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victgcq\Downloads\Cruise ship guidelines\"/>
    </mc:Choice>
  </mc:AlternateContent>
  <xr:revisionPtr revIDLastSave="0" documentId="8_{E361A558-C133-4F9C-9EA4-0211C0B6E881}" xr6:coauthVersionLast="47" xr6:coauthVersionMax="47" xr10:uidLastSave="{00000000-0000-0000-0000-000000000000}"/>
  <bookViews>
    <workbookView xWindow="28680" yWindow="-1695" windowWidth="29040" windowHeight="17640" xr2:uid="{00000000-000D-0000-FFFF-FFFF00000000}"/>
  </bookViews>
  <sheets>
    <sheet name="Instructions" sheetId="3" r:id="rId1"/>
    <sheet name="1 - Cover page" sheetId="4" r:id="rId2"/>
    <sheet name="2 - Case log" sheetId="2" r:id="rId3"/>
    <sheet name="3 - Outbreak Status (MoH only)" sheetId="8" r:id="rId4"/>
    <sheet name="3 - Outbreak Status (EpiCurve)" sheetId="9" r:id="rId5"/>
    <sheet name="3 - Outbreak Status (AgeGrp)" sheetId="10" r:id="rId6"/>
    <sheet name="Age group" sheetId="11" state="hidden" r:id="rId7"/>
    <sheet name="4 - MoH use only" sheetId="6" state="hidden" r:id="rId8"/>
  </sheets>
  <definedNames>
    <definedName name="_Hlk50975114" localSheetId="0">Instructions!#REF!</definedName>
    <definedName name="Day_of_Cruise">#REF!</definedName>
    <definedName name="fldPaxCrew">'2 - Case log'!#REF!</definedName>
    <definedName name="fldYNARI">'2 - Case log'!#REF!</definedName>
    <definedName name="fldYNILI">'2 - Case log'!#REF!</definedName>
    <definedName name="fldYNPC">'2 - Case log'!#REF!</definedName>
    <definedName name="PatientSortRange">'2 - Case log'!$A$3:$V$502</definedName>
    <definedName name="_xlnm.Print_Area" localSheetId="2">'2 - Case log'!$A$1:$V$501</definedName>
    <definedName name="Print_VoyageInfo">#REF!</definedName>
    <definedName name="rngARD">#REF!</definedName>
    <definedName name="rngARDPercent">#REF!</definedName>
    <definedName name="rngARIcrew">#REF!</definedName>
    <definedName name="rngARIcrewPercent">#REF!</definedName>
    <definedName name="rngARIpax">#REF!</definedName>
    <definedName name="rngARIpaxPercent">#REF!</definedName>
    <definedName name="rngDateOfSymptomOnset">'2 - Case log'!$C$3:$C$502</definedName>
    <definedName name="rngILIcrew">#REF!</definedName>
    <definedName name="rngILIcrewPercent">#REF!</definedName>
    <definedName name="rngILIpax">#REF!</definedName>
    <definedName name="rngILIpaxPercent">#REF!</definedName>
    <definedName name="rngPCcrew">#REF!</definedName>
    <definedName name="rngPCcrewPercent">#REF!</definedName>
    <definedName name="rngPCpax">#REF!</definedName>
    <definedName name="rngPCpaxPercent">#REF!</definedName>
    <definedName name="rngStats">#REF!</definedName>
    <definedName name="rngStatsRows">#REF!</definedName>
  </definedNames>
  <calcPr calcId="191028"/>
  <pivotCaches>
    <pivotCache cacheId="0" r:id="rId9"/>
    <pivotCache cacheId="1" r:id="rId10"/>
    <pivotCache cacheId="2" r:id="rId11"/>
    <pivotCache cacheId="3"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8" l="1"/>
  <c r="T8" i="10"/>
  <c r="T7" i="10"/>
  <c r="T6" i="10"/>
  <c r="T5" i="10"/>
  <c r="T4" i="10"/>
  <c r="S4" i="10"/>
  <c r="U4" i="10" s="1"/>
  <c r="S8" i="10"/>
  <c r="U8" i="10" s="1"/>
  <c r="S7" i="10"/>
  <c r="U7" i="10" s="1"/>
  <c r="S6" i="10"/>
  <c r="U6" i="10" s="1"/>
  <c r="S5" i="10"/>
  <c r="U5" i="10" s="1"/>
  <c r="L8" i="10"/>
  <c r="L7" i="10"/>
  <c r="L6" i="10"/>
  <c r="L5" i="10"/>
  <c r="L4" i="10"/>
  <c r="K4" i="10"/>
  <c r="K8" i="10"/>
  <c r="M8" i="10" s="1"/>
  <c r="K7" i="10"/>
  <c r="M7" i="10" s="1"/>
  <c r="K6" i="10"/>
  <c r="M6" i="10" s="1"/>
  <c r="K5" i="10"/>
  <c r="M5" i="10" s="1"/>
  <c r="C8" i="10"/>
  <c r="C7" i="10"/>
  <c r="C5" i="10"/>
  <c r="C6" i="10"/>
  <c r="C4" i="10"/>
  <c r="B4" i="10"/>
  <c r="B8" i="10"/>
  <c r="D8" i="10" s="1"/>
  <c r="B7" i="10"/>
  <c r="D7" i="10" s="1"/>
  <c r="B6" i="10"/>
  <c r="B5" i="10"/>
  <c r="B4" i="9"/>
  <c r="Z5" i="2"/>
  <c r="Z6" i="2"/>
  <c r="Z7" i="2"/>
  <c r="Z8" i="2"/>
  <c r="Z9" i="2"/>
  <c r="Z10" i="2"/>
  <c r="L19" i="9" s="1"/>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U15" i="9"/>
  <c r="U9" i="9"/>
  <c r="T17" i="9"/>
  <c r="T16" i="9"/>
  <c r="T15" i="9"/>
  <c r="T14" i="9"/>
  <c r="T13" i="9"/>
  <c r="T12" i="9"/>
  <c r="T11" i="9"/>
  <c r="T10" i="9"/>
  <c r="T9" i="9"/>
  <c r="T8" i="9"/>
  <c r="T7" i="9"/>
  <c r="T6" i="9"/>
  <c r="T5" i="9"/>
  <c r="T4" i="9"/>
  <c r="K17" i="9"/>
  <c r="K16" i="9"/>
  <c r="K15" i="9"/>
  <c r="K14" i="9"/>
  <c r="K13" i="9"/>
  <c r="K12" i="9"/>
  <c r="K11" i="9"/>
  <c r="K10" i="9"/>
  <c r="K9" i="9"/>
  <c r="K8" i="9"/>
  <c r="K7" i="9"/>
  <c r="K6" i="9"/>
  <c r="K5" i="9"/>
  <c r="K4" i="9"/>
  <c r="T18" i="9"/>
  <c r="K18" i="9"/>
  <c r="A18" i="9"/>
  <c r="T19" i="9"/>
  <c r="K19" i="9"/>
  <c r="A19" i="9"/>
  <c r="AA4" i="2"/>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1012" i="2"/>
  <c r="AA1013" i="2"/>
  <c r="AA1014" i="2"/>
  <c r="AA1015" i="2"/>
  <c r="AA1016" i="2"/>
  <c r="AA1017" i="2"/>
  <c r="AA1018" i="2"/>
  <c r="AA1019" i="2"/>
  <c r="AA1020" i="2"/>
  <c r="AA1021" i="2"/>
  <c r="AA1022" i="2"/>
  <c r="AA1023" i="2"/>
  <c r="AA1024" i="2"/>
  <c r="AA1025" i="2"/>
  <c r="AA1026" i="2"/>
  <c r="AA1027" i="2"/>
  <c r="AA1028" i="2"/>
  <c r="AA1029" i="2"/>
  <c r="AA1030" i="2"/>
  <c r="AA1031" i="2"/>
  <c r="AA1032" i="2"/>
  <c r="AA1033" i="2"/>
  <c r="AA1034" i="2"/>
  <c r="AA1035" i="2"/>
  <c r="AA1036" i="2"/>
  <c r="AA1037" i="2"/>
  <c r="AA1038" i="2"/>
  <c r="AA1039" i="2"/>
  <c r="AA1040" i="2"/>
  <c r="AA1041" i="2"/>
  <c r="AA1042" i="2"/>
  <c r="AA1043" i="2"/>
  <c r="AA1044" i="2"/>
  <c r="AA1045" i="2"/>
  <c r="AA1046" i="2"/>
  <c r="AA1047" i="2"/>
  <c r="AA1048" i="2"/>
  <c r="AA1049" i="2"/>
  <c r="AA1050" i="2"/>
  <c r="AA1051" i="2"/>
  <c r="AA1052" i="2"/>
  <c r="AA1053" i="2"/>
  <c r="AA1054" i="2"/>
  <c r="AA1055" i="2"/>
  <c r="AA1056" i="2"/>
  <c r="AA1057" i="2"/>
  <c r="AA1058" i="2"/>
  <c r="AA1059" i="2"/>
  <c r="AA1060" i="2"/>
  <c r="AA1061" i="2"/>
  <c r="AA1062" i="2"/>
  <c r="AA1063" i="2"/>
  <c r="AA1064" i="2"/>
  <c r="AA1065" i="2"/>
  <c r="AA1066" i="2"/>
  <c r="AA1067" i="2"/>
  <c r="AA1068" i="2"/>
  <c r="AA1069" i="2"/>
  <c r="AA1070" i="2"/>
  <c r="AA1071" i="2"/>
  <c r="AA1072" i="2"/>
  <c r="AA1073" i="2"/>
  <c r="AA1074" i="2"/>
  <c r="AA1075" i="2"/>
  <c r="AA1076" i="2"/>
  <c r="AA1077" i="2"/>
  <c r="AA1078" i="2"/>
  <c r="AA1079" i="2"/>
  <c r="AA1080" i="2"/>
  <c r="AA1081" i="2"/>
  <c r="AA1082" i="2"/>
  <c r="AA1083" i="2"/>
  <c r="AA1084" i="2"/>
  <c r="AA1085" i="2"/>
  <c r="AA1086" i="2"/>
  <c r="AA1087" i="2"/>
  <c r="AA1088" i="2"/>
  <c r="AA1089" i="2"/>
  <c r="AA1090" i="2"/>
  <c r="AA1091" i="2"/>
  <c r="AA1092" i="2"/>
  <c r="AA1093" i="2"/>
  <c r="AA1094" i="2"/>
  <c r="AA1095" i="2"/>
  <c r="AA1096" i="2"/>
  <c r="AA1097" i="2"/>
  <c r="AA1098" i="2"/>
  <c r="AA1099" i="2"/>
  <c r="AA1100" i="2"/>
  <c r="AA1101" i="2"/>
  <c r="AA1102" i="2"/>
  <c r="AA1103" i="2"/>
  <c r="AA1104" i="2"/>
  <c r="AA1105" i="2"/>
  <c r="AA1106" i="2"/>
  <c r="AA1107" i="2"/>
  <c r="AA1108" i="2"/>
  <c r="AA1109" i="2"/>
  <c r="AA1110" i="2"/>
  <c r="AA1111" i="2"/>
  <c r="AA1112" i="2"/>
  <c r="AA1113" i="2"/>
  <c r="AA1114" i="2"/>
  <c r="AA1115" i="2"/>
  <c r="AA1116" i="2"/>
  <c r="AA1117" i="2"/>
  <c r="AA1118" i="2"/>
  <c r="AA1119" i="2"/>
  <c r="AA1120" i="2"/>
  <c r="AA1121" i="2"/>
  <c r="AA1122" i="2"/>
  <c r="AA1123" i="2"/>
  <c r="AA1124" i="2"/>
  <c r="AA1125" i="2"/>
  <c r="AA1126" i="2"/>
  <c r="AA1127" i="2"/>
  <c r="AA1128" i="2"/>
  <c r="AA1129" i="2"/>
  <c r="AA1130" i="2"/>
  <c r="AA1131" i="2"/>
  <c r="AA1132" i="2"/>
  <c r="AA1133" i="2"/>
  <c r="AA1134" i="2"/>
  <c r="AA1135" i="2"/>
  <c r="AA1136" i="2"/>
  <c r="AA1137" i="2"/>
  <c r="AA1138" i="2"/>
  <c r="AA1139" i="2"/>
  <c r="AA1140" i="2"/>
  <c r="AA1141" i="2"/>
  <c r="AA1142" i="2"/>
  <c r="AA1143" i="2"/>
  <c r="AA1144" i="2"/>
  <c r="AA1145" i="2"/>
  <c r="AA1146" i="2"/>
  <c r="AA1147" i="2"/>
  <c r="AA1148" i="2"/>
  <c r="AA1149" i="2"/>
  <c r="AA1150" i="2"/>
  <c r="AA1151" i="2"/>
  <c r="AA1152" i="2"/>
  <c r="AA1153" i="2"/>
  <c r="AA1154" i="2"/>
  <c r="AA1155" i="2"/>
  <c r="AA1156" i="2"/>
  <c r="AA1157" i="2"/>
  <c r="AA1158" i="2"/>
  <c r="AA1159" i="2"/>
  <c r="AA1160" i="2"/>
  <c r="AA1161" i="2"/>
  <c r="AA1162" i="2"/>
  <c r="AA1163" i="2"/>
  <c r="AA1164" i="2"/>
  <c r="AA1165" i="2"/>
  <c r="AA1166" i="2"/>
  <c r="AA1167" i="2"/>
  <c r="AA1168" i="2"/>
  <c r="AA1169" i="2"/>
  <c r="AA1170" i="2"/>
  <c r="AA1171" i="2"/>
  <c r="AA1172" i="2"/>
  <c r="AA1173" i="2"/>
  <c r="AA1174" i="2"/>
  <c r="AA1175" i="2"/>
  <c r="AA1176" i="2"/>
  <c r="AA1177" i="2"/>
  <c r="AA1178" i="2"/>
  <c r="AA1179" i="2"/>
  <c r="AA1180" i="2"/>
  <c r="AA1181" i="2"/>
  <c r="AA1182" i="2"/>
  <c r="AA1183" i="2"/>
  <c r="AA1184" i="2"/>
  <c r="AA1185" i="2"/>
  <c r="AA1186" i="2"/>
  <c r="AA1187" i="2"/>
  <c r="AA1188" i="2"/>
  <c r="AA1189" i="2"/>
  <c r="AA1190" i="2"/>
  <c r="AA1191" i="2"/>
  <c r="AA1192" i="2"/>
  <c r="AA1193" i="2"/>
  <c r="AA1194" i="2"/>
  <c r="AA1195" i="2"/>
  <c r="AA1196" i="2"/>
  <c r="AA1197" i="2"/>
  <c r="AA1198" i="2"/>
  <c r="AA1199" i="2"/>
  <c r="AA1200" i="2"/>
  <c r="AA1201" i="2"/>
  <c r="AA1202" i="2"/>
  <c r="AA1203" i="2"/>
  <c r="AA1204" i="2"/>
  <c r="AA1205" i="2"/>
  <c r="AA1206" i="2"/>
  <c r="AA1207" i="2"/>
  <c r="AA1208" i="2"/>
  <c r="AA1209" i="2"/>
  <c r="AA1210" i="2"/>
  <c r="AA1211" i="2"/>
  <c r="AA1212" i="2"/>
  <c r="AA1213" i="2"/>
  <c r="AA1214" i="2"/>
  <c r="AA1215" i="2"/>
  <c r="AA1216" i="2"/>
  <c r="AA1217" i="2"/>
  <c r="AA1218" i="2"/>
  <c r="AA1219" i="2"/>
  <c r="AA1220" i="2"/>
  <c r="AA1221" i="2"/>
  <c r="AA1222" i="2"/>
  <c r="AA1223" i="2"/>
  <c r="AA1224" i="2"/>
  <c r="AA1225" i="2"/>
  <c r="AA1226" i="2"/>
  <c r="AA1227" i="2"/>
  <c r="AA1228" i="2"/>
  <c r="AA1229" i="2"/>
  <c r="AA1230" i="2"/>
  <c r="AA1231" i="2"/>
  <c r="AA1232" i="2"/>
  <c r="AA1233" i="2"/>
  <c r="AA1234" i="2"/>
  <c r="AA1235" i="2"/>
  <c r="AA1236" i="2"/>
  <c r="AA1237" i="2"/>
  <c r="AA1238" i="2"/>
  <c r="AA1239" i="2"/>
  <c r="AA1240" i="2"/>
  <c r="AA1241" i="2"/>
  <c r="AA1242" i="2"/>
  <c r="AA1243" i="2"/>
  <c r="AA1244" i="2"/>
  <c r="AA1245" i="2"/>
  <c r="AA1246" i="2"/>
  <c r="AA1247" i="2"/>
  <c r="AA1248" i="2"/>
  <c r="AA1249" i="2"/>
  <c r="AA1250" i="2"/>
  <c r="AA1251" i="2"/>
  <c r="AA1252" i="2"/>
  <c r="AA1253" i="2"/>
  <c r="AA1254" i="2"/>
  <c r="AA1255" i="2"/>
  <c r="AA1256" i="2"/>
  <c r="AA1257" i="2"/>
  <c r="AA1258" i="2"/>
  <c r="AA1259" i="2"/>
  <c r="AA1260" i="2"/>
  <c r="AA1261" i="2"/>
  <c r="AA1262" i="2"/>
  <c r="AA1263" i="2"/>
  <c r="AA1264" i="2"/>
  <c r="AA1265" i="2"/>
  <c r="AA1266" i="2"/>
  <c r="AA1267" i="2"/>
  <c r="AA1268" i="2"/>
  <c r="AA1269" i="2"/>
  <c r="AA1270" i="2"/>
  <c r="AA1271" i="2"/>
  <c r="AA1272" i="2"/>
  <c r="AA1273" i="2"/>
  <c r="AA1274" i="2"/>
  <c r="AA1275" i="2"/>
  <c r="AA1276" i="2"/>
  <c r="AA1277" i="2"/>
  <c r="AA1278" i="2"/>
  <c r="AA1279" i="2"/>
  <c r="AA1280" i="2"/>
  <c r="AA1281" i="2"/>
  <c r="AA1282" i="2"/>
  <c r="AA1283" i="2"/>
  <c r="AA1284" i="2"/>
  <c r="AA1285" i="2"/>
  <c r="AA1286" i="2"/>
  <c r="AA1287" i="2"/>
  <c r="AA1288" i="2"/>
  <c r="AA1289" i="2"/>
  <c r="AA1290" i="2"/>
  <c r="AA1291" i="2"/>
  <c r="AA1292" i="2"/>
  <c r="AA1293" i="2"/>
  <c r="AA1294" i="2"/>
  <c r="AA1295" i="2"/>
  <c r="AA1296" i="2"/>
  <c r="AA1297" i="2"/>
  <c r="AA1298" i="2"/>
  <c r="AA1299" i="2"/>
  <c r="AA1300" i="2"/>
  <c r="AA1301" i="2"/>
  <c r="AA1302" i="2"/>
  <c r="AA1303" i="2"/>
  <c r="AA1304" i="2"/>
  <c r="AA1305" i="2"/>
  <c r="AA1306" i="2"/>
  <c r="AA1307" i="2"/>
  <c r="AA1308" i="2"/>
  <c r="AA1309" i="2"/>
  <c r="AA1310" i="2"/>
  <c r="AA1311" i="2"/>
  <c r="AA1312" i="2"/>
  <c r="AA1313" i="2"/>
  <c r="AA1314" i="2"/>
  <c r="AA1315" i="2"/>
  <c r="AA1316" i="2"/>
  <c r="AA1317" i="2"/>
  <c r="AA1318" i="2"/>
  <c r="AA1319" i="2"/>
  <c r="AA1320" i="2"/>
  <c r="AA1321" i="2"/>
  <c r="AA1322" i="2"/>
  <c r="AA1323" i="2"/>
  <c r="AA1324" i="2"/>
  <c r="AA1325" i="2"/>
  <c r="AA1326" i="2"/>
  <c r="AA1327" i="2"/>
  <c r="AA1328" i="2"/>
  <c r="AA1329" i="2"/>
  <c r="AA1330" i="2"/>
  <c r="AA1331" i="2"/>
  <c r="AA1332" i="2"/>
  <c r="AA1333" i="2"/>
  <c r="AA1334" i="2"/>
  <c r="AA1335" i="2"/>
  <c r="AA1336" i="2"/>
  <c r="AA1337" i="2"/>
  <c r="AA1338" i="2"/>
  <c r="AA1339" i="2"/>
  <c r="AA1340" i="2"/>
  <c r="AA1341" i="2"/>
  <c r="AA1342" i="2"/>
  <c r="AA1343" i="2"/>
  <c r="AA1344" i="2"/>
  <c r="AA1345" i="2"/>
  <c r="AA1346" i="2"/>
  <c r="AA1347" i="2"/>
  <c r="AA1348" i="2"/>
  <c r="AA1349" i="2"/>
  <c r="AA1350" i="2"/>
  <c r="AA1351" i="2"/>
  <c r="AA1352" i="2"/>
  <c r="AA1353" i="2"/>
  <c r="AA1354" i="2"/>
  <c r="AA1355" i="2"/>
  <c r="AA1356" i="2"/>
  <c r="AA1357" i="2"/>
  <c r="AA1358" i="2"/>
  <c r="AA1359" i="2"/>
  <c r="AA1360" i="2"/>
  <c r="AA1361" i="2"/>
  <c r="AA1362" i="2"/>
  <c r="AA1363" i="2"/>
  <c r="AA1364" i="2"/>
  <c r="AA1365" i="2"/>
  <c r="AA1366" i="2"/>
  <c r="AA1367" i="2"/>
  <c r="AA1368" i="2"/>
  <c r="AA1369" i="2"/>
  <c r="AA1370" i="2"/>
  <c r="AA1371" i="2"/>
  <c r="AA1372" i="2"/>
  <c r="AA1373" i="2"/>
  <c r="AA1374" i="2"/>
  <c r="AA1375" i="2"/>
  <c r="AA1376" i="2"/>
  <c r="AA1377" i="2"/>
  <c r="AA1378" i="2"/>
  <c r="AA1379" i="2"/>
  <c r="AA1380" i="2"/>
  <c r="AA1381" i="2"/>
  <c r="AA1382" i="2"/>
  <c r="AA1383" i="2"/>
  <c r="AA1384" i="2"/>
  <c r="AA1385" i="2"/>
  <c r="AA1386" i="2"/>
  <c r="AA1387" i="2"/>
  <c r="AA1388" i="2"/>
  <c r="AA1389" i="2"/>
  <c r="AA1390" i="2"/>
  <c r="AA1391" i="2"/>
  <c r="AA1392" i="2"/>
  <c r="AA1393" i="2"/>
  <c r="AA1394" i="2"/>
  <c r="AA1395" i="2"/>
  <c r="AA1396" i="2"/>
  <c r="AA1397" i="2"/>
  <c r="AA1398" i="2"/>
  <c r="AA1399" i="2"/>
  <c r="AA1400" i="2"/>
  <c r="AA1401" i="2"/>
  <c r="AA1402" i="2"/>
  <c r="AA1403" i="2"/>
  <c r="AA1404" i="2"/>
  <c r="AA1405" i="2"/>
  <c r="AA1406" i="2"/>
  <c r="AA1407" i="2"/>
  <c r="AA1408" i="2"/>
  <c r="AA1409" i="2"/>
  <c r="AA1410" i="2"/>
  <c r="AA1411" i="2"/>
  <c r="AA1412" i="2"/>
  <c r="AA1413" i="2"/>
  <c r="AA1414" i="2"/>
  <c r="AA1415" i="2"/>
  <c r="AA1416" i="2"/>
  <c r="AA1417" i="2"/>
  <c r="AA1418" i="2"/>
  <c r="AA1419" i="2"/>
  <c r="AA1420" i="2"/>
  <c r="AA1421" i="2"/>
  <c r="AA1422" i="2"/>
  <c r="AA1423" i="2"/>
  <c r="AA1424" i="2"/>
  <c r="AA1425" i="2"/>
  <c r="AA1426" i="2"/>
  <c r="AA1427" i="2"/>
  <c r="AA1428" i="2"/>
  <c r="AA1429" i="2"/>
  <c r="AA1430" i="2"/>
  <c r="AA1431" i="2"/>
  <c r="AA1432" i="2"/>
  <c r="AA1433" i="2"/>
  <c r="AA1434" i="2"/>
  <c r="AA1435" i="2"/>
  <c r="AA1436" i="2"/>
  <c r="AA1437" i="2"/>
  <c r="AA1438" i="2"/>
  <c r="AA1439" i="2"/>
  <c r="AA1440" i="2"/>
  <c r="AA1441" i="2"/>
  <c r="AA1442" i="2"/>
  <c r="AA1443" i="2"/>
  <c r="AA1444" i="2"/>
  <c r="AA1445" i="2"/>
  <c r="AA1446" i="2"/>
  <c r="AA1447" i="2"/>
  <c r="AA1448" i="2"/>
  <c r="AA1449" i="2"/>
  <c r="AA1450" i="2"/>
  <c r="AA1451" i="2"/>
  <c r="AA1452" i="2"/>
  <c r="AA1453" i="2"/>
  <c r="AA1454" i="2"/>
  <c r="AA1455" i="2"/>
  <c r="AA1456" i="2"/>
  <c r="AA1457" i="2"/>
  <c r="AA1458" i="2"/>
  <c r="AA1459" i="2"/>
  <c r="AA1460" i="2"/>
  <c r="AA1461" i="2"/>
  <c r="AA1462" i="2"/>
  <c r="AA1463" i="2"/>
  <c r="AA1464" i="2"/>
  <c r="AA1465" i="2"/>
  <c r="AA1466" i="2"/>
  <c r="AA1467" i="2"/>
  <c r="AA1468" i="2"/>
  <c r="AA1469" i="2"/>
  <c r="AA1470" i="2"/>
  <c r="AA1471" i="2"/>
  <c r="AA1472" i="2"/>
  <c r="AA1473" i="2"/>
  <c r="AA1474" i="2"/>
  <c r="AA1475" i="2"/>
  <c r="AA1476" i="2"/>
  <c r="AA1477" i="2"/>
  <c r="AA1478" i="2"/>
  <c r="AA1479" i="2"/>
  <c r="AA1480" i="2"/>
  <c r="AA1481" i="2"/>
  <c r="AA1482" i="2"/>
  <c r="AA1483" i="2"/>
  <c r="AA1484" i="2"/>
  <c r="AA1485" i="2"/>
  <c r="AA1486" i="2"/>
  <c r="AA1487" i="2"/>
  <c r="AA1488" i="2"/>
  <c r="AA1489" i="2"/>
  <c r="AA1490" i="2"/>
  <c r="AA1491" i="2"/>
  <c r="AA1492" i="2"/>
  <c r="AA1493" i="2"/>
  <c r="AA1494" i="2"/>
  <c r="AA1495" i="2"/>
  <c r="AA1496" i="2"/>
  <c r="AA1497" i="2"/>
  <c r="AA1498" i="2"/>
  <c r="AA1499" i="2"/>
  <c r="AA1500" i="2"/>
  <c r="AA1501" i="2"/>
  <c r="AA1502" i="2"/>
  <c r="AA1503" i="2"/>
  <c r="AA1504" i="2"/>
  <c r="AA1505" i="2"/>
  <c r="AA1506" i="2"/>
  <c r="AA1507" i="2"/>
  <c r="AA1508" i="2"/>
  <c r="AA1509" i="2"/>
  <c r="AA1510" i="2"/>
  <c r="AA1511" i="2"/>
  <c r="AA1512" i="2"/>
  <c r="AA1513" i="2"/>
  <c r="AA1514" i="2"/>
  <c r="AA1515" i="2"/>
  <c r="AA1516" i="2"/>
  <c r="AA1517" i="2"/>
  <c r="AA1518" i="2"/>
  <c r="AA1519" i="2"/>
  <c r="AA1520" i="2"/>
  <c r="AA1521" i="2"/>
  <c r="AA1522" i="2"/>
  <c r="AA1523" i="2"/>
  <c r="AA1524" i="2"/>
  <c r="AA1525" i="2"/>
  <c r="AA1526" i="2"/>
  <c r="AA1527" i="2"/>
  <c r="AA1528" i="2"/>
  <c r="AA1529" i="2"/>
  <c r="AA1530" i="2"/>
  <c r="AA1531" i="2"/>
  <c r="AA1532" i="2"/>
  <c r="AA1533" i="2"/>
  <c r="AA1534" i="2"/>
  <c r="AA1535" i="2"/>
  <c r="AA1536" i="2"/>
  <c r="AA1537" i="2"/>
  <c r="AA1538" i="2"/>
  <c r="AA1539" i="2"/>
  <c r="AA1540" i="2"/>
  <c r="AA1541" i="2"/>
  <c r="AA1542" i="2"/>
  <c r="AA1543" i="2"/>
  <c r="AA1544" i="2"/>
  <c r="AA1545" i="2"/>
  <c r="AA1546" i="2"/>
  <c r="AA1547" i="2"/>
  <c r="AA1548" i="2"/>
  <c r="AA1549" i="2"/>
  <c r="AA1550" i="2"/>
  <c r="AA1551" i="2"/>
  <c r="AA1552" i="2"/>
  <c r="AA1553" i="2"/>
  <c r="AA1554" i="2"/>
  <c r="AA1555" i="2"/>
  <c r="AA1556" i="2"/>
  <c r="AA1557" i="2"/>
  <c r="AA1558" i="2"/>
  <c r="AA1559" i="2"/>
  <c r="AA1560" i="2"/>
  <c r="AA1561" i="2"/>
  <c r="AA1562" i="2"/>
  <c r="AA1563" i="2"/>
  <c r="AA1564" i="2"/>
  <c r="AA1565" i="2"/>
  <c r="AA1566" i="2"/>
  <c r="AA1567" i="2"/>
  <c r="AA1568" i="2"/>
  <c r="AA1569" i="2"/>
  <c r="AA1570" i="2"/>
  <c r="AA1571" i="2"/>
  <c r="AA1572" i="2"/>
  <c r="AA1573" i="2"/>
  <c r="AA1574" i="2"/>
  <c r="AA1575" i="2"/>
  <c r="AA1576" i="2"/>
  <c r="AA1577" i="2"/>
  <c r="AA1578" i="2"/>
  <c r="AA1579" i="2"/>
  <c r="AA1580" i="2"/>
  <c r="AA1581" i="2"/>
  <c r="AA1582" i="2"/>
  <c r="AA1583" i="2"/>
  <c r="AA1584" i="2"/>
  <c r="AA1585" i="2"/>
  <c r="AA1586" i="2"/>
  <c r="AA1587" i="2"/>
  <c r="AA1588" i="2"/>
  <c r="AA1589" i="2"/>
  <c r="AA1590" i="2"/>
  <c r="AA1591" i="2"/>
  <c r="AA1592" i="2"/>
  <c r="AA1593" i="2"/>
  <c r="AA1594" i="2"/>
  <c r="AA1595" i="2"/>
  <c r="AA1596" i="2"/>
  <c r="AA1597" i="2"/>
  <c r="AA1598" i="2"/>
  <c r="AA1599" i="2"/>
  <c r="AA1600" i="2"/>
  <c r="AA1601" i="2"/>
  <c r="AA1602" i="2"/>
  <c r="AA1603" i="2"/>
  <c r="AA1604" i="2"/>
  <c r="AA1605" i="2"/>
  <c r="AA1606" i="2"/>
  <c r="AA1607" i="2"/>
  <c r="AA1608" i="2"/>
  <c r="AA1609" i="2"/>
  <c r="AA1610" i="2"/>
  <c r="AA1611" i="2"/>
  <c r="AA1612" i="2"/>
  <c r="AA1613" i="2"/>
  <c r="AA1614" i="2"/>
  <c r="AA1615" i="2"/>
  <c r="AA1616" i="2"/>
  <c r="AA1617" i="2"/>
  <c r="AA1618" i="2"/>
  <c r="AA1619" i="2"/>
  <c r="AA1620" i="2"/>
  <c r="AA1621" i="2"/>
  <c r="AA1622" i="2"/>
  <c r="AA1623" i="2"/>
  <c r="AA1624" i="2"/>
  <c r="AA1625" i="2"/>
  <c r="AA1626" i="2"/>
  <c r="AA1627" i="2"/>
  <c r="AA1628" i="2"/>
  <c r="AA1629" i="2"/>
  <c r="AA1630" i="2"/>
  <c r="AA1631" i="2"/>
  <c r="AA1632" i="2"/>
  <c r="AA1633" i="2"/>
  <c r="AA1634" i="2"/>
  <c r="AA1635" i="2"/>
  <c r="AA1636" i="2"/>
  <c r="AA1637" i="2"/>
  <c r="AA1638" i="2"/>
  <c r="AA1639" i="2"/>
  <c r="AA1640" i="2"/>
  <c r="AA1641" i="2"/>
  <c r="AA1642" i="2"/>
  <c r="AA1643" i="2"/>
  <c r="AA1644" i="2"/>
  <c r="AA1645" i="2"/>
  <c r="AA1646" i="2"/>
  <c r="AA1647" i="2"/>
  <c r="AA1648" i="2"/>
  <c r="AA1649" i="2"/>
  <c r="AA1650" i="2"/>
  <c r="AA1651" i="2"/>
  <c r="AA1652" i="2"/>
  <c r="AA1653" i="2"/>
  <c r="AA1654" i="2"/>
  <c r="AA1655" i="2"/>
  <c r="AA1656" i="2"/>
  <c r="AA1657" i="2"/>
  <c r="AA1658" i="2"/>
  <c r="AA1659" i="2"/>
  <c r="AA1660" i="2"/>
  <c r="AA1661" i="2"/>
  <c r="AA1662" i="2"/>
  <c r="AA1663" i="2"/>
  <c r="AA1664" i="2"/>
  <c r="AA1665" i="2"/>
  <c r="AA1666" i="2"/>
  <c r="AA1667" i="2"/>
  <c r="AA1668" i="2"/>
  <c r="AA1669" i="2"/>
  <c r="AA1670" i="2"/>
  <c r="AA1671" i="2"/>
  <c r="AA1672" i="2"/>
  <c r="AA1673" i="2"/>
  <c r="AA1674" i="2"/>
  <c r="AA1675" i="2"/>
  <c r="AA1676" i="2"/>
  <c r="AA1677" i="2"/>
  <c r="AA1678" i="2"/>
  <c r="AA1679" i="2"/>
  <c r="AA1680" i="2"/>
  <c r="AA1681" i="2"/>
  <c r="AA1682" i="2"/>
  <c r="AA1683" i="2"/>
  <c r="AA1684" i="2"/>
  <c r="AA1685" i="2"/>
  <c r="AA1686" i="2"/>
  <c r="AA1687" i="2"/>
  <c r="AA1688" i="2"/>
  <c r="AA1689" i="2"/>
  <c r="AA1690" i="2"/>
  <c r="AA1691" i="2"/>
  <c r="AA1692" i="2"/>
  <c r="AA1693" i="2"/>
  <c r="AA1694" i="2"/>
  <c r="AA1695" i="2"/>
  <c r="AA1696" i="2"/>
  <c r="AA1697" i="2"/>
  <c r="AA1698" i="2"/>
  <c r="AA1699" i="2"/>
  <c r="AA1700" i="2"/>
  <c r="AA1701" i="2"/>
  <c r="AA1702" i="2"/>
  <c r="AA1703" i="2"/>
  <c r="AA1704" i="2"/>
  <c r="AA1705" i="2"/>
  <c r="AA1706" i="2"/>
  <c r="AA1707" i="2"/>
  <c r="AA1708" i="2"/>
  <c r="AA1709" i="2"/>
  <c r="AA1710" i="2"/>
  <c r="AA1711" i="2"/>
  <c r="AA1712" i="2"/>
  <c r="AA1713" i="2"/>
  <c r="AA1714" i="2"/>
  <c r="AA1715" i="2"/>
  <c r="AA1716" i="2"/>
  <c r="AA1717" i="2"/>
  <c r="AA1718" i="2"/>
  <c r="AA1719" i="2"/>
  <c r="AA1720" i="2"/>
  <c r="AA1721" i="2"/>
  <c r="AA1722" i="2"/>
  <c r="AA1723" i="2"/>
  <c r="AA1724" i="2"/>
  <c r="AA1725" i="2"/>
  <c r="AA1726" i="2"/>
  <c r="AA1727" i="2"/>
  <c r="AA1728" i="2"/>
  <c r="AA1729" i="2"/>
  <c r="AA1730" i="2"/>
  <c r="AA1731" i="2"/>
  <c r="AA1732" i="2"/>
  <c r="AA1733" i="2"/>
  <c r="AA1734" i="2"/>
  <c r="AA1735" i="2"/>
  <c r="AA1736" i="2"/>
  <c r="AA1737" i="2"/>
  <c r="AA1738" i="2"/>
  <c r="AA1739" i="2"/>
  <c r="AA1740" i="2"/>
  <c r="AA1741" i="2"/>
  <c r="AA1742" i="2"/>
  <c r="AA1743" i="2"/>
  <c r="AA1744" i="2"/>
  <c r="AA1745" i="2"/>
  <c r="AA1746" i="2"/>
  <c r="AA1747" i="2"/>
  <c r="AA1748" i="2"/>
  <c r="AA1749" i="2"/>
  <c r="AA1750" i="2"/>
  <c r="AA1751" i="2"/>
  <c r="AA1752" i="2"/>
  <c r="AA1753" i="2"/>
  <c r="AA1754" i="2"/>
  <c r="AA1755" i="2"/>
  <c r="AA1756" i="2"/>
  <c r="AA1757" i="2"/>
  <c r="AA1758" i="2"/>
  <c r="AA1759" i="2"/>
  <c r="AA1760" i="2"/>
  <c r="AA1761" i="2"/>
  <c r="AA1762" i="2"/>
  <c r="AA1763" i="2"/>
  <c r="AA1764" i="2"/>
  <c r="AA1765" i="2"/>
  <c r="AA1766" i="2"/>
  <c r="AA1767" i="2"/>
  <c r="AA1768" i="2"/>
  <c r="AA1769" i="2"/>
  <c r="AA1770" i="2"/>
  <c r="AA1771" i="2"/>
  <c r="AA1772" i="2"/>
  <c r="AA1773" i="2"/>
  <c r="AA1774" i="2"/>
  <c r="AA1775" i="2"/>
  <c r="AA1776" i="2"/>
  <c r="AA1777" i="2"/>
  <c r="AA1778" i="2"/>
  <c r="AA1779" i="2"/>
  <c r="AA1780" i="2"/>
  <c r="AA1781" i="2"/>
  <c r="AA1782" i="2"/>
  <c r="AA1783" i="2"/>
  <c r="AA1784" i="2"/>
  <c r="AA1785" i="2"/>
  <c r="AA1786" i="2"/>
  <c r="AA1787" i="2"/>
  <c r="AA1788" i="2"/>
  <c r="AA1789" i="2"/>
  <c r="AA1790" i="2"/>
  <c r="AA1791" i="2"/>
  <c r="AA1792" i="2"/>
  <c r="AA1793" i="2"/>
  <c r="AA1794" i="2"/>
  <c r="AA1795" i="2"/>
  <c r="AA1796" i="2"/>
  <c r="AA1797" i="2"/>
  <c r="AA1798" i="2"/>
  <c r="AA1799" i="2"/>
  <c r="AA1800" i="2"/>
  <c r="AA1801" i="2"/>
  <c r="AA1802" i="2"/>
  <c r="AA1803" i="2"/>
  <c r="AA1804" i="2"/>
  <c r="AA1805" i="2"/>
  <c r="AA1806" i="2"/>
  <c r="AA1807" i="2"/>
  <c r="AA1808" i="2"/>
  <c r="AA1809" i="2"/>
  <c r="AA1810" i="2"/>
  <c r="AA1811" i="2"/>
  <c r="AA1812" i="2"/>
  <c r="AA1813" i="2"/>
  <c r="AA1814" i="2"/>
  <c r="AA1815" i="2"/>
  <c r="AA1816" i="2"/>
  <c r="AA1817" i="2"/>
  <c r="AA1818" i="2"/>
  <c r="AA1819" i="2"/>
  <c r="AA1820" i="2"/>
  <c r="AA1821" i="2"/>
  <c r="AA1822" i="2"/>
  <c r="AA1823" i="2"/>
  <c r="AA1824" i="2"/>
  <c r="AA1825" i="2"/>
  <c r="AA1826" i="2"/>
  <c r="AA1827" i="2"/>
  <c r="AA1828" i="2"/>
  <c r="AA1829" i="2"/>
  <c r="AA1830" i="2"/>
  <c r="AA1831" i="2"/>
  <c r="AA1832" i="2"/>
  <c r="AA1833" i="2"/>
  <c r="AA1834" i="2"/>
  <c r="AA1835" i="2"/>
  <c r="AA1836" i="2"/>
  <c r="AA1837" i="2"/>
  <c r="AA1838" i="2"/>
  <c r="AA1839" i="2"/>
  <c r="AA1840" i="2"/>
  <c r="AA1841" i="2"/>
  <c r="AA1842" i="2"/>
  <c r="AA1843" i="2"/>
  <c r="AA1844" i="2"/>
  <c r="AA1845" i="2"/>
  <c r="AA1846" i="2"/>
  <c r="AA1847" i="2"/>
  <c r="AA1848" i="2"/>
  <c r="AA1849" i="2"/>
  <c r="AA1850" i="2"/>
  <c r="AA1851" i="2"/>
  <c r="AA1852" i="2"/>
  <c r="AA1853" i="2"/>
  <c r="AA1854" i="2"/>
  <c r="AA1855" i="2"/>
  <c r="AA1856" i="2"/>
  <c r="AA1857" i="2"/>
  <c r="AA1858" i="2"/>
  <c r="AA1859" i="2"/>
  <c r="AA1860" i="2"/>
  <c r="AA1861" i="2"/>
  <c r="AA1862" i="2"/>
  <c r="AA1863" i="2"/>
  <c r="AA1864" i="2"/>
  <c r="AA1865" i="2"/>
  <c r="AA1866" i="2"/>
  <c r="AA1867" i="2"/>
  <c r="AA1868" i="2"/>
  <c r="AA1869" i="2"/>
  <c r="AA1870" i="2"/>
  <c r="AA1871" i="2"/>
  <c r="AA1872" i="2"/>
  <c r="AA1873" i="2"/>
  <c r="AA1874" i="2"/>
  <c r="AA1875" i="2"/>
  <c r="AA1876" i="2"/>
  <c r="AA1877" i="2"/>
  <c r="AA1878" i="2"/>
  <c r="AA1879" i="2"/>
  <c r="AA1880" i="2"/>
  <c r="AA1881" i="2"/>
  <c r="AA1882" i="2"/>
  <c r="AA1883" i="2"/>
  <c r="AA1884" i="2"/>
  <c r="AA1885" i="2"/>
  <c r="AA1886" i="2"/>
  <c r="AA1887" i="2"/>
  <c r="AA1888" i="2"/>
  <c r="AA1889" i="2"/>
  <c r="AA1890" i="2"/>
  <c r="AA1891" i="2"/>
  <c r="AA1892" i="2"/>
  <c r="AA1893" i="2"/>
  <c r="AA1894" i="2"/>
  <c r="AA1895" i="2"/>
  <c r="AA1896" i="2"/>
  <c r="AA1897" i="2"/>
  <c r="AA1898" i="2"/>
  <c r="AA1899" i="2"/>
  <c r="AA1900" i="2"/>
  <c r="AA1901" i="2"/>
  <c r="AA1902" i="2"/>
  <c r="AA1903" i="2"/>
  <c r="AA1904" i="2"/>
  <c r="AA1905" i="2"/>
  <c r="AA1906" i="2"/>
  <c r="AA1907" i="2"/>
  <c r="AA1908" i="2"/>
  <c r="AA1909" i="2"/>
  <c r="AA1910" i="2"/>
  <c r="AA1911" i="2"/>
  <c r="AA1912" i="2"/>
  <c r="AA1913" i="2"/>
  <c r="AA1914" i="2"/>
  <c r="AA1915" i="2"/>
  <c r="AA1916" i="2"/>
  <c r="AA1917" i="2"/>
  <c r="AA1918" i="2"/>
  <c r="AA1919" i="2"/>
  <c r="AA1920" i="2"/>
  <c r="AA1921" i="2"/>
  <c r="AA1922" i="2"/>
  <c r="AA1923" i="2"/>
  <c r="AA1924" i="2"/>
  <c r="AA1925" i="2"/>
  <c r="AA1926" i="2"/>
  <c r="AA1927" i="2"/>
  <c r="AA1928" i="2"/>
  <c r="AA1929" i="2"/>
  <c r="AA1930" i="2"/>
  <c r="AA1931" i="2"/>
  <c r="AA1932" i="2"/>
  <c r="AA1933" i="2"/>
  <c r="AA1934" i="2"/>
  <c r="AA1935" i="2"/>
  <c r="AA1936" i="2"/>
  <c r="AA1937" i="2"/>
  <c r="AA1938" i="2"/>
  <c r="AA1939" i="2"/>
  <c r="AA1940" i="2"/>
  <c r="AA1941" i="2"/>
  <c r="AA1942" i="2"/>
  <c r="AA1943" i="2"/>
  <c r="AA1944" i="2"/>
  <c r="AA1945" i="2"/>
  <c r="AA1946" i="2"/>
  <c r="AA1947" i="2"/>
  <c r="AA1948" i="2"/>
  <c r="AA1949" i="2"/>
  <c r="AA1950" i="2"/>
  <c r="AA1951" i="2"/>
  <c r="AA1952" i="2"/>
  <c r="AA1953" i="2"/>
  <c r="AA1954" i="2"/>
  <c r="AA1955" i="2"/>
  <c r="AA1956" i="2"/>
  <c r="AA1957" i="2"/>
  <c r="AA1958" i="2"/>
  <c r="AA1959" i="2"/>
  <c r="AA1960" i="2"/>
  <c r="AA1961" i="2"/>
  <c r="AA1962" i="2"/>
  <c r="AA1963" i="2"/>
  <c r="AA1964" i="2"/>
  <c r="AA1965" i="2"/>
  <c r="AA1966" i="2"/>
  <c r="AA1967" i="2"/>
  <c r="AA1968" i="2"/>
  <c r="AA1969" i="2"/>
  <c r="AA1970" i="2"/>
  <c r="AA1971" i="2"/>
  <c r="AA1972" i="2"/>
  <c r="AA1973" i="2"/>
  <c r="AA1974" i="2"/>
  <c r="AA1975" i="2"/>
  <c r="AA1976" i="2"/>
  <c r="AA1977" i="2"/>
  <c r="AA1978" i="2"/>
  <c r="AA1979" i="2"/>
  <c r="AA1980" i="2"/>
  <c r="AA1981" i="2"/>
  <c r="AA1982" i="2"/>
  <c r="AA1983" i="2"/>
  <c r="AA1984" i="2"/>
  <c r="AA1985" i="2"/>
  <c r="AA1986" i="2"/>
  <c r="AA1987" i="2"/>
  <c r="AA1988" i="2"/>
  <c r="AA1989" i="2"/>
  <c r="AA1990" i="2"/>
  <c r="AA1991" i="2"/>
  <c r="AA1992" i="2"/>
  <c r="AA1993" i="2"/>
  <c r="AA1994" i="2"/>
  <c r="AA1995" i="2"/>
  <c r="AA1996" i="2"/>
  <c r="AA1997" i="2"/>
  <c r="AA1998" i="2"/>
  <c r="AA1999" i="2"/>
  <c r="AA2000" i="2"/>
  <c r="AA2001" i="2"/>
  <c r="AA2002" i="2"/>
  <c r="AA2003" i="2"/>
  <c r="AA2004" i="2"/>
  <c r="AA2005" i="2"/>
  <c r="AA2006" i="2"/>
  <c r="AA2007" i="2"/>
  <c r="AA2008" i="2"/>
  <c r="AA2009" i="2"/>
  <c r="AA2010" i="2"/>
  <c r="AA2011" i="2"/>
  <c r="AA2012" i="2"/>
  <c r="AA2013" i="2"/>
  <c r="AA2014" i="2"/>
  <c r="AA2015" i="2"/>
  <c r="AA2016" i="2"/>
  <c r="AA2017" i="2"/>
  <c r="AA2018" i="2"/>
  <c r="AA2019" i="2"/>
  <c r="AA2020" i="2"/>
  <c r="AA2021" i="2"/>
  <c r="AA2022" i="2"/>
  <c r="AA2023" i="2"/>
  <c r="AA2024" i="2"/>
  <c r="AA2025" i="2"/>
  <c r="AA2026" i="2"/>
  <c r="AA2027" i="2"/>
  <c r="AA2028" i="2"/>
  <c r="AA2029" i="2"/>
  <c r="AA2030" i="2"/>
  <c r="AA2031" i="2"/>
  <c r="AA2032" i="2"/>
  <c r="AA2033" i="2"/>
  <c r="AA2034" i="2"/>
  <c r="AA2035" i="2"/>
  <c r="AA2036" i="2"/>
  <c r="AA2037" i="2"/>
  <c r="AA2038" i="2"/>
  <c r="AA2039" i="2"/>
  <c r="AA2040" i="2"/>
  <c r="AA2041" i="2"/>
  <c r="AA2042" i="2"/>
  <c r="AA2043" i="2"/>
  <c r="AA2044" i="2"/>
  <c r="AA2045" i="2"/>
  <c r="AA2046" i="2"/>
  <c r="AA2047" i="2"/>
  <c r="AA2048" i="2"/>
  <c r="AA2049" i="2"/>
  <c r="AA2050" i="2"/>
  <c r="AA2051" i="2"/>
  <c r="AA2052" i="2"/>
  <c r="AA2053" i="2"/>
  <c r="AA2054" i="2"/>
  <c r="AA2055" i="2"/>
  <c r="AA2056" i="2"/>
  <c r="AA2057" i="2"/>
  <c r="AA2058" i="2"/>
  <c r="AA2059" i="2"/>
  <c r="AA2060" i="2"/>
  <c r="AA2061" i="2"/>
  <c r="AA2062" i="2"/>
  <c r="AA2063" i="2"/>
  <c r="AA2064" i="2"/>
  <c r="AA2065" i="2"/>
  <c r="AA2066" i="2"/>
  <c r="AA2067" i="2"/>
  <c r="AA2068" i="2"/>
  <c r="AA2069" i="2"/>
  <c r="AA2070" i="2"/>
  <c r="AA2071" i="2"/>
  <c r="AA2072" i="2"/>
  <c r="AA2073" i="2"/>
  <c r="AA2074" i="2"/>
  <c r="AA2075" i="2"/>
  <c r="AA2076" i="2"/>
  <c r="AA2077" i="2"/>
  <c r="AA2078" i="2"/>
  <c r="AA2079" i="2"/>
  <c r="AA2080" i="2"/>
  <c r="AA2081" i="2"/>
  <c r="AA2082" i="2"/>
  <c r="AA2083" i="2"/>
  <c r="AA2084" i="2"/>
  <c r="AA2085" i="2"/>
  <c r="AA2086" i="2"/>
  <c r="AA2087" i="2"/>
  <c r="AA2088" i="2"/>
  <c r="AA2089" i="2"/>
  <c r="AA2090" i="2"/>
  <c r="AA2091" i="2"/>
  <c r="AA2092" i="2"/>
  <c r="AA2093" i="2"/>
  <c r="AA2094" i="2"/>
  <c r="AA2095" i="2"/>
  <c r="AA2096" i="2"/>
  <c r="AA2097" i="2"/>
  <c r="AA2098" i="2"/>
  <c r="AA2099" i="2"/>
  <c r="AA2100" i="2"/>
  <c r="AA2101" i="2"/>
  <c r="AA2102" i="2"/>
  <c r="AA2103" i="2"/>
  <c r="AA2104" i="2"/>
  <c r="AA2105" i="2"/>
  <c r="AA2106" i="2"/>
  <c r="AA2107" i="2"/>
  <c r="AA2108" i="2"/>
  <c r="AA2109" i="2"/>
  <c r="AA2110" i="2"/>
  <c r="AA2111" i="2"/>
  <c r="AA2112" i="2"/>
  <c r="AA2113" i="2"/>
  <c r="AA2114" i="2"/>
  <c r="AA2115" i="2"/>
  <c r="AA2116" i="2"/>
  <c r="AA2117" i="2"/>
  <c r="AA2118" i="2"/>
  <c r="AA2119" i="2"/>
  <c r="AA2120" i="2"/>
  <c r="AA2121" i="2"/>
  <c r="AA2122" i="2"/>
  <c r="AA2123" i="2"/>
  <c r="AA2124" i="2"/>
  <c r="AA2125" i="2"/>
  <c r="AA2126" i="2"/>
  <c r="AA2127" i="2"/>
  <c r="AA2128" i="2"/>
  <c r="AA2129" i="2"/>
  <c r="AA2130" i="2"/>
  <c r="AA2131" i="2"/>
  <c r="AA2132" i="2"/>
  <c r="AA2133" i="2"/>
  <c r="AA2134" i="2"/>
  <c r="AA2135" i="2"/>
  <c r="AA2136" i="2"/>
  <c r="AA2137" i="2"/>
  <c r="AA2138" i="2"/>
  <c r="AA2139" i="2"/>
  <c r="AA2140" i="2"/>
  <c r="AA2141" i="2"/>
  <c r="AA2142" i="2"/>
  <c r="AA2143" i="2"/>
  <c r="AA2144" i="2"/>
  <c r="AA2145" i="2"/>
  <c r="AA2146" i="2"/>
  <c r="AA2147" i="2"/>
  <c r="AA2148" i="2"/>
  <c r="AA2149" i="2"/>
  <c r="AA2150" i="2"/>
  <c r="AA2151" i="2"/>
  <c r="AA2152" i="2"/>
  <c r="AA2153" i="2"/>
  <c r="AA2154" i="2"/>
  <c r="AA2155" i="2"/>
  <c r="AA2156" i="2"/>
  <c r="AA2157" i="2"/>
  <c r="AA2158" i="2"/>
  <c r="AA2159" i="2"/>
  <c r="AA2160" i="2"/>
  <c r="AA2161" i="2"/>
  <c r="AA2162" i="2"/>
  <c r="AA2163" i="2"/>
  <c r="AA2164" i="2"/>
  <c r="AA2165" i="2"/>
  <c r="AA2166" i="2"/>
  <c r="AA2167" i="2"/>
  <c r="AA2168" i="2"/>
  <c r="AA2169" i="2"/>
  <c r="AA2170" i="2"/>
  <c r="AA2171" i="2"/>
  <c r="AA2172" i="2"/>
  <c r="AA2173" i="2"/>
  <c r="AA2174" i="2"/>
  <c r="AA2175" i="2"/>
  <c r="AA2176" i="2"/>
  <c r="AA2177" i="2"/>
  <c r="AA2178" i="2"/>
  <c r="AA2179" i="2"/>
  <c r="AA2180" i="2"/>
  <c r="AA2181" i="2"/>
  <c r="AA2182" i="2"/>
  <c r="AA2183" i="2"/>
  <c r="AA2184" i="2"/>
  <c r="AA2185" i="2"/>
  <c r="AA2186" i="2"/>
  <c r="AA2187" i="2"/>
  <c r="AA2188" i="2"/>
  <c r="AA2189" i="2"/>
  <c r="AA2190" i="2"/>
  <c r="AA2191" i="2"/>
  <c r="AA2192" i="2"/>
  <c r="AA2193" i="2"/>
  <c r="AA2194" i="2"/>
  <c r="AA2195" i="2"/>
  <c r="AA2196" i="2"/>
  <c r="AA2197" i="2"/>
  <c r="AA2198" i="2"/>
  <c r="AA2199" i="2"/>
  <c r="AA2200" i="2"/>
  <c r="AA2201" i="2"/>
  <c r="AA2202" i="2"/>
  <c r="AA2203" i="2"/>
  <c r="AA2204" i="2"/>
  <c r="AA2205" i="2"/>
  <c r="AA2206" i="2"/>
  <c r="AA2207" i="2"/>
  <c r="AA2208" i="2"/>
  <c r="AA2209" i="2"/>
  <c r="AA2210" i="2"/>
  <c r="AA2211" i="2"/>
  <c r="AA2212" i="2"/>
  <c r="AA2213" i="2"/>
  <c r="AA2214" i="2"/>
  <c r="AA2215" i="2"/>
  <c r="AA2216" i="2"/>
  <c r="AA2217" i="2"/>
  <c r="AA2218" i="2"/>
  <c r="AA2219" i="2"/>
  <c r="AA2220" i="2"/>
  <c r="AA2221" i="2"/>
  <c r="AA2222" i="2"/>
  <c r="AA2223" i="2"/>
  <c r="AA2224" i="2"/>
  <c r="AA2225" i="2"/>
  <c r="AA2226" i="2"/>
  <c r="AA2227" i="2"/>
  <c r="AA2228" i="2"/>
  <c r="AA2229" i="2"/>
  <c r="AA2230" i="2"/>
  <c r="AA2231" i="2"/>
  <c r="AA2232" i="2"/>
  <c r="AA2233" i="2"/>
  <c r="AA2234" i="2"/>
  <c r="AA2235" i="2"/>
  <c r="AA2236" i="2"/>
  <c r="AA2237" i="2"/>
  <c r="AA2238" i="2"/>
  <c r="AA2239" i="2"/>
  <c r="AA2240" i="2"/>
  <c r="AA2241" i="2"/>
  <c r="AA2242" i="2"/>
  <c r="AA2243" i="2"/>
  <c r="AA2244" i="2"/>
  <c r="AA2245" i="2"/>
  <c r="AA2246" i="2"/>
  <c r="AA2247" i="2"/>
  <c r="AA2248" i="2"/>
  <c r="AA2249" i="2"/>
  <c r="AA2250" i="2"/>
  <c r="AA2251" i="2"/>
  <c r="AA2252" i="2"/>
  <c r="AA2253" i="2"/>
  <c r="AA2254" i="2"/>
  <c r="AA2255" i="2"/>
  <c r="AA2256" i="2"/>
  <c r="AA2257" i="2"/>
  <c r="AA2258" i="2"/>
  <c r="AA2259" i="2"/>
  <c r="AA2260" i="2"/>
  <c r="AA2261" i="2"/>
  <c r="AA2262" i="2"/>
  <c r="AA2263" i="2"/>
  <c r="AA2264" i="2"/>
  <c r="AA2265" i="2"/>
  <c r="AA2266" i="2"/>
  <c r="AA2267" i="2"/>
  <c r="AA2268" i="2"/>
  <c r="AA2269" i="2"/>
  <c r="AA2270" i="2"/>
  <c r="AA2271" i="2"/>
  <c r="AA2272" i="2"/>
  <c r="AA2273" i="2"/>
  <c r="AA2274" i="2"/>
  <c r="AA2275" i="2"/>
  <c r="AA2276" i="2"/>
  <c r="AA2277" i="2"/>
  <c r="AA2278" i="2"/>
  <c r="AA2279" i="2"/>
  <c r="AA2280" i="2"/>
  <c r="AA2281" i="2"/>
  <c r="AA2282" i="2"/>
  <c r="AA2283" i="2"/>
  <c r="AA2284" i="2"/>
  <c r="AA2285" i="2"/>
  <c r="AA2286" i="2"/>
  <c r="AA2287" i="2"/>
  <c r="AA2288" i="2"/>
  <c r="AA2289" i="2"/>
  <c r="AA2290" i="2"/>
  <c r="AA2291" i="2"/>
  <c r="AA2292" i="2"/>
  <c r="AA2293" i="2"/>
  <c r="AA2294" i="2"/>
  <c r="AA2295" i="2"/>
  <c r="AA2296" i="2"/>
  <c r="AA2297" i="2"/>
  <c r="AA2298" i="2"/>
  <c r="AA2299" i="2"/>
  <c r="AA2300" i="2"/>
  <c r="AA2301" i="2"/>
  <c r="AA2302" i="2"/>
  <c r="AA2303" i="2"/>
  <c r="AA2304" i="2"/>
  <c r="AA2305" i="2"/>
  <c r="AA2306" i="2"/>
  <c r="AA2307" i="2"/>
  <c r="AA2308" i="2"/>
  <c r="AA2309" i="2"/>
  <c r="AA2310" i="2"/>
  <c r="AA2311" i="2"/>
  <c r="AA2312" i="2"/>
  <c r="AA2313" i="2"/>
  <c r="AA2314" i="2"/>
  <c r="AA2315" i="2"/>
  <c r="AA2316" i="2"/>
  <c r="AA2317" i="2"/>
  <c r="AA2318" i="2"/>
  <c r="AA2319" i="2"/>
  <c r="AA2320" i="2"/>
  <c r="AA2321" i="2"/>
  <c r="AA2322" i="2"/>
  <c r="AA2323" i="2"/>
  <c r="AA2324" i="2"/>
  <c r="AA2325" i="2"/>
  <c r="AA2326" i="2"/>
  <c r="AA2327" i="2"/>
  <c r="AA2328" i="2"/>
  <c r="AA2329" i="2"/>
  <c r="AA2330" i="2"/>
  <c r="AA2331" i="2"/>
  <c r="AA2332" i="2"/>
  <c r="AA2333" i="2"/>
  <c r="AA2334" i="2"/>
  <c r="AA2335" i="2"/>
  <c r="AA2336" i="2"/>
  <c r="AA2337" i="2"/>
  <c r="AA2338" i="2"/>
  <c r="AA2339" i="2"/>
  <c r="AA2340" i="2"/>
  <c r="AA2341" i="2"/>
  <c r="AA2342" i="2"/>
  <c r="AA2343" i="2"/>
  <c r="AA2344" i="2"/>
  <c r="AA2345" i="2"/>
  <c r="AA2346" i="2"/>
  <c r="AA2347" i="2"/>
  <c r="AA2348" i="2"/>
  <c r="AA2349" i="2"/>
  <c r="AA2350" i="2"/>
  <c r="AA2351" i="2"/>
  <c r="AA2352" i="2"/>
  <c r="AA2353" i="2"/>
  <c r="AA2354" i="2"/>
  <c r="AA2355" i="2"/>
  <c r="AA2356" i="2"/>
  <c r="AA2357" i="2"/>
  <c r="AA2358" i="2"/>
  <c r="AA2359" i="2"/>
  <c r="AA2360" i="2"/>
  <c r="AA2361" i="2"/>
  <c r="AA2362" i="2"/>
  <c r="AA2363" i="2"/>
  <c r="AA2364" i="2"/>
  <c r="AA2365" i="2"/>
  <c r="AA2366" i="2"/>
  <c r="AA2367" i="2"/>
  <c r="AA2368" i="2"/>
  <c r="AA2369" i="2"/>
  <c r="AA2370" i="2"/>
  <c r="AA2371" i="2"/>
  <c r="AA2372" i="2"/>
  <c r="AA2373" i="2"/>
  <c r="AA2374" i="2"/>
  <c r="AA2375" i="2"/>
  <c r="AA2376" i="2"/>
  <c r="AA2377" i="2"/>
  <c r="AA2378" i="2"/>
  <c r="AA2379" i="2"/>
  <c r="AA2380" i="2"/>
  <c r="AA2381" i="2"/>
  <c r="AA2382" i="2"/>
  <c r="AA2383" i="2"/>
  <c r="AA2384" i="2"/>
  <c r="AA2385" i="2"/>
  <c r="AA2386" i="2"/>
  <c r="AA2387" i="2"/>
  <c r="AA2388" i="2"/>
  <c r="AA2389" i="2"/>
  <c r="AA2390" i="2"/>
  <c r="AA2391" i="2"/>
  <c r="AA2392" i="2"/>
  <c r="AA2393" i="2"/>
  <c r="AA2394" i="2"/>
  <c r="AA2395" i="2"/>
  <c r="AA2396" i="2"/>
  <c r="AA2397" i="2"/>
  <c r="AA2398" i="2"/>
  <c r="AA2399" i="2"/>
  <c r="AA2400" i="2"/>
  <c r="AA2401" i="2"/>
  <c r="AA2402" i="2"/>
  <c r="AA2403" i="2"/>
  <c r="AA2404" i="2"/>
  <c r="AA2405" i="2"/>
  <c r="AA2406" i="2"/>
  <c r="AA2407" i="2"/>
  <c r="AA2408" i="2"/>
  <c r="AA2409" i="2"/>
  <c r="AA2410" i="2"/>
  <c r="AA2411" i="2"/>
  <c r="AA2412" i="2"/>
  <c r="AA2413" i="2"/>
  <c r="AA2414" i="2"/>
  <c r="AA2415" i="2"/>
  <c r="AA2416" i="2"/>
  <c r="AA2417" i="2"/>
  <c r="AA2418" i="2"/>
  <c r="AA2419" i="2"/>
  <c r="AA2420" i="2"/>
  <c r="AA2421" i="2"/>
  <c r="AA2422" i="2"/>
  <c r="AA2423" i="2"/>
  <c r="AA2424" i="2"/>
  <c r="AA2425" i="2"/>
  <c r="AA2426" i="2"/>
  <c r="AA2427" i="2"/>
  <c r="AA2428" i="2"/>
  <c r="AA2429" i="2"/>
  <c r="AA2430" i="2"/>
  <c r="AA2431" i="2"/>
  <c r="AA2432" i="2"/>
  <c r="AA2433" i="2"/>
  <c r="AA2434" i="2"/>
  <c r="AA2435" i="2"/>
  <c r="AA2436" i="2"/>
  <c r="AA2437" i="2"/>
  <c r="AA2438" i="2"/>
  <c r="AA2439" i="2"/>
  <c r="AA2440" i="2"/>
  <c r="AA2441" i="2"/>
  <c r="AA2442" i="2"/>
  <c r="AA2443" i="2"/>
  <c r="AA2444" i="2"/>
  <c r="AA2445" i="2"/>
  <c r="AA2446" i="2"/>
  <c r="AA2447" i="2"/>
  <c r="AA2448" i="2"/>
  <c r="AA2449" i="2"/>
  <c r="AA2450" i="2"/>
  <c r="AA2451" i="2"/>
  <c r="AA2452" i="2"/>
  <c r="AA2453" i="2"/>
  <c r="AA2454" i="2"/>
  <c r="AA2455" i="2"/>
  <c r="AA2456" i="2"/>
  <c r="AA2457" i="2"/>
  <c r="AA2458" i="2"/>
  <c r="AA2459" i="2"/>
  <c r="AA2460" i="2"/>
  <c r="AA2461" i="2"/>
  <c r="AA2462" i="2"/>
  <c r="AA2463" i="2"/>
  <c r="AA2464" i="2"/>
  <c r="AA2465" i="2"/>
  <c r="AA2466" i="2"/>
  <c r="AA2467" i="2"/>
  <c r="AA2468" i="2"/>
  <c r="AA2469" i="2"/>
  <c r="AA2470" i="2"/>
  <c r="AA2471" i="2"/>
  <c r="AA2472" i="2"/>
  <c r="AA2473" i="2"/>
  <c r="AA2474" i="2"/>
  <c r="AA2475" i="2"/>
  <c r="AA2476" i="2"/>
  <c r="AA2477" i="2"/>
  <c r="AA2478" i="2"/>
  <c r="AA2479" i="2"/>
  <c r="AA2480" i="2"/>
  <c r="AA2481" i="2"/>
  <c r="AA2482" i="2"/>
  <c r="AA2483" i="2"/>
  <c r="AA2484" i="2"/>
  <c r="AA2485" i="2"/>
  <c r="AA2486" i="2"/>
  <c r="AA2487" i="2"/>
  <c r="AA2488" i="2"/>
  <c r="AA2489" i="2"/>
  <c r="AA2490" i="2"/>
  <c r="AA2491" i="2"/>
  <c r="AA2492" i="2"/>
  <c r="AA2493" i="2"/>
  <c r="AA2494" i="2"/>
  <c r="AA2495" i="2"/>
  <c r="AA2496" i="2"/>
  <c r="AA2497" i="2"/>
  <c r="AA2498" i="2"/>
  <c r="AA2499" i="2"/>
  <c r="AA2500" i="2"/>
  <c r="AA2501" i="2"/>
  <c r="AA2502" i="2"/>
  <c r="AA2503" i="2"/>
  <c r="AA2504" i="2"/>
  <c r="AA2505" i="2"/>
  <c r="AA2506" i="2"/>
  <c r="AA2507" i="2"/>
  <c r="AA2508" i="2"/>
  <c r="AA2509" i="2"/>
  <c r="AA2510" i="2"/>
  <c r="AA2511" i="2"/>
  <c r="AA2512" i="2"/>
  <c r="AA2513" i="2"/>
  <c r="AA2514" i="2"/>
  <c r="AA2515" i="2"/>
  <c r="AA2516" i="2"/>
  <c r="AA2517" i="2"/>
  <c r="AA2518" i="2"/>
  <c r="AA2519" i="2"/>
  <c r="AA2520" i="2"/>
  <c r="AA2521" i="2"/>
  <c r="AA2522" i="2"/>
  <c r="AA2523" i="2"/>
  <c r="AA2524" i="2"/>
  <c r="AA2525" i="2"/>
  <c r="AA2526" i="2"/>
  <c r="AA2527" i="2"/>
  <c r="AA2528" i="2"/>
  <c r="AA2529" i="2"/>
  <c r="AA2530" i="2"/>
  <c r="AA2531" i="2"/>
  <c r="AA2532" i="2"/>
  <c r="AA2533" i="2"/>
  <c r="AA2534" i="2"/>
  <c r="AA2535" i="2"/>
  <c r="AA2536" i="2"/>
  <c r="AA2537" i="2"/>
  <c r="AA2538" i="2"/>
  <c r="AA2539" i="2"/>
  <c r="AA2540" i="2"/>
  <c r="AA2541" i="2"/>
  <c r="AA2542" i="2"/>
  <c r="AA2543" i="2"/>
  <c r="AA2544" i="2"/>
  <c r="AA2545" i="2"/>
  <c r="AA2546" i="2"/>
  <c r="AA2547" i="2"/>
  <c r="AA2548" i="2"/>
  <c r="AA2549" i="2"/>
  <c r="AA2550" i="2"/>
  <c r="AA2551" i="2"/>
  <c r="AA2552" i="2"/>
  <c r="AA2553" i="2"/>
  <c r="AA2554" i="2"/>
  <c r="AA2555" i="2"/>
  <c r="AA2556" i="2"/>
  <c r="AA2557" i="2"/>
  <c r="AA2558" i="2"/>
  <c r="AA2559" i="2"/>
  <c r="AA2560" i="2"/>
  <c r="AA2561" i="2"/>
  <c r="AA2562" i="2"/>
  <c r="AA2563" i="2"/>
  <c r="AA2564" i="2"/>
  <c r="AA2565" i="2"/>
  <c r="AA2566" i="2"/>
  <c r="AA2567" i="2"/>
  <c r="AA2568" i="2"/>
  <c r="AA2569" i="2"/>
  <c r="AA2570" i="2"/>
  <c r="AA2571" i="2"/>
  <c r="AA2572" i="2"/>
  <c r="AA2573" i="2"/>
  <c r="AA2574" i="2"/>
  <c r="AA2575" i="2"/>
  <c r="AA2576" i="2"/>
  <c r="AA2577" i="2"/>
  <c r="AA2578" i="2"/>
  <c r="AA2579" i="2"/>
  <c r="AA2580" i="2"/>
  <c r="AA2581" i="2"/>
  <c r="AA2582" i="2"/>
  <c r="AA2583" i="2"/>
  <c r="AA2584" i="2"/>
  <c r="AA2585" i="2"/>
  <c r="AA2586" i="2"/>
  <c r="AA2587" i="2"/>
  <c r="AA2588" i="2"/>
  <c r="AA2589" i="2"/>
  <c r="AA2590" i="2"/>
  <c r="AA2591" i="2"/>
  <c r="AA2592" i="2"/>
  <c r="AA2593" i="2"/>
  <c r="AA2594" i="2"/>
  <c r="AA2595" i="2"/>
  <c r="AA2596" i="2"/>
  <c r="AA2597" i="2"/>
  <c r="AA2598" i="2"/>
  <c r="AA2599" i="2"/>
  <c r="AA2600" i="2"/>
  <c r="AA2601" i="2"/>
  <c r="AA2602" i="2"/>
  <c r="AA2603" i="2"/>
  <c r="AA2604" i="2"/>
  <c r="AA2605" i="2"/>
  <c r="AA2606" i="2"/>
  <c r="AA2607" i="2"/>
  <c r="AA2608" i="2"/>
  <c r="AA2609" i="2"/>
  <c r="AA2610" i="2"/>
  <c r="AA2611" i="2"/>
  <c r="AA2612" i="2"/>
  <c r="AA2613" i="2"/>
  <c r="AA2614" i="2"/>
  <c r="AA2615" i="2"/>
  <c r="AA2616" i="2"/>
  <c r="AA2617" i="2"/>
  <c r="AA2618" i="2"/>
  <c r="AA2619" i="2"/>
  <c r="AA2620" i="2"/>
  <c r="AA2621" i="2"/>
  <c r="AA2622" i="2"/>
  <c r="AA2623" i="2"/>
  <c r="AA2624" i="2"/>
  <c r="AA2625" i="2"/>
  <c r="AA2626" i="2"/>
  <c r="AA2627" i="2"/>
  <c r="AA2628" i="2"/>
  <c r="AA2629" i="2"/>
  <c r="AA2630" i="2"/>
  <c r="AA2631" i="2"/>
  <c r="AA2632" i="2"/>
  <c r="AA2633" i="2"/>
  <c r="AA2634" i="2"/>
  <c r="AA2635" i="2"/>
  <c r="AA2636" i="2"/>
  <c r="AA2637" i="2"/>
  <c r="AA2638" i="2"/>
  <c r="AA2639" i="2"/>
  <c r="AA2640" i="2"/>
  <c r="AA2641" i="2"/>
  <c r="AA2642" i="2"/>
  <c r="AA2643" i="2"/>
  <c r="AA2644" i="2"/>
  <c r="AA2645" i="2"/>
  <c r="AA2646" i="2"/>
  <c r="AA2647" i="2"/>
  <c r="AA2648" i="2"/>
  <c r="AA2649" i="2"/>
  <c r="AA2650" i="2"/>
  <c r="AA2651" i="2"/>
  <c r="AA2652" i="2"/>
  <c r="AA2653" i="2"/>
  <c r="AA2654" i="2"/>
  <c r="AA2655" i="2"/>
  <c r="AA2656" i="2"/>
  <c r="AA2657" i="2"/>
  <c r="AA2658" i="2"/>
  <c r="AA2659" i="2"/>
  <c r="AA2660" i="2"/>
  <c r="AA2661" i="2"/>
  <c r="AA2662" i="2"/>
  <c r="AA2663" i="2"/>
  <c r="AA2664" i="2"/>
  <c r="AA2665" i="2"/>
  <c r="AA2666" i="2"/>
  <c r="AA2667" i="2"/>
  <c r="AA2668" i="2"/>
  <c r="AA2669" i="2"/>
  <c r="AA2670" i="2"/>
  <c r="AA2671" i="2"/>
  <c r="AA2672" i="2"/>
  <c r="AA2673" i="2"/>
  <c r="AA2674" i="2"/>
  <c r="AA2675" i="2"/>
  <c r="AA2676" i="2"/>
  <c r="AA2677" i="2"/>
  <c r="AA2678" i="2"/>
  <c r="AA2679" i="2"/>
  <c r="AA2680" i="2"/>
  <c r="AA2681" i="2"/>
  <c r="AA2682" i="2"/>
  <c r="AA2683" i="2"/>
  <c r="AA2684" i="2"/>
  <c r="AA2685" i="2"/>
  <c r="AA2686" i="2"/>
  <c r="AA2687" i="2"/>
  <c r="AA2688" i="2"/>
  <c r="AA2689" i="2"/>
  <c r="AA2690" i="2"/>
  <c r="AA2691" i="2"/>
  <c r="AA2692" i="2"/>
  <c r="AA2693" i="2"/>
  <c r="AA2694" i="2"/>
  <c r="AA2695" i="2"/>
  <c r="AA2696" i="2"/>
  <c r="AA2697" i="2"/>
  <c r="AA2698" i="2"/>
  <c r="AA2699" i="2"/>
  <c r="AA2700" i="2"/>
  <c r="AA2701" i="2"/>
  <c r="AA2702" i="2"/>
  <c r="AA2703" i="2"/>
  <c r="AA2704" i="2"/>
  <c r="AA2705" i="2"/>
  <c r="AA2706" i="2"/>
  <c r="AA2707" i="2"/>
  <c r="AA2708" i="2"/>
  <c r="AA2709" i="2"/>
  <c r="AA2710" i="2"/>
  <c r="AA2711" i="2"/>
  <c r="AA2712" i="2"/>
  <c r="AA2713" i="2"/>
  <c r="AA2714" i="2"/>
  <c r="AA2715" i="2"/>
  <c r="AA2716" i="2"/>
  <c r="AA2717" i="2"/>
  <c r="AA2718" i="2"/>
  <c r="AA2719" i="2"/>
  <c r="AA2720" i="2"/>
  <c r="AA2721" i="2"/>
  <c r="AA2722" i="2"/>
  <c r="AA2723" i="2"/>
  <c r="AA2724" i="2"/>
  <c r="AA2725" i="2"/>
  <c r="AA2726" i="2"/>
  <c r="AA2727" i="2"/>
  <c r="AA2728" i="2"/>
  <c r="AA2729" i="2"/>
  <c r="AA2730" i="2"/>
  <c r="AA2731" i="2"/>
  <c r="AA2732" i="2"/>
  <c r="AA2733" i="2"/>
  <c r="AA2734" i="2"/>
  <c r="AA2735" i="2"/>
  <c r="AA2736" i="2"/>
  <c r="AA2737" i="2"/>
  <c r="AA2738" i="2"/>
  <c r="AA2739" i="2"/>
  <c r="AA2740" i="2"/>
  <c r="AA2741" i="2"/>
  <c r="AA2742" i="2"/>
  <c r="AA2743" i="2"/>
  <c r="AA2744" i="2"/>
  <c r="AA2745" i="2"/>
  <c r="AA2746" i="2"/>
  <c r="AA2747" i="2"/>
  <c r="AA2748" i="2"/>
  <c r="AA2749" i="2"/>
  <c r="AA2750" i="2"/>
  <c r="AA2751" i="2"/>
  <c r="AA2752" i="2"/>
  <c r="AA2753" i="2"/>
  <c r="AA2754" i="2"/>
  <c r="AA2755" i="2"/>
  <c r="AA2756" i="2"/>
  <c r="AA2757" i="2"/>
  <c r="AA2758" i="2"/>
  <c r="AA2759" i="2"/>
  <c r="AA2760" i="2"/>
  <c r="AA2761" i="2"/>
  <c r="AA2762" i="2"/>
  <c r="AA2763" i="2"/>
  <c r="AA2764" i="2"/>
  <c r="AA2765" i="2"/>
  <c r="AA2766" i="2"/>
  <c r="AA2767" i="2"/>
  <c r="AA2768" i="2"/>
  <c r="AA2769" i="2"/>
  <c r="AA2770" i="2"/>
  <c r="AA2771" i="2"/>
  <c r="AA2772" i="2"/>
  <c r="AA2773" i="2"/>
  <c r="AA2774" i="2"/>
  <c r="AA2775" i="2"/>
  <c r="AA2776" i="2"/>
  <c r="AA2777" i="2"/>
  <c r="AA2778" i="2"/>
  <c r="AA2779" i="2"/>
  <c r="AA2780" i="2"/>
  <c r="AA2781" i="2"/>
  <c r="AA2782" i="2"/>
  <c r="AA2783" i="2"/>
  <c r="AA2784" i="2"/>
  <c r="AA2785" i="2"/>
  <c r="AA2786" i="2"/>
  <c r="AA2787" i="2"/>
  <c r="AA2788" i="2"/>
  <c r="AA2789" i="2"/>
  <c r="AA2790" i="2"/>
  <c r="AA2791" i="2"/>
  <c r="AA2792" i="2"/>
  <c r="AA2793" i="2"/>
  <c r="AA2794" i="2"/>
  <c r="AA2795" i="2"/>
  <c r="AA2796" i="2"/>
  <c r="AA2797" i="2"/>
  <c r="AA2798" i="2"/>
  <c r="AA2799" i="2"/>
  <c r="AA2800" i="2"/>
  <c r="AA2801" i="2"/>
  <c r="AA2802" i="2"/>
  <c r="AA2803" i="2"/>
  <c r="AA2804" i="2"/>
  <c r="AA2805" i="2"/>
  <c r="AA2806" i="2"/>
  <c r="AA2807" i="2"/>
  <c r="AA2808" i="2"/>
  <c r="AA2809" i="2"/>
  <c r="AA2810" i="2"/>
  <c r="AA2811" i="2"/>
  <c r="AA2812" i="2"/>
  <c r="AA2813" i="2"/>
  <c r="AA2814" i="2"/>
  <c r="AA2815" i="2"/>
  <c r="AA2816" i="2"/>
  <c r="AA2817" i="2"/>
  <c r="AA2818" i="2"/>
  <c r="AA2819" i="2"/>
  <c r="AA2820" i="2"/>
  <c r="AA2821" i="2"/>
  <c r="AA2822" i="2"/>
  <c r="AA2823" i="2"/>
  <c r="AA2824" i="2"/>
  <c r="AA2825" i="2"/>
  <c r="AA2826" i="2"/>
  <c r="AA2827" i="2"/>
  <c r="AA2828" i="2"/>
  <c r="AA2829" i="2"/>
  <c r="AA2830" i="2"/>
  <c r="AA2831" i="2"/>
  <c r="AA2832" i="2"/>
  <c r="AA2833" i="2"/>
  <c r="AA2834" i="2"/>
  <c r="AA2835" i="2"/>
  <c r="AA2836" i="2"/>
  <c r="AA2837" i="2"/>
  <c r="AA2838" i="2"/>
  <c r="AA2839" i="2"/>
  <c r="AA2840" i="2"/>
  <c r="AA2841" i="2"/>
  <c r="AA2842" i="2"/>
  <c r="AA2843" i="2"/>
  <c r="AA2844" i="2"/>
  <c r="AA2845" i="2"/>
  <c r="AA2846" i="2"/>
  <c r="AA2847" i="2"/>
  <c r="AA2848" i="2"/>
  <c r="AA2849" i="2"/>
  <c r="AA2850" i="2"/>
  <c r="AA2851" i="2"/>
  <c r="AA2852" i="2"/>
  <c r="AA2853" i="2"/>
  <c r="AA2854" i="2"/>
  <c r="AA2855" i="2"/>
  <c r="AA2856" i="2"/>
  <c r="AA2857" i="2"/>
  <c r="AA2858" i="2"/>
  <c r="AA2859" i="2"/>
  <c r="AA2860" i="2"/>
  <c r="AA2861" i="2"/>
  <c r="AA2862" i="2"/>
  <c r="AA2863" i="2"/>
  <c r="AA2864" i="2"/>
  <c r="AA2865" i="2"/>
  <c r="AA2866" i="2"/>
  <c r="AA2867" i="2"/>
  <c r="AA2868" i="2"/>
  <c r="AA2869" i="2"/>
  <c r="AA2870" i="2"/>
  <c r="AA2871" i="2"/>
  <c r="AA2872" i="2"/>
  <c r="AA2873" i="2"/>
  <c r="AA2874" i="2"/>
  <c r="AA2875" i="2"/>
  <c r="AA2876" i="2"/>
  <c r="AA2877" i="2"/>
  <c r="AA2878" i="2"/>
  <c r="AA2879" i="2"/>
  <c r="AA2880" i="2"/>
  <c r="AA2881" i="2"/>
  <c r="AA2882" i="2"/>
  <c r="AA2883" i="2"/>
  <c r="AA2884" i="2"/>
  <c r="AA2885" i="2"/>
  <c r="AA2886" i="2"/>
  <c r="AA2887" i="2"/>
  <c r="AA2888" i="2"/>
  <c r="AA2889" i="2"/>
  <c r="AA2890" i="2"/>
  <c r="AA2891" i="2"/>
  <c r="AA2892" i="2"/>
  <c r="AA2893" i="2"/>
  <c r="AA2894" i="2"/>
  <c r="AA2895" i="2"/>
  <c r="AA2896" i="2"/>
  <c r="AA2897" i="2"/>
  <c r="AA2898" i="2"/>
  <c r="AA2899" i="2"/>
  <c r="AA2900" i="2"/>
  <c r="AA2901" i="2"/>
  <c r="AA2902" i="2"/>
  <c r="AA2903" i="2"/>
  <c r="AA2904" i="2"/>
  <c r="AA2905" i="2"/>
  <c r="AA2906" i="2"/>
  <c r="AA2907" i="2"/>
  <c r="AA2908" i="2"/>
  <c r="AA2909" i="2"/>
  <c r="AA2910" i="2"/>
  <c r="AA2911" i="2"/>
  <c r="AA2912" i="2"/>
  <c r="AA2913" i="2"/>
  <c r="AA2914" i="2"/>
  <c r="AA2915" i="2"/>
  <c r="AA2916" i="2"/>
  <c r="AA2917" i="2"/>
  <c r="AA2918" i="2"/>
  <c r="AA2919" i="2"/>
  <c r="AA2920" i="2"/>
  <c r="AA2921" i="2"/>
  <c r="AA2922" i="2"/>
  <c r="AA2923" i="2"/>
  <c r="AA2924" i="2"/>
  <c r="AA2925" i="2"/>
  <c r="AA2926" i="2"/>
  <c r="AA2927" i="2"/>
  <c r="AA2928" i="2"/>
  <c r="AA2929" i="2"/>
  <c r="AA2930" i="2"/>
  <c r="AA2931" i="2"/>
  <c r="AA2932" i="2"/>
  <c r="AA2933" i="2"/>
  <c r="AA2934" i="2"/>
  <c r="AA2935" i="2"/>
  <c r="AA2936" i="2"/>
  <c r="AA2937" i="2"/>
  <c r="AA2938" i="2"/>
  <c r="AA2939" i="2"/>
  <c r="AA2940" i="2"/>
  <c r="AA2941" i="2"/>
  <c r="AA2942" i="2"/>
  <c r="AA2943" i="2"/>
  <c r="AA2944" i="2"/>
  <c r="AA2945" i="2"/>
  <c r="AA2946" i="2"/>
  <c r="AA2947" i="2"/>
  <c r="AA2948" i="2"/>
  <c r="AA2949" i="2"/>
  <c r="AA2950" i="2"/>
  <c r="AA2951" i="2"/>
  <c r="AA2952" i="2"/>
  <c r="AA2953" i="2"/>
  <c r="AA2954" i="2"/>
  <c r="AA2955" i="2"/>
  <c r="AA2956" i="2"/>
  <c r="AA2957" i="2"/>
  <c r="AA2958" i="2"/>
  <c r="AA2959" i="2"/>
  <c r="AA2960" i="2"/>
  <c r="AA2961" i="2"/>
  <c r="AA2962" i="2"/>
  <c r="AA2963" i="2"/>
  <c r="AA2964" i="2"/>
  <c r="AA2965" i="2"/>
  <c r="AA2966" i="2"/>
  <c r="AA2967" i="2"/>
  <c r="AA2968" i="2"/>
  <c r="AA2969" i="2"/>
  <c r="AA2970" i="2"/>
  <c r="AA2971" i="2"/>
  <c r="AA2972" i="2"/>
  <c r="AA2973" i="2"/>
  <c r="AA2974" i="2"/>
  <c r="AA2975" i="2"/>
  <c r="AA2976" i="2"/>
  <c r="AA2977" i="2"/>
  <c r="AA2978" i="2"/>
  <c r="AA2979" i="2"/>
  <c r="AA2980" i="2"/>
  <c r="AA2981" i="2"/>
  <c r="AA2982" i="2"/>
  <c r="AA2983" i="2"/>
  <c r="AA2984" i="2"/>
  <c r="AA2985" i="2"/>
  <c r="AA2986" i="2"/>
  <c r="AA2987" i="2"/>
  <c r="AA2988" i="2"/>
  <c r="AA2989" i="2"/>
  <c r="AA2990" i="2"/>
  <c r="AA2991" i="2"/>
  <c r="AA2992" i="2"/>
  <c r="AA2993" i="2"/>
  <c r="AA2994" i="2"/>
  <c r="AA2995" i="2"/>
  <c r="AA2996" i="2"/>
  <c r="AA2997" i="2"/>
  <c r="AA2998" i="2"/>
  <c r="AA2999" i="2"/>
  <c r="AA3000" i="2"/>
  <c r="AA3001" i="2"/>
  <c r="AA3002" i="2"/>
  <c r="AA3003" i="2"/>
  <c r="AA3004" i="2"/>
  <c r="AA3005" i="2"/>
  <c r="AA3006" i="2"/>
  <c r="AA3007" i="2"/>
  <c r="AA3008" i="2"/>
  <c r="AA3009" i="2"/>
  <c r="AA3010" i="2"/>
  <c r="AA3011" i="2"/>
  <c r="AA3012" i="2"/>
  <c r="AA3013" i="2"/>
  <c r="AA3014" i="2"/>
  <c r="AA3015" i="2"/>
  <c r="AA3016" i="2"/>
  <c r="AA3017" i="2"/>
  <c r="AA3018" i="2"/>
  <c r="AA3019" i="2"/>
  <c r="AA3020" i="2"/>
  <c r="AA3021" i="2"/>
  <c r="AA3022" i="2"/>
  <c r="AA3023" i="2"/>
  <c r="AA3024" i="2"/>
  <c r="AA3025" i="2"/>
  <c r="AA3026" i="2"/>
  <c r="AA3027" i="2"/>
  <c r="AA3028" i="2"/>
  <c r="AA3029" i="2"/>
  <c r="AA3030" i="2"/>
  <c r="AA3031" i="2"/>
  <c r="AA3032" i="2"/>
  <c r="AA3033" i="2"/>
  <c r="AA3034" i="2"/>
  <c r="AA3035" i="2"/>
  <c r="AA3036" i="2"/>
  <c r="AA3037" i="2"/>
  <c r="AA3038" i="2"/>
  <c r="AA3039" i="2"/>
  <c r="AA3040" i="2"/>
  <c r="AA3041" i="2"/>
  <c r="AA3042" i="2"/>
  <c r="AA3043" i="2"/>
  <c r="AA3044" i="2"/>
  <c r="AA3045" i="2"/>
  <c r="AA3046" i="2"/>
  <c r="AA3047" i="2"/>
  <c r="AA3048" i="2"/>
  <c r="AA3049" i="2"/>
  <c r="AA3050" i="2"/>
  <c r="AA3051" i="2"/>
  <c r="AA3052" i="2"/>
  <c r="AA3053" i="2"/>
  <c r="AA3054" i="2"/>
  <c r="AA3055" i="2"/>
  <c r="AA3056" i="2"/>
  <c r="AA3057" i="2"/>
  <c r="AA3058" i="2"/>
  <c r="AA3059" i="2"/>
  <c r="AA3060" i="2"/>
  <c r="AA3061" i="2"/>
  <c r="AA3062" i="2"/>
  <c r="AA3063" i="2"/>
  <c r="AA3064" i="2"/>
  <c r="AA3065" i="2"/>
  <c r="AA3066" i="2"/>
  <c r="AA3067" i="2"/>
  <c r="AA3068" i="2"/>
  <c r="AA3069" i="2"/>
  <c r="AA3070" i="2"/>
  <c r="AA3071" i="2"/>
  <c r="AA3072" i="2"/>
  <c r="AA3073" i="2"/>
  <c r="AA3074" i="2"/>
  <c r="AA3075" i="2"/>
  <c r="AA3076" i="2"/>
  <c r="AA3077" i="2"/>
  <c r="AA3078" i="2"/>
  <c r="AA3079" i="2"/>
  <c r="AA3080" i="2"/>
  <c r="AA3081" i="2"/>
  <c r="AA3082" i="2"/>
  <c r="AA3083" i="2"/>
  <c r="AA3084" i="2"/>
  <c r="AA3085" i="2"/>
  <c r="AA3086" i="2"/>
  <c r="AA3087" i="2"/>
  <c r="AA3088" i="2"/>
  <c r="AA3089" i="2"/>
  <c r="AA3090" i="2"/>
  <c r="AA3091" i="2"/>
  <c r="AA3092" i="2"/>
  <c r="AA3093" i="2"/>
  <c r="AA3094" i="2"/>
  <c r="AA3095" i="2"/>
  <c r="AA3096" i="2"/>
  <c r="AA3097" i="2"/>
  <c r="AA3098" i="2"/>
  <c r="AA3099" i="2"/>
  <c r="AA3100" i="2"/>
  <c r="AA3101" i="2"/>
  <c r="AA3102" i="2"/>
  <c r="AA3103" i="2"/>
  <c r="AA3104" i="2"/>
  <c r="AA3105" i="2"/>
  <c r="AA3106" i="2"/>
  <c r="AA3107" i="2"/>
  <c r="AA3108" i="2"/>
  <c r="AA3109" i="2"/>
  <c r="AA3110" i="2"/>
  <c r="AA3111" i="2"/>
  <c r="AA3112" i="2"/>
  <c r="AA3113" i="2"/>
  <c r="AA3114" i="2"/>
  <c r="AA3115" i="2"/>
  <c r="AA3116" i="2"/>
  <c r="AA3117" i="2"/>
  <c r="AA3118" i="2"/>
  <c r="AA3119" i="2"/>
  <c r="AA3120" i="2"/>
  <c r="AA3121" i="2"/>
  <c r="AA3122" i="2"/>
  <c r="AA3123" i="2"/>
  <c r="AA3124" i="2"/>
  <c r="AA3125" i="2"/>
  <c r="AA3126" i="2"/>
  <c r="AA3127" i="2"/>
  <c r="AA3128" i="2"/>
  <c r="AA3129" i="2"/>
  <c r="AA3130" i="2"/>
  <c r="AA3131" i="2"/>
  <c r="AA3132" i="2"/>
  <c r="AA3133" i="2"/>
  <c r="AA3134" i="2"/>
  <c r="AA3135" i="2"/>
  <c r="AA3136" i="2"/>
  <c r="AA3137" i="2"/>
  <c r="AA3138" i="2"/>
  <c r="AA3139" i="2"/>
  <c r="AA3140" i="2"/>
  <c r="AA3141" i="2"/>
  <c r="AA3142" i="2"/>
  <c r="AA3143" i="2"/>
  <c r="AA3144" i="2"/>
  <c r="AA3145" i="2"/>
  <c r="AA3146" i="2"/>
  <c r="AA3147" i="2"/>
  <c r="AA3148" i="2"/>
  <c r="AA3149" i="2"/>
  <c r="AA3150" i="2"/>
  <c r="AA3151" i="2"/>
  <c r="AA3152" i="2"/>
  <c r="AA3153" i="2"/>
  <c r="AA3154" i="2"/>
  <c r="AA3155" i="2"/>
  <c r="AA3156" i="2"/>
  <c r="AA3157" i="2"/>
  <c r="AA3158" i="2"/>
  <c r="AA3159" i="2"/>
  <c r="AA3160" i="2"/>
  <c r="AA3161" i="2"/>
  <c r="AA3162" i="2"/>
  <c r="AA3163" i="2"/>
  <c r="AA3164" i="2"/>
  <c r="AA3165" i="2"/>
  <c r="AA3166" i="2"/>
  <c r="AA3167" i="2"/>
  <c r="AA3168" i="2"/>
  <c r="AA3169" i="2"/>
  <c r="AA3170" i="2"/>
  <c r="AA3171" i="2"/>
  <c r="AA3172" i="2"/>
  <c r="AA3173" i="2"/>
  <c r="AA3174" i="2"/>
  <c r="AA3175" i="2"/>
  <c r="AA3176" i="2"/>
  <c r="AA3177" i="2"/>
  <c r="AA3178" i="2"/>
  <c r="AA3179" i="2"/>
  <c r="AA3180" i="2"/>
  <c r="AA3181" i="2"/>
  <c r="AA3182" i="2"/>
  <c r="AA3183" i="2"/>
  <c r="AA3184" i="2"/>
  <c r="AA3185" i="2"/>
  <c r="AA3186" i="2"/>
  <c r="AA3187" i="2"/>
  <c r="AA3188" i="2"/>
  <c r="AA3189" i="2"/>
  <c r="AA3190" i="2"/>
  <c r="AA3191" i="2"/>
  <c r="AA3192" i="2"/>
  <c r="AA3193" i="2"/>
  <c r="AA3194" i="2"/>
  <c r="AA3195" i="2"/>
  <c r="AA3196" i="2"/>
  <c r="AA3197" i="2"/>
  <c r="AA3198" i="2"/>
  <c r="AA3199" i="2"/>
  <c r="AA3200" i="2"/>
  <c r="AA3201" i="2"/>
  <c r="AA3202" i="2"/>
  <c r="AA3203" i="2"/>
  <c r="AA3204" i="2"/>
  <c r="AA3205" i="2"/>
  <c r="AA3206" i="2"/>
  <c r="AA3207" i="2"/>
  <c r="AA3208" i="2"/>
  <c r="AA3209" i="2"/>
  <c r="AA3210" i="2"/>
  <c r="AA3211" i="2"/>
  <c r="AA3212" i="2"/>
  <c r="AA3213" i="2"/>
  <c r="AA3214" i="2"/>
  <c r="AA3215" i="2"/>
  <c r="AA3216" i="2"/>
  <c r="AA3217" i="2"/>
  <c r="AA3218" i="2"/>
  <c r="AA3219" i="2"/>
  <c r="AA3220" i="2"/>
  <c r="AA3221" i="2"/>
  <c r="AA3222" i="2"/>
  <c r="AA3223" i="2"/>
  <c r="AA3224" i="2"/>
  <c r="AA3225" i="2"/>
  <c r="AA3226" i="2"/>
  <c r="AA3227" i="2"/>
  <c r="AA3228" i="2"/>
  <c r="AA3229" i="2"/>
  <c r="AA3230" i="2"/>
  <c r="AA3231" i="2"/>
  <c r="AA3232" i="2"/>
  <c r="AA3233" i="2"/>
  <c r="AA3234" i="2"/>
  <c r="AA3235" i="2"/>
  <c r="AA3236" i="2"/>
  <c r="AA3237" i="2"/>
  <c r="AA3238" i="2"/>
  <c r="AA3239" i="2"/>
  <c r="AA3240" i="2"/>
  <c r="AA3241" i="2"/>
  <c r="AA3242" i="2"/>
  <c r="AA3243" i="2"/>
  <c r="AA3244" i="2"/>
  <c r="AA3245" i="2"/>
  <c r="AA3246" i="2"/>
  <c r="AA3247" i="2"/>
  <c r="AA3248" i="2"/>
  <c r="AA3249" i="2"/>
  <c r="AA3250" i="2"/>
  <c r="AA3251" i="2"/>
  <c r="AA3252" i="2"/>
  <c r="AA3253" i="2"/>
  <c r="AA3254" i="2"/>
  <c r="AA3255" i="2"/>
  <c r="AA3256" i="2"/>
  <c r="AA3257" i="2"/>
  <c r="AA3258" i="2"/>
  <c r="AA3259" i="2"/>
  <c r="AA3260" i="2"/>
  <c r="AA3261" i="2"/>
  <c r="AA3262" i="2"/>
  <c r="AA3263" i="2"/>
  <c r="AA3264" i="2"/>
  <c r="AA3265" i="2"/>
  <c r="AA3266" i="2"/>
  <c r="AA3267" i="2"/>
  <c r="AA3268" i="2"/>
  <c r="AA3269" i="2"/>
  <c r="AA3270" i="2"/>
  <c r="AA3271" i="2"/>
  <c r="AA3272" i="2"/>
  <c r="AA3273" i="2"/>
  <c r="AA3274" i="2"/>
  <c r="AA3275" i="2"/>
  <c r="AA3276" i="2"/>
  <c r="AA3277" i="2"/>
  <c r="AA3278" i="2"/>
  <c r="AA3279" i="2"/>
  <c r="AA3280" i="2"/>
  <c r="AA3281" i="2"/>
  <c r="AA3282" i="2"/>
  <c r="AA3283" i="2"/>
  <c r="AA3284" i="2"/>
  <c r="AA3285" i="2"/>
  <c r="AA3286" i="2"/>
  <c r="AA3287" i="2"/>
  <c r="AA3288" i="2"/>
  <c r="AA3289" i="2"/>
  <c r="AA3290" i="2"/>
  <c r="AA3291" i="2"/>
  <c r="AA3292" i="2"/>
  <c r="AA3293" i="2"/>
  <c r="AA3294" i="2"/>
  <c r="AA3295" i="2"/>
  <c r="AA3296" i="2"/>
  <c r="AA3297" i="2"/>
  <c r="AA3298" i="2"/>
  <c r="AA3299" i="2"/>
  <c r="AA3300" i="2"/>
  <c r="AA3301" i="2"/>
  <c r="AA3302" i="2"/>
  <c r="AA3303" i="2"/>
  <c r="AA3304" i="2"/>
  <c r="AA3305" i="2"/>
  <c r="AA3306" i="2"/>
  <c r="AA3307" i="2"/>
  <c r="AA3308" i="2"/>
  <c r="AA3309" i="2"/>
  <c r="AA3310" i="2"/>
  <c r="AA3311" i="2"/>
  <c r="AA3312" i="2"/>
  <c r="AA3313" i="2"/>
  <c r="AA3314" i="2"/>
  <c r="AA3315" i="2"/>
  <c r="AA3316" i="2"/>
  <c r="AA3317" i="2"/>
  <c r="AA3318" i="2"/>
  <c r="AA3319" i="2"/>
  <c r="AA3320" i="2"/>
  <c r="AA3321" i="2"/>
  <c r="AA3322" i="2"/>
  <c r="AA3323" i="2"/>
  <c r="AA3324" i="2"/>
  <c r="AA3325" i="2"/>
  <c r="AA3326" i="2"/>
  <c r="AA3327" i="2"/>
  <c r="AA3328" i="2"/>
  <c r="AA3329" i="2"/>
  <c r="AA3330" i="2"/>
  <c r="AA3331" i="2"/>
  <c r="AA3332" i="2"/>
  <c r="AA3333" i="2"/>
  <c r="AA3334" i="2"/>
  <c r="AA3335" i="2"/>
  <c r="AA3336" i="2"/>
  <c r="AA3337" i="2"/>
  <c r="AA3338" i="2"/>
  <c r="AA3339" i="2"/>
  <c r="AA3340" i="2"/>
  <c r="AA3341" i="2"/>
  <c r="AA3342" i="2"/>
  <c r="AA3343" i="2"/>
  <c r="AA3344" i="2"/>
  <c r="AA3345" i="2"/>
  <c r="AA3346" i="2"/>
  <c r="AA3347" i="2"/>
  <c r="AA3348" i="2"/>
  <c r="AA3349" i="2"/>
  <c r="AA3350" i="2"/>
  <c r="AA3351" i="2"/>
  <c r="AA3352" i="2"/>
  <c r="AA3353" i="2"/>
  <c r="AA3354" i="2"/>
  <c r="AA3355" i="2"/>
  <c r="AA3356" i="2"/>
  <c r="AA3357" i="2"/>
  <c r="AA3358" i="2"/>
  <c r="AA3359" i="2"/>
  <c r="AA3360" i="2"/>
  <c r="AA3361" i="2"/>
  <c r="AA3362" i="2"/>
  <c r="AA3363" i="2"/>
  <c r="AA3364" i="2"/>
  <c r="AA3365" i="2"/>
  <c r="AA3366" i="2"/>
  <c r="AA3367" i="2"/>
  <c r="AA3368" i="2"/>
  <c r="AA3369" i="2"/>
  <c r="AA3370" i="2"/>
  <c r="AA3371" i="2"/>
  <c r="AA3372" i="2"/>
  <c r="AA3373" i="2"/>
  <c r="AA3374" i="2"/>
  <c r="AA3375" i="2"/>
  <c r="AA3376" i="2"/>
  <c r="AA3377" i="2"/>
  <c r="AA3378" i="2"/>
  <c r="AA3379" i="2"/>
  <c r="AA3380" i="2"/>
  <c r="AA3381" i="2"/>
  <c r="AA3382" i="2"/>
  <c r="AA3383" i="2"/>
  <c r="AA3384" i="2"/>
  <c r="AA3385" i="2"/>
  <c r="AA3386" i="2"/>
  <c r="AA3387" i="2"/>
  <c r="AA3388" i="2"/>
  <c r="AA3389" i="2"/>
  <c r="AA3390" i="2"/>
  <c r="AA3391" i="2"/>
  <c r="AA3392" i="2"/>
  <c r="AA3393" i="2"/>
  <c r="AA3394" i="2"/>
  <c r="AA3395" i="2"/>
  <c r="AA3396" i="2"/>
  <c r="AA3397" i="2"/>
  <c r="AA3398" i="2"/>
  <c r="AA3399" i="2"/>
  <c r="AA3400" i="2"/>
  <c r="AA3401" i="2"/>
  <c r="AA3402" i="2"/>
  <c r="AA3403" i="2"/>
  <c r="AA3404" i="2"/>
  <c r="AA3405" i="2"/>
  <c r="AA3406" i="2"/>
  <c r="AA3407" i="2"/>
  <c r="AA3408" i="2"/>
  <c r="AA3409" i="2"/>
  <c r="AA3410" i="2"/>
  <c r="AA3411" i="2"/>
  <c r="AA3412" i="2"/>
  <c r="AA3413" i="2"/>
  <c r="AA3414" i="2"/>
  <c r="AA3415" i="2"/>
  <c r="AA3416" i="2"/>
  <c r="AA3417" i="2"/>
  <c r="AA3418" i="2"/>
  <c r="AA3419" i="2"/>
  <c r="AA3420" i="2"/>
  <c r="AA3421" i="2"/>
  <c r="AA3422" i="2"/>
  <c r="AA3423" i="2"/>
  <c r="AA3424" i="2"/>
  <c r="AA3425" i="2"/>
  <c r="AA3426" i="2"/>
  <c r="AA3427" i="2"/>
  <c r="AA3428" i="2"/>
  <c r="AA3429" i="2"/>
  <c r="AA3430" i="2"/>
  <c r="AA3431" i="2"/>
  <c r="AA3432" i="2"/>
  <c r="AA3433" i="2"/>
  <c r="AA3434" i="2"/>
  <c r="AA3435" i="2"/>
  <c r="AA3436" i="2"/>
  <c r="AA3437" i="2"/>
  <c r="AA3438" i="2"/>
  <c r="AA3439" i="2"/>
  <c r="AA3440" i="2"/>
  <c r="AA3441" i="2"/>
  <c r="AA3442" i="2"/>
  <c r="AA3443" i="2"/>
  <c r="AA3444" i="2"/>
  <c r="AA3445" i="2"/>
  <c r="AA3446" i="2"/>
  <c r="AA3447" i="2"/>
  <c r="AA3448" i="2"/>
  <c r="AA3449" i="2"/>
  <c r="AA3450" i="2"/>
  <c r="AA3451" i="2"/>
  <c r="AA3452" i="2"/>
  <c r="AA3453" i="2"/>
  <c r="AA3454" i="2"/>
  <c r="AA3455" i="2"/>
  <c r="AA3456" i="2"/>
  <c r="AA3457" i="2"/>
  <c r="AA3458" i="2"/>
  <c r="AA3459" i="2"/>
  <c r="AA3460" i="2"/>
  <c r="AA3461" i="2"/>
  <c r="AA3462" i="2"/>
  <c r="AA3463" i="2"/>
  <c r="AA3464" i="2"/>
  <c r="AA3465" i="2"/>
  <c r="AA3466" i="2"/>
  <c r="AA3467" i="2"/>
  <c r="AA3468" i="2"/>
  <c r="AA3469" i="2"/>
  <c r="AA3470" i="2"/>
  <c r="AA3471" i="2"/>
  <c r="AA3472" i="2"/>
  <c r="AA3473" i="2"/>
  <c r="AA3474" i="2"/>
  <c r="AA3475" i="2"/>
  <c r="AA3476" i="2"/>
  <c r="AA3477" i="2"/>
  <c r="AA3478" i="2"/>
  <c r="AA3479" i="2"/>
  <c r="AA3480" i="2"/>
  <c r="AA3481" i="2"/>
  <c r="AA3482" i="2"/>
  <c r="AA3483" i="2"/>
  <c r="AA3484" i="2"/>
  <c r="AA3485" i="2"/>
  <c r="AA3486" i="2"/>
  <c r="AA3487" i="2"/>
  <c r="AA3488" i="2"/>
  <c r="AA3489" i="2"/>
  <c r="AA3490" i="2"/>
  <c r="AA3491" i="2"/>
  <c r="AA3492" i="2"/>
  <c r="AA3493" i="2"/>
  <c r="AA3494" i="2"/>
  <c r="AA3495" i="2"/>
  <c r="AA3496" i="2"/>
  <c r="AA3497" i="2"/>
  <c r="AA3498" i="2"/>
  <c r="AA3499" i="2"/>
  <c r="AA3500" i="2"/>
  <c r="AA3501" i="2"/>
  <c r="AA3502" i="2"/>
  <c r="AA3503" i="2"/>
  <c r="AA3504" i="2"/>
  <c r="AA3505" i="2"/>
  <c r="AA3506" i="2"/>
  <c r="AA3507" i="2"/>
  <c r="AA3508" i="2"/>
  <c r="AA3509" i="2"/>
  <c r="AA3510" i="2"/>
  <c r="AA3511" i="2"/>
  <c r="AA3512" i="2"/>
  <c r="AA3513" i="2"/>
  <c r="AA3514" i="2"/>
  <c r="AA3515" i="2"/>
  <c r="AA3516" i="2"/>
  <c r="AA3517" i="2"/>
  <c r="AA3518" i="2"/>
  <c r="AA3519" i="2"/>
  <c r="AA3520" i="2"/>
  <c r="AA3521" i="2"/>
  <c r="AA3522" i="2"/>
  <c r="AA3523" i="2"/>
  <c r="AA3524" i="2"/>
  <c r="AA3525" i="2"/>
  <c r="AA3526" i="2"/>
  <c r="AA3527" i="2"/>
  <c r="AA3528" i="2"/>
  <c r="AA3529" i="2"/>
  <c r="AA3530" i="2"/>
  <c r="AA3531" i="2"/>
  <c r="AA3532" i="2"/>
  <c r="AA3533" i="2"/>
  <c r="AA3534" i="2"/>
  <c r="AA3535" i="2"/>
  <c r="AA3536" i="2"/>
  <c r="AA3537" i="2"/>
  <c r="AA3538" i="2"/>
  <c r="AA3539" i="2"/>
  <c r="AA3540" i="2"/>
  <c r="AA3541" i="2"/>
  <c r="AA3542" i="2"/>
  <c r="AA3543" i="2"/>
  <c r="AA3544" i="2"/>
  <c r="AA3545" i="2"/>
  <c r="AA3546" i="2"/>
  <c r="AA3547" i="2"/>
  <c r="AA3548" i="2"/>
  <c r="AA3549" i="2"/>
  <c r="AA3550" i="2"/>
  <c r="AA3551" i="2"/>
  <c r="AA3552" i="2"/>
  <c r="AA3553" i="2"/>
  <c r="AA3554" i="2"/>
  <c r="AA3555" i="2"/>
  <c r="AA3556" i="2"/>
  <c r="AA3557" i="2"/>
  <c r="AA3558" i="2"/>
  <c r="AA3559" i="2"/>
  <c r="AA3560" i="2"/>
  <c r="AA3561" i="2"/>
  <c r="AA3562" i="2"/>
  <c r="AA3563" i="2"/>
  <c r="AA3564" i="2"/>
  <c r="AA3565" i="2"/>
  <c r="AA3566" i="2"/>
  <c r="AA3567" i="2"/>
  <c r="AA3568" i="2"/>
  <c r="AA3569" i="2"/>
  <c r="AA3570" i="2"/>
  <c r="AA3571" i="2"/>
  <c r="AA3572" i="2"/>
  <c r="AA3573" i="2"/>
  <c r="AA3574" i="2"/>
  <c r="AA3575" i="2"/>
  <c r="AA3576" i="2"/>
  <c r="AA3577" i="2"/>
  <c r="AA3578" i="2"/>
  <c r="AA3579" i="2"/>
  <c r="AA3580" i="2"/>
  <c r="AA3581" i="2"/>
  <c r="AA3582" i="2"/>
  <c r="AA3583" i="2"/>
  <c r="AA3584" i="2"/>
  <c r="AA3585" i="2"/>
  <c r="AA3586" i="2"/>
  <c r="AA3587" i="2"/>
  <c r="AA3588" i="2"/>
  <c r="AA3589" i="2"/>
  <c r="AA3590" i="2"/>
  <c r="AA3591" i="2"/>
  <c r="AA3592" i="2"/>
  <c r="AA3593" i="2"/>
  <c r="AA3594" i="2"/>
  <c r="AA3595" i="2"/>
  <c r="AA3596" i="2"/>
  <c r="AA3597" i="2"/>
  <c r="AA3598" i="2"/>
  <c r="AA3599" i="2"/>
  <c r="AA3600" i="2"/>
  <c r="AA3601" i="2"/>
  <c r="AA3602" i="2"/>
  <c r="AA3603" i="2"/>
  <c r="AA3604" i="2"/>
  <c r="AA3605" i="2"/>
  <c r="AA3606" i="2"/>
  <c r="AA3607" i="2"/>
  <c r="AA3608" i="2"/>
  <c r="AA3609" i="2"/>
  <c r="AA3610" i="2"/>
  <c r="AA3611" i="2"/>
  <c r="AA3612" i="2"/>
  <c r="AA3613" i="2"/>
  <c r="AA3614" i="2"/>
  <c r="AA3615" i="2"/>
  <c r="AA3616" i="2"/>
  <c r="AA3617" i="2"/>
  <c r="AA3618" i="2"/>
  <c r="AA3619" i="2"/>
  <c r="AA3620" i="2"/>
  <c r="AA3621" i="2"/>
  <c r="AA3622" i="2"/>
  <c r="AA3623" i="2"/>
  <c r="AA3624" i="2"/>
  <c r="AA3625" i="2"/>
  <c r="AA3626" i="2"/>
  <c r="AA3627" i="2"/>
  <c r="AA3628" i="2"/>
  <c r="AA3629" i="2"/>
  <c r="AA3630" i="2"/>
  <c r="AA3631" i="2"/>
  <c r="AA3632" i="2"/>
  <c r="AA3633" i="2"/>
  <c r="AA3634" i="2"/>
  <c r="AA3635" i="2"/>
  <c r="AA3636" i="2"/>
  <c r="AA3637" i="2"/>
  <c r="AA3638" i="2"/>
  <c r="AA3639" i="2"/>
  <c r="AA3640" i="2"/>
  <c r="AA3641" i="2"/>
  <c r="AA3642" i="2"/>
  <c r="AA3643" i="2"/>
  <c r="AA3644" i="2"/>
  <c r="AA3645" i="2"/>
  <c r="AA3646" i="2"/>
  <c r="AA3647" i="2"/>
  <c r="AA3648" i="2"/>
  <c r="AA3649" i="2"/>
  <c r="AA3650" i="2"/>
  <c r="AA3651" i="2"/>
  <c r="AA3652" i="2"/>
  <c r="AA3653" i="2"/>
  <c r="AA3654" i="2"/>
  <c r="AA3655" i="2"/>
  <c r="AA3656" i="2"/>
  <c r="AA3657" i="2"/>
  <c r="AA3658" i="2"/>
  <c r="AA3659" i="2"/>
  <c r="AA3660" i="2"/>
  <c r="AA3661" i="2"/>
  <c r="AA3662" i="2"/>
  <c r="AA3663" i="2"/>
  <c r="AA3664" i="2"/>
  <c r="AA3665" i="2"/>
  <c r="AA3666" i="2"/>
  <c r="AA3667" i="2"/>
  <c r="AA3668" i="2"/>
  <c r="AA3669" i="2"/>
  <c r="AA3670" i="2"/>
  <c r="AA3671" i="2"/>
  <c r="AA3672" i="2"/>
  <c r="AA3673" i="2"/>
  <c r="AA3674" i="2"/>
  <c r="AA3675" i="2"/>
  <c r="AA3676" i="2"/>
  <c r="AA3677" i="2"/>
  <c r="AA3678" i="2"/>
  <c r="AA3679" i="2"/>
  <c r="AA3680" i="2"/>
  <c r="AA3681" i="2"/>
  <c r="AA3682" i="2"/>
  <c r="AA3683" i="2"/>
  <c r="AA3684" i="2"/>
  <c r="AA3685" i="2"/>
  <c r="AA3686" i="2"/>
  <c r="AA3687" i="2"/>
  <c r="AA3688" i="2"/>
  <c r="AA3689" i="2"/>
  <c r="AA3690" i="2"/>
  <c r="AA3691" i="2"/>
  <c r="AA3692" i="2"/>
  <c r="AA3693" i="2"/>
  <c r="AA3694" i="2"/>
  <c r="AA3695" i="2"/>
  <c r="AA3696" i="2"/>
  <c r="AA3697" i="2"/>
  <c r="AA3698" i="2"/>
  <c r="AA3699" i="2"/>
  <c r="AA3700" i="2"/>
  <c r="AA3701" i="2"/>
  <c r="AA3702" i="2"/>
  <c r="AA3703" i="2"/>
  <c r="AA3704" i="2"/>
  <c r="AA3705" i="2"/>
  <c r="AA3706" i="2"/>
  <c r="AA3707" i="2"/>
  <c r="AA3708" i="2"/>
  <c r="AA3709" i="2"/>
  <c r="AA3710" i="2"/>
  <c r="AA3711" i="2"/>
  <c r="AA3712" i="2"/>
  <c r="AA3713" i="2"/>
  <c r="AA3714" i="2"/>
  <c r="AA3715" i="2"/>
  <c r="AA3716" i="2"/>
  <c r="AA3717" i="2"/>
  <c r="AA3718" i="2"/>
  <c r="AA3719" i="2"/>
  <c r="AA3720" i="2"/>
  <c r="AA3721" i="2"/>
  <c r="AA3722" i="2"/>
  <c r="AA3723" i="2"/>
  <c r="AA3724" i="2"/>
  <c r="AA3725" i="2"/>
  <c r="AA3726" i="2"/>
  <c r="AA3727" i="2"/>
  <c r="AA3728" i="2"/>
  <c r="AA3729" i="2"/>
  <c r="AA3730" i="2"/>
  <c r="AA3731" i="2"/>
  <c r="AA3732" i="2"/>
  <c r="AA3733" i="2"/>
  <c r="AA3734" i="2"/>
  <c r="AA3735" i="2"/>
  <c r="AA3736" i="2"/>
  <c r="AA3737" i="2"/>
  <c r="AA3738" i="2"/>
  <c r="AA3739" i="2"/>
  <c r="AA3740" i="2"/>
  <c r="AA3741" i="2"/>
  <c r="AA3742" i="2"/>
  <c r="AA3743" i="2"/>
  <c r="AA3744" i="2"/>
  <c r="AA3745" i="2"/>
  <c r="AA3746" i="2"/>
  <c r="AA3747" i="2"/>
  <c r="AA3748" i="2"/>
  <c r="AA3749" i="2"/>
  <c r="AA3750" i="2"/>
  <c r="AA3751" i="2"/>
  <c r="AA3752" i="2"/>
  <c r="AA3753" i="2"/>
  <c r="AA3754" i="2"/>
  <c r="AA3755" i="2"/>
  <c r="AA3756" i="2"/>
  <c r="AA3757" i="2"/>
  <c r="AA3758" i="2"/>
  <c r="AA3759" i="2"/>
  <c r="AA3760" i="2"/>
  <c r="AA3761" i="2"/>
  <c r="AA3762" i="2"/>
  <c r="AA3763" i="2"/>
  <c r="AA3764" i="2"/>
  <c r="AA3765" i="2"/>
  <c r="AA3766" i="2"/>
  <c r="AA3767" i="2"/>
  <c r="AA3768" i="2"/>
  <c r="AA3769" i="2"/>
  <c r="AA3770" i="2"/>
  <c r="AA3771" i="2"/>
  <c r="AA3772" i="2"/>
  <c r="AA3773" i="2"/>
  <c r="AA3774" i="2"/>
  <c r="AA3775" i="2"/>
  <c r="AA3776" i="2"/>
  <c r="AA3777" i="2"/>
  <c r="AA3778" i="2"/>
  <c r="AA3779" i="2"/>
  <c r="AA3780" i="2"/>
  <c r="AA3781" i="2"/>
  <c r="AA3782" i="2"/>
  <c r="AA3783" i="2"/>
  <c r="AA3784" i="2"/>
  <c r="AA3785" i="2"/>
  <c r="AA3786" i="2"/>
  <c r="AA3787" i="2"/>
  <c r="AA3788" i="2"/>
  <c r="AA3789" i="2"/>
  <c r="AA3790" i="2"/>
  <c r="AA3791" i="2"/>
  <c r="AA3792" i="2"/>
  <c r="AA3793" i="2"/>
  <c r="AA3794" i="2"/>
  <c r="AA3795" i="2"/>
  <c r="AA3796" i="2"/>
  <c r="AA3797" i="2"/>
  <c r="AA3798" i="2"/>
  <c r="AA3799" i="2"/>
  <c r="AA3800" i="2"/>
  <c r="AA3801" i="2"/>
  <c r="AA3802" i="2"/>
  <c r="AA3803" i="2"/>
  <c r="AA3804" i="2"/>
  <c r="AA3805" i="2"/>
  <c r="AA3806" i="2"/>
  <c r="AA3807" i="2"/>
  <c r="AA3808" i="2"/>
  <c r="AA3809" i="2"/>
  <c r="AA3810" i="2"/>
  <c r="AA3811" i="2"/>
  <c r="AA3812" i="2"/>
  <c r="AA3813" i="2"/>
  <c r="AA3814" i="2"/>
  <c r="AA3815" i="2"/>
  <c r="AA3816" i="2"/>
  <c r="AA3817" i="2"/>
  <c r="AA3818" i="2"/>
  <c r="AA3819" i="2"/>
  <c r="AA3820" i="2"/>
  <c r="AA3821" i="2"/>
  <c r="AA3822" i="2"/>
  <c r="AA3823" i="2"/>
  <c r="AA3824" i="2"/>
  <c r="AA3825" i="2"/>
  <c r="AA3826" i="2"/>
  <c r="AA3827" i="2"/>
  <c r="AA3828" i="2"/>
  <c r="AA3829" i="2"/>
  <c r="AA3830" i="2"/>
  <c r="AA3831" i="2"/>
  <c r="AA3832" i="2"/>
  <c r="AA3833" i="2"/>
  <c r="AA3834" i="2"/>
  <c r="AA3835" i="2"/>
  <c r="AA3836" i="2"/>
  <c r="AA3837" i="2"/>
  <c r="AA3838" i="2"/>
  <c r="AA3839" i="2"/>
  <c r="AA3840" i="2"/>
  <c r="AA3841" i="2"/>
  <c r="AA3842" i="2"/>
  <c r="AA3843" i="2"/>
  <c r="AA3844" i="2"/>
  <c r="AA3845" i="2"/>
  <c r="AA3846" i="2"/>
  <c r="AA3847" i="2"/>
  <c r="AA3848" i="2"/>
  <c r="AA3849" i="2"/>
  <c r="AA3850" i="2"/>
  <c r="AA3851" i="2"/>
  <c r="AA3852" i="2"/>
  <c r="AA3853" i="2"/>
  <c r="AA3854" i="2"/>
  <c r="AA3855" i="2"/>
  <c r="AA3856" i="2"/>
  <c r="AA3857" i="2"/>
  <c r="AA3858" i="2"/>
  <c r="AA3859" i="2"/>
  <c r="AA3860" i="2"/>
  <c r="AA3861" i="2"/>
  <c r="AA3862" i="2"/>
  <c r="AA3863" i="2"/>
  <c r="AA3864" i="2"/>
  <c r="AA3865" i="2"/>
  <c r="AA3866" i="2"/>
  <c r="AA3867" i="2"/>
  <c r="AA3868" i="2"/>
  <c r="AA3869" i="2"/>
  <c r="AA3870" i="2"/>
  <c r="AA3871" i="2"/>
  <c r="AA3872" i="2"/>
  <c r="AA3873" i="2"/>
  <c r="AA3874" i="2"/>
  <c r="AA3875" i="2"/>
  <c r="AA3876" i="2"/>
  <c r="AA3877" i="2"/>
  <c r="AA3878" i="2"/>
  <c r="AA3879" i="2"/>
  <c r="AA3880" i="2"/>
  <c r="AA3881" i="2"/>
  <c r="AA3882" i="2"/>
  <c r="AA3883" i="2"/>
  <c r="AA3884" i="2"/>
  <c r="AA3885" i="2"/>
  <c r="AA3886" i="2"/>
  <c r="AA3887" i="2"/>
  <c r="AA3888" i="2"/>
  <c r="AA3889" i="2"/>
  <c r="AA3890" i="2"/>
  <c r="AA3891" i="2"/>
  <c r="AA3892" i="2"/>
  <c r="AA3893" i="2"/>
  <c r="AA3894" i="2"/>
  <c r="AA3895" i="2"/>
  <c r="AA3896" i="2"/>
  <c r="AA3897" i="2"/>
  <c r="AA3898" i="2"/>
  <c r="AA3899" i="2"/>
  <c r="AA3900" i="2"/>
  <c r="AA3901" i="2"/>
  <c r="AA3902" i="2"/>
  <c r="AA3903" i="2"/>
  <c r="AA3904" i="2"/>
  <c r="AA3905" i="2"/>
  <c r="AA3906" i="2"/>
  <c r="AA3907" i="2"/>
  <c r="AA3908" i="2"/>
  <c r="AA3909" i="2"/>
  <c r="AA3910" i="2"/>
  <c r="AA3911" i="2"/>
  <c r="AA3912" i="2"/>
  <c r="AA3913" i="2"/>
  <c r="AA3914" i="2"/>
  <c r="AA3915" i="2"/>
  <c r="AA3916" i="2"/>
  <c r="AA3917" i="2"/>
  <c r="AA3918" i="2"/>
  <c r="AA3919" i="2"/>
  <c r="AA3920" i="2"/>
  <c r="AA3921" i="2"/>
  <c r="AA3922" i="2"/>
  <c r="AA3923" i="2"/>
  <c r="AA3924" i="2"/>
  <c r="AA3925" i="2"/>
  <c r="AA3926" i="2"/>
  <c r="AA3927" i="2"/>
  <c r="AA3928" i="2"/>
  <c r="AA3929" i="2"/>
  <c r="AA3930" i="2"/>
  <c r="AA3931" i="2"/>
  <c r="AA3932" i="2"/>
  <c r="AA3933" i="2"/>
  <c r="AA3934" i="2"/>
  <c r="AA3935" i="2"/>
  <c r="AA3936" i="2"/>
  <c r="AA3937" i="2"/>
  <c r="AA3938" i="2"/>
  <c r="AA3939" i="2"/>
  <c r="AA3940" i="2"/>
  <c r="AA3941" i="2"/>
  <c r="AA3942" i="2"/>
  <c r="AA3943" i="2"/>
  <c r="AA3944" i="2"/>
  <c r="AA3945" i="2"/>
  <c r="AA3946" i="2"/>
  <c r="AA3947" i="2"/>
  <c r="AA3948" i="2"/>
  <c r="AA3949" i="2"/>
  <c r="AA3950" i="2"/>
  <c r="AA3951" i="2"/>
  <c r="AA3952" i="2"/>
  <c r="AA3953" i="2"/>
  <c r="AA3954" i="2"/>
  <c r="AA3955" i="2"/>
  <c r="AA3956" i="2"/>
  <c r="AA3957" i="2"/>
  <c r="AA3958" i="2"/>
  <c r="AA3959" i="2"/>
  <c r="AA3960" i="2"/>
  <c r="AA3961" i="2"/>
  <c r="AA3962" i="2"/>
  <c r="AA3963" i="2"/>
  <c r="AA3964" i="2"/>
  <c r="AA3965" i="2"/>
  <c r="AA3966" i="2"/>
  <c r="AA3967" i="2"/>
  <c r="AA3968" i="2"/>
  <c r="AA3969" i="2"/>
  <c r="AA3970" i="2"/>
  <c r="AA3971" i="2"/>
  <c r="AA3972" i="2"/>
  <c r="AA3973" i="2"/>
  <c r="AA3974" i="2"/>
  <c r="AA3975" i="2"/>
  <c r="AA3976" i="2"/>
  <c r="AA3977" i="2"/>
  <c r="AA3978" i="2"/>
  <c r="AA3979" i="2"/>
  <c r="AA3980" i="2"/>
  <c r="AA3981" i="2"/>
  <c r="AA3982" i="2"/>
  <c r="AA3983" i="2"/>
  <c r="AA3984" i="2"/>
  <c r="AA3985" i="2"/>
  <c r="AA3986" i="2"/>
  <c r="AA3987" i="2"/>
  <c r="AA3988" i="2"/>
  <c r="AA3989" i="2"/>
  <c r="AA3990" i="2"/>
  <c r="AA3991" i="2"/>
  <c r="AA3992" i="2"/>
  <c r="AA3993" i="2"/>
  <c r="AA3994" i="2"/>
  <c r="AA3995" i="2"/>
  <c r="AA3996" i="2"/>
  <c r="AA3997" i="2"/>
  <c r="AA3998" i="2"/>
  <c r="AA3999" i="2"/>
  <c r="AA4000" i="2"/>
  <c r="AA4001" i="2"/>
  <c r="AA4002" i="2"/>
  <c r="AA4003" i="2"/>
  <c r="AA4004" i="2"/>
  <c r="AA4005" i="2"/>
  <c r="AA4006" i="2"/>
  <c r="AA4007" i="2"/>
  <c r="AA4008" i="2"/>
  <c r="AA4009" i="2"/>
  <c r="AA4010" i="2"/>
  <c r="AA4011" i="2"/>
  <c r="AA4012" i="2"/>
  <c r="AA4013" i="2"/>
  <c r="AA4014" i="2"/>
  <c r="AA4015" i="2"/>
  <c r="AA4016" i="2"/>
  <c r="AA4017" i="2"/>
  <c r="AA4018" i="2"/>
  <c r="AA4019" i="2"/>
  <c r="AA4020" i="2"/>
  <c r="AA4021" i="2"/>
  <c r="AA4022" i="2"/>
  <c r="AA4023" i="2"/>
  <c r="AA4024" i="2"/>
  <c r="AA4025" i="2"/>
  <c r="AA4026" i="2"/>
  <c r="AA4027" i="2"/>
  <c r="AA4028" i="2"/>
  <c r="AA4029" i="2"/>
  <c r="AA4030" i="2"/>
  <c r="AA4031" i="2"/>
  <c r="AA4032" i="2"/>
  <c r="AA4033" i="2"/>
  <c r="AA4034" i="2"/>
  <c r="AA4035" i="2"/>
  <c r="AA4036" i="2"/>
  <c r="AA4037" i="2"/>
  <c r="AA4038" i="2"/>
  <c r="AA4039" i="2"/>
  <c r="AA4040" i="2"/>
  <c r="AA4041" i="2"/>
  <c r="AA4042" i="2"/>
  <c r="AA4043" i="2"/>
  <c r="AA4044" i="2"/>
  <c r="AA4045" i="2"/>
  <c r="AA4046" i="2"/>
  <c r="AA4047" i="2"/>
  <c r="AA4048" i="2"/>
  <c r="AA4049" i="2"/>
  <c r="AA4050" i="2"/>
  <c r="AA4051" i="2"/>
  <c r="AA4052" i="2"/>
  <c r="AA4053" i="2"/>
  <c r="AA4054" i="2"/>
  <c r="AA4055" i="2"/>
  <c r="AA4056" i="2"/>
  <c r="AA4057" i="2"/>
  <c r="AA4058" i="2"/>
  <c r="AA4059" i="2"/>
  <c r="AA4060" i="2"/>
  <c r="AA4061" i="2"/>
  <c r="AA4062" i="2"/>
  <c r="AA4063" i="2"/>
  <c r="AA4064" i="2"/>
  <c r="AA4065" i="2"/>
  <c r="AA4066" i="2"/>
  <c r="AA4067" i="2"/>
  <c r="AA4068" i="2"/>
  <c r="AA4069" i="2"/>
  <c r="AA4070" i="2"/>
  <c r="AA4071" i="2"/>
  <c r="AA4072" i="2"/>
  <c r="AA4073" i="2"/>
  <c r="AA4074" i="2"/>
  <c r="AA4075" i="2"/>
  <c r="AA4076" i="2"/>
  <c r="AA4077" i="2"/>
  <c r="AA4078" i="2"/>
  <c r="AA4079" i="2"/>
  <c r="AA4080" i="2"/>
  <c r="AA4081" i="2"/>
  <c r="AA4082" i="2"/>
  <c r="AA4083" i="2"/>
  <c r="AA4084" i="2"/>
  <c r="AA4085" i="2"/>
  <c r="AA4086" i="2"/>
  <c r="AA4087" i="2"/>
  <c r="AA4088" i="2"/>
  <c r="AA4089" i="2"/>
  <c r="AA4090" i="2"/>
  <c r="AA4091" i="2"/>
  <c r="AA4092" i="2"/>
  <c r="AA4093" i="2"/>
  <c r="AA4094" i="2"/>
  <c r="AA4095" i="2"/>
  <c r="AA4096" i="2"/>
  <c r="AA4097" i="2"/>
  <c r="AA4098" i="2"/>
  <c r="AA4099" i="2"/>
  <c r="AA4100" i="2"/>
  <c r="AA4101" i="2"/>
  <c r="AA4102" i="2"/>
  <c r="AA4103" i="2"/>
  <c r="AA4104" i="2"/>
  <c r="AA4105" i="2"/>
  <c r="AA4106" i="2"/>
  <c r="AA4107" i="2"/>
  <c r="AA4108" i="2"/>
  <c r="AA4109" i="2"/>
  <c r="AA4110" i="2"/>
  <c r="AA4111" i="2"/>
  <c r="AA4112" i="2"/>
  <c r="AA4113" i="2"/>
  <c r="AA4114" i="2"/>
  <c r="AA4115" i="2"/>
  <c r="AA4116" i="2"/>
  <c r="AA4117" i="2"/>
  <c r="AA4118" i="2"/>
  <c r="AA4119" i="2"/>
  <c r="AA4120" i="2"/>
  <c r="AA4121" i="2"/>
  <c r="AA4122" i="2"/>
  <c r="AA4123" i="2"/>
  <c r="AA4124" i="2"/>
  <c r="AA4125" i="2"/>
  <c r="AA4126" i="2"/>
  <c r="AA4127" i="2"/>
  <c r="AA4128" i="2"/>
  <c r="AA4129" i="2"/>
  <c r="AA4130" i="2"/>
  <c r="AA4131" i="2"/>
  <c r="AA4132" i="2"/>
  <c r="AA4133" i="2"/>
  <c r="AA4134" i="2"/>
  <c r="AA4135" i="2"/>
  <c r="AA4136" i="2"/>
  <c r="AA4137" i="2"/>
  <c r="AA4138" i="2"/>
  <c r="AA4139" i="2"/>
  <c r="AA4140" i="2"/>
  <c r="AA4141" i="2"/>
  <c r="AA4142" i="2"/>
  <c r="AA4143" i="2"/>
  <c r="AA4144" i="2"/>
  <c r="AA4145" i="2"/>
  <c r="AA4146" i="2"/>
  <c r="AA4147" i="2"/>
  <c r="AA4148" i="2"/>
  <c r="AA4149" i="2"/>
  <c r="AA4150" i="2"/>
  <c r="AA4151" i="2"/>
  <c r="AA4152" i="2"/>
  <c r="AA4153" i="2"/>
  <c r="AA4154" i="2"/>
  <c r="AA4155" i="2"/>
  <c r="AA4156" i="2"/>
  <c r="AA4157" i="2"/>
  <c r="AA4158" i="2"/>
  <c r="AA4159" i="2"/>
  <c r="AA4160" i="2"/>
  <c r="AA4161" i="2"/>
  <c r="AA4162" i="2"/>
  <c r="AA4163" i="2"/>
  <c r="AA4164" i="2"/>
  <c r="AA4165" i="2"/>
  <c r="AA4166" i="2"/>
  <c r="AA4167" i="2"/>
  <c r="AA4168" i="2"/>
  <c r="AA4169" i="2"/>
  <c r="AA4170" i="2"/>
  <c r="AA4171" i="2"/>
  <c r="AA4172" i="2"/>
  <c r="AA4173" i="2"/>
  <c r="AA4174" i="2"/>
  <c r="AA4175" i="2"/>
  <c r="AA4176" i="2"/>
  <c r="AA4177" i="2"/>
  <c r="AA4178" i="2"/>
  <c r="AA4179" i="2"/>
  <c r="AA4180" i="2"/>
  <c r="AA4181" i="2"/>
  <c r="AA4182" i="2"/>
  <c r="AA4183" i="2"/>
  <c r="AA4184" i="2"/>
  <c r="AA4185" i="2"/>
  <c r="AA4186" i="2"/>
  <c r="AA4187" i="2"/>
  <c r="AA4188" i="2"/>
  <c r="AA4189" i="2"/>
  <c r="AA4190" i="2"/>
  <c r="AA4191" i="2"/>
  <c r="AA4192" i="2"/>
  <c r="AA4193" i="2"/>
  <c r="AA4194" i="2"/>
  <c r="AA4195" i="2"/>
  <c r="AA4196" i="2"/>
  <c r="AA4197" i="2"/>
  <c r="AA4198" i="2"/>
  <c r="AA4199" i="2"/>
  <c r="AA4200" i="2"/>
  <c r="AA4201" i="2"/>
  <c r="AA4202" i="2"/>
  <c r="AA4203" i="2"/>
  <c r="AA4204" i="2"/>
  <c r="AA4205" i="2"/>
  <c r="AA4206" i="2"/>
  <c r="AA4207" i="2"/>
  <c r="AA4208" i="2"/>
  <c r="AA4209" i="2"/>
  <c r="AA4210" i="2"/>
  <c r="AA4211" i="2"/>
  <c r="AA4212" i="2"/>
  <c r="AA4213" i="2"/>
  <c r="AA4214" i="2"/>
  <c r="AA4215" i="2"/>
  <c r="AA4216" i="2"/>
  <c r="AA4217" i="2"/>
  <c r="AA4218" i="2"/>
  <c r="AA4219" i="2"/>
  <c r="AA4220" i="2"/>
  <c r="AA4221" i="2"/>
  <c r="AA4222" i="2"/>
  <c r="AA4223" i="2"/>
  <c r="AA4224" i="2"/>
  <c r="AA4225" i="2"/>
  <c r="AA4226" i="2"/>
  <c r="AA4227" i="2"/>
  <c r="AA4228" i="2"/>
  <c r="AA4229" i="2"/>
  <c r="AA4230" i="2"/>
  <c r="AA4231" i="2"/>
  <c r="AA4232" i="2"/>
  <c r="AA4233" i="2"/>
  <c r="AA4234" i="2"/>
  <c r="AA4235" i="2"/>
  <c r="AA4236" i="2"/>
  <c r="AA4237" i="2"/>
  <c r="AA4238" i="2"/>
  <c r="AA4239" i="2"/>
  <c r="AA4240" i="2"/>
  <c r="AA4241" i="2"/>
  <c r="AA4242" i="2"/>
  <c r="AA4243" i="2"/>
  <c r="AA4244" i="2"/>
  <c r="AA4245" i="2"/>
  <c r="AA4246" i="2"/>
  <c r="AA4247" i="2"/>
  <c r="AA4248" i="2"/>
  <c r="AA4249" i="2"/>
  <c r="AA4250" i="2"/>
  <c r="AA4251" i="2"/>
  <c r="AA4252" i="2"/>
  <c r="AA4253" i="2"/>
  <c r="AA4254" i="2"/>
  <c r="AA4255" i="2"/>
  <c r="AA4256" i="2"/>
  <c r="AA4257" i="2"/>
  <c r="AA4258" i="2"/>
  <c r="AA4259" i="2"/>
  <c r="AA4260" i="2"/>
  <c r="AA4261" i="2"/>
  <c r="AA4262" i="2"/>
  <c r="AA4263" i="2"/>
  <c r="AA4264" i="2"/>
  <c r="AA4265" i="2"/>
  <c r="AA4266" i="2"/>
  <c r="AA4267" i="2"/>
  <c r="AA4268" i="2"/>
  <c r="AA4269" i="2"/>
  <c r="AA4270" i="2"/>
  <c r="AA4271" i="2"/>
  <c r="AA4272" i="2"/>
  <c r="AA4273" i="2"/>
  <c r="AA4274" i="2"/>
  <c r="AA4275" i="2"/>
  <c r="AA4276" i="2"/>
  <c r="AA4277" i="2"/>
  <c r="AA4278" i="2"/>
  <c r="AA4279" i="2"/>
  <c r="AA4280" i="2"/>
  <c r="AA4281" i="2"/>
  <c r="AA4282" i="2"/>
  <c r="AA4283" i="2"/>
  <c r="AA4284" i="2"/>
  <c r="AA4285" i="2"/>
  <c r="AA4286" i="2"/>
  <c r="AA4287" i="2"/>
  <c r="AA4288" i="2"/>
  <c r="AA4289" i="2"/>
  <c r="AA4290" i="2"/>
  <c r="AA4291" i="2"/>
  <c r="AA4292" i="2"/>
  <c r="AA4293" i="2"/>
  <c r="AA4294" i="2"/>
  <c r="AA4295" i="2"/>
  <c r="AA4296" i="2"/>
  <c r="AA4297" i="2"/>
  <c r="AA4298" i="2"/>
  <c r="AA4299" i="2"/>
  <c r="AA4300" i="2"/>
  <c r="AA4301" i="2"/>
  <c r="AA4302" i="2"/>
  <c r="AA4303" i="2"/>
  <c r="AA4304" i="2"/>
  <c r="AA4305" i="2"/>
  <c r="AA4306" i="2"/>
  <c r="AA4307" i="2"/>
  <c r="AA4308" i="2"/>
  <c r="AA4309" i="2"/>
  <c r="AA4310" i="2"/>
  <c r="AA4311" i="2"/>
  <c r="AA4312" i="2"/>
  <c r="AA4313" i="2"/>
  <c r="AA4314" i="2"/>
  <c r="AA4315" i="2"/>
  <c r="AA4316" i="2"/>
  <c r="AA4317" i="2"/>
  <c r="AA4318" i="2"/>
  <c r="AA4319" i="2"/>
  <c r="AA4320" i="2"/>
  <c r="AA4321" i="2"/>
  <c r="AA4322" i="2"/>
  <c r="AA4323" i="2"/>
  <c r="AA4324" i="2"/>
  <c r="AA4325" i="2"/>
  <c r="AA4326" i="2"/>
  <c r="AA4327" i="2"/>
  <c r="AA4328" i="2"/>
  <c r="AA4329" i="2"/>
  <c r="AA4330" i="2"/>
  <c r="AA4331" i="2"/>
  <c r="AA4332" i="2"/>
  <c r="AA4333" i="2"/>
  <c r="AA4334" i="2"/>
  <c r="AA4335" i="2"/>
  <c r="AA4336" i="2"/>
  <c r="AA4337" i="2"/>
  <c r="AA4338" i="2"/>
  <c r="AA4339" i="2"/>
  <c r="AA4340" i="2"/>
  <c r="AA4341" i="2"/>
  <c r="AA4342" i="2"/>
  <c r="AA4343" i="2"/>
  <c r="AA4344" i="2"/>
  <c r="AA4345" i="2"/>
  <c r="AA4346" i="2"/>
  <c r="AA4347" i="2"/>
  <c r="AA4348" i="2"/>
  <c r="AA4349" i="2"/>
  <c r="AA4350" i="2"/>
  <c r="AA4351" i="2"/>
  <c r="AA4352" i="2"/>
  <c r="AA4353" i="2"/>
  <c r="AA4354" i="2"/>
  <c r="AA4355" i="2"/>
  <c r="AA4356" i="2"/>
  <c r="AA4357" i="2"/>
  <c r="AA4358" i="2"/>
  <c r="AA4359" i="2"/>
  <c r="AA4360" i="2"/>
  <c r="AA4361" i="2"/>
  <c r="AA4362" i="2"/>
  <c r="AA4363" i="2"/>
  <c r="AA4364" i="2"/>
  <c r="AA4365" i="2"/>
  <c r="AA4366" i="2"/>
  <c r="AA4367" i="2"/>
  <c r="AA4368" i="2"/>
  <c r="AA4369" i="2"/>
  <c r="AA4370" i="2"/>
  <c r="AA4371" i="2"/>
  <c r="AA4372" i="2"/>
  <c r="AA4373" i="2"/>
  <c r="AA4374" i="2"/>
  <c r="AA4375" i="2"/>
  <c r="AA4376" i="2"/>
  <c r="AA4377" i="2"/>
  <c r="AA4378" i="2"/>
  <c r="AA4379" i="2"/>
  <c r="AA4380" i="2"/>
  <c r="AA4381" i="2"/>
  <c r="AA4382" i="2"/>
  <c r="AA4383" i="2"/>
  <c r="AA4384" i="2"/>
  <c r="AA4385" i="2"/>
  <c r="AA4386" i="2"/>
  <c r="AA4387" i="2"/>
  <c r="AA4388" i="2"/>
  <c r="AA4389" i="2"/>
  <c r="AA4390" i="2"/>
  <c r="AA4391" i="2"/>
  <c r="AA4392" i="2"/>
  <c r="AA4393" i="2"/>
  <c r="AA4394" i="2"/>
  <c r="AA4395" i="2"/>
  <c r="AA4396" i="2"/>
  <c r="AA4397" i="2"/>
  <c r="AA4398" i="2"/>
  <c r="AA4399" i="2"/>
  <c r="AA4400" i="2"/>
  <c r="AA4401" i="2"/>
  <c r="AA4402" i="2"/>
  <c r="AA4403" i="2"/>
  <c r="AA4404" i="2"/>
  <c r="AA4405" i="2"/>
  <c r="AA4406" i="2"/>
  <c r="AA4407" i="2"/>
  <c r="AA4408" i="2"/>
  <c r="AA4409" i="2"/>
  <c r="AA4410" i="2"/>
  <c r="AA4411" i="2"/>
  <c r="AA4412" i="2"/>
  <c r="AA4413" i="2"/>
  <c r="AA4414" i="2"/>
  <c r="AA4415" i="2"/>
  <c r="AA4416" i="2"/>
  <c r="AA4417" i="2"/>
  <c r="AA4418" i="2"/>
  <c r="AA4419" i="2"/>
  <c r="AA4420" i="2"/>
  <c r="AA4421" i="2"/>
  <c r="AA4422" i="2"/>
  <c r="AA4423" i="2"/>
  <c r="AA4424" i="2"/>
  <c r="AA4425" i="2"/>
  <c r="AA4426" i="2"/>
  <c r="AA4427" i="2"/>
  <c r="AA4428" i="2"/>
  <c r="AA4429" i="2"/>
  <c r="AA4430" i="2"/>
  <c r="AA4431" i="2"/>
  <c r="AA4432" i="2"/>
  <c r="AA4433" i="2"/>
  <c r="AA4434" i="2"/>
  <c r="AA4435" i="2"/>
  <c r="AA4436" i="2"/>
  <c r="AA4437" i="2"/>
  <c r="AA4438" i="2"/>
  <c r="AA4439" i="2"/>
  <c r="AA4440" i="2"/>
  <c r="AA4441" i="2"/>
  <c r="AA4442" i="2"/>
  <c r="AA4443" i="2"/>
  <c r="AA4444" i="2"/>
  <c r="AA4445" i="2"/>
  <c r="AA4446" i="2"/>
  <c r="AA4447" i="2"/>
  <c r="AA4448" i="2"/>
  <c r="AA4449" i="2"/>
  <c r="AA4450" i="2"/>
  <c r="AA4451" i="2"/>
  <c r="AA4452" i="2"/>
  <c r="AA4453" i="2"/>
  <c r="AA4454" i="2"/>
  <c r="AA4455" i="2"/>
  <c r="AA4456" i="2"/>
  <c r="AA4457" i="2"/>
  <c r="AA4458" i="2"/>
  <c r="AA4459" i="2"/>
  <c r="AA4460" i="2"/>
  <c r="AA4461" i="2"/>
  <c r="AA4462" i="2"/>
  <c r="AA4463" i="2"/>
  <c r="AA4464" i="2"/>
  <c r="AA4465" i="2"/>
  <c r="AA4466" i="2"/>
  <c r="AA4467" i="2"/>
  <c r="AA4468" i="2"/>
  <c r="AA4469" i="2"/>
  <c r="AA4470" i="2"/>
  <c r="AA4471" i="2"/>
  <c r="AA4472" i="2"/>
  <c r="AA4473" i="2"/>
  <c r="AA4474" i="2"/>
  <c r="AA4475" i="2"/>
  <c r="AA4476" i="2"/>
  <c r="AA4477" i="2"/>
  <c r="AA4478" i="2"/>
  <c r="AA4479" i="2"/>
  <c r="AA4480" i="2"/>
  <c r="AA4481" i="2"/>
  <c r="AA4482" i="2"/>
  <c r="AA4483" i="2"/>
  <c r="AA4484" i="2"/>
  <c r="AA4485" i="2"/>
  <c r="AA4486" i="2"/>
  <c r="AA4487" i="2"/>
  <c r="AA4488" i="2"/>
  <c r="AA4489" i="2"/>
  <c r="AA4490" i="2"/>
  <c r="AA4491" i="2"/>
  <c r="AA4492" i="2"/>
  <c r="AA4493" i="2"/>
  <c r="AA4494" i="2"/>
  <c r="AA4495" i="2"/>
  <c r="AA4496" i="2"/>
  <c r="AA4497" i="2"/>
  <c r="AA4498" i="2"/>
  <c r="AA4499" i="2"/>
  <c r="AA4500" i="2"/>
  <c r="AA4501" i="2"/>
  <c r="AA4502" i="2"/>
  <c r="AA4503" i="2"/>
  <c r="AA4504" i="2"/>
  <c r="AA4505" i="2"/>
  <c r="AA4506" i="2"/>
  <c r="AA4507" i="2"/>
  <c r="AA4508" i="2"/>
  <c r="AA4509" i="2"/>
  <c r="AA4510" i="2"/>
  <c r="AA4511" i="2"/>
  <c r="AA4512" i="2"/>
  <c r="AA4513" i="2"/>
  <c r="AA4514" i="2"/>
  <c r="AA4515" i="2"/>
  <c r="AA4516" i="2"/>
  <c r="AA4517" i="2"/>
  <c r="AA4518" i="2"/>
  <c r="AA4519" i="2"/>
  <c r="AA4520" i="2"/>
  <c r="AA4521" i="2"/>
  <c r="AA4522" i="2"/>
  <c r="AA4523" i="2"/>
  <c r="AA4524" i="2"/>
  <c r="AA4525" i="2"/>
  <c r="AA4526" i="2"/>
  <c r="AA4527" i="2"/>
  <c r="AA4528" i="2"/>
  <c r="AA4529" i="2"/>
  <c r="AA4530" i="2"/>
  <c r="AA4531" i="2"/>
  <c r="AA4532" i="2"/>
  <c r="AA4533" i="2"/>
  <c r="AA4534" i="2"/>
  <c r="AA4535" i="2"/>
  <c r="AA4536" i="2"/>
  <c r="AA4537" i="2"/>
  <c r="AA4538" i="2"/>
  <c r="AA4539" i="2"/>
  <c r="AA4540" i="2"/>
  <c r="AA4541" i="2"/>
  <c r="AA4542" i="2"/>
  <c r="AA4543" i="2"/>
  <c r="AA4544" i="2"/>
  <c r="AA4545" i="2"/>
  <c r="AA4546" i="2"/>
  <c r="AA4547" i="2"/>
  <c r="AA4548" i="2"/>
  <c r="AA4549" i="2"/>
  <c r="AA4550" i="2"/>
  <c r="AA4551" i="2"/>
  <c r="AA4552" i="2"/>
  <c r="AA4553" i="2"/>
  <c r="AA4554" i="2"/>
  <c r="AA4555" i="2"/>
  <c r="AA4556" i="2"/>
  <c r="AA4557" i="2"/>
  <c r="AA4558" i="2"/>
  <c r="AA4559" i="2"/>
  <c r="AA4560" i="2"/>
  <c r="AA4561" i="2"/>
  <c r="AA4562" i="2"/>
  <c r="AA4563" i="2"/>
  <c r="AA4564" i="2"/>
  <c r="AA4565" i="2"/>
  <c r="AA4566" i="2"/>
  <c r="AA4567" i="2"/>
  <c r="AA4568" i="2"/>
  <c r="AA4569" i="2"/>
  <c r="AA4570" i="2"/>
  <c r="AA4571" i="2"/>
  <c r="AA4572" i="2"/>
  <c r="AA4573" i="2"/>
  <c r="AA4574" i="2"/>
  <c r="AA4575" i="2"/>
  <c r="AA4576" i="2"/>
  <c r="AA4577" i="2"/>
  <c r="AA4578" i="2"/>
  <c r="AA4579" i="2"/>
  <c r="AA4580" i="2"/>
  <c r="AA4581" i="2"/>
  <c r="AA4582" i="2"/>
  <c r="AA4583" i="2"/>
  <c r="AA4584" i="2"/>
  <c r="AA4585" i="2"/>
  <c r="AA4586" i="2"/>
  <c r="AA4587" i="2"/>
  <c r="AA4588" i="2"/>
  <c r="AA4589" i="2"/>
  <c r="AA4590" i="2"/>
  <c r="AA4591" i="2"/>
  <c r="AA4592" i="2"/>
  <c r="AA4593" i="2"/>
  <c r="AA4594" i="2"/>
  <c r="AA4595" i="2"/>
  <c r="AA4596" i="2"/>
  <c r="AA4597" i="2"/>
  <c r="AA4598" i="2"/>
  <c r="AA4599" i="2"/>
  <c r="AA4600" i="2"/>
  <c r="AA4601" i="2"/>
  <c r="AA4602" i="2"/>
  <c r="AA4603" i="2"/>
  <c r="AA4604" i="2"/>
  <c r="AA4605" i="2"/>
  <c r="AA4606" i="2"/>
  <c r="AA4607" i="2"/>
  <c r="AA4608" i="2"/>
  <c r="AA4609" i="2"/>
  <c r="AA4610" i="2"/>
  <c r="AA4611" i="2"/>
  <c r="AA4612" i="2"/>
  <c r="AA4613" i="2"/>
  <c r="AA4614" i="2"/>
  <c r="AA4615" i="2"/>
  <c r="AA4616" i="2"/>
  <c r="AA4617" i="2"/>
  <c r="AA4618" i="2"/>
  <c r="AA4619" i="2"/>
  <c r="AA4620" i="2"/>
  <c r="AA4621" i="2"/>
  <c r="AA4622" i="2"/>
  <c r="AA4623" i="2"/>
  <c r="AA4624" i="2"/>
  <c r="AA4625" i="2"/>
  <c r="AA4626" i="2"/>
  <c r="AA4627" i="2"/>
  <c r="AA4628" i="2"/>
  <c r="AA4629" i="2"/>
  <c r="AA4630" i="2"/>
  <c r="AA4631" i="2"/>
  <c r="AA4632" i="2"/>
  <c r="AA4633" i="2"/>
  <c r="AA4634" i="2"/>
  <c r="AA4635" i="2"/>
  <c r="AA4636" i="2"/>
  <c r="AA4637" i="2"/>
  <c r="AA4638" i="2"/>
  <c r="AA4639" i="2"/>
  <c r="AA4640" i="2"/>
  <c r="AA4641" i="2"/>
  <c r="AA4642" i="2"/>
  <c r="AA4643" i="2"/>
  <c r="AA4644" i="2"/>
  <c r="AA4645" i="2"/>
  <c r="AA4646" i="2"/>
  <c r="AA4647" i="2"/>
  <c r="AA4648" i="2"/>
  <c r="AA4649" i="2"/>
  <c r="AA4650" i="2"/>
  <c r="AA4651" i="2"/>
  <c r="AA4652" i="2"/>
  <c r="AA4653" i="2"/>
  <c r="AA4654" i="2"/>
  <c r="AA4655" i="2"/>
  <c r="AA4656" i="2"/>
  <c r="AA4657" i="2"/>
  <c r="AA4658" i="2"/>
  <c r="AA4659" i="2"/>
  <c r="AA4660" i="2"/>
  <c r="AA4661" i="2"/>
  <c r="AA4662" i="2"/>
  <c r="AA4663" i="2"/>
  <c r="AA4664" i="2"/>
  <c r="AA4665" i="2"/>
  <c r="AA4666" i="2"/>
  <c r="AA4667" i="2"/>
  <c r="AA4668" i="2"/>
  <c r="AA4669" i="2"/>
  <c r="AA4670" i="2"/>
  <c r="AA4671" i="2"/>
  <c r="AA4672" i="2"/>
  <c r="AA4673" i="2"/>
  <c r="AA4674" i="2"/>
  <c r="AA4675" i="2"/>
  <c r="AA4676" i="2"/>
  <c r="AA4677" i="2"/>
  <c r="AA4678" i="2"/>
  <c r="AA4679" i="2"/>
  <c r="AA4680" i="2"/>
  <c r="AA4681" i="2"/>
  <c r="AA4682" i="2"/>
  <c r="AA4683" i="2"/>
  <c r="AA4684" i="2"/>
  <c r="AA4685" i="2"/>
  <c r="AA4686" i="2"/>
  <c r="AA4687" i="2"/>
  <c r="AA4688" i="2"/>
  <c r="AA4689" i="2"/>
  <c r="AA4690" i="2"/>
  <c r="AA4691" i="2"/>
  <c r="AA4692" i="2"/>
  <c r="AA4693" i="2"/>
  <c r="AA4694" i="2"/>
  <c r="AA4695" i="2"/>
  <c r="AA4696" i="2"/>
  <c r="AA4697" i="2"/>
  <c r="AA4698" i="2"/>
  <c r="AA4699" i="2"/>
  <c r="AA4700" i="2"/>
  <c r="AA4701" i="2"/>
  <c r="AA4702" i="2"/>
  <c r="AA4703" i="2"/>
  <c r="AA4704" i="2"/>
  <c r="AA4705" i="2"/>
  <c r="AA4706" i="2"/>
  <c r="AA4707" i="2"/>
  <c r="AA4708" i="2"/>
  <c r="AA4709" i="2"/>
  <c r="AA4710" i="2"/>
  <c r="AA4711" i="2"/>
  <c r="AA4712" i="2"/>
  <c r="AA4713" i="2"/>
  <c r="AA4714" i="2"/>
  <c r="AA4715" i="2"/>
  <c r="AA4716" i="2"/>
  <c r="AA4717" i="2"/>
  <c r="AA4718" i="2"/>
  <c r="AA4719" i="2"/>
  <c r="AA4720" i="2"/>
  <c r="AA4721" i="2"/>
  <c r="AA4722" i="2"/>
  <c r="AA4723" i="2"/>
  <c r="AA4724" i="2"/>
  <c r="AA4725" i="2"/>
  <c r="AA4726" i="2"/>
  <c r="AA4727" i="2"/>
  <c r="AA4728" i="2"/>
  <c r="AA4729" i="2"/>
  <c r="AA4730" i="2"/>
  <c r="AA4731" i="2"/>
  <c r="AA4732" i="2"/>
  <c r="AA4733" i="2"/>
  <c r="AA4734" i="2"/>
  <c r="AA4735" i="2"/>
  <c r="AA4736" i="2"/>
  <c r="AA4737" i="2"/>
  <c r="AA4738" i="2"/>
  <c r="AA4739" i="2"/>
  <c r="AA4740" i="2"/>
  <c r="AA4741" i="2"/>
  <c r="AA4742" i="2"/>
  <c r="AA4743" i="2"/>
  <c r="AA4744" i="2"/>
  <c r="AA4745" i="2"/>
  <c r="AA4746" i="2"/>
  <c r="AA4747" i="2"/>
  <c r="AA4748" i="2"/>
  <c r="AA4749" i="2"/>
  <c r="AA4750" i="2"/>
  <c r="AA4751" i="2"/>
  <c r="AA4752" i="2"/>
  <c r="AA4753" i="2"/>
  <c r="AA4754" i="2"/>
  <c r="AA4755" i="2"/>
  <c r="AA4756" i="2"/>
  <c r="AA4757" i="2"/>
  <c r="AA4758" i="2"/>
  <c r="AA4759" i="2"/>
  <c r="AA4760" i="2"/>
  <c r="AA4761" i="2"/>
  <c r="AA4762" i="2"/>
  <c r="AA4763" i="2"/>
  <c r="AA4764" i="2"/>
  <c r="AA4765" i="2"/>
  <c r="AA4766" i="2"/>
  <c r="AA4767" i="2"/>
  <c r="AA4768" i="2"/>
  <c r="AA4769" i="2"/>
  <c r="AA4770" i="2"/>
  <c r="AA4771" i="2"/>
  <c r="AA4772" i="2"/>
  <c r="AA4773" i="2"/>
  <c r="AA4774" i="2"/>
  <c r="AA4775" i="2"/>
  <c r="AA4776" i="2"/>
  <c r="AA4777" i="2"/>
  <c r="AA4778" i="2"/>
  <c r="AA4779" i="2"/>
  <c r="AA4780" i="2"/>
  <c r="AA4781" i="2"/>
  <c r="AA4782" i="2"/>
  <c r="AA4783" i="2"/>
  <c r="AA4784" i="2"/>
  <c r="AA4785" i="2"/>
  <c r="AA4786" i="2"/>
  <c r="AA4787" i="2"/>
  <c r="AA4788" i="2"/>
  <c r="AA4789" i="2"/>
  <c r="AA4790" i="2"/>
  <c r="AA4791" i="2"/>
  <c r="AA4792" i="2"/>
  <c r="AA4793" i="2"/>
  <c r="AA4794" i="2"/>
  <c r="AA4795" i="2"/>
  <c r="AA4796" i="2"/>
  <c r="AA4797" i="2"/>
  <c r="AA4798" i="2"/>
  <c r="AA4799" i="2"/>
  <c r="AA4800" i="2"/>
  <c r="AA4801" i="2"/>
  <c r="AA4802" i="2"/>
  <c r="AA4803" i="2"/>
  <c r="AA4804" i="2"/>
  <c r="AA4805" i="2"/>
  <c r="AA4806" i="2"/>
  <c r="AA4807" i="2"/>
  <c r="AA4808" i="2"/>
  <c r="AA4809" i="2"/>
  <c r="AA4810" i="2"/>
  <c r="AA4811" i="2"/>
  <c r="AA4812" i="2"/>
  <c r="AA4813" i="2"/>
  <c r="AA4814" i="2"/>
  <c r="AA4815" i="2"/>
  <c r="AA4816" i="2"/>
  <c r="AA4817" i="2"/>
  <c r="AA4818" i="2"/>
  <c r="AA4819" i="2"/>
  <c r="AA4820" i="2"/>
  <c r="AA4821" i="2"/>
  <c r="AA4822" i="2"/>
  <c r="AA4823" i="2"/>
  <c r="AA4824" i="2"/>
  <c r="AA4825" i="2"/>
  <c r="AA4826" i="2"/>
  <c r="AA4827" i="2"/>
  <c r="AA4828" i="2"/>
  <c r="AA4829" i="2"/>
  <c r="AA4830" i="2"/>
  <c r="AA4831" i="2"/>
  <c r="AA4832" i="2"/>
  <c r="AA4833" i="2"/>
  <c r="AA4834" i="2"/>
  <c r="AA4835" i="2"/>
  <c r="AA4836" i="2"/>
  <c r="AA4837" i="2"/>
  <c r="AA4838" i="2"/>
  <c r="AA4839" i="2"/>
  <c r="AA4840" i="2"/>
  <c r="AA4841" i="2"/>
  <c r="AA4842" i="2"/>
  <c r="AA4843" i="2"/>
  <c r="AA4844" i="2"/>
  <c r="AA4845" i="2"/>
  <c r="AA4846" i="2"/>
  <c r="AA4847" i="2"/>
  <c r="AA4848" i="2"/>
  <c r="AA4849" i="2"/>
  <c r="AA4850" i="2"/>
  <c r="AA4851" i="2"/>
  <c r="AA4852" i="2"/>
  <c r="AA4853" i="2"/>
  <c r="AA4854" i="2"/>
  <c r="AA4855" i="2"/>
  <c r="AA4856" i="2"/>
  <c r="AA4857" i="2"/>
  <c r="AA4858" i="2"/>
  <c r="AA4859" i="2"/>
  <c r="AA4860" i="2"/>
  <c r="AA4861" i="2"/>
  <c r="AA4862" i="2"/>
  <c r="AA4863" i="2"/>
  <c r="AA4864" i="2"/>
  <c r="AA4865" i="2"/>
  <c r="AA4866" i="2"/>
  <c r="AA4867" i="2"/>
  <c r="AA4868" i="2"/>
  <c r="AA4869" i="2"/>
  <c r="AA4870" i="2"/>
  <c r="AA4871" i="2"/>
  <c r="AA4872" i="2"/>
  <c r="AA4873" i="2"/>
  <c r="AA4874" i="2"/>
  <c r="AA4875" i="2"/>
  <c r="AA4876" i="2"/>
  <c r="AA4877" i="2"/>
  <c r="AA4878" i="2"/>
  <c r="AA4879" i="2"/>
  <c r="AA4880" i="2"/>
  <c r="AA4881" i="2"/>
  <c r="AA4882" i="2"/>
  <c r="AA4883" i="2"/>
  <c r="AA4884" i="2"/>
  <c r="AA4885" i="2"/>
  <c r="AA4886" i="2"/>
  <c r="AA4887" i="2"/>
  <c r="AA4888" i="2"/>
  <c r="AA4889" i="2"/>
  <c r="AA4890" i="2"/>
  <c r="AA4891" i="2"/>
  <c r="AA4892" i="2"/>
  <c r="AA4893" i="2"/>
  <c r="AA4894" i="2"/>
  <c r="AA4895" i="2"/>
  <c r="AA4896" i="2"/>
  <c r="AA4897" i="2"/>
  <c r="AA4898" i="2"/>
  <c r="AA4899" i="2"/>
  <c r="AA4900" i="2"/>
  <c r="AA4901" i="2"/>
  <c r="AA4902" i="2"/>
  <c r="AA4903" i="2"/>
  <c r="AA4904" i="2"/>
  <c r="AA4905" i="2"/>
  <c r="AA4906" i="2"/>
  <c r="AA4907" i="2"/>
  <c r="AA4908" i="2"/>
  <c r="AA4909" i="2"/>
  <c r="AA4910" i="2"/>
  <c r="AA4911" i="2"/>
  <c r="AA4912" i="2"/>
  <c r="AA4913" i="2"/>
  <c r="AA4914" i="2"/>
  <c r="AA4915" i="2"/>
  <c r="AA4916" i="2"/>
  <c r="AA4917" i="2"/>
  <c r="AA4918" i="2"/>
  <c r="AA4919" i="2"/>
  <c r="AA4920" i="2"/>
  <c r="AA4921" i="2"/>
  <c r="AA4922" i="2"/>
  <c r="AA4923" i="2"/>
  <c r="AA4924" i="2"/>
  <c r="AA4925" i="2"/>
  <c r="AA4926" i="2"/>
  <c r="AA4927" i="2"/>
  <c r="AA4928" i="2"/>
  <c r="AA4929" i="2"/>
  <c r="AA4930" i="2"/>
  <c r="AA4931" i="2"/>
  <c r="AA4932" i="2"/>
  <c r="AA4933" i="2"/>
  <c r="AA4934" i="2"/>
  <c r="AA4935" i="2"/>
  <c r="AA4936" i="2"/>
  <c r="AA4937" i="2"/>
  <c r="AA4938" i="2"/>
  <c r="AA4939" i="2"/>
  <c r="AA4940" i="2"/>
  <c r="AA4941" i="2"/>
  <c r="AA4942" i="2"/>
  <c r="AA4943" i="2"/>
  <c r="AA4944" i="2"/>
  <c r="AA4945" i="2"/>
  <c r="AA4946" i="2"/>
  <c r="AA4947" i="2"/>
  <c r="AA4948" i="2"/>
  <c r="AA4949" i="2"/>
  <c r="AA4950" i="2"/>
  <c r="AA4951" i="2"/>
  <c r="AA4952" i="2"/>
  <c r="AA4953" i="2"/>
  <c r="AA4954" i="2"/>
  <c r="AA4955" i="2"/>
  <c r="AA4956" i="2"/>
  <c r="AA4957" i="2"/>
  <c r="AA4958" i="2"/>
  <c r="AA4959" i="2"/>
  <c r="AA4960" i="2"/>
  <c r="AA4961" i="2"/>
  <c r="AA4962" i="2"/>
  <c r="AA4963" i="2"/>
  <c r="AA4964" i="2"/>
  <c r="AA4965" i="2"/>
  <c r="AA4966" i="2"/>
  <c r="AA4967" i="2"/>
  <c r="AA4968" i="2"/>
  <c r="AA4969" i="2"/>
  <c r="AA4970" i="2"/>
  <c r="AA4971" i="2"/>
  <c r="AA4972" i="2"/>
  <c r="AA4973" i="2"/>
  <c r="AA4974" i="2"/>
  <c r="AA4975" i="2"/>
  <c r="AA4976" i="2"/>
  <c r="AA4977" i="2"/>
  <c r="AA4978" i="2"/>
  <c r="AA4979" i="2"/>
  <c r="AA4980" i="2"/>
  <c r="AA4981" i="2"/>
  <c r="AA4982" i="2"/>
  <c r="AA4983" i="2"/>
  <c r="AA4984" i="2"/>
  <c r="AA4985" i="2"/>
  <c r="AA4986" i="2"/>
  <c r="AA4987" i="2"/>
  <c r="AA4988" i="2"/>
  <c r="AA4989" i="2"/>
  <c r="AA4990" i="2"/>
  <c r="AA4991" i="2"/>
  <c r="AA4992" i="2"/>
  <c r="AA4993" i="2"/>
  <c r="AA4994" i="2"/>
  <c r="AA4995" i="2"/>
  <c r="AA4996" i="2"/>
  <c r="AA4997" i="2"/>
  <c r="AA4998" i="2"/>
  <c r="AA4999" i="2"/>
  <c r="AA5000" i="2"/>
  <c r="AA5001" i="2"/>
  <c r="AA5002" i="2"/>
  <c r="AA5003" i="2"/>
  <c r="AA5" i="2"/>
  <c r="Z4" i="2"/>
  <c r="M19" i="9" s="1"/>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Y1032" i="2"/>
  <c r="Y1033" i="2"/>
  <c r="Y1034" i="2"/>
  <c r="Y1035" i="2"/>
  <c r="Y1036" i="2"/>
  <c r="Y1037" i="2"/>
  <c r="Y1038" i="2"/>
  <c r="Y1039" i="2"/>
  <c r="Y1040" i="2"/>
  <c r="Y1041" i="2"/>
  <c r="Y1042" i="2"/>
  <c r="Y1043" i="2"/>
  <c r="Y1044" i="2"/>
  <c r="Y1045" i="2"/>
  <c r="Y1046" i="2"/>
  <c r="Y1047" i="2"/>
  <c r="Y1048" i="2"/>
  <c r="Y1049" i="2"/>
  <c r="Y1050" i="2"/>
  <c r="Y1051" i="2"/>
  <c r="Y1052" i="2"/>
  <c r="Y1053" i="2"/>
  <c r="Y1054" i="2"/>
  <c r="Y1055" i="2"/>
  <c r="Y1056" i="2"/>
  <c r="Y1057" i="2"/>
  <c r="Y1058" i="2"/>
  <c r="Y1059" i="2"/>
  <c r="Y1060" i="2"/>
  <c r="Y1061" i="2"/>
  <c r="Y1062" i="2"/>
  <c r="Y1063" i="2"/>
  <c r="Y1064" i="2"/>
  <c r="Y1065" i="2"/>
  <c r="Y1066" i="2"/>
  <c r="Y1067" i="2"/>
  <c r="Y1068" i="2"/>
  <c r="Y1069" i="2"/>
  <c r="Y1070" i="2"/>
  <c r="Y1071" i="2"/>
  <c r="Y1072" i="2"/>
  <c r="Y1073" i="2"/>
  <c r="Y1074" i="2"/>
  <c r="Y1075" i="2"/>
  <c r="Y1076" i="2"/>
  <c r="Y1077" i="2"/>
  <c r="Y1078" i="2"/>
  <c r="Y1079" i="2"/>
  <c r="Y1080" i="2"/>
  <c r="Y1081" i="2"/>
  <c r="Y1082" i="2"/>
  <c r="Y1083" i="2"/>
  <c r="Y1084" i="2"/>
  <c r="Y1085" i="2"/>
  <c r="Y1086" i="2"/>
  <c r="Y1087" i="2"/>
  <c r="Y1088" i="2"/>
  <c r="Y1089" i="2"/>
  <c r="Y1090" i="2"/>
  <c r="Y1091" i="2"/>
  <c r="Y1092" i="2"/>
  <c r="Y1093" i="2"/>
  <c r="Y1094" i="2"/>
  <c r="Y1095" i="2"/>
  <c r="Y1096" i="2"/>
  <c r="Y1097" i="2"/>
  <c r="Y1098" i="2"/>
  <c r="Y1099" i="2"/>
  <c r="Y1100" i="2"/>
  <c r="Y1101" i="2"/>
  <c r="Y1102" i="2"/>
  <c r="Y1103" i="2"/>
  <c r="Y1104" i="2"/>
  <c r="Y1105" i="2"/>
  <c r="Y1106" i="2"/>
  <c r="Y1107" i="2"/>
  <c r="Y1108" i="2"/>
  <c r="Y1109" i="2"/>
  <c r="Y1110" i="2"/>
  <c r="Y1111" i="2"/>
  <c r="Y1112" i="2"/>
  <c r="Y1113" i="2"/>
  <c r="Y1114" i="2"/>
  <c r="Y1115" i="2"/>
  <c r="Y1116" i="2"/>
  <c r="Y1117" i="2"/>
  <c r="Y1118" i="2"/>
  <c r="Y1119" i="2"/>
  <c r="Y1120" i="2"/>
  <c r="Y1121" i="2"/>
  <c r="Y1122" i="2"/>
  <c r="Y1123" i="2"/>
  <c r="Y1124" i="2"/>
  <c r="Y1125" i="2"/>
  <c r="Y1126" i="2"/>
  <c r="Y1127" i="2"/>
  <c r="Y1128" i="2"/>
  <c r="Y1129" i="2"/>
  <c r="Y1130" i="2"/>
  <c r="Y1131" i="2"/>
  <c r="Y1132" i="2"/>
  <c r="Y1133" i="2"/>
  <c r="Y1134" i="2"/>
  <c r="Y1135" i="2"/>
  <c r="Y1136" i="2"/>
  <c r="Y1137" i="2"/>
  <c r="Y1138" i="2"/>
  <c r="Y1139" i="2"/>
  <c r="Y1140" i="2"/>
  <c r="Y1141" i="2"/>
  <c r="Y1142" i="2"/>
  <c r="Y1143" i="2"/>
  <c r="Y1144" i="2"/>
  <c r="Y1145" i="2"/>
  <c r="Y1146" i="2"/>
  <c r="Y1147" i="2"/>
  <c r="Y1148" i="2"/>
  <c r="Y1149" i="2"/>
  <c r="Y1150" i="2"/>
  <c r="Y1151" i="2"/>
  <c r="Y1152" i="2"/>
  <c r="Y1153" i="2"/>
  <c r="Y1154" i="2"/>
  <c r="Y1155" i="2"/>
  <c r="Y1156" i="2"/>
  <c r="Y1157" i="2"/>
  <c r="Y1158" i="2"/>
  <c r="Y1159" i="2"/>
  <c r="Y1160" i="2"/>
  <c r="Y1161" i="2"/>
  <c r="Y1162" i="2"/>
  <c r="Y1163" i="2"/>
  <c r="Y1164" i="2"/>
  <c r="Y1165" i="2"/>
  <c r="Y1166" i="2"/>
  <c r="Y1167" i="2"/>
  <c r="Y1168" i="2"/>
  <c r="Y1169" i="2"/>
  <c r="Y1170" i="2"/>
  <c r="Y1171" i="2"/>
  <c r="Y1172" i="2"/>
  <c r="Y1173" i="2"/>
  <c r="Y1174" i="2"/>
  <c r="Y1175" i="2"/>
  <c r="Y1176" i="2"/>
  <c r="Y1177" i="2"/>
  <c r="Y1178"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217" i="2"/>
  <c r="Y1218" i="2"/>
  <c r="Y1219" i="2"/>
  <c r="Y1220" i="2"/>
  <c r="Y1221" i="2"/>
  <c r="Y1222" i="2"/>
  <c r="Y1223" i="2"/>
  <c r="Y1224" i="2"/>
  <c r="Y1225" i="2"/>
  <c r="Y1226" i="2"/>
  <c r="Y1227" i="2"/>
  <c r="Y1228" i="2"/>
  <c r="Y1229" i="2"/>
  <c r="Y1230" i="2"/>
  <c r="Y1231" i="2"/>
  <c r="Y1232" i="2"/>
  <c r="Y1233" i="2"/>
  <c r="Y1234" i="2"/>
  <c r="Y1235" i="2"/>
  <c r="Y1236" i="2"/>
  <c r="Y1237" i="2"/>
  <c r="Y1238" i="2"/>
  <c r="Y1239" i="2"/>
  <c r="Y1240" i="2"/>
  <c r="Y1241" i="2"/>
  <c r="Y1242" i="2"/>
  <c r="Y1243" i="2"/>
  <c r="Y1244" i="2"/>
  <c r="Y1245" i="2"/>
  <c r="Y1246" i="2"/>
  <c r="Y1247" i="2"/>
  <c r="Y1248" i="2"/>
  <c r="Y1249" i="2"/>
  <c r="Y1250" i="2"/>
  <c r="Y1251" i="2"/>
  <c r="Y1252" i="2"/>
  <c r="Y1253" i="2"/>
  <c r="Y1254" i="2"/>
  <c r="Y1255" i="2"/>
  <c r="Y1256" i="2"/>
  <c r="Y1257" i="2"/>
  <c r="Y1258" i="2"/>
  <c r="Y1259" i="2"/>
  <c r="Y1260" i="2"/>
  <c r="Y1261" i="2"/>
  <c r="Y1262" i="2"/>
  <c r="Y1263" i="2"/>
  <c r="Y1264" i="2"/>
  <c r="Y1265" i="2"/>
  <c r="Y1266" i="2"/>
  <c r="Y1267" i="2"/>
  <c r="Y1268" i="2"/>
  <c r="Y1269" i="2"/>
  <c r="Y1270" i="2"/>
  <c r="Y1271" i="2"/>
  <c r="Y1272" i="2"/>
  <c r="Y1273" i="2"/>
  <c r="Y1274" i="2"/>
  <c r="Y1275" i="2"/>
  <c r="Y1276" i="2"/>
  <c r="Y1277" i="2"/>
  <c r="Y1278" i="2"/>
  <c r="Y1279" i="2"/>
  <c r="Y1280" i="2"/>
  <c r="Y1281" i="2"/>
  <c r="Y1282" i="2"/>
  <c r="Y1283" i="2"/>
  <c r="Y1284" i="2"/>
  <c r="Y1285" i="2"/>
  <c r="Y1286" i="2"/>
  <c r="Y1287" i="2"/>
  <c r="Y1288" i="2"/>
  <c r="Y1289" i="2"/>
  <c r="Y1290" i="2"/>
  <c r="Y1291" i="2"/>
  <c r="Y1292" i="2"/>
  <c r="Y1293" i="2"/>
  <c r="Y1294" i="2"/>
  <c r="Y1295" i="2"/>
  <c r="Y1296" i="2"/>
  <c r="Y1297" i="2"/>
  <c r="Y1298" i="2"/>
  <c r="Y1299" i="2"/>
  <c r="Y1300" i="2"/>
  <c r="Y1301" i="2"/>
  <c r="Y1302" i="2"/>
  <c r="Y1303" i="2"/>
  <c r="Y1304" i="2"/>
  <c r="Y1305" i="2"/>
  <c r="Y1306" i="2"/>
  <c r="Y1307" i="2"/>
  <c r="Y1308" i="2"/>
  <c r="Y1309" i="2"/>
  <c r="Y1310" i="2"/>
  <c r="Y1311" i="2"/>
  <c r="Y1312" i="2"/>
  <c r="Y1313" i="2"/>
  <c r="Y1314" i="2"/>
  <c r="Y1315" i="2"/>
  <c r="Y1316" i="2"/>
  <c r="Y1317" i="2"/>
  <c r="Y1318" i="2"/>
  <c r="Y1319" i="2"/>
  <c r="Y1320" i="2"/>
  <c r="Y1321" i="2"/>
  <c r="Y1322" i="2"/>
  <c r="Y1323" i="2"/>
  <c r="Y1324" i="2"/>
  <c r="Y1325" i="2"/>
  <c r="Y1326" i="2"/>
  <c r="Y1327" i="2"/>
  <c r="Y1328" i="2"/>
  <c r="Y1329" i="2"/>
  <c r="Y1330" i="2"/>
  <c r="Y1331" i="2"/>
  <c r="Y1332" i="2"/>
  <c r="Y1333" i="2"/>
  <c r="Y1334" i="2"/>
  <c r="Y1335" i="2"/>
  <c r="Y1336" i="2"/>
  <c r="Y1337" i="2"/>
  <c r="Y1338" i="2"/>
  <c r="Y1339" i="2"/>
  <c r="Y1340" i="2"/>
  <c r="Y1341" i="2"/>
  <c r="Y1342" i="2"/>
  <c r="Y1343" i="2"/>
  <c r="Y1344" i="2"/>
  <c r="Y1345" i="2"/>
  <c r="Y1346" i="2"/>
  <c r="Y1347" i="2"/>
  <c r="Y1348" i="2"/>
  <c r="Y1349" i="2"/>
  <c r="Y1350" i="2"/>
  <c r="Y1351" i="2"/>
  <c r="Y1352" i="2"/>
  <c r="Y1353" i="2"/>
  <c r="Y1354" i="2"/>
  <c r="Y1355" i="2"/>
  <c r="Y1356" i="2"/>
  <c r="Y1357" i="2"/>
  <c r="Y1358" i="2"/>
  <c r="Y1359" i="2"/>
  <c r="Y1360" i="2"/>
  <c r="Y1361" i="2"/>
  <c r="Y1362" i="2"/>
  <c r="Y1363" i="2"/>
  <c r="Y1364" i="2"/>
  <c r="Y1365" i="2"/>
  <c r="Y1366" i="2"/>
  <c r="Y1367" i="2"/>
  <c r="Y1368" i="2"/>
  <c r="Y1369" i="2"/>
  <c r="Y1370" i="2"/>
  <c r="Y1371" i="2"/>
  <c r="Y1372" i="2"/>
  <c r="Y1373" i="2"/>
  <c r="Y1374" i="2"/>
  <c r="Y1375" i="2"/>
  <c r="Y1376" i="2"/>
  <c r="Y1377" i="2"/>
  <c r="Y1378" i="2"/>
  <c r="Y1379" i="2"/>
  <c r="Y1380" i="2"/>
  <c r="Y1381" i="2"/>
  <c r="Y1382" i="2"/>
  <c r="Y1383" i="2"/>
  <c r="Y1384" i="2"/>
  <c r="Y1385" i="2"/>
  <c r="Y1386" i="2"/>
  <c r="Y1387" i="2"/>
  <c r="Y1388" i="2"/>
  <c r="Y1389" i="2"/>
  <c r="Y1390" i="2"/>
  <c r="Y1391" i="2"/>
  <c r="Y1392" i="2"/>
  <c r="Y1393" i="2"/>
  <c r="Y1394" i="2"/>
  <c r="Y1395" i="2"/>
  <c r="Y1396" i="2"/>
  <c r="Y1397" i="2"/>
  <c r="Y1398" i="2"/>
  <c r="Y1399" i="2"/>
  <c r="Y1400" i="2"/>
  <c r="Y1401" i="2"/>
  <c r="Y1402" i="2"/>
  <c r="Y1403" i="2"/>
  <c r="Y1404" i="2"/>
  <c r="Y1405" i="2"/>
  <c r="Y1406" i="2"/>
  <c r="Y1407" i="2"/>
  <c r="Y1408" i="2"/>
  <c r="Y1409" i="2"/>
  <c r="Y1410" i="2"/>
  <c r="Y1411" i="2"/>
  <c r="Y1412" i="2"/>
  <c r="Y1413" i="2"/>
  <c r="Y1414" i="2"/>
  <c r="Y1415" i="2"/>
  <c r="Y1416" i="2"/>
  <c r="Y1417" i="2"/>
  <c r="Y1418" i="2"/>
  <c r="Y1419" i="2"/>
  <c r="Y1420" i="2"/>
  <c r="Y1421" i="2"/>
  <c r="Y1422" i="2"/>
  <c r="Y1423" i="2"/>
  <c r="Y1424" i="2"/>
  <c r="Y1425" i="2"/>
  <c r="Y1426" i="2"/>
  <c r="Y1427" i="2"/>
  <c r="Y1428" i="2"/>
  <c r="Y1429" i="2"/>
  <c r="Y1430" i="2"/>
  <c r="Y1431" i="2"/>
  <c r="Y1432" i="2"/>
  <c r="Y1433" i="2"/>
  <c r="Y1434" i="2"/>
  <c r="Y1435" i="2"/>
  <c r="Y1436" i="2"/>
  <c r="Y1437" i="2"/>
  <c r="Y1438" i="2"/>
  <c r="Y1439" i="2"/>
  <c r="Y1440" i="2"/>
  <c r="Y1441" i="2"/>
  <c r="Y1442" i="2"/>
  <c r="Y1443" i="2"/>
  <c r="Y1444" i="2"/>
  <c r="Y1445" i="2"/>
  <c r="Y1446" i="2"/>
  <c r="Y1447" i="2"/>
  <c r="Y1448" i="2"/>
  <c r="Y1449" i="2"/>
  <c r="Y1450" i="2"/>
  <c r="Y1451" i="2"/>
  <c r="Y1452" i="2"/>
  <c r="Y1453" i="2"/>
  <c r="Y1454" i="2"/>
  <c r="Y1455" i="2"/>
  <c r="Y1456" i="2"/>
  <c r="Y1457" i="2"/>
  <c r="Y1458" i="2"/>
  <c r="Y1459" i="2"/>
  <c r="Y1460" i="2"/>
  <c r="Y1461" i="2"/>
  <c r="Y1462" i="2"/>
  <c r="Y1463" i="2"/>
  <c r="Y1464" i="2"/>
  <c r="Y1465" i="2"/>
  <c r="Y1466" i="2"/>
  <c r="Y1467" i="2"/>
  <c r="Y1468" i="2"/>
  <c r="Y1469" i="2"/>
  <c r="Y1470" i="2"/>
  <c r="Y1471" i="2"/>
  <c r="Y1472" i="2"/>
  <c r="Y1473" i="2"/>
  <c r="Y1474" i="2"/>
  <c r="Y1475" i="2"/>
  <c r="Y1476" i="2"/>
  <c r="Y1477" i="2"/>
  <c r="Y1478" i="2"/>
  <c r="Y1479" i="2"/>
  <c r="Y1480" i="2"/>
  <c r="Y1481" i="2"/>
  <c r="Y1482" i="2"/>
  <c r="Y1483" i="2"/>
  <c r="Y1484" i="2"/>
  <c r="Y1485" i="2"/>
  <c r="Y1486" i="2"/>
  <c r="Y1487" i="2"/>
  <c r="Y1488" i="2"/>
  <c r="Y1489" i="2"/>
  <c r="Y1490" i="2"/>
  <c r="Y1491" i="2"/>
  <c r="Y1492" i="2"/>
  <c r="Y1493" i="2"/>
  <c r="Y1494" i="2"/>
  <c r="Y1495" i="2"/>
  <c r="Y1496" i="2"/>
  <c r="Y1497" i="2"/>
  <c r="Y1498" i="2"/>
  <c r="Y1499" i="2"/>
  <c r="Y1500" i="2"/>
  <c r="Y1501" i="2"/>
  <c r="Y1502" i="2"/>
  <c r="Y1503" i="2"/>
  <c r="Y1504" i="2"/>
  <c r="Y1505" i="2"/>
  <c r="Y1506" i="2"/>
  <c r="Y1507" i="2"/>
  <c r="Y1508" i="2"/>
  <c r="Y1509" i="2"/>
  <c r="Y1510" i="2"/>
  <c r="Y1511" i="2"/>
  <c r="Y1512" i="2"/>
  <c r="Y1513" i="2"/>
  <c r="Y1514" i="2"/>
  <c r="Y1515" i="2"/>
  <c r="Y1516" i="2"/>
  <c r="Y1517" i="2"/>
  <c r="Y1518" i="2"/>
  <c r="Y1519" i="2"/>
  <c r="Y1520" i="2"/>
  <c r="Y1521" i="2"/>
  <c r="Y1522" i="2"/>
  <c r="Y1523" i="2"/>
  <c r="Y1524" i="2"/>
  <c r="Y1525" i="2"/>
  <c r="Y1526" i="2"/>
  <c r="Y1527" i="2"/>
  <c r="Y1528" i="2"/>
  <c r="Y1529" i="2"/>
  <c r="Y1530" i="2"/>
  <c r="Y1531" i="2"/>
  <c r="Y1532" i="2"/>
  <c r="Y1533" i="2"/>
  <c r="Y1534" i="2"/>
  <c r="Y1535" i="2"/>
  <c r="Y1536" i="2"/>
  <c r="Y1537" i="2"/>
  <c r="Y1538" i="2"/>
  <c r="Y1539" i="2"/>
  <c r="Y1540" i="2"/>
  <c r="Y1541" i="2"/>
  <c r="Y1542" i="2"/>
  <c r="Y1543" i="2"/>
  <c r="Y1544" i="2"/>
  <c r="Y1545" i="2"/>
  <c r="Y1546" i="2"/>
  <c r="Y1547" i="2"/>
  <c r="Y1548" i="2"/>
  <c r="Y1549" i="2"/>
  <c r="Y1550" i="2"/>
  <c r="Y1551" i="2"/>
  <c r="Y1552" i="2"/>
  <c r="Y1553" i="2"/>
  <c r="Y1554" i="2"/>
  <c r="Y1555" i="2"/>
  <c r="Y1556" i="2"/>
  <c r="Y1557" i="2"/>
  <c r="Y1558" i="2"/>
  <c r="Y1559" i="2"/>
  <c r="Y1560" i="2"/>
  <c r="Y1561" i="2"/>
  <c r="Y1562" i="2"/>
  <c r="Y1563" i="2"/>
  <c r="Y1564" i="2"/>
  <c r="Y1565" i="2"/>
  <c r="Y1566" i="2"/>
  <c r="Y1567" i="2"/>
  <c r="Y1568" i="2"/>
  <c r="Y1569" i="2"/>
  <c r="Y1570" i="2"/>
  <c r="Y1571" i="2"/>
  <c r="Y1572" i="2"/>
  <c r="Y1573" i="2"/>
  <c r="Y1574" i="2"/>
  <c r="Y1575" i="2"/>
  <c r="Y1576" i="2"/>
  <c r="Y1577" i="2"/>
  <c r="Y1578" i="2"/>
  <c r="Y1579" i="2"/>
  <c r="Y1580" i="2"/>
  <c r="Y1581" i="2"/>
  <c r="Y1582" i="2"/>
  <c r="Y1583" i="2"/>
  <c r="Y1584" i="2"/>
  <c r="Y1585" i="2"/>
  <c r="Y1586" i="2"/>
  <c r="Y1587" i="2"/>
  <c r="Y1588" i="2"/>
  <c r="Y1589" i="2"/>
  <c r="Y1590" i="2"/>
  <c r="Y1591" i="2"/>
  <c r="Y1592" i="2"/>
  <c r="Y1593" i="2"/>
  <c r="Y1594" i="2"/>
  <c r="Y1595" i="2"/>
  <c r="Y1596" i="2"/>
  <c r="Y1597" i="2"/>
  <c r="Y1598" i="2"/>
  <c r="Y1599" i="2"/>
  <c r="Y1600" i="2"/>
  <c r="Y1601" i="2"/>
  <c r="Y1602" i="2"/>
  <c r="Y1603" i="2"/>
  <c r="Y1604" i="2"/>
  <c r="Y1605" i="2"/>
  <c r="Y1606" i="2"/>
  <c r="Y1607" i="2"/>
  <c r="Y1608" i="2"/>
  <c r="Y1609" i="2"/>
  <c r="Y1610" i="2"/>
  <c r="Y1611" i="2"/>
  <c r="Y1612" i="2"/>
  <c r="Y1613" i="2"/>
  <c r="Y1614" i="2"/>
  <c r="Y1615" i="2"/>
  <c r="Y1616" i="2"/>
  <c r="Y1617" i="2"/>
  <c r="Y1618" i="2"/>
  <c r="Y1619" i="2"/>
  <c r="Y1620" i="2"/>
  <c r="Y1621" i="2"/>
  <c r="Y1622" i="2"/>
  <c r="Y1623" i="2"/>
  <c r="Y1624" i="2"/>
  <c r="Y1625" i="2"/>
  <c r="Y1626" i="2"/>
  <c r="Y1627" i="2"/>
  <c r="Y1628" i="2"/>
  <c r="Y1629" i="2"/>
  <c r="Y1630" i="2"/>
  <c r="Y1631" i="2"/>
  <c r="Y1632" i="2"/>
  <c r="Y1633" i="2"/>
  <c r="Y1634" i="2"/>
  <c r="Y1635" i="2"/>
  <c r="Y1636" i="2"/>
  <c r="Y1637" i="2"/>
  <c r="Y1638" i="2"/>
  <c r="Y1639" i="2"/>
  <c r="Y1640" i="2"/>
  <c r="Y1641" i="2"/>
  <c r="Y1642" i="2"/>
  <c r="Y1643" i="2"/>
  <c r="Y1644" i="2"/>
  <c r="Y1645" i="2"/>
  <c r="Y1646" i="2"/>
  <c r="Y1647" i="2"/>
  <c r="Y1648" i="2"/>
  <c r="Y1649" i="2"/>
  <c r="Y1650" i="2"/>
  <c r="Y1651" i="2"/>
  <c r="Y1652" i="2"/>
  <c r="Y1653" i="2"/>
  <c r="Y1654" i="2"/>
  <c r="Y1655" i="2"/>
  <c r="Y1656" i="2"/>
  <c r="Y1657" i="2"/>
  <c r="Y1658" i="2"/>
  <c r="Y1659" i="2"/>
  <c r="Y1660" i="2"/>
  <c r="Y1661" i="2"/>
  <c r="Y1662" i="2"/>
  <c r="Y1663" i="2"/>
  <c r="Y1664" i="2"/>
  <c r="Y1665" i="2"/>
  <c r="Y1666" i="2"/>
  <c r="Y1667" i="2"/>
  <c r="Y1668" i="2"/>
  <c r="Y1669" i="2"/>
  <c r="Y1670" i="2"/>
  <c r="Y1671" i="2"/>
  <c r="Y1672" i="2"/>
  <c r="Y1673" i="2"/>
  <c r="Y1674" i="2"/>
  <c r="Y1675" i="2"/>
  <c r="Y1676" i="2"/>
  <c r="Y1677" i="2"/>
  <c r="Y1678" i="2"/>
  <c r="Y1679" i="2"/>
  <c r="Y1680" i="2"/>
  <c r="Y1681" i="2"/>
  <c r="Y1682" i="2"/>
  <c r="Y1683" i="2"/>
  <c r="Y1684" i="2"/>
  <c r="Y1685" i="2"/>
  <c r="Y1686" i="2"/>
  <c r="Y1687" i="2"/>
  <c r="Y1688" i="2"/>
  <c r="Y1689" i="2"/>
  <c r="Y1690" i="2"/>
  <c r="Y1691" i="2"/>
  <c r="Y1692" i="2"/>
  <c r="Y1693" i="2"/>
  <c r="Y1694" i="2"/>
  <c r="Y1695" i="2"/>
  <c r="Y1696" i="2"/>
  <c r="Y1697" i="2"/>
  <c r="Y1698" i="2"/>
  <c r="Y1699" i="2"/>
  <c r="Y1700" i="2"/>
  <c r="Y1701" i="2"/>
  <c r="Y1702" i="2"/>
  <c r="Y1703" i="2"/>
  <c r="Y1704" i="2"/>
  <c r="Y1705" i="2"/>
  <c r="Y1706" i="2"/>
  <c r="Y1707" i="2"/>
  <c r="Y1708" i="2"/>
  <c r="Y1709" i="2"/>
  <c r="Y1710" i="2"/>
  <c r="Y1711" i="2"/>
  <c r="Y1712" i="2"/>
  <c r="Y1713" i="2"/>
  <c r="Y1714" i="2"/>
  <c r="Y1715" i="2"/>
  <c r="Y1716" i="2"/>
  <c r="Y1717" i="2"/>
  <c r="Y1718" i="2"/>
  <c r="Y1719" i="2"/>
  <c r="Y1720" i="2"/>
  <c r="Y1721" i="2"/>
  <c r="Y1722" i="2"/>
  <c r="Y1723" i="2"/>
  <c r="Y1724" i="2"/>
  <c r="Y1725" i="2"/>
  <c r="Y1726" i="2"/>
  <c r="Y1727" i="2"/>
  <c r="Y1728" i="2"/>
  <c r="Y1729" i="2"/>
  <c r="Y1730" i="2"/>
  <c r="Y1731" i="2"/>
  <c r="Y1732" i="2"/>
  <c r="Y1733" i="2"/>
  <c r="Y1734" i="2"/>
  <c r="Y1735" i="2"/>
  <c r="Y1736" i="2"/>
  <c r="Y1737" i="2"/>
  <c r="Y1738" i="2"/>
  <c r="Y1739" i="2"/>
  <c r="Y1740" i="2"/>
  <c r="Y1741" i="2"/>
  <c r="Y1742" i="2"/>
  <c r="Y1743" i="2"/>
  <c r="Y1744" i="2"/>
  <c r="Y1745" i="2"/>
  <c r="Y1746" i="2"/>
  <c r="Y1747" i="2"/>
  <c r="Y1748" i="2"/>
  <c r="Y1749" i="2"/>
  <c r="Y1750" i="2"/>
  <c r="Y1751" i="2"/>
  <c r="Y1752" i="2"/>
  <c r="Y1753" i="2"/>
  <c r="Y1754" i="2"/>
  <c r="Y1755" i="2"/>
  <c r="Y1756" i="2"/>
  <c r="Y1757" i="2"/>
  <c r="Y1758" i="2"/>
  <c r="Y1759" i="2"/>
  <c r="Y1760" i="2"/>
  <c r="Y1761" i="2"/>
  <c r="Y1762" i="2"/>
  <c r="Y1763" i="2"/>
  <c r="Y1764" i="2"/>
  <c r="Y1765" i="2"/>
  <c r="Y1766" i="2"/>
  <c r="Y1767" i="2"/>
  <c r="Y1768" i="2"/>
  <c r="Y1769" i="2"/>
  <c r="Y1770" i="2"/>
  <c r="Y1771" i="2"/>
  <c r="Y1772" i="2"/>
  <c r="Y1773" i="2"/>
  <c r="Y1774" i="2"/>
  <c r="Y1775" i="2"/>
  <c r="Y1776" i="2"/>
  <c r="Y1777" i="2"/>
  <c r="Y1778" i="2"/>
  <c r="Y1779" i="2"/>
  <c r="Y1780" i="2"/>
  <c r="Y1781" i="2"/>
  <c r="Y1782" i="2"/>
  <c r="Y1783" i="2"/>
  <c r="Y1784" i="2"/>
  <c r="Y1785" i="2"/>
  <c r="Y1786" i="2"/>
  <c r="Y1787" i="2"/>
  <c r="Y1788" i="2"/>
  <c r="Y1789" i="2"/>
  <c r="Y1790" i="2"/>
  <c r="Y1791" i="2"/>
  <c r="Y1792" i="2"/>
  <c r="Y1793" i="2"/>
  <c r="Y1794" i="2"/>
  <c r="Y1795" i="2"/>
  <c r="Y1796" i="2"/>
  <c r="Y1797" i="2"/>
  <c r="Y1798" i="2"/>
  <c r="Y1799" i="2"/>
  <c r="Y1800" i="2"/>
  <c r="Y1801" i="2"/>
  <c r="Y1802" i="2"/>
  <c r="Y1803" i="2"/>
  <c r="Y1804" i="2"/>
  <c r="Y1805" i="2"/>
  <c r="Y1806" i="2"/>
  <c r="Y1807" i="2"/>
  <c r="Y1808" i="2"/>
  <c r="Y1809" i="2"/>
  <c r="Y1810" i="2"/>
  <c r="Y1811" i="2"/>
  <c r="Y1812" i="2"/>
  <c r="Y1813" i="2"/>
  <c r="Y1814" i="2"/>
  <c r="Y1815" i="2"/>
  <c r="Y1816" i="2"/>
  <c r="Y1817" i="2"/>
  <c r="Y1818" i="2"/>
  <c r="Y1819" i="2"/>
  <c r="Y1820" i="2"/>
  <c r="Y1821" i="2"/>
  <c r="Y1822" i="2"/>
  <c r="Y1823" i="2"/>
  <c r="Y1824" i="2"/>
  <c r="Y1825" i="2"/>
  <c r="Y1826" i="2"/>
  <c r="Y1827" i="2"/>
  <c r="Y1828" i="2"/>
  <c r="Y1829" i="2"/>
  <c r="Y1830" i="2"/>
  <c r="Y1831" i="2"/>
  <c r="Y1832" i="2"/>
  <c r="Y1833" i="2"/>
  <c r="Y1834" i="2"/>
  <c r="Y1835" i="2"/>
  <c r="Y1836" i="2"/>
  <c r="Y1837" i="2"/>
  <c r="Y1838" i="2"/>
  <c r="Y1839" i="2"/>
  <c r="Y1840" i="2"/>
  <c r="Y1841" i="2"/>
  <c r="Y1842" i="2"/>
  <c r="Y1843" i="2"/>
  <c r="Y1844" i="2"/>
  <c r="Y1845" i="2"/>
  <c r="Y1846" i="2"/>
  <c r="Y1847" i="2"/>
  <c r="Y1848" i="2"/>
  <c r="Y1849" i="2"/>
  <c r="Y1850" i="2"/>
  <c r="Y1851" i="2"/>
  <c r="Y1852" i="2"/>
  <c r="Y1853" i="2"/>
  <c r="Y1854" i="2"/>
  <c r="Y1855" i="2"/>
  <c r="Y1856" i="2"/>
  <c r="Y1857" i="2"/>
  <c r="Y1858" i="2"/>
  <c r="Y1859" i="2"/>
  <c r="Y1860" i="2"/>
  <c r="Y1861" i="2"/>
  <c r="Y1862" i="2"/>
  <c r="Y1863" i="2"/>
  <c r="Y1864" i="2"/>
  <c r="Y1865" i="2"/>
  <c r="Y1866" i="2"/>
  <c r="Y1867" i="2"/>
  <c r="Y1868" i="2"/>
  <c r="Y1869" i="2"/>
  <c r="Y1870" i="2"/>
  <c r="Y1871" i="2"/>
  <c r="Y1872" i="2"/>
  <c r="Y1873" i="2"/>
  <c r="Y1874" i="2"/>
  <c r="Y1875" i="2"/>
  <c r="Y1876" i="2"/>
  <c r="Y1877" i="2"/>
  <c r="Y1878" i="2"/>
  <c r="Y1879" i="2"/>
  <c r="Y1880" i="2"/>
  <c r="Y1881" i="2"/>
  <c r="Y1882" i="2"/>
  <c r="Y1883" i="2"/>
  <c r="Y1884" i="2"/>
  <c r="Y1885" i="2"/>
  <c r="Y1886" i="2"/>
  <c r="Y1887" i="2"/>
  <c r="Y1888" i="2"/>
  <c r="Y1889" i="2"/>
  <c r="Y1890" i="2"/>
  <c r="Y1891" i="2"/>
  <c r="Y1892" i="2"/>
  <c r="Y1893" i="2"/>
  <c r="Y1894" i="2"/>
  <c r="Y1895" i="2"/>
  <c r="Y1896" i="2"/>
  <c r="Y1897" i="2"/>
  <c r="Y1898" i="2"/>
  <c r="Y1899" i="2"/>
  <c r="Y1900" i="2"/>
  <c r="Y1901" i="2"/>
  <c r="Y1902" i="2"/>
  <c r="Y1903" i="2"/>
  <c r="Y1904" i="2"/>
  <c r="Y1905" i="2"/>
  <c r="Y1906" i="2"/>
  <c r="Y1907" i="2"/>
  <c r="Y1908" i="2"/>
  <c r="Y1909" i="2"/>
  <c r="Y1910" i="2"/>
  <c r="Y1911" i="2"/>
  <c r="Y1912" i="2"/>
  <c r="Y1913" i="2"/>
  <c r="Y1914" i="2"/>
  <c r="Y1915" i="2"/>
  <c r="Y1916" i="2"/>
  <c r="Y1917" i="2"/>
  <c r="Y1918" i="2"/>
  <c r="Y1919" i="2"/>
  <c r="Y1920" i="2"/>
  <c r="Y1921" i="2"/>
  <c r="Y1922" i="2"/>
  <c r="Y1923" i="2"/>
  <c r="Y1924" i="2"/>
  <c r="Y1925" i="2"/>
  <c r="Y1926" i="2"/>
  <c r="Y1927" i="2"/>
  <c r="Y1928" i="2"/>
  <c r="Y1929" i="2"/>
  <c r="Y1930" i="2"/>
  <c r="Y1931" i="2"/>
  <c r="Y1932" i="2"/>
  <c r="Y1933" i="2"/>
  <c r="Y1934" i="2"/>
  <c r="Y1935" i="2"/>
  <c r="Y1936" i="2"/>
  <c r="Y1937" i="2"/>
  <c r="Y1938" i="2"/>
  <c r="Y1939" i="2"/>
  <c r="Y1940" i="2"/>
  <c r="Y1941" i="2"/>
  <c r="Y1942" i="2"/>
  <c r="Y1943" i="2"/>
  <c r="Y1944" i="2"/>
  <c r="Y1945" i="2"/>
  <c r="Y1946" i="2"/>
  <c r="Y1947" i="2"/>
  <c r="Y1948" i="2"/>
  <c r="Y1949" i="2"/>
  <c r="Y1950" i="2"/>
  <c r="Y1951" i="2"/>
  <c r="Y1952" i="2"/>
  <c r="Y1953" i="2"/>
  <c r="Y1954" i="2"/>
  <c r="Y1955" i="2"/>
  <c r="Y1956" i="2"/>
  <c r="Y1957" i="2"/>
  <c r="Y1958" i="2"/>
  <c r="Y1959" i="2"/>
  <c r="Y1960" i="2"/>
  <c r="Y1961" i="2"/>
  <c r="Y1962" i="2"/>
  <c r="Y1963" i="2"/>
  <c r="Y1964" i="2"/>
  <c r="Y1965" i="2"/>
  <c r="Y1966" i="2"/>
  <c r="Y1967" i="2"/>
  <c r="Y1968" i="2"/>
  <c r="Y1969" i="2"/>
  <c r="Y1970" i="2"/>
  <c r="Y1971" i="2"/>
  <c r="Y1972" i="2"/>
  <c r="Y1973" i="2"/>
  <c r="Y1974" i="2"/>
  <c r="Y1975" i="2"/>
  <c r="Y1976" i="2"/>
  <c r="Y1977" i="2"/>
  <c r="Y1978" i="2"/>
  <c r="Y1979" i="2"/>
  <c r="Y1980" i="2"/>
  <c r="Y1981" i="2"/>
  <c r="Y1982" i="2"/>
  <c r="Y1983" i="2"/>
  <c r="Y1984" i="2"/>
  <c r="Y1985" i="2"/>
  <c r="Y1986" i="2"/>
  <c r="Y1987" i="2"/>
  <c r="Y1988" i="2"/>
  <c r="Y1989" i="2"/>
  <c r="Y1990" i="2"/>
  <c r="Y1991" i="2"/>
  <c r="Y1992" i="2"/>
  <c r="Y1993" i="2"/>
  <c r="Y1994" i="2"/>
  <c r="Y1995" i="2"/>
  <c r="Y1996" i="2"/>
  <c r="Y1997" i="2"/>
  <c r="Y1998" i="2"/>
  <c r="Y1999" i="2"/>
  <c r="Y2000" i="2"/>
  <c r="Y2001" i="2"/>
  <c r="Y2002" i="2"/>
  <c r="Y2003" i="2"/>
  <c r="Y2004" i="2"/>
  <c r="Y2005" i="2"/>
  <c r="Y2006" i="2"/>
  <c r="Y2007" i="2"/>
  <c r="Y2008" i="2"/>
  <c r="Y2009" i="2"/>
  <c r="Y2010" i="2"/>
  <c r="Y2011" i="2"/>
  <c r="Y2012" i="2"/>
  <c r="Y2013" i="2"/>
  <c r="Y2014" i="2"/>
  <c r="Y2015" i="2"/>
  <c r="Y2016" i="2"/>
  <c r="Y2017" i="2"/>
  <c r="Y2018" i="2"/>
  <c r="Y2019" i="2"/>
  <c r="Y2020" i="2"/>
  <c r="Y2021" i="2"/>
  <c r="Y2022" i="2"/>
  <c r="Y2023" i="2"/>
  <c r="Y2024" i="2"/>
  <c r="Y2025" i="2"/>
  <c r="Y2026" i="2"/>
  <c r="Y2027" i="2"/>
  <c r="Y2028" i="2"/>
  <c r="Y2029" i="2"/>
  <c r="Y2030" i="2"/>
  <c r="Y2031" i="2"/>
  <c r="Y2032" i="2"/>
  <c r="Y2033" i="2"/>
  <c r="Y2034" i="2"/>
  <c r="Y2035" i="2"/>
  <c r="Y2036" i="2"/>
  <c r="Y2037" i="2"/>
  <c r="Y2038" i="2"/>
  <c r="Y2039" i="2"/>
  <c r="Y2040" i="2"/>
  <c r="Y2041" i="2"/>
  <c r="Y2042" i="2"/>
  <c r="Y2043" i="2"/>
  <c r="Y2044" i="2"/>
  <c r="Y2045" i="2"/>
  <c r="Y2046" i="2"/>
  <c r="Y2047" i="2"/>
  <c r="Y2048" i="2"/>
  <c r="Y2049" i="2"/>
  <c r="Y2050" i="2"/>
  <c r="Y2051" i="2"/>
  <c r="Y2052" i="2"/>
  <c r="Y2053" i="2"/>
  <c r="Y2054" i="2"/>
  <c r="Y2055" i="2"/>
  <c r="Y2056" i="2"/>
  <c r="Y2057" i="2"/>
  <c r="Y2058" i="2"/>
  <c r="Y2059" i="2"/>
  <c r="Y2060" i="2"/>
  <c r="Y2061" i="2"/>
  <c r="Y2062" i="2"/>
  <c r="Y2063" i="2"/>
  <c r="Y2064" i="2"/>
  <c r="Y2065" i="2"/>
  <c r="Y2066" i="2"/>
  <c r="Y2067" i="2"/>
  <c r="Y2068" i="2"/>
  <c r="Y2069" i="2"/>
  <c r="Y2070" i="2"/>
  <c r="Y2071" i="2"/>
  <c r="Y2072" i="2"/>
  <c r="Y2073" i="2"/>
  <c r="Y2074" i="2"/>
  <c r="Y2075" i="2"/>
  <c r="Y2076" i="2"/>
  <c r="Y2077" i="2"/>
  <c r="Y2078" i="2"/>
  <c r="Y2079" i="2"/>
  <c r="Y2080" i="2"/>
  <c r="Y2081" i="2"/>
  <c r="Y2082" i="2"/>
  <c r="Y2083" i="2"/>
  <c r="Y2084" i="2"/>
  <c r="Y2085" i="2"/>
  <c r="Y2086" i="2"/>
  <c r="Y2087" i="2"/>
  <c r="Y2088" i="2"/>
  <c r="Y2089" i="2"/>
  <c r="Y2090" i="2"/>
  <c r="Y2091" i="2"/>
  <c r="Y2092" i="2"/>
  <c r="Y2093" i="2"/>
  <c r="Y2094" i="2"/>
  <c r="Y2095" i="2"/>
  <c r="Y2096" i="2"/>
  <c r="Y2097" i="2"/>
  <c r="Y2098" i="2"/>
  <c r="Y2099" i="2"/>
  <c r="Y2100" i="2"/>
  <c r="Y2101" i="2"/>
  <c r="Y2102" i="2"/>
  <c r="Y2103" i="2"/>
  <c r="Y2104" i="2"/>
  <c r="Y2105" i="2"/>
  <c r="Y2106" i="2"/>
  <c r="Y2107" i="2"/>
  <c r="Y2108" i="2"/>
  <c r="Y2109" i="2"/>
  <c r="Y2110" i="2"/>
  <c r="Y2111" i="2"/>
  <c r="Y2112" i="2"/>
  <c r="Y2113" i="2"/>
  <c r="Y2114" i="2"/>
  <c r="Y2115" i="2"/>
  <c r="Y2116" i="2"/>
  <c r="Y2117" i="2"/>
  <c r="Y2118" i="2"/>
  <c r="Y2119" i="2"/>
  <c r="Y2120" i="2"/>
  <c r="Y2121" i="2"/>
  <c r="Y2122" i="2"/>
  <c r="Y2123" i="2"/>
  <c r="Y2124" i="2"/>
  <c r="Y2125" i="2"/>
  <c r="Y2126" i="2"/>
  <c r="Y2127" i="2"/>
  <c r="Y2128" i="2"/>
  <c r="Y2129" i="2"/>
  <c r="Y2130" i="2"/>
  <c r="Y2131" i="2"/>
  <c r="Y2132" i="2"/>
  <c r="Y2133" i="2"/>
  <c r="Y2134" i="2"/>
  <c r="Y2135" i="2"/>
  <c r="Y2136" i="2"/>
  <c r="Y2137" i="2"/>
  <c r="Y2138" i="2"/>
  <c r="Y2139" i="2"/>
  <c r="Y2140" i="2"/>
  <c r="Y2141" i="2"/>
  <c r="Y2142" i="2"/>
  <c r="Y2143" i="2"/>
  <c r="Y2144" i="2"/>
  <c r="Y2145" i="2"/>
  <c r="Y2146" i="2"/>
  <c r="Y2147" i="2"/>
  <c r="Y2148" i="2"/>
  <c r="Y2149" i="2"/>
  <c r="Y2150" i="2"/>
  <c r="Y2151" i="2"/>
  <c r="Y2152" i="2"/>
  <c r="Y2153" i="2"/>
  <c r="Y2154" i="2"/>
  <c r="Y2155" i="2"/>
  <c r="Y2156" i="2"/>
  <c r="Y2157" i="2"/>
  <c r="Y2158" i="2"/>
  <c r="Y2159" i="2"/>
  <c r="Y2160" i="2"/>
  <c r="Y2161" i="2"/>
  <c r="Y2162" i="2"/>
  <c r="Y2163" i="2"/>
  <c r="Y2164" i="2"/>
  <c r="Y2165" i="2"/>
  <c r="Y2166" i="2"/>
  <c r="Y2167" i="2"/>
  <c r="Y2168" i="2"/>
  <c r="Y2169" i="2"/>
  <c r="Y2170" i="2"/>
  <c r="Y2171" i="2"/>
  <c r="Y2172" i="2"/>
  <c r="Y2173" i="2"/>
  <c r="Y2174" i="2"/>
  <c r="Y2175" i="2"/>
  <c r="Y2176" i="2"/>
  <c r="Y2177" i="2"/>
  <c r="Y2178" i="2"/>
  <c r="Y2179" i="2"/>
  <c r="Y2180" i="2"/>
  <c r="Y2181" i="2"/>
  <c r="Y2182" i="2"/>
  <c r="Y2183" i="2"/>
  <c r="Y2184" i="2"/>
  <c r="Y2185" i="2"/>
  <c r="Y2186" i="2"/>
  <c r="Y2187" i="2"/>
  <c r="Y2188" i="2"/>
  <c r="Y2189" i="2"/>
  <c r="Y2190" i="2"/>
  <c r="Y2191" i="2"/>
  <c r="Y2192" i="2"/>
  <c r="Y2193" i="2"/>
  <c r="Y2194" i="2"/>
  <c r="Y2195" i="2"/>
  <c r="Y2196" i="2"/>
  <c r="Y2197" i="2"/>
  <c r="Y2198" i="2"/>
  <c r="Y2199" i="2"/>
  <c r="Y2200" i="2"/>
  <c r="Y2201" i="2"/>
  <c r="Y2202" i="2"/>
  <c r="Y2203" i="2"/>
  <c r="Y2204" i="2"/>
  <c r="Y2205" i="2"/>
  <c r="Y2206" i="2"/>
  <c r="Y2207" i="2"/>
  <c r="Y2208" i="2"/>
  <c r="Y2209" i="2"/>
  <c r="Y2210" i="2"/>
  <c r="Y2211" i="2"/>
  <c r="Y2212" i="2"/>
  <c r="Y2213" i="2"/>
  <c r="Y2214" i="2"/>
  <c r="Y2215" i="2"/>
  <c r="Y2216" i="2"/>
  <c r="Y2217" i="2"/>
  <c r="Y2218" i="2"/>
  <c r="Y2219" i="2"/>
  <c r="Y2220" i="2"/>
  <c r="Y2221" i="2"/>
  <c r="Y2222" i="2"/>
  <c r="Y2223" i="2"/>
  <c r="Y2224" i="2"/>
  <c r="Y2225" i="2"/>
  <c r="Y2226" i="2"/>
  <c r="Y2227" i="2"/>
  <c r="Y2228" i="2"/>
  <c r="Y2229" i="2"/>
  <c r="Y2230" i="2"/>
  <c r="Y2231" i="2"/>
  <c r="Y2232" i="2"/>
  <c r="Y2233" i="2"/>
  <c r="Y2234" i="2"/>
  <c r="Y2235" i="2"/>
  <c r="Y2236" i="2"/>
  <c r="Y2237" i="2"/>
  <c r="Y2238" i="2"/>
  <c r="Y2239" i="2"/>
  <c r="Y2240" i="2"/>
  <c r="Y2241" i="2"/>
  <c r="Y2242" i="2"/>
  <c r="Y2243" i="2"/>
  <c r="Y2244" i="2"/>
  <c r="Y2245" i="2"/>
  <c r="Y2246" i="2"/>
  <c r="Y2247" i="2"/>
  <c r="Y2248" i="2"/>
  <c r="Y2249" i="2"/>
  <c r="Y2250" i="2"/>
  <c r="Y2251" i="2"/>
  <c r="Y2252" i="2"/>
  <c r="Y2253" i="2"/>
  <c r="Y2254" i="2"/>
  <c r="Y2255" i="2"/>
  <c r="Y2256" i="2"/>
  <c r="Y2257" i="2"/>
  <c r="Y2258" i="2"/>
  <c r="Y2259" i="2"/>
  <c r="Y2260" i="2"/>
  <c r="Y2261" i="2"/>
  <c r="Y2262" i="2"/>
  <c r="Y2263" i="2"/>
  <c r="Y2264" i="2"/>
  <c r="Y2265" i="2"/>
  <c r="Y2266" i="2"/>
  <c r="Y2267" i="2"/>
  <c r="Y2268" i="2"/>
  <c r="Y2269" i="2"/>
  <c r="Y2270" i="2"/>
  <c r="Y2271" i="2"/>
  <c r="Y2272" i="2"/>
  <c r="Y2273" i="2"/>
  <c r="Y2274" i="2"/>
  <c r="Y2275" i="2"/>
  <c r="Y2276" i="2"/>
  <c r="Y2277" i="2"/>
  <c r="Y2278" i="2"/>
  <c r="Y2279" i="2"/>
  <c r="Y2280" i="2"/>
  <c r="Y2281" i="2"/>
  <c r="Y2282" i="2"/>
  <c r="Y2283" i="2"/>
  <c r="Y2284" i="2"/>
  <c r="Y2285" i="2"/>
  <c r="Y2286" i="2"/>
  <c r="Y2287" i="2"/>
  <c r="Y2288" i="2"/>
  <c r="Y2289" i="2"/>
  <c r="Y2290" i="2"/>
  <c r="Y2291" i="2"/>
  <c r="Y2292" i="2"/>
  <c r="Y2293" i="2"/>
  <c r="Y2294" i="2"/>
  <c r="Y2295" i="2"/>
  <c r="Y2296" i="2"/>
  <c r="Y2297" i="2"/>
  <c r="Y2298" i="2"/>
  <c r="Y2299" i="2"/>
  <c r="Y2300" i="2"/>
  <c r="Y2301" i="2"/>
  <c r="Y2302" i="2"/>
  <c r="Y2303" i="2"/>
  <c r="Y2304" i="2"/>
  <c r="Y2305" i="2"/>
  <c r="Y2306" i="2"/>
  <c r="Y2307" i="2"/>
  <c r="Y2308" i="2"/>
  <c r="Y2309" i="2"/>
  <c r="Y2310" i="2"/>
  <c r="Y2311" i="2"/>
  <c r="Y2312" i="2"/>
  <c r="Y2313" i="2"/>
  <c r="Y2314" i="2"/>
  <c r="Y2315" i="2"/>
  <c r="Y2316" i="2"/>
  <c r="Y2317" i="2"/>
  <c r="Y2318" i="2"/>
  <c r="Y2319" i="2"/>
  <c r="Y2320" i="2"/>
  <c r="Y2321" i="2"/>
  <c r="Y2322" i="2"/>
  <c r="Y2323" i="2"/>
  <c r="Y2324" i="2"/>
  <c r="Y2325" i="2"/>
  <c r="Y2326" i="2"/>
  <c r="Y2327" i="2"/>
  <c r="Y2328" i="2"/>
  <c r="Y2329" i="2"/>
  <c r="Y2330" i="2"/>
  <c r="Y2331" i="2"/>
  <c r="Y2332" i="2"/>
  <c r="Y2333" i="2"/>
  <c r="Y2334" i="2"/>
  <c r="Y2335" i="2"/>
  <c r="Y2336" i="2"/>
  <c r="Y2337" i="2"/>
  <c r="Y2338" i="2"/>
  <c r="Y2339" i="2"/>
  <c r="Y2340" i="2"/>
  <c r="Y2341" i="2"/>
  <c r="Y2342" i="2"/>
  <c r="Y2343" i="2"/>
  <c r="Y2344" i="2"/>
  <c r="Y2345" i="2"/>
  <c r="Y2346" i="2"/>
  <c r="Y2347" i="2"/>
  <c r="Y2348" i="2"/>
  <c r="Y2349" i="2"/>
  <c r="Y2350" i="2"/>
  <c r="Y2351" i="2"/>
  <c r="Y2352" i="2"/>
  <c r="Y2353" i="2"/>
  <c r="Y2354" i="2"/>
  <c r="Y2355" i="2"/>
  <c r="Y2356" i="2"/>
  <c r="Y2357" i="2"/>
  <c r="Y2358" i="2"/>
  <c r="Y2359" i="2"/>
  <c r="Y2360" i="2"/>
  <c r="Y2361" i="2"/>
  <c r="Y2362" i="2"/>
  <c r="Y2363" i="2"/>
  <c r="Y2364" i="2"/>
  <c r="Y2365" i="2"/>
  <c r="Y2366" i="2"/>
  <c r="Y2367" i="2"/>
  <c r="Y2368" i="2"/>
  <c r="Y2369" i="2"/>
  <c r="Y2370" i="2"/>
  <c r="Y2371" i="2"/>
  <c r="Y2372" i="2"/>
  <c r="Y2373" i="2"/>
  <c r="Y2374" i="2"/>
  <c r="Y2375" i="2"/>
  <c r="Y2376" i="2"/>
  <c r="Y2377" i="2"/>
  <c r="Y2378" i="2"/>
  <c r="Y2379" i="2"/>
  <c r="Y2380" i="2"/>
  <c r="Y2381" i="2"/>
  <c r="Y2382" i="2"/>
  <c r="Y2383" i="2"/>
  <c r="Y2384" i="2"/>
  <c r="Y2385" i="2"/>
  <c r="Y2386" i="2"/>
  <c r="Y2387" i="2"/>
  <c r="Y2388" i="2"/>
  <c r="Y2389" i="2"/>
  <c r="Y2390" i="2"/>
  <c r="Y2391" i="2"/>
  <c r="Y2392" i="2"/>
  <c r="Y2393" i="2"/>
  <c r="Y2394" i="2"/>
  <c r="Y2395" i="2"/>
  <c r="Y2396" i="2"/>
  <c r="Y2397" i="2"/>
  <c r="Y2398" i="2"/>
  <c r="Y2399" i="2"/>
  <c r="Y2400" i="2"/>
  <c r="Y2401" i="2"/>
  <c r="Y2402" i="2"/>
  <c r="Y2403" i="2"/>
  <c r="Y2404" i="2"/>
  <c r="Y2405" i="2"/>
  <c r="Y2406" i="2"/>
  <c r="Y2407" i="2"/>
  <c r="Y2408" i="2"/>
  <c r="Y2409" i="2"/>
  <c r="Y2410" i="2"/>
  <c r="Y2411" i="2"/>
  <c r="Y2412" i="2"/>
  <c r="Y2413" i="2"/>
  <c r="Y2414" i="2"/>
  <c r="Y2415" i="2"/>
  <c r="Y2416" i="2"/>
  <c r="Y2417" i="2"/>
  <c r="Y2418" i="2"/>
  <c r="Y2419" i="2"/>
  <c r="Y2420" i="2"/>
  <c r="Y2421" i="2"/>
  <c r="Y2422" i="2"/>
  <c r="Y2423" i="2"/>
  <c r="Y2424" i="2"/>
  <c r="Y2425" i="2"/>
  <c r="Y2426" i="2"/>
  <c r="Y2427" i="2"/>
  <c r="Y2428" i="2"/>
  <c r="Y2429" i="2"/>
  <c r="Y2430" i="2"/>
  <c r="Y2431" i="2"/>
  <c r="Y2432" i="2"/>
  <c r="Y2433" i="2"/>
  <c r="Y2434" i="2"/>
  <c r="Y2435" i="2"/>
  <c r="Y2436" i="2"/>
  <c r="Y2437" i="2"/>
  <c r="Y2438" i="2"/>
  <c r="Y2439" i="2"/>
  <c r="Y2440" i="2"/>
  <c r="Y2441" i="2"/>
  <c r="Y2442" i="2"/>
  <c r="Y2443" i="2"/>
  <c r="Y2444" i="2"/>
  <c r="Y2445" i="2"/>
  <c r="Y2446" i="2"/>
  <c r="Y2447" i="2"/>
  <c r="Y2448" i="2"/>
  <c r="Y2449" i="2"/>
  <c r="Y2450" i="2"/>
  <c r="Y2451" i="2"/>
  <c r="Y2452" i="2"/>
  <c r="Y2453" i="2"/>
  <c r="Y2454" i="2"/>
  <c r="Y2455" i="2"/>
  <c r="Y2456" i="2"/>
  <c r="Y2457" i="2"/>
  <c r="Y2458" i="2"/>
  <c r="Y2459" i="2"/>
  <c r="Y2460" i="2"/>
  <c r="Y2461" i="2"/>
  <c r="Y2462" i="2"/>
  <c r="Y2463" i="2"/>
  <c r="Y2464" i="2"/>
  <c r="Y2465" i="2"/>
  <c r="Y2466" i="2"/>
  <c r="Y2467" i="2"/>
  <c r="Y2468" i="2"/>
  <c r="Y2469" i="2"/>
  <c r="Y2470" i="2"/>
  <c r="Y2471" i="2"/>
  <c r="Y2472" i="2"/>
  <c r="Y2473" i="2"/>
  <c r="Y2474" i="2"/>
  <c r="Y2475" i="2"/>
  <c r="Y2476" i="2"/>
  <c r="Y2477" i="2"/>
  <c r="Y2478" i="2"/>
  <c r="Y2479" i="2"/>
  <c r="Y2480" i="2"/>
  <c r="Y2481" i="2"/>
  <c r="Y2482" i="2"/>
  <c r="Y2483" i="2"/>
  <c r="Y2484" i="2"/>
  <c r="Y2485" i="2"/>
  <c r="Y2486" i="2"/>
  <c r="Y2487" i="2"/>
  <c r="Y2488" i="2"/>
  <c r="Y2489" i="2"/>
  <c r="Y2490" i="2"/>
  <c r="Y2491" i="2"/>
  <c r="Y2492" i="2"/>
  <c r="Y2493" i="2"/>
  <c r="Y2494" i="2"/>
  <c r="Y2495" i="2"/>
  <c r="Y2496" i="2"/>
  <c r="Y2497" i="2"/>
  <c r="Y2498" i="2"/>
  <c r="Y2499" i="2"/>
  <c r="Y2500" i="2"/>
  <c r="Y2501" i="2"/>
  <c r="Y2502" i="2"/>
  <c r="Y2503" i="2"/>
  <c r="Y2504" i="2"/>
  <c r="Y2505" i="2"/>
  <c r="Y2506" i="2"/>
  <c r="Y2507" i="2"/>
  <c r="Y2508" i="2"/>
  <c r="Y2509" i="2"/>
  <c r="Y2510" i="2"/>
  <c r="Y2511" i="2"/>
  <c r="Y2512" i="2"/>
  <c r="Y2513" i="2"/>
  <c r="Y2514" i="2"/>
  <c r="Y2515" i="2"/>
  <c r="Y2516" i="2"/>
  <c r="Y2517" i="2"/>
  <c r="Y2518" i="2"/>
  <c r="Y2519" i="2"/>
  <c r="Y2520" i="2"/>
  <c r="Y2521" i="2"/>
  <c r="Y2522" i="2"/>
  <c r="Y2523" i="2"/>
  <c r="Y2524" i="2"/>
  <c r="Y2525" i="2"/>
  <c r="Y2526" i="2"/>
  <c r="Y2527" i="2"/>
  <c r="Y2528" i="2"/>
  <c r="Y2529" i="2"/>
  <c r="Y2530" i="2"/>
  <c r="Y2531" i="2"/>
  <c r="Y2532" i="2"/>
  <c r="Y2533" i="2"/>
  <c r="Y2534" i="2"/>
  <c r="Y2535" i="2"/>
  <c r="Y2536" i="2"/>
  <c r="Y2537" i="2"/>
  <c r="Y2538" i="2"/>
  <c r="Y2539" i="2"/>
  <c r="Y2540" i="2"/>
  <c r="Y2541" i="2"/>
  <c r="Y2542" i="2"/>
  <c r="Y2543" i="2"/>
  <c r="Y2544" i="2"/>
  <c r="Y2545" i="2"/>
  <c r="Y2546" i="2"/>
  <c r="Y2547" i="2"/>
  <c r="Y2548" i="2"/>
  <c r="Y2549" i="2"/>
  <c r="Y2550" i="2"/>
  <c r="Y2551" i="2"/>
  <c r="Y2552" i="2"/>
  <c r="Y2553" i="2"/>
  <c r="Y2554" i="2"/>
  <c r="Y2555" i="2"/>
  <c r="Y2556" i="2"/>
  <c r="Y2557" i="2"/>
  <c r="Y2558" i="2"/>
  <c r="Y2559" i="2"/>
  <c r="Y2560" i="2"/>
  <c r="Y2561" i="2"/>
  <c r="Y2562" i="2"/>
  <c r="Y2563" i="2"/>
  <c r="Y2564" i="2"/>
  <c r="Y2565" i="2"/>
  <c r="Y2566" i="2"/>
  <c r="Y2567" i="2"/>
  <c r="Y2568" i="2"/>
  <c r="Y2569" i="2"/>
  <c r="Y2570" i="2"/>
  <c r="Y2571" i="2"/>
  <c r="Y2572" i="2"/>
  <c r="Y2573" i="2"/>
  <c r="Y2574" i="2"/>
  <c r="Y2575" i="2"/>
  <c r="Y2576" i="2"/>
  <c r="Y2577" i="2"/>
  <c r="Y2578" i="2"/>
  <c r="Y2579" i="2"/>
  <c r="Y2580" i="2"/>
  <c r="Y2581" i="2"/>
  <c r="Y2582" i="2"/>
  <c r="Y2583" i="2"/>
  <c r="Y2584" i="2"/>
  <c r="Y2585" i="2"/>
  <c r="Y2586" i="2"/>
  <c r="Y2587" i="2"/>
  <c r="Y2588" i="2"/>
  <c r="Y2589" i="2"/>
  <c r="Y2590" i="2"/>
  <c r="Y2591" i="2"/>
  <c r="Y2592" i="2"/>
  <c r="Y2593" i="2"/>
  <c r="Y2594" i="2"/>
  <c r="Y2595" i="2"/>
  <c r="Y2596" i="2"/>
  <c r="Y2597" i="2"/>
  <c r="Y2598" i="2"/>
  <c r="Y2599" i="2"/>
  <c r="Y2600" i="2"/>
  <c r="Y2601" i="2"/>
  <c r="Y2602" i="2"/>
  <c r="Y2603" i="2"/>
  <c r="Y2604" i="2"/>
  <c r="Y2605" i="2"/>
  <c r="Y2606" i="2"/>
  <c r="Y2607" i="2"/>
  <c r="Y2608" i="2"/>
  <c r="Y2609" i="2"/>
  <c r="Y2610" i="2"/>
  <c r="Y2611" i="2"/>
  <c r="Y2612" i="2"/>
  <c r="Y2613" i="2"/>
  <c r="Y2614" i="2"/>
  <c r="Y2615" i="2"/>
  <c r="Y2616" i="2"/>
  <c r="Y2617" i="2"/>
  <c r="Y2618" i="2"/>
  <c r="Y2619" i="2"/>
  <c r="Y2620" i="2"/>
  <c r="Y2621" i="2"/>
  <c r="Y2622" i="2"/>
  <c r="Y2623" i="2"/>
  <c r="Y2624" i="2"/>
  <c r="Y2625" i="2"/>
  <c r="Y2626" i="2"/>
  <c r="Y2627" i="2"/>
  <c r="Y2628" i="2"/>
  <c r="Y2629" i="2"/>
  <c r="Y2630" i="2"/>
  <c r="Y2631" i="2"/>
  <c r="Y2632" i="2"/>
  <c r="Y2633" i="2"/>
  <c r="Y2634" i="2"/>
  <c r="Y2635" i="2"/>
  <c r="Y2636" i="2"/>
  <c r="Y2637" i="2"/>
  <c r="Y2638" i="2"/>
  <c r="Y2639" i="2"/>
  <c r="Y2640" i="2"/>
  <c r="Y2641" i="2"/>
  <c r="Y2642" i="2"/>
  <c r="Y2643" i="2"/>
  <c r="Y2644" i="2"/>
  <c r="Y2645" i="2"/>
  <c r="Y2646" i="2"/>
  <c r="Y2647" i="2"/>
  <c r="Y2648" i="2"/>
  <c r="Y2649" i="2"/>
  <c r="Y2650" i="2"/>
  <c r="Y2651" i="2"/>
  <c r="Y2652" i="2"/>
  <c r="Y2653" i="2"/>
  <c r="Y2654" i="2"/>
  <c r="Y2655" i="2"/>
  <c r="Y2656" i="2"/>
  <c r="Y2657" i="2"/>
  <c r="Y2658" i="2"/>
  <c r="Y2659" i="2"/>
  <c r="Y2660" i="2"/>
  <c r="Y2661" i="2"/>
  <c r="Y2662" i="2"/>
  <c r="Y2663" i="2"/>
  <c r="Y2664" i="2"/>
  <c r="Y2665" i="2"/>
  <c r="Y2666" i="2"/>
  <c r="Y2667" i="2"/>
  <c r="Y2668" i="2"/>
  <c r="Y2669" i="2"/>
  <c r="Y2670" i="2"/>
  <c r="Y2671" i="2"/>
  <c r="Y2672" i="2"/>
  <c r="Y2673" i="2"/>
  <c r="Y2674" i="2"/>
  <c r="Y2675" i="2"/>
  <c r="Y2676" i="2"/>
  <c r="Y2677" i="2"/>
  <c r="Y2678" i="2"/>
  <c r="Y2679" i="2"/>
  <c r="Y2680" i="2"/>
  <c r="Y2681" i="2"/>
  <c r="Y2682" i="2"/>
  <c r="Y2683" i="2"/>
  <c r="Y2684" i="2"/>
  <c r="Y2685" i="2"/>
  <c r="Y2686" i="2"/>
  <c r="Y2687" i="2"/>
  <c r="Y2688" i="2"/>
  <c r="Y2689" i="2"/>
  <c r="Y2690" i="2"/>
  <c r="Y2691" i="2"/>
  <c r="Y2692" i="2"/>
  <c r="Y2693" i="2"/>
  <c r="Y2694" i="2"/>
  <c r="Y2695" i="2"/>
  <c r="Y2696" i="2"/>
  <c r="Y2697" i="2"/>
  <c r="Y2698" i="2"/>
  <c r="Y2699" i="2"/>
  <c r="Y2700" i="2"/>
  <c r="Y2701" i="2"/>
  <c r="Y2702" i="2"/>
  <c r="Y2703" i="2"/>
  <c r="Y2704" i="2"/>
  <c r="Y2705" i="2"/>
  <c r="Y2706" i="2"/>
  <c r="Y2707" i="2"/>
  <c r="Y2708" i="2"/>
  <c r="Y2709" i="2"/>
  <c r="Y2710" i="2"/>
  <c r="Y2711" i="2"/>
  <c r="Y2712" i="2"/>
  <c r="Y2713" i="2"/>
  <c r="Y2714" i="2"/>
  <c r="Y2715" i="2"/>
  <c r="Y2716" i="2"/>
  <c r="Y2717" i="2"/>
  <c r="Y2718" i="2"/>
  <c r="Y2719" i="2"/>
  <c r="Y2720" i="2"/>
  <c r="Y2721" i="2"/>
  <c r="Y2722" i="2"/>
  <c r="Y2723" i="2"/>
  <c r="Y2724" i="2"/>
  <c r="Y2725" i="2"/>
  <c r="Y2726" i="2"/>
  <c r="Y2727" i="2"/>
  <c r="Y2728" i="2"/>
  <c r="Y2729" i="2"/>
  <c r="Y2730" i="2"/>
  <c r="Y2731" i="2"/>
  <c r="Y2732" i="2"/>
  <c r="Y2733" i="2"/>
  <c r="Y2734" i="2"/>
  <c r="Y2735" i="2"/>
  <c r="Y2736" i="2"/>
  <c r="Y2737" i="2"/>
  <c r="Y2738" i="2"/>
  <c r="Y2739" i="2"/>
  <c r="Y2740" i="2"/>
  <c r="Y2741" i="2"/>
  <c r="Y2742" i="2"/>
  <c r="Y2743" i="2"/>
  <c r="Y2744" i="2"/>
  <c r="Y2745" i="2"/>
  <c r="Y2746" i="2"/>
  <c r="Y2747" i="2"/>
  <c r="Y2748" i="2"/>
  <c r="Y2749" i="2"/>
  <c r="Y2750" i="2"/>
  <c r="Y2751" i="2"/>
  <c r="Y2752" i="2"/>
  <c r="Y2753" i="2"/>
  <c r="Y2754" i="2"/>
  <c r="Y2755" i="2"/>
  <c r="Y2756" i="2"/>
  <c r="Y2757" i="2"/>
  <c r="Y2758" i="2"/>
  <c r="Y2759" i="2"/>
  <c r="Y2760" i="2"/>
  <c r="Y2761" i="2"/>
  <c r="Y2762" i="2"/>
  <c r="Y2763" i="2"/>
  <c r="Y2764" i="2"/>
  <c r="Y2765" i="2"/>
  <c r="Y2766" i="2"/>
  <c r="Y2767" i="2"/>
  <c r="Y2768" i="2"/>
  <c r="Y2769" i="2"/>
  <c r="Y2770" i="2"/>
  <c r="Y2771" i="2"/>
  <c r="Y2772" i="2"/>
  <c r="Y2773" i="2"/>
  <c r="Y2774" i="2"/>
  <c r="Y2775" i="2"/>
  <c r="Y2776" i="2"/>
  <c r="Y2777" i="2"/>
  <c r="Y2778" i="2"/>
  <c r="Y2779" i="2"/>
  <c r="Y2780" i="2"/>
  <c r="Y2781" i="2"/>
  <c r="Y2782" i="2"/>
  <c r="Y2783" i="2"/>
  <c r="Y2784" i="2"/>
  <c r="Y2785" i="2"/>
  <c r="Y2786" i="2"/>
  <c r="Y2787" i="2"/>
  <c r="Y2788" i="2"/>
  <c r="Y2789" i="2"/>
  <c r="Y2790" i="2"/>
  <c r="Y2791" i="2"/>
  <c r="Y2792" i="2"/>
  <c r="Y2793" i="2"/>
  <c r="Y2794" i="2"/>
  <c r="Y2795" i="2"/>
  <c r="Y2796" i="2"/>
  <c r="Y2797" i="2"/>
  <c r="Y2798" i="2"/>
  <c r="Y2799" i="2"/>
  <c r="Y2800" i="2"/>
  <c r="Y2801" i="2"/>
  <c r="Y2802" i="2"/>
  <c r="Y2803" i="2"/>
  <c r="Y2804" i="2"/>
  <c r="Y2805" i="2"/>
  <c r="Y2806" i="2"/>
  <c r="Y2807" i="2"/>
  <c r="Y2808" i="2"/>
  <c r="Y2809" i="2"/>
  <c r="Y2810" i="2"/>
  <c r="Y2811" i="2"/>
  <c r="Y2812" i="2"/>
  <c r="Y2813" i="2"/>
  <c r="Y2814" i="2"/>
  <c r="Y2815" i="2"/>
  <c r="Y2816" i="2"/>
  <c r="Y2817" i="2"/>
  <c r="Y2818" i="2"/>
  <c r="Y2819" i="2"/>
  <c r="Y2820" i="2"/>
  <c r="Y2821" i="2"/>
  <c r="Y2822" i="2"/>
  <c r="Y2823" i="2"/>
  <c r="Y2824" i="2"/>
  <c r="Y2825" i="2"/>
  <c r="Y2826" i="2"/>
  <c r="Y2827" i="2"/>
  <c r="Y2828" i="2"/>
  <c r="Y2829" i="2"/>
  <c r="Y2830" i="2"/>
  <c r="Y2831" i="2"/>
  <c r="Y2832" i="2"/>
  <c r="Y2833" i="2"/>
  <c r="Y2834" i="2"/>
  <c r="Y2835" i="2"/>
  <c r="Y2836" i="2"/>
  <c r="Y2837" i="2"/>
  <c r="Y2838" i="2"/>
  <c r="Y2839" i="2"/>
  <c r="Y2840" i="2"/>
  <c r="Y2841" i="2"/>
  <c r="Y2842" i="2"/>
  <c r="Y2843" i="2"/>
  <c r="Y2844" i="2"/>
  <c r="Y2845" i="2"/>
  <c r="Y2846" i="2"/>
  <c r="Y2847" i="2"/>
  <c r="Y2848" i="2"/>
  <c r="Y2849" i="2"/>
  <c r="Y2850" i="2"/>
  <c r="Y2851" i="2"/>
  <c r="Y2852" i="2"/>
  <c r="Y2853" i="2"/>
  <c r="Y2854" i="2"/>
  <c r="Y2855" i="2"/>
  <c r="Y2856" i="2"/>
  <c r="Y2857" i="2"/>
  <c r="Y2858" i="2"/>
  <c r="Y2859" i="2"/>
  <c r="Y2860" i="2"/>
  <c r="Y2861" i="2"/>
  <c r="Y2862" i="2"/>
  <c r="Y2863" i="2"/>
  <c r="Y2864" i="2"/>
  <c r="Y2865" i="2"/>
  <c r="Y2866" i="2"/>
  <c r="Y2867" i="2"/>
  <c r="Y2868" i="2"/>
  <c r="Y2869" i="2"/>
  <c r="Y2870" i="2"/>
  <c r="Y2871" i="2"/>
  <c r="Y2872" i="2"/>
  <c r="Y2873" i="2"/>
  <c r="Y2874" i="2"/>
  <c r="Y2875" i="2"/>
  <c r="Y2876" i="2"/>
  <c r="Y2877" i="2"/>
  <c r="Y2878" i="2"/>
  <c r="Y2879" i="2"/>
  <c r="Y2880" i="2"/>
  <c r="Y2881" i="2"/>
  <c r="Y2882" i="2"/>
  <c r="Y2883" i="2"/>
  <c r="Y2884" i="2"/>
  <c r="Y2885" i="2"/>
  <c r="Y2886" i="2"/>
  <c r="Y2887" i="2"/>
  <c r="Y2888" i="2"/>
  <c r="Y2889" i="2"/>
  <c r="Y2890" i="2"/>
  <c r="Y2891" i="2"/>
  <c r="Y2892" i="2"/>
  <c r="Y2893" i="2"/>
  <c r="Y2894" i="2"/>
  <c r="Y2895" i="2"/>
  <c r="Y2896" i="2"/>
  <c r="Y2897" i="2"/>
  <c r="Y2898" i="2"/>
  <c r="Y2899" i="2"/>
  <c r="Y2900" i="2"/>
  <c r="Y2901" i="2"/>
  <c r="Y2902" i="2"/>
  <c r="Y2903" i="2"/>
  <c r="Y2904" i="2"/>
  <c r="Y2905" i="2"/>
  <c r="Y2906" i="2"/>
  <c r="Y2907" i="2"/>
  <c r="Y2908" i="2"/>
  <c r="Y2909" i="2"/>
  <c r="Y2910" i="2"/>
  <c r="Y2911" i="2"/>
  <c r="Y2912" i="2"/>
  <c r="Y2913" i="2"/>
  <c r="Y2914" i="2"/>
  <c r="Y2915" i="2"/>
  <c r="Y2916" i="2"/>
  <c r="Y2917" i="2"/>
  <c r="Y2918" i="2"/>
  <c r="Y2919" i="2"/>
  <c r="Y2920" i="2"/>
  <c r="Y2921" i="2"/>
  <c r="Y2922" i="2"/>
  <c r="Y2923" i="2"/>
  <c r="Y2924" i="2"/>
  <c r="Y2925" i="2"/>
  <c r="Y2926" i="2"/>
  <c r="Y2927" i="2"/>
  <c r="Y2928" i="2"/>
  <c r="Y2929" i="2"/>
  <c r="Y2930" i="2"/>
  <c r="Y2931" i="2"/>
  <c r="Y2932" i="2"/>
  <c r="Y2933" i="2"/>
  <c r="Y2934" i="2"/>
  <c r="Y2935" i="2"/>
  <c r="Y2936" i="2"/>
  <c r="Y2937" i="2"/>
  <c r="Y2938" i="2"/>
  <c r="Y2939" i="2"/>
  <c r="Y2940" i="2"/>
  <c r="Y2941" i="2"/>
  <c r="Y2942" i="2"/>
  <c r="Y2943" i="2"/>
  <c r="Y2944" i="2"/>
  <c r="Y2945" i="2"/>
  <c r="Y2946" i="2"/>
  <c r="Y2947" i="2"/>
  <c r="Y2948" i="2"/>
  <c r="Y2949" i="2"/>
  <c r="Y2950" i="2"/>
  <c r="Y2951" i="2"/>
  <c r="Y2952" i="2"/>
  <c r="Y2953" i="2"/>
  <c r="Y2954" i="2"/>
  <c r="Y2955" i="2"/>
  <c r="Y2956" i="2"/>
  <c r="Y2957" i="2"/>
  <c r="Y2958" i="2"/>
  <c r="Y2959" i="2"/>
  <c r="Y2960" i="2"/>
  <c r="Y2961" i="2"/>
  <c r="Y2962" i="2"/>
  <c r="Y2963" i="2"/>
  <c r="Y2964" i="2"/>
  <c r="Y2965" i="2"/>
  <c r="Y2966" i="2"/>
  <c r="Y2967" i="2"/>
  <c r="Y2968" i="2"/>
  <c r="Y2969" i="2"/>
  <c r="Y2970" i="2"/>
  <c r="Y2971" i="2"/>
  <c r="Y2972" i="2"/>
  <c r="Y2973" i="2"/>
  <c r="Y2974" i="2"/>
  <c r="Y2975" i="2"/>
  <c r="Y2976" i="2"/>
  <c r="Y2977" i="2"/>
  <c r="Y2978" i="2"/>
  <c r="Y2979" i="2"/>
  <c r="Y2980" i="2"/>
  <c r="Y2981" i="2"/>
  <c r="Y2982" i="2"/>
  <c r="Y2983" i="2"/>
  <c r="Y2984" i="2"/>
  <c r="Y2985" i="2"/>
  <c r="Y2986" i="2"/>
  <c r="Y2987" i="2"/>
  <c r="Y2988" i="2"/>
  <c r="Y2989" i="2"/>
  <c r="Y2990" i="2"/>
  <c r="Y2991" i="2"/>
  <c r="Y2992" i="2"/>
  <c r="Y2993" i="2"/>
  <c r="Y2994" i="2"/>
  <c r="Y2995" i="2"/>
  <c r="Y2996" i="2"/>
  <c r="Y2997" i="2"/>
  <c r="Y2998" i="2"/>
  <c r="Y2999" i="2"/>
  <c r="Y3000" i="2"/>
  <c r="Y3001" i="2"/>
  <c r="Y3002" i="2"/>
  <c r="Y3003" i="2"/>
  <c r="Y3004" i="2"/>
  <c r="Y3005" i="2"/>
  <c r="Y3006" i="2"/>
  <c r="Y3007" i="2"/>
  <c r="Y3008" i="2"/>
  <c r="Y3009" i="2"/>
  <c r="Y3010" i="2"/>
  <c r="Y3011" i="2"/>
  <c r="Y3012" i="2"/>
  <c r="Y3013" i="2"/>
  <c r="Y3014" i="2"/>
  <c r="Y3015" i="2"/>
  <c r="Y3016" i="2"/>
  <c r="Y3017" i="2"/>
  <c r="Y3018" i="2"/>
  <c r="Y3019" i="2"/>
  <c r="Y3020" i="2"/>
  <c r="Y3021" i="2"/>
  <c r="Y3022" i="2"/>
  <c r="Y3023" i="2"/>
  <c r="Y3024" i="2"/>
  <c r="Y3025" i="2"/>
  <c r="Y3026" i="2"/>
  <c r="Y3027" i="2"/>
  <c r="Y3028" i="2"/>
  <c r="Y3029" i="2"/>
  <c r="Y3030" i="2"/>
  <c r="Y3031" i="2"/>
  <c r="Y3032" i="2"/>
  <c r="Y3033" i="2"/>
  <c r="Y3034" i="2"/>
  <c r="Y3035" i="2"/>
  <c r="Y3036" i="2"/>
  <c r="Y3037" i="2"/>
  <c r="Y3038" i="2"/>
  <c r="Y3039" i="2"/>
  <c r="Y3040" i="2"/>
  <c r="Y3041" i="2"/>
  <c r="Y3042" i="2"/>
  <c r="Y3043" i="2"/>
  <c r="Y3044" i="2"/>
  <c r="Y3045" i="2"/>
  <c r="Y3046" i="2"/>
  <c r="Y3047" i="2"/>
  <c r="Y3048" i="2"/>
  <c r="Y3049" i="2"/>
  <c r="Y3050" i="2"/>
  <c r="Y3051" i="2"/>
  <c r="Y3052" i="2"/>
  <c r="Y3053" i="2"/>
  <c r="Y3054" i="2"/>
  <c r="Y3055" i="2"/>
  <c r="Y3056" i="2"/>
  <c r="Y3057" i="2"/>
  <c r="Y3058" i="2"/>
  <c r="Y3059" i="2"/>
  <c r="Y3060" i="2"/>
  <c r="Y3061" i="2"/>
  <c r="Y3062" i="2"/>
  <c r="Y3063" i="2"/>
  <c r="Y3064" i="2"/>
  <c r="Y3065" i="2"/>
  <c r="Y3066" i="2"/>
  <c r="Y3067" i="2"/>
  <c r="Y3068" i="2"/>
  <c r="Y3069" i="2"/>
  <c r="Y3070" i="2"/>
  <c r="Y3071" i="2"/>
  <c r="Y3072" i="2"/>
  <c r="Y3073" i="2"/>
  <c r="Y3074" i="2"/>
  <c r="Y3075" i="2"/>
  <c r="Y3076" i="2"/>
  <c r="Y3077" i="2"/>
  <c r="Y3078" i="2"/>
  <c r="Y3079" i="2"/>
  <c r="Y3080" i="2"/>
  <c r="Y3081" i="2"/>
  <c r="Y3082" i="2"/>
  <c r="Y3083" i="2"/>
  <c r="Y3084" i="2"/>
  <c r="Y3085" i="2"/>
  <c r="Y3086" i="2"/>
  <c r="Y3087" i="2"/>
  <c r="Y3088" i="2"/>
  <c r="Y3089" i="2"/>
  <c r="Y3090" i="2"/>
  <c r="Y3091" i="2"/>
  <c r="Y3092" i="2"/>
  <c r="Y3093" i="2"/>
  <c r="Y3094" i="2"/>
  <c r="Y3095" i="2"/>
  <c r="Y3096" i="2"/>
  <c r="Y3097" i="2"/>
  <c r="Y3098" i="2"/>
  <c r="Y3099" i="2"/>
  <c r="Y3100" i="2"/>
  <c r="Y3101" i="2"/>
  <c r="Y3102" i="2"/>
  <c r="Y3103" i="2"/>
  <c r="Y3104" i="2"/>
  <c r="Y3105" i="2"/>
  <c r="Y3106" i="2"/>
  <c r="Y3107" i="2"/>
  <c r="Y3108" i="2"/>
  <c r="Y3109" i="2"/>
  <c r="Y3110" i="2"/>
  <c r="Y3111" i="2"/>
  <c r="Y3112" i="2"/>
  <c r="Y3113" i="2"/>
  <c r="Y3114" i="2"/>
  <c r="Y3115" i="2"/>
  <c r="Y3116" i="2"/>
  <c r="Y3117" i="2"/>
  <c r="Y3118" i="2"/>
  <c r="Y3119" i="2"/>
  <c r="Y3120" i="2"/>
  <c r="Y3121" i="2"/>
  <c r="Y3122" i="2"/>
  <c r="Y3123" i="2"/>
  <c r="Y3124" i="2"/>
  <c r="Y3125" i="2"/>
  <c r="Y3126" i="2"/>
  <c r="Y3127" i="2"/>
  <c r="Y3128" i="2"/>
  <c r="Y3129" i="2"/>
  <c r="Y3130" i="2"/>
  <c r="Y3131" i="2"/>
  <c r="Y3132" i="2"/>
  <c r="Y3133" i="2"/>
  <c r="Y3134" i="2"/>
  <c r="Y3135" i="2"/>
  <c r="Y3136" i="2"/>
  <c r="Y3137" i="2"/>
  <c r="Y3138" i="2"/>
  <c r="Y3139" i="2"/>
  <c r="Y3140" i="2"/>
  <c r="Y3141" i="2"/>
  <c r="Y3142" i="2"/>
  <c r="Y3143" i="2"/>
  <c r="Y3144" i="2"/>
  <c r="Y3145" i="2"/>
  <c r="Y3146" i="2"/>
  <c r="Y3147" i="2"/>
  <c r="Y3148" i="2"/>
  <c r="Y3149" i="2"/>
  <c r="Y3150" i="2"/>
  <c r="Y3151" i="2"/>
  <c r="Y3152" i="2"/>
  <c r="Y3153" i="2"/>
  <c r="Y3154" i="2"/>
  <c r="Y3155" i="2"/>
  <c r="Y3156" i="2"/>
  <c r="Y3157" i="2"/>
  <c r="Y3158" i="2"/>
  <c r="Y3159" i="2"/>
  <c r="Y3160" i="2"/>
  <c r="Y3161" i="2"/>
  <c r="Y3162" i="2"/>
  <c r="Y3163" i="2"/>
  <c r="Y3164" i="2"/>
  <c r="Y3165" i="2"/>
  <c r="Y3166" i="2"/>
  <c r="Y3167" i="2"/>
  <c r="Y3168" i="2"/>
  <c r="Y3169" i="2"/>
  <c r="Y3170" i="2"/>
  <c r="Y3171" i="2"/>
  <c r="Y3172" i="2"/>
  <c r="Y3173" i="2"/>
  <c r="Y3174" i="2"/>
  <c r="Y3175" i="2"/>
  <c r="Y3176" i="2"/>
  <c r="Y3177" i="2"/>
  <c r="Y3178" i="2"/>
  <c r="Y3179" i="2"/>
  <c r="Y3180" i="2"/>
  <c r="Y3181" i="2"/>
  <c r="Y3182" i="2"/>
  <c r="Y3183" i="2"/>
  <c r="Y3184" i="2"/>
  <c r="Y3185" i="2"/>
  <c r="Y3186" i="2"/>
  <c r="Y3187" i="2"/>
  <c r="Y3188" i="2"/>
  <c r="Y3189" i="2"/>
  <c r="Y3190" i="2"/>
  <c r="Y3191" i="2"/>
  <c r="Y3192" i="2"/>
  <c r="Y3193" i="2"/>
  <c r="Y3194" i="2"/>
  <c r="Y3195" i="2"/>
  <c r="Y3196" i="2"/>
  <c r="Y3197" i="2"/>
  <c r="Y3198" i="2"/>
  <c r="Y3199" i="2"/>
  <c r="Y3200" i="2"/>
  <c r="Y3201" i="2"/>
  <c r="Y3202" i="2"/>
  <c r="Y3203" i="2"/>
  <c r="Y3204" i="2"/>
  <c r="Y3205" i="2"/>
  <c r="Y3206" i="2"/>
  <c r="Y3207" i="2"/>
  <c r="Y3208" i="2"/>
  <c r="Y3209" i="2"/>
  <c r="Y3210" i="2"/>
  <c r="Y3211" i="2"/>
  <c r="Y3212" i="2"/>
  <c r="Y3213" i="2"/>
  <c r="Y3214" i="2"/>
  <c r="Y3215" i="2"/>
  <c r="Y3216" i="2"/>
  <c r="Y3217" i="2"/>
  <c r="Y3218" i="2"/>
  <c r="Y3219" i="2"/>
  <c r="Y3220" i="2"/>
  <c r="Y3221" i="2"/>
  <c r="Y3222" i="2"/>
  <c r="Y3223" i="2"/>
  <c r="Y3224" i="2"/>
  <c r="Y3225" i="2"/>
  <c r="Y3226" i="2"/>
  <c r="Y3227" i="2"/>
  <c r="Y3228" i="2"/>
  <c r="Y3229" i="2"/>
  <c r="Y3230" i="2"/>
  <c r="Y3231" i="2"/>
  <c r="Y3232" i="2"/>
  <c r="Y3233" i="2"/>
  <c r="Y3234" i="2"/>
  <c r="Y3235" i="2"/>
  <c r="Y3236" i="2"/>
  <c r="Y3237" i="2"/>
  <c r="Y3238" i="2"/>
  <c r="Y3239" i="2"/>
  <c r="Y3240" i="2"/>
  <c r="Y3241" i="2"/>
  <c r="Y3242" i="2"/>
  <c r="Y3243" i="2"/>
  <c r="Y3244" i="2"/>
  <c r="Y3245" i="2"/>
  <c r="Y3246" i="2"/>
  <c r="Y3247" i="2"/>
  <c r="Y3248" i="2"/>
  <c r="Y3249" i="2"/>
  <c r="Y3250" i="2"/>
  <c r="Y3251" i="2"/>
  <c r="Y3252" i="2"/>
  <c r="Y3253" i="2"/>
  <c r="Y3254" i="2"/>
  <c r="Y3255" i="2"/>
  <c r="Y3256" i="2"/>
  <c r="Y3257" i="2"/>
  <c r="Y3258" i="2"/>
  <c r="Y3259" i="2"/>
  <c r="Y3260" i="2"/>
  <c r="Y3261" i="2"/>
  <c r="Y3262" i="2"/>
  <c r="Y3263" i="2"/>
  <c r="Y3264" i="2"/>
  <c r="Y3265" i="2"/>
  <c r="Y3266" i="2"/>
  <c r="Y3267" i="2"/>
  <c r="Y3268" i="2"/>
  <c r="Y3269" i="2"/>
  <c r="Y3270" i="2"/>
  <c r="Y3271" i="2"/>
  <c r="Y3272" i="2"/>
  <c r="Y3273" i="2"/>
  <c r="Y3274" i="2"/>
  <c r="Y3275" i="2"/>
  <c r="Y3276" i="2"/>
  <c r="Y3277" i="2"/>
  <c r="Y3278" i="2"/>
  <c r="Y3279" i="2"/>
  <c r="Y3280" i="2"/>
  <c r="Y3281" i="2"/>
  <c r="Y3282" i="2"/>
  <c r="Y3283" i="2"/>
  <c r="Y3284" i="2"/>
  <c r="Y3285" i="2"/>
  <c r="Y3286" i="2"/>
  <c r="Y3287" i="2"/>
  <c r="Y3288" i="2"/>
  <c r="Y3289" i="2"/>
  <c r="Y3290" i="2"/>
  <c r="Y3291" i="2"/>
  <c r="Y3292" i="2"/>
  <c r="Y3293" i="2"/>
  <c r="Y3294" i="2"/>
  <c r="Y3295" i="2"/>
  <c r="Y3296" i="2"/>
  <c r="Y3297" i="2"/>
  <c r="Y3298" i="2"/>
  <c r="Y3299" i="2"/>
  <c r="Y3300" i="2"/>
  <c r="Y3301" i="2"/>
  <c r="Y3302" i="2"/>
  <c r="Y3303" i="2"/>
  <c r="Y3304" i="2"/>
  <c r="Y3305" i="2"/>
  <c r="Y3306" i="2"/>
  <c r="Y3307" i="2"/>
  <c r="Y3308" i="2"/>
  <c r="Y3309" i="2"/>
  <c r="Y3310" i="2"/>
  <c r="Y3311" i="2"/>
  <c r="Y3312" i="2"/>
  <c r="Y3313" i="2"/>
  <c r="Y3314" i="2"/>
  <c r="Y3315" i="2"/>
  <c r="Y3316" i="2"/>
  <c r="Y3317" i="2"/>
  <c r="Y3318" i="2"/>
  <c r="Y3319" i="2"/>
  <c r="Y3320" i="2"/>
  <c r="Y3321" i="2"/>
  <c r="Y3322" i="2"/>
  <c r="Y3323" i="2"/>
  <c r="Y3324" i="2"/>
  <c r="Y3325" i="2"/>
  <c r="Y3326" i="2"/>
  <c r="Y3327" i="2"/>
  <c r="Y3328" i="2"/>
  <c r="Y3329" i="2"/>
  <c r="Y3330" i="2"/>
  <c r="Y3331" i="2"/>
  <c r="Y3332" i="2"/>
  <c r="Y3333" i="2"/>
  <c r="Y3334" i="2"/>
  <c r="Y3335" i="2"/>
  <c r="Y3336" i="2"/>
  <c r="Y3337" i="2"/>
  <c r="Y3338" i="2"/>
  <c r="Y3339" i="2"/>
  <c r="Y3340" i="2"/>
  <c r="Y3341" i="2"/>
  <c r="Y3342" i="2"/>
  <c r="Y3343" i="2"/>
  <c r="Y3344" i="2"/>
  <c r="Y3345" i="2"/>
  <c r="Y3346" i="2"/>
  <c r="Y3347" i="2"/>
  <c r="Y3348" i="2"/>
  <c r="Y3349" i="2"/>
  <c r="Y3350" i="2"/>
  <c r="Y3351" i="2"/>
  <c r="Y3352" i="2"/>
  <c r="Y3353" i="2"/>
  <c r="Y3354" i="2"/>
  <c r="Y3355" i="2"/>
  <c r="Y3356" i="2"/>
  <c r="Y3357" i="2"/>
  <c r="Y3358" i="2"/>
  <c r="Y3359" i="2"/>
  <c r="Y3360" i="2"/>
  <c r="Y3361" i="2"/>
  <c r="Y3362" i="2"/>
  <c r="Y3363" i="2"/>
  <c r="Y3364" i="2"/>
  <c r="Y3365" i="2"/>
  <c r="Y3366" i="2"/>
  <c r="Y3367" i="2"/>
  <c r="Y3368" i="2"/>
  <c r="Y3369" i="2"/>
  <c r="Y3370" i="2"/>
  <c r="Y3371" i="2"/>
  <c r="Y3372" i="2"/>
  <c r="Y3373" i="2"/>
  <c r="Y3374" i="2"/>
  <c r="Y3375" i="2"/>
  <c r="Y3376" i="2"/>
  <c r="Y3377" i="2"/>
  <c r="Y3378" i="2"/>
  <c r="Y3379" i="2"/>
  <c r="Y3380" i="2"/>
  <c r="Y3381" i="2"/>
  <c r="Y3382" i="2"/>
  <c r="Y3383" i="2"/>
  <c r="Y3384" i="2"/>
  <c r="Y3385" i="2"/>
  <c r="Y3386" i="2"/>
  <c r="Y3387" i="2"/>
  <c r="Y3388" i="2"/>
  <c r="Y3389" i="2"/>
  <c r="Y3390" i="2"/>
  <c r="Y3391" i="2"/>
  <c r="Y3392" i="2"/>
  <c r="Y3393" i="2"/>
  <c r="Y3394" i="2"/>
  <c r="Y3395" i="2"/>
  <c r="Y3396" i="2"/>
  <c r="Y3397" i="2"/>
  <c r="Y3398" i="2"/>
  <c r="Y3399" i="2"/>
  <c r="Y3400" i="2"/>
  <c r="Y3401" i="2"/>
  <c r="Y3402" i="2"/>
  <c r="Y3403" i="2"/>
  <c r="Y3404" i="2"/>
  <c r="Y3405" i="2"/>
  <c r="Y3406" i="2"/>
  <c r="Y3407" i="2"/>
  <c r="Y3408" i="2"/>
  <c r="Y3409" i="2"/>
  <c r="Y3410" i="2"/>
  <c r="Y3411" i="2"/>
  <c r="Y3412" i="2"/>
  <c r="Y3413" i="2"/>
  <c r="Y3414" i="2"/>
  <c r="Y3415" i="2"/>
  <c r="Y3416" i="2"/>
  <c r="Y3417" i="2"/>
  <c r="Y3418" i="2"/>
  <c r="Y3419" i="2"/>
  <c r="Y3420" i="2"/>
  <c r="Y3421" i="2"/>
  <c r="Y3422" i="2"/>
  <c r="Y3423" i="2"/>
  <c r="Y3424" i="2"/>
  <c r="Y3425" i="2"/>
  <c r="Y3426" i="2"/>
  <c r="Y3427" i="2"/>
  <c r="Y3428" i="2"/>
  <c r="Y3429" i="2"/>
  <c r="Y3430" i="2"/>
  <c r="Y3431" i="2"/>
  <c r="Y3432" i="2"/>
  <c r="Y3433" i="2"/>
  <c r="Y3434" i="2"/>
  <c r="Y3435" i="2"/>
  <c r="Y3436" i="2"/>
  <c r="Y3437" i="2"/>
  <c r="Y3438" i="2"/>
  <c r="Y3439" i="2"/>
  <c r="Y3440" i="2"/>
  <c r="Y3441" i="2"/>
  <c r="Y3442" i="2"/>
  <c r="Y3443" i="2"/>
  <c r="Y3444" i="2"/>
  <c r="Y3445" i="2"/>
  <c r="Y3446" i="2"/>
  <c r="Y3447" i="2"/>
  <c r="Y3448" i="2"/>
  <c r="Y3449" i="2"/>
  <c r="Y3450" i="2"/>
  <c r="Y3451" i="2"/>
  <c r="Y3452" i="2"/>
  <c r="Y3453" i="2"/>
  <c r="Y3454" i="2"/>
  <c r="Y3455" i="2"/>
  <c r="Y3456" i="2"/>
  <c r="Y3457" i="2"/>
  <c r="Y3458" i="2"/>
  <c r="Y3459" i="2"/>
  <c r="Y3460" i="2"/>
  <c r="Y3461" i="2"/>
  <c r="Y3462" i="2"/>
  <c r="Y3463" i="2"/>
  <c r="Y3464" i="2"/>
  <c r="Y3465" i="2"/>
  <c r="Y3466" i="2"/>
  <c r="Y3467" i="2"/>
  <c r="Y3468" i="2"/>
  <c r="Y3469" i="2"/>
  <c r="Y3470" i="2"/>
  <c r="Y3471" i="2"/>
  <c r="Y3472" i="2"/>
  <c r="Y3473" i="2"/>
  <c r="Y3474" i="2"/>
  <c r="Y3475" i="2"/>
  <c r="Y3476" i="2"/>
  <c r="Y3477" i="2"/>
  <c r="Y3478" i="2"/>
  <c r="Y3479" i="2"/>
  <c r="Y3480" i="2"/>
  <c r="Y3481" i="2"/>
  <c r="Y3482" i="2"/>
  <c r="Y3483" i="2"/>
  <c r="Y3484" i="2"/>
  <c r="Y3485" i="2"/>
  <c r="Y3486" i="2"/>
  <c r="Y3487" i="2"/>
  <c r="Y3488" i="2"/>
  <c r="Y3489" i="2"/>
  <c r="Y3490" i="2"/>
  <c r="Y3491" i="2"/>
  <c r="Y3492" i="2"/>
  <c r="Y3493" i="2"/>
  <c r="Y3494" i="2"/>
  <c r="Y3495" i="2"/>
  <c r="Y3496" i="2"/>
  <c r="Y3497" i="2"/>
  <c r="Y3498" i="2"/>
  <c r="Y3499" i="2"/>
  <c r="Y3500" i="2"/>
  <c r="Y3501" i="2"/>
  <c r="Y3502" i="2"/>
  <c r="Y3503" i="2"/>
  <c r="Y3504" i="2"/>
  <c r="Y3505" i="2"/>
  <c r="Y3506" i="2"/>
  <c r="Y3507" i="2"/>
  <c r="Y3508" i="2"/>
  <c r="Y3509" i="2"/>
  <c r="Y3510" i="2"/>
  <c r="Y3511" i="2"/>
  <c r="Y3512" i="2"/>
  <c r="Y3513" i="2"/>
  <c r="Y3514" i="2"/>
  <c r="Y3515" i="2"/>
  <c r="Y3516" i="2"/>
  <c r="Y3517" i="2"/>
  <c r="Y3518" i="2"/>
  <c r="Y3519" i="2"/>
  <c r="Y3520" i="2"/>
  <c r="Y3521" i="2"/>
  <c r="Y3522" i="2"/>
  <c r="Y3523" i="2"/>
  <c r="Y3524" i="2"/>
  <c r="Y3525" i="2"/>
  <c r="Y3526" i="2"/>
  <c r="Y3527" i="2"/>
  <c r="Y3528" i="2"/>
  <c r="Y3529" i="2"/>
  <c r="Y3530" i="2"/>
  <c r="Y3531" i="2"/>
  <c r="Y3532" i="2"/>
  <c r="Y3533" i="2"/>
  <c r="Y3534" i="2"/>
  <c r="Y3535" i="2"/>
  <c r="Y3536" i="2"/>
  <c r="Y3537" i="2"/>
  <c r="Y3538" i="2"/>
  <c r="Y3539" i="2"/>
  <c r="Y3540" i="2"/>
  <c r="Y3541" i="2"/>
  <c r="Y3542" i="2"/>
  <c r="Y3543" i="2"/>
  <c r="Y3544" i="2"/>
  <c r="Y3545" i="2"/>
  <c r="Y3546" i="2"/>
  <c r="Y3547" i="2"/>
  <c r="Y3548" i="2"/>
  <c r="Y3549" i="2"/>
  <c r="Y3550" i="2"/>
  <c r="Y3551" i="2"/>
  <c r="Y3552" i="2"/>
  <c r="Y3553" i="2"/>
  <c r="Y3554" i="2"/>
  <c r="Y3555" i="2"/>
  <c r="Y3556" i="2"/>
  <c r="Y3557" i="2"/>
  <c r="Y3558" i="2"/>
  <c r="Y3559" i="2"/>
  <c r="Y3560" i="2"/>
  <c r="Y3561" i="2"/>
  <c r="Y3562" i="2"/>
  <c r="Y3563" i="2"/>
  <c r="Y3564" i="2"/>
  <c r="Y3565" i="2"/>
  <c r="Y3566" i="2"/>
  <c r="Y3567" i="2"/>
  <c r="Y3568" i="2"/>
  <c r="Y3569" i="2"/>
  <c r="Y3570" i="2"/>
  <c r="Y3571" i="2"/>
  <c r="Y3572" i="2"/>
  <c r="Y3573" i="2"/>
  <c r="Y3574" i="2"/>
  <c r="Y3575" i="2"/>
  <c r="Y3576" i="2"/>
  <c r="Y3577" i="2"/>
  <c r="Y3578" i="2"/>
  <c r="Y3579" i="2"/>
  <c r="Y3580" i="2"/>
  <c r="Y3581" i="2"/>
  <c r="Y3582" i="2"/>
  <c r="Y3583" i="2"/>
  <c r="Y3584" i="2"/>
  <c r="Y3585" i="2"/>
  <c r="Y3586" i="2"/>
  <c r="Y3587" i="2"/>
  <c r="Y3588" i="2"/>
  <c r="Y3589" i="2"/>
  <c r="Y3590" i="2"/>
  <c r="Y3591" i="2"/>
  <c r="Y3592" i="2"/>
  <c r="Y3593" i="2"/>
  <c r="Y3594" i="2"/>
  <c r="Y3595" i="2"/>
  <c r="Y3596" i="2"/>
  <c r="Y3597" i="2"/>
  <c r="Y3598" i="2"/>
  <c r="Y3599" i="2"/>
  <c r="Y3600" i="2"/>
  <c r="Y3601" i="2"/>
  <c r="Y3602" i="2"/>
  <c r="Y3603" i="2"/>
  <c r="Y3604" i="2"/>
  <c r="Y3605" i="2"/>
  <c r="Y3606" i="2"/>
  <c r="Y3607" i="2"/>
  <c r="Y3608" i="2"/>
  <c r="Y3609" i="2"/>
  <c r="Y3610" i="2"/>
  <c r="Y3611" i="2"/>
  <c r="Y3612" i="2"/>
  <c r="Y3613" i="2"/>
  <c r="Y3614" i="2"/>
  <c r="Y3615" i="2"/>
  <c r="Y3616" i="2"/>
  <c r="Y3617" i="2"/>
  <c r="Y3618" i="2"/>
  <c r="Y3619" i="2"/>
  <c r="Y3620" i="2"/>
  <c r="Y3621" i="2"/>
  <c r="Y3622" i="2"/>
  <c r="Y3623" i="2"/>
  <c r="Y3624" i="2"/>
  <c r="Y3625" i="2"/>
  <c r="Y3626" i="2"/>
  <c r="Y3627" i="2"/>
  <c r="Y3628" i="2"/>
  <c r="Y3629" i="2"/>
  <c r="Y3630" i="2"/>
  <c r="Y3631" i="2"/>
  <c r="Y3632" i="2"/>
  <c r="Y3633" i="2"/>
  <c r="Y3634" i="2"/>
  <c r="Y3635" i="2"/>
  <c r="Y3636" i="2"/>
  <c r="Y3637" i="2"/>
  <c r="Y3638" i="2"/>
  <c r="Y3639" i="2"/>
  <c r="Y3640" i="2"/>
  <c r="Y3641" i="2"/>
  <c r="Y3642" i="2"/>
  <c r="Y3643" i="2"/>
  <c r="Y3644" i="2"/>
  <c r="Y3645" i="2"/>
  <c r="Y3646" i="2"/>
  <c r="Y3647" i="2"/>
  <c r="Y3648" i="2"/>
  <c r="Y3649" i="2"/>
  <c r="Y3650" i="2"/>
  <c r="Y3651" i="2"/>
  <c r="Y3652" i="2"/>
  <c r="Y3653" i="2"/>
  <c r="Y3654" i="2"/>
  <c r="Y3655" i="2"/>
  <c r="Y3656" i="2"/>
  <c r="Y3657" i="2"/>
  <c r="Y3658" i="2"/>
  <c r="Y3659" i="2"/>
  <c r="Y3660" i="2"/>
  <c r="Y3661" i="2"/>
  <c r="Y3662" i="2"/>
  <c r="Y3663" i="2"/>
  <c r="Y3664" i="2"/>
  <c r="Y3665" i="2"/>
  <c r="Y3666" i="2"/>
  <c r="Y3667" i="2"/>
  <c r="Y3668" i="2"/>
  <c r="Y3669" i="2"/>
  <c r="Y3670" i="2"/>
  <c r="Y3671" i="2"/>
  <c r="Y3672" i="2"/>
  <c r="Y3673" i="2"/>
  <c r="Y3674" i="2"/>
  <c r="Y3675" i="2"/>
  <c r="Y3676" i="2"/>
  <c r="Y3677" i="2"/>
  <c r="Y3678" i="2"/>
  <c r="Y3679" i="2"/>
  <c r="Y3680" i="2"/>
  <c r="Y3681" i="2"/>
  <c r="Y3682" i="2"/>
  <c r="Y3683" i="2"/>
  <c r="Y3684" i="2"/>
  <c r="Y3685" i="2"/>
  <c r="Y3686" i="2"/>
  <c r="Y3687" i="2"/>
  <c r="Y3688" i="2"/>
  <c r="Y3689" i="2"/>
  <c r="Y3690" i="2"/>
  <c r="Y3691" i="2"/>
  <c r="Y3692" i="2"/>
  <c r="Y3693" i="2"/>
  <c r="Y3694" i="2"/>
  <c r="Y3695" i="2"/>
  <c r="Y3696" i="2"/>
  <c r="Y3697" i="2"/>
  <c r="Y3698" i="2"/>
  <c r="Y3699" i="2"/>
  <c r="Y3700" i="2"/>
  <c r="Y3701" i="2"/>
  <c r="Y3702" i="2"/>
  <c r="Y3703" i="2"/>
  <c r="Y3704" i="2"/>
  <c r="Y3705" i="2"/>
  <c r="Y3706" i="2"/>
  <c r="Y3707" i="2"/>
  <c r="Y3708" i="2"/>
  <c r="Y3709" i="2"/>
  <c r="Y3710" i="2"/>
  <c r="Y3711" i="2"/>
  <c r="Y3712" i="2"/>
  <c r="Y3713" i="2"/>
  <c r="Y3714" i="2"/>
  <c r="Y3715" i="2"/>
  <c r="Y3716" i="2"/>
  <c r="Y3717" i="2"/>
  <c r="Y3718" i="2"/>
  <c r="Y3719" i="2"/>
  <c r="Y3720" i="2"/>
  <c r="Y3721" i="2"/>
  <c r="Y3722" i="2"/>
  <c r="Y3723" i="2"/>
  <c r="Y3724" i="2"/>
  <c r="Y3725" i="2"/>
  <c r="Y3726" i="2"/>
  <c r="Y3727" i="2"/>
  <c r="Y3728" i="2"/>
  <c r="Y3729" i="2"/>
  <c r="Y3730" i="2"/>
  <c r="Y3731" i="2"/>
  <c r="Y3732" i="2"/>
  <c r="Y3733" i="2"/>
  <c r="Y3734" i="2"/>
  <c r="Y3735" i="2"/>
  <c r="Y3736" i="2"/>
  <c r="Y3737" i="2"/>
  <c r="Y3738" i="2"/>
  <c r="Y3739" i="2"/>
  <c r="Y3740" i="2"/>
  <c r="Y3741" i="2"/>
  <c r="Y3742" i="2"/>
  <c r="Y3743" i="2"/>
  <c r="Y3744" i="2"/>
  <c r="Y3745" i="2"/>
  <c r="Y3746" i="2"/>
  <c r="Y3747" i="2"/>
  <c r="Y3748" i="2"/>
  <c r="Y3749" i="2"/>
  <c r="Y3750" i="2"/>
  <c r="Y3751" i="2"/>
  <c r="Y3752" i="2"/>
  <c r="Y3753" i="2"/>
  <c r="Y3754" i="2"/>
  <c r="Y3755" i="2"/>
  <c r="Y3756" i="2"/>
  <c r="Y3757" i="2"/>
  <c r="Y3758" i="2"/>
  <c r="Y3759" i="2"/>
  <c r="Y3760" i="2"/>
  <c r="Y3761" i="2"/>
  <c r="Y3762" i="2"/>
  <c r="Y3763" i="2"/>
  <c r="Y3764" i="2"/>
  <c r="Y3765" i="2"/>
  <c r="Y3766" i="2"/>
  <c r="Y3767" i="2"/>
  <c r="Y3768" i="2"/>
  <c r="Y3769" i="2"/>
  <c r="Y3770" i="2"/>
  <c r="Y3771" i="2"/>
  <c r="Y3772" i="2"/>
  <c r="Y3773" i="2"/>
  <c r="Y3774" i="2"/>
  <c r="Y3775" i="2"/>
  <c r="Y3776" i="2"/>
  <c r="Y3777" i="2"/>
  <c r="Y3778" i="2"/>
  <c r="Y3779" i="2"/>
  <c r="Y3780" i="2"/>
  <c r="Y3781" i="2"/>
  <c r="Y3782" i="2"/>
  <c r="Y3783" i="2"/>
  <c r="Y3784" i="2"/>
  <c r="Y3785" i="2"/>
  <c r="Y3786" i="2"/>
  <c r="Y3787" i="2"/>
  <c r="Y3788" i="2"/>
  <c r="Y3789" i="2"/>
  <c r="Y3790" i="2"/>
  <c r="Y3791" i="2"/>
  <c r="Y3792" i="2"/>
  <c r="Y3793" i="2"/>
  <c r="Y3794" i="2"/>
  <c r="Y3795" i="2"/>
  <c r="Y3796" i="2"/>
  <c r="Y3797" i="2"/>
  <c r="Y3798" i="2"/>
  <c r="Y3799" i="2"/>
  <c r="Y3800" i="2"/>
  <c r="Y3801" i="2"/>
  <c r="Y3802" i="2"/>
  <c r="Y3803" i="2"/>
  <c r="Y3804" i="2"/>
  <c r="Y3805" i="2"/>
  <c r="Y3806" i="2"/>
  <c r="Y3807" i="2"/>
  <c r="Y3808" i="2"/>
  <c r="Y3809" i="2"/>
  <c r="Y3810" i="2"/>
  <c r="Y3811" i="2"/>
  <c r="Y3812" i="2"/>
  <c r="Y3813" i="2"/>
  <c r="Y3814" i="2"/>
  <c r="Y3815" i="2"/>
  <c r="Y3816" i="2"/>
  <c r="Y3817" i="2"/>
  <c r="Y3818" i="2"/>
  <c r="Y3819" i="2"/>
  <c r="Y3820" i="2"/>
  <c r="Y3821" i="2"/>
  <c r="Y3822" i="2"/>
  <c r="Y3823" i="2"/>
  <c r="Y3824" i="2"/>
  <c r="Y3825" i="2"/>
  <c r="Y3826" i="2"/>
  <c r="Y3827" i="2"/>
  <c r="Y3828" i="2"/>
  <c r="Y3829" i="2"/>
  <c r="Y3830" i="2"/>
  <c r="Y3831" i="2"/>
  <c r="Y3832" i="2"/>
  <c r="Y3833" i="2"/>
  <c r="Y3834" i="2"/>
  <c r="Y3835" i="2"/>
  <c r="Y3836" i="2"/>
  <c r="Y3837" i="2"/>
  <c r="Y3838" i="2"/>
  <c r="Y3839" i="2"/>
  <c r="Y3840" i="2"/>
  <c r="Y3841" i="2"/>
  <c r="Y3842" i="2"/>
  <c r="Y3843" i="2"/>
  <c r="Y3844" i="2"/>
  <c r="Y3845" i="2"/>
  <c r="Y3846" i="2"/>
  <c r="Y3847" i="2"/>
  <c r="Y3848" i="2"/>
  <c r="Y3849" i="2"/>
  <c r="Y3850" i="2"/>
  <c r="Y3851" i="2"/>
  <c r="Y3852" i="2"/>
  <c r="Y3853" i="2"/>
  <c r="Y3854" i="2"/>
  <c r="Y3855" i="2"/>
  <c r="Y3856" i="2"/>
  <c r="Y3857" i="2"/>
  <c r="Y3858" i="2"/>
  <c r="Y3859" i="2"/>
  <c r="Y3860" i="2"/>
  <c r="Y3861" i="2"/>
  <c r="Y3862" i="2"/>
  <c r="Y3863" i="2"/>
  <c r="Y3864" i="2"/>
  <c r="Y3865" i="2"/>
  <c r="Y3866" i="2"/>
  <c r="Y3867" i="2"/>
  <c r="Y3868" i="2"/>
  <c r="Y3869" i="2"/>
  <c r="Y3870" i="2"/>
  <c r="Y3871" i="2"/>
  <c r="Y3872" i="2"/>
  <c r="Y3873" i="2"/>
  <c r="Y3874" i="2"/>
  <c r="Y3875" i="2"/>
  <c r="Y3876" i="2"/>
  <c r="Y3877" i="2"/>
  <c r="Y3878" i="2"/>
  <c r="Y3879" i="2"/>
  <c r="Y3880" i="2"/>
  <c r="Y3881" i="2"/>
  <c r="Y3882" i="2"/>
  <c r="Y3883" i="2"/>
  <c r="Y3884" i="2"/>
  <c r="Y3885" i="2"/>
  <c r="Y3886" i="2"/>
  <c r="Y3887" i="2"/>
  <c r="Y3888" i="2"/>
  <c r="Y3889" i="2"/>
  <c r="Y3890" i="2"/>
  <c r="Y3891" i="2"/>
  <c r="Y3892" i="2"/>
  <c r="Y3893" i="2"/>
  <c r="Y3894" i="2"/>
  <c r="Y3895" i="2"/>
  <c r="Y3896" i="2"/>
  <c r="Y3897" i="2"/>
  <c r="Y3898" i="2"/>
  <c r="Y3899" i="2"/>
  <c r="Y3900" i="2"/>
  <c r="Y3901" i="2"/>
  <c r="Y3902" i="2"/>
  <c r="Y3903" i="2"/>
  <c r="Y3904" i="2"/>
  <c r="Y3905" i="2"/>
  <c r="Y3906" i="2"/>
  <c r="Y3907" i="2"/>
  <c r="Y3908" i="2"/>
  <c r="Y3909" i="2"/>
  <c r="Y3910" i="2"/>
  <c r="Y3911" i="2"/>
  <c r="Y3912" i="2"/>
  <c r="Y3913" i="2"/>
  <c r="Y3914" i="2"/>
  <c r="Y3915" i="2"/>
  <c r="Y3916" i="2"/>
  <c r="Y3917" i="2"/>
  <c r="Y3918" i="2"/>
  <c r="Y3919" i="2"/>
  <c r="Y3920" i="2"/>
  <c r="Y3921" i="2"/>
  <c r="Y3922" i="2"/>
  <c r="Y3923" i="2"/>
  <c r="Y3924" i="2"/>
  <c r="Y3925" i="2"/>
  <c r="Y3926" i="2"/>
  <c r="Y3927" i="2"/>
  <c r="Y3928" i="2"/>
  <c r="Y3929" i="2"/>
  <c r="Y3930" i="2"/>
  <c r="Y3931" i="2"/>
  <c r="Y3932" i="2"/>
  <c r="Y3933" i="2"/>
  <c r="Y3934" i="2"/>
  <c r="Y3935" i="2"/>
  <c r="Y3936" i="2"/>
  <c r="Y3937" i="2"/>
  <c r="Y3938" i="2"/>
  <c r="Y3939" i="2"/>
  <c r="Y3940" i="2"/>
  <c r="Y3941" i="2"/>
  <c r="Y3942" i="2"/>
  <c r="Y3943" i="2"/>
  <c r="Y3944" i="2"/>
  <c r="Y3945" i="2"/>
  <c r="Y3946" i="2"/>
  <c r="Y3947" i="2"/>
  <c r="Y3948" i="2"/>
  <c r="Y3949" i="2"/>
  <c r="Y3950" i="2"/>
  <c r="Y3951" i="2"/>
  <c r="Y3952" i="2"/>
  <c r="Y3953" i="2"/>
  <c r="Y3954" i="2"/>
  <c r="Y3955" i="2"/>
  <c r="Y3956" i="2"/>
  <c r="Y3957" i="2"/>
  <c r="Y3958" i="2"/>
  <c r="Y3959" i="2"/>
  <c r="Y3960" i="2"/>
  <c r="Y3961" i="2"/>
  <c r="Y3962" i="2"/>
  <c r="Y3963" i="2"/>
  <c r="Y3964" i="2"/>
  <c r="Y3965" i="2"/>
  <c r="Y3966" i="2"/>
  <c r="Y3967" i="2"/>
  <c r="Y3968" i="2"/>
  <c r="Y3969" i="2"/>
  <c r="Y3970" i="2"/>
  <c r="Y3971" i="2"/>
  <c r="Y3972" i="2"/>
  <c r="Y3973" i="2"/>
  <c r="Y3974" i="2"/>
  <c r="Y3975" i="2"/>
  <c r="Y3976" i="2"/>
  <c r="Y3977" i="2"/>
  <c r="Y3978" i="2"/>
  <c r="Y3979" i="2"/>
  <c r="Y3980" i="2"/>
  <c r="Y3981" i="2"/>
  <c r="Y3982" i="2"/>
  <c r="Y3983" i="2"/>
  <c r="Y3984" i="2"/>
  <c r="Y3985" i="2"/>
  <c r="Y3986" i="2"/>
  <c r="Y3987" i="2"/>
  <c r="Y3988" i="2"/>
  <c r="Y3989" i="2"/>
  <c r="Y3990" i="2"/>
  <c r="Y3991" i="2"/>
  <c r="Y3992" i="2"/>
  <c r="Y3993" i="2"/>
  <c r="Y3994" i="2"/>
  <c r="Y3995" i="2"/>
  <c r="Y3996" i="2"/>
  <c r="Y3997" i="2"/>
  <c r="Y3998" i="2"/>
  <c r="Y3999" i="2"/>
  <c r="Y4000" i="2"/>
  <c r="Y4001" i="2"/>
  <c r="Y4002" i="2"/>
  <c r="Y4003" i="2"/>
  <c r="Y4004" i="2"/>
  <c r="Y4005" i="2"/>
  <c r="Y4006" i="2"/>
  <c r="Y4007" i="2"/>
  <c r="Y4008" i="2"/>
  <c r="Y4009" i="2"/>
  <c r="Y4010" i="2"/>
  <c r="Y4011" i="2"/>
  <c r="Y4012" i="2"/>
  <c r="Y4013" i="2"/>
  <c r="Y4014" i="2"/>
  <c r="Y4015" i="2"/>
  <c r="Y4016" i="2"/>
  <c r="Y4017" i="2"/>
  <c r="Y4018" i="2"/>
  <c r="Y4019" i="2"/>
  <c r="Y4020" i="2"/>
  <c r="Y4021" i="2"/>
  <c r="Y4022" i="2"/>
  <c r="Y4023" i="2"/>
  <c r="Y4024" i="2"/>
  <c r="Y4025" i="2"/>
  <c r="Y4026" i="2"/>
  <c r="Y4027" i="2"/>
  <c r="Y4028" i="2"/>
  <c r="Y4029" i="2"/>
  <c r="Y4030" i="2"/>
  <c r="Y4031" i="2"/>
  <c r="Y4032" i="2"/>
  <c r="Y4033" i="2"/>
  <c r="Y4034" i="2"/>
  <c r="Y4035" i="2"/>
  <c r="Y4036" i="2"/>
  <c r="Y4037" i="2"/>
  <c r="Y4038" i="2"/>
  <c r="Y4039" i="2"/>
  <c r="Y4040" i="2"/>
  <c r="Y4041" i="2"/>
  <c r="Y4042" i="2"/>
  <c r="Y4043" i="2"/>
  <c r="Y4044" i="2"/>
  <c r="Y4045" i="2"/>
  <c r="Y4046" i="2"/>
  <c r="Y4047" i="2"/>
  <c r="Y4048" i="2"/>
  <c r="Y4049" i="2"/>
  <c r="Y4050" i="2"/>
  <c r="Y4051" i="2"/>
  <c r="Y4052" i="2"/>
  <c r="Y4053" i="2"/>
  <c r="Y4054" i="2"/>
  <c r="Y4055" i="2"/>
  <c r="Y4056" i="2"/>
  <c r="Y4057" i="2"/>
  <c r="Y4058" i="2"/>
  <c r="Y4059" i="2"/>
  <c r="Y4060" i="2"/>
  <c r="Y4061" i="2"/>
  <c r="Y4062" i="2"/>
  <c r="Y4063" i="2"/>
  <c r="Y4064" i="2"/>
  <c r="Y4065" i="2"/>
  <c r="Y4066" i="2"/>
  <c r="Y4067" i="2"/>
  <c r="Y4068" i="2"/>
  <c r="Y4069" i="2"/>
  <c r="Y4070" i="2"/>
  <c r="Y4071" i="2"/>
  <c r="Y4072" i="2"/>
  <c r="Y4073" i="2"/>
  <c r="Y4074" i="2"/>
  <c r="Y4075" i="2"/>
  <c r="Y4076" i="2"/>
  <c r="Y4077" i="2"/>
  <c r="Y4078" i="2"/>
  <c r="Y4079" i="2"/>
  <c r="Y4080" i="2"/>
  <c r="Y4081" i="2"/>
  <c r="Y4082" i="2"/>
  <c r="Y4083" i="2"/>
  <c r="Y4084" i="2"/>
  <c r="Y4085" i="2"/>
  <c r="Y4086" i="2"/>
  <c r="Y4087" i="2"/>
  <c r="Y4088" i="2"/>
  <c r="Y4089" i="2"/>
  <c r="Y4090" i="2"/>
  <c r="Y4091" i="2"/>
  <c r="Y4092" i="2"/>
  <c r="Y4093" i="2"/>
  <c r="Y4094" i="2"/>
  <c r="Y4095" i="2"/>
  <c r="Y4096" i="2"/>
  <c r="Y4097" i="2"/>
  <c r="Y4098" i="2"/>
  <c r="Y4099" i="2"/>
  <c r="Y4100" i="2"/>
  <c r="Y4101" i="2"/>
  <c r="Y4102" i="2"/>
  <c r="Y4103" i="2"/>
  <c r="Y4104" i="2"/>
  <c r="Y4105" i="2"/>
  <c r="Y4106" i="2"/>
  <c r="Y4107" i="2"/>
  <c r="Y4108" i="2"/>
  <c r="Y4109" i="2"/>
  <c r="Y4110" i="2"/>
  <c r="Y4111" i="2"/>
  <c r="Y4112" i="2"/>
  <c r="Y4113" i="2"/>
  <c r="Y4114" i="2"/>
  <c r="Y4115" i="2"/>
  <c r="Y4116" i="2"/>
  <c r="Y4117" i="2"/>
  <c r="Y4118" i="2"/>
  <c r="Y4119" i="2"/>
  <c r="Y4120" i="2"/>
  <c r="Y4121" i="2"/>
  <c r="Y4122" i="2"/>
  <c r="Y4123" i="2"/>
  <c r="Y4124" i="2"/>
  <c r="Y4125" i="2"/>
  <c r="Y4126" i="2"/>
  <c r="Y4127" i="2"/>
  <c r="Y4128" i="2"/>
  <c r="Y4129" i="2"/>
  <c r="Y4130" i="2"/>
  <c r="Y4131" i="2"/>
  <c r="Y4132" i="2"/>
  <c r="Y4133" i="2"/>
  <c r="Y4134" i="2"/>
  <c r="Y4135" i="2"/>
  <c r="Y4136" i="2"/>
  <c r="Y4137" i="2"/>
  <c r="Y4138" i="2"/>
  <c r="Y4139" i="2"/>
  <c r="Y4140" i="2"/>
  <c r="Y4141" i="2"/>
  <c r="Y4142" i="2"/>
  <c r="Y4143" i="2"/>
  <c r="Y4144" i="2"/>
  <c r="Y4145" i="2"/>
  <c r="Y4146" i="2"/>
  <c r="Y4147" i="2"/>
  <c r="Y4148" i="2"/>
  <c r="Y4149" i="2"/>
  <c r="Y4150" i="2"/>
  <c r="Y4151" i="2"/>
  <c r="Y4152" i="2"/>
  <c r="Y4153" i="2"/>
  <c r="Y4154" i="2"/>
  <c r="Y4155" i="2"/>
  <c r="Y4156" i="2"/>
  <c r="Y4157" i="2"/>
  <c r="Y4158" i="2"/>
  <c r="Y4159" i="2"/>
  <c r="Y4160" i="2"/>
  <c r="Y4161" i="2"/>
  <c r="Y4162" i="2"/>
  <c r="Y4163" i="2"/>
  <c r="Y4164" i="2"/>
  <c r="Y4165" i="2"/>
  <c r="Y4166" i="2"/>
  <c r="Y4167" i="2"/>
  <c r="Y4168" i="2"/>
  <c r="Y4169" i="2"/>
  <c r="Y4170" i="2"/>
  <c r="Y4171" i="2"/>
  <c r="Y4172" i="2"/>
  <c r="Y4173" i="2"/>
  <c r="Y4174" i="2"/>
  <c r="Y4175" i="2"/>
  <c r="Y4176" i="2"/>
  <c r="Y4177" i="2"/>
  <c r="Y4178" i="2"/>
  <c r="Y4179" i="2"/>
  <c r="Y4180" i="2"/>
  <c r="Y4181" i="2"/>
  <c r="Y4182" i="2"/>
  <c r="Y4183" i="2"/>
  <c r="Y4184" i="2"/>
  <c r="Y4185" i="2"/>
  <c r="Y4186" i="2"/>
  <c r="Y4187" i="2"/>
  <c r="Y4188" i="2"/>
  <c r="Y4189" i="2"/>
  <c r="Y4190" i="2"/>
  <c r="Y4191" i="2"/>
  <c r="Y4192" i="2"/>
  <c r="Y4193" i="2"/>
  <c r="Y4194" i="2"/>
  <c r="Y4195" i="2"/>
  <c r="Y4196" i="2"/>
  <c r="Y4197" i="2"/>
  <c r="Y4198" i="2"/>
  <c r="Y4199" i="2"/>
  <c r="Y4200" i="2"/>
  <c r="Y4201" i="2"/>
  <c r="Y4202" i="2"/>
  <c r="Y4203" i="2"/>
  <c r="Y4204" i="2"/>
  <c r="Y4205" i="2"/>
  <c r="Y4206" i="2"/>
  <c r="Y4207" i="2"/>
  <c r="Y4208" i="2"/>
  <c r="Y4209" i="2"/>
  <c r="Y4210" i="2"/>
  <c r="Y4211" i="2"/>
  <c r="Y4212" i="2"/>
  <c r="Y4213" i="2"/>
  <c r="Y4214" i="2"/>
  <c r="Y4215" i="2"/>
  <c r="Y4216" i="2"/>
  <c r="Y4217" i="2"/>
  <c r="Y4218" i="2"/>
  <c r="Y4219" i="2"/>
  <c r="Y4220" i="2"/>
  <c r="Y4221" i="2"/>
  <c r="Y4222" i="2"/>
  <c r="Y4223" i="2"/>
  <c r="Y4224" i="2"/>
  <c r="Y4225" i="2"/>
  <c r="Y4226" i="2"/>
  <c r="Y4227" i="2"/>
  <c r="Y4228" i="2"/>
  <c r="Y4229" i="2"/>
  <c r="Y4230" i="2"/>
  <c r="Y4231" i="2"/>
  <c r="Y4232" i="2"/>
  <c r="Y4233" i="2"/>
  <c r="Y4234" i="2"/>
  <c r="Y4235" i="2"/>
  <c r="Y4236" i="2"/>
  <c r="Y4237" i="2"/>
  <c r="Y4238" i="2"/>
  <c r="Y4239" i="2"/>
  <c r="Y4240" i="2"/>
  <c r="Y4241" i="2"/>
  <c r="Y4242" i="2"/>
  <c r="Y4243" i="2"/>
  <c r="Y4244" i="2"/>
  <c r="Y4245" i="2"/>
  <c r="Y4246" i="2"/>
  <c r="Y4247" i="2"/>
  <c r="Y4248" i="2"/>
  <c r="Y4249" i="2"/>
  <c r="Y4250" i="2"/>
  <c r="Y4251" i="2"/>
  <c r="Y4252" i="2"/>
  <c r="Y4253" i="2"/>
  <c r="Y4254" i="2"/>
  <c r="Y4255" i="2"/>
  <c r="Y4256" i="2"/>
  <c r="Y4257" i="2"/>
  <c r="Y4258" i="2"/>
  <c r="Y4259" i="2"/>
  <c r="Y4260" i="2"/>
  <c r="Y4261" i="2"/>
  <c r="Y4262" i="2"/>
  <c r="Y4263" i="2"/>
  <c r="Y4264" i="2"/>
  <c r="Y4265" i="2"/>
  <c r="Y4266" i="2"/>
  <c r="Y4267" i="2"/>
  <c r="Y4268" i="2"/>
  <c r="Y4269" i="2"/>
  <c r="Y4270" i="2"/>
  <c r="Y4271" i="2"/>
  <c r="Y4272" i="2"/>
  <c r="Y4273" i="2"/>
  <c r="Y4274" i="2"/>
  <c r="Y4275" i="2"/>
  <c r="Y4276" i="2"/>
  <c r="Y4277" i="2"/>
  <c r="Y4278" i="2"/>
  <c r="Y4279" i="2"/>
  <c r="Y4280" i="2"/>
  <c r="Y4281" i="2"/>
  <c r="Y4282" i="2"/>
  <c r="Y4283" i="2"/>
  <c r="Y4284" i="2"/>
  <c r="Y4285" i="2"/>
  <c r="Y4286" i="2"/>
  <c r="Y4287" i="2"/>
  <c r="Y4288" i="2"/>
  <c r="Y4289" i="2"/>
  <c r="Y4290" i="2"/>
  <c r="Y4291" i="2"/>
  <c r="Y4292" i="2"/>
  <c r="Y4293" i="2"/>
  <c r="Y4294" i="2"/>
  <c r="Y4295" i="2"/>
  <c r="Y4296" i="2"/>
  <c r="Y4297" i="2"/>
  <c r="Y4298" i="2"/>
  <c r="Y4299" i="2"/>
  <c r="Y4300" i="2"/>
  <c r="Y4301" i="2"/>
  <c r="Y4302" i="2"/>
  <c r="Y4303" i="2"/>
  <c r="Y4304" i="2"/>
  <c r="Y4305" i="2"/>
  <c r="Y4306" i="2"/>
  <c r="Y4307" i="2"/>
  <c r="Y4308" i="2"/>
  <c r="Y4309" i="2"/>
  <c r="Y4310" i="2"/>
  <c r="Y4311" i="2"/>
  <c r="Y4312" i="2"/>
  <c r="Y4313" i="2"/>
  <c r="Y4314" i="2"/>
  <c r="Y4315" i="2"/>
  <c r="Y4316" i="2"/>
  <c r="Y4317" i="2"/>
  <c r="Y4318" i="2"/>
  <c r="Y4319" i="2"/>
  <c r="Y4320" i="2"/>
  <c r="Y4321" i="2"/>
  <c r="Y4322" i="2"/>
  <c r="Y4323" i="2"/>
  <c r="Y4324" i="2"/>
  <c r="Y4325" i="2"/>
  <c r="Y4326" i="2"/>
  <c r="Y4327" i="2"/>
  <c r="Y4328" i="2"/>
  <c r="Y4329" i="2"/>
  <c r="Y4330" i="2"/>
  <c r="Y4331" i="2"/>
  <c r="Y4332" i="2"/>
  <c r="Y4333" i="2"/>
  <c r="Y4334" i="2"/>
  <c r="Y4335" i="2"/>
  <c r="Y4336" i="2"/>
  <c r="Y4337" i="2"/>
  <c r="Y4338" i="2"/>
  <c r="Y4339" i="2"/>
  <c r="Y4340" i="2"/>
  <c r="Y4341" i="2"/>
  <c r="Y4342" i="2"/>
  <c r="Y4343" i="2"/>
  <c r="Y4344" i="2"/>
  <c r="Y4345" i="2"/>
  <c r="Y4346" i="2"/>
  <c r="Y4347" i="2"/>
  <c r="Y4348" i="2"/>
  <c r="Y4349" i="2"/>
  <c r="Y4350" i="2"/>
  <c r="Y4351" i="2"/>
  <c r="Y4352" i="2"/>
  <c r="Y4353" i="2"/>
  <c r="Y4354" i="2"/>
  <c r="Y4355" i="2"/>
  <c r="Y4356" i="2"/>
  <c r="Y4357" i="2"/>
  <c r="Y4358" i="2"/>
  <c r="Y4359" i="2"/>
  <c r="Y4360" i="2"/>
  <c r="Y4361" i="2"/>
  <c r="Y4362" i="2"/>
  <c r="Y4363" i="2"/>
  <c r="Y4364" i="2"/>
  <c r="Y4365" i="2"/>
  <c r="Y4366" i="2"/>
  <c r="Y4367" i="2"/>
  <c r="Y4368" i="2"/>
  <c r="Y4369" i="2"/>
  <c r="Y4370" i="2"/>
  <c r="Y4371" i="2"/>
  <c r="Y4372" i="2"/>
  <c r="Y4373" i="2"/>
  <c r="Y4374" i="2"/>
  <c r="Y4375" i="2"/>
  <c r="Y4376" i="2"/>
  <c r="Y4377" i="2"/>
  <c r="Y4378" i="2"/>
  <c r="Y4379" i="2"/>
  <c r="Y4380" i="2"/>
  <c r="Y4381" i="2"/>
  <c r="Y4382" i="2"/>
  <c r="Y4383" i="2"/>
  <c r="Y4384" i="2"/>
  <c r="Y4385" i="2"/>
  <c r="Y4386" i="2"/>
  <c r="Y4387" i="2"/>
  <c r="Y4388" i="2"/>
  <c r="Y4389" i="2"/>
  <c r="Y4390" i="2"/>
  <c r="Y4391" i="2"/>
  <c r="Y4392" i="2"/>
  <c r="Y4393" i="2"/>
  <c r="Y4394" i="2"/>
  <c r="Y4395" i="2"/>
  <c r="Y4396" i="2"/>
  <c r="Y4397" i="2"/>
  <c r="Y4398" i="2"/>
  <c r="Y4399" i="2"/>
  <c r="Y4400" i="2"/>
  <c r="Y4401" i="2"/>
  <c r="Y4402" i="2"/>
  <c r="Y4403" i="2"/>
  <c r="Y4404" i="2"/>
  <c r="Y4405" i="2"/>
  <c r="Y4406" i="2"/>
  <c r="Y4407" i="2"/>
  <c r="Y4408" i="2"/>
  <c r="Y4409" i="2"/>
  <c r="Y4410" i="2"/>
  <c r="Y4411" i="2"/>
  <c r="Y4412" i="2"/>
  <c r="Y4413" i="2"/>
  <c r="Y4414" i="2"/>
  <c r="Y4415" i="2"/>
  <c r="Y4416" i="2"/>
  <c r="Y4417" i="2"/>
  <c r="Y4418" i="2"/>
  <c r="Y4419" i="2"/>
  <c r="Y4420" i="2"/>
  <c r="Y4421" i="2"/>
  <c r="Y4422" i="2"/>
  <c r="Y4423" i="2"/>
  <c r="Y4424" i="2"/>
  <c r="Y4425" i="2"/>
  <c r="Y4426" i="2"/>
  <c r="Y4427" i="2"/>
  <c r="Y4428" i="2"/>
  <c r="Y4429" i="2"/>
  <c r="Y4430" i="2"/>
  <c r="Y4431" i="2"/>
  <c r="Y4432" i="2"/>
  <c r="Y4433" i="2"/>
  <c r="Y4434" i="2"/>
  <c r="Y4435" i="2"/>
  <c r="Y4436" i="2"/>
  <c r="Y4437" i="2"/>
  <c r="Y4438" i="2"/>
  <c r="Y4439" i="2"/>
  <c r="Y4440" i="2"/>
  <c r="Y4441" i="2"/>
  <c r="Y4442" i="2"/>
  <c r="Y4443" i="2"/>
  <c r="Y4444" i="2"/>
  <c r="Y4445" i="2"/>
  <c r="Y4446" i="2"/>
  <c r="Y4447" i="2"/>
  <c r="Y4448" i="2"/>
  <c r="Y4449" i="2"/>
  <c r="Y4450" i="2"/>
  <c r="Y4451" i="2"/>
  <c r="Y4452" i="2"/>
  <c r="Y4453" i="2"/>
  <c r="Y4454" i="2"/>
  <c r="Y4455" i="2"/>
  <c r="Y4456" i="2"/>
  <c r="Y4457" i="2"/>
  <c r="Y4458" i="2"/>
  <c r="Y4459" i="2"/>
  <c r="Y4460" i="2"/>
  <c r="Y4461" i="2"/>
  <c r="Y4462" i="2"/>
  <c r="Y4463" i="2"/>
  <c r="Y4464" i="2"/>
  <c r="Y4465" i="2"/>
  <c r="Y4466" i="2"/>
  <c r="Y4467" i="2"/>
  <c r="Y4468" i="2"/>
  <c r="Y4469" i="2"/>
  <c r="Y4470" i="2"/>
  <c r="Y4471" i="2"/>
  <c r="Y4472" i="2"/>
  <c r="Y4473" i="2"/>
  <c r="Y4474" i="2"/>
  <c r="Y4475" i="2"/>
  <c r="Y4476" i="2"/>
  <c r="Y4477" i="2"/>
  <c r="Y4478" i="2"/>
  <c r="Y4479" i="2"/>
  <c r="Y4480" i="2"/>
  <c r="Y4481" i="2"/>
  <c r="Y4482" i="2"/>
  <c r="Y4483" i="2"/>
  <c r="Y4484" i="2"/>
  <c r="Y4485" i="2"/>
  <c r="Y4486" i="2"/>
  <c r="Y4487" i="2"/>
  <c r="Y4488" i="2"/>
  <c r="Y4489" i="2"/>
  <c r="Y4490" i="2"/>
  <c r="Y4491" i="2"/>
  <c r="Y4492" i="2"/>
  <c r="Y4493" i="2"/>
  <c r="Y4494" i="2"/>
  <c r="Y4495" i="2"/>
  <c r="Y4496" i="2"/>
  <c r="Y4497" i="2"/>
  <c r="Y4498" i="2"/>
  <c r="Y4499" i="2"/>
  <c r="Y4500" i="2"/>
  <c r="Y4501" i="2"/>
  <c r="Y4502" i="2"/>
  <c r="Y4503" i="2"/>
  <c r="Y4504" i="2"/>
  <c r="Y4505" i="2"/>
  <c r="Y4506" i="2"/>
  <c r="Y4507" i="2"/>
  <c r="Y4508" i="2"/>
  <c r="Y4509" i="2"/>
  <c r="Y4510" i="2"/>
  <c r="Y4511" i="2"/>
  <c r="Y4512" i="2"/>
  <c r="Y4513" i="2"/>
  <c r="Y4514" i="2"/>
  <c r="Y4515" i="2"/>
  <c r="Y4516" i="2"/>
  <c r="Y4517" i="2"/>
  <c r="Y4518" i="2"/>
  <c r="Y4519" i="2"/>
  <c r="Y4520" i="2"/>
  <c r="Y4521" i="2"/>
  <c r="Y4522" i="2"/>
  <c r="Y4523" i="2"/>
  <c r="Y4524" i="2"/>
  <c r="Y4525" i="2"/>
  <c r="Y4526" i="2"/>
  <c r="Y4527" i="2"/>
  <c r="Y4528" i="2"/>
  <c r="Y4529" i="2"/>
  <c r="Y4530" i="2"/>
  <c r="Y4531" i="2"/>
  <c r="Y4532" i="2"/>
  <c r="Y4533" i="2"/>
  <c r="Y4534" i="2"/>
  <c r="Y4535" i="2"/>
  <c r="Y4536" i="2"/>
  <c r="Y4537" i="2"/>
  <c r="Y4538" i="2"/>
  <c r="Y4539" i="2"/>
  <c r="Y4540" i="2"/>
  <c r="Y4541" i="2"/>
  <c r="Y4542" i="2"/>
  <c r="Y4543" i="2"/>
  <c r="Y4544" i="2"/>
  <c r="Y4545" i="2"/>
  <c r="Y4546" i="2"/>
  <c r="Y4547" i="2"/>
  <c r="Y4548" i="2"/>
  <c r="Y4549" i="2"/>
  <c r="Y4550" i="2"/>
  <c r="Y4551" i="2"/>
  <c r="Y4552" i="2"/>
  <c r="Y4553" i="2"/>
  <c r="Y4554" i="2"/>
  <c r="Y4555" i="2"/>
  <c r="Y4556" i="2"/>
  <c r="Y4557" i="2"/>
  <c r="Y4558" i="2"/>
  <c r="Y4559" i="2"/>
  <c r="Y4560" i="2"/>
  <c r="Y4561" i="2"/>
  <c r="Y4562" i="2"/>
  <c r="Y4563" i="2"/>
  <c r="Y4564" i="2"/>
  <c r="Y4565" i="2"/>
  <c r="Y4566" i="2"/>
  <c r="Y4567" i="2"/>
  <c r="Y4568" i="2"/>
  <c r="Y4569" i="2"/>
  <c r="Y4570" i="2"/>
  <c r="Y4571" i="2"/>
  <c r="Y4572" i="2"/>
  <c r="Y4573" i="2"/>
  <c r="Y4574" i="2"/>
  <c r="Y4575" i="2"/>
  <c r="Y4576" i="2"/>
  <c r="Y4577" i="2"/>
  <c r="Y4578" i="2"/>
  <c r="Y4579" i="2"/>
  <c r="Y4580" i="2"/>
  <c r="Y4581" i="2"/>
  <c r="Y4582" i="2"/>
  <c r="Y4583" i="2"/>
  <c r="Y4584" i="2"/>
  <c r="Y4585" i="2"/>
  <c r="Y4586" i="2"/>
  <c r="Y4587" i="2"/>
  <c r="Y4588" i="2"/>
  <c r="Y4589" i="2"/>
  <c r="Y4590" i="2"/>
  <c r="Y4591" i="2"/>
  <c r="Y4592" i="2"/>
  <c r="Y4593" i="2"/>
  <c r="Y4594" i="2"/>
  <c r="Y4595" i="2"/>
  <c r="Y4596" i="2"/>
  <c r="Y4597" i="2"/>
  <c r="Y4598" i="2"/>
  <c r="Y4599" i="2"/>
  <c r="Y4600" i="2"/>
  <c r="Y4601" i="2"/>
  <c r="Y4602" i="2"/>
  <c r="Y4603" i="2"/>
  <c r="Y4604" i="2"/>
  <c r="Y4605" i="2"/>
  <c r="Y4606" i="2"/>
  <c r="Y4607" i="2"/>
  <c r="Y4608" i="2"/>
  <c r="Y4609" i="2"/>
  <c r="Y4610" i="2"/>
  <c r="Y4611" i="2"/>
  <c r="Y4612" i="2"/>
  <c r="Y4613" i="2"/>
  <c r="Y4614" i="2"/>
  <c r="Y4615" i="2"/>
  <c r="Y4616" i="2"/>
  <c r="Y4617" i="2"/>
  <c r="Y4618" i="2"/>
  <c r="Y4619" i="2"/>
  <c r="Y4620" i="2"/>
  <c r="Y4621" i="2"/>
  <c r="Y4622" i="2"/>
  <c r="Y4623" i="2"/>
  <c r="Y4624" i="2"/>
  <c r="Y4625" i="2"/>
  <c r="Y4626" i="2"/>
  <c r="Y4627" i="2"/>
  <c r="Y4628" i="2"/>
  <c r="Y4629" i="2"/>
  <c r="Y4630" i="2"/>
  <c r="Y4631" i="2"/>
  <c r="Y4632" i="2"/>
  <c r="Y4633" i="2"/>
  <c r="Y4634" i="2"/>
  <c r="Y4635" i="2"/>
  <c r="Y4636" i="2"/>
  <c r="Y4637" i="2"/>
  <c r="Y4638" i="2"/>
  <c r="Y4639" i="2"/>
  <c r="Y4640" i="2"/>
  <c r="Y4641" i="2"/>
  <c r="Y4642" i="2"/>
  <c r="Y4643" i="2"/>
  <c r="Y4644" i="2"/>
  <c r="Y4645" i="2"/>
  <c r="Y4646" i="2"/>
  <c r="Y4647" i="2"/>
  <c r="Y4648" i="2"/>
  <c r="Y4649" i="2"/>
  <c r="Y4650" i="2"/>
  <c r="Y4651" i="2"/>
  <c r="Y4652" i="2"/>
  <c r="Y4653" i="2"/>
  <c r="Y4654" i="2"/>
  <c r="Y4655" i="2"/>
  <c r="Y4656" i="2"/>
  <c r="Y4657" i="2"/>
  <c r="Y4658" i="2"/>
  <c r="Y4659" i="2"/>
  <c r="Y4660" i="2"/>
  <c r="Y4661" i="2"/>
  <c r="Y4662" i="2"/>
  <c r="Y4663" i="2"/>
  <c r="Y4664" i="2"/>
  <c r="Y4665" i="2"/>
  <c r="Y4666" i="2"/>
  <c r="Y4667" i="2"/>
  <c r="Y4668" i="2"/>
  <c r="Y4669" i="2"/>
  <c r="Y4670" i="2"/>
  <c r="Y4671" i="2"/>
  <c r="Y4672" i="2"/>
  <c r="Y4673" i="2"/>
  <c r="Y4674" i="2"/>
  <c r="Y4675" i="2"/>
  <c r="Y4676" i="2"/>
  <c r="Y4677" i="2"/>
  <c r="Y4678" i="2"/>
  <c r="Y4679" i="2"/>
  <c r="Y4680" i="2"/>
  <c r="Y4681" i="2"/>
  <c r="Y4682" i="2"/>
  <c r="Y4683" i="2"/>
  <c r="Y4684" i="2"/>
  <c r="Y4685" i="2"/>
  <c r="Y4686" i="2"/>
  <c r="Y4687" i="2"/>
  <c r="Y4688" i="2"/>
  <c r="Y4689" i="2"/>
  <c r="Y4690" i="2"/>
  <c r="Y4691" i="2"/>
  <c r="Y4692" i="2"/>
  <c r="Y4693" i="2"/>
  <c r="Y4694" i="2"/>
  <c r="Y4695" i="2"/>
  <c r="Y4696" i="2"/>
  <c r="Y4697" i="2"/>
  <c r="Y4698" i="2"/>
  <c r="Y4699" i="2"/>
  <c r="Y4700" i="2"/>
  <c r="Y4701" i="2"/>
  <c r="Y4702" i="2"/>
  <c r="Y4703" i="2"/>
  <c r="Y4704" i="2"/>
  <c r="Y4705" i="2"/>
  <c r="Y4706" i="2"/>
  <c r="Y4707" i="2"/>
  <c r="Y4708" i="2"/>
  <c r="Y4709" i="2"/>
  <c r="Y4710" i="2"/>
  <c r="Y4711" i="2"/>
  <c r="Y4712" i="2"/>
  <c r="Y4713" i="2"/>
  <c r="Y4714" i="2"/>
  <c r="Y4715" i="2"/>
  <c r="Y4716" i="2"/>
  <c r="Y4717" i="2"/>
  <c r="Y4718" i="2"/>
  <c r="Y4719" i="2"/>
  <c r="Y4720" i="2"/>
  <c r="Y4721" i="2"/>
  <c r="Y4722" i="2"/>
  <c r="Y4723" i="2"/>
  <c r="Y4724" i="2"/>
  <c r="Y4725" i="2"/>
  <c r="Y4726" i="2"/>
  <c r="Y4727" i="2"/>
  <c r="Y4728" i="2"/>
  <c r="Y4729" i="2"/>
  <c r="Y4730" i="2"/>
  <c r="Y4731" i="2"/>
  <c r="Y4732" i="2"/>
  <c r="Y4733" i="2"/>
  <c r="Y4734" i="2"/>
  <c r="Y4735" i="2"/>
  <c r="Y4736" i="2"/>
  <c r="Y4737" i="2"/>
  <c r="Y4738" i="2"/>
  <c r="Y4739" i="2"/>
  <c r="Y4740" i="2"/>
  <c r="Y4741" i="2"/>
  <c r="Y4742" i="2"/>
  <c r="Y4743" i="2"/>
  <c r="Y4744" i="2"/>
  <c r="Y4745" i="2"/>
  <c r="Y4746" i="2"/>
  <c r="Y4747" i="2"/>
  <c r="Y4748" i="2"/>
  <c r="Y4749" i="2"/>
  <c r="Y4750" i="2"/>
  <c r="Y4751" i="2"/>
  <c r="Y4752" i="2"/>
  <c r="Y4753" i="2"/>
  <c r="Y4754" i="2"/>
  <c r="Y4755" i="2"/>
  <c r="Y4756" i="2"/>
  <c r="Y4757" i="2"/>
  <c r="Y4758" i="2"/>
  <c r="Y4759" i="2"/>
  <c r="Y4760" i="2"/>
  <c r="Y4761" i="2"/>
  <c r="Y4762" i="2"/>
  <c r="Y4763" i="2"/>
  <c r="Y4764" i="2"/>
  <c r="Y4765" i="2"/>
  <c r="Y4766" i="2"/>
  <c r="Y4767" i="2"/>
  <c r="Y4768" i="2"/>
  <c r="Y4769" i="2"/>
  <c r="Y4770" i="2"/>
  <c r="Y4771" i="2"/>
  <c r="Y4772" i="2"/>
  <c r="Y4773" i="2"/>
  <c r="Y4774" i="2"/>
  <c r="Y4775" i="2"/>
  <c r="Y4776" i="2"/>
  <c r="Y4777" i="2"/>
  <c r="Y4778" i="2"/>
  <c r="Y4779" i="2"/>
  <c r="Y4780" i="2"/>
  <c r="Y4781" i="2"/>
  <c r="Y4782" i="2"/>
  <c r="Y4783" i="2"/>
  <c r="Y4784" i="2"/>
  <c r="Y4785" i="2"/>
  <c r="Y4786" i="2"/>
  <c r="Y4787" i="2"/>
  <c r="Y4788" i="2"/>
  <c r="Y4789" i="2"/>
  <c r="Y4790" i="2"/>
  <c r="Y4791" i="2"/>
  <c r="Y4792" i="2"/>
  <c r="Y4793" i="2"/>
  <c r="Y4794" i="2"/>
  <c r="Y4795" i="2"/>
  <c r="Y4796" i="2"/>
  <c r="Y4797" i="2"/>
  <c r="Y4798" i="2"/>
  <c r="Y4799" i="2"/>
  <c r="Y4800" i="2"/>
  <c r="Y4801" i="2"/>
  <c r="Y4802" i="2"/>
  <c r="Y4803" i="2"/>
  <c r="Y4804" i="2"/>
  <c r="Y4805" i="2"/>
  <c r="Y4806" i="2"/>
  <c r="Y4807" i="2"/>
  <c r="Y4808" i="2"/>
  <c r="Y4809" i="2"/>
  <c r="Y4810" i="2"/>
  <c r="Y4811" i="2"/>
  <c r="Y4812" i="2"/>
  <c r="Y4813" i="2"/>
  <c r="Y4814" i="2"/>
  <c r="Y4815" i="2"/>
  <c r="Y4816" i="2"/>
  <c r="Y4817" i="2"/>
  <c r="Y4818" i="2"/>
  <c r="Y4819" i="2"/>
  <c r="Y4820" i="2"/>
  <c r="Y4821" i="2"/>
  <c r="Y4822" i="2"/>
  <c r="Y4823" i="2"/>
  <c r="Y4824" i="2"/>
  <c r="Y4825" i="2"/>
  <c r="Y4826" i="2"/>
  <c r="Y4827" i="2"/>
  <c r="Y4828" i="2"/>
  <c r="Y4829" i="2"/>
  <c r="Y4830" i="2"/>
  <c r="Y4831" i="2"/>
  <c r="Y4832" i="2"/>
  <c r="Y4833" i="2"/>
  <c r="Y4834" i="2"/>
  <c r="Y4835" i="2"/>
  <c r="Y4836" i="2"/>
  <c r="Y4837" i="2"/>
  <c r="Y4838" i="2"/>
  <c r="Y4839" i="2"/>
  <c r="Y4840" i="2"/>
  <c r="Y4841" i="2"/>
  <c r="Y4842" i="2"/>
  <c r="Y4843" i="2"/>
  <c r="Y4844" i="2"/>
  <c r="Y4845" i="2"/>
  <c r="Y4846" i="2"/>
  <c r="Y4847" i="2"/>
  <c r="Y4848" i="2"/>
  <c r="Y4849" i="2"/>
  <c r="Y4850" i="2"/>
  <c r="Y4851" i="2"/>
  <c r="Y4852" i="2"/>
  <c r="Y4853" i="2"/>
  <c r="Y4854" i="2"/>
  <c r="Y4855" i="2"/>
  <c r="Y4856" i="2"/>
  <c r="Y4857" i="2"/>
  <c r="Y4858" i="2"/>
  <c r="Y4859" i="2"/>
  <c r="Y4860" i="2"/>
  <c r="Y4861" i="2"/>
  <c r="Y4862" i="2"/>
  <c r="Y4863" i="2"/>
  <c r="Y4864" i="2"/>
  <c r="Y4865" i="2"/>
  <c r="Y4866" i="2"/>
  <c r="Y4867" i="2"/>
  <c r="Y4868" i="2"/>
  <c r="Y4869" i="2"/>
  <c r="Y4870" i="2"/>
  <c r="Y4871" i="2"/>
  <c r="Y4872" i="2"/>
  <c r="Y4873" i="2"/>
  <c r="Y4874" i="2"/>
  <c r="Y4875" i="2"/>
  <c r="Y4876" i="2"/>
  <c r="Y4877" i="2"/>
  <c r="Y4878" i="2"/>
  <c r="Y4879" i="2"/>
  <c r="Y4880" i="2"/>
  <c r="Y4881" i="2"/>
  <c r="Y4882" i="2"/>
  <c r="Y4883" i="2"/>
  <c r="Y4884" i="2"/>
  <c r="Y4885" i="2"/>
  <c r="Y4886" i="2"/>
  <c r="Y4887" i="2"/>
  <c r="Y4888" i="2"/>
  <c r="Y4889" i="2"/>
  <c r="Y4890" i="2"/>
  <c r="Y4891" i="2"/>
  <c r="Y4892" i="2"/>
  <c r="Y4893" i="2"/>
  <c r="Y4894" i="2"/>
  <c r="Y4895" i="2"/>
  <c r="Y4896" i="2"/>
  <c r="Y4897" i="2"/>
  <c r="Y4898" i="2"/>
  <c r="Y4899" i="2"/>
  <c r="Y4900" i="2"/>
  <c r="Y4901" i="2"/>
  <c r="Y4902" i="2"/>
  <c r="Y4903" i="2"/>
  <c r="Y4904" i="2"/>
  <c r="Y4905" i="2"/>
  <c r="Y4906" i="2"/>
  <c r="Y4907" i="2"/>
  <c r="Y4908" i="2"/>
  <c r="Y4909" i="2"/>
  <c r="Y4910" i="2"/>
  <c r="Y4911" i="2"/>
  <c r="Y4912" i="2"/>
  <c r="Y4913" i="2"/>
  <c r="Y4914" i="2"/>
  <c r="Y4915" i="2"/>
  <c r="Y4916" i="2"/>
  <c r="Y4917" i="2"/>
  <c r="Y4918" i="2"/>
  <c r="Y4919" i="2"/>
  <c r="Y4920" i="2"/>
  <c r="Y4921" i="2"/>
  <c r="Y4922" i="2"/>
  <c r="Y4923" i="2"/>
  <c r="Y4924" i="2"/>
  <c r="Y4925" i="2"/>
  <c r="Y4926" i="2"/>
  <c r="Y4927" i="2"/>
  <c r="Y4928" i="2"/>
  <c r="Y4929" i="2"/>
  <c r="Y4930" i="2"/>
  <c r="Y4931" i="2"/>
  <c r="Y4932" i="2"/>
  <c r="Y4933" i="2"/>
  <c r="Y4934" i="2"/>
  <c r="Y4935" i="2"/>
  <c r="Y4936" i="2"/>
  <c r="Y4937" i="2"/>
  <c r="Y4938" i="2"/>
  <c r="Y4939" i="2"/>
  <c r="Y4940" i="2"/>
  <c r="Y4941" i="2"/>
  <c r="Y4942" i="2"/>
  <c r="Y4943" i="2"/>
  <c r="Y4944" i="2"/>
  <c r="Y4945" i="2"/>
  <c r="Y4946" i="2"/>
  <c r="Y4947" i="2"/>
  <c r="Y4948" i="2"/>
  <c r="Y4949" i="2"/>
  <c r="Y4950" i="2"/>
  <c r="Y4951" i="2"/>
  <c r="Y4952" i="2"/>
  <c r="Y4953" i="2"/>
  <c r="Y4954" i="2"/>
  <c r="Y4955" i="2"/>
  <c r="Y4956" i="2"/>
  <c r="Y4957" i="2"/>
  <c r="Y4958" i="2"/>
  <c r="Y4959" i="2"/>
  <c r="Y4960" i="2"/>
  <c r="Y4961" i="2"/>
  <c r="Y4962" i="2"/>
  <c r="Y4963" i="2"/>
  <c r="Y4964" i="2"/>
  <c r="Y4965" i="2"/>
  <c r="Y4966" i="2"/>
  <c r="Y4967" i="2"/>
  <c r="Y4968" i="2"/>
  <c r="Y4969" i="2"/>
  <c r="Y4970" i="2"/>
  <c r="Y4971" i="2"/>
  <c r="Y4972" i="2"/>
  <c r="Y4973" i="2"/>
  <c r="Y4974" i="2"/>
  <c r="Y4975" i="2"/>
  <c r="Y4976" i="2"/>
  <c r="Y4977" i="2"/>
  <c r="Y4978" i="2"/>
  <c r="Y4979" i="2"/>
  <c r="Y4980" i="2"/>
  <c r="Y4981" i="2"/>
  <c r="Y4982" i="2"/>
  <c r="Y4983" i="2"/>
  <c r="Y4984" i="2"/>
  <c r="Y4985" i="2"/>
  <c r="Y4986" i="2"/>
  <c r="Y4987" i="2"/>
  <c r="Y4988" i="2"/>
  <c r="Y4989" i="2"/>
  <c r="Y4990" i="2"/>
  <c r="Y4991" i="2"/>
  <c r="Y4992" i="2"/>
  <c r="Y4993" i="2"/>
  <c r="Y4994" i="2"/>
  <c r="Y4995" i="2"/>
  <c r="Y4996" i="2"/>
  <c r="Y4997" i="2"/>
  <c r="Y4998" i="2"/>
  <c r="Y4999" i="2"/>
  <c r="Y5000" i="2"/>
  <c r="Y5001" i="2"/>
  <c r="Y5002" i="2"/>
  <c r="Y5003" i="2"/>
  <c r="Y4" i="2"/>
  <c r="B19" i="9" s="1"/>
  <c r="X4" i="2"/>
  <c r="A4" i="9"/>
  <c r="A5" i="9"/>
  <c r="A6" i="9"/>
  <c r="A7" i="9"/>
  <c r="A8" i="9"/>
  <c r="A9" i="9"/>
  <c r="A10" i="9"/>
  <c r="A11" i="9"/>
  <c r="A12" i="9"/>
  <c r="A13" i="9"/>
  <c r="A14" i="9"/>
  <c r="A15" i="9"/>
  <c r="A16" i="9"/>
  <c r="A17" i="9"/>
  <c r="B25" i="10"/>
  <c r="C21" i="10"/>
  <c r="B21" i="10"/>
  <c r="B11" i="10"/>
  <c r="B36" i="9"/>
  <c r="C32" i="9"/>
  <c r="B32" i="9"/>
  <c r="B22" i="9"/>
  <c r="K16" i="8"/>
  <c r="J16" i="8"/>
  <c r="B16" i="8"/>
  <c r="B6" i="8"/>
  <c r="B20" i="8"/>
  <c r="C5" i="8"/>
  <c r="K17" i="8"/>
  <c r="J17" i="8"/>
  <c r="J21" i="8"/>
  <c r="C16" i="8"/>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X580" i="2"/>
  <c r="X581" i="2"/>
  <c r="X582" i="2"/>
  <c r="X583" i="2"/>
  <c r="X584" i="2"/>
  <c r="X585" i="2"/>
  <c r="X586" i="2"/>
  <c r="X587" i="2"/>
  <c r="X588" i="2"/>
  <c r="X589" i="2"/>
  <c r="X590" i="2"/>
  <c r="X591" i="2"/>
  <c r="X592" i="2"/>
  <c r="X593" i="2"/>
  <c r="X594" i="2"/>
  <c r="X595" i="2"/>
  <c r="X596" i="2"/>
  <c r="X597" i="2"/>
  <c r="X598" i="2"/>
  <c r="X599" i="2"/>
  <c r="X600" i="2"/>
  <c r="X601" i="2"/>
  <c r="X602" i="2"/>
  <c r="X603" i="2"/>
  <c r="X604" i="2"/>
  <c r="X605" i="2"/>
  <c r="X606" i="2"/>
  <c r="X607" i="2"/>
  <c r="X608" i="2"/>
  <c r="X609" i="2"/>
  <c r="X610" i="2"/>
  <c r="X611" i="2"/>
  <c r="X612" i="2"/>
  <c r="X613" i="2"/>
  <c r="X614" i="2"/>
  <c r="X615" i="2"/>
  <c r="X616" i="2"/>
  <c r="X617" i="2"/>
  <c r="X618" i="2"/>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707" i="2"/>
  <c r="X708" i="2"/>
  <c r="X709" i="2"/>
  <c r="X710" i="2"/>
  <c r="X711" i="2"/>
  <c r="X712" i="2"/>
  <c r="X713" i="2"/>
  <c r="X714" i="2"/>
  <c r="X715" i="2"/>
  <c r="X716" i="2"/>
  <c r="X717" i="2"/>
  <c r="X718" i="2"/>
  <c r="X719" i="2"/>
  <c r="X720" i="2"/>
  <c r="X721" i="2"/>
  <c r="X722" i="2"/>
  <c r="X723" i="2"/>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X757" i="2"/>
  <c r="X758" i="2"/>
  <c r="X759" i="2"/>
  <c r="X760" i="2"/>
  <c r="X761" i="2"/>
  <c r="X762" i="2"/>
  <c r="X763" i="2"/>
  <c r="X764" i="2"/>
  <c r="X765" i="2"/>
  <c r="X766" i="2"/>
  <c r="X767" i="2"/>
  <c r="X768" i="2"/>
  <c r="X769" i="2"/>
  <c r="X770" i="2"/>
  <c r="X771" i="2"/>
  <c r="X772" i="2"/>
  <c r="X773" i="2"/>
  <c r="X774" i="2"/>
  <c r="X775" i="2"/>
  <c r="X776" i="2"/>
  <c r="X777" i="2"/>
  <c r="X778" i="2"/>
  <c r="X779" i="2"/>
  <c r="X780" i="2"/>
  <c r="X781" i="2"/>
  <c r="X782" i="2"/>
  <c r="X783" i="2"/>
  <c r="X784" i="2"/>
  <c r="X785" i="2"/>
  <c r="X786" i="2"/>
  <c r="X787" i="2"/>
  <c r="X788" i="2"/>
  <c r="X789" i="2"/>
  <c r="X790" i="2"/>
  <c r="X791" i="2"/>
  <c r="X792" i="2"/>
  <c r="X793" i="2"/>
  <c r="X794" i="2"/>
  <c r="X795" i="2"/>
  <c r="X796" i="2"/>
  <c r="X797" i="2"/>
  <c r="X798" i="2"/>
  <c r="X799" i="2"/>
  <c r="X800" i="2"/>
  <c r="X801" i="2"/>
  <c r="X802" i="2"/>
  <c r="X803" i="2"/>
  <c r="X804" i="2"/>
  <c r="X805" i="2"/>
  <c r="X806" i="2"/>
  <c r="X807" i="2"/>
  <c r="X808" i="2"/>
  <c r="X809" i="2"/>
  <c r="X810" i="2"/>
  <c r="X811" i="2"/>
  <c r="X812" i="2"/>
  <c r="X813" i="2"/>
  <c r="X814" i="2"/>
  <c r="X815" i="2"/>
  <c r="X816" i="2"/>
  <c r="X817" i="2"/>
  <c r="X818" i="2"/>
  <c r="X819" i="2"/>
  <c r="X820" i="2"/>
  <c r="X821" i="2"/>
  <c r="X822" i="2"/>
  <c r="X823" i="2"/>
  <c r="X824" i="2"/>
  <c r="X825" i="2"/>
  <c r="X826" i="2"/>
  <c r="X827" i="2"/>
  <c r="X828" i="2"/>
  <c r="X829" i="2"/>
  <c r="X830" i="2"/>
  <c r="X831" i="2"/>
  <c r="X832" i="2"/>
  <c r="X833" i="2"/>
  <c r="X834" i="2"/>
  <c r="X835" i="2"/>
  <c r="X836" i="2"/>
  <c r="X837" i="2"/>
  <c r="X838" i="2"/>
  <c r="X839" i="2"/>
  <c r="X840" i="2"/>
  <c r="X841" i="2"/>
  <c r="X842" i="2"/>
  <c r="X843" i="2"/>
  <c r="X844" i="2"/>
  <c r="X845" i="2"/>
  <c r="X846" i="2"/>
  <c r="X847" i="2"/>
  <c r="X848" i="2"/>
  <c r="X849" i="2"/>
  <c r="X850" i="2"/>
  <c r="X851" i="2"/>
  <c r="X852" i="2"/>
  <c r="X853" i="2"/>
  <c r="X854" i="2"/>
  <c r="X855" i="2"/>
  <c r="X856" i="2"/>
  <c r="X857" i="2"/>
  <c r="X858" i="2"/>
  <c r="X859" i="2"/>
  <c r="X860" i="2"/>
  <c r="X861" i="2"/>
  <c r="X862" i="2"/>
  <c r="X863" i="2"/>
  <c r="X864" i="2"/>
  <c r="X865" i="2"/>
  <c r="X866" i="2"/>
  <c r="X867" i="2"/>
  <c r="X868" i="2"/>
  <c r="X869" i="2"/>
  <c r="X870" i="2"/>
  <c r="X871" i="2"/>
  <c r="X872" i="2"/>
  <c r="X873" i="2"/>
  <c r="X874" i="2"/>
  <c r="X875" i="2"/>
  <c r="X876" i="2"/>
  <c r="X877"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904" i="2"/>
  <c r="X905" i="2"/>
  <c r="X906" i="2"/>
  <c r="X907" i="2"/>
  <c r="X908" i="2"/>
  <c r="X909" i="2"/>
  <c r="X910" i="2"/>
  <c r="X911" i="2"/>
  <c r="X912" i="2"/>
  <c r="X913" i="2"/>
  <c r="X914" i="2"/>
  <c r="X915" i="2"/>
  <c r="X916" i="2"/>
  <c r="X917" i="2"/>
  <c r="X918" i="2"/>
  <c r="X919" i="2"/>
  <c r="X920" i="2"/>
  <c r="X921" i="2"/>
  <c r="X922" i="2"/>
  <c r="X923" i="2"/>
  <c r="X924" i="2"/>
  <c r="X925" i="2"/>
  <c r="X926" i="2"/>
  <c r="X927" i="2"/>
  <c r="X928" i="2"/>
  <c r="X929" i="2"/>
  <c r="X930" i="2"/>
  <c r="X931" i="2"/>
  <c r="X932" i="2"/>
  <c r="X933" i="2"/>
  <c r="X934" i="2"/>
  <c r="X935" i="2"/>
  <c r="X936" i="2"/>
  <c r="X937" i="2"/>
  <c r="X938" i="2"/>
  <c r="X939" i="2"/>
  <c r="X940" i="2"/>
  <c r="X941" i="2"/>
  <c r="X942" i="2"/>
  <c r="X943" i="2"/>
  <c r="X944" i="2"/>
  <c r="X945" i="2"/>
  <c r="X946" i="2"/>
  <c r="X947" i="2"/>
  <c r="X948" i="2"/>
  <c r="X949" i="2"/>
  <c r="X950" i="2"/>
  <c r="X951" i="2"/>
  <c r="X952" i="2"/>
  <c r="X953" i="2"/>
  <c r="X954" i="2"/>
  <c r="X955" i="2"/>
  <c r="X956" i="2"/>
  <c r="X957" i="2"/>
  <c r="X958" i="2"/>
  <c r="X959" i="2"/>
  <c r="X960" i="2"/>
  <c r="X961" i="2"/>
  <c r="X962" i="2"/>
  <c r="X963" i="2"/>
  <c r="X964" i="2"/>
  <c r="X965" i="2"/>
  <c r="X966" i="2"/>
  <c r="X967" i="2"/>
  <c r="X968" i="2"/>
  <c r="X969" i="2"/>
  <c r="X970" i="2"/>
  <c r="X971" i="2"/>
  <c r="X972" i="2"/>
  <c r="X973" i="2"/>
  <c r="X974" i="2"/>
  <c r="X975" i="2"/>
  <c r="X976" i="2"/>
  <c r="X977" i="2"/>
  <c r="X978" i="2"/>
  <c r="X979" i="2"/>
  <c r="X980" i="2"/>
  <c r="X981" i="2"/>
  <c r="X982" i="2"/>
  <c r="X983" i="2"/>
  <c r="X984" i="2"/>
  <c r="X985" i="2"/>
  <c r="X986" i="2"/>
  <c r="X987" i="2"/>
  <c r="X988" i="2"/>
  <c r="X989" i="2"/>
  <c r="X990" i="2"/>
  <c r="X991" i="2"/>
  <c r="X992" i="2"/>
  <c r="X993" i="2"/>
  <c r="X994" i="2"/>
  <c r="X995" i="2"/>
  <c r="X996" i="2"/>
  <c r="X997" i="2"/>
  <c r="X998" i="2"/>
  <c r="X999" i="2"/>
  <c r="X1000" i="2"/>
  <c r="X1001" i="2"/>
  <c r="X1002" i="2"/>
  <c r="X1003" i="2"/>
  <c r="X1004" i="2"/>
  <c r="X1005" i="2"/>
  <c r="X1006" i="2"/>
  <c r="X1007" i="2"/>
  <c r="X1008" i="2"/>
  <c r="X1009" i="2"/>
  <c r="X1010" i="2"/>
  <c r="X1011" i="2"/>
  <c r="X1012" i="2"/>
  <c r="X1013" i="2"/>
  <c r="X1014" i="2"/>
  <c r="X1015" i="2"/>
  <c r="X1016" i="2"/>
  <c r="X1017" i="2"/>
  <c r="X1018" i="2"/>
  <c r="X1019" i="2"/>
  <c r="X1020" i="2"/>
  <c r="X1021" i="2"/>
  <c r="X1022" i="2"/>
  <c r="X1023" i="2"/>
  <c r="X1024" i="2"/>
  <c r="X1025" i="2"/>
  <c r="X1026" i="2"/>
  <c r="X1027" i="2"/>
  <c r="X1028" i="2"/>
  <c r="X1029" i="2"/>
  <c r="X1030" i="2"/>
  <c r="X1031" i="2"/>
  <c r="X1032" i="2"/>
  <c r="X1033" i="2"/>
  <c r="X1034" i="2"/>
  <c r="X1035" i="2"/>
  <c r="X1036" i="2"/>
  <c r="X1037" i="2"/>
  <c r="X1038" i="2"/>
  <c r="X1039" i="2"/>
  <c r="X1040" i="2"/>
  <c r="X1041" i="2"/>
  <c r="X1042" i="2"/>
  <c r="X1043" i="2"/>
  <c r="X1044" i="2"/>
  <c r="X1045" i="2"/>
  <c r="X1046" i="2"/>
  <c r="X1047" i="2"/>
  <c r="X1048" i="2"/>
  <c r="X1049" i="2"/>
  <c r="X1050" i="2"/>
  <c r="X1051" i="2"/>
  <c r="X1052" i="2"/>
  <c r="X1053" i="2"/>
  <c r="X1054" i="2"/>
  <c r="X1055" i="2"/>
  <c r="X1056" i="2"/>
  <c r="X1057" i="2"/>
  <c r="X1058" i="2"/>
  <c r="X1059" i="2"/>
  <c r="X1060" i="2"/>
  <c r="X1061" i="2"/>
  <c r="X1062" i="2"/>
  <c r="X1063" i="2"/>
  <c r="X1064" i="2"/>
  <c r="X1065" i="2"/>
  <c r="X1066" i="2"/>
  <c r="X1067" i="2"/>
  <c r="X1068" i="2"/>
  <c r="X1069" i="2"/>
  <c r="X1070" i="2"/>
  <c r="X1071" i="2"/>
  <c r="X1072" i="2"/>
  <c r="X1073" i="2"/>
  <c r="X1074" i="2"/>
  <c r="X1075" i="2"/>
  <c r="X1076" i="2"/>
  <c r="X1077" i="2"/>
  <c r="X1078" i="2"/>
  <c r="X1079" i="2"/>
  <c r="X1080" i="2"/>
  <c r="X1081" i="2"/>
  <c r="X1082" i="2"/>
  <c r="X1083" i="2"/>
  <c r="X1084" i="2"/>
  <c r="X1085" i="2"/>
  <c r="X1086" i="2"/>
  <c r="X1087" i="2"/>
  <c r="X1088" i="2"/>
  <c r="X1089" i="2"/>
  <c r="X1090" i="2"/>
  <c r="X1091" i="2"/>
  <c r="X1092" i="2"/>
  <c r="X1093" i="2"/>
  <c r="X1094" i="2"/>
  <c r="X1095" i="2"/>
  <c r="X1096" i="2"/>
  <c r="X1097" i="2"/>
  <c r="X1098" i="2"/>
  <c r="X1099" i="2"/>
  <c r="X1100" i="2"/>
  <c r="X1101" i="2"/>
  <c r="X1102" i="2"/>
  <c r="X1103" i="2"/>
  <c r="X1104" i="2"/>
  <c r="X1105" i="2"/>
  <c r="X1106" i="2"/>
  <c r="X1107" i="2"/>
  <c r="X1108" i="2"/>
  <c r="X1109" i="2"/>
  <c r="X1110" i="2"/>
  <c r="X1111" i="2"/>
  <c r="X1112" i="2"/>
  <c r="X1113" i="2"/>
  <c r="X1114" i="2"/>
  <c r="X1115" i="2"/>
  <c r="X1116" i="2"/>
  <c r="X1117" i="2"/>
  <c r="X1118" i="2"/>
  <c r="X1119" i="2"/>
  <c r="X1120" i="2"/>
  <c r="X1121" i="2"/>
  <c r="X1122" i="2"/>
  <c r="X1123" i="2"/>
  <c r="X1124" i="2"/>
  <c r="X1125" i="2"/>
  <c r="X1126" i="2"/>
  <c r="X1127" i="2"/>
  <c r="X1128" i="2"/>
  <c r="X1129" i="2"/>
  <c r="X1130" i="2"/>
  <c r="X1131" i="2"/>
  <c r="X1132" i="2"/>
  <c r="X1133" i="2"/>
  <c r="X1134" i="2"/>
  <c r="X1135" i="2"/>
  <c r="X1136" i="2"/>
  <c r="X1137" i="2"/>
  <c r="X1138" i="2"/>
  <c r="X1139" i="2"/>
  <c r="X1140" i="2"/>
  <c r="X1141" i="2"/>
  <c r="X1142" i="2"/>
  <c r="X1143" i="2"/>
  <c r="X1144" i="2"/>
  <c r="X1145" i="2"/>
  <c r="X1146" i="2"/>
  <c r="X1147" i="2"/>
  <c r="X1148" i="2"/>
  <c r="X1149" i="2"/>
  <c r="X1150" i="2"/>
  <c r="X1151" i="2"/>
  <c r="X1152" i="2"/>
  <c r="X1153" i="2"/>
  <c r="X1154" i="2"/>
  <c r="X1155" i="2"/>
  <c r="X1156" i="2"/>
  <c r="X1157" i="2"/>
  <c r="X1158" i="2"/>
  <c r="X1159" i="2"/>
  <c r="X1160" i="2"/>
  <c r="X1161" i="2"/>
  <c r="X1162" i="2"/>
  <c r="X1163" i="2"/>
  <c r="X1164" i="2"/>
  <c r="X1165" i="2"/>
  <c r="X1166" i="2"/>
  <c r="X1167" i="2"/>
  <c r="X1168" i="2"/>
  <c r="X1169" i="2"/>
  <c r="X1170" i="2"/>
  <c r="X1171" i="2"/>
  <c r="X1172" i="2"/>
  <c r="X1173" i="2"/>
  <c r="X1174" i="2"/>
  <c r="X1175" i="2"/>
  <c r="X1176" i="2"/>
  <c r="X1177" i="2"/>
  <c r="X1178" i="2"/>
  <c r="X1179" i="2"/>
  <c r="X1180" i="2"/>
  <c r="X1181" i="2"/>
  <c r="X1182" i="2"/>
  <c r="X1183" i="2"/>
  <c r="X1184" i="2"/>
  <c r="X1185" i="2"/>
  <c r="X1186" i="2"/>
  <c r="X1187" i="2"/>
  <c r="X1188" i="2"/>
  <c r="X1189" i="2"/>
  <c r="X1190" i="2"/>
  <c r="X1191" i="2"/>
  <c r="X1192" i="2"/>
  <c r="X1193" i="2"/>
  <c r="X1194" i="2"/>
  <c r="X1195" i="2"/>
  <c r="X1196" i="2"/>
  <c r="X1197" i="2"/>
  <c r="X1198" i="2"/>
  <c r="X1199" i="2"/>
  <c r="X1200" i="2"/>
  <c r="X1201" i="2"/>
  <c r="X1202" i="2"/>
  <c r="X1203" i="2"/>
  <c r="X1204" i="2"/>
  <c r="X1205" i="2"/>
  <c r="X1206" i="2"/>
  <c r="X1207" i="2"/>
  <c r="X1208" i="2"/>
  <c r="X1209" i="2"/>
  <c r="X1210" i="2"/>
  <c r="X1211" i="2"/>
  <c r="X1212" i="2"/>
  <c r="X1213" i="2"/>
  <c r="X1214" i="2"/>
  <c r="X1215" i="2"/>
  <c r="X1216" i="2"/>
  <c r="X1217" i="2"/>
  <c r="X1218" i="2"/>
  <c r="X1219" i="2"/>
  <c r="X1220" i="2"/>
  <c r="X1221" i="2"/>
  <c r="X1222" i="2"/>
  <c r="X1223" i="2"/>
  <c r="X1224" i="2"/>
  <c r="X1225" i="2"/>
  <c r="X1226" i="2"/>
  <c r="X1227" i="2"/>
  <c r="X1228" i="2"/>
  <c r="X1229" i="2"/>
  <c r="X1230" i="2"/>
  <c r="X1231" i="2"/>
  <c r="X1232" i="2"/>
  <c r="X1233" i="2"/>
  <c r="X1234" i="2"/>
  <c r="X1235" i="2"/>
  <c r="X1236" i="2"/>
  <c r="X1237" i="2"/>
  <c r="X1238" i="2"/>
  <c r="X1239" i="2"/>
  <c r="X1240" i="2"/>
  <c r="X1241" i="2"/>
  <c r="X1242" i="2"/>
  <c r="X1243" i="2"/>
  <c r="X1244" i="2"/>
  <c r="X1245" i="2"/>
  <c r="X1246" i="2"/>
  <c r="X1247" i="2"/>
  <c r="X1248" i="2"/>
  <c r="X1249" i="2"/>
  <c r="X1250" i="2"/>
  <c r="X1251" i="2"/>
  <c r="X1252" i="2"/>
  <c r="X1253" i="2"/>
  <c r="X1254" i="2"/>
  <c r="X1255" i="2"/>
  <c r="X1256" i="2"/>
  <c r="X1257" i="2"/>
  <c r="X1258" i="2"/>
  <c r="X1259" i="2"/>
  <c r="X1260" i="2"/>
  <c r="X1261" i="2"/>
  <c r="X1262" i="2"/>
  <c r="X1263" i="2"/>
  <c r="X1264" i="2"/>
  <c r="X1265" i="2"/>
  <c r="X1266" i="2"/>
  <c r="X1267" i="2"/>
  <c r="X1268" i="2"/>
  <c r="X1269" i="2"/>
  <c r="X1270" i="2"/>
  <c r="X1271" i="2"/>
  <c r="X1272" i="2"/>
  <c r="X1273" i="2"/>
  <c r="X1274" i="2"/>
  <c r="X1275" i="2"/>
  <c r="X1276" i="2"/>
  <c r="X1277" i="2"/>
  <c r="X1278" i="2"/>
  <c r="X1279" i="2"/>
  <c r="X1280" i="2"/>
  <c r="X1281" i="2"/>
  <c r="X1282" i="2"/>
  <c r="X1283" i="2"/>
  <c r="X1284" i="2"/>
  <c r="X1285" i="2"/>
  <c r="X1286" i="2"/>
  <c r="X1287" i="2"/>
  <c r="X1288" i="2"/>
  <c r="X1289" i="2"/>
  <c r="X1290" i="2"/>
  <c r="X1291" i="2"/>
  <c r="X1292" i="2"/>
  <c r="X1293" i="2"/>
  <c r="X1294" i="2"/>
  <c r="X1295" i="2"/>
  <c r="X1296" i="2"/>
  <c r="X1297" i="2"/>
  <c r="X1298" i="2"/>
  <c r="X1299" i="2"/>
  <c r="X1300" i="2"/>
  <c r="X1301" i="2"/>
  <c r="X1302" i="2"/>
  <c r="X1303" i="2"/>
  <c r="X1304" i="2"/>
  <c r="X1305" i="2"/>
  <c r="X1306" i="2"/>
  <c r="X1307" i="2"/>
  <c r="X1308" i="2"/>
  <c r="X1309" i="2"/>
  <c r="X1310" i="2"/>
  <c r="X1311" i="2"/>
  <c r="X1312" i="2"/>
  <c r="X1313" i="2"/>
  <c r="X1314" i="2"/>
  <c r="X1315" i="2"/>
  <c r="X1316" i="2"/>
  <c r="X1317" i="2"/>
  <c r="X1318" i="2"/>
  <c r="X1319" i="2"/>
  <c r="X1320" i="2"/>
  <c r="X1321" i="2"/>
  <c r="X1322" i="2"/>
  <c r="X1323" i="2"/>
  <c r="X1324" i="2"/>
  <c r="X1325" i="2"/>
  <c r="X1326" i="2"/>
  <c r="X1327" i="2"/>
  <c r="X1328" i="2"/>
  <c r="X1329" i="2"/>
  <c r="X1330" i="2"/>
  <c r="X1331" i="2"/>
  <c r="X1332" i="2"/>
  <c r="X1333" i="2"/>
  <c r="X1334" i="2"/>
  <c r="X1335" i="2"/>
  <c r="X1336" i="2"/>
  <c r="X1337" i="2"/>
  <c r="X1338" i="2"/>
  <c r="X1339" i="2"/>
  <c r="X1340" i="2"/>
  <c r="X1341" i="2"/>
  <c r="X1342" i="2"/>
  <c r="X1343" i="2"/>
  <c r="X1344" i="2"/>
  <c r="X1345" i="2"/>
  <c r="X1346" i="2"/>
  <c r="X1347" i="2"/>
  <c r="X1348" i="2"/>
  <c r="X1349" i="2"/>
  <c r="X1350" i="2"/>
  <c r="X1351" i="2"/>
  <c r="X1352" i="2"/>
  <c r="X1353" i="2"/>
  <c r="X1354" i="2"/>
  <c r="X1355" i="2"/>
  <c r="X1356" i="2"/>
  <c r="X1357" i="2"/>
  <c r="X1358" i="2"/>
  <c r="X1359" i="2"/>
  <c r="X1360" i="2"/>
  <c r="X1361" i="2"/>
  <c r="X1362" i="2"/>
  <c r="X1363" i="2"/>
  <c r="X1364" i="2"/>
  <c r="X1365" i="2"/>
  <c r="X1366" i="2"/>
  <c r="X1367" i="2"/>
  <c r="X1368" i="2"/>
  <c r="X1369" i="2"/>
  <c r="X1370" i="2"/>
  <c r="X1371" i="2"/>
  <c r="X1372" i="2"/>
  <c r="X1373" i="2"/>
  <c r="X1374" i="2"/>
  <c r="X1375" i="2"/>
  <c r="X1376" i="2"/>
  <c r="X1377" i="2"/>
  <c r="X1378" i="2"/>
  <c r="X1379" i="2"/>
  <c r="X1380" i="2"/>
  <c r="X1381" i="2"/>
  <c r="X1382" i="2"/>
  <c r="X1383" i="2"/>
  <c r="X1384" i="2"/>
  <c r="X1385" i="2"/>
  <c r="X1386" i="2"/>
  <c r="X1387" i="2"/>
  <c r="X1388" i="2"/>
  <c r="X1389" i="2"/>
  <c r="X1390" i="2"/>
  <c r="X1391" i="2"/>
  <c r="X1392" i="2"/>
  <c r="X1393" i="2"/>
  <c r="X1394" i="2"/>
  <c r="X1395" i="2"/>
  <c r="X1396" i="2"/>
  <c r="X1397" i="2"/>
  <c r="X1398" i="2"/>
  <c r="X1399" i="2"/>
  <c r="X1400" i="2"/>
  <c r="X1401" i="2"/>
  <c r="X1402" i="2"/>
  <c r="X1403" i="2"/>
  <c r="X1404" i="2"/>
  <c r="X1405" i="2"/>
  <c r="X1406" i="2"/>
  <c r="X1407" i="2"/>
  <c r="X1408" i="2"/>
  <c r="X1409" i="2"/>
  <c r="X1410" i="2"/>
  <c r="X1411" i="2"/>
  <c r="X1412" i="2"/>
  <c r="X1413" i="2"/>
  <c r="X1414" i="2"/>
  <c r="X1415" i="2"/>
  <c r="X1416" i="2"/>
  <c r="X1417" i="2"/>
  <c r="X1418" i="2"/>
  <c r="X1419" i="2"/>
  <c r="X1420" i="2"/>
  <c r="X1421" i="2"/>
  <c r="X1422" i="2"/>
  <c r="X1423" i="2"/>
  <c r="X1424" i="2"/>
  <c r="X1425" i="2"/>
  <c r="X1426" i="2"/>
  <c r="X1427" i="2"/>
  <c r="X1428" i="2"/>
  <c r="X1429" i="2"/>
  <c r="X1430" i="2"/>
  <c r="X1431" i="2"/>
  <c r="X1432" i="2"/>
  <c r="X1433" i="2"/>
  <c r="X1434" i="2"/>
  <c r="X1435" i="2"/>
  <c r="X1436" i="2"/>
  <c r="X1437" i="2"/>
  <c r="X1438" i="2"/>
  <c r="X1439" i="2"/>
  <c r="X1440" i="2"/>
  <c r="X1441" i="2"/>
  <c r="X1442" i="2"/>
  <c r="X1443" i="2"/>
  <c r="X1444" i="2"/>
  <c r="X1445" i="2"/>
  <c r="X1446" i="2"/>
  <c r="X1447" i="2"/>
  <c r="X1448" i="2"/>
  <c r="X1449" i="2"/>
  <c r="X1450" i="2"/>
  <c r="X1451" i="2"/>
  <c r="X1452" i="2"/>
  <c r="X1453" i="2"/>
  <c r="X1454" i="2"/>
  <c r="X1455" i="2"/>
  <c r="X1456" i="2"/>
  <c r="X1457" i="2"/>
  <c r="X1458" i="2"/>
  <c r="X1459" i="2"/>
  <c r="X1460" i="2"/>
  <c r="X1461" i="2"/>
  <c r="X1462" i="2"/>
  <c r="X1463" i="2"/>
  <c r="X1464" i="2"/>
  <c r="X1465" i="2"/>
  <c r="X1466" i="2"/>
  <c r="X1467" i="2"/>
  <c r="X1468" i="2"/>
  <c r="X1469" i="2"/>
  <c r="X1470" i="2"/>
  <c r="X1471" i="2"/>
  <c r="X1472" i="2"/>
  <c r="X1473" i="2"/>
  <c r="X1474" i="2"/>
  <c r="X1475" i="2"/>
  <c r="X1476" i="2"/>
  <c r="X1477" i="2"/>
  <c r="X1478" i="2"/>
  <c r="X1479" i="2"/>
  <c r="X1480" i="2"/>
  <c r="X1481" i="2"/>
  <c r="X1482" i="2"/>
  <c r="X1483" i="2"/>
  <c r="X1484" i="2"/>
  <c r="X1485" i="2"/>
  <c r="X1486" i="2"/>
  <c r="X1487" i="2"/>
  <c r="X1488" i="2"/>
  <c r="X1489" i="2"/>
  <c r="X1490" i="2"/>
  <c r="X1491" i="2"/>
  <c r="X1492" i="2"/>
  <c r="X1493" i="2"/>
  <c r="X1494" i="2"/>
  <c r="X1495" i="2"/>
  <c r="X1496" i="2"/>
  <c r="X1497" i="2"/>
  <c r="X1498" i="2"/>
  <c r="X1499" i="2"/>
  <c r="X1500" i="2"/>
  <c r="X1501" i="2"/>
  <c r="X1502" i="2"/>
  <c r="X1503" i="2"/>
  <c r="X1504" i="2"/>
  <c r="X1505" i="2"/>
  <c r="X1506" i="2"/>
  <c r="X1507" i="2"/>
  <c r="X1508" i="2"/>
  <c r="X1509" i="2"/>
  <c r="X1510" i="2"/>
  <c r="X1511" i="2"/>
  <c r="X1512" i="2"/>
  <c r="X1513" i="2"/>
  <c r="X1514" i="2"/>
  <c r="X1515" i="2"/>
  <c r="X1516" i="2"/>
  <c r="X1517" i="2"/>
  <c r="X1518" i="2"/>
  <c r="X1519" i="2"/>
  <c r="X1520" i="2"/>
  <c r="X1521" i="2"/>
  <c r="X1522" i="2"/>
  <c r="X1523" i="2"/>
  <c r="X1524" i="2"/>
  <c r="X1525" i="2"/>
  <c r="X1526" i="2"/>
  <c r="X1527" i="2"/>
  <c r="X1528" i="2"/>
  <c r="X1529" i="2"/>
  <c r="X1530" i="2"/>
  <c r="X1531" i="2"/>
  <c r="X1532" i="2"/>
  <c r="X1533" i="2"/>
  <c r="X1534" i="2"/>
  <c r="X1535" i="2"/>
  <c r="X1536" i="2"/>
  <c r="X1537" i="2"/>
  <c r="X1538" i="2"/>
  <c r="X1539" i="2"/>
  <c r="X1540" i="2"/>
  <c r="X1541" i="2"/>
  <c r="X1542" i="2"/>
  <c r="X1543" i="2"/>
  <c r="X1544" i="2"/>
  <c r="X1545" i="2"/>
  <c r="X1546" i="2"/>
  <c r="X1547" i="2"/>
  <c r="X1548" i="2"/>
  <c r="X1549" i="2"/>
  <c r="X1550" i="2"/>
  <c r="X1551" i="2"/>
  <c r="X1552" i="2"/>
  <c r="X1553" i="2"/>
  <c r="X1554" i="2"/>
  <c r="X1555" i="2"/>
  <c r="X1556" i="2"/>
  <c r="X1557" i="2"/>
  <c r="X1558" i="2"/>
  <c r="X1559" i="2"/>
  <c r="X1560" i="2"/>
  <c r="X1561" i="2"/>
  <c r="X1562" i="2"/>
  <c r="X1563" i="2"/>
  <c r="X1564" i="2"/>
  <c r="X1565" i="2"/>
  <c r="X1566" i="2"/>
  <c r="X1567" i="2"/>
  <c r="X1568" i="2"/>
  <c r="X1569" i="2"/>
  <c r="X1570" i="2"/>
  <c r="X1571" i="2"/>
  <c r="X1572" i="2"/>
  <c r="X1573" i="2"/>
  <c r="X1574" i="2"/>
  <c r="X1575" i="2"/>
  <c r="X1576" i="2"/>
  <c r="X1577" i="2"/>
  <c r="X1578" i="2"/>
  <c r="X1579" i="2"/>
  <c r="X1580" i="2"/>
  <c r="X1581" i="2"/>
  <c r="X1582" i="2"/>
  <c r="X1583" i="2"/>
  <c r="X1584" i="2"/>
  <c r="X1585" i="2"/>
  <c r="X1586" i="2"/>
  <c r="X1587" i="2"/>
  <c r="X1588" i="2"/>
  <c r="X1589" i="2"/>
  <c r="X1590" i="2"/>
  <c r="X1591" i="2"/>
  <c r="X1592" i="2"/>
  <c r="X1593" i="2"/>
  <c r="X1594" i="2"/>
  <c r="X1595" i="2"/>
  <c r="X1596" i="2"/>
  <c r="X1597" i="2"/>
  <c r="X1598" i="2"/>
  <c r="X1599" i="2"/>
  <c r="X1600" i="2"/>
  <c r="X1601" i="2"/>
  <c r="X1602" i="2"/>
  <c r="X1603" i="2"/>
  <c r="X1604" i="2"/>
  <c r="X1605" i="2"/>
  <c r="X1606" i="2"/>
  <c r="X1607" i="2"/>
  <c r="X1608" i="2"/>
  <c r="X1609" i="2"/>
  <c r="X1610" i="2"/>
  <c r="X1611" i="2"/>
  <c r="X1612" i="2"/>
  <c r="X1613" i="2"/>
  <c r="X1614" i="2"/>
  <c r="X1615" i="2"/>
  <c r="X1616" i="2"/>
  <c r="X1617" i="2"/>
  <c r="X1618" i="2"/>
  <c r="X1619" i="2"/>
  <c r="X1620" i="2"/>
  <c r="X1621" i="2"/>
  <c r="X1622" i="2"/>
  <c r="X1623" i="2"/>
  <c r="X1624" i="2"/>
  <c r="X1625" i="2"/>
  <c r="X1626" i="2"/>
  <c r="X1627" i="2"/>
  <c r="X1628" i="2"/>
  <c r="X1629" i="2"/>
  <c r="X1630" i="2"/>
  <c r="X1631" i="2"/>
  <c r="X1632" i="2"/>
  <c r="X1633" i="2"/>
  <c r="X1634" i="2"/>
  <c r="X1635" i="2"/>
  <c r="X1636" i="2"/>
  <c r="X1637" i="2"/>
  <c r="X1638" i="2"/>
  <c r="X1639" i="2"/>
  <c r="X1640" i="2"/>
  <c r="X1641" i="2"/>
  <c r="X1642" i="2"/>
  <c r="X1643" i="2"/>
  <c r="X1644" i="2"/>
  <c r="X1645" i="2"/>
  <c r="X1646" i="2"/>
  <c r="X1647" i="2"/>
  <c r="X1648" i="2"/>
  <c r="X1649" i="2"/>
  <c r="X1650" i="2"/>
  <c r="X1651" i="2"/>
  <c r="X1652" i="2"/>
  <c r="X1653" i="2"/>
  <c r="X1654" i="2"/>
  <c r="X1655" i="2"/>
  <c r="X1656" i="2"/>
  <c r="X1657" i="2"/>
  <c r="X1658" i="2"/>
  <c r="X1659" i="2"/>
  <c r="X1660" i="2"/>
  <c r="X1661" i="2"/>
  <c r="X1662" i="2"/>
  <c r="X1663" i="2"/>
  <c r="X1664" i="2"/>
  <c r="X1665" i="2"/>
  <c r="X1666" i="2"/>
  <c r="X1667" i="2"/>
  <c r="X1668" i="2"/>
  <c r="X1669" i="2"/>
  <c r="X1670" i="2"/>
  <c r="X1671" i="2"/>
  <c r="X1672" i="2"/>
  <c r="X1673" i="2"/>
  <c r="X1674" i="2"/>
  <c r="X1675" i="2"/>
  <c r="X1676" i="2"/>
  <c r="X1677" i="2"/>
  <c r="X1678" i="2"/>
  <c r="X1679" i="2"/>
  <c r="X1680" i="2"/>
  <c r="X1681" i="2"/>
  <c r="X1682" i="2"/>
  <c r="X1683" i="2"/>
  <c r="X1684" i="2"/>
  <c r="X1685" i="2"/>
  <c r="X1686" i="2"/>
  <c r="X1687" i="2"/>
  <c r="X1688" i="2"/>
  <c r="X1689" i="2"/>
  <c r="X1690" i="2"/>
  <c r="X1691" i="2"/>
  <c r="X1692" i="2"/>
  <c r="X1693" i="2"/>
  <c r="X1694" i="2"/>
  <c r="X1695" i="2"/>
  <c r="X1696" i="2"/>
  <c r="X1697" i="2"/>
  <c r="X1698" i="2"/>
  <c r="X1699" i="2"/>
  <c r="X1700" i="2"/>
  <c r="X1701" i="2"/>
  <c r="X1702" i="2"/>
  <c r="X1703" i="2"/>
  <c r="X1704" i="2"/>
  <c r="X1705" i="2"/>
  <c r="X1706" i="2"/>
  <c r="X1707" i="2"/>
  <c r="X1708" i="2"/>
  <c r="X1709" i="2"/>
  <c r="X1710" i="2"/>
  <c r="X1711" i="2"/>
  <c r="X1712" i="2"/>
  <c r="X1713" i="2"/>
  <c r="X1714" i="2"/>
  <c r="X1715" i="2"/>
  <c r="X1716" i="2"/>
  <c r="X1717" i="2"/>
  <c r="X1718" i="2"/>
  <c r="X1719" i="2"/>
  <c r="X1720" i="2"/>
  <c r="X1721" i="2"/>
  <c r="X1722" i="2"/>
  <c r="X1723" i="2"/>
  <c r="X1724" i="2"/>
  <c r="X1725" i="2"/>
  <c r="X1726" i="2"/>
  <c r="X1727" i="2"/>
  <c r="X1728" i="2"/>
  <c r="X1729" i="2"/>
  <c r="X1730" i="2"/>
  <c r="X1731" i="2"/>
  <c r="X1732" i="2"/>
  <c r="X1733" i="2"/>
  <c r="X1734" i="2"/>
  <c r="X1735" i="2"/>
  <c r="X1736" i="2"/>
  <c r="X1737" i="2"/>
  <c r="X1738" i="2"/>
  <c r="X1739" i="2"/>
  <c r="X1740" i="2"/>
  <c r="X1741" i="2"/>
  <c r="X1742" i="2"/>
  <c r="X1743" i="2"/>
  <c r="X1744" i="2"/>
  <c r="X1745" i="2"/>
  <c r="X1746" i="2"/>
  <c r="X1747" i="2"/>
  <c r="X1748" i="2"/>
  <c r="X1749" i="2"/>
  <c r="X1750" i="2"/>
  <c r="X1751" i="2"/>
  <c r="X1752" i="2"/>
  <c r="X1753" i="2"/>
  <c r="X1754" i="2"/>
  <c r="X1755" i="2"/>
  <c r="X1756" i="2"/>
  <c r="X1757" i="2"/>
  <c r="X1758" i="2"/>
  <c r="X1759" i="2"/>
  <c r="X1760" i="2"/>
  <c r="X1761" i="2"/>
  <c r="X1762" i="2"/>
  <c r="X1763" i="2"/>
  <c r="X1764" i="2"/>
  <c r="X1765" i="2"/>
  <c r="X1766" i="2"/>
  <c r="X1767" i="2"/>
  <c r="X1768" i="2"/>
  <c r="X1769" i="2"/>
  <c r="X1770" i="2"/>
  <c r="X1771" i="2"/>
  <c r="X1772" i="2"/>
  <c r="X1773" i="2"/>
  <c r="X1774" i="2"/>
  <c r="X1775" i="2"/>
  <c r="X1776" i="2"/>
  <c r="X1777" i="2"/>
  <c r="X1778" i="2"/>
  <c r="X1779" i="2"/>
  <c r="X1780" i="2"/>
  <c r="X1781" i="2"/>
  <c r="X1782" i="2"/>
  <c r="X1783" i="2"/>
  <c r="X1784" i="2"/>
  <c r="X1785" i="2"/>
  <c r="X1786" i="2"/>
  <c r="X1787" i="2"/>
  <c r="X1788" i="2"/>
  <c r="X1789" i="2"/>
  <c r="X1790" i="2"/>
  <c r="X1791" i="2"/>
  <c r="X1792" i="2"/>
  <c r="X1793" i="2"/>
  <c r="X1794" i="2"/>
  <c r="X1795" i="2"/>
  <c r="X1796" i="2"/>
  <c r="X1797" i="2"/>
  <c r="X1798" i="2"/>
  <c r="X1799" i="2"/>
  <c r="X1800" i="2"/>
  <c r="X1801" i="2"/>
  <c r="X1802" i="2"/>
  <c r="X1803" i="2"/>
  <c r="X1804" i="2"/>
  <c r="X1805" i="2"/>
  <c r="X1806" i="2"/>
  <c r="X1807" i="2"/>
  <c r="X1808" i="2"/>
  <c r="X1809" i="2"/>
  <c r="X1810" i="2"/>
  <c r="X1811" i="2"/>
  <c r="X1812" i="2"/>
  <c r="X1813" i="2"/>
  <c r="X1814" i="2"/>
  <c r="X1815" i="2"/>
  <c r="X1816" i="2"/>
  <c r="X1817" i="2"/>
  <c r="X1818" i="2"/>
  <c r="X1819" i="2"/>
  <c r="X1820" i="2"/>
  <c r="X1821" i="2"/>
  <c r="X1822" i="2"/>
  <c r="X1823" i="2"/>
  <c r="X1824" i="2"/>
  <c r="X1825" i="2"/>
  <c r="X1826" i="2"/>
  <c r="X1827" i="2"/>
  <c r="X1828" i="2"/>
  <c r="X1829" i="2"/>
  <c r="X1830" i="2"/>
  <c r="X1831" i="2"/>
  <c r="X1832" i="2"/>
  <c r="X1833" i="2"/>
  <c r="X1834" i="2"/>
  <c r="X1835" i="2"/>
  <c r="X1836" i="2"/>
  <c r="X1837" i="2"/>
  <c r="X1838" i="2"/>
  <c r="X1839" i="2"/>
  <c r="X1840" i="2"/>
  <c r="X1841" i="2"/>
  <c r="X1842" i="2"/>
  <c r="X1843" i="2"/>
  <c r="X1844" i="2"/>
  <c r="X1845" i="2"/>
  <c r="X1846" i="2"/>
  <c r="X1847" i="2"/>
  <c r="X1848" i="2"/>
  <c r="X1849" i="2"/>
  <c r="X1850" i="2"/>
  <c r="X1851" i="2"/>
  <c r="X1852" i="2"/>
  <c r="X1853" i="2"/>
  <c r="X1854" i="2"/>
  <c r="X1855" i="2"/>
  <c r="X1856" i="2"/>
  <c r="X1857" i="2"/>
  <c r="X1858" i="2"/>
  <c r="X1859" i="2"/>
  <c r="X1860" i="2"/>
  <c r="X1861" i="2"/>
  <c r="X1862" i="2"/>
  <c r="X1863" i="2"/>
  <c r="X1864" i="2"/>
  <c r="X1865" i="2"/>
  <c r="X1866" i="2"/>
  <c r="X1867" i="2"/>
  <c r="X1868" i="2"/>
  <c r="X1869" i="2"/>
  <c r="X1870" i="2"/>
  <c r="X1871" i="2"/>
  <c r="X1872" i="2"/>
  <c r="X1873" i="2"/>
  <c r="X1874" i="2"/>
  <c r="X1875" i="2"/>
  <c r="X1876" i="2"/>
  <c r="X1877" i="2"/>
  <c r="X1878" i="2"/>
  <c r="X1879" i="2"/>
  <c r="X1880" i="2"/>
  <c r="X1881" i="2"/>
  <c r="X1882" i="2"/>
  <c r="X1883" i="2"/>
  <c r="X1884" i="2"/>
  <c r="X1885" i="2"/>
  <c r="X1886" i="2"/>
  <c r="X1887" i="2"/>
  <c r="X1888" i="2"/>
  <c r="X1889" i="2"/>
  <c r="X1890" i="2"/>
  <c r="X1891" i="2"/>
  <c r="X1892" i="2"/>
  <c r="X1893" i="2"/>
  <c r="X1894" i="2"/>
  <c r="X1895" i="2"/>
  <c r="X1896" i="2"/>
  <c r="X1897" i="2"/>
  <c r="X1898" i="2"/>
  <c r="X1899" i="2"/>
  <c r="X1900" i="2"/>
  <c r="X1901" i="2"/>
  <c r="X1902" i="2"/>
  <c r="X1903" i="2"/>
  <c r="X1904" i="2"/>
  <c r="X1905" i="2"/>
  <c r="X1906" i="2"/>
  <c r="X1907" i="2"/>
  <c r="X1908" i="2"/>
  <c r="X1909" i="2"/>
  <c r="X1910" i="2"/>
  <c r="X1911" i="2"/>
  <c r="X1912" i="2"/>
  <c r="X1913" i="2"/>
  <c r="X1914" i="2"/>
  <c r="X1915" i="2"/>
  <c r="X1916" i="2"/>
  <c r="X1917" i="2"/>
  <c r="X1918" i="2"/>
  <c r="X1919" i="2"/>
  <c r="X1920" i="2"/>
  <c r="X1921" i="2"/>
  <c r="X1922" i="2"/>
  <c r="X1923" i="2"/>
  <c r="X1924" i="2"/>
  <c r="X1925" i="2"/>
  <c r="X1926" i="2"/>
  <c r="X1927" i="2"/>
  <c r="X1928" i="2"/>
  <c r="X1929" i="2"/>
  <c r="X1930" i="2"/>
  <c r="X1931" i="2"/>
  <c r="X1932" i="2"/>
  <c r="X1933" i="2"/>
  <c r="X1934" i="2"/>
  <c r="X1935" i="2"/>
  <c r="X1936" i="2"/>
  <c r="X1937" i="2"/>
  <c r="X1938" i="2"/>
  <c r="X1939" i="2"/>
  <c r="X1940" i="2"/>
  <c r="X1941" i="2"/>
  <c r="X1942" i="2"/>
  <c r="X1943" i="2"/>
  <c r="X1944" i="2"/>
  <c r="X1945" i="2"/>
  <c r="X1946" i="2"/>
  <c r="X1947" i="2"/>
  <c r="X1948" i="2"/>
  <c r="X1949" i="2"/>
  <c r="X1950" i="2"/>
  <c r="X1951" i="2"/>
  <c r="X1952" i="2"/>
  <c r="X1953" i="2"/>
  <c r="X1954" i="2"/>
  <c r="X1955" i="2"/>
  <c r="X1956" i="2"/>
  <c r="X1957" i="2"/>
  <c r="X1958" i="2"/>
  <c r="X1959" i="2"/>
  <c r="X1960" i="2"/>
  <c r="X1961" i="2"/>
  <c r="X1962" i="2"/>
  <c r="X1963" i="2"/>
  <c r="X1964" i="2"/>
  <c r="X1965" i="2"/>
  <c r="X1966" i="2"/>
  <c r="X1967" i="2"/>
  <c r="X1968" i="2"/>
  <c r="X1969" i="2"/>
  <c r="X1970" i="2"/>
  <c r="X1971" i="2"/>
  <c r="X1972" i="2"/>
  <c r="X1973" i="2"/>
  <c r="X1974" i="2"/>
  <c r="X1975" i="2"/>
  <c r="X1976" i="2"/>
  <c r="X1977" i="2"/>
  <c r="X1978" i="2"/>
  <c r="X1979" i="2"/>
  <c r="X1980" i="2"/>
  <c r="X1981" i="2"/>
  <c r="X1982" i="2"/>
  <c r="X1983" i="2"/>
  <c r="X1984" i="2"/>
  <c r="X1985" i="2"/>
  <c r="X1986" i="2"/>
  <c r="X1987" i="2"/>
  <c r="X1988" i="2"/>
  <c r="X1989" i="2"/>
  <c r="X1990" i="2"/>
  <c r="X1991" i="2"/>
  <c r="X1992" i="2"/>
  <c r="X1993" i="2"/>
  <c r="X1994" i="2"/>
  <c r="X1995" i="2"/>
  <c r="X1996" i="2"/>
  <c r="X1997" i="2"/>
  <c r="X1998" i="2"/>
  <c r="X1999" i="2"/>
  <c r="X2000" i="2"/>
  <c r="X2001" i="2"/>
  <c r="X2002" i="2"/>
  <c r="X2003" i="2"/>
  <c r="X2004" i="2"/>
  <c r="X2005" i="2"/>
  <c r="X2006" i="2"/>
  <c r="X2007" i="2"/>
  <c r="X2008" i="2"/>
  <c r="X2009" i="2"/>
  <c r="X2010" i="2"/>
  <c r="X2011" i="2"/>
  <c r="X2012" i="2"/>
  <c r="X2013" i="2"/>
  <c r="X2014" i="2"/>
  <c r="X2015" i="2"/>
  <c r="X2016" i="2"/>
  <c r="X2017" i="2"/>
  <c r="X2018" i="2"/>
  <c r="X2019" i="2"/>
  <c r="X2020" i="2"/>
  <c r="X2021" i="2"/>
  <c r="X2022" i="2"/>
  <c r="X2023" i="2"/>
  <c r="X2024" i="2"/>
  <c r="X2025" i="2"/>
  <c r="X2026" i="2"/>
  <c r="X2027" i="2"/>
  <c r="X2028" i="2"/>
  <c r="X2029" i="2"/>
  <c r="X2030" i="2"/>
  <c r="X2031" i="2"/>
  <c r="X2032" i="2"/>
  <c r="X2033" i="2"/>
  <c r="X2034" i="2"/>
  <c r="X2035" i="2"/>
  <c r="X2036" i="2"/>
  <c r="X2037" i="2"/>
  <c r="X2038" i="2"/>
  <c r="X2039" i="2"/>
  <c r="X2040" i="2"/>
  <c r="X2041" i="2"/>
  <c r="X2042" i="2"/>
  <c r="X2043" i="2"/>
  <c r="X2044" i="2"/>
  <c r="X2045" i="2"/>
  <c r="X2046" i="2"/>
  <c r="X2047" i="2"/>
  <c r="X2048" i="2"/>
  <c r="X2049" i="2"/>
  <c r="X2050" i="2"/>
  <c r="X2051" i="2"/>
  <c r="X2052" i="2"/>
  <c r="X2053" i="2"/>
  <c r="X2054" i="2"/>
  <c r="X2055" i="2"/>
  <c r="X2056" i="2"/>
  <c r="X2057" i="2"/>
  <c r="X2058" i="2"/>
  <c r="X2059" i="2"/>
  <c r="X2060" i="2"/>
  <c r="X2061" i="2"/>
  <c r="X2062" i="2"/>
  <c r="X2063" i="2"/>
  <c r="X2064" i="2"/>
  <c r="X2065" i="2"/>
  <c r="X2066" i="2"/>
  <c r="X2067" i="2"/>
  <c r="X2068" i="2"/>
  <c r="X2069" i="2"/>
  <c r="X2070" i="2"/>
  <c r="X2071" i="2"/>
  <c r="X2072" i="2"/>
  <c r="X2073" i="2"/>
  <c r="X2074" i="2"/>
  <c r="X2075" i="2"/>
  <c r="X2076" i="2"/>
  <c r="X2077" i="2"/>
  <c r="X2078" i="2"/>
  <c r="X2079" i="2"/>
  <c r="X2080" i="2"/>
  <c r="X2081" i="2"/>
  <c r="X2082" i="2"/>
  <c r="X2083" i="2"/>
  <c r="X2084" i="2"/>
  <c r="X2085" i="2"/>
  <c r="X2086" i="2"/>
  <c r="X2087" i="2"/>
  <c r="X2088" i="2"/>
  <c r="X2089" i="2"/>
  <c r="X2090" i="2"/>
  <c r="X2091" i="2"/>
  <c r="X2092" i="2"/>
  <c r="X2093" i="2"/>
  <c r="X2094" i="2"/>
  <c r="X2095" i="2"/>
  <c r="X2096" i="2"/>
  <c r="X2097" i="2"/>
  <c r="X2098" i="2"/>
  <c r="X2099" i="2"/>
  <c r="X2100" i="2"/>
  <c r="X2101" i="2"/>
  <c r="X2102" i="2"/>
  <c r="X2103" i="2"/>
  <c r="X2104" i="2"/>
  <c r="X2105" i="2"/>
  <c r="X2106" i="2"/>
  <c r="X2107" i="2"/>
  <c r="X2108" i="2"/>
  <c r="X2109" i="2"/>
  <c r="X2110" i="2"/>
  <c r="X2111" i="2"/>
  <c r="X2112" i="2"/>
  <c r="X2113" i="2"/>
  <c r="X2114" i="2"/>
  <c r="X2115" i="2"/>
  <c r="X2116" i="2"/>
  <c r="X2117" i="2"/>
  <c r="X2118" i="2"/>
  <c r="X2119" i="2"/>
  <c r="X2120" i="2"/>
  <c r="X2121" i="2"/>
  <c r="X2122" i="2"/>
  <c r="X2123" i="2"/>
  <c r="X2124" i="2"/>
  <c r="X2125" i="2"/>
  <c r="X2126" i="2"/>
  <c r="X2127" i="2"/>
  <c r="X2128" i="2"/>
  <c r="X2129" i="2"/>
  <c r="X2130" i="2"/>
  <c r="X2131" i="2"/>
  <c r="X2132" i="2"/>
  <c r="X2133" i="2"/>
  <c r="X2134" i="2"/>
  <c r="X2135" i="2"/>
  <c r="X2136" i="2"/>
  <c r="X2137" i="2"/>
  <c r="X2138" i="2"/>
  <c r="X2139" i="2"/>
  <c r="X2140" i="2"/>
  <c r="X2141" i="2"/>
  <c r="X2142" i="2"/>
  <c r="X2143" i="2"/>
  <c r="X2144" i="2"/>
  <c r="X2145" i="2"/>
  <c r="X2146" i="2"/>
  <c r="X2147" i="2"/>
  <c r="X2148" i="2"/>
  <c r="X2149" i="2"/>
  <c r="X2150" i="2"/>
  <c r="X2151" i="2"/>
  <c r="X2152" i="2"/>
  <c r="X2153" i="2"/>
  <c r="X2154" i="2"/>
  <c r="X2155" i="2"/>
  <c r="X2156" i="2"/>
  <c r="X2157" i="2"/>
  <c r="X2158" i="2"/>
  <c r="X2159" i="2"/>
  <c r="X2160" i="2"/>
  <c r="X2161" i="2"/>
  <c r="X2162" i="2"/>
  <c r="X2163" i="2"/>
  <c r="X2164" i="2"/>
  <c r="X2165" i="2"/>
  <c r="X2166" i="2"/>
  <c r="X2167" i="2"/>
  <c r="X2168" i="2"/>
  <c r="X2169" i="2"/>
  <c r="X2170" i="2"/>
  <c r="X2171" i="2"/>
  <c r="X2172" i="2"/>
  <c r="X2173" i="2"/>
  <c r="X2174" i="2"/>
  <c r="X2175" i="2"/>
  <c r="X2176" i="2"/>
  <c r="X2177" i="2"/>
  <c r="X2178" i="2"/>
  <c r="X2179" i="2"/>
  <c r="X2180" i="2"/>
  <c r="X2181" i="2"/>
  <c r="X2182" i="2"/>
  <c r="X2183" i="2"/>
  <c r="X2184" i="2"/>
  <c r="X2185" i="2"/>
  <c r="X2186" i="2"/>
  <c r="X2187" i="2"/>
  <c r="X2188" i="2"/>
  <c r="X2189" i="2"/>
  <c r="X2190" i="2"/>
  <c r="X2191" i="2"/>
  <c r="X2192" i="2"/>
  <c r="X2193" i="2"/>
  <c r="X2194" i="2"/>
  <c r="X2195" i="2"/>
  <c r="X2196" i="2"/>
  <c r="X2197" i="2"/>
  <c r="X2198" i="2"/>
  <c r="X2199" i="2"/>
  <c r="X2200" i="2"/>
  <c r="X2201" i="2"/>
  <c r="X2202" i="2"/>
  <c r="X2203" i="2"/>
  <c r="X2204" i="2"/>
  <c r="X2205" i="2"/>
  <c r="X2206" i="2"/>
  <c r="X2207" i="2"/>
  <c r="X2208" i="2"/>
  <c r="X2209" i="2"/>
  <c r="X2210" i="2"/>
  <c r="X2211" i="2"/>
  <c r="X2212" i="2"/>
  <c r="X2213" i="2"/>
  <c r="X2214" i="2"/>
  <c r="X2215" i="2"/>
  <c r="X2216" i="2"/>
  <c r="X2217" i="2"/>
  <c r="X2218" i="2"/>
  <c r="X2219" i="2"/>
  <c r="X2220" i="2"/>
  <c r="X2221" i="2"/>
  <c r="X2222" i="2"/>
  <c r="X2223" i="2"/>
  <c r="X2224" i="2"/>
  <c r="X2225" i="2"/>
  <c r="X2226" i="2"/>
  <c r="X2227" i="2"/>
  <c r="X2228" i="2"/>
  <c r="X2229" i="2"/>
  <c r="X2230" i="2"/>
  <c r="X2231" i="2"/>
  <c r="X2232" i="2"/>
  <c r="X2233" i="2"/>
  <c r="X2234" i="2"/>
  <c r="X2235" i="2"/>
  <c r="X2236" i="2"/>
  <c r="X2237" i="2"/>
  <c r="X2238" i="2"/>
  <c r="X2239" i="2"/>
  <c r="X2240" i="2"/>
  <c r="X2241" i="2"/>
  <c r="X2242" i="2"/>
  <c r="X2243" i="2"/>
  <c r="X2244" i="2"/>
  <c r="X2245" i="2"/>
  <c r="X2246" i="2"/>
  <c r="X2247" i="2"/>
  <c r="X2248" i="2"/>
  <c r="X2249" i="2"/>
  <c r="X2250" i="2"/>
  <c r="X2251" i="2"/>
  <c r="X2252" i="2"/>
  <c r="X2253" i="2"/>
  <c r="X2254" i="2"/>
  <c r="X2255" i="2"/>
  <c r="X2256" i="2"/>
  <c r="X2257" i="2"/>
  <c r="X2258" i="2"/>
  <c r="X2259" i="2"/>
  <c r="X2260" i="2"/>
  <c r="X2261" i="2"/>
  <c r="X2262" i="2"/>
  <c r="X2263" i="2"/>
  <c r="X2264" i="2"/>
  <c r="X2265" i="2"/>
  <c r="X2266" i="2"/>
  <c r="X2267" i="2"/>
  <c r="X2268" i="2"/>
  <c r="X2269" i="2"/>
  <c r="X2270" i="2"/>
  <c r="X2271" i="2"/>
  <c r="X2272" i="2"/>
  <c r="X2273" i="2"/>
  <c r="X2274" i="2"/>
  <c r="X2275" i="2"/>
  <c r="X2276" i="2"/>
  <c r="X2277" i="2"/>
  <c r="X2278" i="2"/>
  <c r="X2279" i="2"/>
  <c r="X2280" i="2"/>
  <c r="X2281" i="2"/>
  <c r="X2282" i="2"/>
  <c r="X2283" i="2"/>
  <c r="X2284" i="2"/>
  <c r="X2285" i="2"/>
  <c r="X2286" i="2"/>
  <c r="X2287" i="2"/>
  <c r="X2288" i="2"/>
  <c r="X2289" i="2"/>
  <c r="X2290" i="2"/>
  <c r="X2291" i="2"/>
  <c r="X2292" i="2"/>
  <c r="X2293" i="2"/>
  <c r="X2294" i="2"/>
  <c r="X2295" i="2"/>
  <c r="X2296" i="2"/>
  <c r="X2297" i="2"/>
  <c r="X2298" i="2"/>
  <c r="X2299" i="2"/>
  <c r="X2300" i="2"/>
  <c r="X2301" i="2"/>
  <c r="X2302" i="2"/>
  <c r="X2303" i="2"/>
  <c r="X2304" i="2"/>
  <c r="X2305" i="2"/>
  <c r="X2306" i="2"/>
  <c r="X2307" i="2"/>
  <c r="X2308" i="2"/>
  <c r="X2309" i="2"/>
  <c r="X2310" i="2"/>
  <c r="X2311" i="2"/>
  <c r="X2312" i="2"/>
  <c r="X2313" i="2"/>
  <c r="X2314" i="2"/>
  <c r="X2315" i="2"/>
  <c r="X2316" i="2"/>
  <c r="X2317" i="2"/>
  <c r="X2318" i="2"/>
  <c r="X2319" i="2"/>
  <c r="X2320" i="2"/>
  <c r="X2321" i="2"/>
  <c r="X2322" i="2"/>
  <c r="X2323" i="2"/>
  <c r="X2324" i="2"/>
  <c r="X2325" i="2"/>
  <c r="X2326" i="2"/>
  <c r="X2327" i="2"/>
  <c r="X2328" i="2"/>
  <c r="X2329" i="2"/>
  <c r="X2330" i="2"/>
  <c r="X2331" i="2"/>
  <c r="X2332" i="2"/>
  <c r="X2333" i="2"/>
  <c r="X2334" i="2"/>
  <c r="X2335" i="2"/>
  <c r="X2336" i="2"/>
  <c r="X2337" i="2"/>
  <c r="X2338" i="2"/>
  <c r="X2339" i="2"/>
  <c r="X2340" i="2"/>
  <c r="X2341" i="2"/>
  <c r="X2342" i="2"/>
  <c r="X2343" i="2"/>
  <c r="X2344" i="2"/>
  <c r="X2345" i="2"/>
  <c r="X2346" i="2"/>
  <c r="X2347" i="2"/>
  <c r="X2348" i="2"/>
  <c r="X2349" i="2"/>
  <c r="X2350" i="2"/>
  <c r="X2351" i="2"/>
  <c r="X2352" i="2"/>
  <c r="X2353" i="2"/>
  <c r="X2354" i="2"/>
  <c r="X2355" i="2"/>
  <c r="X2356" i="2"/>
  <c r="X2357" i="2"/>
  <c r="X2358" i="2"/>
  <c r="X2359" i="2"/>
  <c r="X2360" i="2"/>
  <c r="X2361" i="2"/>
  <c r="X2362" i="2"/>
  <c r="X2363" i="2"/>
  <c r="X2364" i="2"/>
  <c r="X2365" i="2"/>
  <c r="X2366" i="2"/>
  <c r="X2367" i="2"/>
  <c r="X2368" i="2"/>
  <c r="X2369" i="2"/>
  <c r="X2370" i="2"/>
  <c r="X2371" i="2"/>
  <c r="X2372" i="2"/>
  <c r="X2373" i="2"/>
  <c r="X2374" i="2"/>
  <c r="X2375" i="2"/>
  <c r="X2376" i="2"/>
  <c r="X2377" i="2"/>
  <c r="X2378" i="2"/>
  <c r="X2379" i="2"/>
  <c r="X2380" i="2"/>
  <c r="X2381" i="2"/>
  <c r="X2382" i="2"/>
  <c r="X2383" i="2"/>
  <c r="X2384" i="2"/>
  <c r="X2385" i="2"/>
  <c r="X2386" i="2"/>
  <c r="X2387" i="2"/>
  <c r="X2388" i="2"/>
  <c r="X2389" i="2"/>
  <c r="X2390" i="2"/>
  <c r="X2391" i="2"/>
  <c r="X2392" i="2"/>
  <c r="X2393" i="2"/>
  <c r="X2394" i="2"/>
  <c r="X2395" i="2"/>
  <c r="X2396" i="2"/>
  <c r="X2397" i="2"/>
  <c r="X2398" i="2"/>
  <c r="X2399" i="2"/>
  <c r="X2400" i="2"/>
  <c r="X2401" i="2"/>
  <c r="X2402" i="2"/>
  <c r="X2403" i="2"/>
  <c r="X2404" i="2"/>
  <c r="X2405" i="2"/>
  <c r="X2406" i="2"/>
  <c r="X2407" i="2"/>
  <c r="X2408" i="2"/>
  <c r="X2409" i="2"/>
  <c r="X2410" i="2"/>
  <c r="X2411" i="2"/>
  <c r="X2412" i="2"/>
  <c r="X2413" i="2"/>
  <c r="X2414" i="2"/>
  <c r="X2415" i="2"/>
  <c r="X2416" i="2"/>
  <c r="X2417" i="2"/>
  <c r="X2418" i="2"/>
  <c r="X2419" i="2"/>
  <c r="X2420" i="2"/>
  <c r="X2421" i="2"/>
  <c r="X2422" i="2"/>
  <c r="X2423" i="2"/>
  <c r="X2424" i="2"/>
  <c r="X2425" i="2"/>
  <c r="X2426" i="2"/>
  <c r="X2427" i="2"/>
  <c r="X2428" i="2"/>
  <c r="X2429" i="2"/>
  <c r="X2430" i="2"/>
  <c r="X2431" i="2"/>
  <c r="X2432" i="2"/>
  <c r="X2433" i="2"/>
  <c r="X2434" i="2"/>
  <c r="X2435" i="2"/>
  <c r="X2436" i="2"/>
  <c r="X2437" i="2"/>
  <c r="X2438" i="2"/>
  <c r="X2439" i="2"/>
  <c r="X2440" i="2"/>
  <c r="X2441" i="2"/>
  <c r="X2442" i="2"/>
  <c r="X2443" i="2"/>
  <c r="X2444" i="2"/>
  <c r="X2445" i="2"/>
  <c r="X2446" i="2"/>
  <c r="X2447" i="2"/>
  <c r="X2448" i="2"/>
  <c r="X2449" i="2"/>
  <c r="X2450" i="2"/>
  <c r="X2451" i="2"/>
  <c r="X2452" i="2"/>
  <c r="X2453" i="2"/>
  <c r="X2454" i="2"/>
  <c r="X2455" i="2"/>
  <c r="X2456" i="2"/>
  <c r="X2457" i="2"/>
  <c r="X2458" i="2"/>
  <c r="X2459" i="2"/>
  <c r="X2460" i="2"/>
  <c r="X2461" i="2"/>
  <c r="X2462" i="2"/>
  <c r="X2463" i="2"/>
  <c r="X2464" i="2"/>
  <c r="X2465" i="2"/>
  <c r="X2466" i="2"/>
  <c r="X2467" i="2"/>
  <c r="X2468" i="2"/>
  <c r="X2469" i="2"/>
  <c r="X2470" i="2"/>
  <c r="X2471" i="2"/>
  <c r="X2472" i="2"/>
  <c r="X2473" i="2"/>
  <c r="X2474" i="2"/>
  <c r="X2475" i="2"/>
  <c r="X2476" i="2"/>
  <c r="X2477" i="2"/>
  <c r="X2478" i="2"/>
  <c r="X2479" i="2"/>
  <c r="X2480" i="2"/>
  <c r="X2481" i="2"/>
  <c r="X2482" i="2"/>
  <c r="X2483" i="2"/>
  <c r="X2484" i="2"/>
  <c r="X2485" i="2"/>
  <c r="X2486" i="2"/>
  <c r="X2487" i="2"/>
  <c r="X2488" i="2"/>
  <c r="X2489" i="2"/>
  <c r="X2490" i="2"/>
  <c r="X2491" i="2"/>
  <c r="X2492" i="2"/>
  <c r="X2493" i="2"/>
  <c r="X2494" i="2"/>
  <c r="X2495" i="2"/>
  <c r="X2496" i="2"/>
  <c r="X2497" i="2"/>
  <c r="X2498" i="2"/>
  <c r="X2499" i="2"/>
  <c r="X2500" i="2"/>
  <c r="X2501" i="2"/>
  <c r="X2502" i="2"/>
  <c r="X2503" i="2"/>
  <c r="X2504" i="2"/>
  <c r="X2505" i="2"/>
  <c r="X2506" i="2"/>
  <c r="X2507" i="2"/>
  <c r="X2508" i="2"/>
  <c r="X2509" i="2"/>
  <c r="X2510" i="2"/>
  <c r="X2511" i="2"/>
  <c r="X2512" i="2"/>
  <c r="X2513" i="2"/>
  <c r="X2514" i="2"/>
  <c r="X2515" i="2"/>
  <c r="X2516" i="2"/>
  <c r="X2517" i="2"/>
  <c r="X2518" i="2"/>
  <c r="X2519" i="2"/>
  <c r="X2520" i="2"/>
  <c r="X2521" i="2"/>
  <c r="X2522" i="2"/>
  <c r="X2523" i="2"/>
  <c r="X2524" i="2"/>
  <c r="X2525" i="2"/>
  <c r="X2526" i="2"/>
  <c r="X2527" i="2"/>
  <c r="X2528" i="2"/>
  <c r="X2529" i="2"/>
  <c r="X2530" i="2"/>
  <c r="X2531" i="2"/>
  <c r="X2532" i="2"/>
  <c r="X2533" i="2"/>
  <c r="X2534" i="2"/>
  <c r="X2535" i="2"/>
  <c r="X2536" i="2"/>
  <c r="X2537" i="2"/>
  <c r="X2538" i="2"/>
  <c r="X2539" i="2"/>
  <c r="X2540" i="2"/>
  <c r="X2541" i="2"/>
  <c r="X2542" i="2"/>
  <c r="X2543" i="2"/>
  <c r="X2544" i="2"/>
  <c r="X2545" i="2"/>
  <c r="X2546" i="2"/>
  <c r="X2547" i="2"/>
  <c r="X2548" i="2"/>
  <c r="X2549" i="2"/>
  <c r="X2550" i="2"/>
  <c r="X2551" i="2"/>
  <c r="X2552" i="2"/>
  <c r="X2553" i="2"/>
  <c r="X2554" i="2"/>
  <c r="X2555" i="2"/>
  <c r="X2556" i="2"/>
  <c r="X2557" i="2"/>
  <c r="X2558" i="2"/>
  <c r="X2559" i="2"/>
  <c r="X2560" i="2"/>
  <c r="X2561" i="2"/>
  <c r="X2562" i="2"/>
  <c r="X2563" i="2"/>
  <c r="X2564" i="2"/>
  <c r="X2565" i="2"/>
  <c r="X2566" i="2"/>
  <c r="X2567" i="2"/>
  <c r="X2568" i="2"/>
  <c r="X2569" i="2"/>
  <c r="X2570" i="2"/>
  <c r="X2571" i="2"/>
  <c r="X2572" i="2"/>
  <c r="X2573" i="2"/>
  <c r="X2574" i="2"/>
  <c r="X2575" i="2"/>
  <c r="X2576" i="2"/>
  <c r="X2577" i="2"/>
  <c r="X2578" i="2"/>
  <c r="X2579" i="2"/>
  <c r="X2580" i="2"/>
  <c r="X2581" i="2"/>
  <c r="X2582" i="2"/>
  <c r="X2583" i="2"/>
  <c r="X2584" i="2"/>
  <c r="X2585" i="2"/>
  <c r="X2586" i="2"/>
  <c r="X2587" i="2"/>
  <c r="X2588" i="2"/>
  <c r="X2589" i="2"/>
  <c r="X2590" i="2"/>
  <c r="X2591" i="2"/>
  <c r="X2592" i="2"/>
  <c r="X2593" i="2"/>
  <c r="X2594" i="2"/>
  <c r="X2595" i="2"/>
  <c r="X2596" i="2"/>
  <c r="X2597" i="2"/>
  <c r="X2598" i="2"/>
  <c r="X2599" i="2"/>
  <c r="X2600" i="2"/>
  <c r="X2601" i="2"/>
  <c r="X2602" i="2"/>
  <c r="X2603" i="2"/>
  <c r="X2604" i="2"/>
  <c r="X2605" i="2"/>
  <c r="X2606" i="2"/>
  <c r="X2607" i="2"/>
  <c r="X2608" i="2"/>
  <c r="X2609" i="2"/>
  <c r="X2610" i="2"/>
  <c r="X2611" i="2"/>
  <c r="X2612" i="2"/>
  <c r="X2613" i="2"/>
  <c r="X2614" i="2"/>
  <c r="X2615" i="2"/>
  <c r="X2616" i="2"/>
  <c r="X2617" i="2"/>
  <c r="X2618" i="2"/>
  <c r="X2619" i="2"/>
  <c r="X2620" i="2"/>
  <c r="X2621" i="2"/>
  <c r="X2622" i="2"/>
  <c r="X2623" i="2"/>
  <c r="X2624" i="2"/>
  <c r="X2625" i="2"/>
  <c r="X2626" i="2"/>
  <c r="X2627" i="2"/>
  <c r="X2628" i="2"/>
  <c r="X2629" i="2"/>
  <c r="X2630" i="2"/>
  <c r="X2631" i="2"/>
  <c r="X2632" i="2"/>
  <c r="X2633" i="2"/>
  <c r="X2634" i="2"/>
  <c r="X2635" i="2"/>
  <c r="X2636" i="2"/>
  <c r="X2637" i="2"/>
  <c r="X2638" i="2"/>
  <c r="X2639" i="2"/>
  <c r="X2640" i="2"/>
  <c r="X2641" i="2"/>
  <c r="X2642" i="2"/>
  <c r="X2643" i="2"/>
  <c r="X2644" i="2"/>
  <c r="X2645" i="2"/>
  <c r="X2646" i="2"/>
  <c r="X2647" i="2"/>
  <c r="X2648" i="2"/>
  <c r="X2649" i="2"/>
  <c r="X2650" i="2"/>
  <c r="X2651" i="2"/>
  <c r="X2652" i="2"/>
  <c r="X2653" i="2"/>
  <c r="X2654" i="2"/>
  <c r="X2655" i="2"/>
  <c r="X2656" i="2"/>
  <c r="X2657" i="2"/>
  <c r="X2658" i="2"/>
  <c r="X2659" i="2"/>
  <c r="X2660" i="2"/>
  <c r="X2661" i="2"/>
  <c r="X2662" i="2"/>
  <c r="X2663" i="2"/>
  <c r="X2664" i="2"/>
  <c r="X2665" i="2"/>
  <c r="X2666" i="2"/>
  <c r="X2667" i="2"/>
  <c r="X2668" i="2"/>
  <c r="X2669" i="2"/>
  <c r="X2670" i="2"/>
  <c r="X2671" i="2"/>
  <c r="X2672" i="2"/>
  <c r="X2673" i="2"/>
  <c r="X2674" i="2"/>
  <c r="X2675" i="2"/>
  <c r="X2676" i="2"/>
  <c r="X2677" i="2"/>
  <c r="X2678" i="2"/>
  <c r="X2679" i="2"/>
  <c r="X2680" i="2"/>
  <c r="X2681" i="2"/>
  <c r="X2682" i="2"/>
  <c r="X2683" i="2"/>
  <c r="X2684" i="2"/>
  <c r="X2685" i="2"/>
  <c r="X2686" i="2"/>
  <c r="X2687" i="2"/>
  <c r="X2688" i="2"/>
  <c r="X2689" i="2"/>
  <c r="X2690" i="2"/>
  <c r="X2691" i="2"/>
  <c r="X2692" i="2"/>
  <c r="X2693" i="2"/>
  <c r="X2694" i="2"/>
  <c r="X2695" i="2"/>
  <c r="X2696" i="2"/>
  <c r="X2697" i="2"/>
  <c r="X2698" i="2"/>
  <c r="X2699" i="2"/>
  <c r="X2700" i="2"/>
  <c r="X2701" i="2"/>
  <c r="X2702" i="2"/>
  <c r="X2703" i="2"/>
  <c r="X2704" i="2"/>
  <c r="X2705" i="2"/>
  <c r="X2706" i="2"/>
  <c r="X2707" i="2"/>
  <c r="X2708" i="2"/>
  <c r="X2709" i="2"/>
  <c r="X2710" i="2"/>
  <c r="X2711" i="2"/>
  <c r="X2712" i="2"/>
  <c r="X2713" i="2"/>
  <c r="X2714" i="2"/>
  <c r="X2715" i="2"/>
  <c r="X2716" i="2"/>
  <c r="X2717" i="2"/>
  <c r="X2718" i="2"/>
  <c r="X2719" i="2"/>
  <c r="X2720" i="2"/>
  <c r="X2721" i="2"/>
  <c r="X2722" i="2"/>
  <c r="X2723" i="2"/>
  <c r="X2724" i="2"/>
  <c r="X2725" i="2"/>
  <c r="X2726" i="2"/>
  <c r="X2727" i="2"/>
  <c r="X2728" i="2"/>
  <c r="X2729" i="2"/>
  <c r="X2730" i="2"/>
  <c r="X2731" i="2"/>
  <c r="X2732" i="2"/>
  <c r="X2733" i="2"/>
  <c r="X2734" i="2"/>
  <c r="X2735" i="2"/>
  <c r="X2736" i="2"/>
  <c r="X2737" i="2"/>
  <c r="X2738" i="2"/>
  <c r="X2739" i="2"/>
  <c r="X2740" i="2"/>
  <c r="X2741" i="2"/>
  <c r="X2742" i="2"/>
  <c r="X2743" i="2"/>
  <c r="X2744" i="2"/>
  <c r="X2745" i="2"/>
  <c r="X2746" i="2"/>
  <c r="X2747" i="2"/>
  <c r="X2748" i="2"/>
  <c r="X2749" i="2"/>
  <c r="X2750" i="2"/>
  <c r="X2751" i="2"/>
  <c r="X2752" i="2"/>
  <c r="X2753" i="2"/>
  <c r="X2754" i="2"/>
  <c r="X2755" i="2"/>
  <c r="X2756" i="2"/>
  <c r="X2757" i="2"/>
  <c r="X2758" i="2"/>
  <c r="X2759" i="2"/>
  <c r="X2760" i="2"/>
  <c r="X2761" i="2"/>
  <c r="X2762" i="2"/>
  <c r="X2763" i="2"/>
  <c r="X2764" i="2"/>
  <c r="X2765" i="2"/>
  <c r="X2766" i="2"/>
  <c r="X2767" i="2"/>
  <c r="X2768" i="2"/>
  <c r="X2769" i="2"/>
  <c r="X2770" i="2"/>
  <c r="X2771" i="2"/>
  <c r="X2772" i="2"/>
  <c r="X2773" i="2"/>
  <c r="X2774" i="2"/>
  <c r="X2775" i="2"/>
  <c r="X2776" i="2"/>
  <c r="X2777" i="2"/>
  <c r="X2778" i="2"/>
  <c r="X2779" i="2"/>
  <c r="X2780" i="2"/>
  <c r="X2781" i="2"/>
  <c r="X2782" i="2"/>
  <c r="X2783" i="2"/>
  <c r="X2784" i="2"/>
  <c r="X2785" i="2"/>
  <c r="X2786" i="2"/>
  <c r="X2787" i="2"/>
  <c r="X2788" i="2"/>
  <c r="X2789" i="2"/>
  <c r="X2790" i="2"/>
  <c r="X2791" i="2"/>
  <c r="X2792" i="2"/>
  <c r="X2793" i="2"/>
  <c r="X2794" i="2"/>
  <c r="X2795" i="2"/>
  <c r="X2796" i="2"/>
  <c r="X2797" i="2"/>
  <c r="X2798" i="2"/>
  <c r="X2799" i="2"/>
  <c r="X2800" i="2"/>
  <c r="X2801" i="2"/>
  <c r="X2802" i="2"/>
  <c r="X2803" i="2"/>
  <c r="X2804" i="2"/>
  <c r="X2805" i="2"/>
  <c r="X2806" i="2"/>
  <c r="X2807" i="2"/>
  <c r="X2808" i="2"/>
  <c r="X2809" i="2"/>
  <c r="X2810" i="2"/>
  <c r="X2811" i="2"/>
  <c r="X2812" i="2"/>
  <c r="X2813" i="2"/>
  <c r="X2814" i="2"/>
  <c r="X2815" i="2"/>
  <c r="X2816" i="2"/>
  <c r="X2817" i="2"/>
  <c r="X2818" i="2"/>
  <c r="X2819" i="2"/>
  <c r="X2820" i="2"/>
  <c r="X2821" i="2"/>
  <c r="X2822" i="2"/>
  <c r="X2823" i="2"/>
  <c r="X2824" i="2"/>
  <c r="X2825" i="2"/>
  <c r="X2826" i="2"/>
  <c r="X2827" i="2"/>
  <c r="X2828" i="2"/>
  <c r="X2829" i="2"/>
  <c r="X2830" i="2"/>
  <c r="X2831" i="2"/>
  <c r="X2832" i="2"/>
  <c r="X2833" i="2"/>
  <c r="X2834" i="2"/>
  <c r="X2835" i="2"/>
  <c r="X2836" i="2"/>
  <c r="X2837" i="2"/>
  <c r="X2838" i="2"/>
  <c r="X2839" i="2"/>
  <c r="X2840" i="2"/>
  <c r="X2841" i="2"/>
  <c r="X2842" i="2"/>
  <c r="X2843" i="2"/>
  <c r="X2844" i="2"/>
  <c r="X2845" i="2"/>
  <c r="X2846" i="2"/>
  <c r="X2847" i="2"/>
  <c r="X2848" i="2"/>
  <c r="X2849" i="2"/>
  <c r="X2850" i="2"/>
  <c r="X2851" i="2"/>
  <c r="X2852" i="2"/>
  <c r="X2853" i="2"/>
  <c r="X2854" i="2"/>
  <c r="X2855" i="2"/>
  <c r="X2856" i="2"/>
  <c r="X2857" i="2"/>
  <c r="X2858" i="2"/>
  <c r="X2859" i="2"/>
  <c r="X2860" i="2"/>
  <c r="X2861" i="2"/>
  <c r="X2862" i="2"/>
  <c r="X2863" i="2"/>
  <c r="X2864" i="2"/>
  <c r="X2865" i="2"/>
  <c r="X2866" i="2"/>
  <c r="X2867" i="2"/>
  <c r="X2868" i="2"/>
  <c r="X2869" i="2"/>
  <c r="X2870" i="2"/>
  <c r="X2871" i="2"/>
  <c r="X2872" i="2"/>
  <c r="X2873" i="2"/>
  <c r="X2874" i="2"/>
  <c r="X2875" i="2"/>
  <c r="X2876" i="2"/>
  <c r="X2877" i="2"/>
  <c r="X2878" i="2"/>
  <c r="X2879" i="2"/>
  <c r="X2880" i="2"/>
  <c r="X2881" i="2"/>
  <c r="X2882" i="2"/>
  <c r="X2883" i="2"/>
  <c r="X2884" i="2"/>
  <c r="X2885" i="2"/>
  <c r="X2886" i="2"/>
  <c r="X2887" i="2"/>
  <c r="X2888" i="2"/>
  <c r="X2889" i="2"/>
  <c r="X2890" i="2"/>
  <c r="X2891" i="2"/>
  <c r="X2892" i="2"/>
  <c r="X2893" i="2"/>
  <c r="X2894" i="2"/>
  <c r="X2895" i="2"/>
  <c r="X2896" i="2"/>
  <c r="X2897" i="2"/>
  <c r="X2898" i="2"/>
  <c r="X2899" i="2"/>
  <c r="X2900" i="2"/>
  <c r="X2901" i="2"/>
  <c r="X2902" i="2"/>
  <c r="X2903" i="2"/>
  <c r="X2904" i="2"/>
  <c r="X2905" i="2"/>
  <c r="X2906" i="2"/>
  <c r="X2907" i="2"/>
  <c r="X2908" i="2"/>
  <c r="X2909" i="2"/>
  <c r="X2910" i="2"/>
  <c r="X2911" i="2"/>
  <c r="X2912" i="2"/>
  <c r="X2913" i="2"/>
  <c r="X2914" i="2"/>
  <c r="X2915" i="2"/>
  <c r="X2916" i="2"/>
  <c r="X2917" i="2"/>
  <c r="X2918" i="2"/>
  <c r="X2919" i="2"/>
  <c r="X2920" i="2"/>
  <c r="X2921" i="2"/>
  <c r="X2922" i="2"/>
  <c r="X2923" i="2"/>
  <c r="X2924" i="2"/>
  <c r="X2925" i="2"/>
  <c r="X2926" i="2"/>
  <c r="X2927" i="2"/>
  <c r="X2928" i="2"/>
  <c r="X2929" i="2"/>
  <c r="X2930" i="2"/>
  <c r="X2931" i="2"/>
  <c r="X2932" i="2"/>
  <c r="X2933" i="2"/>
  <c r="X2934" i="2"/>
  <c r="X2935" i="2"/>
  <c r="X2936" i="2"/>
  <c r="X2937" i="2"/>
  <c r="X2938" i="2"/>
  <c r="X2939" i="2"/>
  <c r="X2940" i="2"/>
  <c r="X2941" i="2"/>
  <c r="X2942" i="2"/>
  <c r="X2943" i="2"/>
  <c r="X2944" i="2"/>
  <c r="X2945" i="2"/>
  <c r="X2946" i="2"/>
  <c r="X2947" i="2"/>
  <c r="X2948" i="2"/>
  <c r="X2949" i="2"/>
  <c r="X2950" i="2"/>
  <c r="X2951" i="2"/>
  <c r="X2952" i="2"/>
  <c r="X2953" i="2"/>
  <c r="X2954" i="2"/>
  <c r="X2955" i="2"/>
  <c r="X2956" i="2"/>
  <c r="X2957" i="2"/>
  <c r="X2958" i="2"/>
  <c r="X2959" i="2"/>
  <c r="X2960" i="2"/>
  <c r="X2961" i="2"/>
  <c r="X2962" i="2"/>
  <c r="X2963" i="2"/>
  <c r="X2964" i="2"/>
  <c r="X2965" i="2"/>
  <c r="X2966" i="2"/>
  <c r="X2967" i="2"/>
  <c r="X2968" i="2"/>
  <c r="X2969" i="2"/>
  <c r="X2970" i="2"/>
  <c r="X2971" i="2"/>
  <c r="X2972" i="2"/>
  <c r="X2973" i="2"/>
  <c r="X2974" i="2"/>
  <c r="X2975" i="2"/>
  <c r="X2976" i="2"/>
  <c r="X2977" i="2"/>
  <c r="X2978" i="2"/>
  <c r="X2979" i="2"/>
  <c r="X2980" i="2"/>
  <c r="X2981" i="2"/>
  <c r="X2982" i="2"/>
  <c r="X2983" i="2"/>
  <c r="X2984" i="2"/>
  <c r="X2985" i="2"/>
  <c r="X2986" i="2"/>
  <c r="X2987" i="2"/>
  <c r="X2988" i="2"/>
  <c r="X2989" i="2"/>
  <c r="X2990" i="2"/>
  <c r="X2991" i="2"/>
  <c r="X2992" i="2"/>
  <c r="X2993" i="2"/>
  <c r="X2994" i="2"/>
  <c r="X2995" i="2"/>
  <c r="X2996" i="2"/>
  <c r="X2997" i="2"/>
  <c r="X2998" i="2"/>
  <c r="X2999" i="2"/>
  <c r="X3000" i="2"/>
  <c r="X3001" i="2"/>
  <c r="X3002" i="2"/>
  <c r="X3003" i="2"/>
  <c r="X3004" i="2"/>
  <c r="X3005" i="2"/>
  <c r="X3006" i="2"/>
  <c r="X3007" i="2"/>
  <c r="X3008" i="2"/>
  <c r="X3009" i="2"/>
  <c r="X3010" i="2"/>
  <c r="X3011" i="2"/>
  <c r="X3012" i="2"/>
  <c r="X3013" i="2"/>
  <c r="X3014" i="2"/>
  <c r="X3015" i="2"/>
  <c r="X3016" i="2"/>
  <c r="X3017" i="2"/>
  <c r="X3018" i="2"/>
  <c r="X3019" i="2"/>
  <c r="X3020" i="2"/>
  <c r="X3021" i="2"/>
  <c r="X3022" i="2"/>
  <c r="X3023" i="2"/>
  <c r="X3024" i="2"/>
  <c r="X3025" i="2"/>
  <c r="X3026" i="2"/>
  <c r="X3027" i="2"/>
  <c r="X3028" i="2"/>
  <c r="X3029" i="2"/>
  <c r="X3030" i="2"/>
  <c r="X3031" i="2"/>
  <c r="X3032" i="2"/>
  <c r="X3033" i="2"/>
  <c r="X3034" i="2"/>
  <c r="X3035" i="2"/>
  <c r="X3036" i="2"/>
  <c r="X3037" i="2"/>
  <c r="X3038" i="2"/>
  <c r="X3039" i="2"/>
  <c r="X3040" i="2"/>
  <c r="X3041" i="2"/>
  <c r="X3042" i="2"/>
  <c r="X3043" i="2"/>
  <c r="X3044" i="2"/>
  <c r="X3045" i="2"/>
  <c r="X3046" i="2"/>
  <c r="X3047" i="2"/>
  <c r="X3048" i="2"/>
  <c r="X3049" i="2"/>
  <c r="X3050" i="2"/>
  <c r="X3051" i="2"/>
  <c r="X3052" i="2"/>
  <c r="X3053" i="2"/>
  <c r="X3054" i="2"/>
  <c r="X3055" i="2"/>
  <c r="X3056" i="2"/>
  <c r="X3057" i="2"/>
  <c r="X3058" i="2"/>
  <c r="X3059" i="2"/>
  <c r="X3060" i="2"/>
  <c r="X3061" i="2"/>
  <c r="X3062" i="2"/>
  <c r="X3063" i="2"/>
  <c r="X3064" i="2"/>
  <c r="X3065" i="2"/>
  <c r="X3066" i="2"/>
  <c r="X3067" i="2"/>
  <c r="X3068" i="2"/>
  <c r="X3069" i="2"/>
  <c r="X3070" i="2"/>
  <c r="X3071" i="2"/>
  <c r="X3072" i="2"/>
  <c r="X3073" i="2"/>
  <c r="X3074" i="2"/>
  <c r="X3075" i="2"/>
  <c r="X3076" i="2"/>
  <c r="X3077" i="2"/>
  <c r="X3078" i="2"/>
  <c r="X3079" i="2"/>
  <c r="X3080" i="2"/>
  <c r="X3081" i="2"/>
  <c r="X3082" i="2"/>
  <c r="X3083" i="2"/>
  <c r="X3084" i="2"/>
  <c r="X3085" i="2"/>
  <c r="X3086" i="2"/>
  <c r="X3087" i="2"/>
  <c r="X3088" i="2"/>
  <c r="X3089" i="2"/>
  <c r="X3090" i="2"/>
  <c r="X3091" i="2"/>
  <c r="X3092" i="2"/>
  <c r="X3093" i="2"/>
  <c r="X3094" i="2"/>
  <c r="X3095" i="2"/>
  <c r="X3096" i="2"/>
  <c r="X3097" i="2"/>
  <c r="X3098" i="2"/>
  <c r="X3099" i="2"/>
  <c r="X3100" i="2"/>
  <c r="X3101" i="2"/>
  <c r="X3102" i="2"/>
  <c r="X3103" i="2"/>
  <c r="X3104" i="2"/>
  <c r="X3105" i="2"/>
  <c r="X3106" i="2"/>
  <c r="X3107" i="2"/>
  <c r="X3108" i="2"/>
  <c r="X3109" i="2"/>
  <c r="X3110" i="2"/>
  <c r="X3111" i="2"/>
  <c r="X3112" i="2"/>
  <c r="X3113" i="2"/>
  <c r="X3114" i="2"/>
  <c r="X3115" i="2"/>
  <c r="X3116" i="2"/>
  <c r="X3117" i="2"/>
  <c r="X3118" i="2"/>
  <c r="X3119" i="2"/>
  <c r="X3120" i="2"/>
  <c r="X3121" i="2"/>
  <c r="X3122" i="2"/>
  <c r="X3123" i="2"/>
  <c r="X3124" i="2"/>
  <c r="X3125" i="2"/>
  <c r="X3126" i="2"/>
  <c r="X3127" i="2"/>
  <c r="X3128" i="2"/>
  <c r="X3129" i="2"/>
  <c r="X3130" i="2"/>
  <c r="X3131" i="2"/>
  <c r="X3132" i="2"/>
  <c r="X3133" i="2"/>
  <c r="X3134" i="2"/>
  <c r="X3135" i="2"/>
  <c r="X3136" i="2"/>
  <c r="X3137" i="2"/>
  <c r="X3138" i="2"/>
  <c r="X3139" i="2"/>
  <c r="X3140" i="2"/>
  <c r="X3141" i="2"/>
  <c r="X3142" i="2"/>
  <c r="X3143" i="2"/>
  <c r="X3144" i="2"/>
  <c r="X3145" i="2"/>
  <c r="X3146" i="2"/>
  <c r="X3147" i="2"/>
  <c r="X3148" i="2"/>
  <c r="X3149" i="2"/>
  <c r="X3150" i="2"/>
  <c r="X3151" i="2"/>
  <c r="X3152" i="2"/>
  <c r="X3153" i="2"/>
  <c r="X3154" i="2"/>
  <c r="X3155" i="2"/>
  <c r="X3156" i="2"/>
  <c r="X3157" i="2"/>
  <c r="X3158" i="2"/>
  <c r="X3159" i="2"/>
  <c r="X3160" i="2"/>
  <c r="X3161" i="2"/>
  <c r="X3162" i="2"/>
  <c r="X3163" i="2"/>
  <c r="X3164" i="2"/>
  <c r="X3165" i="2"/>
  <c r="X3166" i="2"/>
  <c r="X3167" i="2"/>
  <c r="X3168" i="2"/>
  <c r="X3169" i="2"/>
  <c r="X3170" i="2"/>
  <c r="X3171" i="2"/>
  <c r="X3172" i="2"/>
  <c r="X3173" i="2"/>
  <c r="X3174" i="2"/>
  <c r="X3175" i="2"/>
  <c r="X3176" i="2"/>
  <c r="X3177" i="2"/>
  <c r="X3178" i="2"/>
  <c r="X3179" i="2"/>
  <c r="X3180" i="2"/>
  <c r="X3181" i="2"/>
  <c r="X3182" i="2"/>
  <c r="X3183" i="2"/>
  <c r="X3184" i="2"/>
  <c r="X3185" i="2"/>
  <c r="X3186" i="2"/>
  <c r="X3187" i="2"/>
  <c r="X3188" i="2"/>
  <c r="X3189" i="2"/>
  <c r="X3190" i="2"/>
  <c r="X3191" i="2"/>
  <c r="X3192" i="2"/>
  <c r="X3193" i="2"/>
  <c r="X3194" i="2"/>
  <c r="X3195" i="2"/>
  <c r="X3196" i="2"/>
  <c r="X3197" i="2"/>
  <c r="X3198" i="2"/>
  <c r="X3199" i="2"/>
  <c r="X3200" i="2"/>
  <c r="X3201" i="2"/>
  <c r="X3202" i="2"/>
  <c r="X3203" i="2"/>
  <c r="X3204" i="2"/>
  <c r="X3205" i="2"/>
  <c r="X3206" i="2"/>
  <c r="X3207" i="2"/>
  <c r="X3208" i="2"/>
  <c r="X3209" i="2"/>
  <c r="X3210" i="2"/>
  <c r="X3211" i="2"/>
  <c r="X3212" i="2"/>
  <c r="X3213" i="2"/>
  <c r="X3214" i="2"/>
  <c r="X3215" i="2"/>
  <c r="X3216" i="2"/>
  <c r="X3217" i="2"/>
  <c r="X3218" i="2"/>
  <c r="X3219" i="2"/>
  <c r="X3220" i="2"/>
  <c r="X3221" i="2"/>
  <c r="X3222" i="2"/>
  <c r="X3223" i="2"/>
  <c r="X3224" i="2"/>
  <c r="X3225" i="2"/>
  <c r="X3226" i="2"/>
  <c r="X3227" i="2"/>
  <c r="X3228" i="2"/>
  <c r="X3229" i="2"/>
  <c r="X3230" i="2"/>
  <c r="X3231" i="2"/>
  <c r="X3232" i="2"/>
  <c r="X3233" i="2"/>
  <c r="X3234" i="2"/>
  <c r="X3235" i="2"/>
  <c r="X3236" i="2"/>
  <c r="X3237" i="2"/>
  <c r="X3238" i="2"/>
  <c r="X3239" i="2"/>
  <c r="X3240" i="2"/>
  <c r="X3241" i="2"/>
  <c r="X3242" i="2"/>
  <c r="X3243" i="2"/>
  <c r="X3244" i="2"/>
  <c r="X3245" i="2"/>
  <c r="X3246" i="2"/>
  <c r="X3247" i="2"/>
  <c r="X3248" i="2"/>
  <c r="X3249" i="2"/>
  <c r="X3250" i="2"/>
  <c r="X3251" i="2"/>
  <c r="X3252" i="2"/>
  <c r="X3253" i="2"/>
  <c r="X3254" i="2"/>
  <c r="X3255" i="2"/>
  <c r="X3256" i="2"/>
  <c r="X3257" i="2"/>
  <c r="X3258" i="2"/>
  <c r="X3259" i="2"/>
  <c r="X3260" i="2"/>
  <c r="X3261" i="2"/>
  <c r="X3262" i="2"/>
  <c r="X3263" i="2"/>
  <c r="X3264" i="2"/>
  <c r="X3265" i="2"/>
  <c r="X3266" i="2"/>
  <c r="X3267" i="2"/>
  <c r="X3268" i="2"/>
  <c r="X3269" i="2"/>
  <c r="X3270" i="2"/>
  <c r="X3271" i="2"/>
  <c r="X3272" i="2"/>
  <c r="X3273" i="2"/>
  <c r="X3274" i="2"/>
  <c r="X3275" i="2"/>
  <c r="X3276" i="2"/>
  <c r="X3277" i="2"/>
  <c r="X3278" i="2"/>
  <c r="X3279" i="2"/>
  <c r="X3280" i="2"/>
  <c r="X3281" i="2"/>
  <c r="X3282" i="2"/>
  <c r="X3283" i="2"/>
  <c r="X3284" i="2"/>
  <c r="X3285" i="2"/>
  <c r="X3286" i="2"/>
  <c r="X3287" i="2"/>
  <c r="X3288" i="2"/>
  <c r="X3289" i="2"/>
  <c r="X3290" i="2"/>
  <c r="X3291" i="2"/>
  <c r="X3292" i="2"/>
  <c r="X3293" i="2"/>
  <c r="X3294" i="2"/>
  <c r="X3295" i="2"/>
  <c r="X3296" i="2"/>
  <c r="X3297" i="2"/>
  <c r="X3298" i="2"/>
  <c r="X3299" i="2"/>
  <c r="X3300" i="2"/>
  <c r="X3301" i="2"/>
  <c r="X3302" i="2"/>
  <c r="X3303" i="2"/>
  <c r="X3304" i="2"/>
  <c r="X3305" i="2"/>
  <c r="X3306" i="2"/>
  <c r="X3307" i="2"/>
  <c r="X3308" i="2"/>
  <c r="X3309" i="2"/>
  <c r="X3310" i="2"/>
  <c r="X3311" i="2"/>
  <c r="X3312" i="2"/>
  <c r="X3313" i="2"/>
  <c r="X3314" i="2"/>
  <c r="X3315" i="2"/>
  <c r="X3316" i="2"/>
  <c r="X3317" i="2"/>
  <c r="X3318" i="2"/>
  <c r="X3319" i="2"/>
  <c r="X3320" i="2"/>
  <c r="X3321" i="2"/>
  <c r="X3322" i="2"/>
  <c r="X3323" i="2"/>
  <c r="X3324" i="2"/>
  <c r="X3325" i="2"/>
  <c r="X3326" i="2"/>
  <c r="X3327" i="2"/>
  <c r="X3328" i="2"/>
  <c r="X3329" i="2"/>
  <c r="X3330" i="2"/>
  <c r="X3331" i="2"/>
  <c r="X3332" i="2"/>
  <c r="X3333" i="2"/>
  <c r="X3334" i="2"/>
  <c r="X3335" i="2"/>
  <c r="X3336" i="2"/>
  <c r="X3337" i="2"/>
  <c r="X3338" i="2"/>
  <c r="X3339" i="2"/>
  <c r="X3340" i="2"/>
  <c r="X3341" i="2"/>
  <c r="X3342" i="2"/>
  <c r="X3343" i="2"/>
  <c r="X3344" i="2"/>
  <c r="X3345" i="2"/>
  <c r="X3346" i="2"/>
  <c r="X3347" i="2"/>
  <c r="X3348" i="2"/>
  <c r="X3349" i="2"/>
  <c r="X3350" i="2"/>
  <c r="X3351" i="2"/>
  <c r="X3352" i="2"/>
  <c r="X3353" i="2"/>
  <c r="X3354" i="2"/>
  <c r="X3355" i="2"/>
  <c r="X3356" i="2"/>
  <c r="X3357" i="2"/>
  <c r="X3358" i="2"/>
  <c r="X3359" i="2"/>
  <c r="X3360" i="2"/>
  <c r="X3361" i="2"/>
  <c r="X3362" i="2"/>
  <c r="X3363" i="2"/>
  <c r="X3364" i="2"/>
  <c r="X3365" i="2"/>
  <c r="X3366" i="2"/>
  <c r="X3367" i="2"/>
  <c r="X3368" i="2"/>
  <c r="X3369" i="2"/>
  <c r="X3370" i="2"/>
  <c r="X3371" i="2"/>
  <c r="X3372" i="2"/>
  <c r="X3373" i="2"/>
  <c r="X3374" i="2"/>
  <c r="X3375" i="2"/>
  <c r="X3376" i="2"/>
  <c r="X3377" i="2"/>
  <c r="X3378" i="2"/>
  <c r="X3379" i="2"/>
  <c r="X3380" i="2"/>
  <c r="X3381" i="2"/>
  <c r="X3382" i="2"/>
  <c r="X3383" i="2"/>
  <c r="X3384" i="2"/>
  <c r="X3385" i="2"/>
  <c r="X3386" i="2"/>
  <c r="X3387" i="2"/>
  <c r="X3388" i="2"/>
  <c r="X3389" i="2"/>
  <c r="X3390" i="2"/>
  <c r="X3391" i="2"/>
  <c r="X3392" i="2"/>
  <c r="X3393" i="2"/>
  <c r="X3394" i="2"/>
  <c r="X3395" i="2"/>
  <c r="X3396" i="2"/>
  <c r="X3397" i="2"/>
  <c r="X3398" i="2"/>
  <c r="X3399" i="2"/>
  <c r="X3400" i="2"/>
  <c r="X3401" i="2"/>
  <c r="X3402" i="2"/>
  <c r="X3403" i="2"/>
  <c r="X3404" i="2"/>
  <c r="X3405" i="2"/>
  <c r="X3406" i="2"/>
  <c r="X3407" i="2"/>
  <c r="X3408" i="2"/>
  <c r="X3409" i="2"/>
  <c r="X3410" i="2"/>
  <c r="X3411" i="2"/>
  <c r="X3412" i="2"/>
  <c r="X3413" i="2"/>
  <c r="X3414" i="2"/>
  <c r="X3415" i="2"/>
  <c r="X3416" i="2"/>
  <c r="X3417" i="2"/>
  <c r="X3418" i="2"/>
  <c r="X3419" i="2"/>
  <c r="X3420" i="2"/>
  <c r="X3421" i="2"/>
  <c r="X3422" i="2"/>
  <c r="X3423" i="2"/>
  <c r="X3424" i="2"/>
  <c r="X3425" i="2"/>
  <c r="X3426" i="2"/>
  <c r="X3427" i="2"/>
  <c r="X3428" i="2"/>
  <c r="X3429" i="2"/>
  <c r="X3430" i="2"/>
  <c r="X3431" i="2"/>
  <c r="X3432" i="2"/>
  <c r="X3433" i="2"/>
  <c r="X3434" i="2"/>
  <c r="X3435" i="2"/>
  <c r="X3436" i="2"/>
  <c r="X3437" i="2"/>
  <c r="X3438" i="2"/>
  <c r="X3439" i="2"/>
  <c r="X3440" i="2"/>
  <c r="X3441" i="2"/>
  <c r="X3442" i="2"/>
  <c r="X3443" i="2"/>
  <c r="X3444" i="2"/>
  <c r="X3445" i="2"/>
  <c r="X3446" i="2"/>
  <c r="X3447" i="2"/>
  <c r="X3448" i="2"/>
  <c r="X3449" i="2"/>
  <c r="X3450" i="2"/>
  <c r="X3451" i="2"/>
  <c r="X3452" i="2"/>
  <c r="X3453" i="2"/>
  <c r="X3454" i="2"/>
  <c r="X3455" i="2"/>
  <c r="X3456" i="2"/>
  <c r="X3457" i="2"/>
  <c r="X3458" i="2"/>
  <c r="X3459" i="2"/>
  <c r="X3460" i="2"/>
  <c r="X3461" i="2"/>
  <c r="X3462" i="2"/>
  <c r="X3463" i="2"/>
  <c r="X3464" i="2"/>
  <c r="X3465" i="2"/>
  <c r="X3466" i="2"/>
  <c r="X3467" i="2"/>
  <c r="X3468" i="2"/>
  <c r="X3469" i="2"/>
  <c r="X3470" i="2"/>
  <c r="X3471" i="2"/>
  <c r="X3472" i="2"/>
  <c r="X3473" i="2"/>
  <c r="X3474" i="2"/>
  <c r="X3475" i="2"/>
  <c r="X3476" i="2"/>
  <c r="X3477" i="2"/>
  <c r="X3478" i="2"/>
  <c r="X3479" i="2"/>
  <c r="X3480" i="2"/>
  <c r="X3481" i="2"/>
  <c r="X3482" i="2"/>
  <c r="X3483" i="2"/>
  <c r="X3484" i="2"/>
  <c r="X3485" i="2"/>
  <c r="X3486" i="2"/>
  <c r="X3487" i="2"/>
  <c r="X3488" i="2"/>
  <c r="X3489" i="2"/>
  <c r="X3490" i="2"/>
  <c r="X3491" i="2"/>
  <c r="X3492" i="2"/>
  <c r="X3493" i="2"/>
  <c r="X3494" i="2"/>
  <c r="X3495" i="2"/>
  <c r="X3496" i="2"/>
  <c r="X3497" i="2"/>
  <c r="X3498" i="2"/>
  <c r="X3499" i="2"/>
  <c r="X3500" i="2"/>
  <c r="X3501" i="2"/>
  <c r="X3502" i="2"/>
  <c r="X3503" i="2"/>
  <c r="X3504" i="2"/>
  <c r="X3505" i="2"/>
  <c r="X3506" i="2"/>
  <c r="X3507" i="2"/>
  <c r="X3508" i="2"/>
  <c r="X3509" i="2"/>
  <c r="X3510" i="2"/>
  <c r="X3511" i="2"/>
  <c r="X3512" i="2"/>
  <c r="X3513" i="2"/>
  <c r="X3514" i="2"/>
  <c r="X3515" i="2"/>
  <c r="X3516" i="2"/>
  <c r="X3517" i="2"/>
  <c r="X3518" i="2"/>
  <c r="X3519" i="2"/>
  <c r="X3520" i="2"/>
  <c r="X3521" i="2"/>
  <c r="X3522" i="2"/>
  <c r="X3523" i="2"/>
  <c r="X3524" i="2"/>
  <c r="X3525" i="2"/>
  <c r="X3526" i="2"/>
  <c r="X3527" i="2"/>
  <c r="X3528" i="2"/>
  <c r="X3529" i="2"/>
  <c r="X3530" i="2"/>
  <c r="X3531" i="2"/>
  <c r="X3532" i="2"/>
  <c r="X3533" i="2"/>
  <c r="X3534" i="2"/>
  <c r="X3535" i="2"/>
  <c r="X3536" i="2"/>
  <c r="X3537" i="2"/>
  <c r="X3538" i="2"/>
  <c r="X3539" i="2"/>
  <c r="X3540" i="2"/>
  <c r="X3541" i="2"/>
  <c r="X3542" i="2"/>
  <c r="X3543" i="2"/>
  <c r="X3544" i="2"/>
  <c r="X3545" i="2"/>
  <c r="X3546" i="2"/>
  <c r="X3547" i="2"/>
  <c r="X3548" i="2"/>
  <c r="X3549" i="2"/>
  <c r="X3550" i="2"/>
  <c r="X3551" i="2"/>
  <c r="X3552" i="2"/>
  <c r="X3553" i="2"/>
  <c r="X3554" i="2"/>
  <c r="X3555" i="2"/>
  <c r="X3556" i="2"/>
  <c r="X3557" i="2"/>
  <c r="X3558" i="2"/>
  <c r="X3559" i="2"/>
  <c r="X3560" i="2"/>
  <c r="X3561" i="2"/>
  <c r="X3562" i="2"/>
  <c r="X3563" i="2"/>
  <c r="X3564" i="2"/>
  <c r="X3565" i="2"/>
  <c r="X3566" i="2"/>
  <c r="X3567" i="2"/>
  <c r="X3568" i="2"/>
  <c r="X3569" i="2"/>
  <c r="X3570" i="2"/>
  <c r="X3571" i="2"/>
  <c r="X3572" i="2"/>
  <c r="X3573" i="2"/>
  <c r="X3574" i="2"/>
  <c r="X3575" i="2"/>
  <c r="X3576" i="2"/>
  <c r="X3577" i="2"/>
  <c r="X3578" i="2"/>
  <c r="X3579" i="2"/>
  <c r="X3580" i="2"/>
  <c r="X3581" i="2"/>
  <c r="X3582" i="2"/>
  <c r="X3583" i="2"/>
  <c r="X3584" i="2"/>
  <c r="X3585" i="2"/>
  <c r="X3586" i="2"/>
  <c r="X3587" i="2"/>
  <c r="X3588" i="2"/>
  <c r="X3589" i="2"/>
  <c r="X3590" i="2"/>
  <c r="X3591" i="2"/>
  <c r="X3592" i="2"/>
  <c r="X3593" i="2"/>
  <c r="X3594" i="2"/>
  <c r="X3595" i="2"/>
  <c r="X3596" i="2"/>
  <c r="X3597" i="2"/>
  <c r="X3598" i="2"/>
  <c r="X3599" i="2"/>
  <c r="X3600" i="2"/>
  <c r="X3601" i="2"/>
  <c r="X3602" i="2"/>
  <c r="X3603" i="2"/>
  <c r="X3604" i="2"/>
  <c r="X3605" i="2"/>
  <c r="X3606" i="2"/>
  <c r="X3607" i="2"/>
  <c r="X3608" i="2"/>
  <c r="X3609" i="2"/>
  <c r="X3610" i="2"/>
  <c r="X3611" i="2"/>
  <c r="X3612" i="2"/>
  <c r="X3613" i="2"/>
  <c r="X3614" i="2"/>
  <c r="X3615" i="2"/>
  <c r="X3616" i="2"/>
  <c r="X3617" i="2"/>
  <c r="X3618" i="2"/>
  <c r="X3619" i="2"/>
  <c r="X3620" i="2"/>
  <c r="X3621" i="2"/>
  <c r="X3622" i="2"/>
  <c r="X3623" i="2"/>
  <c r="X3624" i="2"/>
  <c r="X3625" i="2"/>
  <c r="X3626" i="2"/>
  <c r="X3627" i="2"/>
  <c r="X3628" i="2"/>
  <c r="X3629" i="2"/>
  <c r="X3630" i="2"/>
  <c r="X3631" i="2"/>
  <c r="X3632" i="2"/>
  <c r="X3633" i="2"/>
  <c r="X3634" i="2"/>
  <c r="X3635" i="2"/>
  <c r="X3636" i="2"/>
  <c r="X3637" i="2"/>
  <c r="X3638" i="2"/>
  <c r="X3639" i="2"/>
  <c r="X3640" i="2"/>
  <c r="X3641" i="2"/>
  <c r="X3642" i="2"/>
  <c r="X3643" i="2"/>
  <c r="X3644" i="2"/>
  <c r="X3645" i="2"/>
  <c r="X3646" i="2"/>
  <c r="X3647" i="2"/>
  <c r="X3648" i="2"/>
  <c r="X3649" i="2"/>
  <c r="X3650" i="2"/>
  <c r="X3651" i="2"/>
  <c r="X3652" i="2"/>
  <c r="X3653" i="2"/>
  <c r="X3654" i="2"/>
  <c r="X3655" i="2"/>
  <c r="X3656" i="2"/>
  <c r="X3657" i="2"/>
  <c r="X3658" i="2"/>
  <c r="X3659" i="2"/>
  <c r="X3660" i="2"/>
  <c r="X3661" i="2"/>
  <c r="X3662" i="2"/>
  <c r="X3663" i="2"/>
  <c r="X3664" i="2"/>
  <c r="X3665" i="2"/>
  <c r="X3666" i="2"/>
  <c r="X3667" i="2"/>
  <c r="X3668" i="2"/>
  <c r="X3669" i="2"/>
  <c r="X3670" i="2"/>
  <c r="X3671" i="2"/>
  <c r="X3672" i="2"/>
  <c r="X3673" i="2"/>
  <c r="X3674" i="2"/>
  <c r="X3675" i="2"/>
  <c r="X3676" i="2"/>
  <c r="X3677" i="2"/>
  <c r="X3678" i="2"/>
  <c r="X3679" i="2"/>
  <c r="X3680" i="2"/>
  <c r="X3681" i="2"/>
  <c r="X3682" i="2"/>
  <c r="X3683" i="2"/>
  <c r="X3684" i="2"/>
  <c r="X3685" i="2"/>
  <c r="X3686" i="2"/>
  <c r="X3687" i="2"/>
  <c r="X3688" i="2"/>
  <c r="X3689" i="2"/>
  <c r="X3690" i="2"/>
  <c r="X3691" i="2"/>
  <c r="X3692" i="2"/>
  <c r="X3693" i="2"/>
  <c r="X3694" i="2"/>
  <c r="X3695" i="2"/>
  <c r="X3696" i="2"/>
  <c r="X3697" i="2"/>
  <c r="X3698" i="2"/>
  <c r="X3699" i="2"/>
  <c r="X3700" i="2"/>
  <c r="X3701" i="2"/>
  <c r="X3702" i="2"/>
  <c r="X3703" i="2"/>
  <c r="X3704" i="2"/>
  <c r="X3705" i="2"/>
  <c r="X3706" i="2"/>
  <c r="X3707" i="2"/>
  <c r="X3708" i="2"/>
  <c r="X3709" i="2"/>
  <c r="X3710" i="2"/>
  <c r="X3711" i="2"/>
  <c r="X3712" i="2"/>
  <c r="X3713" i="2"/>
  <c r="X3714" i="2"/>
  <c r="X3715" i="2"/>
  <c r="X3716" i="2"/>
  <c r="X3717" i="2"/>
  <c r="X3718" i="2"/>
  <c r="X3719" i="2"/>
  <c r="X3720" i="2"/>
  <c r="X3721" i="2"/>
  <c r="X3722" i="2"/>
  <c r="X3723" i="2"/>
  <c r="X3724" i="2"/>
  <c r="X3725" i="2"/>
  <c r="X3726" i="2"/>
  <c r="X3727" i="2"/>
  <c r="X3728" i="2"/>
  <c r="X3729" i="2"/>
  <c r="X3730" i="2"/>
  <c r="X3731" i="2"/>
  <c r="X3732" i="2"/>
  <c r="X3733" i="2"/>
  <c r="X3734" i="2"/>
  <c r="X3735" i="2"/>
  <c r="X3736" i="2"/>
  <c r="X3737" i="2"/>
  <c r="X3738" i="2"/>
  <c r="X3739" i="2"/>
  <c r="X3740" i="2"/>
  <c r="X3741" i="2"/>
  <c r="X3742" i="2"/>
  <c r="X3743" i="2"/>
  <c r="X3744" i="2"/>
  <c r="X3745" i="2"/>
  <c r="X3746" i="2"/>
  <c r="X3747" i="2"/>
  <c r="X3748" i="2"/>
  <c r="X3749" i="2"/>
  <c r="X3750" i="2"/>
  <c r="X3751" i="2"/>
  <c r="X3752" i="2"/>
  <c r="X3753" i="2"/>
  <c r="X3754" i="2"/>
  <c r="X3755" i="2"/>
  <c r="X3756" i="2"/>
  <c r="X3757" i="2"/>
  <c r="X3758" i="2"/>
  <c r="X3759" i="2"/>
  <c r="X3760" i="2"/>
  <c r="X3761" i="2"/>
  <c r="X3762" i="2"/>
  <c r="X3763" i="2"/>
  <c r="X3764" i="2"/>
  <c r="X3765" i="2"/>
  <c r="X3766" i="2"/>
  <c r="X3767" i="2"/>
  <c r="X3768" i="2"/>
  <c r="X3769" i="2"/>
  <c r="X3770" i="2"/>
  <c r="X3771" i="2"/>
  <c r="X3772" i="2"/>
  <c r="X3773" i="2"/>
  <c r="X3774" i="2"/>
  <c r="X3775" i="2"/>
  <c r="X3776" i="2"/>
  <c r="X3777" i="2"/>
  <c r="X3778" i="2"/>
  <c r="X3779" i="2"/>
  <c r="X3780" i="2"/>
  <c r="X3781" i="2"/>
  <c r="X3782" i="2"/>
  <c r="X3783" i="2"/>
  <c r="X3784" i="2"/>
  <c r="X3785" i="2"/>
  <c r="X3786" i="2"/>
  <c r="X3787" i="2"/>
  <c r="X3788" i="2"/>
  <c r="X3789" i="2"/>
  <c r="X3790" i="2"/>
  <c r="X3791" i="2"/>
  <c r="X3792" i="2"/>
  <c r="X3793" i="2"/>
  <c r="X3794" i="2"/>
  <c r="X3795" i="2"/>
  <c r="X3796" i="2"/>
  <c r="X3797" i="2"/>
  <c r="X3798" i="2"/>
  <c r="X3799" i="2"/>
  <c r="X3800" i="2"/>
  <c r="X3801" i="2"/>
  <c r="X3802" i="2"/>
  <c r="X3803" i="2"/>
  <c r="X3804" i="2"/>
  <c r="X3805" i="2"/>
  <c r="X3806" i="2"/>
  <c r="X3807" i="2"/>
  <c r="X3808" i="2"/>
  <c r="X3809" i="2"/>
  <c r="X3810" i="2"/>
  <c r="X3811" i="2"/>
  <c r="X3812" i="2"/>
  <c r="X3813" i="2"/>
  <c r="X3814" i="2"/>
  <c r="X3815" i="2"/>
  <c r="X3816" i="2"/>
  <c r="X3817" i="2"/>
  <c r="X3818" i="2"/>
  <c r="X3819" i="2"/>
  <c r="X3820" i="2"/>
  <c r="X3821" i="2"/>
  <c r="X3822" i="2"/>
  <c r="X3823" i="2"/>
  <c r="X3824" i="2"/>
  <c r="X3825" i="2"/>
  <c r="X3826" i="2"/>
  <c r="X3827" i="2"/>
  <c r="X3828" i="2"/>
  <c r="X3829" i="2"/>
  <c r="X3830" i="2"/>
  <c r="X3831" i="2"/>
  <c r="X3832" i="2"/>
  <c r="X3833" i="2"/>
  <c r="X3834" i="2"/>
  <c r="X3835" i="2"/>
  <c r="X3836" i="2"/>
  <c r="X3837" i="2"/>
  <c r="X3838" i="2"/>
  <c r="X3839" i="2"/>
  <c r="X3840" i="2"/>
  <c r="X3841" i="2"/>
  <c r="X3842" i="2"/>
  <c r="X3843" i="2"/>
  <c r="X3844" i="2"/>
  <c r="X3845" i="2"/>
  <c r="X3846" i="2"/>
  <c r="X3847" i="2"/>
  <c r="X3848" i="2"/>
  <c r="X3849" i="2"/>
  <c r="X3850" i="2"/>
  <c r="X3851" i="2"/>
  <c r="X3852" i="2"/>
  <c r="X3853" i="2"/>
  <c r="X3854" i="2"/>
  <c r="X3855" i="2"/>
  <c r="X3856" i="2"/>
  <c r="X3857" i="2"/>
  <c r="X3858" i="2"/>
  <c r="X3859" i="2"/>
  <c r="X3860" i="2"/>
  <c r="X3861" i="2"/>
  <c r="X3862" i="2"/>
  <c r="X3863" i="2"/>
  <c r="X3864" i="2"/>
  <c r="X3865" i="2"/>
  <c r="X3866" i="2"/>
  <c r="X3867" i="2"/>
  <c r="X3868" i="2"/>
  <c r="X3869" i="2"/>
  <c r="X3870" i="2"/>
  <c r="X3871" i="2"/>
  <c r="X3872" i="2"/>
  <c r="X3873" i="2"/>
  <c r="X3874" i="2"/>
  <c r="X3875" i="2"/>
  <c r="X3876" i="2"/>
  <c r="X3877" i="2"/>
  <c r="X3878" i="2"/>
  <c r="X3879" i="2"/>
  <c r="X3880" i="2"/>
  <c r="X3881" i="2"/>
  <c r="X3882" i="2"/>
  <c r="X3883" i="2"/>
  <c r="X3884" i="2"/>
  <c r="X3885" i="2"/>
  <c r="X3886" i="2"/>
  <c r="X3887" i="2"/>
  <c r="X3888" i="2"/>
  <c r="X3889" i="2"/>
  <c r="X3890" i="2"/>
  <c r="X3891" i="2"/>
  <c r="X3892" i="2"/>
  <c r="X3893" i="2"/>
  <c r="X3894" i="2"/>
  <c r="X3895" i="2"/>
  <c r="X3896" i="2"/>
  <c r="X3897" i="2"/>
  <c r="X3898" i="2"/>
  <c r="X3899" i="2"/>
  <c r="X3900" i="2"/>
  <c r="X3901" i="2"/>
  <c r="X3902" i="2"/>
  <c r="X3903" i="2"/>
  <c r="X3904" i="2"/>
  <c r="X3905" i="2"/>
  <c r="X3906" i="2"/>
  <c r="X3907" i="2"/>
  <c r="X3908" i="2"/>
  <c r="X3909" i="2"/>
  <c r="X3910" i="2"/>
  <c r="X3911" i="2"/>
  <c r="X3912" i="2"/>
  <c r="X3913" i="2"/>
  <c r="X3914" i="2"/>
  <c r="X3915" i="2"/>
  <c r="X3916" i="2"/>
  <c r="X3917" i="2"/>
  <c r="X3918" i="2"/>
  <c r="X3919" i="2"/>
  <c r="X3920" i="2"/>
  <c r="X3921" i="2"/>
  <c r="X3922" i="2"/>
  <c r="X3923" i="2"/>
  <c r="X3924" i="2"/>
  <c r="X3925" i="2"/>
  <c r="X3926" i="2"/>
  <c r="X3927" i="2"/>
  <c r="X3928" i="2"/>
  <c r="X3929" i="2"/>
  <c r="X3930" i="2"/>
  <c r="X3931" i="2"/>
  <c r="X3932" i="2"/>
  <c r="X3933" i="2"/>
  <c r="X3934" i="2"/>
  <c r="X3935" i="2"/>
  <c r="X3936" i="2"/>
  <c r="X3937" i="2"/>
  <c r="X3938" i="2"/>
  <c r="X3939" i="2"/>
  <c r="X3940" i="2"/>
  <c r="X3941" i="2"/>
  <c r="X3942" i="2"/>
  <c r="X3943" i="2"/>
  <c r="X3944" i="2"/>
  <c r="X3945" i="2"/>
  <c r="X3946" i="2"/>
  <c r="X3947" i="2"/>
  <c r="X3948" i="2"/>
  <c r="X3949" i="2"/>
  <c r="X3950" i="2"/>
  <c r="X3951" i="2"/>
  <c r="X3952" i="2"/>
  <c r="X3953" i="2"/>
  <c r="X3954" i="2"/>
  <c r="X3955" i="2"/>
  <c r="X3956" i="2"/>
  <c r="X3957" i="2"/>
  <c r="X3958" i="2"/>
  <c r="X3959" i="2"/>
  <c r="X3960" i="2"/>
  <c r="X3961" i="2"/>
  <c r="X3962" i="2"/>
  <c r="X3963" i="2"/>
  <c r="X3964" i="2"/>
  <c r="X3965" i="2"/>
  <c r="X3966" i="2"/>
  <c r="X3967" i="2"/>
  <c r="X3968" i="2"/>
  <c r="X3969" i="2"/>
  <c r="X3970" i="2"/>
  <c r="X3971" i="2"/>
  <c r="X3972" i="2"/>
  <c r="X3973" i="2"/>
  <c r="X3974" i="2"/>
  <c r="X3975" i="2"/>
  <c r="X3976" i="2"/>
  <c r="X3977" i="2"/>
  <c r="X3978" i="2"/>
  <c r="X3979" i="2"/>
  <c r="X3980" i="2"/>
  <c r="X3981" i="2"/>
  <c r="X3982" i="2"/>
  <c r="X3983" i="2"/>
  <c r="X3984" i="2"/>
  <c r="X3985" i="2"/>
  <c r="X3986" i="2"/>
  <c r="X3987" i="2"/>
  <c r="X3988" i="2"/>
  <c r="X3989" i="2"/>
  <c r="X3990" i="2"/>
  <c r="X3991" i="2"/>
  <c r="X3992" i="2"/>
  <c r="X3993" i="2"/>
  <c r="X3994" i="2"/>
  <c r="X3995" i="2"/>
  <c r="X3996" i="2"/>
  <c r="X3997" i="2"/>
  <c r="X3998" i="2"/>
  <c r="X3999" i="2"/>
  <c r="X4000" i="2"/>
  <c r="X4001" i="2"/>
  <c r="X4002" i="2"/>
  <c r="X4003" i="2"/>
  <c r="X4004" i="2"/>
  <c r="X4005" i="2"/>
  <c r="X4006" i="2"/>
  <c r="X4007" i="2"/>
  <c r="X4008" i="2"/>
  <c r="X4009" i="2"/>
  <c r="X4010" i="2"/>
  <c r="X4011" i="2"/>
  <c r="X4012" i="2"/>
  <c r="X4013" i="2"/>
  <c r="X4014" i="2"/>
  <c r="X4015" i="2"/>
  <c r="X4016" i="2"/>
  <c r="X4017" i="2"/>
  <c r="X4018" i="2"/>
  <c r="X4019" i="2"/>
  <c r="X4020" i="2"/>
  <c r="X4021" i="2"/>
  <c r="X4022" i="2"/>
  <c r="X4023" i="2"/>
  <c r="X4024" i="2"/>
  <c r="X4025" i="2"/>
  <c r="X4026" i="2"/>
  <c r="X4027" i="2"/>
  <c r="X4028" i="2"/>
  <c r="X4029" i="2"/>
  <c r="X4030" i="2"/>
  <c r="X4031" i="2"/>
  <c r="X4032" i="2"/>
  <c r="X4033" i="2"/>
  <c r="X4034" i="2"/>
  <c r="X4035" i="2"/>
  <c r="X4036" i="2"/>
  <c r="X4037" i="2"/>
  <c r="X4038" i="2"/>
  <c r="X4039" i="2"/>
  <c r="X4040" i="2"/>
  <c r="X4041" i="2"/>
  <c r="X4042" i="2"/>
  <c r="X4043" i="2"/>
  <c r="X4044" i="2"/>
  <c r="X4045" i="2"/>
  <c r="X4046" i="2"/>
  <c r="X4047" i="2"/>
  <c r="X4048" i="2"/>
  <c r="X4049" i="2"/>
  <c r="X4050" i="2"/>
  <c r="X4051" i="2"/>
  <c r="X4052" i="2"/>
  <c r="X4053" i="2"/>
  <c r="X4054" i="2"/>
  <c r="X4055" i="2"/>
  <c r="X4056" i="2"/>
  <c r="X4057" i="2"/>
  <c r="X4058" i="2"/>
  <c r="X4059" i="2"/>
  <c r="X4060" i="2"/>
  <c r="X4061" i="2"/>
  <c r="X4062" i="2"/>
  <c r="X4063" i="2"/>
  <c r="X4064" i="2"/>
  <c r="X4065" i="2"/>
  <c r="X4066" i="2"/>
  <c r="X4067" i="2"/>
  <c r="X4068" i="2"/>
  <c r="X4069" i="2"/>
  <c r="X4070" i="2"/>
  <c r="X4071" i="2"/>
  <c r="X4072" i="2"/>
  <c r="X4073" i="2"/>
  <c r="X4074" i="2"/>
  <c r="X4075" i="2"/>
  <c r="X4076" i="2"/>
  <c r="X4077" i="2"/>
  <c r="X4078" i="2"/>
  <c r="X4079" i="2"/>
  <c r="X4080" i="2"/>
  <c r="X4081" i="2"/>
  <c r="X4082" i="2"/>
  <c r="X4083" i="2"/>
  <c r="X4084" i="2"/>
  <c r="X4085" i="2"/>
  <c r="X4086" i="2"/>
  <c r="X4087" i="2"/>
  <c r="X4088" i="2"/>
  <c r="X4089" i="2"/>
  <c r="X4090" i="2"/>
  <c r="X4091" i="2"/>
  <c r="X4092" i="2"/>
  <c r="X4093" i="2"/>
  <c r="X4094" i="2"/>
  <c r="X4095" i="2"/>
  <c r="X4096" i="2"/>
  <c r="X4097" i="2"/>
  <c r="X4098" i="2"/>
  <c r="X4099" i="2"/>
  <c r="X4100" i="2"/>
  <c r="X4101" i="2"/>
  <c r="X4102" i="2"/>
  <c r="X4103" i="2"/>
  <c r="X4104" i="2"/>
  <c r="X4105" i="2"/>
  <c r="X4106" i="2"/>
  <c r="X4107" i="2"/>
  <c r="X4108" i="2"/>
  <c r="X4109" i="2"/>
  <c r="X4110" i="2"/>
  <c r="X4111" i="2"/>
  <c r="X4112" i="2"/>
  <c r="X4113" i="2"/>
  <c r="X4114" i="2"/>
  <c r="X4115" i="2"/>
  <c r="X4116" i="2"/>
  <c r="X4117" i="2"/>
  <c r="X4118" i="2"/>
  <c r="X4119" i="2"/>
  <c r="X4120" i="2"/>
  <c r="X4121" i="2"/>
  <c r="X4122" i="2"/>
  <c r="X4123" i="2"/>
  <c r="X4124" i="2"/>
  <c r="X4125" i="2"/>
  <c r="X4126" i="2"/>
  <c r="X4127" i="2"/>
  <c r="X4128" i="2"/>
  <c r="X4129" i="2"/>
  <c r="X4130" i="2"/>
  <c r="X4131" i="2"/>
  <c r="X4132" i="2"/>
  <c r="X4133" i="2"/>
  <c r="X4134" i="2"/>
  <c r="X4135" i="2"/>
  <c r="X4136" i="2"/>
  <c r="X4137" i="2"/>
  <c r="X4138" i="2"/>
  <c r="X4139" i="2"/>
  <c r="X4140" i="2"/>
  <c r="X4141" i="2"/>
  <c r="X4142" i="2"/>
  <c r="X4143" i="2"/>
  <c r="X4144" i="2"/>
  <c r="X4145" i="2"/>
  <c r="X4146" i="2"/>
  <c r="X4147" i="2"/>
  <c r="X4148" i="2"/>
  <c r="X4149" i="2"/>
  <c r="X4150" i="2"/>
  <c r="X4151" i="2"/>
  <c r="X4152" i="2"/>
  <c r="X4153" i="2"/>
  <c r="X4154" i="2"/>
  <c r="X4155" i="2"/>
  <c r="X4156" i="2"/>
  <c r="X4157" i="2"/>
  <c r="X4158" i="2"/>
  <c r="X4159" i="2"/>
  <c r="X4160" i="2"/>
  <c r="X4161" i="2"/>
  <c r="X4162" i="2"/>
  <c r="X4163" i="2"/>
  <c r="X4164" i="2"/>
  <c r="X4165" i="2"/>
  <c r="X4166" i="2"/>
  <c r="X4167" i="2"/>
  <c r="X4168" i="2"/>
  <c r="X4169" i="2"/>
  <c r="X4170" i="2"/>
  <c r="X4171" i="2"/>
  <c r="X4172" i="2"/>
  <c r="X4173" i="2"/>
  <c r="X4174" i="2"/>
  <c r="X4175" i="2"/>
  <c r="X4176" i="2"/>
  <c r="X4177" i="2"/>
  <c r="X4178" i="2"/>
  <c r="X4179" i="2"/>
  <c r="X4180" i="2"/>
  <c r="X4181" i="2"/>
  <c r="X4182" i="2"/>
  <c r="X4183" i="2"/>
  <c r="X4184" i="2"/>
  <c r="X4185" i="2"/>
  <c r="X4186" i="2"/>
  <c r="X4187" i="2"/>
  <c r="X4188" i="2"/>
  <c r="X4189" i="2"/>
  <c r="X4190" i="2"/>
  <c r="X4191" i="2"/>
  <c r="X4192" i="2"/>
  <c r="X4193" i="2"/>
  <c r="X4194" i="2"/>
  <c r="X4195" i="2"/>
  <c r="X4196" i="2"/>
  <c r="X4197" i="2"/>
  <c r="X4198" i="2"/>
  <c r="X4199" i="2"/>
  <c r="X4200" i="2"/>
  <c r="X4201" i="2"/>
  <c r="X4202" i="2"/>
  <c r="X4203" i="2"/>
  <c r="X4204" i="2"/>
  <c r="X4205" i="2"/>
  <c r="X4206" i="2"/>
  <c r="X4207" i="2"/>
  <c r="X4208" i="2"/>
  <c r="X4209" i="2"/>
  <c r="X4210" i="2"/>
  <c r="X4211" i="2"/>
  <c r="X4212" i="2"/>
  <c r="X4213" i="2"/>
  <c r="X4214" i="2"/>
  <c r="X4215" i="2"/>
  <c r="X4216" i="2"/>
  <c r="X4217" i="2"/>
  <c r="X4218" i="2"/>
  <c r="X4219" i="2"/>
  <c r="X4220" i="2"/>
  <c r="X4221" i="2"/>
  <c r="X4222" i="2"/>
  <c r="X4223" i="2"/>
  <c r="X4224" i="2"/>
  <c r="X4225" i="2"/>
  <c r="X4226" i="2"/>
  <c r="X4227" i="2"/>
  <c r="X4228" i="2"/>
  <c r="X4229" i="2"/>
  <c r="X4230" i="2"/>
  <c r="X4231" i="2"/>
  <c r="X4232" i="2"/>
  <c r="X4233" i="2"/>
  <c r="X4234" i="2"/>
  <c r="X4235" i="2"/>
  <c r="X4236" i="2"/>
  <c r="X4237" i="2"/>
  <c r="X4238" i="2"/>
  <c r="X4239" i="2"/>
  <c r="X4240" i="2"/>
  <c r="X4241" i="2"/>
  <c r="X4242" i="2"/>
  <c r="X4243" i="2"/>
  <c r="X4244" i="2"/>
  <c r="X4245" i="2"/>
  <c r="X4246" i="2"/>
  <c r="X4247" i="2"/>
  <c r="X4248" i="2"/>
  <c r="X4249" i="2"/>
  <c r="X4250" i="2"/>
  <c r="X4251" i="2"/>
  <c r="X4252" i="2"/>
  <c r="X4253" i="2"/>
  <c r="X4254" i="2"/>
  <c r="X4255" i="2"/>
  <c r="X4256" i="2"/>
  <c r="X4257" i="2"/>
  <c r="X4258" i="2"/>
  <c r="X4259" i="2"/>
  <c r="X4260" i="2"/>
  <c r="X4261" i="2"/>
  <c r="X4262" i="2"/>
  <c r="X4263" i="2"/>
  <c r="X4264" i="2"/>
  <c r="X4265" i="2"/>
  <c r="X4266" i="2"/>
  <c r="X4267" i="2"/>
  <c r="X4268" i="2"/>
  <c r="X4269" i="2"/>
  <c r="X4270" i="2"/>
  <c r="X4271" i="2"/>
  <c r="X4272" i="2"/>
  <c r="X4273" i="2"/>
  <c r="X4274" i="2"/>
  <c r="X4275" i="2"/>
  <c r="X4276" i="2"/>
  <c r="X4277" i="2"/>
  <c r="X4278" i="2"/>
  <c r="X4279" i="2"/>
  <c r="X4280" i="2"/>
  <c r="X4281" i="2"/>
  <c r="X4282" i="2"/>
  <c r="X4283" i="2"/>
  <c r="X4284" i="2"/>
  <c r="X4285" i="2"/>
  <c r="X4286" i="2"/>
  <c r="X4287" i="2"/>
  <c r="X4288" i="2"/>
  <c r="X4289" i="2"/>
  <c r="X4290" i="2"/>
  <c r="X4291" i="2"/>
  <c r="X4292" i="2"/>
  <c r="X4293" i="2"/>
  <c r="X4294" i="2"/>
  <c r="X4295" i="2"/>
  <c r="X4296" i="2"/>
  <c r="X4297" i="2"/>
  <c r="X4298" i="2"/>
  <c r="X4299" i="2"/>
  <c r="X4300" i="2"/>
  <c r="X4301" i="2"/>
  <c r="X4302" i="2"/>
  <c r="X4303" i="2"/>
  <c r="X4304" i="2"/>
  <c r="X4305" i="2"/>
  <c r="X4306" i="2"/>
  <c r="X4307" i="2"/>
  <c r="X4308" i="2"/>
  <c r="X4309" i="2"/>
  <c r="X4310" i="2"/>
  <c r="X4311" i="2"/>
  <c r="X4312" i="2"/>
  <c r="X4313" i="2"/>
  <c r="X4314" i="2"/>
  <c r="X4315" i="2"/>
  <c r="X4316" i="2"/>
  <c r="X4317" i="2"/>
  <c r="X4318" i="2"/>
  <c r="X4319" i="2"/>
  <c r="X4320" i="2"/>
  <c r="X4321" i="2"/>
  <c r="X4322" i="2"/>
  <c r="X4323" i="2"/>
  <c r="X4324" i="2"/>
  <c r="X4325" i="2"/>
  <c r="X4326" i="2"/>
  <c r="X4327" i="2"/>
  <c r="X4328" i="2"/>
  <c r="X4329" i="2"/>
  <c r="X4330" i="2"/>
  <c r="X4331" i="2"/>
  <c r="X4332" i="2"/>
  <c r="X4333" i="2"/>
  <c r="X4334" i="2"/>
  <c r="X4335" i="2"/>
  <c r="X4336" i="2"/>
  <c r="X4337" i="2"/>
  <c r="X4338" i="2"/>
  <c r="X4339" i="2"/>
  <c r="X4340" i="2"/>
  <c r="X4341" i="2"/>
  <c r="X4342" i="2"/>
  <c r="X4343" i="2"/>
  <c r="X4344" i="2"/>
  <c r="X4345" i="2"/>
  <c r="X4346" i="2"/>
  <c r="X4347" i="2"/>
  <c r="X4348" i="2"/>
  <c r="X4349" i="2"/>
  <c r="X4350" i="2"/>
  <c r="X4351" i="2"/>
  <c r="X4352" i="2"/>
  <c r="X4353" i="2"/>
  <c r="X4354" i="2"/>
  <c r="X4355" i="2"/>
  <c r="X4356" i="2"/>
  <c r="X4357" i="2"/>
  <c r="X4358" i="2"/>
  <c r="X4359" i="2"/>
  <c r="X4360" i="2"/>
  <c r="X4361" i="2"/>
  <c r="X4362" i="2"/>
  <c r="X4363" i="2"/>
  <c r="X4364" i="2"/>
  <c r="X4365" i="2"/>
  <c r="X4366" i="2"/>
  <c r="X4367" i="2"/>
  <c r="X4368" i="2"/>
  <c r="X4369" i="2"/>
  <c r="X4370" i="2"/>
  <c r="X4371" i="2"/>
  <c r="X4372" i="2"/>
  <c r="X4373" i="2"/>
  <c r="X4374" i="2"/>
  <c r="X4375" i="2"/>
  <c r="X4376" i="2"/>
  <c r="X4377" i="2"/>
  <c r="X4378" i="2"/>
  <c r="X4379" i="2"/>
  <c r="X4380" i="2"/>
  <c r="X4381" i="2"/>
  <c r="X4382" i="2"/>
  <c r="X4383" i="2"/>
  <c r="X4384" i="2"/>
  <c r="X4385" i="2"/>
  <c r="X4386" i="2"/>
  <c r="X4387" i="2"/>
  <c r="X4388" i="2"/>
  <c r="X4389" i="2"/>
  <c r="X4390" i="2"/>
  <c r="X4391" i="2"/>
  <c r="X4392" i="2"/>
  <c r="X4393" i="2"/>
  <c r="X4394" i="2"/>
  <c r="X4395" i="2"/>
  <c r="X4396" i="2"/>
  <c r="X4397" i="2"/>
  <c r="X4398" i="2"/>
  <c r="X4399" i="2"/>
  <c r="X4400" i="2"/>
  <c r="X4401" i="2"/>
  <c r="X4402" i="2"/>
  <c r="X4403" i="2"/>
  <c r="X4404" i="2"/>
  <c r="X4405" i="2"/>
  <c r="X4406" i="2"/>
  <c r="X4407" i="2"/>
  <c r="X4408" i="2"/>
  <c r="X4409" i="2"/>
  <c r="X4410" i="2"/>
  <c r="X4411" i="2"/>
  <c r="X4412" i="2"/>
  <c r="X4413" i="2"/>
  <c r="X4414" i="2"/>
  <c r="X4415" i="2"/>
  <c r="X4416" i="2"/>
  <c r="X4417" i="2"/>
  <c r="X4418" i="2"/>
  <c r="X4419" i="2"/>
  <c r="X4420" i="2"/>
  <c r="X4421" i="2"/>
  <c r="X4422" i="2"/>
  <c r="X4423" i="2"/>
  <c r="X4424" i="2"/>
  <c r="X4425" i="2"/>
  <c r="X4426" i="2"/>
  <c r="X4427" i="2"/>
  <c r="X4428" i="2"/>
  <c r="X4429" i="2"/>
  <c r="X4430" i="2"/>
  <c r="X4431" i="2"/>
  <c r="X4432" i="2"/>
  <c r="X4433" i="2"/>
  <c r="X4434" i="2"/>
  <c r="X4435" i="2"/>
  <c r="X4436" i="2"/>
  <c r="X4437" i="2"/>
  <c r="X4438" i="2"/>
  <c r="X4439" i="2"/>
  <c r="X4440" i="2"/>
  <c r="X4441" i="2"/>
  <c r="X4442" i="2"/>
  <c r="X4443" i="2"/>
  <c r="X4444" i="2"/>
  <c r="X4445" i="2"/>
  <c r="X4446" i="2"/>
  <c r="X4447" i="2"/>
  <c r="X4448" i="2"/>
  <c r="X4449" i="2"/>
  <c r="X4450" i="2"/>
  <c r="X4451" i="2"/>
  <c r="X4452" i="2"/>
  <c r="X4453" i="2"/>
  <c r="X4454" i="2"/>
  <c r="X4455" i="2"/>
  <c r="X4456" i="2"/>
  <c r="X4457" i="2"/>
  <c r="X4458" i="2"/>
  <c r="X4459" i="2"/>
  <c r="X4460" i="2"/>
  <c r="X4461" i="2"/>
  <c r="X4462" i="2"/>
  <c r="X4463" i="2"/>
  <c r="X4464" i="2"/>
  <c r="X4465" i="2"/>
  <c r="X4466" i="2"/>
  <c r="X4467" i="2"/>
  <c r="X4468" i="2"/>
  <c r="X4469" i="2"/>
  <c r="X4470" i="2"/>
  <c r="X4471" i="2"/>
  <c r="X4472" i="2"/>
  <c r="X4473" i="2"/>
  <c r="X4474" i="2"/>
  <c r="X4475" i="2"/>
  <c r="X4476" i="2"/>
  <c r="X4477" i="2"/>
  <c r="X4478" i="2"/>
  <c r="X4479" i="2"/>
  <c r="X4480" i="2"/>
  <c r="X4481" i="2"/>
  <c r="X4482" i="2"/>
  <c r="X4483" i="2"/>
  <c r="X4484" i="2"/>
  <c r="X4485" i="2"/>
  <c r="X4486" i="2"/>
  <c r="X4487" i="2"/>
  <c r="X4488" i="2"/>
  <c r="X4489" i="2"/>
  <c r="X4490" i="2"/>
  <c r="X4491" i="2"/>
  <c r="X4492" i="2"/>
  <c r="X4493" i="2"/>
  <c r="X4494" i="2"/>
  <c r="X4495" i="2"/>
  <c r="X4496" i="2"/>
  <c r="X4497" i="2"/>
  <c r="X4498" i="2"/>
  <c r="X4499" i="2"/>
  <c r="X4500" i="2"/>
  <c r="X4501" i="2"/>
  <c r="X4502" i="2"/>
  <c r="X4503" i="2"/>
  <c r="X4504" i="2"/>
  <c r="X4505" i="2"/>
  <c r="X4506" i="2"/>
  <c r="X4507" i="2"/>
  <c r="X4508" i="2"/>
  <c r="X4509" i="2"/>
  <c r="X4510" i="2"/>
  <c r="X4511" i="2"/>
  <c r="X4512" i="2"/>
  <c r="X4513" i="2"/>
  <c r="X4514" i="2"/>
  <c r="X4515" i="2"/>
  <c r="X4516" i="2"/>
  <c r="X4517" i="2"/>
  <c r="X4518" i="2"/>
  <c r="X4519" i="2"/>
  <c r="X4520" i="2"/>
  <c r="X4521" i="2"/>
  <c r="X4522" i="2"/>
  <c r="X4523" i="2"/>
  <c r="X4524" i="2"/>
  <c r="X4525" i="2"/>
  <c r="X4526" i="2"/>
  <c r="X4527" i="2"/>
  <c r="X4528" i="2"/>
  <c r="X4529" i="2"/>
  <c r="X4530" i="2"/>
  <c r="X4531" i="2"/>
  <c r="X4532" i="2"/>
  <c r="X4533" i="2"/>
  <c r="X4534" i="2"/>
  <c r="X4535" i="2"/>
  <c r="X4536" i="2"/>
  <c r="X4537" i="2"/>
  <c r="X4538" i="2"/>
  <c r="X4539" i="2"/>
  <c r="X4540" i="2"/>
  <c r="X4541" i="2"/>
  <c r="X4542" i="2"/>
  <c r="X4543" i="2"/>
  <c r="X4544" i="2"/>
  <c r="X4545" i="2"/>
  <c r="X4546" i="2"/>
  <c r="X4547" i="2"/>
  <c r="X4548" i="2"/>
  <c r="X4549" i="2"/>
  <c r="X4550" i="2"/>
  <c r="X4551" i="2"/>
  <c r="X4552" i="2"/>
  <c r="X4553" i="2"/>
  <c r="X4554" i="2"/>
  <c r="X4555" i="2"/>
  <c r="X4556" i="2"/>
  <c r="X4557" i="2"/>
  <c r="X4558" i="2"/>
  <c r="X4559" i="2"/>
  <c r="X4560" i="2"/>
  <c r="X4561" i="2"/>
  <c r="X4562" i="2"/>
  <c r="X4563" i="2"/>
  <c r="X4564" i="2"/>
  <c r="X4565" i="2"/>
  <c r="X4566" i="2"/>
  <c r="X4567" i="2"/>
  <c r="X4568" i="2"/>
  <c r="X4569" i="2"/>
  <c r="X4570" i="2"/>
  <c r="X4571" i="2"/>
  <c r="X4572" i="2"/>
  <c r="X4573" i="2"/>
  <c r="X4574" i="2"/>
  <c r="X4575" i="2"/>
  <c r="X4576" i="2"/>
  <c r="X4577" i="2"/>
  <c r="X4578" i="2"/>
  <c r="X4579" i="2"/>
  <c r="X4580" i="2"/>
  <c r="X4581" i="2"/>
  <c r="X4582" i="2"/>
  <c r="X4583" i="2"/>
  <c r="X4584" i="2"/>
  <c r="X4585" i="2"/>
  <c r="X4586" i="2"/>
  <c r="X4587" i="2"/>
  <c r="X4588" i="2"/>
  <c r="X4589" i="2"/>
  <c r="X4590" i="2"/>
  <c r="X4591" i="2"/>
  <c r="X4592" i="2"/>
  <c r="X4593" i="2"/>
  <c r="X4594" i="2"/>
  <c r="X4595" i="2"/>
  <c r="X4596" i="2"/>
  <c r="X4597" i="2"/>
  <c r="X4598" i="2"/>
  <c r="X4599" i="2"/>
  <c r="X4600" i="2"/>
  <c r="X4601" i="2"/>
  <c r="X4602" i="2"/>
  <c r="X4603" i="2"/>
  <c r="X4604" i="2"/>
  <c r="X4605" i="2"/>
  <c r="X4606" i="2"/>
  <c r="X4607" i="2"/>
  <c r="X4608" i="2"/>
  <c r="X4609" i="2"/>
  <c r="X4610" i="2"/>
  <c r="X4611" i="2"/>
  <c r="X4612" i="2"/>
  <c r="X4613" i="2"/>
  <c r="X4614" i="2"/>
  <c r="X4615" i="2"/>
  <c r="X4616" i="2"/>
  <c r="X4617" i="2"/>
  <c r="X4618" i="2"/>
  <c r="X4619" i="2"/>
  <c r="X4620" i="2"/>
  <c r="X4621" i="2"/>
  <c r="X4622" i="2"/>
  <c r="X4623" i="2"/>
  <c r="X4624" i="2"/>
  <c r="X4625" i="2"/>
  <c r="X4626" i="2"/>
  <c r="X4627" i="2"/>
  <c r="X4628" i="2"/>
  <c r="X4629" i="2"/>
  <c r="X4630" i="2"/>
  <c r="X4631" i="2"/>
  <c r="X4632" i="2"/>
  <c r="X4633" i="2"/>
  <c r="X4634" i="2"/>
  <c r="X4635" i="2"/>
  <c r="X4636" i="2"/>
  <c r="X4637" i="2"/>
  <c r="X4638" i="2"/>
  <c r="X4639" i="2"/>
  <c r="X4640" i="2"/>
  <c r="X4641" i="2"/>
  <c r="X4642" i="2"/>
  <c r="X4643" i="2"/>
  <c r="X4644" i="2"/>
  <c r="X4645" i="2"/>
  <c r="X4646" i="2"/>
  <c r="X4647" i="2"/>
  <c r="X4648" i="2"/>
  <c r="X4649" i="2"/>
  <c r="X4650" i="2"/>
  <c r="X4651" i="2"/>
  <c r="X4652" i="2"/>
  <c r="X4653" i="2"/>
  <c r="X4654" i="2"/>
  <c r="X4655" i="2"/>
  <c r="X4656" i="2"/>
  <c r="X4657" i="2"/>
  <c r="X4658" i="2"/>
  <c r="X4659" i="2"/>
  <c r="X4660" i="2"/>
  <c r="X4661" i="2"/>
  <c r="X4662" i="2"/>
  <c r="X4663" i="2"/>
  <c r="X4664" i="2"/>
  <c r="X4665" i="2"/>
  <c r="X4666" i="2"/>
  <c r="X4667" i="2"/>
  <c r="X4668" i="2"/>
  <c r="X4669" i="2"/>
  <c r="X4670" i="2"/>
  <c r="X4671" i="2"/>
  <c r="X4672" i="2"/>
  <c r="X4673" i="2"/>
  <c r="X4674" i="2"/>
  <c r="X4675" i="2"/>
  <c r="X4676" i="2"/>
  <c r="X4677" i="2"/>
  <c r="X4678" i="2"/>
  <c r="X4679" i="2"/>
  <c r="X4680" i="2"/>
  <c r="X4681" i="2"/>
  <c r="X4682" i="2"/>
  <c r="X4683" i="2"/>
  <c r="X4684" i="2"/>
  <c r="X4685" i="2"/>
  <c r="X4686" i="2"/>
  <c r="X4687" i="2"/>
  <c r="X4688" i="2"/>
  <c r="X4689" i="2"/>
  <c r="X4690" i="2"/>
  <c r="X4691" i="2"/>
  <c r="X4692" i="2"/>
  <c r="X4693" i="2"/>
  <c r="X4694" i="2"/>
  <c r="X4695" i="2"/>
  <c r="X4696" i="2"/>
  <c r="X4697" i="2"/>
  <c r="X4698" i="2"/>
  <c r="X4699" i="2"/>
  <c r="X4700" i="2"/>
  <c r="X4701" i="2"/>
  <c r="X4702" i="2"/>
  <c r="X4703" i="2"/>
  <c r="X4704" i="2"/>
  <c r="X4705" i="2"/>
  <c r="X4706" i="2"/>
  <c r="X4707" i="2"/>
  <c r="X4708" i="2"/>
  <c r="X4709" i="2"/>
  <c r="X4710" i="2"/>
  <c r="X4711" i="2"/>
  <c r="X4712" i="2"/>
  <c r="X4713" i="2"/>
  <c r="X4714" i="2"/>
  <c r="X4715" i="2"/>
  <c r="X4716" i="2"/>
  <c r="X4717" i="2"/>
  <c r="X4718" i="2"/>
  <c r="X4719" i="2"/>
  <c r="X4720" i="2"/>
  <c r="X4721" i="2"/>
  <c r="X4722" i="2"/>
  <c r="X4723" i="2"/>
  <c r="X4724" i="2"/>
  <c r="X4725" i="2"/>
  <c r="X4726" i="2"/>
  <c r="X4727" i="2"/>
  <c r="X4728" i="2"/>
  <c r="X4729" i="2"/>
  <c r="X4730" i="2"/>
  <c r="X4731" i="2"/>
  <c r="X4732" i="2"/>
  <c r="X4733" i="2"/>
  <c r="X4734" i="2"/>
  <c r="X4735" i="2"/>
  <c r="X4736" i="2"/>
  <c r="X4737" i="2"/>
  <c r="X4738" i="2"/>
  <c r="X4739" i="2"/>
  <c r="X4740" i="2"/>
  <c r="X4741" i="2"/>
  <c r="X4742" i="2"/>
  <c r="X4743" i="2"/>
  <c r="X4744" i="2"/>
  <c r="X4745" i="2"/>
  <c r="X4746" i="2"/>
  <c r="X4747" i="2"/>
  <c r="X4748" i="2"/>
  <c r="X4749" i="2"/>
  <c r="X4750" i="2"/>
  <c r="X4751" i="2"/>
  <c r="X4752" i="2"/>
  <c r="X4753" i="2"/>
  <c r="X4754" i="2"/>
  <c r="X4755" i="2"/>
  <c r="X4756" i="2"/>
  <c r="X4757" i="2"/>
  <c r="X4758" i="2"/>
  <c r="X4759" i="2"/>
  <c r="X4760" i="2"/>
  <c r="X4761" i="2"/>
  <c r="X4762" i="2"/>
  <c r="X4763" i="2"/>
  <c r="X4764" i="2"/>
  <c r="X4765" i="2"/>
  <c r="X4766" i="2"/>
  <c r="X4767" i="2"/>
  <c r="X4768" i="2"/>
  <c r="X4769" i="2"/>
  <c r="X4770" i="2"/>
  <c r="X4771" i="2"/>
  <c r="X4772" i="2"/>
  <c r="X4773" i="2"/>
  <c r="X4774" i="2"/>
  <c r="X4775" i="2"/>
  <c r="X4776" i="2"/>
  <c r="X4777" i="2"/>
  <c r="X4778" i="2"/>
  <c r="X4779" i="2"/>
  <c r="X4780" i="2"/>
  <c r="X4781" i="2"/>
  <c r="X4782" i="2"/>
  <c r="X4783" i="2"/>
  <c r="X4784" i="2"/>
  <c r="X4785" i="2"/>
  <c r="X4786" i="2"/>
  <c r="X4787" i="2"/>
  <c r="X4788" i="2"/>
  <c r="X4789" i="2"/>
  <c r="X4790" i="2"/>
  <c r="X4791" i="2"/>
  <c r="X4792" i="2"/>
  <c r="X4793" i="2"/>
  <c r="X4794" i="2"/>
  <c r="X4795" i="2"/>
  <c r="X4796" i="2"/>
  <c r="X4797" i="2"/>
  <c r="X4798" i="2"/>
  <c r="X4799" i="2"/>
  <c r="X4800" i="2"/>
  <c r="X4801" i="2"/>
  <c r="X4802" i="2"/>
  <c r="X4803" i="2"/>
  <c r="X4804" i="2"/>
  <c r="X4805" i="2"/>
  <c r="X4806" i="2"/>
  <c r="X4807" i="2"/>
  <c r="X4808" i="2"/>
  <c r="X4809" i="2"/>
  <c r="X4810" i="2"/>
  <c r="X4811" i="2"/>
  <c r="X4812" i="2"/>
  <c r="X4813" i="2"/>
  <c r="X4814" i="2"/>
  <c r="X4815" i="2"/>
  <c r="X4816" i="2"/>
  <c r="X4817" i="2"/>
  <c r="X4818" i="2"/>
  <c r="X4819" i="2"/>
  <c r="X4820" i="2"/>
  <c r="X4821" i="2"/>
  <c r="X4822" i="2"/>
  <c r="X4823" i="2"/>
  <c r="X4824" i="2"/>
  <c r="X4825" i="2"/>
  <c r="X4826" i="2"/>
  <c r="X4827" i="2"/>
  <c r="X4828" i="2"/>
  <c r="X4829" i="2"/>
  <c r="X4830" i="2"/>
  <c r="X4831" i="2"/>
  <c r="X4832" i="2"/>
  <c r="X4833" i="2"/>
  <c r="X4834" i="2"/>
  <c r="X4835" i="2"/>
  <c r="X4836" i="2"/>
  <c r="X4837" i="2"/>
  <c r="X4838" i="2"/>
  <c r="X4839" i="2"/>
  <c r="X4840" i="2"/>
  <c r="X4841" i="2"/>
  <c r="X4842" i="2"/>
  <c r="X4843" i="2"/>
  <c r="X4844" i="2"/>
  <c r="X4845" i="2"/>
  <c r="X4846" i="2"/>
  <c r="X4847" i="2"/>
  <c r="X4848" i="2"/>
  <c r="X4849" i="2"/>
  <c r="X4850" i="2"/>
  <c r="X4851" i="2"/>
  <c r="X4852" i="2"/>
  <c r="X4853" i="2"/>
  <c r="X4854" i="2"/>
  <c r="X4855" i="2"/>
  <c r="X4856" i="2"/>
  <c r="X4857" i="2"/>
  <c r="X4858" i="2"/>
  <c r="X4859" i="2"/>
  <c r="X4860" i="2"/>
  <c r="X4861" i="2"/>
  <c r="X4862" i="2"/>
  <c r="X4863" i="2"/>
  <c r="X4864" i="2"/>
  <c r="X4865" i="2"/>
  <c r="X4866" i="2"/>
  <c r="X4867" i="2"/>
  <c r="X4868" i="2"/>
  <c r="X4869" i="2"/>
  <c r="X4870" i="2"/>
  <c r="X4871" i="2"/>
  <c r="X4872" i="2"/>
  <c r="X4873" i="2"/>
  <c r="X4874" i="2"/>
  <c r="X4875" i="2"/>
  <c r="X4876" i="2"/>
  <c r="X4877" i="2"/>
  <c r="X4878" i="2"/>
  <c r="X4879" i="2"/>
  <c r="X4880" i="2"/>
  <c r="X4881" i="2"/>
  <c r="X4882" i="2"/>
  <c r="X4883" i="2"/>
  <c r="X4884" i="2"/>
  <c r="X4885" i="2"/>
  <c r="X4886" i="2"/>
  <c r="X4887" i="2"/>
  <c r="X4888" i="2"/>
  <c r="X4889" i="2"/>
  <c r="X4890" i="2"/>
  <c r="X4891" i="2"/>
  <c r="X4892" i="2"/>
  <c r="X4893" i="2"/>
  <c r="X4894" i="2"/>
  <c r="X4895" i="2"/>
  <c r="X4896" i="2"/>
  <c r="X4897" i="2"/>
  <c r="X4898" i="2"/>
  <c r="X4899" i="2"/>
  <c r="X4900" i="2"/>
  <c r="X4901" i="2"/>
  <c r="X4902" i="2"/>
  <c r="X4903" i="2"/>
  <c r="X4904" i="2"/>
  <c r="X4905" i="2"/>
  <c r="X4906" i="2"/>
  <c r="X4907" i="2"/>
  <c r="X4908" i="2"/>
  <c r="X4909" i="2"/>
  <c r="X4910" i="2"/>
  <c r="X4911" i="2"/>
  <c r="X4912" i="2"/>
  <c r="X4913" i="2"/>
  <c r="X4914" i="2"/>
  <c r="X4915" i="2"/>
  <c r="X4916" i="2"/>
  <c r="X4917" i="2"/>
  <c r="X4918" i="2"/>
  <c r="X4919" i="2"/>
  <c r="X4920" i="2"/>
  <c r="X4921" i="2"/>
  <c r="X4922" i="2"/>
  <c r="X4923" i="2"/>
  <c r="X4924" i="2"/>
  <c r="X4925" i="2"/>
  <c r="X4926" i="2"/>
  <c r="X4927" i="2"/>
  <c r="X4928" i="2"/>
  <c r="X4929" i="2"/>
  <c r="X4930" i="2"/>
  <c r="X4931" i="2"/>
  <c r="X4932" i="2"/>
  <c r="X4933" i="2"/>
  <c r="X4934" i="2"/>
  <c r="X4935" i="2"/>
  <c r="X4936" i="2"/>
  <c r="X4937" i="2"/>
  <c r="X4938" i="2"/>
  <c r="X4939" i="2"/>
  <c r="X4940" i="2"/>
  <c r="X4941" i="2"/>
  <c r="X4942" i="2"/>
  <c r="X4943" i="2"/>
  <c r="X4944" i="2"/>
  <c r="X4945" i="2"/>
  <c r="X4946" i="2"/>
  <c r="X4947" i="2"/>
  <c r="X4948" i="2"/>
  <c r="X4949" i="2"/>
  <c r="X4950" i="2"/>
  <c r="X4951" i="2"/>
  <c r="X4952" i="2"/>
  <c r="X4953" i="2"/>
  <c r="X4954" i="2"/>
  <c r="X4955" i="2"/>
  <c r="X4956" i="2"/>
  <c r="X4957" i="2"/>
  <c r="X4958" i="2"/>
  <c r="X4959" i="2"/>
  <c r="X4960" i="2"/>
  <c r="X4961" i="2"/>
  <c r="X4962" i="2"/>
  <c r="X4963" i="2"/>
  <c r="X4964" i="2"/>
  <c r="X4965" i="2"/>
  <c r="X4966" i="2"/>
  <c r="X4967" i="2"/>
  <c r="X4968" i="2"/>
  <c r="X4969" i="2"/>
  <c r="X4970" i="2"/>
  <c r="X4971" i="2"/>
  <c r="X4972" i="2"/>
  <c r="X4973" i="2"/>
  <c r="X4974" i="2"/>
  <c r="X4975" i="2"/>
  <c r="X4976" i="2"/>
  <c r="X4977" i="2"/>
  <c r="X4978" i="2"/>
  <c r="X4979" i="2"/>
  <c r="X4980" i="2"/>
  <c r="X4981" i="2"/>
  <c r="X4982" i="2"/>
  <c r="X4983" i="2"/>
  <c r="X4984" i="2"/>
  <c r="X4985" i="2"/>
  <c r="X4986" i="2"/>
  <c r="X4987" i="2"/>
  <c r="X4988" i="2"/>
  <c r="X4989" i="2"/>
  <c r="X4990" i="2"/>
  <c r="X4991" i="2"/>
  <c r="X4992" i="2"/>
  <c r="X4993" i="2"/>
  <c r="X4994" i="2"/>
  <c r="X4995" i="2"/>
  <c r="X4996" i="2"/>
  <c r="X4997" i="2"/>
  <c r="X4998" i="2"/>
  <c r="X4999" i="2"/>
  <c r="X5000" i="2"/>
  <c r="X5001" i="2"/>
  <c r="X5002" i="2"/>
  <c r="X5003" i="2"/>
  <c r="T9" i="10" l="1"/>
  <c r="T10" i="10" s="1"/>
  <c r="S9" i="10"/>
  <c r="S10" i="10" s="1"/>
  <c r="U10" i="9"/>
  <c r="U16" i="9"/>
  <c r="U5" i="9"/>
  <c r="U11" i="9"/>
  <c r="U17" i="9"/>
  <c r="U6" i="9"/>
  <c r="U12" i="9"/>
  <c r="U18" i="9"/>
  <c r="U7" i="9"/>
  <c r="U13" i="9"/>
  <c r="U19" i="9"/>
  <c r="U4" i="9"/>
  <c r="U8" i="9"/>
  <c r="U14" i="9"/>
  <c r="L4" i="9"/>
  <c r="K9" i="10"/>
  <c r="K10" i="10" s="1"/>
  <c r="M4" i="10"/>
  <c r="L9" i="10"/>
  <c r="D6" i="10"/>
  <c r="D5" i="10"/>
  <c r="B9" i="10"/>
  <c r="B10" i="10" s="1"/>
  <c r="D4" i="10"/>
  <c r="C9" i="10"/>
  <c r="C10" i="10" s="1"/>
  <c r="L8" i="9"/>
  <c r="L14" i="9"/>
  <c r="L9" i="9"/>
  <c r="L15" i="9"/>
  <c r="L10" i="9"/>
  <c r="L16" i="9"/>
  <c r="L5" i="9"/>
  <c r="L11" i="9"/>
  <c r="L17" i="9"/>
  <c r="L6" i="9"/>
  <c r="L12" i="9"/>
  <c r="L18" i="9"/>
  <c r="L7" i="9"/>
  <c r="L13" i="9"/>
  <c r="C22" i="10"/>
  <c r="C24" i="10" s="1"/>
  <c r="B33" i="9"/>
  <c r="B35" i="9" s="1"/>
  <c r="V6" i="9"/>
  <c r="V12" i="9"/>
  <c r="V18" i="9"/>
  <c r="W18" i="9" s="1"/>
  <c r="V7" i="9"/>
  <c r="W7" i="9" s="1"/>
  <c r="V13" i="9"/>
  <c r="W13" i="9" s="1"/>
  <c r="V19" i="9"/>
  <c r="M4" i="9"/>
  <c r="N4" i="9" s="1"/>
  <c r="V8" i="9"/>
  <c r="V14" i="9"/>
  <c r="W14" i="9" s="1"/>
  <c r="V9" i="9"/>
  <c r="W9" i="9" s="1"/>
  <c r="V15" i="9"/>
  <c r="W15" i="9" s="1"/>
  <c r="V4" i="9"/>
  <c r="V10" i="9"/>
  <c r="V16" i="9"/>
  <c r="V5" i="9"/>
  <c r="W5" i="9" s="1"/>
  <c r="V11" i="9"/>
  <c r="V17" i="9"/>
  <c r="N19" i="9"/>
  <c r="M14" i="9"/>
  <c r="M9" i="9"/>
  <c r="M15" i="9"/>
  <c r="M8" i="9"/>
  <c r="M10" i="9"/>
  <c r="M16" i="9"/>
  <c r="M5" i="9"/>
  <c r="M11" i="9"/>
  <c r="M17" i="9"/>
  <c r="M6" i="9"/>
  <c r="M12" i="9"/>
  <c r="M18" i="9"/>
  <c r="M7" i="9"/>
  <c r="M13" i="9"/>
  <c r="C8" i="9"/>
  <c r="C14" i="9"/>
  <c r="C33" i="9"/>
  <c r="C35" i="9" s="1"/>
  <c r="C9" i="9"/>
  <c r="C15" i="9"/>
  <c r="C4" i="9"/>
  <c r="D4" i="9" s="1"/>
  <c r="C10" i="9"/>
  <c r="C16" i="9"/>
  <c r="C5" i="9"/>
  <c r="C11" i="9"/>
  <c r="C17" i="9"/>
  <c r="C6" i="9"/>
  <c r="C12" i="9"/>
  <c r="C18" i="9"/>
  <c r="C7" i="9"/>
  <c r="C13" i="9"/>
  <c r="C19" i="9"/>
  <c r="D19" i="9" s="1"/>
  <c r="B14" i="9"/>
  <c r="B9" i="9"/>
  <c r="B22" i="10"/>
  <c r="B24" i="10" s="1"/>
  <c r="B6" i="9"/>
  <c r="B12" i="9"/>
  <c r="B7" i="9"/>
  <c r="B13" i="9"/>
  <c r="B8" i="9"/>
  <c r="B15" i="9"/>
  <c r="B16" i="9"/>
  <c r="B18" i="9"/>
  <c r="B10" i="9"/>
  <c r="B17" i="9"/>
  <c r="B5" i="9"/>
  <c r="B11" i="9"/>
  <c r="D21" i="10"/>
  <c r="D32" i="9"/>
  <c r="L10" i="10"/>
  <c r="U9" i="10"/>
  <c r="U10" i="10" s="1"/>
  <c r="B17" i="8"/>
  <c r="B19" i="8" s="1"/>
  <c r="C17" i="8"/>
  <c r="C19" i="8" s="1"/>
  <c r="K18" i="8"/>
  <c r="K20" i="8" s="1"/>
  <c r="L17" i="8"/>
  <c r="J18" i="8"/>
  <c r="J20" i="8" s="1"/>
  <c r="L16" i="8"/>
  <c r="D16" i="8"/>
  <c r="N12" i="9" l="1"/>
  <c r="N10" i="9"/>
  <c r="M9" i="10"/>
  <c r="M10" i="10" s="1"/>
  <c r="W10" i="9"/>
  <c r="N18" i="9"/>
  <c r="N16" i="9"/>
  <c r="W19" i="9"/>
  <c r="W17" i="9"/>
  <c r="N9" i="9"/>
  <c r="W16" i="9"/>
  <c r="W8" i="9"/>
  <c r="W12" i="9"/>
  <c r="U20" i="9"/>
  <c r="U21" i="9" s="1"/>
  <c r="W6" i="9"/>
  <c r="W4" i="9"/>
  <c r="N17" i="9"/>
  <c r="N15" i="9"/>
  <c r="D9" i="10"/>
  <c r="D10" i="10" s="1"/>
  <c r="N13" i="9"/>
  <c r="N11" i="9"/>
  <c r="N14" i="9"/>
  <c r="D5" i="9"/>
  <c r="N6" i="9"/>
  <c r="N5" i="9"/>
  <c r="N7" i="9"/>
  <c r="N8" i="9"/>
  <c r="D14" i="9"/>
  <c r="D10" i="9"/>
  <c r="L20" i="9"/>
  <c r="L21" i="9" s="1"/>
  <c r="D11" i="9"/>
  <c r="V20" i="9"/>
  <c r="V21" i="9" s="1"/>
  <c r="W11" i="9"/>
  <c r="D15" i="9"/>
  <c r="D8" i="9"/>
  <c r="D17" i="9"/>
  <c r="M20" i="9"/>
  <c r="M21" i="9" s="1"/>
  <c r="D33" i="9"/>
  <c r="D35" i="9" s="1"/>
  <c r="D9" i="9"/>
  <c r="D13" i="9"/>
  <c r="D7" i="9"/>
  <c r="D18" i="9"/>
  <c r="D16" i="9"/>
  <c r="D6" i="9"/>
  <c r="C20" i="9"/>
  <c r="C21" i="9" s="1"/>
  <c r="D12" i="9"/>
  <c r="B20" i="9"/>
  <c r="D22" i="10"/>
  <c r="D24" i="10" s="1"/>
  <c r="L18" i="8"/>
  <c r="L20" i="8" s="1"/>
  <c r="D17" i="8"/>
  <c r="D19" i="8" s="1"/>
  <c r="W20" i="9" l="1"/>
  <c r="W21" i="9" s="1"/>
  <c r="N20" i="9"/>
  <c r="N21" i="9" s="1"/>
  <c r="B21" i="9"/>
  <c r="D20" i="9"/>
  <c r="D21" i="9" s="1"/>
  <c r="AB4" i="8"/>
  <c r="AB5" i="8" s="1"/>
  <c r="AA4" i="8"/>
  <c r="T4" i="8"/>
  <c r="T5" i="8" s="1"/>
  <c r="S4" i="8"/>
  <c r="K8" i="8"/>
  <c r="J8" i="8"/>
  <c r="K6" i="8"/>
  <c r="J6" i="8"/>
  <c r="K10" i="8" l="1"/>
  <c r="K11" i="8" s="1"/>
  <c r="J10" i="8"/>
  <c r="J11" i="8" s="1"/>
  <c r="S5" i="8"/>
  <c r="U4" i="8" l="1"/>
  <c r="U5" i="8" s="1"/>
  <c r="AA5" i="8" l="1"/>
  <c r="L8" i="8" l="1"/>
  <c r="L6" i="8"/>
  <c r="D5" i="8"/>
  <c r="AC4" i="8"/>
  <c r="AC5" i="8" s="1"/>
  <c r="L10" i="8" l="1"/>
  <c r="L11" i="8" s="1"/>
</calcChain>
</file>

<file path=xl/sharedStrings.xml><?xml version="1.0" encoding="utf-8"?>
<sst xmlns="http://schemas.openxmlformats.org/spreadsheetml/2006/main" count="326" uniqueCount="184">
  <si>
    <t>Cruise vessel reporting template for acute respiratory and gastrointestinal infection</t>
  </si>
  <si>
    <t xml:space="preserve">Purpose 
All domestic and international cruise vessels docking in a Victorian port should report COVID-19, other acute respiratory infections and acute gastroenteritis cases and status updates to the relevant Victorian LPHU.
All vessels should complete this template in line with the requirements as outlined on the Victorian Governemnt webpage "Advice for the cruise industry".
Vessels arriving from an international port must also complete the required Australian Government documentation within the indicated timeframes.
Instructions: 
1) All vessels to complete Tab 1 - Cover page
2) Complete Tab 2 -  This will form a cumulative report, with newest cases listed in the bottom rows. If any patient becomes categorised as 'severe', this should be highlighted in the relevant update. 
The report should be submitted by the time specified on the Victorian Government webpage "Advice for the cruise industry".
3) The report should document the cases on any one vessel only.  Each vessel must have its own report.
4) Every new voyage should start with a new report.  Completed voyage reports should be archived.  The final report for a voyage should be clearly marked as FINAL.
5) Any cases (passengers or crew) that carry over into the next voyage should have their status transferred into new voyage report.
6) Tab 3 may be used to determine outbreak threshold, provided Tab 2 is filled out correctly. 
 6) Tab 4 are for use by the juridictional health agency only.
All reports must be completed by an authorised delegate of the cruise operator and submitted to the relevant Victorian LPHU in the timeframes specified on the Victorian Government webpage "Advice for the cruise industry".
</t>
  </si>
  <si>
    <t>Outbreak thresholds</t>
  </si>
  <si>
    <t>Total Positive</t>
  </si>
  <si>
    <t>Low</t>
  </si>
  <si>
    <t>0% to &lt; 3%</t>
  </si>
  <si>
    <t>High</t>
  </si>
  <si>
    <t>≥ 3%</t>
  </si>
  <si>
    <t>Vessel name:</t>
  </si>
  <si>
    <t>Voyage number:</t>
  </si>
  <si>
    <t>Voyage commencement date (dd/mm/yyyy):</t>
  </si>
  <si>
    <t>Voyage commencement port:</t>
  </si>
  <si>
    <t>Voyage end date (dd/mm/yyyy):</t>
  </si>
  <si>
    <t>Voyage end port:</t>
  </si>
  <si>
    <t>Estimated date of arrival next port (dd/mm/yyyy)</t>
  </si>
  <si>
    <t>Voyage next port:</t>
  </si>
  <si>
    <t>Name of international ports visited during this voyage</t>
  </si>
  <si>
    <t>Dates of international ports visited</t>
  </si>
  <si>
    <t>Report completed by:</t>
  </si>
  <si>
    <t>Full name:</t>
  </si>
  <si>
    <t>Role / Title:</t>
  </si>
  <si>
    <t>Date report submitted (dd/mm/yyyy):</t>
  </si>
  <si>
    <t>Closest seaport at time of submission (city and country)</t>
  </si>
  <si>
    <t>Total Number of Travellers on Board</t>
  </si>
  <si>
    <t>Crew and Contractors</t>
  </si>
  <si>
    <t>Guests</t>
  </si>
  <si>
    <t>Is there any compromise to operational services onboard as a result of COVID-19?</t>
  </si>
  <si>
    <t>Nil or Minor impact to staffing and/or resources. No impact to critical services.</t>
  </si>
  <si>
    <t>Confirmed Cases (COVID-19, Influenza or acute gastroenteritis) in Passengers and Crew</t>
  </si>
  <si>
    <t>DEMOGRAPHICS</t>
  </si>
  <si>
    <t>Influenza VACCINATION</t>
  </si>
  <si>
    <r>
      <t xml:space="preserve">SYMPTOMS AND SIGNS                 </t>
    </r>
    <r>
      <rPr>
        <b/>
        <sz val="11"/>
        <color theme="3"/>
        <rFont val="Arial"/>
        <family val="2"/>
      </rPr>
      <t>Respiratory &amp; Gastro-intestinal</t>
    </r>
  </si>
  <si>
    <t>DIAGNOSIS</t>
  </si>
  <si>
    <t>ISOLATION</t>
  </si>
  <si>
    <t>Case #</t>
  </si>
  <si>
    <t>FAMILY NAME</t>
  </si>
  <si>
    <t>FIRST NAME</t>
  </si>
  <si>
    <t>GENDER</t>
  </si>
  <si>
    <t>AGE</t>
  </si>
  <si>
    <t>COUNTRY OF RESIDENCE</t>
  </si>
  <si>
    <t>GUEST / CREW</t>
  </si>
  <si>
    <t>RECEIVED CURRENT SEASONAL FLU VACCINATION (Y/N)</t>
  </si>
  <si>
    <t>DATE OF SYMPTOM ONSET 
(leave blank if asymptomatic)</t>
  </si>
  <si>
    <t>COVID-19/ARI/ILI SYMPTOMS (Y/N)</t>
  </si>
  <si>
    <t>ACUTE GASTRO-ENTERITIS SYMPTOMS (Y/N)</t>
  </si>
  <si>
    <t>SEVERE DISEASE (e.g. hypoxic, resp distress, hospitalisation) 
(Y/N)</t>
  </si>
  <si>
    <t>COVID-19 TEST DATE (DD/MM/YY)</t>
  </si>
  <si>
    <t>TYPE OF COVID-19 TEST (RAT/PCR)</t>
  </si>
  <si>
    <t>COVID-19 RESULT</t>
  </si>
  <si>
    <t>OTHER RESP PATHOGEN TEST DATE       (if no other test - leave blank)</t>
  </si>
  <si>
    <t>RESP RESULT ('Flu A Pos / 'Flu B Pos) or neg result</t>
  </si>
  <si>
    <t>REASON FOR TEST</t>
  </si>
  <si>
    <t>ACUTE GASTRO-ENTERITIS (AGE) (Y/N)</t>
  </si>
  <si>
    <t>ISOLATION START DATE (DD/MM/YY)</t>
  </si>
  <si>
    <t>RELEASE FROM ISOLATION (DD/MM//YY)</t>
  </si>
  <si>
    <t xml:space="preserve">COMMENTS </t>
  </si>
  <si>
    <t>COVID days since test - Less than or equal to 5 days or greater than 5 days</t>
  </si>
  <si>
    <t>Date of submission minus COVID test day</t>
  </si>
  <si>
    <t>Date of submission minus Symptom Onset date</t>
  </si>
  <si>
    <t>Age group</t>
  </si>
  <si>
    <t>COVID-19 outbreak status</t>
  </si>
  <si>
    <t>Influenza and other respiratory viruses</t>
  </si>
  <si>
    <t>Acute Respiratory Illness (ARI)</t>
  </si>
  <si>
    <t>Acute Gastroenteritis</t>
  </si>
  <si>
    <t>Current voyage only</t>
  </si>
  <si>
    <t>Crew</t>
  </si>
  <si>
    <t>TOTAL</t>
  </si>
  <si>
    <t># cases detected</t>
  </si>
  <si>
    <t>INFLUENZA A</t>
  </si>
  <si>
    <t># cases detected:</t>
  </si>
  <si>
    <t xml:space="preserve">Case rate </t>
  </si>
  <si>
    <t>Case rate</t>
  </si>
  <si>
    <t>Operational Compromise:</t>
  </si>
  <si>
    <t>Voyage start date (dd/mm/yyyy):</t>
  </si>
  <si>
    <t>INFLUENZA B</t>
  </si>
  <si>
    <t>TOTAL INFLUENZA</t>
  </si>
  <si>
    <t># cases in last 5 days</t>
  </si>
  <si>
    <t># cases released from isolation</t>
  </si>
  <si>
    <t>Critical Outbreak Thresholds</t>
  </si>
  <si>
    <t># current active cases</t>
  </si>
  <si>
    <t>Last 5 days - Case Rate:</t>
  </si>
  <si>
    <t>Case Rate:</t>
  </si>
  <si>
    <t>Positive</t>
  </si>
  <si>
    <t>Y</t>
  </si>
  <si>
    <t>Count of COVID-19 TEST DATE (DD/MM/YY)</t>
  </si>
  <si>
    <t>Column Labels</t>
  </si>
  <si>
    <t>Count of COVID-19/ARI/ILI SYMPTOMS (Y/N)</t>
  </si>
  <si>
    <t>Count of ACUTE GASTRO-ENTERITIS (AGE) (Y/N)</t>
  </si>
  <si>
    <t>Row Labels</t>
  </si>
  <si>
    <t>Grand Total</t>
  </si>
  <si>
    <t>Count of RESP RESULT ('Flu A Pos / 'Flu B Pos) or neg result</t>
  </si>
  <si>
    <t>15-Jun</t>
  </si>
  <si>
    <t>2-Jan</t>
  </si>
  <si>
    <t>5-Jan</t>
  </si>
  <si>
    <t>15-Apr</t>
  </si>
  <si>
    <t>1-Jan</t>
  </si>
  <si>
    <t>3-Jan</t>
  </si>
  <si>
    <t>6-Jan</t>
  </si>
  <si>
    <t>16-Apr</t>
  </si>
  <si>
    <t>4-Jan</t>
  </si>
  <si>
    <t>7-Jan</t>
  </si>
  <si>
    <t>17-Apr</t>
  </si>
  <si>
    <t>8-Jan</t>
  </si>
  <si>
    <t>18-Apr</t>
  </si>
  <si>
    <t>9-Jan</t>
  </si>
  <si>
    <t>19-Apr</t>
  </si>
  <si>
    <t>10-Jan</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</si>
  <si>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</si>
  <si>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</si>
  <si>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</si>
  <si>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</si>
  <si>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</si>
  <si>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</si>
  <si>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</si>
  <si>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</si>
  <si>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</si>
  <si>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</si>
  <si>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</si>
  <si>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</si>
  <si>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</si>
  <si>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</si>
  <si>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</si>
  <si>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</si>
  <si>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</si>
  <si>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</si>
  <si>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</si>
  <si>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</si>
  <si>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</si>
  <si>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</si>
  <si>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</si>
  <si>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</si>
  <si>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</si>
  <si>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</si>
  <si>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 xml:space="preserve">COVID-19 </t>
  </si>
  <si>
    <t>COVID test date</t>
  </si>
  <si>
    <t>Symptom onset date</t>
  </si>
  <si>
    <t>Total number of cases detected (last 15 full days + day of submission)</t>
  </si>
  <si>
    <t>&lt;50</t>
  </si>
  <si>
    <t>50-59</t>
  </si>
  <si>
    <t>60-69</t>
  </si>
  <si>
    <t>70-79</t>
  </si>
  <si>
    <t>80+</t>
  </si>
  <si>
    <t>Total number of cases detected</t>
  </si>
  <si>
    <t>Age</t>
  </si>
  <si>
    <t>Age Group</t>
  </si>
  <si>
    <t>X</t>
  </si>
  <si>
    <t>M</t>
  </si>
  <si>
    <t>F</t>
  </si>
  <si>
    <t>Unspecified</t>
  </si>
  <si>
    <t>N</t>
  </si>
  <si>
    <t>Unknown</t>
  </si>
  <si>
    <t>RAT</t>
  </si>
  <si>
    <t>PCR</t>
  </si>
  <si>
    <t>Negative</t>
  </si>
  <si>
    <t>Flu A positive</t>
  </si>
  <si>
    <t>Flu B positive</t>
  </si>
  <si>
    <t>Onboard</t>
  </si>
  <si>
    <t>Ashore</t>
  </si>
  <si>
    <t>No</t>
  </si>
  <si>
    <t>symptomatic</t>
  </si>
  <si>
    <t>close contact</t>
  </si>
  <si>
    <t>Sypmt. and close contact</t>
  </si>
  <si>
    <t>screening</t>
  </si>
  <si>
    <t>pre-embarkation</t>
  </si>
  <si>
    <t>Nil</t>
  </si>
  <si>
    <t>Moderate or major impact to staffing and/or resources. Able to maintain critical services with progression to being unable to maintain critical services and/or imminent cessation of critical services.</t>
  </si>
  <si>
    <t>Guest</t>
  </si>
  <si>
    <t>COVID-19</t>
  </si>
  <si>
    <t>Influenza A</t>
  </si>
  <si>
    <t>Influenza B</t>
  </si>
  <si>
    <t>Other ARI</t>
  </si>
  <si>
    <t>Acute Gastoenteritis</t>
  </si>
  <si>
    <t>Travel party</t>
  </si>
  <si>
    <t>Cabin mate</t>
  </si>
  <si>
    <t>Work colleague</t>
  </si>
  <si>
    <t>Other</t>
  </si>
  <si>
    <t>Australian Capital Territory (ACT)</t>
  </si>
  <si>
    <t>New South Wales (NSW)</t>
  </si>
  <si>
    <t>Northern Territory (NT)</t>
  </si>
  <si>
    <t>Queensland (Qld)</t>
  </si>
  <si>
    <t>South Australia (SA)</t>
  </si>
  <si>
    <t>Tasmania (Tas)</t>
  </si>
  <si>
    <t>Victoria (Vic)</t>
  </si>
  <si>
    <t>Western Australia (WA)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</si>
</sst>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m\-yy_)"/>
    <numFmt numFmtId="165" formatCode="dd\-mmm\-yyyy_)"/>
    <numFmt numFmtId="166" formatCode="[$-C09]dd\-mmm\-yy;@"/>
    <numFmt numFmtId="167" formatCode="0.0%"/>
  </numFmts>
  <fonts count="33" x14ac:knownFonts="1">
    <font>
      <sz val="8"/>
      <color indexed="8"/>
      <name val="Arial"/>
    </font>
    <font>
      <sz val="11"/>
      <color theme="1"/>
      <name val="Calibri"/>
      <family val="2"/>
      <scheme val="minor"/>
    </font>
    <font>
      <sz val="10"/>
      <color indexed="11"/>
      <name val="Arial"/>
      <family val="2"/>
    </font>
    <font>
      <sz val="10"/>
      <color indexed="8"/>
      <name val="Arial Narrow"/>
      <family val="2"/>
    </font>
    <font>
      <sz val="8"/>
      <color indexed="8"/>
      <name val="Arial"/>
      <family val="2"/>
    </font>
    <font>
      <sz val="10"/>
      <color rgb="FF4F4F4F"/>
      <name val="Arial"/>
      <family val="2"/>
    </font>
    <font>
      <b/>
      <sz val="10"/>
      <color rgb="FF4F4F4F"/>
      <name val="Arial"/>
      <family val="2"/>
    </font>
    <font>
      <b/>
      <sz val="16"/>
      <color theme="0"/>
      <name val="Arial"/>
      <family val="2"/>
    </font>
    <font>
      <b/>
      <sz val="10"/>
      <color theme="1" tint="0.34998626667073579"/>
      <name val="Arial"/>
      <family val="2"/>
    </font>
    <font>
      <sz val="8"/>
      <color theme="3"/>
      <name val="Arial"/>
      <family val="2"/>
    </font>
    <font>
      <b/>
      <sz val="8"/>
      <color indexed="8"/>
      <name val="Arial"/>
      <family val="2"/>
    </font>
    <font>
      <b/>
      <sz val="16"/>
      <color theme="3"/>
      <name val="Arial"/>
      <family val="2"/>
    </font>
    <font>
      <b/>
      <sz val="8"/>
      <color theme="3"/>
      <name val="Arial Narrow"/>
      <family val="2"/>
    </font>
    <font>
      <b/>
      <sz val="8"/>
      <color theme="3"/>
      <name val="Arial"/>
      <family val="2"/>
    </font>
    <font>
      <sz val="8"/>
      <color theme="0"/>
      <name val="Arial"/>
      <family val="2"/>
    </font>
    <font>
      <b/>
      <sz val="10"/>
      <color theme="0"/>
      <name val="Arial"/>
      <family val="2"/>
    </font>
    <font>
      <b/>
      <sz val="9"/>
      <color rgb="FF4F4F4F"/>
      <name val="Arial"/>
      <family val="2"/>
    </font>
    <font>
      <b/>
      <sz val="11"/>
      <color theme="3"/>
      <name val="Arial"/>
      <family val="2"/>
    </font>
    <font>
      <b/>
      <sz val="12"/>
      <color theme="0"/>
      <name val="Arial"/>
      <family val="2"/>
    </font>
    <font>
      <sz val="10"/>
      <color theme="1" tint="0.34998626667073579"/>
      <name val="Arial"/>
      <family val="2"/>
    </font>
    <font>
      <sz val="8"/>
      <color theme="1" tint="0.34998626667073579"/>
      <name val="Arial"/>
      <family val="2"/>
    </font>
    <font>
      <b/>
      <sz val="10"/>
      <color rgb="FF000000"/>
      <name val="Arial"/>
      <family val="2"/>
    </font>
    <font>
      <sz val="10"/>
      <color rgb="FF000000"/>
      <name val="Arial"/>
      <family val="2"/>
    </font>
    <font>
      <b/>
      <sz val="9"/>
      <color rgb="FF000000"/>
      <name val="Arial"/>
      <family val="2"/>
    </font>
    <font>
      <sz val="8"/>
      <color indexed="8"/>
      <name val="Arial"/>
      <family val="2"/>
    </font>
    <font>
      <b/>
      <sz val="9"/>
      <color indexed="8"/>
      <name val="Arial"/>
      <family val="2"/>
    </font>
    <font>
      <sz val="9"/>
      <color indexed="8"/>
      <name val="Arial"/>
      <family val="2"/>
    </font>
    <font>
      <b/>
      <sz val="12"/>
      <color theme="3"/>
      <name val="Arial"/>
      <family val="2"/>
    </font>
    <font>
      <b/>
      <sz val="8"/>
      <name val="Arial"/>
      <family val="2"/>
    </font>
    <font>
      <b/>
      <sz val="11"/>
      <color rgb="FF000000"/>
      <name val="Calibri"/>
      <family val="2"/>
    </font>
    <font>
      <sz val="11"/>
      <color rgb="FF000000"/>
      <name val="Calibri"/>
      <family val="2"/>
    </font>
    <font>
      <sz val="11"/>
      <color rgb="FFFF0000"/>
      <name val="Calibri"/>
      <family val="2"/>
    </font>
    <font>
      <b/>
      <sz val="10"/>
      <name val="Arial"/>
      <family val="2"/>
    </font>
  </fonts>
  <fills count="29">
    <fill>
      <patternFill patternType="none"/>
    </fill>
    <fill>
      <patternFill patternType="gray125"/>
    </fill>
    <fill>
      <patternFill patternType="solid">
        <fgColor rgb="FFFFFFFF"/>
        <bgColor indexed="64"/>
      </patternFill>
    </fill>
    <fill>
      <patternFill patternType="solid">
        <fgColor rgb="FF808080"/>
        <bgColor indexed="64"/>
      </patternFill>
    </fill>
    <fill>
      <patternFill patternType="solid">
        <fgColor theme="8" tint="-0.499984740745262"/>
        <bgColor indexed="64"/>
      </patternFill>
    </fill>
    <fill>
      <patternFill patternType="solid">
        <fgColor theme="4" tint="0.79998168889431442"/>
        <bgColor indexed="24"/>
      </patternFill>
    </fill>
    <fill>
      <patternFill patternType="solid">
        <fgColor theme="2"/>
        <bgColor indexed="8"/>
      </patternFill>
    </fill>
    <fill>
      <patternFill patternType="solid">
        <fgColor theme="8" tint="-0.499984740745262"/>
        <bgColor indexed="8"/>
      </patternFill>
    </fill>
    <fill>
      <patternFill patternType="solid">
        <fgColor theme="0" tint="-0.14999847407452621"/>
        <bgColor indexed="64"/>
      </patternFill>
    </fill>
    <fill>
      <patternFill patternType="solid">
        <fgColor theme="4"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2"/>
        <bgColor indexed="24"/>
      </patternFill>
    </fill>
    <fill>
      <patternFill patternType="solid">
        <fgColor theme="9" tint="0.59999389629810485"/>
        <bgColor indexed="24"/>
      </patternFill>
    </fill>
    <fill>
      <patternFill patternType="solid">
        <fgColor theme="9" tint="0.59999389629810485"/>
        <bgColor indexed="8"/>
      </patternFill>
    </fill>
    <fill>
      <patternFill patternType="solid">
        <fgColor theme="5" tint="0.59999389629810485"/>
        <bgColor indexed="24"/>
      </patternFill>
    </fill>
    <fill>
      <patternFill patternType="solid">
        <fgColor theme="4" tint="0.59999389629810485"/>
        <bgColor indexed="24"/>
      </patternFill>
    </fill>
    <fill>
      <patternFill patternType="solid">
        <fgColor theme="0" tint="-0.14999847407452621"/>
        <bgColor indexed="24"/>
      </patternFill>
    </fill>
    <fill>
      <patternFill patternType="solid">
        <fgColor theme="7" tint="0.59999389629810485"/>
        <bgColor indexed="2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C000"/>
        <bgColor indexed="64"/>
      </patternFill>
    </fill>
  </fills>
  <borders count="48">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medium">
        <color indexed="64"/>
      </bottom>
      <diagonal/>
    </border>
    <border>
      <left/>
      <right/>
      <top/>
      <bottom style="thick">
        <color indexed="64"/>
      </bottom>
      <diagonal/>
    </border>
    <border>
      <left/>
      <right style="thick">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ck">
        <color indexed="64"/>
      </left>
      <right style="thick">
        <color indexed="64"/>
      </right>
      <top style="thick">
        <color indexed="64"/>
      </top>
      <bottom style="thick">
        <color indexed="64"/>
      </bottom>
      <diagonal/>
    </border>
    <border>
      <left style="thin">
        <color indexed="8"/>
      </left>
      <right style="thick">
        <color indexed="64"/>
      </right>
      <top style="thin">
        <color indexed="8"/>
      </top>
      <bottom style="thin">
        <color indexed="8"/>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thick">
        <color indexed="64"/>
      </top>
      <bottom style="thick">
        <color indexed="64"/>
      </bottom>
      <diagonal/>
    </border>
    <border>
      <left style="thick">
        <color indexed="64"/>
      </left>
      <right style="thick">
        <color indexed="64"/>
      </right>
      <top/>
      <bottom style="thick">
        <color indexed="64"/>
      </bottom>
      <diagonal/>
    </border>
    <border>
      <left style="thick">
        <color indexed="64"/>
      </left>
      <right/>
      <top/>
      <bottom style="thick">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ck">
        <color indexed="64"/>
      </right>
      <top style="thin">
        <color indexed="8"/>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s>
  <cellStyleXfs count="3">
    <xf numFmtId="0" fontId="0" fillId="0" borderId="0" applyFill="0" applyProtection="0"/>
    <xf numFmtId="9" fontId="24" fillId="0" borderId="0" applyFont="0" applyFill="0" applyBorder="0" applyAlignment="0" applyProtection="0"/>
    <xf numFmtId="0" fontId="1" fillId="0" borderId="0"/>
  </cellStyleXfs>
  <cellXfs count="203">
    <xf numFmtId="0" fontId="0" fillId="0" borderId="0" xfId="0" applyFill="1" applyProtection="1"/>
    <xf numFmtId="0" fontId="0" fillId="0" borderId="5" xfId="0" applyFill="1" applyBorder="1" applyProtection="1"/>
    <xf numFmtId="0" fontId="0" fillId="0" borderId="0" xfId="0" applyFill="1" applyAlignment="1" applyProtection="1">
      <alignment vertical="center"/>
    </xf>
    <xf numFmtId="0" fontId="2" fillId="0" borderId="14" xfId="0" applyFont="1" applyFill="1" applyBorder="1" applyAlignment="1" applyProtection="1">
      <alignment horizontal="center" vertical="center" wrapText="1"/>
      <protection locked="0"/>
    </xf>
    <xf numFmtId="0" fontId="4" fillId="0" borderId="0" xfId="0" applyFont="1" applyFill="1" applyProtection="1"/>
    <xf numFmtId="0" fontId="6" fillId="2" borderId="18"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wrapText="1"/>
    </xf>
    <xf numFmtId="0" fontId="5" fillId="2" borderId="23" xfId="0" applyFont="1" applyFill="1" applyBorder="1" applyAlignment="1" applyProtection="1">
      <alignment horizontal="center" vertical="center" wrapText="1"/>
    </xf>
    <xf numFmtId="0" fontId="6" fillId="2" borderId="22" xfId="0"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23" xfId="0"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166" fontId="0" fillId="0" borderId="0" xfId="0" applyNumberFormat="1" applyFill="1" applyProtection="1"/>
    <xf numFmtId="0" fontId="10" fillId="0" borderId="0" xfId="0" applyFont="1" applyFill="1" applyProtection="1"/>
    <xf numFmtId="1" fontId="3" fillId="6" borderId="11" xfId="0" applyNumberFormat="1" applyFont="1" applyFill="1" applyBorder="1" applyAlignment="1" applyProtection="1">
      <alignment horizontal="center" vertical="center"/>
      <protection locked="0" hidden="1"/>
    </xf>
    <xf numFmtId="166" fontId="2" fillId="9" borderId="12" xfId="0" applyNumberFormat="1" applyFont="1" applyFill="1" applyBorder="1" applyAlignment="1" applyProtection="1">
      <alignment horizontal="center" vertical="center"/>
      <protection locked="0"/>
    </xf>
    <xf numFmtId="166" fontId="2" fillId="24" borderId="1" xfId="0" applyNumberFormat="1" applyFont="1" applyFill="1" applyBorder="1" applyAlignment="1" applyProtection="1">
      <alignment horizontal="center" vertical="center"/>
      <protection locked="0"/>
    </xf>
    <xf numFmtId="0" fontId="2" fillId="24" borderId="12" xfId="0" applyFont="1" applyFill="1" applyBorder="1" applyAlignment="1" applyProtection="1">
      <alignment horizontal="center" vertical="center"/>
      <protection locked="0"/>
    </xf>
    <xf numFmtId="164" fontId="2" fillId="24" borderId="12" xfId="0" applyNumberFormat="1" applyFont="1" applyFill="1" applyBorder="1" applyAlignment="1" applyProtection="1">
      <alignment horizontal="center" vertical="center" wrapText="1"/>
      <protection locked="0"/>
    </xf>
    <xf numFmtId="166" fontId="2" fillId="24" borderId="12" xfId="0" applyNumberFormat="1" applyFont="1" applyFill="1" applyBorder="1" applyAlignment="1" applyProtection="1">
      <alignment horizontal="center" vertical="center"/>
      <protection locked="0"/>
    </xf>
    <xf numFmtId="1" fontId="3" fillId="6" borderId="2" xfId="0" applyNumberFormat="1" applyFont="1" applyFill="1" applyBorder="1" applyAlignment="1" applyProtection="1">
      <alignment horizontal="center" vertical="center"/>
      <protection locked="0" hidden="1"/>
    </xf>
    <xf numFmtId="0" fontId="2" fillId="22" borderId="1" xfId="0" applyFont="1" applyFill="1" applyBorder="1" applyAlignment="1" applyProtection="1">
      <alignment horizontal="center" vertical="center" wrapText="1"/>
      <protection locked="0"/>
    </xf>
    <xf numFmtId="0" fontId="2" fillId="22" borderId="1" xfId="0" applyFont="1" applyFill="1" applyBorder="1" applyAlignment="1" applyProtection="1">
      <alignment horizontal="center" vertical="center"/>
      <protection locked="0"/>
    </xf>
    <xf numFmtId="0" fontId="2" fillId="23"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protection locked="0" hidden="1"/>
    </xf>
    <xf numFmtId="0" fontId="2" fillId="9" borderId="1" xfId="0" applyFont="1" applyFill="1" applyBorder="1" applyAlignment="1" applyProtection="1">
      <alignment horizontal="center" vertical="center"/>
      <protection locked="0"/>
    </xf>
    <xf numFmtId="0" fontId="2" fillId="24" borderId="1" xfId="0" applyFont="1" applyFill="1" applyBorder="1" applyAlignment="1" applyProtection="1">
      <alignment horizontal="center" vertical="center"/>
      <protection locked="0"/>
    </xf>
    <xf numFmtId="164" fontId="2" fillId="24" borderId="1" xfId="0" applyNumberFormat="1" applyFont="1" applyFill="1" applyBorder="1" applyAlignment="1" applyProtection="1">
      <alignment horizontal="center" vertical="center" wrapText="1"/>
      <protection locked="0"/>
    </xf>
    <xf numFmtId="166" fontId="2" fillId="25" borderId="1" xfId="0" applyNumberFormat="1" applyFont="1" applyFill="1" applyBorder="1" applyAlignment="1" applyProtection="1">
      <alignment horizontal="center" vertical="center"/>
      <protection locked="0"/>
    </xf>
    <xf numFmtId="1" fontId="3" fillId="6" borderId="27" xfId="0" applyNumberFormat="1" applyFont="1" applyFill="1" applyBorder="1" applyAlignment="1" applyProtection="1">
      <alignment horizontal="center" vertical="center"/>
      <protection locked="0" hidden="1"/>
    </xf>
    <xf numFmtId="0" fontId="2" fillId="22" borderId="28" xfId="0" applyFont="1" applyFill="1" applyBorder="1" applyAlignment="1" applyProtection="1">
      <alignment horizontal="center" vertical="center" wrapText="1"/>
      <protection locked="0"/>
    </xf>
    <xf numFmtId="0" fontId="2" fillId="22" borderId="28" xfId="0" applyFont="1" applyFill="1" applyBorder="1" applyAlignment="1" applyProtection="1">
      <alignment horizontal="center" vertical="center"/>
      <protection locked="0"/>
    </xf>
    <xf numFmtId="0" fontId="2" fillId="23" borderId="28" xfId="0" applyFont="1" applyFill="1" applyBorder="1" applyAlignment="1" applyProtection="1">
      <alignment horizontal="center" vertical="center" wrapText="1"/>
      <protection locked="0"/>
    </xf>
    <xf numFmtId="0" fontId="3" fillId="9" borderId="28" xfId="0" applyFont="1" applyFill="1" applyBorder="1" applyAlignment="1" applyProtection="1">
      <alignment horizontal="center" vertical="center"/>
      <protection locked="0" hidden="1"/>
    </xf>
    <xf numFmtId="0" fontId="2" fillId="9" borderId="28" xfId="0" applyFont="1" applyFill="1" applyBorder="1" applyAlignment="1" applyProtection="1">
      <alignment horizontal="center" vertical="center"/>
      <protection locked="0"/>
    </xf>
    <xf numFmtId="166" fontId="2" fillId="24" borderId="28" xfId="0" applyNumberFormat="1" applyFont="1" applyFill="1" applyBorder="1" applyAlignment="1" applyProtection="1">
      <alignment horizontal="center" vertical="center"/>
      <protection locked="0"/>
    </xf>
    <xf numFmtId="0" fontId="2" fillId="24" borderId="28" xfId="0" applyFont="1" applyFill="1" applyBorder="1" applyAlignment="1" applyProtection="1">
      <alignment horizontal="center" vertical="center"/>
      <protection locked="0"/>
    </xf>
    <xf numFmtId="164" fontId="2" fillId="24" borderId="28" xfId="0" applyNumberFormat="1" applyFont="1" applyFill="1" applyBorder="1" applyAlignment="1" applyProtection="1">
      <alignment horizontal="center" vertical="center" wrapText="1"/>
      <protection locked="0"/>
    </xf>
    <xf numFmtId="166" fontId="2" fillId="25" borderId="28" xfId="0" applyNumberFormat="1" applyFont="1" applyFill="1" applyBorder="1" applyAlignment="1" applyProtection="1">
      <alignment horizontal="center" vertical="center"/>
      <protection locked="0"/>
    </xf>
    <xf numFmtId="0" fontId="2" fillId="0" borderId="29" xfId="0" applyFont="1" applyFill="1" applyBorder="1" applyAlignment="1" applyProtection="1">
      <alignment horizontal="center" vertical="center" wrapText="1"/>
      <protection locked="0"/>
    </xf>
    <xf numFmtId="0" fontId="0" fillId="0" borderId="0" xfId="0" pivotButton="1" applyFill="1" applyProtection="1"/>
    <xf numFmtId="0" fontId="0" fillId="0" borderId="0" xfId="0" applyFill="1" applyAlignment="1" applyProtection="1">
      <alignment horizontal="left"/>
    </xf>
    <xf numFmtId="0" fontId="9" fillId="0" borderId="0" xfId="0" applyFont="1" applyFill="1" applyAlignment="1" applyProtection="1">
      <alignment wrapText="1"/>
    </xf>
    <xf numFmtId="164" fontId="12" fillId="15" borderId="13" xfId="0" applyNumberFormat="1" applyFont="1" applyFill="1" applyBorder="1" applyAlignment="1" applyProtection="1">
      <alignment horizontal="center" vertical="center" wrapText="1"/>
      <protection hidden="1"/>
    </xf>
    <xf numFmtId="0" fontId="13" fillId="16" borderId="25" xfId="0" applyFont="1" applyFill="1" applyBorder="1" applyAlignment="1" applyProtection="1">
      <alignment horizontal="center" vertical="center" wrapText="1"/>
      <protection hidden="1"/>
    </xf>
    <xf numFmtId="164" fontId="13" fillId="16" borderId="25" xfId="0" applyNumberFormat="1" applyFont="1" applyFill="1" applyBorder="1" applyAlignment="1" applyProtection="1">
      <alignment horizontal="center" vertical="center" wrapText="1"/>
      <protection hidden="1"/>
    </xf>
    <xf numFmtId="0" fontId="13" fillId="17" borderId="25" xfId="0" applyFont="1" applyFill="1" applyBorder="1" applyAlignment="1" applyProtection="1">
      <alignment horizontal="center" vertical="center" wrapText="1"/>
      <protection hidden="1"/>
    </xf>
    <xf numFmtId="165" fontId="13" fillId="18" borderId="13" xfId="0" applyNumberFormat="1" applyFont="1" applyFill="1" applyBorder="1" applyAlignment="1" applyProtection="1">
      <alignment horizontal="center" vertical="center" wrapText="1"/>
      <protection hidden="1"/>
    </xf>
    <xf numFmtId="164" fontId="13" fillId="19" borderId="25" xfId="0" applyNumberFormat="1" applyFont="1" applyFill="1" applyBorder="1" applyAlignment="1" applyProtection="1">
      <alignment horizontal="center" vertical="center" wrapText="1"/>
      <protection hidden="1"/>
    </xf>
    <xf numFmtId="165" fontId="13" fillId="20" borderId="4" xfId="0" applyNumberFormat="1" applyFont="1" applyFill="1" applyBorder="1" applyAlignment="1" applyProtection="1">
      <alignment horizontal="center" vertical="center" wrapText="1"/>
      <protection hidden="1"/>
    </xf>
    <xf numFmtId="165" fontId="13" fillId="20" borderId="26" xfId="0" applyNumberFormat="1" applyFont="1" applyFill="1" applyBorder="1" applyAlignment="1" applyProtection="1">
      <alignment horizontal="center" vertical="center" wrapText="1"/>
      <protection hidden="1"/>
    </xf>
    <xf numFmtId="164" fontId="13" fillId="20" borderId="25" xfId="0" applyNumberFormat="1" applyFont="1" applyFill="1" applyBorder="1" applyAlignment="1" applyProtection="1">
      <alignment horizontal="center" vertical="center" wrapText="1"/>
      <protection hidden="1"/>
    </xf>
    <xf numFmtId="165" fontId="13" fillId="20" borderId="25" xfId="0" applyNumberFormat="1" applyFont="1" applyFill="1" applyBorder="1" applyAlignment="1" applyProtection="1">
      <alignment horizontal="center" vertical="center" wrapText="1"/>
      <protection hidden="1"/>
    </xf>
    <xf numFmtId="165" fontId="13" fillId="21" borderId="25" xfId="0" applyNumberFormat="1" applyFont="1" applyFill="1" applyBorder="1" applyAlignment="1" applyProtection="1">
      <alignment horizontal="center" vertical="center" wrapText="1"/>
      <protection hidden="1"/>
    </xf>
    <xf numFmtId="165" fontId="13" fillId="5" borderId="25" xfId="0" applyNumberFormat="1" applyFont="1" applyFill="1" applyBorder="1" applyAlignment="1" applyProtection="1">
      <alignment horizontal="center" vertical="center" wrapText="1"/>
      <protection hidden="1"/>
    </xf>
    <xf numFmtId="0" fontId="6" fillId="2" borderId="23"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0" fillId="3" borderId="19" xfId="0" applyFill="1" applyBorder="1" applyProtection="1"/>
    <xf numFmtId="0" fontId="6" fillId="2" borderId="16" xfId="0" applyFont="1" applyFill="1" applyBorder="1" applyAlignment="1" applyProtection="1">
      <alignment horizontal="left" vertical="center" wrapText="1"/>
    </xf>
    <xf numFmtId="0" fontId="16" fillId="2" borderId="6" xfId="0" applyFont="1" applyFill="1" applyBorder="1" applyAlignment="1" applyProtection="1">
      <alignment horizontal="center" vertical="center" wrapText="1"/>
    </xf>
    <xf numFmtId="165" fontId="13" fillId="19" borderId="10" xfId="0" applyNumberFormat="1" applyFont="1" applyFill="1" applyBorder="1" applyAlignment="1" applyProtection="1">
      <alignment horizontal="center" vertical="center" wrapText="1"/>
      <protection hidden="1"/>
    </xf>
    <xf numFmtId="165" fontId="13" fillId="20" borderId="10" xfId="0" applyNumberFormat="1" applyFont="1" applyFill="1" applyBorder="1" applyAlignment="1" applyProtection="1">
      <alignment horizontal="center" vertical="center" wrapText="1"/>
      <protection hidden="1"/>
    </xf>
    <xf numFmtId="0" fontId="13" fillId="13" borderId="10" xfId="0" applyFont="1" applyFill="1" applyBorder="1" applyAlignment="1" applyProtection="1">
      <alignment horizontal="center" vertical="center" wrapText="1"/>
    </xf>
    <xf numFmtId="0" fontId="8" fillId="0" borderId="30" xfId="0" applyFont="1" applyFill="1" applyBorder="1" applyAlignment="1" applyProtection="1">
      <alignment vertical="center" wrapText="1"/>
    </xf>
    <xf numFmtId="0" fontId="8" fillId="0" borderId="8" xfId="0" applyFont="1" applyFill="1" applyBorder="1" applyAlignment="1" applyProtection="1">
      <alignment vertical="center" wrapText="1"/>
    </xf>
    <xf numFmtId="0" fontId="8" fillId="0" borderId="10" xfId="0" applyFont="1" applyFill="1" applyBorder="1" applyAlignment="1" applyProtection="1">
      <alignment vertical="center" wrapText="1"/>
    </xf>
    <xf numFmtId="0" fontId="8" fillId="0" borderId="3" xfId="0" applyFont="1" applyFill="1" applyBorder="1" applyAlignment="1" applyProtection="1">
      <alignment horizontal="center" vertical="center" wrapText="1"/>
    </xf>
    <xf numFmtId="0" fontId="21" fillId="0" borderId="0" xfId="0" applyFont="1" applyFill="1" applyAlignment="1" applyProtection="1">
      <alignment vertical="center"/>
    </xf>
    <xf numFmtId="0" fontId="22" fillId="0" borderId="0" xfId="0" applyFont="1" applyFill="1" applyAlignment="1" applyProtection="1">
      <alignment vertical="center"/>
    </xf>
    <xf numFmtId="0" fontId="15" fillId="3" borderId="16" xfId="0" applyFont="1" applyFill="1" applyBorder="1" applyAlignment="1" applyProtection="1">
      <alignment horizontal="center" vertical="center" wrapText="1"/>
    </xf>
    <xf numFmtId="0" fontId="7" fillId="10" borderId="4" xfId="0" applyFont="1" applyFill="1" applyBorder="1" applyAlignment="1" applyProtection="1">
      <alignment vertical="center" wrapText="1"/>
      <protection hidden="1"/>
    </xf>
    <xf numFmtId="0" fontId="7" fillId="0" borderId="10" xfId="0" applyFont="1" applyFill="1" applyBorder="1" applyAlignment="1" applyProtection="1">
      <alignment vertical="center" wrapText="1"/>
      <protection hidden="1"/>
    </xf>
    <xf numFmtId="0" fontId="7" fillId="0" borderId="0" xfId="0" applyFont="1" applyFill="1" applyAlignment="1" applyProtection="1">
      <alignment horizontal="center" vertical="center"/>
      <protection locked="0"/>
    </xf>
    <xf numFmtId="0" fontId="0" fillId="0" borderId="0" xfId="0" applyFill="1" applyProtection="1">
      <protection locked="0"/>
    </xf>
    <xf numFmtId="0" fontId="19" fillId="0" borderId="33" xfId="0" applyFont="1" applyFill="1" applyBorder="1" applyAlignment="1" applyProtection="1">
      <alignment vertical="center" wrapText="1"/>
      <protection locked="0"/>
    </xf>
    <xf numFmtId="0" fontId="19" fillId="0" borderId="3" xfId="0" applyFont="1" applyFill="1" applyBorder="1" applyAlignment="1" applyProtection="1">
      <alignment vertical="center" wrapText="1"/>
      <protection locked="0"/>
    </xf>
    <xf numFmtId="0" fontId="5" fillId="0" borderId="19" xfId="0" applyFont="1" applyFill="1" applyBorder="1" applyAlignment="1" applyProtection="1">
      <alignment horizontal="center" vertical="center" wrapText="1"/>
      <protection locked="0"/>
    </xf>
    <xf numFmtId="167" fontId="5" fillId="2" borderId="10" xfId="1" applyNumberFormat="1" applyFont="1" applyFill="1" applyBorder="1" applyAlignment="1" applyProtection="1">
      <alignment horizontal="center" vertical="center" wrapText="1"/>
    </xf>
    <xf numFmtId="0" fontId="19" fillId="0" borderId="7" xfId="0" applyFont="1" applyFill="1" applyBorder="1" applyAlignment="1" applyProtection="1">
      <alignment vertical="center" wrapText="1"/>
      <protection locked="0"/>
    </xf>
    <xf numFmtId="0" fontId="6" fillId="0" borderId="0" xfId="0" applyFont="1" applyFill="1" applyAlignment="1" applyProtection="1">
      <alignment horizontal="left" vertical="center" wrapText="1"/>
    </xf>
    <xf numFmtId="0" fontId="5" fillId="0" borderId="0" xfId="0" applyFont="1" applyFill="1" applyAlignment="1" applyProtection="1">
      <alignment horizontal="center" vertical="center" wrapText="1"/>
    </xf>
    <xf numFmtId="0" fontId="25" fillId="0" borderId="34" xfId="0" applyFont="1" applyFill="1" applyBorder="1" applyAlignment="1" applyProtection="1">
      <alignment vertical="center"/>
    </xf>
    <xf numFmtId="0" fontId="25" fillId="0" borderId="34" xfId="0" applyFont="1" applyFill="1" applyBorder="1" applyProtection="1"/>
    <xf numFmtId="0" fontId="23" fillId="27" borderId="34" xfId="0" applyFont="1" applyFill="1" applyBorder="1" applyAlignment="1" applyProtection="1">
      <alignment vertical="center"/>
    </xf>
    <xf numFmtId="0" fontId="26" fillId="0" borderId="34" xfId="0" applyFont="1" applyFill="1" applyBorder="1" applyProtection="1"/>
    <xf numFmtId="0" fontId="8" fillId="0" borderId="15" xfId="0" applyFont="1" applyFill="1" applyBorder="1" applyAlignment="1" applyProtection="1">
      <alignment vertical="center" wrapText="1"/>
    </xf>
    <xf numFmtId="0" fontId="8" fillId="0" borderId="6" xfId="0" applyFont="1" applyFill="1" applyBorder="1" applyAlignment="1" applyProtection="1">
      <alignment vertical="center" wrapText="1"/>
    </xf>
    <xf numFmtId="0" fontId="0" fillId="0" borderId="0" xfId="0" applyFill="1" applyAlignment="1" applyProtection="1">
      <alignment horizontal="right" wrapText="1"/>
    </xf>
    <xf numFmtId="14" fontId="19" fillId="0" borderId="3" xfId="0" applyNumberFormat="1" applyFont="1" applyFill="1" applyBorder="1" applyAlignment="1" applyProtection="1">
      <alignment vertical="center" wrapText="1"/>
      <protection locked="0"/>
    </xf>
    <xf numFmtId="0" fontId="23" fillId="28" borderId="34" xfId="0" applyFont="1" applyFill="1" applyBorder="1" applyAlignment="1" applyProtection="1">
      <alignment vertical="center"/>
    </xf>
    <xf numFmtId="167" fontId="5" fillId="0" borderId="0" xfId="1" applyNumberFormat="1" applyFont="1" applyFill="1" applyBorder="1" applyAlignment="1" applyProtection="1">
      <alignment horizontal="center" vertical="center" wrapText="1"/>
    </xf>
    <xf numFmtId="0" fontId="27" fillId="12" borderId="24" xfId="0" applyFont="1" applyFill="1" applyBorder="1" applyAlignment="1" applyProtection="1">
      <alignment horizontal="center" vertical="center" wrapText="1"/>
      <protection hidden="1"/>
    </xf>
    <xf numFmtId="0" fontId="15" fillId="3" borderId="19"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6" fillId="2" borderId="34" xfId="0" applyFont="1" applyFill="1" applyBorder="1" applyAlignment="1" applyProtection="1">
      <alignment horizontal="center" vertical="center" wrapText="1"/>
    </xf>
    <xf numFmtId="0" fontId="28" fillId="16" borderId="25" xfId="0" applyFont="1" applyFill="1" applyBorder="1" applyAlignment="1" applyProtection="1">
      <alignment horizontal="center" vertical="center" wrapText="1"/>
      <protection hidden="1"/>
    </xf>
    <xf numFmtId="0" fontId="29" fillId="0" borderId="0" xfId="0" applyFont="1" applyFill="1" applyProtection="1"/>
    <xf numFmtId="0" fontId="29" fillId="0" borderId="0" xfId="0" applyFont="1" applyFill="1" applyAlignment="1" applyProtection="1">
      <alignment horizontal="center"/>
    </xf>
    <xf numFmtId="0" fontId="30" fillId="0" borderId="0" xfId="0" applyFont="1" applyFill="1" applyProtection="1"/>
    <xf numFmtId="0" fontId="30" fillId="0" borderId="0" xfId="0" applyFont="1" applyFill="1" applyAlignment="1" applyProtection="1">
      <alignment horizontal="center"/>
    </xf>
    <xf numFmtId="0" fontId="31" fillId="0" borderId="0" xfId="0" applyFont="1" applyFill="1" applyAlignment="1" applyProtection="1">
      <alignment horizontal="center"/>
    </xf>
    <xf numFmtId="1" fontId="13" fillId="16" borderId="25" xfId="0" applyNumberFormat="1" applyFont="1" applyFill="1" applyBorder="1" applyAlignment="1" applyProtection="1">
      <alignment horizontal="center" vertical="center" wrapText="1"/>
      <protection hidden="1"/>
    </xf>
    <xf numFmtId="1" fontId="2" fillId="22" borderId="1" xfId="0" applyNumberFormat="1" applyFont="1" applyFill="1" applyBorder="1" applyAlignment="1" applyProtection="1">
      <alignment horizontal="center" vertical="center"/>
      <protection locked="0"/>
    </xf>
    <xf numFmtId="1" fontId="2" fillId="22" borderId="28" xfId="0" applyNumberFormat="1" applyFont="1" applyFill="1" applyBorder="1" applyAlignment="1" applyProtection="1">
      <alignment horizontal="center" vertical="center"/>
      <protection locked="0"/>
    </xf>
    <xf numFmtId="1" fontId="0" fillId="0" borderId="0" xfId="0" applyNumberFormat="1" applyFill="1" applyProtection="1"/>
    <xf numFmtId="14" fontId="32" fillId="24" borderId="34" xfId="0" applyNumberFormat="1" applyFont="1" applyFill="1" applyBorder="1" applyAlignment="1" applyProtection="1">
      <alignment horizontal="center" vertical="center" wrapText="1"/>
    </xf>
    <xf numFmtId="14" fontId="32" fillId="24" borderId="35"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5" fillId="2" borderId="36" xfId="0" applyFont="1" applyFill="1" applyBorder="1" applyAlignment="1" applyProtection="1">
      <alignment horizontal="center" vertical="center" wrapText="1"/>
    </xf>
    <xf numFmtId="0" fontId="6" fillId="2" borderId="18" xfId="0" applyFont="1" applyFill="1" applyBorder="1" applyAlignment="1" applyProtection="1">
      <alignment horizontal="left" vertical="center" wrapText="1"/>
    </xf>
    <xf numFmtId="14" fontId="32" fillId="24" borderId="37" xfId="0" applyNumberFormat="1"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0" fillId="0" borderId="21" xfId="0" applyFill="1" applyBorder="1" applyProtection="1"/>
    <xf numFmtId="0" fontId="5" fillId="2" borderId="38" xfId="0" applyFont="1" applyFill="1" applyBorder="1" applyAlignment="1" applyProtection="1">
      <alignment horizontal="center" vertical="center" wrapText="1"/>
    </xf>
    <xf numFmtId="0" fontId="5" fillId="2" borderId="39" xfId="0" applyFont="1" applyFill="1" applyBorder="1" applyAlignment="1" applyProtection="1">
      <alignment horizontal="center" vertical="center" wrapText="1"/>
    </xf>
    <xf numFmtId="14" fontId="32" fillId="24" borderId="40" xfId="0" applyNumberFormat="1" applyFont="1" applyFill="1" applyBorder="1" applyAlignment="1" applyProtection="1">
      <alignment horizontal="center" vertical="center" wrapText="1"/>
    </xf>
    <xf numFmtId="0" fontId="15" fillId="3" borderId="10" xfId="0" applyFont="1" applyFill="1" applyBorder="1" applyAlignment="1" applyProtection="1">
      <alignment horizontal="center" vertical="center" wrapText="1"/>
    </xf>
    <xf numFmtId="14" fontId="32" fillId="24" borderId="38" xfId="0" applyNumberFormat="1" applyFont="1" applyFill="1" applyBorder="1" applyAlignment="1" applyProtection="1">
      <alignment horizontal="center" vertical="center" wrapText="1"/>
    </xf>
    <xf numFmtId="14" fontId="32" fillId="24" borderId="39" xfId="0" applyNumberFormat="1" applyFont="1" applyFill="1" applyBorder="1" applyAlignment="1" applyProtection="1">
      <alignment horizontal="center" vertical="center" wrapText="1"/>
    </xf>
    <xf numFmtId="0" fontId="0" fillId="8" borderId="0" xfId="0" applyFill="1" applyProtection="1"/>
    <xf numFmtId="0" fontId="6" fillId="24" borderId="34" xfId="0" applyFont="1" applyFill="1" applyBorder="1" applyAlignment="1" applyProtection="1">
      <alignment horizontal="center" vertical="center" wrapText="1"/>
    </xf>
    <xf numFmtId="0" fontId="6" fillId="24" borderId="36" xfId="0" applyFont="1" applyFill="1" applyBorder="1" applyAlignment="1" applyProtection="1">
      <alignment horizontal="center" vertical="center" wrapText="1"/>
    </xf>
    <xf numFmtId="0" fontId="6" fillId="2" borderId="36" xfId="0" applyFont="1" applyFill="1" applyBorder="1" applyAlignment="1" applyProtection="1">
      <alignment horizontal="center" vertical="center" wrapText="1"/>
    </xf>
    <xf numFmtId="0" fontId="6" fillId="2" borderId="38" xfId="0" applyFont="1" applyFill="1" applyBorder="1" applyAlignment="1" applyProtection="1">
      <alignment horizontal="center" vertical="center" wrapText="1"/>
    </xf>
    <xf numFmtId="0" fontId="6" fillId="24" borderId="39"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6" fillId="24" borderId="44" xfId="0" applyFont="1" applyFill="1" applyBorder="1" applyAlignment="1" applyProtection="1">
      <alignment horizontal="center" vertical="center" wrapText="1"/>
    </xf>
    <xf numFmtId="0" fontId="6" fillId="24"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46" xfId="0" applyFont="1" applyFill="1" applyBorder="1" applyAlignment="1" applyProtection="1">
      <alignment horizontal="center" vertical="center" wrapText="1"/>
    </xf>
    <xf numFmtId="0" fontId="6" fillId="2" borderId="42" xfId="0" applyFont="1" applyFill="1" applyBorder="1" applyAlignment="1" applyProtection="1">
      <alignment horizontal="center" vertical="center" wrapText="1"/>
    </xf>
    <xf numFmtId="0" fontId="6" fillId="24" borderId="43" xfId="0" applyFont="1" applyFill="1" applyBorder="1" applyAlignment="1" applyProtection="1">
      <alignment horizontal="center" vertical="center" wrapText="1"/>
    </xf>
    <xf numFmtId="0" fontId="6" fillId="2" borderId="47" xfId="0" applyFont="1" applyFill="1" applyBorder="1" applyAlignment="1" applyProtection="1">
      <alignment horizontal="center" vertical="center" wrapText="1"/>
    </xf>
    <xf numFmtId="14" fontId="32" fillId="24" borderId="46"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xf>
    <xf numFmtId="0" fontId="23" fillId="0" borderId="0" xfId="0" applyFont="1" applyFill="1" applyAlignment="1" applyProtection="1">
      <alignment horizontal="left" vertical="center" wrapText="1"/>
    </xf>
    <xf numFmtId="0" fontId="19" fillId="0" borderId="16" xfId="0" applyFont="1" applyFill="1" applyBorder="1" applyAlignment="1" applyProtection="1">
      <alignment vertical="center" wrapText="1"/>
      <protection locked="0"/>
    </xf>
    <xf numFmtId="0" fontId="20" fillId="0" borderId="7" xfId="0" applyFont="1" applyFill="1" applyBorder="1" applyAlignment="1" applyProtection="1">
      <alignment vertical="center" wrapText="1"/>
      <protection locked="0"/>
    </xf>
    <xf numFmtId="0" fontId="20" fillId="0" borderId="8" xfId="0" applyFont="1" applyFill="1" applyBorder="1" applyAlignment="1" applyProtection="1">
      <alignment vertical="center" wrapText="1"/>
      <protection locked="0"/>
    </xf>
    <xf numFmtId="0" fontId="8" fillId="0" borderId="15" xfId="0" applyFont="1" applyFill="1" applyBorder="1" applyAlignment="1" applyProtection="1">
      <alignment vertical="center" wrapText="1"/>
    </xf>
    <xf numFmtId="0" fontId="8" fillId="0" borderId="6" xfId="0" applyFont="1" applyFill="1" applyBorder="1" applyAlignment="1" applyProtection="1">
      <alignment vertical="center" wrapText="1"/>
    </xf>
    <xf numFmtId="0" fontId="20" fillId="0" borderId="7" xfId="0" applyFont="1" applyFill="1" applyBorder="1" applyAlignment="1" applyProtection="1">
      <alignment horizontal="center" vertical="center" wrapText="1"/>
      <protection locked="0"/>
    </xf>
    <xf numFmtId="0" fontId="20" fillId="0" borderId="8" xfId="0" applyFont="1" applyFill="1" applyBorder="1" applyAlignment="1" applyProtection="1">
      <alignment horizontal="center" vertical="center" wrapText="1"/>
      <protection locked="0"/>
    </xf>
    <xf numFmtId="0" fontId="6" fillId="8" borderId="19" xfId="0" applyFont="1" applyFill="1" applyBorder="1" applyAlignment="1" applyProtection="1">
      <alignment horizontal="left" vertical="center" wrapText="1"/>
    </xf>
    <xf numFmtId="0" fontId="6" fillId="8" borderId="9" xfId="0" applyFont="1" applyFill="1" applyBorder="1" applyAlignment="1" applyProtection="1">
      <alignment horizontal="left" vertical="center" wrapText="1"/>
    </xf>
    <xf numFmtId="0" fontId="6" fillId="8" borderId="15" xfId="0" applyFont="1" applyFill="1" applyBorder="1" applyAlignment="1" applyProtection="1">
      <alignment horizontal="left" vertical="center" wrapText="1"/>
    </xf>
    <xf numFmtId="0" fontId="6" fillId="2" borderId="19"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0" fontId="10" fillId="0" borderId="15" xfId="0" applyFont="1" applyFill="1" applyBorder="1" applyAlignment="1" applyProtection="1">
      <alignment vertical="center"/>
    </xf>
    <xf numFmtId="0" fontId="10" fillId="0" borderId="21"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0" fillId="0" borderId="22" xfId="0" applyFont="1" applyFill="1" applyBorder="1" applyAlignment="1" applyProtection="1">
      <alignment vertical="center"/>
    </xf>
    <xf numFmtId="0" fontId="10" fillId="0" borderId="20" xfId="0" applyFont="1" applyFill="1" applyBorder="1" applyAlignment="1" applyProtection="1">
      <alignment horizontal="center" vertical="center" wrapText="1"/>
    </xf>
    <xf numFmtId="0" fontId="10" fillId="0" borderId="3" xfId="0" applyFont="1" applyFill="1" applyBorder="1" applyAlignment="1" applyProtection="1">
      <alignment horizontal="center" vertical="center" wrapText="1"/>
    </xf>
    <xf numFmtId="0" fontId="10" fillId="0" borderId="6" xfId="0" applyFont="1" applyFill="1" applyBorder="1" applyAlignment="1" applyProtection="1">
      <alignment vertical="center"/>
    </xf>
    <xf numFmtId="0" fontId="5" fillId="2" borderId="23" xfId="0" applyFont="1" applyFill="1" applyBorder="1" applyAlignment="1" applyProtection="1">
      <alignment horizontal="center" vertical="center" wrapText="1"/>
      <protection locked="0"/>
    </xf>
    <xf numFmtId="0" fontId="5" fillId="2" borderId="18" xfId="0" applyFont="1" applyFill="1" applyBorder="1" applyAlignment="1" applyProtection="1">
      <alignment horizontal="center" vertical="center" wrapText="1"/>
      <protection locked="0"/>
    </xf>
    <xf numFmtId="0" fontId="5" fillId="2" borderId="23"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0" fontId="5" fillId="2" borderId="18" xfId="0" applyFont="1" applyFill="1" applyBorder="1" applyAlignment="1" applyProtection="1">
      <alignment horizontal="left" vertical="center" wrapText="1"/>
      <protection locked="0"/>
    </xf>
    <xf numFmtId="0" fontId="5" fillId="2" borderId="19" xfId="0" applyFont="1" applyFill="1" applyBorder="1" applyAlignment="1" applyProtection="1">
      <alignment horizontal="center" vertical="center" wrapText="1"/>
      <protection locked="0"/>
    </xf>
    <xf numFmtId="0" fontId="5" fillId="2" borderId="15" xfId="0" applyFont="1" applyFill="1" applyBorder="1" applyAlignment="1" applyProtection="1">
      <alignment horizontal="center" vertical="center" wrapText="1"/>
      <protection locked="0"/>
    </xf>
    <xf numFmtId="0" fontId="5" fillId="2" borderId="20"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16" fillId="2" borderId="16"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9" fillId="0" borderId="32" xfId="0" applyFont="1" applyFill="1" applyBorder="1" applyAlignment="1" applyProtection="1">
      <alignment vertical="center" wrapText="1"/>
      <protection locked="0"/>
    </xf>
    <xf numFmtId="0" fontId="20" fillId="0" borderId="33" xfId="0" applyFont="1" applyFill="1" applyBorder="1" applyAlignment="1" applyProtection="1">
      <alignment vertical="center" wrapText="1"/>
      <protection locked="0"/>
    </xf>
    <xf numFmtId="0" fontId="20" fillId="0" borderId="31" xfId="0" applyFont="1" applyFill="1" applyBorder="1" applyAlignment="1" applyProtection="1">
      <alignment vertical="center" wrapText="1"/>
      <protection locked="0"/>
    </xf>
    <xf numFmtId="0" fontId="7" fillId="7" borderId="0" xfId="0" applyFont="1" applyFill="1" applyAlignment="1" applyProtection="1">
      <alignment horizontal="left" vertical="center"/>
      <protection hidden="1"/>
    </xf>
    <xf numFmtId="0" fontId="11" fillId="11" borderId="16" xfId="0" applyFont="1" applyFill="1" applyBorder="1" applyAlignment="1" applyProtection="1">
      <alignment horizontal="center" vertical="center" wrapText="1"/>
      <protection hidden="1"/>
    </xf>
    <xf numFmtId="0" fontId="11" fillId="11" borderId="7" xfId="0" applyFont="1" applyFill="1" applyBorder="1" applyAlignment="1" applyProtection="1">
      <alignment horizontal="center" vertical="center" wrapText="1"/>
      <protection hidden="1"/>
    </xf>
    <xf numFmtId="0" fontId="11" fillId="13" borderId="16" xfId="0" applyFont="1" applyFill="1" applyBorder="1" applyAlignment="1" applyProtection="1">
      <alignment horizontal="center" vertical="center" wrapText="1"/>
      <protection hidden="1"/>
    </xf>
    <xf numFmtId="0" fontId="11" fillId="13" borderId="7" xfId="0" applyFont="1" applyFill="1" applyBorder="1" applyAlignment="1" applyProtection="1">
      <alignment horizontal="center" vertical="center" wrapText="1"/>
      <protection hidden="1"/>
    </xf>
    <xf numFmtId="0" fontId="11" fillId="13" borderId="8" xfId="0" applyFont="1" applyFill="1" applyBorder="1" applyAlignment="1" applyProtection="1">
      <alignment horizontal="center" vertical="center" wrapText="1"/>
      <protection hidden="1"/>
    </xf>
    <xf numFmtId="0" fontId="11" fillId="14" borderId="16" xfId="0" applyFont="1" applyFill="1" applyBorder="1" applyAlignment="1" applyProtection="1">
      <alignment horizontal="center" vertical="center" wrapText="1"/>
      <protection hidden="1"/>
    </xf>
    <xf numFmtId="0" fontId="11" fillId="14" borderId="8" xfId="0" applyFont="1" applyFill="1" applyBorder="1" applyAlignment="1" applyProtection="1">
      <alignment horizontal="center" vertical="center" wrapText="1"/>
      <protection hidden="1"/>
    </xf>
    <xf numFmtId="0" fontId="11" fillId="8" borderId="16" xfId="0" applyFont="1" applyFill="1" applyBorder="1" applyAlignment="1" applyProtection="1">
      <alignment horizontal="center" vertical="center" wrapText="1"/>
      <protection hidden="1"/>
    </xf>
    <xf numFmtId="0" fontId="11" fillId="8" borderId="7"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wrapText="1"/>
    </xf>
    <xf numFmtId="0" fontId="7" fillId="4" borderId="0" xfId="0" applyFont="1" applyFill="1" applyAlignment="1" applyProtection="1">
      <alignment horizontal="center" vertical="center"/>
    </xf>
    <xf numFmtId="0" fontId="7" fillId="4" borderId="3" xfId="0" applyFont="1" applyFill="1" applyBorder="1" applyAlignment="1" applyProtection="1">
      <alignment horizontal="center" vertical="center"/>
    </xf>
    <xf numFmtId="0" fontId="15" fillId="26" borderId="19" xfId="0" applyFont="1" applyFill="1" applyBorder="1" applyAlignment="1" applyProtection="1">
      <alignment horizontal="left" vertical="center" wrapText="1"/>
    </xf>
    <xf numFmtId="0" fontId="15" fillId="26" borderId="9" xfId="0" applyFont="1" applyFill="1" applyBorder="1" applyAlignment="1" applyProtection="1">
      <alignment horizontal="left" vertical="center" wrapText="1"/>
    </xf>
    <xf numFmtId="0" fontId="15" fillId="26" borderId="15" xfId="0" applyFont="1" applyFill="1" applyBorder="1" applyAlignment="1" applyProtection="1">
      <alignment horizontal="left" vertical="center" wrapText="1"/>
    </xf>
    <xf numFmtId="0" fontId="15" fillId="26" borderId="20" xfId="0" applyFont="1" applyFill="1" applyBorder="1" applyAlignment="1" applyProtection="1">
      <alignment horizontal="left" vertical="center" wrapText="1"/>
    </xf>
    <xf numFmtId="0" fontId="15" fillId="26" borderId="3" xfId="0" applyFont="1" applyFill="1" applyBorder="1" applyAlignment="1" applyProtection="1">
      <alignment horizontal="left" vertical="center" wrapText="1"/>
    </xf>
    <xf numFmtId="0" fontId="15" fillId="26" borderId="6" xfId="0" applyFont="1" applyFill="1" applyBorder="1" applyAlignment="1" applyProtection="1">
      <alignment horizontal="left" vertical="center" wrapText="1"/>
    </xf>
    <xf numFmtId="0" fontId="0" fillId="0" borderId="0" xfId="0" applyFill="1" applyAlignment="1" applyProtection="1">
      <alignment horizontal="right" wrapText="1"/>
    </xf>
    <xf numFmtId="0" fontId="6" fillId="0" borderId="0" xfId="0" applyFont="1" applyFill="1" applyAlignment="1" applyProtection="1">
      <alignment horizontal="left" vertical="center" wrapText="1"/>
    </xf>
    <xf numFmtId="0" fontId="0" fillId="0" borderId="0" xfId="0" applyFill="1" applyAlignment="1" applyProtection="1">
      <alignment horizontal="left" vertical="center" wrapText="1"/>
    </xf>
    <xf numFmtId="0" fontId="15" fillId="26" borderId="16" xfId="0" applyFont="1" applyFill="1" applyBorder="1" applyAlignment="1" applyProtection="1">
      <alignment horizontal="left" vertical="center" wrapText="1"/>
    </xf>
    <xf numFmtId="0" fontId="14" fillId="26" borderId="7" xfId="0" applyFont="1" applyFill="1" applyBorder="1" applyAlignment="1" applyProtection="1">
      <alignment vertical="center" wrapText="1"/>
    </xf>
    <xf numFmtId="0" fontId="14" fillId="26" borderId="8" xfId="0" applyFont="1" applyFill="1" applyBorder="1" applyAlignment="1" applyProtection="1">
      <alignment vertical="center" wrapText="1"/>
    </xf>
    <xf numFmtId="0" fontId="0" fillId="0" borderId="16" xfId="0" applyFill="1" applyBorder="1" applyAlignment="1" applyProtection="1">
      <alignment horizontal="right" wrapText="1"/>
    </xf>
    <xf numFmtId="0" fontId="0" fillId="0" borderId="7" xfId="0" applyFill="1" applyBorder="1" applyAlignment="1" applyProtection="1">
      <alignment horizontal="right" wrapText="1"/>
    </xf>
    <xf numFmtId="0" fontId="0" fillId="0" borderId="8" xfId="0" applyFill="1" applyBorder="1" applyAlignment="1" applyProtection="1">
      <alignment horizontal="right" wrapText="1"/>
    </xf>
    <xf numFmtId="0" fontId="6" fillId="9" borderId="16" xfId="0" applyFont="1" applyFill="1" applyBorder="1" applyAlignment="1" applyProtection="1">
      <alignment horizontal="left" vertical="center" wrapText="1"/>
    </xf>
    <xf numFmtId="0" fontId="0" fillId="9" borderId="3" xfId="0" applyFill="1" applyBorder="1" applyAlignment="1" applyProtection="1">
      <alignment horizontal="left" vertical="center" wrapText="1"/>
    </xf>
    <xf numFmtId="0" fontId="0" fillId="9" borderId="6" xfId="0" applyFill="1" applyBorder="1" applyAlignment="1" applyProtection="1">
      <alignment horizontal="left" vertical="center" wrapText="1"/>
    </xf>
  </cellXfs>
  <cellStyles count="3">
    <cellStyle name="Normal" xfId="0" builtinId="0"/>
    <cellStyle name="Normal 2" xfId="2" xr:uid="{01CEB3A7-CF6C-40F9-9532-0F3C6F3AE687}"/>
    <cellStyle name="Percent" xfId="1" builtinId="5"/>
  </cellStyles>
  <dxfs count="24">
    <dxf>
      <font>
        <color theme="0"/>
      </font>
      <fill>
        <patternFill patternType="none">
          <bgColor auto="1"/>
        </patternFill>
      </fill>
    </dxf>
    <dxf>
      <font>
        <color auto="1"/>
      </font>
      <fill>
        <patternFill>
          <bgColor rgb="FF00B050"/>
        </patternFill>
      </fill>
    </dxf>
    <dxf>
      <font>
        <color auto="1"/>
      </font>
      <fill>
        <patternFill>
          <bgColor rgb="FFEAFC04"/>
        </patternFill>
      </fill>
    </dxf>
    <dxf>
      <font>
        <color auto="1"/>
      </font>
      <fill>
        <patternFill>
          <bgColor rgb="FFFF0000"/>
        </patternFill>
      </fill>
    </dxf>
    <dxf>
      <fill>
        <patternFill>
          <bgColor rgb="FF00B050"/>
        </patternFill>
      </fill>
    </dxf>
    <dxf>
      <fill>
        <patternFill>
          <bgColor rgb="FFFFFF00"/>
        </patternFill>
      </fill>
    </dxf>
    <dxf>
      <font>
        <color theme="0"/>
      </font>
      <fill>
        <patternFill patternType="none">
          <bgColor auto="1"/>
        </patternFill>
      </fill>
    </dxf>
    <dxf>
      <font>
        <color auto="1"/>
      </font>
      <fill>
        <patternFill>
          <bgColor rgb="FF00B050"/>
        </patternFill>
      </fill>
    </dxf>
    <dxf>
      <font>
        <color auto="1"/>
      </font>
      <fill>
        <patternFill>
          <bgColor rgb="FFEAFC04"/>
        </patternFill>
      </fill>
    </dxf>
    <dxf>
      <font>
        <color auto="1"/>
      </font>
      <fill>
        <patternFill>
          <bgColor rgb="FFFF0000"/>
        </patternFill>
      </fill>
    </dxf>
    <dxf>
      <fill>
        <patternFill>
          <bgColor rgb="FF00B050"/>
        </patternFill>
      </fill>
    </dxf>
    <dxf>
      <fill>
        <patternFill>
          <bgColor rgb="FFFFFF00"/>
        </patternFill>
      </fill>
    </dxf>
    <dxf>
      <font>
        <color theme="0"/>
      </font>
      <fill>
        <patternFill patternType="none">
          <bgColor auto="1"/>
        </patternFill>
      </fill>
    </dxf>
    <dxf>
      <font>
        <color auto="1"/>
      </font>
      <fill>
        <patternFill>
          <bgColor rgb="FF00B050"/>
        </patternFill>
      </fill>
    </dxf>
    <dxf>
      <font>
        <color auto="1"/>
      </font>
      <fill>
        <patternFill>
          <bgColor rgb="FFEAFC04"/>
        </patternFill>
      </fill>
    </dxf>
    <dxf>
      <font>
        <color auto="1"/>
      </font>
      <fill>
        <patternFill>
          <bgColor rgb="FFFF0000"/>
        </patternFill>
      </fill>
    </dxf>
    <dxf>
      <fill>
        <patternFill>
          <bgColor rgb="FF00B050"/>
        </patternFill>
      </fill>
    </dxf>
    <dxf>
      <fill>
        <patternFill>
          <bgColor rgb="FFFFFF00"/>
        </patternFill>
      </fill>
    </dxf>
    <dxf>
      <font>
        <color theme="0"/>
      </font>
      <fill>
        <patternFill patternType="none">
          <bgColor auto="1"/>
        </patternFill>
      </fill>
    </dxf>
    <dxf>
      <font>
        <color auto="1"/>
      </font>
      <fill>
        <patternFill>
          <bgColor rgb="FF00B050"/>
        </patternFill>
      </fill>
    </dxf>
    <dxf>
      <font>
        <color auto="1"/>
      </font>
      <fill>
        <patternFill>
          <bgColor rgb="FFF5FB05"/>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E2C5"/>
      <rgbColor rgb="00993300"/>
      <rgbColor rgb="00FFEEDD"/>
      <rgbColor rgb="000000FF"/>
      <rgbColor rgb="00542A00"/>
      <rgbColor rgb="00008000"/>
      <rgbColor rgb="000000CC"/>
      <rgbColor rgb="00006600"/>
      <rgbColor rgb="00CCFFCC"/>
      <rgbColor rgb="00003300"/>
      <rgbColor rgb="00000080"/>
      <rgbColor rgb="00CCECFF"/>
      <rgbColor rgb="00800000"/>
      <rgbColor rgb="00FFCC99"/>
      <rgbColor rgb="0099FFFF"/>
      <rgbColor rgb="00FF00FF"/>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FC04"/>
      <color rgb="FFF5FB05"/>
      <color rgb="FFFF66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[Expanded cruise vessel reporting template for acute respiratory and gastrointestinal infection.xlsx]3 - Outbreak Status (MoH only)!PivotTable1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COVID-19</a:t>
            </a:r>
            <a:r>
              <a:rPr lang="en-AU" baseline="0"/>
              <a:t> Cases by Test Date</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47856285910888"/>
          <c:y val="0.13714172520887721"/>
          <c:w val="0.89613807947187762"/>
          <c:h val="0.56279196381650298"/>
        </c:manualLayout>
      </c:layout>
      <c:barChart>
        <c:barDir val="col"/>
        <c:grouping val="stacked"/>
        <c:varyColors val="0"/>
        <c:ser>
          <c:idx val="0"/>
          <c:order val="0"/>
          <c:tx>
            <c:strRef>
              <c:f>'3 - Outbreak Status (MoH only)'!$B$57:$B$58</c:f>
              <c:strCache>
                <c:ptCount val="1"/>
                <c:pt idx="0">
                  <c:v>Grand Total</c:v>
                </c:pt>
              </c:strCache>
            </c:strRef>
          </c:tx>
          <c:spPr>
            <a:solidFill>
              <a:schemeClr val="accent1"/>
            </a:solidFill>
            <a:ln>
              <a:noFill/>
            </a:ln>
            <a:effectLst/>
          </c:spPr>
          <c:invertIfNegative val="0"/>
          <c:cat>
            <c:strRef>
              <c:f>'3 - Outbreak Status (MoH only)'!$A$59:$A$91</c:f>
              <c:strCache>
                <c:ptCount val="32"/>
                <c:pt idx="0">
                  <c:v>15-Jun</c:v>
                </c:pt>
                <c:pt idx="1">
                  <c:v>15-Apr</c:v>
                </c:pt>
                <c:pt idx="2">
                  <c:v>16-Apr</c:v>
                </c:pt>
                <c:pt idx="3">
                  <c:v>17-Apr</c:v>
                </c:pt>
                <c:pt idx="4">
                  <c:v>18-Apr</c:v>
                </c:pt>
                <c:pt idx="5">
                  <c:v>19-Apr</c:v>
                </c:pt>
                <c:pt idx="6">
                  <c:v>20-Apr</c:v>
                </c:pt>
                <c:pt idx="7">
                  <c:v>21-Apr</c:v>
                </c:pt>
                <c:pt idx="8">
                  <c:v>22-Apr</c:v>
                </c:pt>
                <c:pt idx="9">
                  <c:v>23-Apr</c:v>
                </c:pt>
                <c:pt idx="10">
                  <c:v>24-Apr</c:v>
                </c:pt>
                <c:pt idx="11">
                  <c:v>25-Apr</c:v>
                </c:pt>
                <c:pt idx="12">
                  <c:v>26-Apr</c:v>
                </c:pt>
                <c:pt idx="13">
                  <c:v>27-Apr</c:v>
                </c:pt>
                <c:pt idx="14">
                  <c:v>28-Apr</c:v>
                </c:pt>
                <c:pt idx="15">
                  <c:v>29-Apr</c:v>
                </c:pt>
                <c:pt idx="16">
                  <c:v>30-Apr</c:v>
                </c:pt>
                <c:pt idx="17">
                  <c:v>1-May</c:v>
                </c:pt>
                <c:pt idx="18">
                  <c:v>2-May</c:v>
                </c:pt>
                <c:pt idx="19">
                  <c:v>3-May</c:v>
                </c:pt>
                <c:pt idx="20">
                  <c:v>4-May</c:v>
                </c:pt>
                <c:pt idx="21">
                  <c:v>5-May</c:v>
                </c:pt>
                <c:pt idx="22">
                  <c:v>6-May</c:v>
                </c:pt>
                <c:pt idx="23">
                  <c:v>7-May</c:v>
                </c:pt>
                <c:pt idx="24">
                  <c:v>8-May</c:v>
                </c:pt>
                <c:pt idx="25">
                  <c:v>9-May</c:v>
                </c:pt>
                <c:pt idx="26">
                  <c:v>10-May</c:v>
                </c:pt>
                <c:pt idx="27">
                  <c:v>11-May</c:v>
                </c:pt>
                <c:pt idx="28">
                  <c:v>12-May</c:v>
                </c:pt>
                <c:pt idx="29">
                  <c:v>13-May</c:v>
                </c:pt>
                <c:pt idx="30">
                  <c:v>14-May</c:v>
                </c:pt>
                <c:pt idx="31">
                  <c:v>15-May</c:v>
                </c:pt>
              </c:strCache>
            </c:strRef>
          </c:cat>
          <c:val>
            <c:numRef>
              <c:f>'3 - Outbreak Status (MoH only)'!$B$59:$B$91</c:f>
              <c:numCache>
                <c:formatCode>General</c:formatCode>
                <c:ptCount val="32"/>
              </c:numCache>
            </c:numRef>
          </c:val>
          <c:extLst>
            <c:ext xmlns:c16="http://schemas.microsoft.com/office/drawing/2014/chart" uri="{C3380CC4-5D6E-409C-BE32-E72D297353CC}">
              <c16:uniqueId val="{00000001-8137-4556-AD34-8302F26026A1}"/>
            </c:ext>
          </c:extLst>
        </c:ser>
        <c:dLbls>
          <c:showLegendKey val="0"/>
          <c:showVal val="0"/>
          <c:showCatName val="0"/>
          <c:showSerName val="0"/>
          <c:showPercent val="0"/>
          <c:showBubbleSize val="0"/>
        </c:dLbls>
        <c:gapWidth val="219"/>
        <c:overlap val="100"/>
        <c:axId val="581589552"/>
        <c:axId val="581591120"/>
      </c:barChart>
      <c:dateAx>
        <c:axId val="581589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Specimen 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591120"/>
        <c:crosses val="autoZero"/>
        <c:auto val="0"/>
        <c:lblOffset val="100"/>
        <c:baseTimeUnit val="days"/>
      </c:dateAx>
      <c:valAx>
        <c:axId val="581591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589552"/>
        <c:crossesAt val="1"/>
        <c:crossBetween val="between"/>
        <c:majorUnit val="1"/>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[Expanded cruise vessel reporting template for acute respiratory and gastrointestinal infection.xlsx]3 - Outbreak Status (MoH only)!PivotTable2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Influenza A &amp; B by test date</a:t>
            </a:r>
            <a:r>
              <a:rPr lang="en-AU" baseline="0"/>
              <a:t> </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'3 - Outbreak Status (MoH only)'!$J$58:$J$59</c:f>
              <c:strCache>
                <c:ptCount val="1"/>
                <c:pt idx="0">
                  <c:v>Grand Total</c:v>
                </c:pt>
              </c:strCache>
            </c:strRef>
          </c:tx>
          <c:spPr>
            <a:solidFill>
              <a:schemeClr val="accent1"/>
            </a:solidFill>
            <a:ln>
              <a:noFill/>
            </a:ln>
            <a:effectLst/>
          </c:spPr>
          <c:invertIfNegative val="0"/>
          <c:cat>
            <c:strRef>
              <c:f>'3 - Outbreak Status (MoH only)'!$I$60:$I$65</c:f>
              <c:strCache>
                <c:ptCount val="5"/>
                <c:pt idx="0">
                  <c:v>1-Jan</c:v>
                </c:pt>
                <c:pt idx="1">
                  <c:v>2-Jan</c:v>
                </c:pt>
                <c:pt idx="2">
                  <c:v>3-Jan</c:v>
                </c:pt>
                <c:pt idx="3">
                  <c:v>4-Jan</c:v>
                </c:pt>
                <c:pt idx="4">
                  <c:v>5-Jan</c:v>
                </c:pt>
              </c:strCache>
            </c:strRef>
          </c:cat>
          <c:val>
            <c:numRef>
              <c:f>'3 - Outbreak Status (MoH only)'!$J$60:$J$65</c:f>
              <c:numCache>
                <c:formatCode>General</c:formatCode>
                <c:ptCount val="5"/>
              </c:numCache>
            </c:numRef>
          </c:val>
          <c:extLst>
            <c:ext xmlns:c16="http://schemas.microsoft.com/office/drawing/2014/chart" uri="{C3380CC4-5D6E-409C-BE32-E72D297353CC}">
              <c16:uniqueId val="{00000000-F4E4-4879-A6A2-5FF3B4E8D7E5}"/>
            </c:ext>
          </c:extLst>
        </c:ser>
        <c:dLbls>
          <c:showLegendKey val="0"/>
          <c:showVal val="0"/>
          <c:showCatName val="0"/>
          <c:showSerName val="0"/>
          <c:showPercent val="0"/>
          <c:showBubbleSize val="0"/>
        </c:dLbls>
        <c:gapWidth val="219"/>
        <c:overlap val="100"/>
        <c:axId val="603293440"/>
        <c:axId val="571607520"/>
      </c:barChart>
      <c:catAx>
        <c:axId val="603293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Test 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607520"/>
        <c:crosses val="autoZero"/>
        <c:auto val="1"/>
        <c:lblAlgn val="ctr"/>
        <c:lblOffset val="100"/>
        <c:noMultiLvlLbl val="0"/>
      </c:catAx>
      <c:valAx>
        <c:axId val="571607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293440"/>
        <c:crosses val="autoZero"/>
        <c:crossBetween val="between"/>
        <c:majorUnit val="1"/>
        <c:minorUnit val="1"/>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[Expanded cruise vessel reporting template for acute respiratory and gastrointestinal infection.xlsx]3 - Outbreak Status (MoH only)!PivotTable3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ARI cases</a:t>
            </a:r>
            <a:r>
              <a:rPr lang="en-US" baseline="0"/>
              <a:t> by symptom onset date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 Outbreak Status (MoH only)'!$S$57:$S$58</c:f>
              <c:strCache>
                <c:ptCount val="1"/>
                <c:pt idx="0">
                  <c:v>Grand Total</c:v>
                </c:pt>
              </c:strCache>
            </c:strRef>
          </c:tx>
          <c:spPr>
            <a:solidFill>
              <a:schemeClr val="accent1"/>
            </a:solidFill>
            <a:ln>
              <a:noFill/>
            </a:ln>
            <a:effectLst/>
          </c:spPr>
          <c:invertIfNegative val="0"/>
          <c:cat>
            <c:strRef>
              <c:f>'3 - Outbreak Status (MoH only)'!$R$59:$R$63</c:f>
              <c:strCache>
                <c:ptCount val="4"/>
                <c:pt idx="0">
                  <c:v>2-Jan</c:v>
                </c:pt>
                <c:pt idx="1">
                  <c:v>3-Jan</c:v>
                </c:pt>
                <c:pt idx="2">
                  <c:v>4-Jan</c:v>
                </c:pt>
                <c:pt idx="3">
                  <c:v>5-Jan</c:v>
                </c:pt>
              </c:strCache>
            </c:strRef>
          </c:cat>
          <c:val>
            <c:numRef>
              <c:f>'3 - Outbreak Status (MoH only)'!$S$59:$S$63</c:f>
              <c:numCache>
                <c:formatCode>General</c:formatCode>
                <c:ptCount val="4"/>
              </c:numCache>
            </c:numRef>
          </c:val>
          <c:extLst>
            <c:ext xmlns:c16="http://schemas.microsoft.com/office/drawing/2014/chart" uri="{C3380CC4-5D6E-409C-BE32-E72D297353CC}">
              <c16:uniqueId val="{00000000-EFFA-438A-94D5-C96EBEF995B2}"/>
            </c:ext>
          </c:extLst>
        </c:ser>
        <c:dLbls>
          <c:showLegendKey val="0"/>
          <c:showVal val="0"/>
          <c:showCatName val="0"/>
          <c:showSerName val="0"/>
          <c:showPercent val="0"/>
          <c:showBubbleSize val="0"/>
        </c:dLbls>
        <c:gapWidth val="219"/>
        <c:overlap val="-27"/>
        <c:axId val="616180144"/>
        <c:axId val="580751872"/>
      </c:barChart>
      <c:catAx>
        <c:axId val="616180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Symptom onset 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751872"/>
        <c:crosses val="autoZero"/>
        <c:auto val="1"/>
        <c:lblAlgn val="ctr"/>
        <c:lblOffset val="100"/>
        <c:noMultiLvlLbl val="0"/>
      </c:catAx>
      <c:valAx>
        <c:axId val="58075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180144"/>
        <c:crosses val="autoZero"/>
        <c:crossBetween val="between"/>
        <c:min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[Expanded cruise vessel reporting template for acute respiratory and gastrointestinal infection.xlsx]3 - Outbreak Status (MoH only)!PivotTable4</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AGE cases by symptom onset date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 Outbreak Status (MoH only)'!$AA$57:$AA$58</c:f>
              <c:strCache>
                <c:ptCount val="1"/>
                <c:pt idx="0">
                  <c:v>Grand Total</c:v>
                </c:pt>
              </c:strCache>
            </c:strRef>
          </c:tx>
          <c:spPr>
            <a:solidFill>
              <a:schemeClr val="accent1"/>
            </a:solidFill>
            <a:ln>
              <a:noFill/>
            </a:ln>
            <a:effectLst/>
          </c:spPr>
          <c:invertIfNegative val="0"/>
          <c:cat>
            <c:strRef>
              <c:f>'3 - Outbreak Status (MoH only)'!$Z$59:$Z$65</c:f>
              <c:strCache>
                <c:ptCount val="6"/>
                <c:pt idx="0">
                  <c:v>5-Jan</c:v>
                </c:pt>
                <c:pt idx="1">
                  <c:v>6-Jan</c:v>
                </c:pt>
                <c:pt idx="2">
                  <c:v>7-Jan</c:v>
                </c:pt>
                <c:pt idx="3">
                  <c:v>8-Jan</c:v>
                </c:pt>
                <c:pt idx="4">
                  <c:v>9-Jan</c:v>
                </c:pt>
                <c:pt idx="5">
                  <c:v>10-Jan</c:v>
                </c:pt>
              </c:strCache>
            </c:strRef>
          </c:cat>
          <c:val>
            <c:numRef>
              <c:f>'3 - Outbreak Status (MoH only)'!$AA$59:$AA$65</c:f>
              <c:numCache>
                <c:formatCode>General</c:formatCode>
                <c:ptCount val="6"/>
              </c:numCache>
            </c:numRef>
          </c:val>
          <c:extLst>
            <c:ext xmlns:c16="http://schemas.microsoft.com/office/drawing/2014/chart" uri="{C3380CC4-5D6E-409C-BE32-E72D297353CC}">
              <c16:uniqueId val="{00000000-8220-4324-8E4B-E5969F8818FE}"/>
            </c:ext>
          </c:extLst>
        </c:ser>
        <c:dLbls>
          <c:showLegendKey val="0"/>
          <c:showVal val="0"/>
          <c:showCatName val="0"/>
          <c:showSerName val="0"/>
          <c:showPercent val="0"/>
          <c:showBubbleSize val="0"/>
        </c:dLbls>
        <c:gapWidth val="219"/>
        <c:overlap val="-27"/>
        <c:axId val="580753440"/>
        <c:axId val="580752264"/>
      </c:barChart>
      <c:catAx>
        <c:axId val="580753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Symptom onset 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752264"/>
        <c:crosses val="autoZero"/>
        <c:auto val="1"/>
        <c:lblAlgn val="ctr"/>
        <c:lblOffset val="100"/>
        <c:noMultiLvlLbl val="0"/>
      </c:catAx>
      <c:valAx>
        <c:axId val="580752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753440"/>
        <c:crosses val="autoZero"/>
        <c:crossBetween val="between"/>
        <c:min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COVID EPI 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'3 - Outbreak Status (EpiCurve)'!$B$3</c:f>
              <c:strCache>
                <c:ptCount val="1"/>
                <c:pt idx="0">
                  <c:v>Guests</c:v>
                </c:pt>
              </c:strCache>
            </c:strRef>
          </c:tx>
          <c:spPr>
            <a:solidFill>
              <a:schemeClr val="accent1"/>
            </a:solidFill>
            <a:ln>
              <a:noFill/>
            </a:ln>
            <a:effectLst/>
          </c:spPr>
          <c:invertIfNegative val="0"/>
          <c:cat>
            <c:numRef>
              <c:f>'3 - Outbreak Status (EpiCurve)'!$A$4:$A$19</c:f>
              <c:numCache>
                <c:formatCode>m/d/yyyy</c:formatCode>
                <c:ptCount val="16"/>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pt idx="15">
                  <c:v>0</c:v>
                </c:pt>
              </c:numCache>
            </c:numRef>
          </c:cat>
          <c:val>
            <c:numRef>
              <c:f>'3 - Outbreak Status (EpiCurve)'!$B$4:$B$19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A5BD-486F-A0FC-37EB9C310FAD}"/>
            </c:ext>
          </c:extLst>
        </c:ser>
        <c:ser>
          <c:idx val="1"/>
          <c:order val="1"/>
          <c:tx>
            <c:strRef>
              <c:f>'3 - Outbreak Status (EpiCurve)'!$C$3</c:f>
              <c:strCache>
                <c:ptCount val="1"/>
                <c:pt idx="0">
                  <c:v>Crew</c:v>
                </c:pt>
              </c:strCache>
            </c:strRef>
          </c:tx>
          <c:spPr>
            <a:solidFill>
              <a:schemeClr val="accent2"/>
            </a:solidFill>
            <a:ln>
              <a:noFill/>
            </a:ln>
            <a:effectLst/>
          </c:spPr>
          <c:invertIfNegative val="0"/>
          <c:cat>
            <c:numRef>
              <c:f>'3 - Outbreak Status (EpiCurve)'!$A$4:$A$19</c:f>
              <c:numCache>
                <c:formatCode>m/d/yyyy</c:formatCode>
                <c:ptCount val="16"/>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pt idx="15">
                  <c:v>0</c:v>
                </c:pt>
              </c:numCache>
            </c:numRef>
          </c:cat>
          <c:val>
            <c:numRef>
              <c:f>'3 - Outbreak Status (EpiCurve)'!$C$4:$C$19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A5BD-486F-A0FC-37EB9C310FAD}"/>
            </c:ext>
          </c:extLst>
        </c:ser>
        <c:dLbls>
          <c:showLegendKey val="0"/>
          <c:showVal val="0"/>
          <c:showCatName val="0"/>
          <c:showSerName val="0"/>
          <c:showPercent val="0"/>
          <c:showBubbleSize val="0"/>
        </c:dLbls>
        <c:gapWidth val="0"/>
        <c:overlap val="100"/>
        <c:axId val="2054948128"/>
        <c:axId val="325881760"/>
      </c:barChart>
      <c:dateAx>
        <c:axId val="2054948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COVID TEST 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881760"/>
        <c:crosses val="autoZero"/>
        <c:auto val="1"/>
        <c:lblOffset val="100"/>
        <c:baseTimeUnit val="days"/>
      </c:dateAx>
      <c:valAx>
        <c:axId val="32588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94812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ARI EPI 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'3 - Outbreak Status (EpiCurve)'!$L$3</c:f>
              <c:strCache>
                <c:ptCount val="1"/>
                <c:pt idx="0">
                  <c:v>Guests</c:v>
                </c:pt>
              </c:strCache>
            </c:strRef>
          </c:tx>
          <c:spPr>
            <a:solidFill>
              <a:schemeClr val="accent1"/>
            </a:solidFill>
            <a:ln w="0">
              <a:noFill/>
            </a:ln>
            <a:effectLst/>
          </c:spPr>
          <c:invertIfNegative val="0"/>
          <c:cat>
            <c:numRef>
              <c:f>'3 - Outbreak Status (EpiCurve)'!$K$4:$K$19</c:f>
              <c:numCache>
                <c:formatCode>m/d/yyyy</c:formatCode>
                <c:ptCount val="16"/>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pt idx="15">
                  <c:v>0</c:v>
                </c:pt>
              </c:numCache>
            </c:numRef>
          </c:cat>
          <c:val>
            <c:numRef>
              <c:f>'3 - Outbreak Status (EpiCurve)'!$L$4:$L$19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6A36-4898-9720-A9709EF6DC61}"/>
            </c:ext>
          </c:extLst>
        </c:ser>
        <c:ser>
          <c:idx val="1"/>
          <c:order val="1"/>
          <c:tx>
            <c:strRef>
              <c:f>'3 - Outbreak Status (EpiCurve)'!$M$3</c:f>
              <c:strCache>
                <c:ptCount val="1"/>
                <c:pt idx="0">
                  <c:v>Crew</c:v>
                </c:pt>
              </c:strCache>
            </c:strRef>
          </c:tx>
          <c:spPr>
            <a:solidFill>
              <a:schemeClr val="accent2"/>
            </a:solidFill>
            <a:ln w="0">
              <a:noFill/>
            </a:ln>
            <a:effectLst/>
          </c:spPr>
          <c:invertIfNegative val="0"/>
          <c:cat>
            <c:numRef>
              <c:f>'3 - Outbreak Status (EpiCurve)'!$K$4:$K$19</c:f>
              <c:numCache>
                <c:formatCode>m/d/yyyy</c:formatCode>
                <c:ptCount val="16"/>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pt idx="15">
                  <c:v>0</c:v>
                </c:pt>
              </c:numCache>
            </c:numRef>
          </c:cat>
          <c:val>
            <c:numRef>
              <c:f>'3 - Outbreak Status (EpiCurve)'!$M$4:$M$19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6A36-4898-9720-A9709EF6DC61}"/>
            </c:ext>
          </c:extLst>
        </c:ser>
        <c:dLbls>
          <c:showLegendKey val="0"/>
          <c:showVal val="0"/>
          <c:showCatName val="0"/>
          <c:showSerName val="0"/>
          <c:showPercent val="0"/>
          <c:showBubbleSize val="0"/>
        </c:dLbls>
        <c:gapWidth val="0"/>
        <c:overlap val="100"/>
        <c:axId val="2054952768"/>
        <c:axId val="318022576"/>
      </c:barChart>
      <c:dateAx>
        <c:axId val="20549527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SYMPTOM ONSET 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022576"/>
        <c:crosses val="autoZero"/>
        <c:auto val="1"/>
        <c:lblOffset val="100"/>
        <c:baseTimeUnit val="days"/>
      </c:dateAx>
      <c:valAx>
        <c:axId val="318022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95276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AGE EPI 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'3 - Outbreak Status (EpiCurve)'!$U$3</c:f>
              <c:strCache>
                <c:ptCount val="1"/>
                <c:pt idx="0">
                  <c:v>Guests</c:v>
                </c:pt>
              </c:strCache>
            </c:strRef>
          </c:tx>
          <c:spPr>
            <a:solidFill>
              <a:schemeClr val="accent1"/>
            </a:solidFill>
            <a:ln>
              <a:noFill/>
            </a:ln>
            <a:effectLst/>
          </c:spPr>
          <c:invertIfNegative val="0"/>
          <c:cat>
            <c:numRef>
              <c:f>'3 - Outbreak Status (EpiCurve)'!$T$4:$T$19</c:f>
              <c:numCache>
                <c:formatCode>m/d/yyyy</c:formatCode>
                <c:ptCount val="16"/>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pt idx="15">
                  <c:v>0</c:v>
                </c:pt>
              </c:numCache>
            </c:numRef>
          </c:cat>
          <c:val>
            <c:numRef>
              <c:f>'3 - Outbreak Status (EpiCurve)'!$U$4:$U$19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E110-4850-8A56-7C089BB919EE}"/>
            </c:ext>
          </c:extLst>
        </c:ser>
        <c:ser>
          <c:idx val="1"/>
          <c:order val="1"/>
          <c:tx>
            <c:strRef>
              <c:f>'3 - Outbreak Status (EpiCurve)'!$V$3</c:f>
              <c:strCache>
                <c:ptCount val="1"/>
                <c:pt idx="0">
                  <c:v>Crew</c:v>
                </c:pt>
              </c:strCache>
            </c:strRef>
          </c:tx>
          <c:spPr>
            <a:solidFill>
              <a:schemeClr val="accent2"/>
            </a:solidFill>
            <a:ln>
              <a:noFill/>
            </a:ln>
            <a:effectLst/>
          </c:spPr>
          <c:invertIfNegative val="0"/>
          <c:cat>
            <c:numRef>
              <c:f>'3 - Outbreak Status (EpiCurve)'!$T$4:$T$19</c:f>
              <c:numCache>
                <c:formatCode>m/d/yyyy</c:formatCode>
                <c:ptCount val="16"/>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pt idx="15">
                  <c:v>0</c:v>
                </c:pt>
              </c:numCache>
            </c:numRef>
          </c:cat>
          <c:val>
            <c:numRef>
              <c:f>'3 - Outbreak Status (EpiCurve)'!$V$4:$V$19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110-4850-8A56-7C089BB919EE}"/>
            </c:ext>
          </c:extLst>
        </c:ser>
        <c:dLbls>
          <c:showLegendKey val="0"/>
          <c:showVal val="0"/>
          <c:showCatName val="0"/>
          <c:showSerName val="0"/>
          <c:showPercent val="0"/>
          <c:showBubbleSize val="0"/>
        </c:dLbls>
        <c:gapWidth val="0"/>
        <c:overlap val="100"/>
        <c:axId val="444306480"/>
        <c:axId val="330972576"/>
      </c:barChart>
      <c:dateAx>
        <c:axId val="44430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SYMPTOM ONSET 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972576"/>
        <c:crosses val="autoZero"/>
        <c:auto val="1"/>
        <c:lblOffset val="100"/>
        <c:baseTimeUnit val="days"/>
      </c:dateAx>
      <c:valAx>
        <c:axId val="330972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306480"/>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66676</xdr:colOff>
      <xdr:row>26</xdr:row>
      <xdr:rowOff>57150</xdr:rowOff>
    </xdr:from>
    <xdr:to>
      <xdr:col>6</xdr:col>
      <xdr:colOff>327660</xdr:colOff>
      <xdr:row>52</xdr:row>
      <xdr:rowOff>123825</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14288</xdr:colOff>
      <xdr:row>26</xdr:row>
      <xdr:rowOff>28575</xdr:rowOff>
    </xdr:from>
    <xdr:to>
      <xdr:col>12</xdr:col>
      <xdr:colOff>428624</xdr:colOff>
      <xdr:row>52</xdr:row>
      <xdr:rowOff>95249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559593</xdr:colOff>
      <xdr:row>25</xdr:row>
      <xdr:rowOff>110727</xdr:rowOff>
    </xdr:from>
    <xdr:to>
      <xdr:col>20</xdr:col>
      <xdr:colOff>214311</xdr:colOff>
      <xdr:row>52</xdr:row>
      <xdr:rowOff>130968</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0</xdr:colOff>
      <xdr:row>25</xdr:row>
      <xdr:rowOff>122633</xdr:rowOff>
    </xdr:from>
    <xdr:to>
      <xdr:col>28</xdr:col>
      <xdr:colOff>785812</xdr:colOff>
      <xdr:row>53</xdr:row>
      <xdr:rowOff>-1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59530</xdr:colOff>
      <xdr:row>37</xdr:row>
      <xdr:rowOff>51195</xdr:rowOff>
    </xdr:from>
    <xdr:to>
      <xdr:col>7</xdr:col>
      <xdr:colOff>404812</xdr:colOff>
      <xdr:row>68</xdr:row>
      <xdr:rowOff>23813</xdr:rowOff>
    </xdr:to>
    <xdr:graphicFrame macro="">
      <xdr:nvGraphicFramePr>
        <xdr:cNvPr id="6" name="Chart 5">
          <a:extLst>
            <a:ext uri="{FF2B5EF4-FFF2-40B4-BE49-F238E27FC236}">
              <a16:creationId xmlns:a16="http://schemas.microsoft.com/office/drawing/2014/main" id="{A952B865-3B4A-63AC-E0CD-1F9A935EB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214312</xdr:colOff>
      <xdr:row>37</xdr:row>
      <xdr:rowOff>23812</xdr:rowOff>
    </xdr:from>
    <xdr:to>
      <xdr:col>16</xdr:col>
      <xdr:colOff>297656</xdr:colOff>
      <xdr:row>68</xdr:row>
      <xdr:rowOff>59531</xdr:rowOff>
    </xdr:to>
    <xdr:graphicFrame macro="">
      <xdr:nvGraphicFramePr>
        <xdr:cNvPr id="7" name="Chart 6">
          <a:extLst>
            <a:ext uri="{FF2B5EF4-FFF2-40B4-BE49-F238E27FC236}">
              <a16:creationId xmlns:a16="http://schemas.microsoft.com/office/drawing/2014/main" id="{046F81B5-51D5-6DB5-5E34-46A6DB3B41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148826</xdr:colOff>
      <xdr:row>37</xdr:row>
      <xdr:rowOff>15478</xdr:rowOff>
    </xdr:from>
    <xdr:to>
      <xdr:col>25</xdr:col>
      <xdr:colOff>250031</xdr:colOff>
      <xdr:row>68</xdr:row>
      <xdr:rowOff>71437</xdr:rowOff>
    </xdr:to>
    <xdr:graphicFrame macro="">
      <xdr:nvGraphicFramePr>
        <xdr:cNvPr id="8" name="Chart 7">
          <a:extLst>
            <a:ext uri="{FF2B5EF4-FFF2-40B4-BE49-F238E27FC236}">
              <a16:creationId xmlns:a16="http://schemas.microsoft.com/office/drawing/2014/main" id="{CD21166D-AFBB-83AD-4E63-9EC9651C09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LES, Paola" refreshedDate="44728.658453009259" createdVersion="7" refreshedVersion="7" minRefreshableVersion="3" recordCount="500" xr:uid="{00000000-000A-0000-FFFF-FFFF1C000000}">
  <cacheSource type="worksheet">
    <worksheetSource ref="A3:V503" sheet="2 - Case log"/>
  </cacheSource>
  <cacheFields count="33">
    <cacheField name="Case #" numFmtId="1">
      <sharedItems containsSemiMixedTypes="0" containsString="0" containsNumber="1" containsInteger="1" minValue="1" maxValue="500"/>
    </cacheField>
    <cacheField name="FAMILY NAME" numFmtId="0">
      <sharedItems containsNonDate="0" containsString="0" containsBlank="1"/>
    </cacheField>
    <cacheField name="FIRST NAME" numFmtId="0">
      <sharedItems containsNonDate="0" containsString="0" containsBlank="1"/>
    </cacheField>
    <cacheField name="GENDER" numFmtId="0">
      <sharedItems containsNonDate="0" containsString="0" containsBlank="1"/>
    </cacheField>
    <cacheField name="DATE OF BIRTH (DD/MM/YY)" numFmtId="166">
      <sharedItems containsNonDate="0" containsString="0" containsBlank="1"/>
    </cacheField>
    <cacheField name="COUNTRY OF RESIDENCE" numFmtId="0">
      <sharedItems containsNonDate="0" containsString="0" containsBlank="1"/>
    </cacheField>
    <cacheField name="GUEST / CREW / CONTRACTOR" numFmtId="0">
      <sharedItems containsBlank="1" count="4">
        <s v="Contractor"/>
        <s v="Crew"/>
        <s v="Guest"/>
        <m/>
      </sharedItems>
    </cacheField>
    <cacheField name="CABIN NUMBER" numFmtId="0">
      <sharedItems containsNonDate="0" containsString="0" containsBlank="1"/>
    </cacheField>
    <cacheField name="NUMBER OF PEOPLE IN CABIN" numFmtId="0">
      <sharedItems containsNonDate="0" containsString="0" containsBlank="1"/>
    </cacheField>
    <cacheField name="If crew:             CREW DEPT." numFmtId="0">
      <sharedItems containsNonDate="0" containsString="0" containsBlank="1"/>
    </cacheField>
    <cacheField name="Is case linked to known case (Y / N / Unknown)" numFmtId="0">
      <sharedItems containsNonDate="0" containsString="0" containsBlank="1"/>
    </cacheField>
    <cacheField name="If linked, Family name of known case" numFmtId="0">
      <sharedItems containsNonDate="0" containsString="0" containsBlank="1"/>
    </cacheField>
    <cacheField name="If  linked, first name of known case" numFmtId="0">
      <sharedItems containsNonDate="0" containsString="0" containsBlank="1"/>
    </cacheField>
    <cacheField name="INTERNATIONAL TRAVEL IN LAST 7 DAYS (Y/N)" numFmtId="0">
      <sharedItems containsNonDate="0" containsString="0" containsBlank="1"/>
    </cacheField>
    <cacheField name="COVID-19 FULLY VACCINATED" numFmtId="0">
      <sharedItems containsNonDate="0" containsString="0" containsBlank="1"/>
    </cacheField>
    <cacheField name="COVID-19 BOOSTER DOSE" numFmtId="0">
      <sharedItems containsNonDate="0" containsString="0" containsBlank="1"/>
    </cacheField>
    <cacheField name="DATE OF LAST COVID-19 VACCINE (DD/MM/YY)" numFmtId="166">
      <sharedItems containsNonDate="0" containsString="0" containsBlank="1"/>
    </cacheField>
    <cacheField name="RECEIVED CURRENT SEASONAL FLU VACCINATION (Y/N)" numFmtId="0">
      <sharedItems containsNonDate="0" containsString="0" containsBlank="1"/>
    </cacheField>
    <cacheField name="DATE OF SYMPTOM ONSET _x000a_(leave blank if asymptomatic)" numFmtId="166">
      <sharedItems containsNonDate="0" containsString="0" containsBlank="1"/>
    </cacheField>
    <cacheField name="COVID-19/ARI/ILI SYMPTOMS (Y/N)" numFmtId="0">
      <sharedItems containsNonDate="0" containsString="0" containsBlank="1"/>
    </cacheField>
    <cacheField name="ACUTE GASTRO-ENTERITIS SYMPTOMS (Y/N)" numFmtId="0">
      <sharedItems containsNonDate="0" containsString="0" containsBlank="1"/>
    </cacheField>
    <cacheField name="SEVERE DISEASE (e.g. hypoxic, resp distress, hospitalisation) _x000a_(Y/N)" numFmtId="0">
      <sharedItems containsNonDate="0" containsString="0" containsBlank="1"/>
    </cacheField>
    <cacheField name="COVID-19 TEST DATE (DD/MM/YY)" numFmtId="166">
      <sharedItems containsNonDate="0" containsDate="1" containsString="0" containsBlank="1" minDate="1905-01-01T00:00:00" maxDate="1905-01-01T00:00:00" count="1">
        <m/>
      </sharedItems>
      <fieldGroup par="32" base="22">
        <rangePr groupBy="days" startDate="1905-01-01T00:00:00" endDate="1905-01-01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01/1905"/>
        </groupItems>
      </fieldGroup>
    </cacheField>
    <cacheField name="TYPE OF COVID-19 TEST (RAT/PCR)" numFmtId="0">
      <sharedItems containsNonDate="0" containsString="0" containsBlank="1"/>
    </cacheField>
    <cacheField name="COVID-19 RESULT" numFmtId="0">
      <sharedItems containsBlank="1" count="3">
        <s v="Positive"/>
        <m/>
        <s v="Negative" u="1"/>
      </sharedItems>
    </cacheField>
    <cacheField name="OTHER RESP PATHOGEN TEST DATE       (if no other test - leave blank)" numFmtId="0">
      <sharedItems containsNonDate="0" containsString="0" containsBlank="1"/>
    </cacheField>
    <cacheField name="RESP RESULT ('Flu A Pos / 'Flu B Pos / RSV Pos) or neg result" numFmtId="164">
      <sharedItems containsBlank="1"/>
    </cacheField>
    <cacheField name="REASON FOR TEST" numFmtId="0">
      <sharedItems containsNonDate="0" containsString="0" containsBlank="1"/>
    </cacheField>
    <cacheField name="ACUTE GASTRO-ENTERITIS (AGE) (Y/N)" numFmtId="0">
      <sharedItems containsNonDate="0" containsString="0" containsBlank="1"/>
    </cacheField>
    <cacheField name="ISOLATION START DATE (DD/MM/YY)" numFmtId="166">
      <sharedItems containsNonDate="0" containsString="0" containsBlank="1"/>
    </cacheField>
    <cacheField name="RELEASE FROM ISOLATION (DD/MM//YY)" numFmtId="166">
      <sharedItems containsNonDate="0" containsDate="1" containsString="0" containsBlank="1" minDate="2022-06-12T00:00:00" maxDate="2022-06-15T00:00:00"/>
    </cacheField>
    <cacheField name="COMMENTS " numFmtId="0">
      <sharedItems containsNonDate="0" containsString="0" containsBlank="1"/>
    </cacheField>
    <cacheField name="Months" numFmtId="0" databaseField="0">
      <fieldGroup base="22">
        <rangePr groupBy="months" startDate="1905-01-01T00:00:00" endDate="1905-01-01T00:00:00"/>
        <groupItems count="14">
          <s v="&lt;1/01/1905"/>
          <s v="Jan"/>
          <s v="Feb"/>
          <s v="Mar"/>
          <s v="Apr"/>
          <s v="May"/>
          <s v="Jun"/>
          <s v="Jul"/>
          <s v="Aug"/>
          <s v="Sep"/>
          <s v="Oct"/>
          <s v="Nov"/>
          <s v="Dec"/>
          <s v="&gt;1/01/1905"/>
        </groupItems>
      </fieldGroup>
    </cacheField>
  </cacheFields>
  <extLst>
    <ext xmlns:x14="http://schemas.microsoft.com/office/spreadsheetml/2009/9/main" uri="{725AE2AE-9491-48be-B2B4-4EB974FC3084}">
      <x14:pivotCacheDefinition pivotCacheId="3028504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am Capon" refreshedDate="44848.691733333333" createdVersion="5" refreshedVersion="5" minRefreshableVersion="3" recordCount="500" xr:uid="{00000000-000A-0000-FFFF-FFFF1D000000}">
  <cacheSource type="worksheet">
    <worksheetSource ref="D3:V503" sheet="2 - Case log"/>
  </cacheSource>
  <cacheFields count="30">
    <cacheField name="GENDER" numFmtId="0">
      <sharedItems containsNonDate="0" containsString="0" containsBlank="1"/>
    </cacheField>
    <cacheField name="DATE OF BIRTH (DD/MM/YY)" numFmtId="166">
      <sharedItems containsNonDate="0" containsString="0" containsBlank="1"/>
    </cacheField>
    <cacheField name="MOBILE NUMBER (Guest only)" numFmtId="0">
      <sharedItems containsNonDate="0" containsString="0" containsBlank="1"/>
    </cacheField>
    <cacheField name="COUNTRY OF RESIDENCE" numFmtId="0">
      <sharedItems containsNonDate="0" containsString="0" containsBlank="1"/>
    </cacheField>
    <cacheField name="GUEST / CREW / CONTRACTOR" numFmtId="0">
      <sharedItems containsBlank="1" count="4">
        <s v="Guest"/>
        <s v="Crew"/>
        <s v="Contractor"/>
        <m/>
      </sharedItems>
    </cacheField>
    <cacheField name="CABIN NUMBER" numFmtId="0">
      <sharedItems containsNonDate="0" containsString="0" containsBlank="1"/>
    </cacheField>
    <cacheField name="NUMBER OF PEOPLE IN CABIN" numFmtId="0">
      <sharedItems containsNonDate="0" containsString="0" containsBlank="1"/>
    </cacheField>
    <cacheField name="If crew:             CREW DEPT." numFmtId="0">
      <sharedItems containsNonDate="0" containsString="0" containsBlank="1"/>
    </cacheField>
    <cacheField name="Is case linked to known case (Y / N / Unknown)" numFmtId="0">
      <sharedItems containsNonDate="0" containsString="0" containsBlank="1"/>
    </cacheField>
    <cacheField name="If linked, Family name of known case" numFmtId="0">
      <sharedItems containsNonDate="0" containsString="0" containsBlank="1"/>
    </cacheField>
    <cacheField name="If  linked, first name of known case" numFmtId="0">
      <sharedItems containsNonDate="0" containsString="0" containsBlank="1"/>
    </cacheField>
    <cacheField name="INTERNATIONAL TRAVEL IN LAST 7 DAYS (Y/N)" numFmtId="0">
      <sharedItems containsNonDate="0" containsString="0" containsBlank="1"/>
    </cacheField>
    <cacheField name="COVID-19 FULLY VACCINATED" numFmtId="0">
      <sharedItems containsNonDate="0" containsString="0" containsBlank="1"/>
    </cacheField>
    <cacheField name="COVID-19 BOOSTER DOSE" numFmtId="0">
      <sharedItems containsNonDate="0" containsString="0" containsBlank="1"/>
    </cacheField>
    <cacheField name="DATE OF LAST COVID-19 VACCINE (DD/MM/YY)" numFmtId="166">
      <sharedItems containsNonDate="0" containsString="0" containsBlank="1"/>
    </cacheField>
    <cacheField name="RECEIVED CURRENT SEASONAL FLU VACCINATION (Y/N)" numFmtId="0">
      <sharedItems containsNonDate="0" containsString="0" containsBlank="1"/>
    </cacheField>
    <cacheField name="DATE OF SYMPTOM ONSET _x000a_(leave blank if asymptomatic) DD/MM/YY" numFmtId="166">
      <sharedItems containsNonDate="0" containsDate="1" containsString="0" containsBlank="1" minDate="2022-01-01T00:00:00" maxDate="2023-01-01T00:00:00" count="366">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6T00:00:00"/>
        <d v="2022-03-07T00:00:00"/>
        <d v="2022-03-08T00:00:00"/>
        <d v="2022-03-09T00:00:00"/>
        <d v="2022-03-10T00:00:00"/>
        <d v="2022-03-11T00:00:00"/>
        <d v="2022-03-12T00:00:00"/>
        <d v="2022-03-13T00:00:00"/>
        <d v="2022-03-14T00:00:00"/>
        <d v="2022-03-15T00:00:00"/>
        <d v="2022-03-16T00:00:00"/>
        <d v="2022-03-17T00:00:00"/>
        <d v="2022-03-18T00:00:00"/>
        <d v="2022-03-19T00:00:00"/>
        <d v="2022-03-20T00:00:00"/>
        <d v="2022-03-21T00:00:00"/>
        <d v="2022-03-22T00:00:00"/>
        <d v="2022-03-23T00:00:00"/>
        <d v="2022-03-24T00:00:00"/>
        <d v="2022-03-25T00:00:00"/>
        <d v="2022-03-26T00:00:00"/>
        <d v="2022-03-27T00:00:00"/>
        <d v="2022-03-28T00:00:00"/>
        <d v="2022-03-29T00:00:00"/>
        <d v="2022-03-30T00:00:00"/>
        <d v="2022-03-31T00:00:00"/>
        <d v="2022-04-01T00:00:00"/>
        <d v="2022-04-02T00:00:00"/>
        <d v="2022-04-03T00:00:00"/>
        <d v="2022-04-04T00:00:00"/>
        <d v="2022-04-05T00:00:00"/>
        <d v="2022-04-06T00:00:00"/>
        <d v="2022-04-07T00:00:00"/>
        <d v="2022-04-08T00:00:00"/>
        <d v="2022-04-09T00:00:00"/>
        <d v="2022-04-10T00:00:00"/>
        <d v="2022-04-11T00:00:00"/>
        <d v="2022-04-12T00:00:00"/>
        <d v="2022-04-13T00:00:00"/>
        <d v="2022-04-14T00:00:00"/>
        <d v="2022-04-15T00:00:00"/>
        <d v="2022-04-16T00:00:00"/>
        <d v="2022-04-17T00:00:00"/>
        <d v="2022-04-18T00:00:00"/>
        <d v="2022-04-19T00:00:00"/>
        <d v="2022-04-20T00:00:00"/>
        <d v="2022-04-21T00:00:00"/>
        <d v="2022-04-22T00:00:00"/>
        <d v="2022-04-23T00:00:00"/>
        <d v="2022-04-24T00:00:00"/>
        <d v="2022-04-25T00:00:00"/>
        <d v="2022-04-26T00:00:00"/>
        <d v="2022-04-27T00:00:00"/>
        <d v="2022-04-28T00:00:00"/>
        <d v="2022-04-29T00:00:00"/>
        <d v="2022-04-30T00:00:00"/>
        <d v="2022-05-01T00:00:00"/>
        <d v="2022-05-02T00:00:00"/>
        <d v="2022-05-03T00:00:00"/>
        <d v="2022-05-04T00:00:00"/>
        <d v="2022-05-05T00:00:00"/>
        <d v="2022-05-06T00:00:00"/>
        <d v="2022-05-07T00:00:00"/>
        <d v="2022-05-08T00:00:00"/>
        <d v="2022-05-09T00:00:00"/>
        <d v="2022-05-10T00:00:00"/>
        <d v="2022-05-11T00:00:00"/>
        <d v="2022-05-12T00:00:00"/>
        <d v="2022-05-13T00:00:00"/>
        <d v="2022-05-14T00:00:00"/>
        <d v="2022-05-15T00:00:00"/>
        <d v="2022-05-16T00:00:00"/>
        <d v="2022-05-17T00:00:00"/>
        <d v="2022-05-18T00:00:00"/>
        <d v="2022-05-19T00:00:00"/>
        <d v="2022-05-20T00:00:00"/>
        <d v="2022-05-21T00:00:00"/>
        <d v="2022-05-22T00:00:00"/>
        <d v="2022-05-23T00:00:00"/>
        <d v="2022-05-24T00:00:00"/>
        <d v="2022-05-25T00:00:00"/>
        <d v="2022-05-26T00:00:00"/>
        <d v="2022-05-27T00:00:00"/>
        <d v="2022-05-28T00:00:00"/>
        <d v="2022-05-29T00:00:00"/>
        <d v="2022-05-30T00:00:00"/>
        <d v="2022-05-31T00:00:00"/>
        <d v="2022-06-01T00:00:00"/>
        <d v="2022-06-02T00:00:00"/>
        <d v="2022-06-03T00:00:00"/>
        <d v="2022-06-04T00:00:00"/>
        <d v="2022-06-05T00:00:00"/>
        <d v="2022-06-06T00:00:00"/>
        <d v="2022-06-07T00:00:00"/>
        <d v="2022-06-08T00:00:00"/>
        <d v="2022-06-09T00:00:00"/>
        <d v="2022-06-10T00:00:00"/>
        <d v="2022-06-11T00:00:00"/>
        <d v="2022-06-12T00:00:00"/>
        <d v="2022-06-13T00:00:00"/>
        <d v="2022-06-14T00:00:00"/>
        <d v="2022-06-15T00:00:00"/>
        <d v="2022-06-16T00:00:00"/>
        <d v="2022-06-17T00:00:00"/>
        <d v="2022-06-18T00:00:00"/>
        <d v="2022-06-19T00:00:00"/>
        <d v="2022-06-20T00:00:00"/>
        <d v="2022-06-21T00:00:00"/>
        <d v="2022-06-22T00:00:00"/>
        <d v="2022-06-23T00:00:00"/>
        <d v="2022-06-24T00:00:00"/>
        <d v="2022-06-25T00:00:00"/>
        <d v="2022-06-26T00:00:00"/>
        <d v="2022-06-27T00:00:00"/>
        <d v="2022-06-28T00:00:00"/>
        <d v="2022-06-29T00:00:00"/>
        <d v="2022-06-30T00:00:00"/>
        <d v="2022-07-01T00:00:00"/>
        <d v="2022-07-02T00:00:00"/>
        <d v="2022-07-03T00:00:00"/>
        <d v="2022-07-04T00:00:00"/>
        <d v="2022-07-05T00:00:00"/>
        <d v="2022-07-06T00:00:00"/>
        <d v="2022-07-07T00:00:00"/>
        <d v="2022-07-08T00:00:00"/>
        <d v="2022-07-09T00:00:00"/>
        <d v="2022-07-10T00:00:00"/>
        <d v="2022-07-11T00:00:00"/>
        <d v="2022-07-12T00:00:00"/>
        <d v="2022-07-13T00:00:00"/>
        <d v="2022-07-14T00:00:00"/>
        <d v="2022-07-15T00:00:00"/>
        <d v="2022-07-16T00:00:00"/>
        <d v="2022-07-17T00:00:00"/>
        <d v="2022-07-18T00:00:00"/>
        <d v="2022-07-19T00:00:00"/>
        <d v="2022-07-20T00:00:00"/>
        <d v="2022-07-21T00:00:00"/>
        <d v="2022-07-22T00:00:00"/>
        <d v="2022-07-23T00:00:00"/>
        <d v="2022-07-24T00:00:00"/>
        <d v="2022-07-25T00:00:00"/>
        <d v="2022-07-26T00:00:00"/>
        <d v="2022-07-27T00:00:00"/>
        <d v="2022-07-28T00:00:00"/>
        <d v="2022-07-29T00:00:00"/>
        <d v="2022-07-30T00:00:00"/>
        <d v="2022-07-31T00:00:00"/>
        <d v="2022-08-01T00:00:00"/>
        <d v="2022-08-02T00:00:00"/>
        <d v="2022-08-03T00:00:00"/>
        <d v="2022-08-04T00:00:00"/>
        <d v="2022-08-05T00:00:00"/>
        <d v="2022-08-06T00:00:00"/>
        <d v="2022-08-07T00:00:00"/>
        <d v="2022-08-08T00:00:00"/>
        <d v="2022-08-09T00:00:00"/>
        <d v="2022-08-10T00:00:00"/>
        <d v="2022-08-11T00:00:00"/>
        <d v="2022-08-12T00:00:00"/>
        <d v="2022-08-13T00:00:00"/>
        <d v="2022-08-14T00:00:00"/>
        <d v="2022-08-15T00:00:00"/>
        <d v="2022-08-16T00:00:00"/>
        <d v="2022-08-17T00:00:00"/>
        <d v="2022-08-18T00:00:00"/>
        <d v="2022-08-19T00:00:00"/>
        <d v="2022-08-20T00:00:00"/>
        <d v="2022-08-21T00:00:00"/>
        <d v="2022-08-22T00:00:00"/>
        <d v="2022-08-23T00:00:00"/>
        <d v="2022-08-24T00:00:00"/>
        <d v="2022-08-25T00:00:00"/>
        <d v="2022-08-26T00:00:00"/>
        <d v="2022-08-27T00:00:00"/>
        <d v="2022-08-28T00:00:00"/>
        <d v="2022-08-29T00:00:00"/>
        <d v="2022-08-30T00:00:00"/>
        <d v="2022-08-31T00:00:00"/>
        <d v="2022-09-01T00:00:00"/>
        <d v="2022-09-02T00:00:00"/>
        <d v="2022-09-03T00:00:00"/>
        <d v="2022-09-04T00:00:00"/>
        <d v="2022-09-05T00:00:00"/>
        <d v="2022-09-06T00:00:00"/>
        <d v="2022-09-07T00:00:00"/>
        <d v="2022-09-08T00:00:00"/>
        <d v="2022-09-09T00:00:00"/>
        <d v="2022-09-10T00:00:00"/>
        <d v="2022-09-11T00:00:00"/>
        <d v="2022-09-12T00:00:00"/>
        <d v="2022-09-13T00:00:00"/>
        <d v="2022-09-14T00:00:00"/>
        <d v="2022-09-15T00:00:00"/>
        <d v="2022-09-16T00:00:00"/>
        <d v="2022-09-17T00:00:00"/>
        <d v="2022-09-18T00:00:00"/>
        <d v="2022-09-19T00:00:00"/>
        <d v="2022-09-20T00:00:00"/>
        <d v="2022-09-21T00:00:00"/>
        <d v="2022-09-22T00:00:00"/>
        <d v="2022-09-23T00:00:00"/>
        <d v="2022-09-24T00:00:00"/>
        <d v="2022-09-25T00:00:00"/>
        <d v="2022-09-26T00:00:00"/>
        <d v="2022-09-27T00:00:00"/>
        <d v="2022-09-28T00:00:00"/>
        <d v="2022-09-29T00:00:00"/>
        <d v="2022-09-30T00:00:00"/>
        <d v="2022-10-01T00:00:00"/>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m/>
      </sharedItems>
      <fieldGroup base="16">
        <rangePr groupBy="days" startDate="2022-01-01T00:00:00" endDate="2023-01-01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01/2023"/>
        </groupItems>
      </fieldGroup>
    </cacheField>
    <cacheField name="COVID-19/ARI/ILI SYMPTOMS (Y/N)" numFmtId="0">
      <sharedItems containsNonDate="0" containsString="0" containsBlank="1"/>
    </cacheField>
    <cacheField name="ACUTE GASTRO-ENTERITIS SYMPTOMS (Y/N)" numFmtId="0">
      <sharedItems containsNonDate="0" containsString="0" containsBlank="1"/>
    </cacheField>
    <cacheField name="SEVERE DISEASE (e.g. hypoxic, resp distress, hospitalisation) _x000a_(Y/N)" numFmtId="0">
      <sharedItems containsNonDate="0" containsString="0" containsBlank="1"/>
    </cacheField>
    <cacheField name="COVID-19 TEST DATE (DD/MM/YY)" numFmtId="166">
      <sharedItems containsNonDate="0" containsString="0" containsBlank="1"/>
    </cacheField>
    <cacheField name="TYPE OF COVID-19 TEST (RAT/PCR)" numFmtId="0">
      <sharedItems containsNonDate="0" containsString="0" containsBlank="1"/>
    </cacheField>
    <cacheField name="COVID-19 RESULT" numFmtId="0">
      <sharedItems containsNonDate="0" containsString="0" containsBlank="1"/>
    </cacheField>
    <cacheField name="OTHER RESP PATHOGEN TEST DATE       (if no other test - leave blank) DD/MM/YY" numFmtId="0">
      <sharedItems containsNonDate="0" containsString="0" containsBlank="1"/>
    </cacheField>
    <cacheField name="RESP RESULT ('Flu A Pos / 'Flu B Pos / RSV Pos) or neg result" numFmtId="164">
      <sharedItems containsNonDate="0" containsString="0" containsBlank="1"/>
    </cacheField>
    <cacheField name="REASON FOR TEST" numFmtId="0">
      <sharedItems containsNonDate="0" containsString="0" containsBlank="1"/>
    </cacheField>
    <cacheField name="ACUTE GASTRO-ENTERITIS (AGE) (Y/N)" numFmtId="0">
      <sharedItems containsBlank="1" count="3">
        <s v="Y"/>
        <s v="N"/>
        <m/>
      </sharedItems>
    </cacheField>
    <cacheField name="ISOLATION START DATE (DD/MM/YY)" numFmtId="166">
      <sharedItems containsNonDate="0" containsString="0" containsBlank="1"/>
    </cacheField>
    <cacheField name="RELEASE FROM ISOLATION (DD/MM//YY)" numFmtId="166">
      <sharedItems containsNonDate="0" containsString="0" containsBlank="1"/>
    </cacheField>
    <cacheField name="COMMENTS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am Capon" refreshedDate="44848.699396990742" createdVersion="5" refreshedVersion="5" minRefreshableVersion="3" recordCount="500" xr:uid="{00000000-000A-0000-FFFF-FFFF1E000000}">
  <cacheSource type="worksheet">
    <worksheetSource ref="A3:U503" sheet="2 - Case log"/>
  </cacheSource>
  <cacheFields count="32">
    <cacheField name="Case #" numFmtId="1">
      <sharedItems containsSemiMixedTypes="0" containsString="0" containsNumber="1" containsInteger="1" minValue="1" maxValue="500"/>
    </cacheField>
    <cacheField name="FAMILY NAME" numFmtId="0">
      <sharedItems containsNonDate="0" containsString="0" containsBlank="1"/>
    </cacheField>
    <cacheField name="FIRST NAME" numFmtId="0">
      <sharedItems containsNonDate="0" containsString="0" containsBlank="1"/>
    </cacheField>
    <cacheField name="GENDER" numFmtId="0">
      <sharedItems containsNonDate="0" containsString="0" containsBlank="1"/>
    </cacheField>
    <cacheField name="DATE OF BIRTH (DD/MM/YY)" numFmtId="166">
      <sharedItems containsNonDate="0" containsString="0" containsBlank="1"/>
    </cacheField>
    <cacheField name="MOBILE NUMBER (Guest only)" numFmtId="0">
      <sharedItems containsNonDate="0" containsString="0" containsBlank="1"/>
    </cacheField>
    <cacheField name="COUNTRY OF RESIDENCE" numFmtId="0">
      <sharedItems containsNonDate="0" containsString="0" containsBlank="1"/>
    </cacheField>
    <cacheField name="GUEST / CREW / CONTRACTOR" numFmtId="0">
      <sharedItems containsBlank="1" count="4">
        <s v="Guest"/>
        <s v="Crew"/>
        <s v="Contractor"/>
        <m/>
      </sharedItems>
    </cacheField>
    <cacheField name="CABIN NUMBER" numFmtId="0">
      <sharedItems containsNonDate="0" containsString="0" containsBlank="1"/>
    </cacheField>
    <cacheField name="NUMBER OF PEOPLE IN CABIN" numFmtId="0">
      <sharedItems containsNonDate="0" containsString="0" containsBlank="1"/>
    </cacheField>
    <cacheField name="If crew:             CREW DEPT." numFmtId="0">
      <sharedItems containsNonDate="0" containsString="0" containsBlank="1"/>
    </cacheField>
    <cacheField name="Is case linked to known case (Y / N / Unknown)" numFmtId="0">
      <sharedItems containsNonDate="0" containsString="0" containsBlank="1"/>
    </cacheField>
    <cacheField name="If linked, Family name of known case" numFmtId="0">
      <sharedItems containsNonDate="0" containsString="0" containsBlank="1"/>
    </cacheField>
    <cacheField name="If  linked, first name of known case" numFmtId="0">
      <sharedItems containsNonDate="0" containsString="0" containsBlank="1"/>
    </cacheField>
    <cacheField name="INTERNATIONAL TRAVEL IN LAST 7 DAYS (Y/N)" numFmtId="0">
      <sharedItems containsNonDate="0" containsString="0" containsBlank="1"/>
    </cacheField>
    <cacheField name="COVID-19 FULLY VACCINATED" numFmtId="0">
      <sharedItems containsNonDate="0" containsString="0" containsBlank="1"/>
    </cacheField>
    <cacheField name="COVID-19 BOOSTER DOSE" numFmtId="0">
      <sharedItems containsNonDate="0" containsString="0" containsBlank="1"/>
    </cacheField>
    <cacheField name="DATE OF LAST COVID-19 VACCINE (DD/MM/YY)" numFmtId="166">
      <sharedItems containsNonDate="0" containsString="0" containsBlank="1"/>
    </cacheField>
    <cacheField name="RECEIVED CURRENT SEASONAL FLU VACCINATION (Y/N)" numFmtId="0">
      <sharedItems containsNonDate="0" containsString="0" containsBlank="1"/>
    </cacheField>
    <cacheField name="DATE OF SYMPTOM ONSET _x000a_(leave blank if asymptomatic) DD/MM/YY" numFmtId="166">
      <sharedItems containsNonDate="0" containsDate="1" containsString="0" containsBlank="1" minDate="2022-01-01T00:00:00" maxDate="2023-01-01T00:00:00" count="366">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6T00:00:00"/>
        <d v="2022-03-07T00:00:00"/>
        <d v="2022-03-08T00:00:00"/>
        <d v="2022-03-09T00:00:00"/>
        <d v="2022-03-10T00:00:00"/>
        <d v="2022-03-11T00:00:00"/>
        <d v="2022-03-12T00:00:00"/>
        <d v="2022-03-13T00:00:00"/>
        <d v="2022-03-14T00:00:00"/>
        <d v="2022-03-15T00:00:00"/>
        <d v="2022-03-16T00:00:00"/>
        <d v="2022-03-17T00:00:00"/>
        <d v="2022-03-18T00:00:00"/>
        <d v="2022-03-19T00:00:00"/>
        <d v="2022-03-20T00:00:00"/>
        <d v="2022-03-21T00:00:00"/>
        <d v="2022-03-22T00:00:00"/>
        <d v="2022-03-23T00:00:00"/>
        <d v="2022-03-24T00:00:00"/>
        <d v="2022-03-25T00:00:00"/>
        <d v="2022-03-26T00:00:00"/>
        <d v="2022-03-27T00:00:00"/>
        <d v="2022-03-28T00:00:00"/>
        <d v="2022-03-29T00:00:00"/>
        <d v="2022-03-30T00:00:00"/>
        <d v="2022-03-31T00:00:00"/>
        <d v="2022-04-01T00:00:00"/>
        <d v="2022-04-02T00:00:00"/>
        <d v="2022-04-03T00:00:00"/>
        <d v="2022-04-04T00:00:00"/>
        <d v="2022-04-05T00:00:00"/>
        <d v="2022-04-06T00:00:00"/>
        <d v="2022-04-07T00:00:00"/>
        <d v="2022-04-08T00:00:00"/>
        <d v="2022-04-09T00:00:00"/>
        <d v="2022-04-10T00:00:00"/>
        <d v="2022-04-11T00:00:00"/>
        <d v="2022-04-12T00:00:00"/>
        <d v="2022-04-13T00:00:00"/>
        <d v="2022-04-14T00:00:00"/>
        <d v="2022-04-15T00:00:00"/>
        <d v="2022-04-16T00:00:00"/>
        <d v="2022-04-17T00:00:00"/>
        <d v="2022-04-18T00:00:00"/>
        <d v="2022-04-19T00:00:00"/>
        <d v="2022-04-20T00:00:00"/>
        <d v="2022-04-21T00:00:00"/>
        <d v="2022-04-22T00:00:00"/>
        <d v="2022-04-23T00:00:00"/>
        <d v="2022-04-24T00:00:00"/>
        <d v="2022-04-25T00:00:00"/>
        <d v="2022-04-26T00:00:00"/>
        <d v="2022-04-27T00:00:00"/>
        <d v="2022-04-28T00:00:00"/>
        <d v="2022-04-29T00:00:00"/>
        <d v="2022-04-30T00:00:00"/>
        <d v="2022-05-01T00:00:00"/>
        <d v="2022-05-02T00:00:00"/>
        <d v="2022-05-03T00:00:00"/>
        <d v="2022-05-04T00:00:00"/>
        <d v="2022-05-05T00:00:00"/>
        <d v="2022-05-06T00:00:00"/>
        <d v="2022-05-07T00:00:00"/>
        <d v="2022-05-08T00:00:00"/>
        <d v="2022-05-09T00:00:00"/>
        <d v="2022-05-10T00:00:00"/>
        <d v="2022-05-11T00:00:00"/>
        <d v="2022-05-12T00:00:00"/>
        <d v="2022-05-13T00:00:00"/>
        <d v="2022-05-14T00:00:00"/>
        <d v="2022-05-15T00:00:00"/>
        <d v="2022-05-16T00:00:00"/>
        <d v="2022-05-17T00:00:00"/>
        <d v="2022-05-18T00:00:00"/>
        <d v="2022-05-19T00:00:00"/>
        <d v="2022-05-20T00:00:00"/>
        <d v="2022-05-21T00:00:00"/>
        <d v="2022-05-22T00:00:00"/>
        <d v="2022-05-23T00:00:00"/>
        <d v="2022-05-24T00:00:00"/>
        <d v="2022-05-25T00:00:00"/>
        <d v="2022-05-26T00:00:00"/>
        <d v="2022-05-27T00:00:00"/>
        <d v="2022-05-28T00:00:00"/>
        <d v="2022-05-29T00:00:00"/>
        <d v="2022-05-30T00:00:00"/>
        <d v="2022-05-31T00:00:00"/>
        <d v="2022-06-01T00:00:00"/>
        <d v="2022-06-02T00:00:00"/>
        <d v="2022-06-03T00:00:00"/>
        <d v="2022-06-04T00:00:00"/>
        <d v="2022-06-05T00:00:00"/>
        <d v="2022-06-06T00:00:00"/>
        <d v="2022-06-07T00:00:00"/>
        <d v="2022-06-08T00:00:00"/>
        <d v="2022-06-09T00:00:00"/>
        <d v="2022-06-10T00:00:00"/>
        <d v="2022-06-11T00:00:00"/>
        <d v="2022-06-12T00:00:00"/>
        <d v="2022-06-13T00:00:00"/>
        <d v="2022-06-14T00:00:00"/>
        <d v="2022-06-15T00:00:00"/>
        <d v="2022-06-16T00:00:00"/>
        <d v="2022-06-17T00:00:00"/>
        <d v="2022-06-18T00:00:00"/>
        <d v="2022-06-19T00:00:00"/>
        <d v="2022-06-20T00:00:00"/>
        <d v="2022-06-21T00:00:00"/>
        <d v="2022-06-22T00:00:00"/>
        <d v="2022-06-23T00:00:00"/>
        <d v="2022-06-24T00:00:00"/>
        <d v="2022-06-25T00:00:00"/>
        <d v="2022-06-26T00:00:00"/>
        <d v="2022-06-27T00:00:00"/>
        <d v="2022-06-28T00:00:00"/>
        <d v="2022-06-29T00:00:00"/>
        <d v="2022-06-30T00:00:00"/>
        <d v="2022-07-01T00:00:00"/>
        <d v="2022-07-02T00:00:00"/>
        <d v="2022-07-03T00:00:00"/>
        <d v="2022-07-04T00:00:00"/>
        <d v="2022-07-05T00:00:00"/>
        <d v="2022-07-06T00:00:00"/>
        <d v="2022-07-07T00:00:00"/>
        <d v="2022-07-08T00:00:00"/>
        <d v="2022-07-09T00:00:00"/>
        <d v="2022-07-10T00:00:00"/>
        <d v="2022-07-11T00:00:00"/>
        <d v="2022-07-12T00:00:00"/>
        <d v="2022-07-13T00:00:00"/>
        <d v="2022-07-14T00:00:00"/>
        <d v="2022-07-15T00:00:00"/>
        <d v="2022-07-16T00:00:00"/>
        <d v="2022-07-17T00:00:00"/>
        <d v="2022-07-18T00:00:00"/>
        <d v="2022-07-19T00:00:00"/>
        <d v="2022-07-20T00:00:00"/>
        <d v="2022-07-21T00:00:00"/>
        <d v="2022-07-22T00:00:00"/>
        <d v="2022-07-23T00:00:00"/>
        <d v="2022-07-24T00:00:00"/>
        <d v="2022-07-25T00:00:00"/>
        <d v="2022-07-26T00:00:00"/>
        <d v="2022-07-27T00:00:00"/>
        <d v="2022-07-28T00:00:00"/>
        <d v="2022-07-29T00:00:00"/>
        <d v="2022-07-30T00:00:00"/>
        <d v="2022-07-31T00:00:00"/>
        <d v="2022-08-01T00:00:00"/>
        <d v="2022-08-02T00:00:00"/>
        <d v="2022-08-03T00:00:00"/>
        <d v="2022-08-04T00:00:00"/>
        <d v="2022-08-05T00:00:00"/>
        <d v="2022-08-06T00:00:00"/>
        <d v="2022-08-07T00:00:00"/>
        <d v="2022-08-08T00:00:00"/>
        <d v="2022-08-09T00:00:00"/>
        <d v="2022-08-10T00:00:00"/>
        <d v="2022-08-11T00:00:00"/>
        <d v="2022-08-12T00:00:00"/>
        <d v="2022-08-13T00:00:00"/>
        <d v="2022-08-14T00:00:00"/>
        <d v="2022-08-15T00:00:00"/>
        <d v="2022-08-16T00:00:00"/>
        <d v="2022-08-17T00:00:00"/>
        <d v="2022-08-18T00:00:00"/>
        <d v="2022-08-19T00:00:00"/>
        <d v="2022-08-20T00:00:00"/>
        <d v="2022-08-21T00:00:00"/>
        <d v="2022-08-22T00:00:00"/>
        <d v="2022-08-23T00:00:00"/>
        <d v="2022-08-24T00:00:00"/>
        <d v="2022-08-25T00:00:00"/>
        <d v="2022-08-26T00:00:00"/>
        <d v="2022-08-27T00:00:00"/>
        <d v="2022-08-28T00:00:00"/>
        <d v="2022-08-29T00:00:00"/>
        <d v="2022-08-30T00:00:00"/>
        <d v="2022-08-31T00:00:00"/>
        <d v="2022-09-01T00:00:00"/>
        <d v="2022-09-02T00:00:00"/>
        <d v="2022-09-03T00:00:00"/>
        <d v="2022-09-04T00:00:00"/>
        <d v="2022-09-05T00:00:00"/>
        <d v="2022-09-06T00:00:00"/>
        <d v="2022-09-07T00:00:00"/>
        <d v="2022-09-08T00:00:00"/>
        <d v="2022-09-09T00:00:00"/>
        <d v="2022-09-10T00:00:00"/>
        <d v="2022-09-11T00:00:00"/>
        <d v="2022-09-12T00:00:00"/>
        <d v="2022-09-13T00:00:00"/>
        <d v="2022-09-14T00:00:00"/>
        <d v="2022-09-15T00:00:00"/>
        <d v="2022-09-16T00:00:00"/>
        <d v="2022-09-17T00:00:00"/>
        <d v="2022-09-18T00:00:00"/>
        <d v="2022-09-19T00:00:00"/>
        <d v="2022-09-20T00:00:00"/>
        <d v="2022-09-21T00:00:00"/>
        <d v="2022-09-22T00:00:00"/>
        <d v="2022-09-23T00:00:00"/>
        <d v="2022-09-24T00:00:00"/>
        <d v="2022-09-25T00:00:00"/>
        <d v="2022-09-26T00:00:00"/>
        <d v="2022-09-27T00:00:00"/>
        <d v="2022-09-28T00:00:00"/>
        <d v="2022-09-29T00:00:00"/>
        <d v="2022-09-30T00:00:00"/>
        <d v="2022-10-01T00:00:00"/>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m/>
      </sharedItems>
      <fieldGroup base="19">
        <rangePr groupBy="days" startDate="2022-01-01T00:00:00" endDate="2023-01-01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01/2023"/>
        </groupItems>
      </fieldGroup>
    </cacheField>
    <cacheField name="COVID-19/ARI/ILI SYMPTOMS (Y/N)" numFmtId="0">
      <sharedItems containsBlank="1" count="3">
        <s v="Y"/>
        <s v="N"/>
        <m/>
      </sharedItems>
    </cacheField>
    <cacheField name="ACUTE GASTRO-ENTERITIS SYMPTOMS (Y/N)" numFmtId="0">
      <sharedItems containsNonDate="0" containsString="0" containsBlank="1"/>
    </cacheField>
    <cacheField name="SEVERE DISEASE (e.g. hypoxic, resp distress, hospitalisation) _x000a_(Y/N)" numFmtId="0">
      <sharedItems containsNonDate="0" containsString="0" containsBlank="1"/>
    </cacheField>
    <cacheField name="COVID-19 TEST DATE (DD/MM/YY)" numFmtId="166">
      <sharedItems containsNonDate="0" containsString="0" containsBlank="1"/>
    </cacheField>
    <cacheField name="TYPE OF COVID-19 TEST (RAT/PCR)" numFmtId="0">
      <sharedItems containsNonDate="0" containsString="0" containsBlank="1"/>
    </cacheField>
    <cacheField name="COVID-19 RESULT" numFmtId="0">
      <sharedItems containsNonDate="0" containsString="0" containsBlank="1"/>
    </cacheField>
    <cacheField name="OTHER RESP PATHOGEN TEST DATE       (if no other test - leave blank) DD/MM/YY" numFmtId="0">
      <sharedItems containsNonDate="0" containsString="0" containsBlank="1"/>
    </cacheField>
    <cacheField name="RESP RESULT ('Flu A Pos / 'Flu B Pos / RSV Pos) or neg result" numFmtId="164">
      <sharedItems containsNonDate="0" containsString="0" containsBlank="1"/>
    </cacheField>
    <cacheField name="REASON FOR TEST" numFmtId="0">
      <sharedItems containsNonDate="0" containsString="0" containsBlank="1"/>
    </cacheField>
    <cacheField name="ACUTE GASTRO-ENTERITIS (AGE) (Y/N)" numFmtId="0">
      <sharedItems containsBlank="1"/>
    </cacheField>
    <cacheField name="ISOLATION START DATE (DD/MM/YY)" numFmtId="166">
      <sharedItems containsNonDate="0" containsString="0" containsBlank="1"/>
    </cacheField>
    <cacheField name="RELEASE FROM ISOLATION (DD/MM//YY)" numFmtId="166">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am Capon" refreshedDate="44855.673675578706" createdVersion="7" refreshedVersion="5" minRefreshableVersion="3" recordCount="500" xr:uid="{00000000-000A-0000-FFFF-FFFF1F000000}">
  <cacheSource type="worksheet">
    <worksheetSource ref="B3:U503" sheet="2 - Case log"/>
  </cacheSource>
  <cacheFields count="31">
    <cacheField name="FAMILY NAME" numFmtId="0">
      <sharedItems containsNonDate="0" containsString="0" containsBlank="1"/>
    </cacheField>
    <cacheField name="FIRST NAME" numFmtId="0">
      <sharedItems containsNonDate="0" containsString="0" containsBlank="1"/>
    </cacheField>
    <cacheField name="GENDER" numFmtId="0">
      <sharedItems containsNonDate="0" containsString="0" containsBlank="1"/>
    </cacheField>
    <cacheField name="DATE OF BIRTH (DD/MM/YY)" numFmtId="166">
      <sharedItems containsNonDate="0" containsString="0" containsBlank="1"/>
    </cacheField>
    <cacheField name="MOBILE NUMBER (Guest only)" numFmtId="0">
      <sharedItems containsNonDate="0" containsString="0" containsBlank="1"/>
    </cacheField>
    <cacheField name="COUNTRY OF RESIDENCE" numFmtId="0">
      <sharedItems containsNonDate="0" containsString="0" containsBlank="1"/>
    </cacheField>
    <cacheField name="GUEST / CREW / CONTRACTOR" numFmtId="0">
      <sharedItems containsNonDate="0" containsString="0" containsBlank="1"/>
    </cacheField>
    <cacheField name="CABIN NUMBER" numFmtId="0">
      <sharedItems containsNonDate="0" containsString="0" containsBlank="1"/>
    </cacheField>
    <cacheField name="NUMBER OF PEOPLE IN CABIN" numFmtId="0">
      <sharedItems containsNonDate="0" containsString="0" containsBlank="1"/>
    </cacheField>
    <cacheField name="If crew:             CREW DEPT." numFmtId="0">
      <sharedItems containsNonDate="0" containsString="0" containsBlank="1"/>
    </cacheField>
    <cacheField name="Is case linked to known case (Y / N / Unknown)" numFmtId="0">
      <sharedItems containsNonDate="0" containsString="0" containsBlank="1"/>
    </cacheField>
    <cacheField name="If linked, Family name of known case" numFmtId="0">
      <sharedItems containsNonDate="0" containsString="0" containsBlank="1"/>
    </cacheField>
    <cacheField name="If  linked, first name of known case" numFmtId="0">
      <sharedItems containsNonDate="0" containsString="0" containsBlank="1"/>
    </cacheField>
    <cacheField name="INTERNATIONAL TRAVEL IN LAST 7 DAYS (Y/N)" numFmtId="0">
      <sharedItems containsNonDate="0" containsString="0" containsBlank="1"/>
    </cacheField>
    <cacheField name="COVID-19 FULLY VACCINATED" numFmtId="0">
      <sharedItems containsNonDate="0" containsString="0" containsBlank="1"/>
    </cacheField>
    <cacheField name="COVID-19 BOOSTER DOSE" numFmtId="0">
      <sharedItems containsNonDate="0" containsString="0" containsBlank="1"/>
    </cacheField>
    <cacheField name="DATE OF LAST COVID-19 VACCINE (DD/MM/YY)" numFmtId="166">
      <sharedItems containsNonDate="0" containsString="0" containsBlank="1"/>
    </cacheField>
    <cacheField name="RECEIVED CURRENT SEASONAL FLU VACCINATION (Y/N)" numFmtId="0">
      <sharedItems containsNonDate="0" containsString="0" containsBlank="1"/>
    </cacheField>
    <cacheField name="DATE OF SYMPTOM ONSET _x000a_(leave blank if asymptomatic) DD/MM/YY" numFmtId="166">
      <sharedItems containsNonDate="0" containsString="0" containsBlank="1"/>
    </cacheField>
    <cacheField name="COVID-19/ARI/ILI SYMPTOMS (Y/N)" numFmtId="0">
      <sharedItems containsNonDate="0" containsString="0" containsBlank="1"/>
    </cacheField>
    <cacheField name="ACUTE GASTRO-ENTERITIS SYMPTOMS (Y/N)" numFmtId="0">
      <sharedItems containsNonDate="0" containsString="0" containsBlank="1"/>
    </cacheField>
    <cacheField name="SEVERE DISEASE (e.g. hypoxic, resp distress, hospitalisation) _x000a_(Y/N)" numFmtId="0">
      <sharedItems containsNonDate="0" containsString="0" containsBlank="1"/>
    </cacheField>
    <cacheField name="COVID-19 TEST DATE (DD/MM/YY)" numFmtId="166">
      <sharedItems containsNonDate="0" containsString="0" containsBlank="1"/>
    </cacheField>
    <cacheField name="TYPE OF COVID-19 TEST (RAT/PCR)" numFmtId="0">
      <sharedItems containsNonDate="0" containsString="0" containsBlank="1"/>
    </cacheField>
    <cacheField name="COVID-19 RESULT" numFmtId="0">
      <sharedItems containsNonDate="0" containsString="0" containsBlank="1"/>
    </cacheField>
    <cacheField name="OTHER RESP PATHOGEN TEST DATE       (if no other test - leave blank) DD/MM/YY" numFmtId="0">
      <sharedItems containsNonDate="0" containsDate="1" containsString="0" containsBlank="1" minDate="1905-01-01T00:00:00" maxDate="1905-01-01T00:00:00" count="1">
        <m/>
      </sharedItems>
      <fieldGroup base="25">
        <rangePr groupBy="days" startDate="1905-01-01T00:00:00" endDate="1905-01-01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01/1905"/>
        </groupItems>
      </fieldGroup>
    </cacheField>
    <cacheField name="RESP RESULT ('Flu A Pos / 'Flu B Pos) or neg result" numFmtId="164">
      <sharedItems containsNonDate="0" containsBlank="1" count="4">
        <m/>
        <s v="Flu B positive" u="1"/>
        <s v="Flu A positive" u="1"/>
        <s v="Negative" u="1"/>
      </sharedItems>
    </cacheField>
    <cacheField name="REASON FOR TEST" numFmtId="0">
      <sharedItems containsNonDate="0" containsString="0" containsBlank="1"/>
    </cacheField>
    <cacheField name="ACUTE GASTRO-ENTERITIS (AGE) (Y/N)" numFmtId="0">
      <sharedItems containsNonDate="0" containsString="0" containsBlank="1"/>
    </cacheField>
    <cacheField name="ISOLATION START DATE (DD/MM/YY)" numFmtId="166">
      <sharedItems containsNonDate="0" containsString="0" containsBlank="1"/>
    </cacheField>
    <cacheField name="RELEASE FROM ISOLATION (DD/MM//YY)" numFmtId="166">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
  <r>
    <n v="1"/>
    <m/>
    <m/>
    <m/>
    <m/>
    <m/>
    <x v="0"/>
    <m/>
    <m/>
    <m/>
    <m/>
    <m/>
    <m/>
    <m/>
    <m/>
    <m/>
    <m/>
    <m/>
    <m/>
    <m/>
    <m/>
    <m/>
    <x v="0"/>
    <m/>
    <x v="0"/>
    <m/>
    <m/>
    <m/>
    <m/>
    <m/>
    <d v="2022-06-14T00:00:00"/>
    <m/>
  </r>
  <r>
    <n v="2"/>
    <m/>
    <m/>
    <m/>
    <m/>
    <m/>
    <x v="0"/>
    <m/>
    <m/>
    <m/>
    <m/>
    <m/>
    <m/>
    <m/>
    <m/>
    <m/>
    <m/>
    <m/>
    <m/>
    <m/>
    <m/>
    <m/>
    <x v="0"/>
    <m/>
    <x v="0"/>
    <m/>
    <m/>
    <m/>
    <m/>
    <m/>
    <m/>
    <m/>
  </r>
  <r>
    <n v="3"/>
    <m/>
    <m/>
    <m/>
    <m/>
    <m/>
    <x v="1"/>
    <m/>
    <m/>
    <m/>
    <m/>
    <m/>
    <m/>
    <m/>
    <m/>
    <m/>
    <m/>
    <m/>
    <m/>
    <m/>
    <m/>
    <m/>
    <x v="0"/>
    <m/>
    <x v="0"/>
    <m/>
    <m/>
    <m/>
    <m/>
    <m/>
    <d v="2022-06-12T00:00:00"/>
    <m/>
  </r>
  <r>
    <n v="4"/>
    <m/>
    <m/>
    <m/>
    <m/>
    <m/>
    <x v="1"/>
    <m/>
    <m/>
    <m/>
    <m/>
    <m/>
    <m/>
    <m/>
    <m/>
    <m/>
    <m/>
    <m/>
    <m/>
    <m/>
    <m/>
    <m/>
    <x v="0"/>
    <m/>
    <x v="0"/>
    <m/>
    <m/>
    <m/>
    <m/>
    <m/>
    <m/>
    <m/>
  </r>
  <r>
    <n v="5"/>
    <m/>
    <m/>
    <m/>
    <m/>
    <m/>
    <x v="2"/>
    <m/>
    <m/>
    <m/>
    <m/>
    <m/>
    <m/>
    <m/>
    <m/>
    <m/>
    <m/>
    <m/>
    <m/>
    <m/>
    <m/>
    <m/>
    <x v="0"/>
    <m/>
    <x v="0"/>
    <m/>
    <m/>
    <m/>
    <m/>
    <m/>
    <m/>
    <m/>
  </r>
  <r>
    <n v="6"/>
    <m/>
    <m/>
    <m/>
    <m/>
    <m/>
    <x v="2"/>
    <m/>
    <m/>
    <m/>
    <m/>
    <m/>
    <m/>
    <m/>
    <m/>
    <m/>
    <m/>
    <m/>
    <m/>
    <m/>
    <m/>
    <m/>
    <x v="0"/>
    <m/>
    <x v="0"/>
    <m/>
    <m/>
    <m/>
    <m/>
    <m/>
    <d v="2022-06-13T00:00:00"/>
    <m/>
  </r>
  <r>
    <n v="7"/>
    <m/>
    <m/>
    <m/>
    <m/>
    <m/>
    <x v="2"/>
    <m/>
    <m/>
    <m/>
    <m/>
    <m/>
    <m/>
    <m/>
    <m/>
    <m/>
    <m/>
    <m/>
    <m/>
    <m/>
    <m/>
    <m/>
    <x v="0"/>
    <m/>
    <x v="1"/>
    <m/>
    <s v="Flu A positive"/>
    <m/>
    <m/>
    <m/>
    <m/>
    <m/>
  </r>
  <r>
    <n v="8"/>
    <m/>
    <m/>
    <m/>
    <m/>
    <m/>
    <x v="1"/>
    <m/>
    <m/>
    <m/>
    <m/>
    <m/>
    <m/>
    <m/>
    <m/>
    <m/>
    <m/>
    <m/>
    <m/>
    <m/>
    <m/>
    <m/>
    <x v="0"/>
    <m/>
    <x v="1"/>
    <m/>
    <s v="Flu B positive"/>
    <m/>
    <m/>
    <m/>
    <m/>
    <m/>
  </r>
  <r>
    <n v="9"/>
    <m/>
    <m/>
    <m/>
    <m/>
    <m/>
    <x v="0"/>
    <m/>
    <m/>
    <m/>
    <m/>
    <m/>
    <m/>
    <m/>
    <m/>
    <m/>
    <m/>
    <m/>
    <m/>
    <m/>
    <m/>
    <m/>
    <x v="0"/>
    <m/>
    <x v="1"/>
    <m/>
    <s v="RSV positive"/>
    <m/>
    <m/>
    <m/>
    <m/>
    <m/>
  </r>
  <r>
    <n v="10"/>
    <m/>
    <m/>
    <m/>
    <m/>
    <m/>
    <x v="3"/>
    <m/>
    <m/>
    <m/>
    <m/>
    <m/>
    <m/>
    <m/>
    <m/>
    <m/>
    <m/>
    <m/>
    <m/>
    <m/>
    <m/>
    <m/>
    <x v="0"/>
    <m/>
    <x v="1"/>
    <m/>
    <m/>
    <m/>
    <m/>
    <m/>
    <m/>
    <m/>
  </r>
  <r>
    <n v="11"/>
    <m/>
    <m/>
    <m/>
    <m/>
    <m/>
    <x v="3"/>
    <m/>
    <m/>
    <m/>
    <m/>
    <m/>
    <m/>
    <m/>
    <m/>
    <m/>
    <m/>
    <m/>
    <m/>
    <m/>
    <m/>
    <m/>
    <x v="0"/>
    <m/>
    <x v="1"/>
    <m/>
    <m/>
    <m/>
    <m/>
    <m/>
    <m/>
    <m/>
  </r>
  <r>
    <n v="12"/>
    <m/>
    <m/>
    <m/>
    <m/>
    <m/>
    <x v="3"/>
    <m/>
    <m/>
    <m/>
    <m/>
    <m/>
    <m/>
    <m/>
    <m/>
    <m/>
    <m/>
    <m/>
    <m/>
    <m/>
    <m/>
    <m/>
    <x v="0"/>
    <m/>
    <x v="1"/>
    <m/>
    <m/>
    <m/>
    <m/>
    <m/>
    <m/>
    <m/>
  </r>
  <r>
    <n v="13"/>
    <m/>
    <m/>
    <m/>
    <m/>
    <m/>
    <x v="3"/>
    <m/>
    <m/>
    <m/>
    <m/>
    <m/>
    <m/>
    <m/>
    <m/>
    <m/>
    <m/>
    <m/>
    <m/>
    <m/>
    <m/>
    <m/>
    <x v="0"/>
    <m/>
    <x v="1"/>
    <m/>
    <m/>
    <m/>
    <m/>
    <m/>
    <m/>
    <m/>
  </r>
  <r>
    <n v="14"/>
    <m/>
    <m/>
    <m/>
    <m/>
    <m/>
    <x v="3"/>
    <m/>
    <m/>
    <m/>
    <m/>
    <m/>
    <m/>
    <m/>
    <m/>
    <m/>
    <m/>
    <m/>
    <m/>
    <m/>
    <m/>
    <m/>
    <x v="0"/>
    <m/>
    <x v="1"/>
    <m/>
    <m/>
    <m/>
    <m/>
    <m/>
    <m/>
    <m/>
  </r>
  <r>
    <n v="15"/>
    <m/>
    <m/>
    <m/>
    <m/>
    <m/>
    <x v="3"/>
    <m/>
    <m/>
    <m/>
    <m/>
    <m/>
    <m/>
    <m/>
    <m/>
    <m/>
    <m/>
    <m/>
    <m/>
    <m/>
    <m/>
    <m/>
    <x v="0"/>
    <m/>
    <x v="1"/>
    <m/>
    <m/>
    <m/>
    <m/>
    <m/>
    <m/>
    <m/>
  </r>
  <r>
    <n v="16"/>
    <m/>
    <m/>
    <m/>
    <m/>
    <m/>
    <x v="3"/>
    <m/>
    <m/>
    <m/>
    <m/>
    <m/>
    <m/>
    <m/>
    <m/>
    <m/>
    <m/>
    <m/>
    <m/>
    <m/>
    <m/>
    <m/>
    <x v="0"/>
    <m/>
    <x v="1"/>
    <m/>
    <m/>
    <m/>
    <m/>
    <m/>
    <m/>
    <m/>
  </r>
  <r>
    <n v="17"/>
    <m/>
    <m/>
    <m/>
    <m/>
    <m/>
    <x v="3"/>
    <m/>
    <m/>
    <m/>
    <m/>
    <m/>
    <m/>
    <m/>
    <m/>
    <m/>
    <m/>
    <m/>
    <m/>
    <m/>
    <m/>
    <m/>
    <x v="0"/>
    <m/>
    <x v="1"/>
    <m/>
    <m/>
    <m/>
    <m/>
    <m/>
    <m/>
    <m/>
  </r>
  <r>
    <n v="18"/>
    <m/>
    <m/>
    <m/>
    <m/>
    <m/>
    <x v="3"/>
    <m/>
    <m/>
    <m/>
    <m/>
    <m/>
    <m/>
    <m/>
    <m/>
    <m/>
    <m/>
    <m/>
    <m/>
    <m/>
    <m/>
    <m/>
    <x v="0"/>
    <m/>
    <x v="1"/>
    <m/>
    <m/>
    <m/>
    <m/>
    <m/>
    <m/>
    <m/>
  </r>
  <r>
    <n v="19"/>
    <m/>
    <m/>
    <m/>
    <m/>
    <m/>
    <x v="3"/>
    <m/>
    <m/>
    <m/>
    <m/>
    <m/>
    <m/>
    <m/>
    <m/>
    <m/>
    <m/>
    <m/>
    <m/>
    <m/>
    <m/>
    <m/>
    <x v="0"/>
    <m/>
    <x v="1"/>
    <m/>
    <m/>
    <m/>
    <m/>
    <m/>
    <m/>
    <m/>
  </r>
  <r>
    <n v="20"/>
    <m/>
    <m/>
    <m/>
    <m/>
    <m/>
    <x v="3"/>
    <m/>
    <m/>
    <m/>
    <m/>
    <m/>
    <m/>
    <m/>
    <m/>
    <m/>
    <m/>
    <m/>
    <m/>
    <m/>
    <m/>
    <m/>
    <x v="0"/>
    <m/>
    <x v="1"/>
    <m/>
    <m/>
    <m/>
    <m/>
    <m/>
    <m/>
    <m/>
  </r>
  <r>
    <n v="21"/>
    <m/>
    <m/>
    <m/>
    <m/>
    <m/>
    <x v="3"/>
    <m/>
    <m/>
    <m/>
    <m/>
    <m/>
    <m/>
    <m/>
    <m/>
    <m/>
    <m/>
    <m/>
    <m/>
    <m/>
    <m/>
    <m/>
    <x v="0"/>
    <m/>
    <x v="1"/>
    <m/>
    <m/>
    <m/>
    <m/>
    <m/>
    <m/>
    <m/>
  </r>
  <r>
    <n v="22"/>
    <m/>
    <m/>
    <m/>
    <m/>
    <m/>
    <x v="3"/>
    <m/>
    <m/>
    <m/>
    <m/>
    <m/>
    <m/>
    <m/>
    <m/>
    <m/>
    <m/>
    <m/>
    <m/>
    <m/>
    <m/>
    <m/>
    <x v="0"/>
    <m/>
    <x v="1"/>
    <m/>
    <m/>
    <m/>
    <m/>
    <m/>
    <m/>
    <m/>
  </r>
  <r>
    <n v="23"/>
    <m/>
    <m/>
    <m/>
    <m/>
    <m/>
    <x v="3"/>
    <m/>
    <m/>
    <m/>
    <m/>
    <m/>
    <m/>
    <m/>
    <m/>
    <m/>
    <m/>
    <m/>
    <m/>
    <m/>
    <m/>
    <m/>
    <x v="0"/>
    <m/>
    <x v="1"/>
    <m/>
    <m/>
    <m/>
    <m/>
    <m/>
    <m/>
    <m/>
  </r>
  <r>
    <n v="24"/>
    <m/>
    <m/>
    <m/>
    <m/>
    <m/>
    <x v="3"/>
    <m/>
    <m/>
    <m/>
    <m/>
    <m/>
    <m/>
    <m/>
    <m/>
    <m/>
    <m/>
    <m/>
    <m/>
    <m/>
    <m/>
    <m/>
    <x v="0"/>
    <m/>
    <x v="1"/>
    <m/>
    <m/>
    <m/>
    <m/>
    <m/>
    <m/>
    <m/>
  </r>
  <r>
    <n v="25"/>
    <m/>
    <m/>
    <m/>
    <m/>
    <m/>
    <x v="3"/>
    <m/>
    <m/>
    <m/>
    <m/>
    <m/>
    <m/>
    <m/>
    <m/>
    <m/>
    <m/>
    <m/>
    <m/>
    <m/>
    <m/>
    <m/>
    <x v="0"/>
    <m/>
    <x v="1"/>
    <m/>
    <m/>
    <m/>
    <m/>
    <m/>
    <m/>
    <m/>
  </r>
  <r>
    <n v="26"/>
    <m/>
    <m/>
    <m/>
    <m/>
    <m/>
    <x v="3"/>
    <m/>
    <m/>
    <m/>
    <m/>
    <m/>
    <m/>
    <m/>
    <m/>
    <m/>
    <m/>
    <m/>
    <m/>
    <m/>
    <m/>
    <m/>
    <x v="0"/>
    <m/>
    <x v="1"/>
    <m/>
    <m/>
    <m/>
    <m/>
    <m/>
    <m/>
    <m/>
  </r>
  <r>
    <n v="27"/>
    <m/>
    <m/>
    <m/>
    <m/>
    <m/>
    <x v="3"/>
    <m/>
    <m/>
    <m/>
    <m/>
    <m/>
    <m/>
    <m/>
    <m/>
    <m/>
    <m/>
    <m/>
    <m/>
    <m/>
    <m/>
    <m/>
    <x v="0"/>
    <m/>
    <x v="1"/>
    <m/>
    <m/>
    <m/>
    <m/>
    <m/>
    <m/>
    <m/>
  </r>
  <r>
    <n v="28"/>
    <m/>
    <m/>
    <m/>
    <m/>
    <m/>
    <x v="3"/>
    <m/>
    <m/>
    <m/>
    <m/>
    <m/>
    <m/>
    <m/>
    <m/>
    <m/>
    <m/>
    <m/>
    <m/>
    <m/>
    <m/>
    <m/>
    <x v="0"/>
    <m/>
    <x v="1"/>
    <m/>
    <m/>
    <m/>
    <m/>
    <m/>
    <m/>
    <m/>
  </r>
  <r>
    <n v="29"/>
    <m/>
    <m/>
    <m/>
    <m/>
    <m/>
    <x v="3"/>
    <m/>
    <m/>
    <m/>
    <m/>
    <m/>
    <m/>
    <m/>
    <m/>
    <m/>
    <m/>
    <m/>
    <m/>
    <m/>
    <m/>
    <m/>
    <x v="0"/>
    <m/>
    <x v="1"/>
    <m/>
    <m/>
    <m/>
    <m/>
    <m/>
    <m/>
    <m/>
  </r>
  <r>
    <n v="30"/>
    <m/>
    <m/>
    <m/>
    <m/>
    <m/>
    <x v="3"/>
    <m/>
    <m/>
    <m/>
    <m/>
    <m/>
    <m/>
    <m/>
    <m/>
    <m/>
    <m/>
    <m/>
    <m/>
    <m/>
    <m/>
    <m/>
    <x v="0"/>
    <m/>
    <x v="1"/>
    <m/>
    <m/>
    <m/>
    <m/>
    <m/>
    <m/>
    <m/>
  </r>
  <r>
    <n v="31"/>
    <m/>
    <m/>
    <m/>
    <m/>
    <m/>
    <x v="3"/>
    <m/>
    <m/>
    <m/>
    <m/>
    <m/>
    <m/>
    <m/>
    <m/>
    <m/>
    <m/>
    <m/>
    <m/>
    <m/>
    <m/>
    <m/>
    <x v="0"/>
    <m/>
    <x v="1"/>
    <m/>
    <m/>
    <m/>
    <m/>
    <m/>
    <m/>
    <m/>
  </r>
  <r>
    <n v="32"/>
    <m/>
    <m/>
    <m/>
    <m/>
    <m/>
    <x v="3"/>
    <m/>
    <m/>
    <m/>
    <m/>
    <m/>
    <m/>
    <m/>
    <m/>
    <m/>
    <m/>
    <m/>
    <m/>
    <m/>
    <m/>
    <m/>
    <x v="0"/>
    <m/>
    <x v="1"/>
    <m/>
    <m/>
    <m/>
    <m/>
    <m/>
    <m/>
    <m/>
  </r>
  <r>
    <n v="33"/>
    <m/>
    <m/>
    <m/>
    <m/>
    <m/>
    <x v="3"/>
    <m/>
    <m/>
    <m/>
    <m/>
    <m/>
    <m/>
    <m/>
    <m/>
    <m/>
    <m/>
    <m/>
    <m/>
    <m/>
    <m/>
    <m/>
    <x v="0"/>
    <m/>
    <x v="1"/>
    <m/>
    <m/>
    <m/>
    <m/>
    <m/>
    <m/>
    <m/>
  </r>
  <r>
    <n v="34"/>
    <m/>
    <m/>
    <m/>
    <m/>
    <m/>
    <x v="3"/>
    <m/>
    <m/>
    <m/>
    <m/>
    <m/>
    <m/>
    <m/>
    <m/>
    <m/>
    <m/>
    <m/>
    <m/>
    <m/>
    <m/>
    <m/>
    <x v="0"/>
    <m/>
    <x v="1"/>
    <m/>
    <m/>
    <m/>
    <m/>
    <m/>
    <m/>
    <m/>
  </r>
  <r>
    <n v="35"/>
    <m/>
    <m/>
    <m/>
    <m/>
    <m/>
    <x v="3"/>
    <m/>
    <m/>
    <m/>
    <m/>
    <m/>
    <m/>
    <m/>
    <m/>
    <m/>
    <m/>
    <m/>
    <m/>
    <m/>
    <m/>
    <m/>
    <x v="0"/>
    <m/>
    <x v="1"/>
    <m/>
    <m/>
    <m/>
    <m/>
    <m/>
    <m/>
    <m/>
  </r>
  <r>
    <n v="36"/>
    <m/>
    <m/>
    <m/>
    <m/>
    <m/>
    <x v="3"/>
    <m/>
    <m/>
    <m/>
    <m/>
    <m/>
    <m/>
    <m/>
    <m/>
    <m/>
    <m/>
    <m/>
    <m/>
    <m/>
    <m/>
    <m/>
    <x v="0"/>
    <m/>
    <x v="1"/>
    <m/>
    <m/>
    <m/>
    <m/>
    <m/>
    <m/>
    <m/>
  </r>
  <r>
    <n v="37"/>
    <m/>
    <m/>
    <m/>
    <m/>
    <m/>
    <x v="3"/>
    <m/>
    <m/>
    <m/>
    <m/>
    <m/>
    <m/>
    <m/>
    <m/>
    <m/>
    <m/>
    <m/>
    <m/>
    <m/>
    <m/>
    <m/>
    <x v="0"/>
    <m/>
    <x v="1"/>
    <m/>
    <m/>
    <m/>
    <m/>
    <m/>
    <m/>
    <m/>
  </r>
  <r>
    <n v="38"/>
    <m/>
    <m/>
    <m/>
    <m/>
    <m/>
    <x v="3"/>
    <m/>
    <m/>
    <m/>
    <m/>
    <m/>
    <m/>
    <m/>
    <m/>
    <m/>
    <m/>
    <m/>
    <m/>
    <m/>
    <m/>
    <m/>
    <x v="0"/>
    <m/>
    <x v="1"/>
    <m/>
    <m/>
    <m/>
    <m/>
    <m/>
    <m/>
    <m/>
  </r>
  <r>
    <n v="39"/>
    <m/>
    <m/>
    <m/>
    <m/>
    <m/>
    <x v="3"/>
    <m/>
    <m/>
    <m/>
    <m/>
    <m/>
    <m/>
    <m/>
    <m/>
    <m/>
    <m/>
    <m/>
    <m/>
    <m/>
    <m/>
    <m/>
    <x v="0"/>
    <m/>
    <x v="1"/>
    <m/>
    <m/>
    <m/>
    <m/>
    <m/>
    <m/>
    <m/>
  </r>
  <r>
    <n v="40"/>
    <m/>
    <m/>
    <m/>
    <m/>
    <m/>
    <x v="3"/>
    <m/>
    <m/>
    <m/>
    <m/>
    <m/>
    <m/>
    <m/>
    <m/>
    <m/>
    <m/>
    <m/>
    <m/>
    <m/>
    <m/>
    <m/>
    <x v="0"/>
    <m/>
    <x v="1"/>
    <m/>
    <m/>
    <m/>
    <m/>
    <m/>
    <m/>
    <m/>
  </r>
  <r>
    <n v="41"/>
    <m/>
    <m/>
    <m/>
    <m/>
    <m/>
    <x v="3"/>
    <m/>
    <m/>
    <m/>
    <m/>
    <m/>
    <m/>
    <m/>
    <m/>
    <m/>
    <m/>
    <m/>
    <m/>
    <m/>
    <m/>
    <m/>
    <x v="0"/>
    <m/>
    <x v="1"/>
    <m/>
    <m/>
    <m/>
    <m/>
    <m/>
    <m/>
    <m/>
  </r>
  <r>
    <n v="42"/>
    <m/>
    <m/>
    <m/>
    <m/>
    <m/>
    <x v="3"/>
    <m/>
    <m/>
    <m/>
    <m/>
    <m/>
    <m/>
    <m/>
    <m/>
    <m/>
    <m/>
    <m/>
    <m/>
    <m/>
    <m/>
    <m/>
    <x v="0"/>
    <m/>
    <x v="1"/>
    <m/>
    <m/>
    <m/>
    <m/>
    <m/>
    <m/>
    <m/>
  </r>
  <r>
    <n v="43"/>
    <m/>
    <m/>
    <m/>
    <m/>
    <m/>
    <x v="3"/>
    <m/>
    <m/>
    <m/>
    <m/>
    <m/>
    <m/>
    <m/>
    <m/>
    <m/>
    <m/>
    <m/>
    <m/>
    <m/>
    <m/>
    <m/>
    <x v="0"/>
    <m/>
    <x v="1"/>
    <m/>
    <m/>
    <m/>
    <m/>
    <m/>
    <m/>
    <m/>
  </r>
  <r>
    <n v="44"/>
    <m/>
    <m/>
    <m/>
    <m/>
    <m/>
    <x v="3"/>
    <m/>
    <m/>
    <m/>
    <m/>
    <m/>
    <m/>
    <m/>
    <m/>
    <m/>
    <m/>
    <m/>
    <m/>
    <m/>
    <m/>
    <m/>
    <x v="0"/>
    <m/>
    <x v="1"/>
    <m/>
    <m/>
    <m/>
    <m/>
    <m/>
    <m/>
    <m/>
  </r>
  <r>
    <n v="45"/>
    <m/>
    <m/>
    <m/>
    <m/>
    <m/>
    <x v="3"/>
    <m/>
    <m/>
    <m/>
    <m/>
    <m/>
    <m/>
    <m/>
    <m/>
    <m/>
    <m/>
    <m/>
    <m/>
    <m/>
    <m/>
    <m/>
    <x v="0"/>
    <m/>
    <x v="1"/>
    <m/>
    <m/>
    <m/>
    <m/>
    <m/>
    <m/>
    <m/>
  </r>
  <r>
    <n v="46"/>
    <m/>
    <m/>
    <m/>
    <m/>
    <m/>
    <x v="3"/>
    <m/>
    <m/>
    <m/>
    <m/>
    <m/>
    <m/>
    <m/>
    <m/>
    <m/>
    <m/>
    <m/>
    <m/>
    <m/>
    <m/>
    <m/>
    <x v="0"/>
    <m/>
    <x v="1"/>
    <m/>
    <m/>
    <m/>
    <m/>
    <m/>
    <m/>
    <m/>
  </r>
  <r>
    <n v="47"/>
    <m/>
    <m/>
    <m/>
    <m/>
    <m/>
    <x v="3"/>
    <m/>
    <m/>
    <m/>
    <m/>
    <m/>
    <m/>
    <m/>
    <m/>
    <m/>
    <m/>
    <m/>
    <m/>
    <m/>
    <m/>
    <m/>
    <x v="0"/>
    <m/>
    <x v="1"/>
    <m/>
    <m/>
    <m/>
    <m/>
    <m/>
    <m/>
    <m/>
  </r>
  <r>
    <n v="48"/>
    <m/>
    <m/>
    <m/>
    <m/>
    <m/>
    <x v="3"/>
    <m/>
    <m/>
    <m/>
    <m/>
    <m/>
    <m/>
    <m/>
    <m/>
    <m/>
    <m/>
    <m/>
    <m/>
    <m/>
    <m/>
    <m/>
    <x v="0"/>
    <m/>
    <x v="1"/>
    <m/>
    <m/>
    <m/>
    <m/>
    <m/>
    <m/>
    <m/>
  </r>
  <r>
    <n v="49"/>
    <m/>
    <m/>
    <m/>
    <m/>
    <m/>
    <x v="3"/>
    <m/>
    <m/>
    <m/>
    <m/>
    <m/>
    <m/>
    <m/>
    <m/>
    <m/>
    <m/>
    <m/>
    <m/>
    <m/>
    <m/>
    <m/>
    <x v="0"/>
    <m/>
    <x v="1"/>
    <m/>
    <m/>
    <m/>
    <m/>
    <m/>
    <m/>
    <m/>
  </r>
  <r>
    <n v="50"/>
    <m/>
    <m/>
    <m/>
    <m/>
    <m/>
    <x v="3"/>
    <m/>
    <m/>
    <m/>
    <m/>
    <m/>
    <m/>
    <m/>
    <m/>
    <m/>
    <m/>
    <m/>
    <m/>
    <m/>
    <m/>
    <m/>
    <x v="0"/>
    <m/>
    <x v="1"/>
    <m/>
    <m/>
    <m/>
    <m/>
    <m/>
    <m/>
    <m/>
  </r>
  <r>
    <n v="51"/>
    <m/>
    <m/>
    <m/>
    <m/>
    <m/>
    <x v="3"/>
    <m/>
    <m/>
    <m/>
    <m/>
    <m/>
    <m/>
    <m/>
    <m/>
    <m/>
    <m/>
    <m/>
    <m/>
    <m/>
    <m/>
    <m/>
    <x v="0"/>
    <m/>
    <x v="1"/>
    <m/>
    <m/>
    <m/>
    <m/>
    <m/>
    <m/>
    <m/>
  </r>
  <r>
    <n v="52"/>
    <m/>
    <m/>
    <m/>
    <m/>
    <m/>
    <x v="3"/>
    <m/>
    <m/>
    <m/>
    <m/>
    <m/>
    <m/>
    <m/>
    <m/>
    <m/>
    <m/>
    <m/>
    <m/>
    <m/>
    <m/>
    <m/>
    <x v="0"/>
    <m/>
    <x v="1"/>
    <m/>
    <m/>
    <m/>
    <m/>
    <m/>
    <m/>
    <m/>
  </r>
  <r>
    <n v="53"/>
    <m/>
    <m/>
    <m/>
    <m/>
    <m/>
    <x v="3"/>
    <m/>
    <m/>
    <m/>
    <m/>
    <m/>
    <m/>
    <m/>
    <m/>
    <m/>
    <m/>
    <m/>
    <m/>
    <m/>
    <m/>
    <m/>
    <x v="0"/>
    <m/>
    <x v="1"/>
    <m/>
    <m/>
    <m/>
    <m/>
    <m/>
    <m/>
    <m/>
  </r>
  <r>
    <n v="54"/>
    <m/>
    <m/>
    <m/>
    <m/>
    <m/>
    <x v="3"/>
    <m/>
    <m/>
    <m/>
    <m/>
    <m/>
    <m/>
    <m/>
    <m/>
    <m/>
    <m/>
    <m/>
    <m/>
    <m/>
    <m/>
    <m/>
    <x v="0"/>
    <m/>
    <x v="1"/>
    <m/>
    <m/>
    <m/>
    <m/>
    <m/>
    <m/>
    <m/>
  </r>
  <r>
    <n v="55"/>
    <m/>
    <m/>
    <m/>
    <m/>
    <m/>
    <x v="3"/>
    <m/>
    <m/>
    <m/>
    <m/>
    <m/>
    <m/>
    <m/>
    <m/>
    <m/>
    <m/>
    <m/>
    <m/>
    <m/>
    <m/>
    <m/>
    <x v="0"/>
    <m/>
    <x v="1"/>
    <m/>
    <m/>
    <m/>
    <m/>
    <m/>
    <m/>
    <m/>
  </r>
  <r>
    <n v="56"/>
    <m/>
    <m/>
    <m/>
    <m/>
    <m/>
    <x v="3"/>
    <m/>
    <m/>
    <m/>
    <m/>
    <m/>
    <m/>
    <m/>
    <m/>
    <m/>
    <m/>
    <m/>
    <m/>
    <m/>
    <m/>
    <m/>
    <x v="0"/>
    <m/>
    <x v="1"/>
    <m/>
    <m/>
    <m/>
    <m/>
    <m/>
    <m/>
    <m/>
  </r>
  <r>
    <n v="57"/>
    <m/>
    <m/>
    <m/>
    <m/>
    <m/>
    <x v="3"/>
    <m/>
    <m/>
    <m/>
    <m/>
    <m/>
    <m/>
    <m/>
    <m/>
    <m/>
    <m/>
    <m/>
    <m/>
    <m/>
    <m/>
    <m/>
    <x v="0"/>
    <m/>
    <x v="1"/>
    <m/>
    <m/>
    <m/>
    <m/>
    <m/>
    <m/>
    <m/>
  </r>
  <r>
    <n v="58"/>
    <m/>
    <m/>
    <m/>
    <m/>
    <m/>
    <x v="3"/>
    <m/>
    <m/>
    <m/>
    <m/>
    <m/>
    <m/>
    <m/>
    <m/>
    <m/>
    <m/>
    <m/>
    <m/>
    <m/>
    <m/>
    <m/>
    <x v="0"/>
    <m/>
    <x v="1"/>
    <m/>
    <m/>
    <m/>
    <m/>
    <m/>
    <m/>
    <m/>
  </r>
  <r>
    <n v="59"/>
    <m/>
    <m/>
    <m/>
    <m/>
    <m/>
    <x v="3"/>
    <m/>
    <m/>
    <m/>
    <m/>
    <m/>
    <m/>
    <m/>
    <m/>
    <m/>
    <m/>
    <m/>
    <m/>
    <m/>
    <m/>
    <m/>
    <x v="0"/>
    <m/>
    <x v="1"/>
    <m/>
    <m/>
    <m/>
    <m/>
    <m/>
    <m/>
    <m/>
  </r>
  <r>
    <n v="60"/>
    <m/>
    <m/>
    <m/>
    <m/>
    <m/>
    <x v="3"/>
    <m/>
    <m/>
    <m/>
    <m/>
    <m/>
    <m/>
    <m/>
    <m/>
    <m/>
    <m/>
    <m/>
    <m/>
    <m/>
    <m/>
    <m/>
    <x v="0"/>
    <m/>
    <x v="1"/>
    <m/>
    <m/>
    <m/>
    <m/>
    <m/>
    <m/>
    <m/>
  </r>
  <r>
    <n v="61"/>
    <m/>
    <m/>
    <m/>
    <m/>
    <m/>
    <x v="3"/>
    <m/>
    <m/>
    <m/>
    <m/>
    <m/>
    <m/>
    <m/>
    <m/>
    <m/>
    <m/>
    <m/>
    <m/>
    <m/>
    <m/>
    <m/>
    <x v="0"/>
    <m/>
    <x v="1"/>
    <m/>
    <m/>
    <m/>
    <m/>
    <m/>
    <m/>
    <m/>
  </r>
  <r>
    <n v="62"/>
    <m/>
    <m/>
    <m/>
    <m/>
    <m/>
    <x v="3"/>
    <m/>
    <m/>
    <m/>
    <m/>
    <m/>
    <m/>
    <m/>
    <m/>
    <m/>
    <m/>
    <m/>
    <m/>
    <m/>
    <m/>
    <m/>
    <x v="0"/>
    <m/>
    <x v="1"/>
    <m/>
    <m/>
    <m/>
    <m/>
    <m/>
    <m/>
    <m/>
  </r>
  <r>
    <n v="63"/>
    <m/>
    <m/>
    <m/>
    <m/>
    <m/>
    <x v="3"/>
    <m/>
    <m/>
    <m/>
    <m/>
    <m/>
    <m/>
    <m/>
    <m/>
    <m/>
    <m/>
    <m/>
    <m/>
    <m/>
    <m/>
    <m/>
    <x v="0"/>
    <m/>
    <x v="1"/>
    <m/>
    <m/>
    <m/>
    <m/>
    <m/>
    <m/>
    <m/>
  </r>
  <r>
    <n v="64"/>
    <m/>
    <m/>
    <m/>
    <m/>
    <m/>
    <x v="3"/>
    <m/>
    <m/>
    <m/>
    <m/>
    <m/>
    <m/>
    <m/>
    <m/>
    <m/>
    <m/>
    <m/>
    <m/>
    <m/>
    <m/>
    <m/>
    <x v="0"/>
    <m/>
    <x v="1"/>
    <m/>
    <m/>
    <m/>
    <m/>
    <m/>
    <m/>
    <m/>
  </r>
  <r>
    <n v="65"/>
    <m/>
    <m/>
    <m/>
    <m/>
    <m/>
    <x v="3"/>
    <m/>
    <m/>
    <m/>
    <m/>
    <m/>
    <m/>
    <m/>
    <m/>
    <m/>
    <m/>
    <m/>
    <m/>
    <m/>
    <m/>
    <m/>
    <x v="0"/>
    <m/>
    <x v="1"/>
    <m/>
    <m/>
    <m/>
    <m/>
    <m/>
    <m/>
    <m/>
  </r>
  <r>
    <n v="66"/>
    <m/>
    <m/>
    <m/>
    <m/>
    <m/>
    <x v="3"/>
    <m/>
    <m/>
    <m/>
    <m/>
    <m/>
    <m/>
    <m/>
    <m/>
    <m/>
    <m/>
    <m/>
    <m/>
    <m/>
    <m/>
    <m/>
    <x v="0"/>
    <m/>
    <x v="1"/>
    <m/>
    <m/>
    <m/>
    <m/>
    <m/>
    <m/>
    <m/>
  </r>
  <r>
    <n v="67"/>
    <m/>
    <m/>
    <m/>
    <m/>
    <m/>
    <x v="3"/>
    <m/>
    <m/>
    <m/>
    <m/>
    <m/>
    <m/>
    <m/>
    <m/>
    <m/>
    <m/>
    <m/>
    <m/>
    <m/>
    <m/>
    <m/>
    <x v="0"/>
    <m/>
    <x v="1"/>
    <m/>
    <m/>
    <m/>
    <m/>
    <m/>
    <m/>
    <m/>
  </r>
  <r>
    <n v="68"/>
    <m/>
    <m/>
    <m/>
    <m/>
    <m/>
    <x v="3"/>
    <m/>
    <m/>
    <m/>
    <m/>
    <m/>
    <m/>
    <m/>
    <m/>
    <m/>
    <m/>
    <m/>
    <m/>
    <m/>
    <m/>
    <m/>
    <x v="0"/>
    <m/>
    <x v="1"/>
    <m/>
    <m/>
    <m/>
    <m/>
    <m/>
    <m/>
    <m/>
  </r>
  <r>
    <n v="69"/>
    <m/>
    <m/>
    <m/>
    <m/>
    <m/>
    <x v="3"/>
    <m/>
    <m/>
    <m/>
    <m/>
    <m/>
    <m/>
    <m/>
    <m/>
    <m/>
    <m/>
    <m/>
    <m/>
    <m/>
    <m/>
    <m/>
    <x v="0"/>
    <m/>
    <x v="1"/>
    <m/>
    <m/>
    <m/>
    <m/>
    <m/>
    <m/>
    <m/>
  </r>
  <r>
    <n v="70"/>
    <m/>
    <m/>
    <m/>
    <m/>
    <m/>
    <x v="3"/>
    <m/>
    <m/>
    <m/>
    <m/>
    <m/>
    <m/>
    <m/>
    <m/>
    <m/>
    <m/>
    <m/>
    <m/>
    <m/>
    <m/>
    <m/>
    <x v="0"/>
    <m/>
    <x v="1"/>
    <m/>
    <m/>
    <m/>
    <m/>
    <m/>
    <m/>
    <m/>
  </r>
  <r>
    <n v="71"/>
    <m/>
    <m/>
    <m/>
    <m/>
    <m/>
    <x v="3"/>
    <m/>
    <m/>
    <m/>
    <m/>
    <m/>
    <m/>
    <m/>
    <m/>
    <m/>
    <m/>
    <m/>
    <m/>
    <m/>
    <m/>
    <m/>
    <x v="0"/>
    <m/>
    <x v="1"/>
    <m/>
    <m/>
    <m/>
    <m/>
    <m/>
    <m/>
    <m/>
  </r>
  <r>
    <n v="72"/>
    <m/>
    <m/>
    <m/>
    <m/>
    <m/>
    <x v="3"/>
    <m/>
    <m/>
    <m/>
    <m/>
    <m/>
    <m/>
    <m/>
    <m/>
    <m/>
    <m/>
    <m/>
    <m/>
    <m/>
    <m/>
    <m/>
    <x v="0"/>
    <m/>
    <x v="1"/>
    <m/>
    <m/>
    <m/>
    <m/>
    <m/>
    <m/>
    <m/>
  </r>
  <r>
    <n v="73"/>
    <m/>
    <m/>
    <m/>
    <m/>
    <m/>
    <x v="3"/>
    <m/>
    <m/>
    <m/>
    <m/>
    <m/>
    <m/>
    <m/>
    <m/>
    <m/>
    <m/>
    <m/>
    <m/>
    <m/>
    <m/>
    <m/>
    <x v="0"/>
    <m/>
    <x v="1"/>
    <m/>
    <m/>
    <m/>
    <m/>
    <m/>
    <m/>
    <m/>
  </r>
  <r>
    <n v="74"/>
    <m/>
    <m/>
    <m/>
    <m/>
    <m/>
    <x v="3"/>
    <m/>
    <m/>
    <m/>
    <m/>
    <m/>
    <m/>
    <m/>
    <m/>
    <m/>
    <m/>
    <m/>
    <m/>
    <m/>
    <m/>
    <m/>
    <x v="0"/>
    <m/>
    <x v="1"/>
    <m/>
    <m/>
    <m/>
    <m/>
    <m/>
    <m/>
    <m/>
  </r>
  <r>
    <n v="75"/>
    <m/>
    <m/>
    <m/>
    <m/>
    <m/>
    <x v="3"/>
    <m/>
    <m/>
    <m/>
    <m/>
    <m/>
    <m/>
    <m/>
    <m/>
    <m/>
    <m/>
    <m/>
    <m/>
    <m/>
    <m/>
    <m/>
    <x v="0"/>
    <m/>
    <x v="1"/>
    <m/>
    <m/>
    <m/>
    <m/>
    <m/>
    <m/>
    <m/>
  </r>
  <r>
    <n v="76"/>
    <m/>
    <m/>
    <m/>
    <m/>
    <m/>
    <x v="3"/>
    <m/>
    <m/>
    <m/>
    <m/>
    <m/>
    <m/>
    <m/>
    <m/>
    <m/>
    <m/>
    <m/>
    <m/>
    <m/>
    <m/>
    <m/>
    <x v="0"/>
    <m/>
    <x v="1"/>
    <m/>
    <m/>
    <m/>
    <m/>
    <m/>
    <m/>
    <m/>
  </r>
  <r>
    <n v="77"/>
    <m/>
    <m/>
    <m/>
    <m/>
    <m/>
    <x v="3"/>
    <m/>
    <m/>
    <m/>
    <m/>
    <m/>
    <m/>
    <m/>
    <m/>
    <m/>
    <m/>
    <m/>
    <m/>
    <m/>
    <m/>
    <m/>
    <x v="0"/>
    <m/>
    <x v="1"/>
    <m/>
    <m/>
    <m/>
    <m/>
    <m/>
    <m/>
    <m/>
  </r>
  <r>
    <n v="78"/>
    <m/>
    <m/>
    <m/>
    <m/>
    <m/>
    <x v="3"/>
    <m/>
    <m/>
    <m/>
    <m/>
    <m/>
    <m/>
    <m/>
    <m/>
    <m/>
    <m/>
    <m/>
    <m/>
    <m/>
    <m/>
    <m/>
    <x v="0"/>
    <m/>
    <x v="1"/>
    <m/>
    <m/>
    <m/>
    <m/>
    <m/>
    <m/>
    <m/>
  </r>
  <r>
    <n v="79"/>
    <m/>
    <m/>
    <m/>
    <m/>
    <m/>
    <x v="3"/>
    <m/>
    <m/>
    <m/>
    <m/>
    <m/>
    <m/>
    <m/>
    <m/>
    <m/>
    <m/>
    <m/>
    <m/>
    <m/>
    <m/>
    <m/>
    <x v="0"/>
    <m/>
    <x v="1"/>
    <m/>
    <m/>
    <m/>
    <m/>
    <m/>
    <m/>
    <m/>
  </r>
  <r>
    <n v="80"/>
    <m/>
    <m/>
    <m/>
    <m/>
    <m/>
    <x v="3"/>
    <m/>
    <m/>
    <m/>
    <m/>
    <m/>
    <m/>
    <m/>
    <m/>
    <m/>
    <m/>
    <m/>
    <m/>
    <m/>
    <m/>
    <m/>
    <x v="0"/>
    <m/>
    <x v="1"/>
    <m/>
    <m/>
    <m/>
    <m/>
    <m/>
    <m/>
    <m/>
  </r>
  <r>
    <n v="81"/>
    <m/>
    <m/>
    <m/>
    <m/>
    <m/>
    <x v="3"/>
    <m/>
    <m/>
    <m/>
    <m/>
    <m/>
    <m/>
    <m/>
    <m/>
    <m/>
    <m/>
    <m/>
    <m/>
    <m/>
    <m/>
    <m/>
    <x v="0"/>
    <m/>
    <x v="1"/>
    <m/>
    <m/>
    <m/>
    <m/>
    <m/>
    <m/>
    <m/>
  </r>
  <r>
    <n v="82"/>
    <m/>
    <m/>
    <m/>
    <m/>
    <m/>
    <x v="3"/>
    <m/>
    <m/>
    <m/>
    <m/>
    <m/>
    <m/>
    <m/>
    <m/>
    <m/>
    <m/>
    <m/>
    <m/>
    <m/>
    <m/>
    <m/>
    <x v="0"/>
    <m/>
    <x v="1"/>
    <m/>
    <m/>
    <m/>
    <m/>
    <m/>
    <m/>
    <m/>
  </r>
  <r>
    <n v="83"/>
    <m/>
    <m/>
    <m/>
    <m/>
    <m/>
    <x v="3"/>
    <m/>
    <m/>
    <m/>
    <m/>
    <m/>
    <m/>
    <m/>
    <m/>
    <m/>
    <m/>
    <m/>
    <m/>
    <m/>
    <m/>
    <m/>
    <x v="0"/>
    <m/>
    <x v="1"/>
    <m/>
    <m/>
    <m/>
    <m/>
    <m/>
    <m/>
    <m/>
  </r>
  <r>
    <n v="84"/>
    <m/>
    <m/>
    <m/>
    <m/>
    <m/>
    <x v="3"/>
    <m/>
    <m/>
    <m/>
    <m/>
    <m/>
    <m/>
    <m/>
    <m/>
    <m/>
    <m/>
    <m/>
    <m/>
    <m/>
    <m/>
    <m/>
    <x v="0"/>
    <m/>
    <x v="1"/>
    <m/>
    <m/>
    <m/>
    <m/>
    <m/>
    <m/>
    <m/>
  </r>
  <r>
    <n v="85"/>
    <m/>
    <m/>
    <m/>
    <m/>
    <m/>
    <x v="3"/>
    <m/>
    <m/>
    <m/>
    <m/>
    <m/>
    <m/>
    <m/>
    <m/>
    <m/>
    <m/>
    <m/>
    <m/>
    <m/>
    <m/>
    <m/>
    <x v="0"/>
    <m/>
    <x v="1"/>
    <m/>
    <m/>
    <m/>
    <m/>
    <m/>
    <m/>
    <m/>
  </r>
  <r>
    <n v="86"/>
    <m/>
    <m/>
    <m/>
    <m/>
    <m/>
    <x v="3"/>
    <m/>
    <m/>
    <m/>
    <m/>
    <m/>
    <m/>
    <m/>
    <m/>
    <m/>
    <m/>
    <m/>
    <m/>
    <m/>
    <m/>
    <m/>
    <x v="0"/>
    <m/>
    <x v="1"/>
    <m/>
    <m/>
    <m/>
    <m/>
    <m/>
    <m/>
    <m/>
  </r>
  <r>
    <n v="87"/>
    <m/>
    <m/>
    <m/>
    <m/>
    <m/>
    <x v="3"/>
    <m/>
    <m/>
    <m/>
    <m/>
    <m/>
    <m/>
    <m/>
    <m/>
    <m/>
    <m/>
    <m/>
    <m/>
    <m/>
    <m/>
    <m/>
    <x v="0"/>
    <m/>
    <x v="1"/>
    <m/>
    <m/>
    <m/>
    <m/>
    <m/>
    <m/>
    <m/>
  </r>
  <r>
    <n v="88"/>
    <m/>
    <m/>
    <m/>
    <m/>
    <m/>
    <x v="3"/>
    <m/>
    <m/>
    <m/>
    <m/>
    <m/>
    <m/>
    <m/>
    <m/>
    <m/>
    <m/>
    <m/>
    <m/>
    <m/>
    <m/>
    <m/>
    <x v="0"/>
    <m/>
    <x v="1"/>
    <m/>
    <m/>
    <m/>
    <m/>
    <m/>
    <m/>
    <m/>
  </r>
  <r>
    <n v="89"/>
    <m/>
    <m/>
    <m/>
    <m/>
    <m/>
    <x v="3"/>
    <m/>
    <m/>
    <m/>
    <m/>
    <m/>
    <m/>
    <m/>
    <m/>
    <m/>
    <m/>
    <m/>
    <m/>
    <m/>
    <m/>
    <m/>
    <x v="0"/>
    <m/>
    <x v="1"/>
    <m/>
    <m/>
    <m/>
    <m/>
    <m/>
    <m/>
    <m/>
  </r>
  <r>
    <n v="90"/>
    <m/>
    <m/>
    <m/>
    <m/>
    <m/>
    <x v="3"/>
    <m/>
    <m/>
    <m/>
    <m/>
    <m/>
    <m/>
    <m/>
    <m/>
    <m/>
    <m/>
    <m/>
    <m/>
    <m/>
    <m/>
    <m/>
    <x v="0"/>
    <m/>
    <x v="1"/>
    <m/>
    <m/>
    <m/>
    <m/>
    <m/>
    <m/>
    <m/>
  </r>
  <r>
    <n v="91"/>
    <m/>
    <m/>
    <m/>
    <m/>
    <m/>
    <x v="3"/>
    <m/>
    <m/>
    <m/>
    <m/>
    <m/>
    <m/>
    <m/>
    <m/>
    <m/>
    <m/>
    <m/>
    <m/>
    <m/>
    <m/>
    <m/>
    <x v="0"/>
    <m/>
    <x v="1"/>
    <m/>
    <m/>
    <m/>
    <m/>
    <m/>
    <m/>
    <m/>
  </r>
  <r>
    <n v="92"/>
    <m/>
    <m/>
    <m/>
    <m/>
    <m/>
    <x v="3"/>
    <m/>
    <m/>
    <m/>
    <m/>
    <m/>
    <m/>
    <m/>
    <m/>
    <m/>
    <m/>
    <m/>
    <m/>
    <m/>
    <m/>
    <m/>
    <x v="0"/>
    <m/>
    <x v="1"/>
    <m/>
    <m/>
    <m/>
    <m/>
    <m/>
    <m/>
    <m/>
  </r>
  <r>
    <n v="93"/>
    <m/>
    <m/>
    <m/>
    <m/>
    <m/>
    <x v="3"/>
    <m/>
    <m/>
    <m/>
    <m/>
    <m/>
    <m/>
    <m/>
    <m/>
    <m/>
    <m/>
    <m/>
    <m/>
    <m/>
    <m/>
    <m/>
    <x v="0"/>
    <m/>
    <x v="1"/>
    <m/>
    <m/>
    <m/>
    <m/>
    <m/>
    <m/>
    <m/>
  </r>
  <r>
    <n v="94"/>
    <m/>
    <m/>
    <m/>
    <m/>
    <m/>
    <x v="3"/>
    <m/>
    <m/>
    <m/>
    <m/>
    <m/>
    <m/>
    <m/>
    <m/>
    <m/>
    <m/>
    <m/>
    <m/>
    <m/>
    <m/>
    <m/>
    <x v="0"/>
    <m/>
    <x v="1"/>
    <m/>
    <m/>
    <m/>
    <m/>
    <m/>
    <m/>
    <m/>
  </r>
  <r>
    <n v="95"/>
    <m/>
    <m/>
    <m/>
    <m/>
    <m/>
    <x v="3"/>
    <m/>
    <m/>
    <m/>
    <m/>
    <m/>
    <m/>
    <m/>
    <m/>
    <m/>
    <m/>
    <m/>
    <m/>
    <m/>
    <m/>
    <m/>
    <x v="0"/>
    <m/>
    <x v="1"/>
    <m/>
    <m/>
    <m/>
    <m/>
    <m/>
    <m/>
    <m/>
  </r>
  <r>
    <n v="96"/>
    <m/>
    <m/>
    <m/>
    <m/>
    <m/>
    <x v="3"/>
    <m/>
    <m/>
    <m/>
    <m/>
    <m/>
    <m/>
    <m/>
    <m/>
    <m/>
    <m/>
    <m/>
    <m/>
    <m/>
    <m/>
    <m/>
    <x v="0"/>
    <m/>
    <x v="1"/>
    <m/>
    <m/>
    <m/>
    <m/>
    <m/>
    <m/>
    <m/>
  </r>
  <r>
    <n v="97"/>
    <m/>
    <m/>
    <m/>
    <m/>
    <m/>
    <x v="3"/>
    <m/>
    <m/>
    <m/>
    <m/>
    <m/>
    <m/>
    <m/>
    <m/>
    <m/>
    <m/>
    <m/>
    <m/>
    <m/>
    <m/>
    <m/>
    <x v="0"/>
    <m/>
    <x v="1"/>
    <m/>
    <m/>
    <m/>
    <m/>
    <m/>
    <m/>
    <m/>
  </r>
  <r>
    <n v="98"/>
    <m/>
    <m/>
    <m/>
    <m/>
    <m/>
    <x v="3"/>
    <m/>
    <m/>
    <m/>
    <m/>
    <m/>
    <m/>
    <m/>
    <m/>
    <m/>
    <m/>
    <m/>
    <m/>
    <m/>
    <m/>
    <m/>
    <x v="0"/>
    <m/>
    <x v="1"/>
    <m/>
    <m/>
    <m/>
    <m/>
    <m/>
    <m/>
    <m/>
  </r>
  <r>
    <n v="99"/>
    <m/>
    <m/>
    <m/>
    <m/>
    <m/>
    <x v="3"/>
    <m/>
    <m/>
    <m/>
    <m/>
    <m/>
    <m/>
    <m/>
    <m/>
    <m/>
    <m/>
    <m/>
    <m/>
    <m/>
    <m/>
    <m/>
    <x v="0"/>
    <m/>
    <x v="1"/>
    <m/>
    <m/>
    <m/>
    <m/>
    <m/>
    <m/>
    <m/>
  </r>
  <r>
    <n v="100"/>
    <m/>
    <m/>
    <m/>
    <m/>
    <m/>
    <x v="3"/>
    <m/>
    <m/>
    <m/>
    <m/>
    <m/>
    <m/>
    <m/>
    <m/>
    <m/>
    <m/>
    <m/>
    <m/>
    <m/>
    <m/>
    <m/>
    <x v="0"/>
    <m/>
    <x v="1"/>
    <m/>
    <m/>
    <m/>
    <m/>
    <m/>
    <m/>
    <m/>
  </r>
  <r>
    <n v="101"/>
    <m/>
    <m/>
    <m/>
    <m/>
    <m/>
    <x v="3"/>
    <m/>
    <m/>
    <m/>
    <m/>
    <m/>
    <m/>
    <m/>
    <m/>
    <m/>
    <m/>
    <m/>
    <m/>
    <m/>
    <m/>
    <m/>
    <x v="0"/>
    <m/>
    <x v="1"/>
    <m/>
    <m/>
    <m/>
    <m/>
    <m/>
    <m/>
    <m/>
  </r>
  <r>
    <n v="102"/>
    <m/>
    <m/>
    <m/>
    <m/>
    <m/>
    <x v="3"/>
    <m/>
    <m/>
    <m/>
    <m/>
    <m/>
    <m/>
    <m/>
    <m/>
    <m/>
    <m/>
    <m/>
    <m/>
    <m/>
    <m/>
    <m/>
    <x v="0"/>
    <m/>
    <x v="1"/>
    <m/>
    <m/>
    <m/>
    <m/>
    <m/>
    <m/>
    <m/>
  </r>
  <r>
    <n v="103"/>
    <m/>
    <m/>
    <m/>
    <m/>
    <m/>
    <x v="3"/>
    <m/>
    <m/>
    <m/>
    <m/>
    <m/>
    <m/>
    <m/>
    <m/>
    <m/>
    <m/>
    <m/>
    <m/>
    <m/>
    <m/>
    <m/>
    <x v="0"/>
    <m/>
    <x v="1"/>
    <m/>
    <m/>
    <m/>
    <m/>
    <m/>
    <m/>
    <m/>
  </r>
  <r>
    <n v="104"/>
    <m/>
    <m/>
    <m/>
    <m/>
    <m/>
    <x v="3"/>
    <m/>
    <m/>
    <m/>
    <m/>
    <m/>
    <m/>
    <m/>
    <m/>
    <m/>
    <m/>
    <m/>
    <m/>
    <m/>
    <m/>
    <m/>
    <x v="0"/>
    <m/>
    <x v="1"/>
    <m/>
    <m/>
    <m/>
    <m/>
    <m/>
    <m/>
    <m/>
  </r>
  <r>
    <n v="105"/>
    <m/>
    <m/>
    <m/>
    <m/>
    <m/>
    <x v="3"/>
    <m/>
    <m/>
    <m/>
    <m/>
    <m/>
    <m/>
    <m/>
    <m/>
    <m/>
    <m/>
    <m/>
    <m/>
    <m/>
    <m/>
    <m/>
    <x v="0"/>
    <m/>
    <x v="1"/>
    <m/>
    <m/>
    <m/>
    <m/>
    <m/>
    <m/>
    <m/>
  </r>
  <r>
    <n v="106"/>
    <m/>
    <m/>
    <m/>
    <m/>
    <m/>
    <x v="3"/>
    <m/>
    <m/>
    <m/>
    <m/>
    <m/>
    <m/>
    <m/>
    <m/>
    <m/>
    <m/>
    <m/>
    <m/>
    <m/>
    <m/>
    <m/>
    <x v="0"/>
    <m/>
    <x v="1"/>
    <m/>
    <m/>
    <m/>
    <m/>
    <m/>
    <m/>
    <m/>
  </r>
  <r>
    <n v="107"/>
    <m/>
    <m/>
    <m/>
    <m/>
    <m/>
    <x v="3"/>
    <m/>
    <m/>
    <m/>
    <m/>
    <m/>
    <m/>
    <m/>
    <m/>
    <m/>
    <m/>
    <m/>
    <m/>
    <m/>
    <m/>
    <m/>
    <x v="0"/>
    <m/>
    <x v="1"/>
    <m/>
    <m/>
    <m/>
    <m/>
    <m/>
    <m/>
    <m/>
  </r>
  <r>
    <n v="108"/>
    <m/>
    <m/>
    <m/>
    <m/>
    <m/>
    <x v="3"/>
    <m/>
    <m/>
    <m/>
    <m/>
    <m/>
    <m/>
    <m/>
    <m/>
    <m/>
    <m/>
    <m/>
    <m/>
    <m/>
    <m/>
    <m/>
    <x v="0"/>
    <m/>
    <x v="1"/>
    <m/>
    <m/>
    <m/>
    <m/>
    <m/>
    <m/>
    <m/>
  </r>
  <r>
    <n v="109"/>
    <m/>
    <m/>
    <m/>
    <m/>
    <m/>
    <x v="3"/>
    <m/>
    <m/>
    <m/>
    <m/>
    <m/>
    <m/>
    <m/>
    <m/>
    <m/>
    <m/>
    <m/>
    <m/>
    <m/>
    <m/>
    <m/>
    <x v="0"/>
    <m/>
    <x v="1"/>
    <m/>
    <m/>
    <m/>
    <m/>
    <m/>
    <m/>
    <m/>
  </r>
  <r>
    <n v="110"/>
    <m/>
    <m/>
    <m/>
    <m/>
    <m/>
    <x v="3"/>
    <m/>
    <m/>
    <m/>
    <m/>
    <m/>
    <m/>
    <m/>
    <m/>
    <m/>
    <m/>
    <m/>
    <m/>
    <m/>
    <m/>
    <m/>
    <x v="0"/>
    <m/>
    <x v="1"/>
    <m/>
    <m/>
    <m/>
    <m/>
    <m/>
    <m/>
    <m/>
  </r>
  <r>
    <n v="111"/>
    <m/>
    <m/>
    <m/>
    <m/>
    <m/>
    <x v="3"/>
    <m/>
    <m/>
    <m/>
    <m/>
    <m/>
    <m/>
    <m/>
    <m/>
    <m/>
    <m/>
    <m/>
    <m/>
    <m/>
    <m/>
    <m/>
    <x v="0"/>
    <m/>
    <x v="1"/>
    <m/>
    <m/>
    <m/>
    <m/>
    <m/>
    <m/>
    <m/>
  </r>
  <r>
    <n v="112"/>
    <m/>
    <m/>
    <m/>
    <m/>
    <m/>
    <x v="3"/>
    <m/>
    <m/>
    <m/>
    <m/>
    <m/>
    <m/>
    <m/>
    <m/>
    <m/>
    <m/>
    <m/>
    <m/>
    <m/>
    <m/>
    <m/>
    <x v="0"/>
    <m/>
    <x v="1"/>
    <m/>
    <m/>
    <m/>
    <m/>
    <m/>
    <m/>
    <m/>
  </r>
  <r>
    <n v="113"/>
    <m/>
    <m/>
    <m/>
    <m/>
    <m/>
    <x v="3"/>
    <m/>
    <m/>
    <m/>
    <m/>
    <m/>
    <m/>
    <m/>
    <m/>
    <m/>
    <m/>
    <m/>
    <m/>
    <m/>
    <m/>
    <m/>
    <x v="0"/>
    <m/>
    <x v="1"/>
    <m/>
    <m/>
    <m/>
    <m/>
    <m/>
    <m/>
    <m/>
  </r>
  <r>
    <n v="114"/>
    <m/>
    <m/>
    <m/>
    <m/>
    <m/>
    <x v="3"/>
    <m/>
    <m/>
    <m/>
    <m/>
    <m/>
    <m/>
    <m/>
    <m/>
    <m/>
    <m/>
    <m/>
    <m/>
    <m/>
    <m/>
    <m/>
    <x v="0"/>
    <m/>
    <x v="1"/>
    <m/>
    <m/>
    <m/>
    <m/>
    <m/>
    <m/>
    <m/>
  </r>
  <r>
    <n v="115"/>
    <m/>
    <m/>
    <m/>
    <m/>
    <m/>
    <x v="3"/>
    <m/>
    <m/>
    <m/>
    <m/>
    <m/>
    <m/>
    <m/>
    <m/>
    <m/>
    <m/>
    <m/>
    <m/>
    <m/>
    <m/>
    <m/>
    <x v="0"/>
    <m/>
    <x v="1"/>
    <m/>
    <m/>
    <m/>
    <m/>
    <m/>
    <m/>
    <m/>
  </r>
  <r>
    <n v="116"/>
    <m/>
    <m/>
    <m/>
    <m/>
    <m/>
    <x v="3"/>
    <m/>
    <m/>
    <m/>
    <m/>
    <m/>
    <m/>
    <m/>
    <m/>
    <m/>
    <m/>
    <m/>
    <m/>
    <m/>
    <m/>
    <m/>
    <x v="0"/>
    <m/>
    <x v="1"/>
    <m/>
    <m/>
    <m/>
    <m/>
    <m/>
    <m/>
    <m/>
  </r>
  <r>
    <n v="117"/>
    <m/>
    <m/>
    <m/>
    <m/>
    <m/>
    <x v="3"/>
    <m/>
    <m/>
    <m/>
    <m/>
    <m/>
    <m/>
    <m/>
    <m/>
    <m/>
    <m/>
    <m/>
    <m/>
    <m/>
    <m/>
    <m/>
    <x v="0"/>
    <m/>
    <x v="1"/>
    <m/>
    <m/>
    <m/>
    <m/>
    <m/>
    <m/>
    <m/>
  </r>
  <r>
    <n v="118"/>
    <m/>
    <m/>
    <m/>
    <m/>
    <m/>
    <x v="3"/>
    <m/>
    <m/>
    <m/>
    <m/>
    <m/>
    <m/>
    <m/>
    <m/>
    <m/>
    <m/>
    <m/>
    <m/>
    <m/>
    <m/>
    <m/>
    <x v="0"/>
    <m/>
    <x v="1"/>
    <m/>
    <m/>
    <m/>
    <m/>
    <m/>
    <m/>
    <m/>
  </r>
  <r>
    <n v="119"/>
    <m/>
    <m/>
    <m/>
    <m/>
    <m/>
    <x v="3"/>
    <m/>
    <m/>
    <m/>
    <m/>
    <m/>
    <m/>
    <m/>
    <m/>
    <m/>
    <m/>
    <m/>
    <m/>
    <m/>
    <m/>
    <m/>
    <x v="0"/>
    <m/>
    <x v="1"/>
    <m/>
    <m/>
    <m/>
    <m/>
    <m/>
    <m/>
    <m/>
  </r>
  <r>
    <n v="120"/>
    <m/>
    <m/>
    <m/>
    <m/>
    <m/>
    <x v="3"/>
    <m/>
    <m/>
    <m/>
    <m/>
    <m/>
    <m/>
    <m/>
    <m/>
    <m/>
    <m/>
    <m/>
    <m/>
    <m/>
    <m/>
    <m/>
    <x v="0"/>
    <m/>
    <x v="1"/>
    <m/>
    <m/>
    <m/>
    <m/>
    <m/>
    <m/>
    <m/>
  </r>
  <r>
    <n v="121"/>
    <m/>
    <m/>
    <m/>
    <m/>
    <m/>
    <x v="3"/>
    <m/>
    <m/>
    <m/>
    <m/>
    <m/>
    <m/>
    <m/>
    <m/>
    <m/>
    <m/>
    <m/>
    <m/>
    <m/>
    <m/>
    <m/>
    <x v="0"/>
    <m/>
    <x v="1"/>
    <m/>
    <m/>
    <m/>
    <m/>
    <m/>
    <m/>
    <m/>
  </r>
  <r>
    <n v="122"/>
    <m/>
    <m/>
    <m/>
    <m/>
    <m/>
    <x v="3"/>
    <m/>
    <m/>
    <m/>
    <m/>
    <m/>
    <m/>
    <m/>
    <m/>
    <m/>
    <m/>
    <m/>
    <m/>
    <m/>
    <m/>
    <m/>
    <x v="0"/>
    <m/>
    <x v="1"/>
    <m/>
    <m/>
    <m/>
    <m/>
    <m/>
    <m/>
    <m/>
  </r>
  <r>
    <n v="123"/>
    <m/>
    <m/>
    <m/>
    <m/>
    <m/>
    <x v="3"/>
    <m/>
    <m/>
    <m/>
    <m/>
    <m/>
    <m/>
    <m/>
    <m/>
    <m/>
    <m/>
    <m/>
    <m/>
    <m/>
    <m/>
    <m/>
    <x v="0"/>
    <m/>
    <x v="1"/>
    <m/>
    <m/>
    <m/>
    <m/>
    <m/>
    <m/>
    <m/>
  </r>
  <r>
    <n v="124"/>
    <m/>
    <m/>
    <m/>
    <m/>
    <m/>
    <x v="3"/>
    <m/>
    <m/>
    <m/>
    <m/>
    <m/>
    <m/>
    <m/>
    <m/>
    <m/>
    <m/>
    <m/>
    <m/>
    <m/>
    <m/>
    <m/>
    <x v="0"/>
    <m/>
    <x v="1"/>
    <m/>
    <m/>
    <m/>
    <m/>
    <m/>
    <m/>
    <m/>
  </r>
  <r>
    <n v="125"/>
    <m/>
    <m/>
    <m/>
    <m/>
    <m/>
    <x v="3"/>
    <m/>
    <m/>
    <m/>
    <m/>
    <m/>
    <m/>
    <m/>
    <m/>
    <m/>
    <m/>
    <m/>
    <m/>
    <m/>
    <m/>
    <m/>
    <x v="0"/>
    <m/>
    <x v="1"/>
    <m/>
    <m/>
    <m/>
    <m/>
    <m/>
    <m/>
    <m/>
  </r>
  <r>
    <n v="126"/>
    <m/>
    <m/>
    <m/>
    <m/>
    <m/>
    <x v="3"/>
    <m/>
    <m/>
    <m/>
    <m/>
    <m/>
    <m/>
    <m/>
    <m/>
    <m/>
    <m/>
    <m/>
    <m/>
    <m/>
    <m/>
    <m/>
    <x v="0"/>
    <m/>
    <x v="1"/>
    <m/>
    <m/>
    <m/>
    <m/>
    <m/>
    <m/>
    <m/>
  </r>
  <r>
    <n v="127"/>
    <m/>
    <m/>
    <m/>
    <m/>
    <m/>
    <x v="3"/>
    <m/>
    <m/>
    <m/>
    <m/>
    <m/>
    <m/>
    <m/>
    <m/>
    <m/>
    <m/>
    <m/>
    <m/>
    <m/>
    <m/>
    <m/>
    <x v="0"/>
    <m/>
    <x v="1"/>
    <m/>
    <m/>
    <m/>
    <m/>
    <m/>
    <m/>
    <m/>
  </r>
  <r>
    <n v="128"/>
    <m/>
    <m/>
    <m/>
    <m/>
    <m/>
    <x v="3"/>
    <m/>
    <m/>
    <m/>
    <m/>
    <m/>
    <m/>
    <m/>
    <m/>
    <m/>
    <m/>
    <m/>
    <m/>
    <m/>
    <m/>
    <m/>
    <x v="0"/>
    <m/>
    <x v="1"/>
    <m/>
    <m/>
    <m/>
    <m/>
    <m/>
    <m/>
    <m/>
  </r>
  <r>
    <n v="129"/>
    <m/>
    <m/>
    <m/>
    <m/>
    <m/>
    <x v="3"/>
    <m/>
    <m/>
    <m/>
    <m/>
    <m/>
    <m/>
    <m/>
    <m/>
    <m/>
    <m/>
    <m/>
    <m/>
    <m/>
    <m/>
    <m/>
    <x v="0"/>
    <m/>
    <x v="1"/>
    <m/>
    <m/>
    <m/>
    <m/>
    <m/>
    <m/>
    <m/>
  </r>
  <r>
    <n v="130"/>
    <m/>
    <m/>
    <m/>
    <m/>
    <m/>
    <x v="3"/>
    <m/>
    <m/>
    <m/>
    <m/>
    <m/>
    <m/>
    <m/>
    <m/>
    <m/>
    <m/>
    <m/>
    <m/>
    <m/>
    <m/>
    <m/>
    <x v="0"/>
    <m/>
    <x v="1"/>
    <m/>
    <m/>
    <m/>
    <m/>
    <m/>
    <m/>
    <m/>
  </r>
  <r>
    <n v="131"/>
    <m/>
    <m/>
    <m/>
    <m/>
    <m/>
    <x v="3"/>
    <m/>
    <m/>
    <m/>
    <m/>
    <m/>
    <m/>
    <m/>
    <m/>
    <m/>
    <m/>
    <m/>
    <m/>
    <m/>
    <m/>
    <m/>
    <x v="0"/>
    <m/>
    <x v="1"/>
    <m/>
    <m/>
    <m/>
    <m/>
    <m/>
    <m/>
    <m/>
  </r>
  <r>
    <n v="132"/>
    <m/>
    <m/>
    <m/>
    <m/>
    <m/>
    <x v="3"/>
    <m/>
    <m/>
    <m/>
    <m/>
    <m/>
    <m/>
    <m/>
    <m/>
    <m/>
    <m/>
    <m/>
    <m/>
    <m/>
    <m/>
    <m/>
    <x v="0"/>
    <m/>
    <x v="1"/>
    <m/>
    <m/>
    <m/>
    <m/>
    <m/>
    <m/>
    <m/>
  </r>
  <r>
    <n v="133"/>
    <m/>
    <m/>
    <m/>
    <m/>
    <m/>
    <x v="3"/>
    <m/>
    <m/>
    <m/>
    <m/>
    <m/>
    <m/>
    <m/>
    <m/>
    <m/>
    <m/>
    <m/>
    <m/>
    <m/>
    <m/>
    <m/>
    <x v="0"/>
    <m/>
    <x v="1"/>
    <m/>
    <m/>
    <m/>
    <m/>
    <m/>
    <m/>
    <m/>
  </r>
  <r>
    <n v="134"/>
    <m/>
    <m/>
    <m/>
    <m/>
    <m/>
    <x v="3"/>
    <m/>
    <m/>
    <m/>
    <m/>
    <m/>
    <m/>
    <m/>
    <m/>
    <m/>
    <m/>
    <m/>
    <m/>
    <m/>
    <m/>
    <m/>
    <x v="0"/>
    <m/>
    <x v="1"/>
    <m/>
    <m/>
    <m/>
    <m/>
    <m/>
    <m/>
    <m/>
  </r>
  <r>
    <n v="135"/>
    <m/>
    <m/>
    <m/>
    <m/>
    <m/>
    <x v="3"/>
    <m/>
    <m/>
    <m/>
    <m/>
    <m/>
    <m/>
    <m/>
    <m/>
    <m/>
    <m/>
    <m/>
    <m/>
    <m/>
    <m/>
    <m/>
    <x v="0"/>
    <m/>
    <x v="1"/>
    <m/>
    <m/>
    <m/>
    <m/>
    <m/>
    <m/>
    <m/>
  </r>
  <r>
    <n v="136"/>
    <m/>
    <m/>
    <m/>
    <m/>
    <m/>
    <x v="3"/>
    <m/>
    <m/>
    <m/>
    <m/>
    <m/>
    <m/>
    <m/>
    <m/>
    <m/>
    <m/>
    <m/>
    <m/>
    <m/>
    <m/>
    <m/>
    <x v="0"/>
    <m/>
    <x v="1"/>
    <m/>
    <m/>
    <m/>
    <m/>
    <m/>
    <m/>
    <m/>
  </r>
  <r>
    <n v="137"/>
    <m/>
    <m/>
    <m/>
    <m/>
    <m/>
    <x v="3"/>
    <m/>
    <m/>
    <m/>
    <m/>
    <m/>
    <m/>
    <m/>
    <m/>
    <m/>
    <m/>
    <m/>
    <m/>
    <m/>
    <m/>
    <m/>
    <x v="0"/>
    <m/>
    <x v="1"/>
    <m/>
    <m/>
    <m/>
    <m/>
    <m/>
    <m/>
    <m/>
  </r>
  <r>
    <n v="138"/>
    <m/>
    <m/>
    <m/>
    <m/>
    <m/>
    <x v="3"/>
    <m/>
    <m/>
    <m/>
    <m/>
    <m/>
    <m/>
    <m/>
    <m/>
    <m/>
    <m/>
    <m/>
    <m/>
    <m/>
    <m/>
    <m/>
    <x v="0"/>
    <m/>
    <x v="1"/>
    <m/>
    <m/>
    <m/>
    <m/>
    <m/>
    <m/>
    <m/>
  </r>
  <r>
    <n v="139"/>
    <m/>
    <m/>
    <m/>
    <m/>
    <m/>
    <x v="3"/>
    <m/>
    <m/>
    <m/>
    <m/>
    <m/>
    <m/>
    <m/>
    <m/>
    <m/>
    <m/>
    <m/>
    <m/>
    <m/>
    <m/>
    <m/>
    <x v="0"/>
    <m/>
    <x v="1"/>
    <m/>
    <m/>
    <m/>
    <m/>
    <m/>
    <m/>
    <m/>
  </r>
  <r>
    <n v="140"/>
    <m/>
    <m/>
    <m/>
    <m/>
    <m/>
    <x v="3"/>
    <m/>
    <m/>
    <m/>
    <m/>
    <m/>
    <m/>
    <m/>
    <m/>
    <m/>
    <m/>
    <m/>
    <m/>
    <m/>
    <m/>
    <m/>
    <x v="0"/>
    <m/>
    <x v="1"/>
    <m/>
    <m/>
    <m/>
    <m/>
    <m/>
    <m/>
    <m/>
  </r>
  <r>
    <n v="141"/>
    <m/>
    <m/>
    <m/>
    <m/>
    <m/>
    <x v="3"/>
    <m/>
    <m/>
    <m/>
    <m/>
    <m/>
    <m/>
    <m/>
    <m/>
    <m/>
    <m/>
    <m/>
    <m/>
    <m/>
    <m/>
    <m/>
    <x v="0"/>
    <m/>
    <x v="1"/>
    <m/>
    <m/>
    <m/>
    <m/>
    <m/>
    <m/>
    <m/>
  </r>
  <r>
    <n v="142"/>
    <m/>
    <m/>
    <m/>
    <m/>
    <m/>
    <x v="3"/>
    <m/>
    <m/>
    <m/>
    <m/>
    <m/>
    <m/>
    <m/>
    <m/>
    <m/>
    <m/>
    <m/>
    <m/>
    <m/>
    <m/>
    <m/>
    <x v="0"/>
    <m/>
    <x v="1"/>
    <m/>
    <m/>
    <m/>
    <m/>
    <m/>
    <m/>
    <m/>
  </r>
  <r>
    <n v="143"/>
    <m/>
    <m/>
    <m/>
    <m/>
    <m/>
    <x v="3"/>
    <m/>
    <m/>
    <m/>
    <m/>
    <m/>
    <m/>
    <m/>
    <m/>
    <m/>
    <m/>
    <m/>
    <m/>
    <m/>
    <m/>
    <m/>
    <x v="0"/>
    <m/>
    <x v="1"/>
    <m/>
    <m/>
    <m/>
    <m/>
    <m/>
    <m/>
    <m/>
  </r>
  <r>
    <n v="144"/>
    <m/>
    <m/>
    <m/>
    <m/>
    <m/>
    <x v="3"/>
    <m/>
    <m/>
    <m/>
    <m/>
    <m/>
    <m/>
    <m/>
    <m/>
    <m/>
    <m/>
    <m/>
    <m/>
    <m/>
    <m/>
    <m/>
    <x v="0"/>
    <m/>
    <x v="1"/>
    <m/>
    <m/>
    <m/>
    <m/>
    <m/>
    <m/>
    <m/>
  </r>
  <r>
    <n v="145"/>
    <m/>
    <m/>
    <m/>
    <m/>
    <m/>
    <x v="3"/>
    <m/>
    <m/>
    <m/>
    <m/>
    <m/>
    <m/>
    <m/>
    <m/>
    <m/>
    <m/>
    <m/>
    <m/>
    <m/>
    <m/>
    <m/>
    <x v="0"/>
    <m/>
    <x v="1"/>
    <m/>
    <m/>
    <m/>
    <m/>
    <m/>
    <m/>
    <m/>
  </r>
  <r>
    <n v="146"/>
    <m/>
    <m/>
    <m/>
    <m/>
    <m/>
    <x v="3"/>
    <m/>
    <m/>
    <m/>
    <m/>
    <m/>
    <m/>
    <m/>
    <m/>
    <m/>
    <m/>
    <m/>
    <m/>
    <m/>
    <m/>
    <m/>
    <x v="0"/>
    <m/>
    <x v="1"/>
    <m/>
    <m/>
    <m/>
    <m/>
    <m/>
    <m/>
    <m/>
  </r>
  <r>
    <n v="147"/>
    <m/>
    <m/>
    <m/>
    <m/>
    <m/>
    <x v="3"/>
    <m/>
    <m/>
    <m/>
    <m/>
    <m/>
    <m/>
    <m/>
    <m/>
    <m/>
    <m/>
    <m/>
    <m/>
    <m/>
    <m/>
    <m/>
    <x v="0"/>
    <m/>
    <x v="1"/>
    <m/>
    <m/>
    <m/>
    <m/>
    <m/>
    <m/>
    <m/>
  </r>
  <r>
    <n v="148"/>
    <m/>
    <m/>
    <m/>
    <m/>
    <m/>
    <x v="3"/>
    <m/>
    <m/>
    <m/>
    <m/>
    <m/>
    <m/>
    <m/>
    <m/>
    <m/>
    <m/>
    <m/>
    <m/>
    <m/>
    <m/>
    <m/>
    <x v="0"/>
    <m/>
    <x v="1"/>
    <m/>
    <m/>
    <m/>
    <m/>
    <m/>
    <m/>
    <m/>
  </r>
  <r>
    <n v="149"/>
    <m/>
    <m/>
    <m/>
    <m/>
    <m/>
    <x v="3"/>
    <m/>
    <m/>
    <m/>
    <m/>
    <m/>
    <m/>
    <m/>
    <m/>
    <m/>
    <m/>
    <m/>
    <m/>
    <m/>
    <m/>
    <m/>
    <x v="0"/>
    <m/>
    <x v="1"/>
    <m/>
    <m/>
    <m/>
    <m/>
    <m/>
    <m/>
    <m/>
  </r>
  <r>
    <n v="150"/>
    <m/>
    <m/>
    <m/>
    <m/>
    <m/>
    <x v="3"/>
    <m/>
    <m/>
    <m/>
    <m/>
    <m/>
    <m/>
    <m/>
    <m/>
    <m/>
    <m/>
    <m/>
    <m/>
    <m/>
    <m/>
    <m/>
    <x v="0"/>
    <m/>
    <x v="1"/>
    <m/>
    <m/>
    <m/>
    <m/>
    <m/>
    <m/>
    <m/>
  </r>
  <r>
    <n v="151"/>
    <m/>
    <m/>
    <m/>
    <m/>
    <m/>
    <x v="3"/>
    <m/>
    <m/>
    <m/>
    <m/>
    <m/>
    <m/>
    <m/>
    <m/>
    <m/>
    <m/>
    <m/>
    <m/>
    <m/>
    <m/>
    <m/>
    <x v="0"/>
    <m/>
    <x v="1"/>
    <m/>
    <m/>
    <m/>
    <m/>
    <m/>
    <m/>
    <m/>
  </r>
  <r>
    <n v="152"/>
    <m/>
    <m/>
    <m/>
    <m/>
    <m/>
    <x v="3"/>
    <m/>
    <m/>
    <m/>
    <m/>
    <m/>
    <m/>
    <m/>
    <m/>
    <m/>
    <m/>
    <m/>
    <m/>
    <m/>
    <m/>
    <m/>
    <x v="0"/>
    <m/>
    <x v="1"/>
    <m/>
    <m/>
    <m/>
    <m/>
    <m/>
    <m/>
    <m/>
  </r>
  <r>
    <n v="153"/>
    <m/>
    <m/>
    <m/>
    <m/>
    <m/>
    <x v="3"/>
    <m/>
    <m/>
    <m/>
    <m/>
    <m/>
    <m/>
    <m/>
    <m/>
    <m/>
    <m/>
    <m/>
    <m/>
    <m/>
    <m/>
    <m/>
    <x v="0"/>
    <m/>
    <x v="1"/>
    <m/>
    <m/>
    <m/>
    <m/>
    <m/>
    <m/>
    <m/>
  </r>
  <r>
    <n v="154"/>
    <m/>
    <m/>
    <m/>
    <m/>
    <m/>
    <x v="3"/>
    <m/>
    <m/>
    <m/>
    <m/>
    <m/>
    <m/>
    <m/>
    <m/>
    <m/>
    <m/>
    <m/>
    <m/>
    <m/>
    <m/>
    <m/>
    <x v="0"/>
    <m/>
    <x v="1"/>
    <m/>
    <m/>
    <m/>
    <m/>
    <m/>
    <m/>
    <m/>
  </r>
  <r>
    <n v="155"/>
    <m/>
    <m/>
    <m/>
    <m/>
    <m/>
    <x v="3"/>
    <m/>
    <m/>
    <m/>
    <m/>
    <m/>
    <m/>
    <m/>
    <m/>
    <m/>
    <m/>
    <m/>
    <m/>
    <m/>
    <m/>
    <m/>
    <x v="0"/>
    <m/>
    <x v="1"/>
    <m/>
    <m/>
    <m/>
    <m/>
    <m/>
    <m/>
    <m/>
  </r>
  <r>
    <n v="156"/>
    <m/>
    <m/>
    <m/>
    <m/>
    <m/>
    <x v="3"/>
    <m/>
    <m/>
    <m/>
    <m/>
    <m/>
    <m/>
    <m/>
    <m/>
    <m/>
    <m/>
    <m/>
    <m/>
    <m/>
    <m/>
    <m/>
    <x v="0"/>
    <m/>
    <x v="1"/>
    <m/>
    <m/>
    <m/>
    <m/>
    <m/>
    <m/>
    <m/>
  </r>
  <r>
    <n v="157"/>
    <m/>
    <m/>
    <m/>
    <m/>
    <m/>
    <x v="3"/>
    <m/>
    <m/>
    <m/>
    <m/>
    <m/>
    <m/>
    <m/>
    <m/>
    <m/>
    <m/>
    <m/>
    <m/>
    <m/>
    <m/>
    <m/>
    <x v="0"/>
    <m/>
    <x v="1"/>
    <m/>
    <m/>
    <m/>
    <m/>
    <m/>
    <m/>
    <m/>
  </r>
  <r>
    <n v="158"/>
    <m/>
    <m/>
    <m/>
    <m/>
    <m/>
    <x v="3"/>
    <m/>
    <m/>
    <m/>
    <m/>
    <m/>
    <m/>
    <m/>
    <m/>
    <m/>
    <m/>
    <m/>
    <m/>
    <m/>
    <m/>
    <m/>
    <x v="0"/>
    <m/>
    <x v="1"/>
    <m/>
    <m/>
    <m/>
    <m/>
    <m/>
    <m/>
    <m/>
  </r>
  <r>
    <n v="159"/>
    <m/>
    <m/>
    <m/>
    <m/>
    <m/>
    <x v="3"/>
    <m/>
    <m/>
    <m/>
    <m/>
    <m/>
    <m/>
    <m/>
    <m/>
    <m/>
    <m/>
    <m/>
    <m/>
    <m/>
    <m/>
    <m/>
    <x v="0"/>
    <m/>
    <x v="1"/>
    <m/>
    <m/>
    <m/>
    <m/>
    <m/>
    <m/>
    <m/>
  </r>
  <r>
    <n v="160"/>
    <m/>
    <m/>
    <m/>
    <m/>
    <m/>
    <x v="3"/>
    <m/>
    <m/>
    <m/>
    <m/>
    <m/>
    <m/>
    <m/>
    <m/>
    <m/>
    <m/>
    <m/>
    <m/>
    <m/>
    <m/>
    <m/>
    <x v="0"/>
    <m/>
    <x v="1"/>
    <m/>
    <m/>
    <m/>
    <m/>
    <m/>
    <m/>
    <m/>
  </r>
  <r>
    <n v="161"/>
    <m/>
    <m/>
    <m/>
    <m/>
    <m/>
    <x v="3"/>
    <m/>
    <m/>
    <m/>
    <m/>
    <m/>
    <m/>
    <m/>
    <m/>
    <m/>
    <m/>
    <m/>
    <m/>
    <m/>
    <m/>
    <m/>
    <x v="0"/>
    <m/>
    <x v="1"/>
    <m/>
    <m/>
    <m/>
    <m/>
    <m/>
    <m/>
    <m/>
  </r>
  <r>
    <n v="162"/>
    <m/>
    <m/>
    <m/>
    <m/>
    <m/>
    <x v="3"/>
    <m/>
    <m/>
    <m/>
    <m/>
    <m/>
    <m/>
    <m/>
    <m/>
    <m/>
    <m/>
    <m/>
    <m/>
    <m/>
    <m/>
    <m/>
    <x v="0"/>
    <m/>
    <x v="1"/>
    <m/>
    <m/>
    <m/>
    <m/>
    <m/>
    <m/>
    <m/>
  </r>
  <r>
    <n v="163"/>
    <m/>
    <m/>
    <m/>
    <m/>
    <m/>
    <x v="3"/>
    <m/>
    <m/>
    <m/>
    <m/>
    <m/>
    <m/>
    <m/>
    <m/>
    <m/>
    <m/>
    <m/>
    <m/>
    <m/>
    <m/>
    <m/>
    <x v="0"/>
    <m/>
    <x v="1"/>
    <m/>
    <m/>
    <m/>
    <m/>
    <m/>
    <m/>
    <m/>
  </r>
  <r>
    <n v="164"/>
    <m/>
    <m/>
    <m/>
    <m/>
    <m/>
    <x v="3"/>
    <m/>
    <m/>
    <m/>
    <m/>
    <m/>
    <m/>
    <m/>
    <m/>
    <m/>
    <m/>
    <m/>
    <m/>
    <m/>
    <m/>
    <m/>
    <x v="0"/>
    <m/>
    <x v="1"/>
    <m/>
    <m/>
    <m/>
    <m/>
    <m/>
    <m/>
    <m/>
  </r>
  <r>
    <n v="165"/>
    <m/>
    <m/>
    <m/>
    <m/>
    <m/>
    <x v="3"/>
    <m/>
    <m/>
    <m/>
    <m/>
    <m/>
    <m/>
    <m/>
    <m/>
    <m/>
    <m/>
    <m/>
    <m/>
    <m/>
    <m/>
    <m/>
    <x v="0"/>
    <m/>
    <x v="1"/>
    <m/>
    <m/>
    <m/>
    <m/>
    <m/>
    <m/>
    <m/>
  </r>
  <r>
    <n v="166"/>
    <m/>
    <m/>
    <m/>
    <m/>
    <m/>
    <x v="3"/>
    <m/>
    <m/>
    <m/>
    <m/>
    <m/>
    <m/>
    <m/>
    <m/>
    <m/>
    <m/>
    <m/>
    <m/>
    <m/>
    <m/>
    <m/>
    <x v="0"/>
    <m/>
    <x v="1"/>
    <m/>
    <m/>
    <m/>
    <m/>
    <m/>
    <m/>
    <m/>
  </r>
  <r>
    <n v="167"/>
    <m/>
    <m/>
    <m/>
    <m/>
    <m/>
    <x v="3"/>
    <m/>
    <m/>
    <m/>
    <m/>
    <m/>
    <m/>
    <m/>
    <m/>
    <m/>
    <m/>
    <m/>
    <m/>
    <m/>
    <m/>
    <m/>
    <x v="0"/>
    <m/>
    <x v="1"/>
    <m/>
    <m/>
    <m/>
    <m/>
    <m/>
    <m/>
    <m/>
  </r>
  <r>
    <n v="168"/>
    <m/>
    <m/>
    <m/>
    <m/>
    <m/>
    <x v="3"/>
    <m/>
    <m/>
    <m/>
    <m/>
    <m/>
    <m/>
    <m/>
    <m/>
    <m/>
    <m/>
    <m/>
    <m/>
    <m/>
    <m/>
    <m/>
    <x v="0"/>
    <m/>
    <x v="1"/>
    <m/>
    <m/>
    <m/>
    <m/>
    <m/>
    <m/>
    <m/>
  </r>
  <r>
    <n v="169"/>
    <m/>
    <m/>
    <m/>
    <m/>
    <m/>
    <x v="3"/>
    <m/>
    <m/>
    <m/>
    <m/>
    <m/>
    <m/>
    <m/>
    <m/>
    <m/>
    <m/>
    <m/>
    <m/>
    <m/>
    <m/>
    <m/>
    <x v="0"/>
    <m/>
    <x v="1"/>
    <m/>
    <m/>
    <m/>
    <m/>
    <m/>
    <m/>
    <m/>
  </r>
  <r>
    <n v="170"/>
    <m/>
    <m/>
    <m/>
    <m/>
    <m/>
    <x v="3"/>
    <m/>
    <m/>
    <m/>
    <m/>
    <m/>
    <m/>
    <m/>
    <m/>
    <m/>
    <m/>
    <m/>
    <m/>
    <m/>
    <m/>
    <m/>
    <x v="0"/>
    <m/>
    <x v="1"/>
    <m/>
    <m/>
    <m/>
    <m/>
    <m/>
    <m/>
    <m/>
  </r>
  <r>
    <n v="171"/>
    <m/>
    <m/>
    <m/>
    <m/>
    <m/>
    <x v="3"/>
    <m/>
    <m/>
    <m/>
    <m/>
    <m/>
    <m/>
    <m/>
    <m/>
    <m/>
    <m/>
    <m/>
    <m/>
    <m/>
    <m/>
    <m/>
    <x v="0"/>
    <m/>
    <x v="1"/>
    <m/>
    <m/>
    <m/>
    <m/>
    <m/>
    <m/>
    <m/>
  </r>
  <r>
    <n v="172"/>
    <m/>
    <m/>
    <m/>
    <m/>
    <m/>
    <x v="3"/>
    <m/>
    <m/>
    <m/>
    <m/>
    <m/>
    <m/>
    <m/>
    <m/>
    <m/>
    <m/>
    <m/>
    <m/>
    <m/>
    <m/>
    <m/>
    <x v="0"/>
    <m/>
    <x v="1"/>
    <m/>
    <m/>
    <m/>
    <m/>
    <m/>
    <m/>
    <m/>
  </r>
  <r>
    <n v="173"/>
    <m/>
    <m/>
    <m/>
    <m/>
    <m/>
    <x v="3"/>
    <m/>
    <m/>
    <m/>
    <m/>
    <m/>
    <m/>
    <m/>
    <m/>
    <m/>
    <m/>
    <m/>
    <m/>
    <m/>
    <m/>
    <m/>
    <x v="0"/>
    <m/>
    <x v="1"/>
    <m/>
    <m/>
    <m/>
    <m/>
    <m/>
    <m/>
    <m/>
  </r>
  <r>
    <n v="174"/>
    <m/>
    <m/>
    <m/>
    <m/>
    <m/>
    <x v="3"/>
    <m/>
    <m/>
    <m/>
    <m/>
    <m/>
    <m/>
    <m/>
    <m/>
    <m/>
    <m/>
    <m/>
    <m/>
    <m/>
    <m/>
    <m/>
    <x v="0"/>
    <m/>
    <x v="1"/>
    <m/>
    <m/>
    <m/>
    <m/>
    <m/>
    <m/>
    <m/>
  </r>
  <r>
    <n v="175"/>
    <m/>
    <m/>
    <m/>
    <m/>
    <m/>
    <x v="3"/>
    <m/>
    <m/>
    <m/>
    <m/>
    <m/>
    <m/>
    <m/>
    <m/>
    <m/>
    <m/>
    <m/>
    <m/>
    <m/>
    <m/>
    <m/>
    <x v="0"/>
    <m/>
    <x v="1"/>
    <m/>
    <m/>
    <m/>
    <m/>
    <m/>
    <m/>
    <m/>
  </r>
  <r>
    <n v="176"/>
    <m/>
    <m/>
    <m/>
    <m/>
    <m/>
    <x v="3"/>
    <m/>
    <m/>
    <m/>
    <m/>
    <m/>
    <m/>
    <m/>
    <m/>
    <m/>
    <m/>
    <m/>
    <m/>
    <m/>
    <m/>
    <m/>
    <x v="0"/>
    <m/>
    <x v="1"/>
    <m/>
    <m/>
    <m/>
    <m/>
    <m/>
    <m/>
    <m/>
  </r>
  <r>
    <n v="177"/>
    <m/>
    <m/>
    <m/>
    <m/>
    <m/>
    <x v="3"/>
    <m/>
    <m/>
    <m/>
    <m/>
    <m/>
    <m/>
    <m/>
    <m/>
    <m/>
    <m/>
    <m/>
    <m/>
    <m/>
    <m/>
    <m/>
    <x v="0"/>
    <m/>
    <x v="1"/>
    <m/>
    <m/>
    <m/>
    <m/>
    <m/>
    <m/>
    <m/>
  </r>
  <r>
    <n v="178"/>
    <m/>
    <m/>
    <m/>
    <m/>
    <m/>
    <x v="3"/>
    <m/>
    <m/>
    <m/>
    <m/>
    <m/>
    <m/>
    <m/>
    <m/>
    <m/>
    <m/>
    <m/>
    <m/>
    <m/>
    <m/>
    <m/>
    <x v="0"/>
    <m/>
    <x v="1"/>
    <m/>
    <m/>
    <m/>
    <m/>
    <m/>
    <m/>
    <m/>
  </r>
  <r>
    <n v="179"/>
    <m/>
    <m/>
    <m/>
    <m/>
    <m/>
    <x v="3"/>
    <m/>
    <m/>
    <m/>
    <m/>
    <m/>
    <m/>
    <m/>
    <m/>
    <m/>
    <m/>
    <m/>
    <m/>
    <m/>
    <m/>
    <m/>
    <x v="0"/>
    <m/>
    <x v="1"/>
    <m/>
    <m/>
    <m/>
    <m/>
    <m/>
    <m/>
    <m/>
  </r>
  <r>
    <n v="180"/>
    <m/>
    <m/>
    <m/>
    <m/>
    <m/>
    <x v="3"/>
    <m/>
    <m/>
    <m/>
    <m/>
    <m/>
    <m/>
    <m/>
    <m/>
    <m/>
    <m/>
    <m/>
    <m/>
    <m/>
    <m/>
    <m/>
    <x v="0"/>
    <m/>
    <x v="1"/>
    <m/>
    <m/>
    <m/>
    <m/>
    <m/>
    <m/>
    <m/>
  </r>
  <r>
    <n v="181"/>
    <m/>
    <m/>
    <m/>
    <m/>
    <m/>
    <x v="3"/>
    <m/>
    <m/>
    <m/>
    <m/>
    <m/>
    <m/>
    <m/>
    <m/>
    <m/>
    <m/>
    <m/>
    <m/>
    <m/>
    <m/>
    <m/>
    <x v="0"/>
    <m/>
    <x v="1"/>
    <m/>
    <m/>
    <m/>
    <m/>
    <m/>
    <m/>
    <m/>
  </r>
  <r>
    <n v="182"/>
    <m/>
    <m/>
    <m/>
    <m/>
    <m/>
    <x v="3"/>
    <m/>
    <m/>
    <m/>
    <m/>
    <m/>
    <m/>
    <m/>
    <m/>
    <m/>
    <m/>
    <m/>
    <m/>
    <m/>
    <m/>
    <m/>
    <x v="0"/>
    <m/>
    <x v="1"/>
    <m/>
    <m/>
    <m/>
    <m/>
    <m/>
    <m/>
    <m/>
  </r>
  <r>
    <n v="183"/>
    <m/>
    <m/>
    <m/>
    <m/>
    <m/>
    <x v="3"/>
    <m/>
    <m/>
    <m/>
    <m/>
    <m/>
    <m/>
    <m/>
    <m/>
    <m/>
    <m/>
    <m/>
    <m/>
    <m/>
    <m/>
    <m/>
    <x v="0"/>
    <m/>
    <x v="1"/>
    <m/>
    <m/>
    <m/>
    <m/>
    <m/>
    <m/>
    <m/>
  </r>
  <r>
    <n v="184"/>
    <m/>
    <m/>
    <m/>
    <m/>
    <m/>
    <x v="3"/>
    <m/>
    <m/>
    <m/>
    <m/>
    <m/>
    <m/>
    <m/>
    <m/>
    <m/>
    <m/>
    <m/>
    <m/>
    <m/>
    <m/>
    <m/>
    <x v="0"/>
    <m/>
    <x v="1"/>
    <m/>
    <m/>
    <m/>
    <m/>
    <m/>
    <m/>
    <m/>
  </r>
  <r>
    <n v="185"/>
    <m/>
    <m/>
    <m/>
    <m/>
    <m/>
    <x v="3"/>
    <m/>
    <m/>
    <m/>
    <m/>
    <m/>
    <m/>
    <m/>
    <m/>
    <m/>
    <m/>
    <m/>
    <m/>
    <m/>
    <m/>
    <m/>
    <x v="0"/>
    <m/>
    <x v="1"/>
    <m/>
    <m/>
    <m/>
    <m/>
    <m/>
    <m/>
    <m/>
  </r>
  <r>
    <n v="186"/>
    <m/>
    <m/>
    <m/>
    <m/>
    <m/>
    <x v="3"/>
    <m/>
    <m/>
    <m/>
    <m/>
    <m/>
    <m/>
    <m/>
    <m/>
    <m/>
    <m/>
    <m/>
    <m/>
    <m/>
    <m/>
    <m/>
    <x v="0"/>
    <m/>
    <x v="1"/>
    <m/>
    <m/>
    <m/>
    <m/>
    <m/>
    <m/>
    <m/>
  </r>
  <r>
    <n v="187"/>
    <m/>
    <m/>
    <m/>
    <m/>
    <m/>
    <x v="3"/>
    <m/>
    <m/>
    <m/>
    <m/>
    <m/>
    <m/>
    <m/>
    <m/>
    <m/>
    <m/>
    <m/>
    <m/>
    <m/>
    <m/>
    <m/>
    <x v="0"/>
    <m/>
    <x v="1"/>
    <m/>
    <m/>
    <m/>
    <m/>
    <m/>
    <m/>
    <m/>
  </r>
  <r>
    <n v="188"/>
    <m/>
    <m/>
    <m/>
    <m/>
    <m/>
    <x v="3"/>
    <m/>
    <m/>
    <m/>
    <m/>
    <m/>
    <m/>
    <m/>
    <m/>
    <m/>
    <m/>
    <m/>
    <m/>
    <m/>
    <m/>
    <m/>
    <x v="0"/>
    <m/>
    <x v="1"/>
    <m/>
    <m/>
    <m/>
    <m/>
    <m/>
    <m/>
    <m/>
  </r>
  <r>
    <n v="189"/>
    <m/>
    <m/>
    <m/>
    <m/>
    <m/>
    <x v="3"/>
    <m/>
    <m/>
    <m/>
    <m/>
    <m/>
    <m/>
    <m/>
    <m/>
    <m/>
    <m/>
    <m/>
    <m/>
    <m/>
    <m/>
    <m/>
    <x v="0"/>
    <m/>
    <x v="1"/>
    <m/>
    <m/>
    <m/>
    <m/>
    <m/>
    <m/>
    <m/>
  </r>
  <r>
    <n v="190"/>
    <m/>
    <m/>
    <m/>
    <m/>
    <m/>
    <x v="3"/>
    <m/>
    <m/>
    <m/>
    <m/>
    <m/>
    <m/>
    <m/>
    <m/>
    <m/>
    <m/>
    <m/>
    <m/>
    <m/>
    <m/>
    <m/>
    <x v="0"/>
    <m/>
    <x v="1"/>
    <m/>
    <m/>
    <m/>
    <m/>
    <m/>
    <m/>
    <m/>
  </r>
  <r>
    <n v="191"/>
    <m/>
    <m/>
    <m/>
    <m/>
    <m/>
    <x v="3"/>
    <m/>
    <m/>
    <m/>
    <m/>
    <m/>
    <m/>
    <m/>
    <m/>
    <m/>
    <m/>
    <m/>
    <m/>
    <m/>
    <m/>
    <m/>
    <x v="0"/>
    <m/>
    <x v="1"/>
    <m/>
    <m/>
    <m/>
    <m/>
    <m/>
    <m/>
    <m/>
  </r>
  <r>
    <n v="192"/>
    <m/>
    <m/>
    <m/>
    <m/>
    <m/>
    <x v="3"/>
    <m/>
    <m/>
    <m/>
    <m/>
    <m/>
    <m/>
    <m/>
    <m/>
    <m/>
    <m/>
    <m/>
    <m/>
    <m/>
    <m/>
    <m/>
    <x v="0"/>
    <m/>
    <x v="1"/>
    <m/>
    <m/>
    <m/>
    <m/>
    <m/>
    <m/>
    <m/>
  </r>
  <r>
    <n v="193"/>
    <m/>
    <m/>
    <m/>
    <m/>
    <m/>
    <x v="3"/>
    <m/>
    <m/>
    <m/>
    <m/>
    <m/>
    <m/>
    <m/>
    <m/>
    <m/>
    <m/>
    <m/>
    <m/>
    <m/>
    <m/>
    <m/>
    <x v="0"/>
    <m/>
    <x v="1"/>
    <m/>
    <m/>
    <m/>
    <m/>
    <m/>
    <m/>
    <m/>
  </r>
  <r>
    <n v="194"/>
    <m/>
    <m/>
    <m/>
    <m/>
    <m/>
    <x v="3"/>
    <m/>
    <m/>
    <m/>
    <m/>
    <m/>
    <m/>
    <m/>
    <m/>
    <m/>
    <m/>
    <m/>
    <m/>
    <m/>
    <m/>
    <m/>
    <x v="0"/>
    <m/>
    <x v="1"/>
    <m/>
    <m/>
    <m/>
    <m/>
    <m/>
    <m/>
    <m/>
  </r>
  <r>
    <n v="195"/>
    <m/>
    <m/>
    <m/>
    <m/>
    <m/>
    <x v="3"/>
    <m/>
    <m/>
    <m/>
    <m/>
    <m/>
    <m/>
    <m/>
    <m/>
    <m/>
    <m/>
    <m/>
    <m/>
    <m/>
    <m/>
    <m/>
    <x v="0"/>
    <m/>
    <x v="1"/>
    <m/>
    <m/>
    <m/>
    <m/>
    <m/>
    <m/>
    <m/>
  </r>
  <r>
    <n v="196"/>
    <m/>
    <m/>
    <m/>
    <m/>
    <m/>
    <x v="3"/>
    <m/>
    <m/>
    <m/>
    <m/>
    <m/>
    <m/>
    <m/>
    <m/>
    <m/>
    <m/>
    <m/>
    <m/>
    <m/>
    <m/>
    <m/>
    <x v="0"/>
    <m/>
    <x v="1"/>
    <m/>
    <m/>
    <m/>
    <m/>
    <m/>
    <m/>
    <m/>
  </r>
  <r>
    <n v="197"/>
    <m/>
    <m/>
    <m/>
    <m/>
    <m/>
    <x v="3"/>
    <m/>
    <m/>
    <m/>
    <m/>
    <m/>
    <m/>
    <m/>
    <m/>
    <m/>
    <m/>
    <m/>
    <m/>
    <m/>
    <m/>
    <m/>
    <x v="0"/>
    <m/>
    <x v="1"/>
    <m/>
    <m/>
    <m/>
    <m/>
    <m/>
    <m/>
    <m/>
  </r>
  <r>
    <n v="198"/>
    <m/>
    <m/>
    <m/>
    <m/>
    <m/>
    <x v="3"/>
    <m/>
    <m/>
    <m/>
    <m/>
    <m/>
    <m/>
    <m/>
    <m/>
    <m/>
    <m/>
    <m/>
    <m/>
    <m/>
    <m/>
    <m/>
    <x v="0"/>
    <m/>
    <x v="1"/>
    <m/>
    <m/>
    <m/>
    <m/>
    <m/>
    <m/>
    <m/>
  </r>
  <r>
    <n v="199"/>
    <m/>
    <m/>
    <m/>
    <m/>
    <m/>
    <x v="3"/>
    <m/>
    <m/>
    <m/>
    <m/>
    <m/>
    <m/>
    <m/>
    <m/>
    <m/>
    <m/>
    <m/>
    <m/>
    <m/>
    <m/>
    <m/>
    <x v="0"/>
    <m/>
    <x v="1"/>
    <m/>
    <m/>
    <m/>
    <m/>
    <m/>
    <m/>
    <m/>
  </r>
  <r>
    <n v="200"/>
    <m/>
    <m/>
    <m/>
    <m/>
    <m/>
    <x v="3"/>
    <m/>
    <m/>
    <m/>
    <m/>
    <m/>
    <m/>
    <m/>
    <m/>
    <m/>
    <m/>
    <m/>
    <m/>
    <m/>
    <m/>
    <m/>
    <x v="0"/>
    <m/>
    <x v="1"/>
    <m/>
    <m/>
    <m/>
    <m/>
    <m/>
    <m/>
    <m/>
  </r>
  <r>
    <n v="201"/>
    <m/>
    <m/>
    <m/>
    <m/>
    <m/>
    <x v="3"/>
    <m/>
    <m/>
    <m/>
    <m/>
    <m/>
    <m/>
    <m/>
    <m/>
    <m/>
    <m/>
    <m/>
    <m/>
    <m/>
    <m/>
    <m/>
    <x v="0"/>
    <m/>
    <x v="1"/>
    <m/>
    <m/>
    <m/>
    <m/>
    <m/>
    <m/>
    <m/>
  </r>
  <r>
    <n v="202"/>
    <m/>
    <m/>
    <m/>
    <m/>
    <m/>
    <x v="3"/>
    <m/>
    <m/>
    <m/>
    <m/>
    <m/>
    <m/>
    <m/>
    <m/>
    <m/>
    <m/>
    <m/>
    <m/>
    <m/>
    <m/>
    <m/>
    <x v="0"/>
    <m/>
    <x v="1"/>
    <m/>
    <m/>
    <m/>
    <m/>
    <m/>
    <m/>
    <m/>
  </r>
  <r>
    <n v="203"/>
    <m/>
    <m/>
    <m/>
    <m/>
    <m/>
    <x v="3"/>
    <m/>
    <m/>
    <m/>
    <m/>
    <m/>
    <m/>
    <m/>
    <m/>
    <m/>
    <m/>
    <m/>
    <m/>
    <m/>
    <m/>
    <m/>
    <x v="0"/>
    <m/>
    <x v="1"/>
    <m/>
    <m/>
    <m/>
    <m/>
    <m/>
    <m/>
    <m/>
  </r>
  <r>
    <n v="204"/>
    <m/>
    <m/>
    <m/>
    <m/>
    <m/>
    <x v="3"/>
    <m/>
    <m/>
    <m/>
    <m/>
    <m/>
    <m/>
    <m/>
    <m/>
    <m/>
    <m/>
    <m/>
    <m/>
    <m/>
    <m/>
    <m/>
    <x v="0"/>
    <m/>
    <x v="1"/>
    <m/>
    <m/>
    <m/>
    <m/>
    <m/>
    <m/>
    <m/>
  </r>
  <r>
    <n v="205"/>
    <m/>
    <m/>
    <m/>
    <m/>
    <m/>
    <x v="3"/>
    <m/>
    <m/>
    <m/>
    <m/>
    <m/>
    <m/>
    <m/>
    <m/>
    <m/>
    <m/>
    <m/>
    <m/>
    <m/>
    <m/>
    <m/>
    <x v="0"/>
    <m/>
    <x v="1"/>
    <m/>
    <m/>
    <m/>
    <m/>
    <m/>
    <m/>
    <m/>
  </r>
  <r>
    <n v="206"/>
    <m/>
    <m/>
    <m/>
    <m/>
    <m/>
    <x v="3"/>
    <m/>
    <m/>
    <m/>
    <m/>
    <m/>
    <m/>
    <m/>
    <m/>
    <m/>
    <m/>
    <m/>
    <m/>
    <m/>
    <m/>
    <m/>
    <x v="0"/>
    <m/>
    <x v="1"/>
    <m/>
    <m/>
    <m/>
    <m/>
    <m/>
    <m/>
    <m/>
  </r>
  <r>
    <n v="207"/>
    <m/>
    <m/>
    <m/>
    <m/>
    <m/>
    <x v="3"/>
    <m/>
    <m/>
    <m/>
    <m/>
    <m/>
    <m/>
    <m/>
    <m/>
    <m/>
    <m/>
    <m/>
    <m/>
    <m/>
    <m/>
    <m/>
    <x v="0"/>
    <m/>
    <x v="1"/>
    <m/>
    <m/>
    <m/>
    <m/>
    <m/>
    <m/>
    <m/>
  </r>
  <r>
    <n v="208"/>
    <m/>
    <m/>
    <m/>
    <m/>
    <m/>
    <x v="3"/>
    <m/>
    <m/>
    <m/>
    <m/>
    <m/>
    <m/>
    <m/>
    <m/>
    <m/>
    <m/>
    <m/>
    <m/>
    <m/>
    <m/>
    <m/>
    <x v="0"/>
    <m/>
    <x v="1"/>
    <m/>
    <m/>
    <m/>
    <m/>
    <m/>
    <m/>
    <m/>
  </r>
  <r>
    <n v="209"/>
    <m/>
    <m/>
    <m/>
    <m/>
    <m/>
    <x v="3"/>
    <m/>
    <m/>
    <m/>
    <m/>
    <m/>
    <m/>
    <m/>
    <m/>
    <m/>
    <m/>
    <m/>
    <m/>
    <m/>
    <m/>
    <m/>
    <x v="0"/>
    <m/>
    <x v="1"/>
    <m/>
    <m/>
    <m/>
    <m/>
    <m/>
    <m/>
    <m/>
  </r>
  <r>
    <n v="210"/>
    <m/>
    <m/>
    <m/>
    <m/>
    <m/>
    <x v="3"/>
    <m/>
    <m/>
    <m/>
    <m/>
    <m/>
    <m/>
    <m/>
    <m/>
    <m/>
    <m/>
    <m/>
    <m/>
    <m/>
    <m/>
    <m/>
    <x v="0"/>
    <m/>
    <x v="1"/>
    <m/>
    <m/>
    <m/>
    <m/>
    <m/>
    <m/>
    <m/>
  </r>
  <r>
    <n v="211"/>
    <m/>
    <m/>
    <m/>
    <m/>
    <m/>
    <x v="3"/>
    <m/>
    <m/>
    <m/>
    <m/>
    <m/>
    <m/>
    <m/>
    <m/>
    <m/>
    <m/>
    <m/>
    <m/>
    <m/>
    <m/>
    <m/>
    <x v="0"/>
    <m/>
    <x v="1"/>
    <m/>
    <m/>
    <m/>
    <m/>
    <m/>
    <m/>
    <m/>
  </r>
  <r>
    <n v="212"/>
    <m/>
    <m/>
    <m/>
    <m/>
    <m/>
    <x v="3"/>
    <m/>
    <m/>
    <m/>
    <m/>
    <m/>
    <m/>
    <m/>
    <m/>
    <m/>
    <m/>
    <m/>
    <m/>
    <m/>
    <m/>
    <m/>
    <x v="0"/>
    <m/>
    <x v="1"/>
    <m/>
    <m/>
    <m/>
    <m/>
    <m/>
    <m/>
    <m/>
  </r>
  <r>
    <n v="213"/>
    <m/>
    <m/>
    <m/>
    <m/>
    <m/>
    <x v="3"/>
    <m/>
    <m/>
    <m/>
    <m/>
    <m/>
    <m/>
    <m/>
    <m/>
    <m/>
    <m/>
    <m/>
    <m/>
    <m/>
    <m/>
    <m/>
    <x v="0"/>
    <m/>
    <x v="1"/>
    <m/>
    <m/>
    <m/>
    <m/>
    <m/>
    <m/>
    <m/>
  </r>
  <r>
    <n v="214"/>
    <m/>
    <m/>
    <m/>
    <m/>
    <m/>
    <x v="3"/>
    <m/>
    <m/>
    <m/>
    <m/>
    <m/>
    <m/>
    <m/>
    <m/>
    <m/>
    <m/>
    <m/>
    <m/>
    <m/>
    <m/>
    <m/>
    <x v="0"/>
    <m/>
    <x v="1"/>
    <m/>
    <m/>
    <m/>
    <m/>
    <m/>
    <m/>
    <m/>
  </r>
  <r>
    <n v="215"/>
    <m/>
    <m/>
    <m/>
    <m/>
    <m/>
    <x v="3"/>
    <m/>
    <m/>
    <m/>
    <m/>
    <m/>
    <m/>
    <m/>
    <m/>
    <m/>
    <m/>
    <m/>
    <m/>
    <m/>
    <m/>
    <m/>
    <x v="0"/>
    <m/>
    <x v="1"/>
    <m/>
    <m/>
    <m/>
    <m/>
    <m/>
    <m/>
    <m/>
  </r>
  <r>
    <n v="216"/>
    <m/>
    <m/>
    <m/>
    <m/>
    <m/>
    <x v="3"/>
    <m/>
    <m/>
    <m/>
    <m/>
    <m/>
    <m/>
    <m/>
    <m/>
    <m/>
    <m/>
    <m/>
    <m/>
    <m/>
    <m/>
    <m/>
    <x v="0"/>
    <m/>
    <x v="1"/>
    <m/>
    <m/>
    <m/>
    <m/>
    <m/>
    <m/>
    <m/>
  </r>
  <r>
    <n v="217"/>
    <m/>
    <m/>
    <m/>
    <m/>
    <m/>
    <x v="3"/>
    <m/>
    <m/>
    <m/>
    <m/>
    <m/>
    <m/>
    <m/>
    <m/>
    <m/>
    <m/>
    <m/>
    <m/>
    <m/>
    <m/>
    <m/>
    <x v="0"/>
    <m/>
    <x v="1"/>
    <m/>
    <m/>
    <m/>
    <m/>
    <m/>
    <m/>
    <m/>
  </r>
  <r>
    <n v="218"/>
    <m/>
    <m/>
    <m/>
    <m/>
    <m/>
    <x v="3"/>
    <m/>
    <m/>
    <m/>
    <m/>
    <m/>
    <m/>
    <m/>
    <m/>
    <m/>
    <m/>
    <m/>
    <m/>
    <m/>
    <m/>
    <m/>
    <x v="0"/>
    <m/>
    <x v="1"/>
    <m/>
    <m/>
    <m/>
    <m/>
    <m/>
    <m/>
    <m/>
  </r>
  <r>
    <n v="219"/>
    <m/>
    <m/>
    <m/>
    <m/>
    <m/>
    <x v="3"/>
    <m/>
    <m/>
    <m/>
    <m/>
    <m/>
    <m/>
    <m/>
    <m/>
    <m/>
    <m/>
    <m/>
    <m/>
    <m/>
    <m/>
    <m/>
    <x v="0"/>
    <m/>
    <x v="1"/>
    <m/>
    <m/>
    <m/>
    <m/>
    <m/>
    <m/>
    <m/>
  </r>
  <r>
    <n v="220"/>
    <m/>
    <m/>
    <m/>
    <m/>
    <m/>
    <x v="3"/>
    <m/>
    <m/>
    <m/>
    <m/>
    <m/>
    <m/>
    <m/>
    <m/>
    <m/>
    <m/>
    <m/>
    <m/>
    <m/>
    <m/>
    <m/>
    <x v="0"/>
    <m/>
    <x v="1"/>
    <m/>
    <m/>
    <m/>
    <m/>
    <m/>
    <m/>
    <m/>
  </r>
  <r>
    <n v="221"/>
    <m/>
    <m/>
    <m/>
    <m/>
    <m/>
    <x v="3"/>
    <m/>
    <m/>
    <m/>
    <m/>
    <m/>
    <m/>
    <m/>
    <m/>
    <m/>
    <m/>
    <m/>
    <m/>
    <m/>
    <m/>
    <m/>
    <x v="0"/>
    <m/>
    <x v="1"/>
    <m/>
    <m/>
    <m/>
    <m/>
    <m/>
    <m/>
    <m/>
  </r>
  <r>
    <n v="222"/>
    <m/>
    <m/>
    <m/>
    <m/>
    <m/>
    <x v="3"/>
    <m/>
    <m/>
    <m/>
    <m/>
    <m/>
    <m/>
    <m/>
    <m/>
    <m/>
    <m/>
    <m/>
    <m/>
    <m/>
    <m/>
    <m/>
    <x v="0"/>
    <m/>
    <x v="1"/>
    <m/>
    <m/>
    <m/>
    <m/>
    <m/>
    <m/>
    <m/>
  </r>
  <r>
    <n v="223"/>
    <m/>
    <m/>
    <m/>
    <m/>
    <m/>
    <x v="3"/>
    <m/>
    <m/>
    <m/>
    <m/>
    <m/>
    <m/>
    <m/>
    <m/>
    <m/>
    <m/>
    <m/>
    <m/>
    <m/>
    <m/>
    <m/>
    <x v="0"/>
    <m/>
    <x v="1"/>
    <m/>
    <m/>
    <m/>
    <m/>
    <m/>
    <m/>
    <m/>
  </r>
  <r>
    <n v="224"/>
    <m/>
    <m/>
    <m/>
    <m/>
    <m/>
    <x v="3"/>
    <m/>
    <m/>
    <m/>
    <m/>
    <m/>
    <m/>
    <m/>
    <m/>
    <m/>
    <m/>
    <m/>
    <m/>
    <m/>
    <m/>
    <m/>
    <x v="0"/>
    <m/>
    <x v="1"/>
    <m/>
    <m/>
    <m/>
    <m/>
    <m/>
    <m/>
    <m/>
  </r>
  <r>
    <n v="225"/>
    <m/>
    <m/>
    <m/>
    <m/>
    <m/>
    <x v="3"/>
    <m/>
    <m/>
    <m/>
    <m/>
    <m/>
    <m/>
    <m/>
    <m/>
    <m/>
    <m/>
    <m/>
    <m/>
    <m/>
    <m/>
    <m/>
    <x v="0"/>
    <m/>
    <x v="1"/>
    <m/>
    <m/>
    <m/>
    <m/>
    <m/>
    <m/>
    <m/>
  </r>
  <r>
    <n v="226"/>
    <m/>
    <m/>
    <m/>
    <m/>
    <m/>
    <x v="3"/>
    <m/>
    <m/>
    <m/>
    <m/>
    <m/>
    <m/>
    <m/>
    <m/>
    <m/>
    <m/>
    <m/>
    <m/>
    <m/>
    <m/>
    <m/>
    <x v="0"/>
    <m/>
    <x v="1"/>
    <m/>
    <m/>
    <m/>
    <m/>
    <m/>
    <m/>
    <m/>
  </r>
  <r>
    <n v="227"/>
    <m/>
    <m/>
    <m/>
    <m/>
    <m/>
    <x v="3"/>
    <m/>
    <m/>
    <m/>
    <m/>
    <m/>
    <m/>
    <m/>
    <m/>
    <m/>
    <m/>
    <m/>
    <m/>
    <m/>
    <m/>
    <m/>
    <x v="0"/>
    <m/>
    <x v="1"/>
    <m/>
    <m/>
    <m/>
    <m/>
    <m/>
    <m/>
    <m/>
  </r>
  <r>
    <n v="228"/>
    <m/>
    <m/>
    <m/>
    <m/>
    <m/>
    <x v="3"/>
    <m/>
    <m/>
    <m/>
    <m/>
    <m/>
    <m/>
    <m/>
    <m/>
    <m/>
    <m/>
    <m/>
    <m/>
    <m/>
    <m/>
    <m/>
    <x v="0"/>
    <m/>
    <x v="1"/>
    <m/>
    <m/>
    <m/>
    <m/>
    <m/>
    <m/>
    <m/>
  </r>
  <r>
    <n v="229"/>
    <m/>
    <m/>
    <m/>
    <m/>
    <m/>
    <x v="3"/>
    <m/>
    <m/>
    <m/>
    <m/>
    <m/>
    <m/>
    <m/>
    <m/>
    <m/>
    <m/>
    <m/>
    <m/>
    <m/>
    <m/>
    <m/>
    <x v="0"/>
    <m/>
    <x v="1"/>
    <m/>
    <m/>
    <m/>
    <m/>
    <m/>
    <m/>
    <m/>
  </r>
  <r>
    <n v="230"/>
    <m/>
    <m/>
    <m/>
    <m/>
    <m/>
    <x v="3"/>
    <m/>
    <m/>
    <m/>
    <m/>
    <m/>
    <m/>
    <m/>
    <m/>
    <m/>
    <m/>
    <m/>
    <m/>
    <m/>
    <m/>
    <m/>
    <x v="0"/>
    <m/>
    <x v="1"/>
    <m/>
    <m/>
    <m/>
    <m/>
    <m/>
    <m/>
    <m/>
  </r>
  <r>
    <n v="231"/>
    <m/>
    <m/>
    <m/>
    <m/>
    <m/>
    <x v="3"/>
    <m/>
    <m/>
    <m/>
    <m/>
    <m/>
    <m/>
    <m/>
    <m/>
    <m/>
    <m/>
    <m/>
    <m/>
    <m/>
    <m/>
    <m/>
    <x v="0"/>
    <m/>
    <x v="1"/>
    <m/>
    <m/>
    <m/>
    <m/>
    <m/>
    <m/>
    <m/>
  </r>
  <r>
    <n v="232"/>
    <m/>
    <m/>
    <m/>
    <m/>
    <m/>
    <x v="3"/>
    <m/>
    <m/>
    <m/>
    <m/>
    <m/>
    <m/>
    <m/>
    <m/>
    <m/>
    <m/>
    <m/>
    <m/>
    <m/>
    <m/>
    <m/>
    <x v="0"/>
    <m/>
    <x v="1"/>
    <m/>
    <m/>
    <m/>
    <m/>
    <m/>
    <m/>
    <m/>
  </r>
  <r>
    <n v="233"/>
    <m/>
    <m/>
    <m/>
    <m/>
    <m/>
    <x v="3"/>
    <m/>
    <m/>
    <m/>
    <m/>
    <m/>
    <m/>
    <m/>
    <m/>
    <m/>
    <m/>
    <m/>
    <m/>
    <m/>
    <m/>
    <m/>
    <x v="0"/>
    <m/>
    <x v="1"/>
    <m/>
    <m/>
    <m/>
    <m/>
    <m/>
    <m/>
    <m/>
  </r>
  <r>
    <n v="234"/>
    <m/>
    <m/>
    <m/>
    <m/>
    <m/>
    <x v="3"/>
    <m/>
    <m/>
    <m/>
    <m/>
    <m/>
    <m/>
    <m/>
    <m/>
    <m/>
    <m/>
    <m/>
    <m/>
    <m/>
    <m/>
    <m/>
    <x v="0"/>
    <m/>
    <x v="1"/>
    <m/>
    <m/>
    <m/>
    <m/>
    <m/>
    <m/>
    <m/>
  </r>
  <r>
    <n v="235"/>
    <m/>
    <m/>
    <m/>
    <m/>
    <m/>
    <x v="3"/>
    <m/>
    <m/>
    <m/>
    <m/>
    <m/>
    <m/>
    <m/>
    <m/>
    <m/>
    <m/>
    <m/>
    <m/>
    <m/>
    <m/>
    <m/>
    <x v="0"/>
    <m/>
    <x v="1"/>
    <m/>
    <m/>
    <m/>
    <m/>
    <m/>
    <m/>
    <m/>
  </r>
  <r>
    <n v="236"/>
    <m/>
    <m/>
    <m/>
    <m/>
    <m/>
    <x v="3"/>
    <m/>
    <m/>
    <m/>
    <m/>
    <m/>
    <m/>
    <m/>
    <m/>
    <m/>
    <m/>
    <m/>
    <m/>
    <m/>
    <m/>
    <m/>
    <x v="0"/>
    <m/>
    <x v="1"/>
    <m/>
    <m/>
    <m/>
    <m/>
    <m/>
    <m/>
    <m/>
  </r>
  <r>
    <n v="237"/>
    <m/>
    <m/>
    <m/>
    <m/>
    <m/>
    <x v="3"/>
    <m/>
    <m/>
    <m/>
    <m/>
    <m/>
    <m/>
    <m/>
    <m/>
    <m/>
    <m/>
    <m/>
    <m/>
    <m/>
    <m/>
    <m/>
    <x v="0"/>
    <m/>
    <x v="1"/>
    <m/>
    <m/>
    <m/>
    <m/>
    <m/>
    <m/>
    <m/>
  </r>
  <r>
    <n v="238"/>
    <m/>
    <m/>
    <m/>
    <m/>
    <m/>
    <x v="3"/>
    <m/>
    <m/>
    <m/>
    <m/>
    <m/>
    <m/>
    <m/>
    <m/>
    <m/>
    <m/>
    <m/>
    <m/>
    <m/>
    <m/>
    <m/>
    <x v="0"/>
    <m/>
    <x v="1"/>
    <m/>
    <m/>
    <m/>
    <m/>
    <m/>
    <m/>
    <m/>
  </r>
  <r>
    <n v="239"/>
    <m/>
    <m/>
    <m/>
    <m/>
    <m/>
    <x v="3"/>
    <m/>
    <m/>
    <m/>
    <m/>
    <m/>
    <m/>
    <m/>
    <m/>
    <m/>
    <m/>
    <m/>
    <m/>
    <m/>
    <m/>
    <m/>
    <x v="0"/>
    <m/>
    <x v="1"/>
    <m/>
    <m/>
    <m/>
    <m/>
    <m/>
    <m/>
    <m/>
  </r>
  <r>
    <n v="240"/>
    <m/>
    <m/>
    <m/>
    <m/>
    <m/>
    <x v="3"/>
    <m/>
    <m/>
    <m/>
    <m/>
    <m/>
    <m/>
    <m/>
    <m/>
    <m/>
    <m/>
    <m/>
    <m/>
    <m/>
    <m/>
    <m/>
    <x v="0"/>
    <m/>
    <x v="1"/>
    <m/>
    <m/>
    <m/>
    <m/>
    <m/>
    <m/>
    <m/>
  </r>
  <r>
    <n v="241"/>
    <m/>
    <m/>
    <m/>
    <m/>
    <m/>
    <x v="3"/>
    <m/>
    <m/>
    <m/>
    <m/>
    <m/>
    <m/>
    <m/>
    <m/>
    <m/>
    <m/>
    <m/>
    <m/>
    <m/>
    <m/>
    <m/>
    <x v="0"/>
    <m/>
    <x v="1"/>
    <m/>
    <m/>
    <m/>
    <m/>
    <m/>
    <m/>
    <m/>
  </r>
  <r>
    <n v="242"/>
    <m/>
    <m/>
    <m/>
    <m/>
    <m/>
    <x v="3"/>
    <m/>
    <m/>
    <m/>
    <m/>
    <m/>
    <m/>
    <m/>
    <m/>
    <m/>
    <m/>
    <m/>
    <m/>
    <m/>
    <m/>
    <m/>
    <x v="0"/>
    <m/>
    <x v="1"/>
    <m/>
    <m/>
    <m/>
    <m/>
    <m/>
    <m/>
    <m/>
  </r>
  <r>
    <n v="243"/>
    <m/>
    <m/>
    <m/>
    <m/>
    <m/>
    <x v="3"/>
    <m/>
    <m/>
    <m/>
    <m/>
    <m/>
    <m/>
    <m/>
    <m/>
    <m/>
    <m/>
    <m/>
    <m/>
    <m/>
    <m/>
    <m/>
    <x v="0"/>
    <m/>
    <x v="1"/>
    <m/>
    <m/>
    <m/>
    <m/>
    <m/>
    <m/>
    <m/>
  </r>
  <r>
    <n v="244"/>
    <m/>
    <m/>
    <m/>
    <m/>
    <m/>
    <x v="3"/>
    <m/>
    <m/>
    <m/>
    <m/>
    <m/>
    <m/>
    <m/>
    <m/>
    <m/>
    <m/>
    <m/>
    <m/>
    <m/>
    <m/>
    <m/>
    <x v="0"/>
    <m/>
    <x v="1"/>
    <m/>
    <m/>
    <m/>
    <m/>
    <m/>
    <m/>
    <m/>
  </r>
  <r>
    <n v="245"/>
    <m/>
    <m/>
    <m/>
    <m/>
    <m/>
    <x v="3"/>
    <m/>
    <m/>
    <m/>
    <m/>
    <m/>
    <m/>
    <m/>
    <m/>
    <m/>
    <m/>
    <m/>
    <m/>
    <m/>
    <m/>
    <m/>
    <x v="0"/>
    <m/>
    <x v="1"/>
    <m/>
    <m/>
    <m/>
    <m/>
    <m/>
    <m/>
    <m/>
  </r>
  <r>
    <n v="246"/>
    <m/>
    <m/>
    <m/>
    <m/>
    <m/>
    <x v="3"/>
    <m/>
    <m/>
    <m/>
    <m/>
    <m/>
    <m/>
    <m/>
    <m/>
    <m/>
    <m/>
    <m/>
    <m/>
    <m/>
    <m/>
    <m/>
    <x v="0"/>
    <m/>
    <x v="1"/>
    <m/>
    <m/>
    <m/>
    <m/>
    <m/>
    <m/>
    <m/>
  </r>
  <r>
    <n v="247"/>
    <m/>
    <m/>
    <m/>
    <m/>
    <m/>
    <x v="3"/>
    <m/>
    <m/>
    <m/>
    <m/>
    <m/>
    <m/>
    <m/>
    <m/>
    <m/>
    <m/>
    <m/>
    <m/>
    <m/>
    <m/>
    <m/>
    <x v="0"/>
    <m/>
    <x v="1"/>
    <m/>
    <m/>
    <m/>
    <m/>
    <m/>
    <m/>
    <m/>
  </r>
  <r>
    <n v="248"/>
    <m/>
    <m/>
    <m/>
    <m/>
    <m/>
    <x v="3"/>
    <m/>
    <m/>
    <m/>
    <m/>
    <m/>
    <m/>
    <m/>
    <m/>
    <m/>
    <m/>
    <m/>
    <m/>
    <m/>
    <m/>
    <m/>
    <x v="0"/>
    <m/>
    <x v="1"/>
    <m/>
    <m/>
    <m/>
    <m/>
    <m/>
    <m/>
    <m/>
  </r>
  <r>
    <n v="249"/>
    <m/>
    <m/>
    <m/>
    <m/>
    <m/>
    <x v="3"/>
    <m/>
    <m/>
    <m/>
    <m/>
    <m/>
    <m/>
    <m/>
    <m/>
    <m/>
    <m/>
    <m/>
    <m/>
    <m/>
    <m/>
    <m/>
    <x v="0"/>
    <m/>
    <x v="1"/>
    <m/>
    <m/>
    <m/>
    <m/>
    <m/>
    <m/>
    <m/>
  </r>
  <r>
    <n v="250"/>
    <m/>
    <m/>
    <m/>
    <m/>
    <m/>
    <x v="3"/>
    <m/>
    <m/>
    <m/>
    <m/>
    <m/>
    <m/>
    <m/>
    <m/>
    <m/>
    <m/>
    <m/>
    <m/>
    <m/>
    <m/>
    <m/>
    <x v="0"/>
    <m/>
    <x v="1"/>
    <m/>
    <m/>
    <m/>
    <m/>
    <m/>
    <m/>
    <m/>
  </r>
  <r>
    <n v="251"/>
    <m/>
    <m/>
    <m/>
    <m/>
    <m/>
    <x v="3"/>
    <m/>
    <m/>
    <m/>
    <m/>
    <m/>
    <m/>
    <m/>
    <m/>
    <m/>
    <m/>
    <m/>
    <m/>
    <m/>
    <m/>
    <m/>
    <x v="0"/>
    <m/>
    <x v="1"/>
    <m/>
    <m/>
    <m/>
    <m/>
    <m/>
    <m/>
    <m/>
  </r>
  <r>
    <n v="252"/>
    <m/>
    <m/>
    <m/>
    <m/>
    <m/>
    <x v="3"/>
    <m/>
    <m/>
    <m/>
    <m/>
    <m/>
    <m/>
    <m/>
    <m/>
    <m/>
    <m/>
    <m/>
    <m/>
    <m/>
    <m/>
    <m/>
    <x v="0"/>
    <m/>
    <x v="1"/>
    <m/>
    <m/>
    <m/>
    <m/>
    <m/>
    <m/>
    <m/>
  </r>
  <r>
    <n v="253"/>
    <m/>
    <m/>
    <m/>
    <m/>
    <m/>
    <x v="3"/>
    <m/>
    <m/>
    <m/>
    <m/>
    <m/>
    <m/>
    <m/>
    <m/>
    <m/>
    <m/>
    <m/>
    <m/>
    <m/>
    <m/>
    <m/>
    <x v="0"/>
    <m/>
    <x v="1"/>
    <m/>
    <m/>
    <m/>
    <m/>
    <m/>
    <m/>
    <m/>
  </r>
  <r>
    <n v="254"/>
    <m/>
    <m/>
    <m/>
    <m/>
    <m/>
    <x v="3"/>
    <m/>
    <m/>
    <m/>
    <m/>
    <m/>
    <m/>
    <m/>
    <m/>
    <m/>
    <m/>
    <m/>
    <m/>
    <m/>
    <m/>
    <m/>
    <x v="0"/>
    <m/>
    <x v="1"/>
    <m/>
    <m/>
    <m/>
    <m/>
    <m/>
    <m/>
    <m/>
  </r>
  <r>
    <n v="255"/>
    <m/>
    <m/>
    <m/>
    <m/>
    <m/>
    <x v="3"/>
    <m/>
    <m/>
    <m/>
    <m/>
    <m/>
    <m/>
    <m/>
    <m/>
    <m/>
    <m/>
    <m/>
    <m/>
    <m/>
    <m/>
    <m/>
    <x v="0"/>
    <m/>
    <x v="1"/>
    <m/>
    <m/>
    <m/>
    <m/>
    <m/>
    <m/>
    <m/>
  </r>
  <r>
    <n v="256"/>
    <m/>
    <m/>
    <m/>
    <m/>
    <m/>
    <x v="3"/>
    <m/>
    <m/>
    <m/>
    <m/>
    <m/>
    <m/>
    <m/>
    <m/>
    <m/>
    <m/>
    <m/>
    <m/>
    <m/>
    <m/>
    <m/>
    <x v="0"/>
    <m/>
    <x v="1"/>
    <m/>
    <m/>
    <m/>
    <m/>
    <m/>
    <m/>
    <m/>
  </r>
  <r>
    <n v="257"/>
    <m/>
    <m/>
    <m/>
    <m/>
    <m/>
    <x v="3"/>
    <m/>
    <m/>
    <m/>
    <m/>
    <m/>
    <m/>
    <m/>
    <m/>
    <m/>
    <m/>
    <m/>
    <m/>
    <m/>
    <m/>
    <m/>
    <x v="0"/>
    <m/>
    <x v="1"/>
    <m/>
    <m/>
    <m/>
    <m/>
    <m/>
    <m/>
    <m/>
  </r>
  <r>
    <n v="258"/>
    <m/>
    <m/>
    <m/>
    <m/>
    <m/>
    <x v="3"/>
    <m/>
    <m/>
    <m/>
    <m/>
    <m/>
    <m/>
    <m/>
    <m/>
    <m/>
    <m/>
    <m/>
    <m/>
    <m/>
    <m/>
    <m/>
    <x v="0"/>
    <m/>
    <x v="1"/>
    <m/>
    <m/>
    <m/>
    <m/>
    <m/>
    <m/>
    <m/>
  </r>
  <r>
    <n v="259"/>
    <m/>
    <m/>
    <m/>
    <m/>
    <m/>
    <x v="3"/>
    <m/>
    <m/>
    <m/>
    <m/>
    <m/>
    <m/>
    <m/>
    <m/>
    <m/>
    <m/>
    <m/>
    <m/>
    <m/>
    <m/>
    <m/>
    <x v="0"/>
    <m/>
    <x v="1"/>
    <m/>
    <m/>
    <m/>
    <m/>
    <m/>
    <m/>
    <m/>
  </r>
  <r>
    <n v="260"/>
    <m/>
    <m/>
    <m/>
    <m/>
    <m/>
    <x v="3"/>
    <m/>
    <m/>
    <m/>
    <m/>
    <m/>
    <m/>
    <m/>
    <m/>
    <m/>
    <m/>
    <m/>
    <m/>
    <m/>
    <m/>
    <m/>
    <x v="0"/>
    <m/>
    <x v="1"/>
    <m/>
    <m/>
    <m/>
    <m/>
    <m/>
    <m/>
    <m/>
  </r>
  <r>
    <n v="261"/>
    <m/>
    <m/>
    <m/>
    <m/>
    <m/>
    <x v="3"/>
    <m/>
    <m/>
    <m/>
    <m/>
    <m/>
    <m/>
    <m/>
    <m/>
    <m/>
    <m/>
    <m/>
    <m/>
    <m/>
    <m/>
    <m/>
    <x v="0"/>
    <m/>
    <x v="1"/>
    <m/>
    <m/>
    <m/>
    <m/>
    <m/>
    <m/>
    <m/>
  </r>
  <r>
    <n v="262"/>
    <m/>
    <m/>
    <m/>
    <m/>
    <m/>
    <x v="3"/>
    <m/>
    <m/>
    <m/>
    <m/>
    <m/>
    <m/>
    <m/>
    <m/>
    <m/>
    <m/>
    <m/>
    <m/>
    <m/>
    <m/>
    <m/>
    <x v="0"/>
    <m/>
    <x v="1"/>
    <m/>
    <m/>
    <m/>
    <m/>
    <m/>
    <m/>
    <m/>
  </r>
  <r>
    <n v="263"/>
    <m/>
    <m/>
    <m/>
    <m/>
    <m/>
    <x v="3"/>
    <m/>
    <m/>
    <m/>
    <m/>
    <m/>
    <m/>
    <m/>
    <m/>
    <m/>
    <m/>
    <m/>
    <m/>
    <m/>
    <m/>
    <m/>
    <x v="0"/>
    <m/>
    <x v="1"/>
    <m/>
    <m/>
    <m/>
    <m/>
    <m/>
    <m/>
    <m/>
  </r>
  <r>
    <n v="264"/>
    <m/>
    <m/>
    <m/>
    <m/>
    <m/>
    <x v="3"/>
    <m/>
    <m/>
    <m/>
    <m/>
    <m/>
    <m/>
    <m/>
    <m/>
    <m/>
    <m/>
    <m/>
    <m/>
    <m/>
    <m/>
    <m/>
    <x v="0"/>
    <m/>
    <x v="1"/>
    <m/>
    <m/>
    <m/>
    <m/>
    <m/>
    <m/>
    <m/>
  </r>
  <r>
    <n v="265"/>
    <m/>
    <m/>
    <m/>
    <m/>
    <m/>
    <x v="3"/>
    <m/>
    <m/>
    <m/>
    <m/>
    <m/>
    <m/>
    <m/>
    <m/>
    <m/>
    <m/>
    <m/>
    <m/>
    <m/>
    <m/>
    <m/>
    <x v="0"/>
    <m/>
    <x v="1"/>
    <m/>
    <m/>
    <m/>
    <m/>
    <m/>
    <m/>
    <m/>
  </r>
  <r>
    <n v="266"/>
    <m/>
    <m/>
    <m/>
    <m/>
    <m/>
    <x v="3"/>
    <m/>
    <m/>
    <m/>
    <m/>
    <m/>
    <m/>
    <m/>
    <m/>
    <m/>
    <m/>
    <m/>
    <m/>
    <m/>
    <m/>
    <m/>
    <x v="0"/>
    <m/>
    <x v="1"/>
    <m/>
    <m/>
    <m/>
    <m/>
    <m/>
    <m/>
    <m/>
  </r>
  <r>
    <n v="267"/>
    <m/>
    <m/>
    <m/>
    <m/>
    <m/>
    <x v="3"/>
    <m/>
    <m/>
    <m/>
    <m/>
    <m/>
    <m/>
    <m/>
    <m/>
    <m/>
    <m/>
    <m/>
    <m/>
    <m/>
    <m/>
    <m/>
    <x v="0"/>
    <m/>
    <x v="1"/>
    <m/>
    <m/>
    <m/>
    <m/>
    <m/>
    <m/>
    <m/>
  </r>
  <r>
    <n v="268"/>
    <m/>
    <m/>
    <m/>
    <m/>
    <m/>
    <x v="3"/>
    <m/>
    <m/>
    <m/>
    <m/>
    <m/>
    <m/>
    <m/>
    <m/>
    <m/>
    <m/>
    <m/>
    <m/>
    <m/>
    <m/>
    <m/>
    <x v="0"/>
    <m/>
    <x v="1"/>
    <m/>
    <m/>
    <m/>
    <m/>
    <m/>
    <m/>
    <m/>
  </r>
  <r>
    <n v="269"/>
    <m/>
    <m/>
    <m/>
    <m/>
    <m/>
    <x v="3"/>
    <m/>
    <m/>
    <m/>
    <m/>
    <m/>
    <m/>
    <m/>
    <m/>
    <m/>
    <m/>
    <m/>
    <m/>
    <m/>
    <m/>
    <m/>
    <x v="0"/>
    <m/>
    <x v="1"/>
    <m/>
    <m/>
    <m/>
    <m/>
    <m/>
    <m/>
    <m/>
  </r>
  <r>
    <n v="270"/>
    <m/>
    <m/>
    <m/>
    <m/>
    <m/>
    <x v="3"/>
    <m/>
    <m/>
    <m/>
    <m/>
    <m/>
    <m/>
    <m/>
    <m/>
    <m/>
    <m/>
    <m/>
    <m/>
    <m/>
    <m/>
    <m/>
    <x v="0"/>
    <m/>
    <x v="1"/>
    <m/>
    <m/>
    <m/>
    <m/>
    <m/>
    <m/>
    <m/>
  </r>
  <r>
    <n v="271"/>
    <m/>
    <m/>
    <m/>
    <m/>
    <m/>
    <x v="3"/>
    <m/>
    <m/>
    <m/>
    <m/>
    <m/>
    <m/>
    <m/>
    <m/>
    <m/>
    <m/>
    <m/>
    <m/>
    <m/>
    <m/>
    <m/>
    <x v="0"/>
    <m/>
    <x v="1"/>
    <m/>
    <m/>
    <m/>
    <m/>
    <m/>
    <m/>
    <m/>
  </r>
  <r>
    <n v="272"/>
    <m/>
    <m/>
    <m/>
    <m/>
    <m/>
    <x v="3"/>
    <m/>
    <m/>
    <m/>
    <m/>
    <m/>
    <m/>
    <m/>
    <m/>
    <m/>
    <m/>
    <m/>
    <m/>
    <m/>
    <m/>
    <m/>
    <x v="0"/>
    <m/>
    <x v="1"/>
    <m/>
    <m/>
    <m/>
    <m/>
    <m/>
    <m/>
    <m/>
  </r>
  <r>
    <n v="273"/>
    <m/>
    <m/>
    <m/>
    <m/>
    <m/>
    <x v="3"/>
    <m/>
    <m/>
    <m/>
    <m/>
    <m/>
    <m/>
    <m/>
    <m/>
    <m/>
    <m/>
    <m/>
    <m/>
    <m/>
    <m/>
    <m/>
    <x v="0"/>
    <m/>
    <x v="1"/>
    <m/>
    <m/>
    <m/>
    <m/>
    <m/>
    <m/>
    <m/>
  </r>
  <r>
    <n v="274"/>
    <m/>
    <m/>
    <m/>
    <m/>
    <m/>
    <x v="3"/>
    <m/>
    <m/>
    <m/>
    <m/>
    <m/>
    <m/>
    <m/>
    <m/>
    <m/>
    <m/>
    <m/>
    <m/>
    <m/>
    <m/>
    <m/>
    <x v="0"/>
    <m/>
    <x v="1"/>
    <m/>
    <m/>
    <m/>
    <m/>
    <m/>
    <m/>
    <m/>
  </r>
  <r>
    <n v="275"/>
    <m/>
    <m/>
    <m/>
    <m/>
    <m/>
    <x v="3"/>
    <m/>
    <m/>
    <m/>
    <m/>
    <m/>
    <m/>
    <m/>
    <m/>
    <m/>
    <m/>
    <m/>
    <m/>
    <m/>
    <m/>
    <m/>
    <x v="0"/>
    <m/>
    <x v="1"/>
    <m/>
    <m/>
    <m/>
    <m/>
    <m/>
    <m/>
    <m/>
  </r>
  <r>
    <n v="276"/>
    <m/>
    <m/>
    <m/>
    <m/>
    <m/>
    <x v="3"/>
    <m/>
    <m/>
    <m/>
    <m/>
    <m/>
    <m/>
    <m/>
    <m/>
    <m/>
    <m/>
    <m/>
    <m/>
    <m/>
    <m/>
    <m/>
    <x v="0"/>
    <m/>
    <x v="1"/>
    <m/>
    <m/>
    <m/>
    <m/>
    <m/>
    <m/>
    <m/>
  </r>
  <r>
    <n v="277"/>
    <m/>
    <m/>
    <m/>
    <m/>
    <m/>
    <x v="3"/>
    <m/>
    <m/>
    <m/>
    <m/>
    <m/>
    <m/>
    <m/>
    <m/>
    <m/>
    <m/>
    <m/>
    <m/>
    <m/>
    <m/>
    <m/>
    <x v="0"/>
    <m/>
    <x v="1"/>
    <m/>
    <m/>
    <m/>
    <m/>
    <m/>
    <m/>
    <m/>
  </r>
  <r>
    <n v="278"/>
    <m/>
    <m/>
    <m/>
    <m/>
    <m/>
    <x v="3"/>
    <m/>
    <m/>
    <m/>
    <m/>
    <m/>
    <m/>
    <m/>
    <m/>
    <m/>
    <m/>
    <m/>
    <m/>
    <m/>
    <m/>
    <m/>
    <x v="0"/>
    <m/>
    <x v="1"/>
    <m/>
    <m/>
    <m/>
    <m/>
    <m/>
    <m/>
    <m/>
  </r>
  <r>
    <n v="279"/>
    <m/>
    <m/>
    <m/>
    <m/>
    <m/>
    <x v="3"/>
    <m/>
    <m/>
    <m/>
    <m/>
    <m/>
    <m/>
    <m/>
    <m/>
    <m/>
    <m/>
    <m/>
    <m/>
    <m/>
    <m/>
    <m/>
    <x v="0"/>
    <m/>
    <x v="1"/>
    <m/>
    <m/>
    <m/>
    <m/>
    <m/>
    <m/>
    <m/>
  </r>
  <r>
    <n v="280"/>
    <m/>
    <m/>
    <m/>
    <m/>
    <m/>
    <x v="3"/>
    <m/>
    <m/>
    <m/>
    <m/>
    <m/>
    <m/>
    <m/>
    <m/>
    <m/>
    <m/>
    <m/>
    <m/>
    <m/>
    <m/>
    <m/>
    <x v="0"/>
    <m/>
    <x v="1"/>
    <m/>
    <m/>
    <m/>
    <m/>
    <m/>
    <m/>
    <m/>
  </r>
  <r>
    <n v="281"/>
    <m/>
    <m/>
    <m/>
    <m/>
    <m/>
    <x v="3"/>
    <m/>
    <m/>
    <m/>
    <m/>
    <m/>
    <m/>
    <m/>
    <m/>
    <m/>
    <m/>
    <m/>
    <m/>
    <m/>
    <m/>
    <m/>
    <x v="0"/>
    <m/>
    <x v="1"/>
    <m/>
    <m/>
    <m/>
    <m/>
    <m/>
    <m/>
    <m/>
  </r>
  <r>
    <n v="282"/>
    <m/>
    <m/>
    <m/>
    <m/>
    <m/>
    <x v="3"/>
    <m/>
    <m/>
    <m/>
    <m/>
    <m/>
    <m/>
    <m/>
    <m/>
    <m/>
    <m/>
    <m/>
    <m/>
    <m/>
    <m/>
    <m/>
    <x v="0"/>
    <m/>
    <x v="1"/>
    <m/>
    <m/>
    <m/>
    <m/>
    <m/>
    <m/>
    <m/>
  </r>
  <r>
    <n v="283"/>
    <m/>
    <m/>
    <m/>
    <m/>
    <m/>
    <x v="3"/>
    <m/>
    <m/>
    <m/>
    <m/>
    <m/>
    <m/>
    <m/>
    <m/>
    <m/>
    <m/>
    <m/>
    <m/>
    <m/>
    <m/>
    <m/>
    <x v="0"/>
    <m/>
    <x v="1"/>
    <m/>
    <m/>
    <m/>
    <m/>
    <m/>
    <m/>
    <m/>
  </r>
  <r>
    <n v="284"/>
    <m/>
    <m/>
    <m/>
    <m/>
    <m/>
    <x v="3"/>
    <m/>
    <m/>
    <m/>
    <m/>
    <m/>
    <m/>
    <m/>
    <m/>
    <m/>
    <m/>
    <m/>
    <m/>
    <m/>
    <m/>
    <m/>
    <x v="0"/>
    <m/>
    <x v="1"/>
    <m/>
    <m/>
    <m/>
    <m/>
    <m/>
    <m/>
    <m/>
  </r>
  <r>
    <n v="285"/>
    <m/>
    <m/>
    <m/>
    <m/>
    <m/>
    <x v="3"/>
    <m/>
    <m/>
    <m/>
    <m/>
    <m/>
    <m/>
    <m/>
    <m/>
    <m/>
    <m/>
    <m/>
    <m/>
    <m/>
    <m/>
    <m/>
    <x v="0"/>
    <m/>
    <x v="1"/>
    <m/>
    <m/>
    <m/>
    <m/>
    <m/>
    <m/>
    <m/>
  </r>
  <r>
    <n v="286"/>
    <m/>
    <m/>
    <m/>
    <m/>
    <m/>
    <x v="3"/>
    <m/>
    <m/>
    <m/>
    <m/>
    <m/>
    <m/>
    <m/>
    <m/>
    <m/>
    <m/>
    <m/>
    <m/>
    <m/>
    <m/>
    <m/>
    <x v="0"/>
    <m/>
    <x v="1"/>
    <m/>
    <m/>
    <m/>
    <m/>
    <m/>
    <m/>
    <m/>
  </r>
  <r>
    <n v="287"/>
    <m/>
    <m/>
    <m/>
    <m/>
    <m/>
    <x v="3"/>
    <m/>
    <m/>
    <m/>
    <m/>
    <m/>
    <m/>
    <m/>
    <m/>
    <m/>
    <m/>
    <m/>
    <m/>
    <m/>
    <m/>
    <m/>
    <x v="0"/>
    <m/>
    <x v="1"/>
    <m/>
    <m/>
    <m/>
    <m/>
    <m/>
    <m/>
    <m/>
  </r>
  <r>
    <n v="288"/>
    <m/>
    <m/>
    <m/>
    <m/>
    <m/>
    <x v="3"/>
    <m/>
    <m/>
    <m/>
    <m/>
    <m/>
    <m/>
    <m/>
    <m/>
    <m/>
    <m/>
    <m/>
    <m/>
    <m/>
    <m/>
    <m/>
    <x v="0"/>
    <m/>
    <x v="1"/>
    <m/>
    <m/>
    <m/>
    <m/>
    <m/>
    <m/>
    <m/>
  </r>
  <r>
    <n v="289"/>
    <m/>
    <m/>
    <m/>
    <m/>
    <m/>
    <x v="3"/>
    <m/>
    <m/>
    <m/>
    <m/>
    <m/>
    <m/>
    <m/>
    <m/>
    <m/>
    <m/>
    <m/>
    <m/>
    <m/>
    <m/>
    <m/>
    <x v="0"/>
    <m/>
    <x v="1"/>
    <m/>
    <m/>
    <m/>
    <m/>
    <m/>
    <m/>
    <m/>
  </r>
  <r>
    <n v="290"/>
    <m/>
    <m/>
    <m/>
    <m/>
    <m/>
    <x v="3"/>
    <m/>
    <m/>
    <m/>
    <m/>
    <m/>
    <m/>
    <m/>
    <m/>
    <m/>
    <m/>
    <m/>
    <m/>
    <m/>
    <m/>
    <m/>
    <x v="0"/>
    <m/>
    <x v="1"/>
    <m/>
    <m/>
    <m/>
    <m/>
    <m/>
    <m/>
    <m/>
  </r>
  <r>
    <n v="291"/>
    <m/>
    <m/>
    <m/>
    <m/>
    <m/>
    <x v="3"/>
    <m/>
    <m/>
    <m/>
    <m/>
    <m/>
    <m/>
    <m/>
    <m/>
    <m/>
    <m/>
    <m/>
    <m/>
    <m/>
    <m/>
    <m/>
    <x v="0"/>
    <m/>
    <x v="1"/>
    <m/>
    <m/>
    <m/>
    <m/>
    <m/>
    <m/>
    <m/>
  </r>
  <r>
    <n v="292"/>
    <m/>
    <m/>
    <m/>
    <m/>
    <m/>
    <x v="3"/>
    <m/>
    <m/>
    <m/>
    <m/>
    <m/>
    <m/>
    <m/>
    <m/>
    <m/>
    <m/>
    <m/>
    <m/>
    <m/>
    <m/>
    <m/>
    <x v="0"/>
    <m/>
    <x v="1"/>
    <m/>
    <m/>
    <m/>
    <m/>
    <m/>
    <m/>
    <m/>
  </r>
  <r>
    <n v="293"/>
    <m/>
    <m/>
    <m/>
    <m/>
    <m/>
    <x v="3"/>
    <m/>
    <m/>
    <m/>
    <m/>
    <m/>
    <m/>
    <m/>
    <m/>
    <m/>
    <m/>
    <m/>
    <m/>
    <m/>
    <m/>
    <m/>
    <x v="0"/>
    <m/>
    <x v="1"/>
    <m/>
    <m/>
    <m/>
    <m/>
    <m/>
    <m/>
    <m/>
  </r>
  <r>
    <n v="294"/>
    <m/>
    <m/>
    <m/>
    <m/>
    <m/>
    <x v="3"/>
    <m/>
    <m/>
    <m/>
    <m/>
    <m/>
    <m/>
    <m/>
    <m/>
    <m/>
    <m/>
    <m/>
    <m/>
    <m/>
    <m/>
    <m/>
    <x v="0"/>
    <m/>
    <x v="1"/>
    <m/>
    <m/>
    <m/>
    <m/>
    <m/>
    <m/>
    <m/>
  </r>
  <r>
    <n v="295"/>
    <m/>
    <m/>
    <m/>
    <m/>
    <m/>
    <x v="3"/>
    <m/>
    <m/>
    <m/>
    <m/>
    <m/>
    <m/>
    <m/>
    <m/>
    <m/>
    <m/>
    <m/>
    <m/>
    <m/>
    <m/>
    <m/>
    <x v="0"/>
    <m/>
    <x v="1"/>
    <m/>
    <m/>
    <m/>
    <m/>
    <m/>
    <m/>
    <m/>
  </r>
  <r>
    <n v="296"/>
    <m/>
    <m/>
    <m/>
    <m/>
    <m/>
    <x v="3"/>
    <m/>
    <m/>
    <m/>
    <m/>
    <m/>
    <m/>
    <m/>
    <m/>
    <m/>
    <m/>
    <m/>
    <m/>
    <m/>
    <m/>
    <m/>
    <x v="0"/>
    <m/>
    <x v="1"/>
    <m/>
    <m/>
    <m/>
    <m/>
    <m/>
    <m/>
    <m/>
  </r>
  <r>
    <n v="297"/>
    <m/>
    <m/>
    <m/>
    <m/>
    <m/>
    <x v="3"/>
    <m/>
    <m/>
    <m/>
    <m/>
    <m/>
    <m/>
    <m/>
    <m/>
    <m/>
    <m/>
    <m/>
    <m/>
    <m/>
    <m/>
    <m/>
    <x v="0"/>
    <m/>
    <x v="1"/>
    <m/>
    <m/>
    <m/>
    <m/>
    <m/>
    <m/>
    <m/>
  </r>
  <r>
    <n v="298"/>
    <m/>
    <m/>
    <m/>
    <m/>
    <m/>
    <x v="3"/>
    <m/>
    <m/>
    <m/>
    <m/>
    <m/>
    <m/>
    <m/>
    <m/>
    <m/>
    <m/>
    <m/>
    <m/>
    <m/>
    <m/>
    <m/>
    <x v="0"/>
    <m/>
    <x v="1"/>
    <m/>
    <m/>
    <m/>
    <m/>
    <m/>
    <m/>
    <m/>
  </r>
  <r>
    <n v="299"/>
    <m/>
    <m/>
    <m/>
    <m/>
    <m/>
    <x v="3"/>
    <m/>
    <m/>
    <m/>
    <m/>
    <m/>
    <m/>
    <m/>
    <m/>
    <m/>
    <m/>
    <m/>
    <m/>
    <m/>
    <m/>
    <m/>
    <x v="0"/>
    <m/>
    <x v="1"/>
    <m/>
    <m/>
    <m/>
    <m/>
    <m/>
    <m/>
    <m/>
  </r>
  <r>
    <n v="300"/>
    <m/>
    <m/>
    <m/>
    <m/>
    <m/>
    <x v="3"/>
    <m/>
    <m/>
    <m/>
    <m/>
    <m/>
    <m/>
    <m/>
    <m/>
    <m/>
    <m/>
    <m/>
    <m/>
    <m/>
    <m/>
    <m/>
    <x v="0"/>
    <m/>
    <x v="1"/>
    <m/>
    <m/>
    <m/>
    <m/>
    <m/>
    <m/>
    <m/>
  </r>
  <r>
    <n v="301"/>
    <m/>
    <m/>
    <m/>
    <m/>
    <m/>
    <x v="3"/>
    <m/>
    <m/>
    <m/>
    <m/>
    <m/>
    <m/>
    <m/>
    <m/>
    <m/>
    <m/>
    <m/>
    <m/>
    <m/>
    <m/>
    <m/>
    <x v="0"/>
    <m/>
    <x v="1"/>
    <m/>
    <m/>
    <m/>
    <m/>
    <m/>
    <m/>
    <m/>
  </r>
  <r>
    <n v="302"/>
    <m/>
    <m/>
    <m/>
    <m/>
    <m/>
    <x v="3"/>
    <m/>
    <m/>
    <m/>
    <m/>
    <m/>
    <m/>
    <m/>
    <m/>
    <m/>
    <m/>
    <m/>
    <m/>
    <m/>
    <m/>
    <m/>
    <x v="0"/>
    <m/>
    <x v="1"/>
    <m/>
    <m/>
    <m/>
    <m/>
    <m/>
    <m/>
    <m/>
  </r>
  <r>
    <n v="303"/>
    <m/>
    <m/>
    <m/>
    <m/>
    <m/>
    <x v="3"/>
    <m/>
    <m/>
    <m/>
    <m/>
    <m/>
    <m/>
    <m/>
    <m/>
    <m/>
    <m/>
    <m/>
    <m/>
    <m/>
    <m/>
    <m/>
    <x v="0"/>
    <m/>
    <x v="1"/>
    <m/>
    <m/>
    <m/>
    <m/>
    <m/>
    <m/>
    <m/>
  </r>
  <r>
    <n v="304"/>
    <m/>
    <m/>
    <m/>
    <m/>
    <m/>
    <x v="3"/>
    <m/>
    <m/>
    <m/>
    <m/>
    <m/>
    <m/>
    <m/>
    <m/>
    <m/>
    <m/>
    <m/>
    <m/>
    <m/>
    <m/>
    <m/>
    <x v="0"/>
    <m/>
    <x v="1"/>
    <m/>
    <m/>
    <m/>
    <m/>
    <m/>
    <m/>
    <m/>
  </r>
  <r>
    <n v="305"/>
    <m/>
    <m/>
    <m/>
    <m/>
    <m/>
    <x v="3"/>
    <m/>
    <m/>
    <m/>
    <m/>
    <m/>
    <m/>
    <m/>
    <m/>
    <m/>
    <m/>
    <m/>
    <m/>
    <m/>
    <m/>
    <m/>
    <x v="0"/>
    <m/>
    <x v="1"/>
    <m/>
    <m/>
    <m/>
    <m/>
    <m/>
    <m/>
    <m/>
  </r>
  <r>
    <n v="306"/>
    <m/>
    <m/>
    <m/>
    <m/>
    <m/>
    <x v="3"/>
    <m/>
    <m/>
    <m/>
    <m/>
    <m/>
    <m/>
    <m/>
    <m/>
    <m/>
    <m/>
    <m/>
    <m/>
    <m/>
    <m/>
    <m/>
    <x v="0"/>
    <m/>
    <x v="1"/>
    <m/>
    <m/>
    <m/>
    <m/>
    <m/>
    <m/>
    <m/>
  </r>
  <r>
    <n v="307"/>
    <m/>
    <m/>
    <m/>
    <m/>
    <m/>
    <x v="3"/>
    <m/>
    <m/>
    <m/>
    <m/>
    <m/>
    <m/>
    <m/>
    <m/>
    <m/>
    <m/>
    <m/>
    <m/>
    <m/>
    <m/>
    <m/>
    <x v="0"/>
    <m/>
    <x v="1"/>
    <m/>
    <m/>
    <m/>
    <m/>
    <m/>
    <m/>
    <m/>
  </r>
  <r>
    <n v="308"/>
    <m/>
    <m/>
    <m/>
    <m/>
    <m/>
    <x v="3"/>
    <m/>
    <m/>
    <m/>
    <m/>
    <m/>
    <m/>
    <m/>
    <m/>
    <m/>
    <m/>
    <m/>
    <m/>
    <m/>
    <m/>
    <m/>
    <x v="0"/>
    <m/>
    <x v="1"/>
    <m/>
    <m/>
    <m/>
    <m/>
    <m/>
    <m/>
    <m/>
  </r>
  <r>
    <n v="309"/>
    <m/>
    <m/>
    <m/>
    <m/>
    <m/>
    <x v="3"/>
    <m/>
    <m/>
    <m/>
    <m/>
    <m/>
    <m/>
    <m/>
    <m/>
    <m/>
    <m/>
    <m/>
    <m/>
    <m/>
    <m/>
    <m/>
    <x v="0"/>
    <m/>
    <x v="1"/>
    <m/>
    <m/>
    <m/>
    <m/>
    <m/>
    <m/>
    <m/>
  </r>
  <r>
    <n v="310"/>
    <m/>
    <m/>
    <m/>
    <m/>
    <m/>
    <x v="3"/>
    <m/>
    <m/>
    <m/>
    <m/>
    <m/>
    <m/>
    <m/>
    <m/>
    <m/>
    <m/>
    <m/>
    <m/>
    <m/>
    <m/>
    <m/>
    <x v="0"/>
    <m/>
    <x v="1"/>
    <m/>
    <m/>
    <m/>
    <m/>
    <m/>
    <m/>
    <m/>
  </r>
  <r>
    <n v="311"/>
    <m/>
    <m/>
    <m/>
    <m/>
    <m/>
    <x v="3"/>
    <m/>
    <m/>
    <m/>
    <m/>
    <m/>
    <m/>
    <m/>
    <m/>
    <m/>
    <m/>
    <m/>
    <m/>
    <m/>
    <m/>
    <m/>
    <x v="0"/>
    <m/>
    <x v="1"/>
    <m/>
    <m/>
    <m/>
    <m/>
    <m/>
    <m/>
    <m/>
  </r>
  <r>
    <n v="312"/>
    <m/>
    <m/>
    <m/>
    <m/>
    <m/>
    <x v="3"/>
    <m/>
    <m/>
    <m/>
    <m/>
    <m/>
    <m/>
    <m/>
    <m/>
    <m/>
    <m/>
    <m/>
    <m/>
    <m/>
    <m/>
    <m/>
    <x v="0"/>
    <m/>
    <x v="1"/>
    <m/>
    <m/>
    <m/>
    <m/>
    <m/>
    <m/>
    <m/>
  </r>
  <r>
    <n v="313"/>
    <m/>
    <m/>
    <m/>
    <m/>
    <m/>
    <x v="3"/>
    <m/>
    <m/>
    <m/>
    <m/>
    <m/>
    <m/>
    <m/>
    <m/>
    <m/>
    <m/>
    <m/>
    <m/>
    <m/>
    <m/>
    <m/>
    <x v="0"/>
    <m/>
    <x v="1"/>
    <m/>
    <m/>
    <m/>
    <m/>
    <m/>
    <m/>
    <m/>
  </r>
  <r>
    <n v="314"/>
    <m/>
    <m/>
    <m/>
    <m/>
    <m/>
    <x v="3"/>
    <m/>
    <m/>
    <m/>
    <m/>
    <m/>
    <m/>
    <m/>
    <m/>
    <m/>
    <m/>
    <m/>
    <m/>
    <m/>
    <m/>
    <m/>
    <x v="0"/>
    <m/>
    <x v="1"/>
    <m/>
    <m/>
    <m/>
    <m/>
    <m/>
    <m/>
    <m/>
  </r>
  <r>
    <n v="315"/>
    <m/>
    <m/>
    <m/>
    <m/>
    <m/>
    <x v="3"/>
    <m/>
    <m/>
    <m/>
    <m/>
    <m/>
    <m/>
    <m/>
    <m/>
    <m/>
    <m/>
    <m/>
    <m/>
    <m/>
    <m/>
    <m/>
    <x v="0"/>
    <m/>
    <x v="1"/>
    <m/>
    <m/>
    <m/>
    <m/>
    <m/>
    <m/>
    <m/>
  </r>
  <r>
    <n v="316"/>
    <m/>
    <m/>
    <m/>
    <m/>
    <m/>
    <x v="3"/>
    <m/>
    <m/>
    <m/>
    <m/>
    <m/>
    <m/>
    <m/>
    <m/>
    <m/>
    <m/>
    <m/>
    <m/>
    <m/>
    <m/>
    <m/>
    <x v="0"/>
    <m/>
    <x v="1"/>
    <m/>
    <m/>
    <m/>
    <m/>
    <m/>
    <m/>
    <m/>
  </r>
  <r>
    <n v="317"/>
    <m/>
    <m/>
    <m/>
    <m/>
    <m/>
    <x v="3"/>
    <m/>
    <m/>
    <m/>
    <m/>
    <m/>
    <m/>
    <m/>
    <m/>
    <m/>
    <m/>
    <m/>
    <m/>
    <m/>
    <m/>
    <m/>
    <x v="0"/>
    <m/>
    <x v="1"/>
    <m/>
    <m/>
    <m/>
    <m/>
    <m/>
    <m/>
    <m/>
  </r>
  <r>
    <n v="318"/>
    <m/>
    <m/>
    <m/>
    <m/>
    <m/>
    <x v="3"/>
    <m/>
    <m/>
    <m/>
    <m/>
    <m/>
    <m/>
    <m/>
    <m/>
    <m/>
    <m/>
    <m/>
    <m/>
    <m/>
    <m/>
    <m/>
    <x v="0"/>
    <m/>
    <x v="1"/>
    <m/>
    <m/>
    <m/>
    <m/>
    <m/>
    <m/>
    <m/>
  </r>
  <r>
    <n v="319"/>
    <m/>
    <m/>
    <m/>
    <m/>
    <m/>
    <x v="3"/>
    <m/>
    <m/>
    <m/>
    <m/>
    <m/>
    <m/>
    <m/>
    <m/>
    <m/>
    <m/>
    <m/>
    <m/>
    <m/>
    <m/>
    <m/>
    <x v="0"/>
    <m/>
    <x v="1"/>
    <m/>
    <m/>
    <m/>
    <m/>
    <m/>
    <m/>
    <m/>
  </r>
  <r>
    <n v="320"/>
    <m/>
    <m/>
    <m/>
    <m/>
    <m/>
    <x v="3"/>
    <m/>
    <m/>
    <m/>
    <m/>
    <m/>
    <m/>
    <m/>
    <m/>
    <m/>
    <m/>
    <m/>
    <m/>
    <m/>
    <m/>
    <m/>
    <x v="0"/>
    <m/>
    <x v="1"/>
    <m/>
    <m/>
    <m/>
    <m/>
    <m/>
    <m/>
    <m/>
  </r>
  <r>
    <n v="321"/>
    <m/>
    <m/>
    <m/>
    <m/>
    <m/>
    <x v="3"/>
    <m/>
    <m/>
    <m/>
    <m/>
    <m/>
    <m/>
    <m/>
    <m/>
    <m/>
    <m/>
    <m/>
    <m/>
    <m/>
    <m/>
    <m/>
    <x v="0"/>
    <m/>
    <x v="1"/>
    <m/>
    <m/>
    <m/>
    <m/>
    <m/>
    <m/>
    <m/>
  </r>
  <r>
    <n v="322"/>
    <m/>
    <m/>
    <m/>
    <m/>
    <m/>
    <x v="3"/>
    <m/>
    <m/>
    <m/>
    <m/>
    <m/>
    <m/>
    <m/>
    <m/>
    <m/>
    <m/>
    <m/>
    <m/>
    <m/>
    <m/>
    <m/>
    <x v="0"/>
    <m/>
    <x v="1"/>
    <m/>
    <m/>
    <m/>
    <m/>
    <m/>
    <m/>
    <m/>
  </r>
  <r>
    <n v="323"/>
    <m/>
    <m/>
    <m/>
    <m/>
    <m/>
    <x v="3"/>
    <m/>
    <m/>
    <m/>
    <m/>
    <m/>
    <m/>
    <m/>
    <m/>
    <m/>
    <m/>
    <m/>
    <m/>
    <m/>
    <m/>
    <m/>
    <x v="0"/>
    <m/>
    <x v="1"/>
    <m/>
    <m/>
    <m/>
    <m/>
    <m/>
    <m/>
    <m/>
  </r>
  <r>
    <n v="324"/>
    <m/>
    <m/>
    <m/>
    <m/>
    <m/>
    <x v="3"/>
    <m/>
    <m/>
    <m/>
    <m/>
    <m/>
    <m/>
    <m/>
    <m/>
    <m/>
    <m/>
    <m/>
    <m/>
    <m/>
    <m/>
    <m/>
    <x v="0"/>
    <m/>
    <x v="1"/>
    <m/>
    <m/>
    <m/>
    <m/>
    <m/>
    <m/>
    <m/>
  </r>
  <r>
    <n v="325"/>
    <m/>
    <m/>
    <m/>
    <m/>
    <m/>
    <x v="3"/>
    <m/>
    <m/>
    <m/>
    <m/>
    <m/>
    <m/>
    <m/>
    <m/>
    <m/>
    <m/>
    <m/>
    <m/>
    <m/>
    <m/>
    <m/>
    <x v="0"/>
    <m/>
    <x v="1"/>
    <m/>
    <m/>
    <m/>
    <m/>
    <m/>
    <m/>
    <m/>
  </r>
  <r>
    <n v="326"/>
    <m/>
    <m/>
    <m/>
    <m/>
    <m/>
    <x v="3"/>
    <m/>
    <m/>
    <m/>
    <m/>
    <m/>
    <m/>
    <m/>
    <m/>
    <m/>
    <m/>
    <m/>
    <m/>
    <m/>
    <m/>
    <m/>
    <x v="0"/>
    <m/>
    <x v="1"/>
    <m/>
    <m/>
    <m/>
    <m/>
    <m/>
    <m/>
    <m/>
  </r>
  <r>
    <n v="327"/>
    <m/>
    <m/>
    <m/>
    <m/>
    <m/>
    <x v="3"/>
    <m/>
    <m/>
    <m/>
    <m/>
    <m/>
    <m/>
    <m/>
    <m/>
    <m/>
    <m/>
    <m/>
    <m/>
    <m/>
    <m/>
    <m/>
    <x v="0"/>
    <m/>
    <x v="1"/>
    <m/>
    <m/>
    <m/>
    <m/>
    <m/>
    <m/>
    <m/>
  </r>
  <r>
    <n v="328"/>
    <m/>
    <m/>
    <m/>
    <m/>
    <m/>
    <x v="3"/>
    <m/>
    <m/>
    <m/>
    <m/>
    <m/>
    <m/>
    <m/>
    <m/>
    <m/>
    <m/>
    <m/>
    <m/>
    <m/>
    <m/>
    <m/>
    <x v="0"/>
    <m/>
    <x v="1"/>
    <m/>
    <m/>
    <m/>
    <m/>
    <m/>
    <m/>
    <m/>
  </r>
  <r>
    <n v="329"/>
    <m/>
    <m/>
    <m/>
    <m/>
    <m/>
    <x v="3"/>
    <m/>
    <m/>
    <m/>
    <m/>
    <m/>
    <m/>
    <m/>
    <m/>
    <m/>
    <m/>
    <m/>
    <m/>
    <m/>
    <m/>
    <m/>
    <x v="0"/>
    <m/>
    <x v="1"/>
    <m/>
    <m/>
    <m/>
    <m/>
    <m/>
    <m/>
    <m/>
  </r>
  <r>
    <n v="330"/>
    <m/>
    <m/>
    <m/>
    <m/>
    <m/>
    <x v="3"/>
    <m/>
    <m/>
    <m/>
    <m/>
    <m/>
    <m/>
    <m/>
    <m/>
    <m/>
    <m/>
    <m/>
    <m/>
    <m/>
    <m/>
    <m/>
    <x v="0"/>
    <m/>
    <x v="1"/>
    <m/>
    <m/>
    <m/>
    <m/>
    <m/>
    <m/>
    <m/>
  </r>
  <r>
    <n v="331"/>
    <m/>
    <m/>
    <m/>
    <m/>
    <m/>
    <x v="3"/>
    <m/>
    <m/>
    <m/>
    <m/>
    <m/>
    <m/>
    <m/>
    <m/>
    <m/>
    <m/>
    <m/>
    <m/>
    <m/>
    <m/>
    <m/>
    <x v="0"/>
    <m/>
    <x v="1"/>
    <m/>
    <m/>
    <m/>
    <m/>
    <m/>
    <m/>
    <m/>
  </r>
  <r>
    <n v="332"/>
    <m/>
    <m/>
    <m/>
    <m/>
    <m/>
    <x v="3"/>
    <m/>
    <m/>
    <m/>
    <m/>
    <m/>
    <m/>
    <m/>
    <m/>
    <m/>
    <m/>
    <m/>
    <m/>
    <m/>
    <m/>
    <m/>
    <x v="0"/>
    <m/>
    <x v="1"/>
    <m/>
    <m/>
    <m/>
    <m/>
    <m/>
    <m/>
    <m/>
  </r>
  <r>
    <n v="333"/>
    <m/>
    <m/>
    <m/>
    <m/>
    <m/>
    <x v="3"/>
    <m/>
    <m/>
    <m/>
    <m/>
    <m/>
    <m/>
    <m/>
    <m/>
    <m/>
    <m/>
    <m/>
    <m/>
    <m/>
    <m/>
    <m/>
    <x v="0"/>
    <m/>
    <x v="1"/>
    <m/>
    <m/>
    <m/>
    <m/>
    <m/>
    <m/>
    <m/>
  </r>
  <r>
    <n v="334"/>
    <m/>
    <m/>
    <m/>
    <m/>
    <m/>
    <x v="3"/>
    <m/>
    <m/>
    <m/>
    <m/>
    <m/>
    <m/>
    <m/>
    <m/>
    <m/>
    <m/>
    <m/>
    <m/>
    <m/>
    <m/>
    <m/>
    <x v="0"/>
    <m/>
    <x v="1"/>
    <m/>
    <m/>
    <m/>
    <m/>
    <m/>
    <m/>
    <m/>
  </r>
  <r>
    <n v="335"/>
    <m/>
    <m/>
    <m/>
    <m/>
    <m/>
    <x v="3"/>
    <m/>
    <m/>
    <m/>
    <m/>
    <m/>
    <m/>
    <m/>
    <m/>
    <m/>
    <m/>
    <m/>
    <m/>
    <m/>
    <m/>
    <m/>
    <x v="0"/>
    <m/>
    <x v="1"/>
    <m/>
    <m/>
    <m/>
    <m/>
    <m/>
    <m/>
    <m/>
  </r>
  <r>
    <n v="336"/>
    <m/>
    <m/>
    <m/>
    <m/>
    <m/>
    <x v="3"/>
    <m/>
    <m/>
    <m/>
    <m/>
    <m/>
    <m/>
    <m/>
    <m/>
    <m/>
    <m/>
    <m/>
    <m/>
    <m/>
    <m/>
    <m/>
    <x v="0"/>
    <m/>
    <x v="1"/>
    <m/>
    <m/>
    <m/>
    <m/>
    <m/>
    <m/>
    <m/>
  </r>
  <r>
    <n v="337"/>
    <m/>
    <m/>
    <m/>
    <m/>
    <m/>
    <x v="3"/>
    <m/>
    <m/>
    <m/>
    <m/>
    <m/>
    <m/>
    <m/>
    <m/>
    <m/>
    <m/>
    <m/>
    <m/>
    <m/>
    <m/>
    <m/>
    <x v="0"/>
    <m/>
    <x v="1"/>
    <m/>
    <m/>
    <m/>
    <m/>
    <m/>
    <m/>
    <m/>
  </r>
  <r>
    <n v="338"/>
    <m/>
    <m/>
    <m/>
    <m/>
    <m/>
    <x v="3"/>
    <m/>
    <m/>
    <m/>
    <m/>
    <m/>
    <m/>
    <m/>
    <m/>
    <m/>
    <m/>
    <m/>
    <m/>
    <m/>
    <m/>
    <m/>
    <x v="0"/>
    <m/>
    <x v="1"/>
    <m/>
    <m/>
    <m/>
    <m/>
    <m/>
    <m/>
    <m/>
  </r>
  <r>
    <n v="339"/>
    <m/>
    <m/>
    <m/>
    <m/>
    <m/>
    <x v="3"/>
    <m/>
    <m/>
    <m/>
    <m/>
    <m/>
    <m/>
    <m/>
    <m/>
    <m/>
    <m/>
    <m/>
    <m/>
    <m/>
    <m/>
    <m/>
    <x v="0"/>
    <m/>
    <x v="1"/>
    <m/>
    <m/>
    <m/>
    <m/>
    <m/>
    <m/>
    <m/>
  </r>
  <r>
    <n v="340"/>
    <m/>
    <m/>
    <m/>
    <m/>
    <m/>
    <x v="3"/>
    <m/>
    <m/>
    <m/>
    <m/>
    <m/>
    <m/>
    <m/>
    <m/>
    <m/>
    <m/>
    <m/>
    <m/>
    <m/>
    <m/>
    <m/>
    <x v="0"/>
    <m/>
    <x v="1"/>
    <m/>
    <m/>
    <m/>
    <m/>
    <m/>
    <m/>
    <m/>
  </r>
  <r>
    <n v="341"/>
    <m/>
    <m/>
    <m/>
    <m/>
    <m/>
    <x v="3"/>
    <m/>
    <m/>
    <m/>
    <m/>
    <m/>
    <m/>
    <m/>
    <m/>
    <m/>
    <m/>
    <m/>
    <m/>
    <m/>
    <m/>
    <m/>
    <x v="0"/>
    <m/>
    <x v="1"/>
    <m/>
    <m/>
    <m/>
    <m/>
    <m/>
    <m/>
    <m/>
  </r>
  <r>
    <n v="342"/>
    <m/>
    <m/>
    <m/>
    <m/>
    <m/>
    <x v="3"/>
    <m/>
    <m/>
    <m/>
    <m/>
    <m/>
    <m/>
    <m/>
    <m/>
    <m/>
    <m/>
    <m/>
    <m/>
    <m/>
    <m/>
    <m/>
    <x v="0"/>
    <m/>
    <x v="1"/>
    <m/>
    <m/>
    <m/>
    <m/>
    <m/>
    <m/>
    <m/>
  </r>
  <r>
    <n v="343"/>
    <m/>
    <m/>
    <m/>
    <m/>
    <m/>
    <x v="3"/>
    <m/>
    <m/>
    <m/>
    <m/>
    <m/>
    <m/>
    <m/>
    <m/>
    <m/>
    <m/>
    <m/>
    <m/>
    <m/>
    <m/>
    <m/>
    <x v="0"/>
    <m/>
    <x v="1"/>
    <m/>
    <m/>
    <m/>
    <m/>
    <m/>
    <m/>
    <m/>
  </r>
  <r>
    <n v="344"/>
    <m/>
    <m/>
    <m/>
    <m/>
    <m/>
    <x v="3"/>
    <m/>
    <m/>
    <m/>
    <m/>
    <m/>
    <m/>
    <m/>
    <m/>
    <m/>
    <m/>
    <m/>
    <m/>
    <m/>
    <m/>
    <m/>
    <x v="0"/>
    <m/>
    <x v="1"/>
    <m/>
    <m/>
    <m/>
    <m/>
    <m/>
    <m/>
    <m/>
  </r>
  <r>
    <n v="345"/>
    <m/>
    <m/>
    <m/>
    <m/>
    <m/>
    <x v="3"/>
    <m/>
    <m/>
    <m/>
    <m/>
    <m/>
    <m/>
    <m/>
    <m/>
    <m/>
    <m/>
    <m/>
    <m/>
    <m/>
    <m/>
    <m/>
    <x v="0"/>
    <m/>
    <x v="1"/>
    <m/>
    <m/>
    <m/>
    <m/>
    <m/>
    <m/>
    <m/>
  </r>
  <r>
    <n v="346"/>
    <m/>
    <m/>
    <m/>
    <m/>
    <m/>
    <x v="3"/>
    <m/>
    <m/>
    <m/>
    <m/>
    <m/>
    <m/>
    <m/>
    <m/>
    <m/>
    <m/>
    <m/>
    <m/>
    <m/>
    <m/>
    <m/>
    <x v="0"/>
    <m/>
    <x v="1"/>
    <m/>
    <m/>
    <m/>
    <m/>
    <m/>
    <m/>
    <m/>
  </r>
  <r>
    <n v="347"/>
    <m/>
    <m/>
    <m/>
    <m/>
    <m/>
    <x v="3"/>
    <m/>
    <m/>
    <m/>
    <m/>
    <m/>
    <m/>
    <m/>
    <m/>
    <m/>
    <m/>
    <m/>
    <m/>
    <m/>
    <m/>
    <m/>
    <x v="0"/>
    <m/>
    <x v="1"/>
    <m/>
    <m/>
    <m/>
    <m/>
    <m/>
    <m/>
    <m/>
  </r>
  <r>
    <n v="348"/>
    <m/>
    <m/>
    <m/>
    <m/>
    <m/>
    <x v="3"/>
    <m/>
    <m/>
    <m/>
    <m/>
    <m/>
    <m/>
    <m/>
    <m/>
    <m/>
    <m/>
    <m/>
    <m/>
    <m/>
    <m/>
    <m/>
    <x v="0"/>
    <m/>
    <x v="1"/>
    <m/>
    <m/>
    <m/>
    <m/>
    <m/>
    <m/>
    <m/>
  </r>
  <r>
    <n v="349"/>
    <m/>
    <m/>
    <m/>
    <m/>
    <m/>
    <x v="3"/>
    <m/>
    <m/>
    <m/>
    <m/>
    <m/>
    <m/>
    <m/>
    <m/>
    <m/>
    <m/>
    <m/>
    <m/>
    <m/>
    <m/>
    <m/>
    <x v="0"/>
    <m/>
    <x v="1"/>
    <m/>
    <m/>
    <m/>
    <m/>
    <m/>
    <m/>
    <m/>
  </r>
  <r>
    <n v="350"/>
    <m/>
    <m/>
    <m/>
    <m/>
    <m/>
    <x v="3"/>
    <m/>
    <m/>
    <m/>
    <m/>
    <m/>
    <m/>
    <m/>
    <m/>
    <m/>
    <m/>
    <m/>
    <m/>
    <m/>
    <m/>
    <m/>
    <x v="0"/>
    <m/>
    <x v="1"/>
    <m/>
    <m/>
    <m/>
    <m/>
    <m/>
    <m/>
    <m/>
  </r>
  <r>
    <n v="351"/>
    <m/>
    <m/>
    <m/>
    <m/>
    <m/>
    <x v="3"/>
    <m/>
    <m/>
    <m/>
    <m/>
    <m/>
    <m/>
    <m/>
    <m/>
    <m/>
    <m/>
    <m/>
    <m/>
    <m/>
    <m/>
    <m/>
    <x v="0"/>
    <m/>
    <x v="1"/>
    <m/>
    <m/>
    <m/>
    <m/>
    <m/>
    <m/>
    <m/>
  </r>
  <r>
    <n v="352"/>
    <m/>
    <m/>
    <m/>
    <m/>
    <m/>
    <x v="3"/>
    <m/>
    <m/>
    <m/>
    <m/>
    <m/>
    <m/>
    <m/>
    <m/>
    <m/>
    <m/>
    <m/>
    <m/>
    <m/>
    <m/>
    <m/>
    <x v="0"/>
    <m/>
    <x v="1"/>
    <m/>
    <m/>
    <m/>
    <m/>
    <m/>
    <m/>
    <m/>
  </r>
  <r>
    <n v="353"/>
    <m/>
    <m/>
    <m/>
    <m/>
    <m/>
    <x v="3"/>
    <m/>
    <m/>
    <m/>
    <m/>
    <m/>
    <m/>
    <m/>
    <m/>
    <m/>
    <m/>
    <m/>
    <m/>
    <m/>
    <m/>
    <m/>
    <x v="0"/>
    <m/>
    <x v="1"/>
    <m/>
    <m/>
    <m/>
    <m/>
    <m/>
    <m/>
    <m/>
  </r>
  <r>
    <n v="354"/>
    <m/>
    <m/>
    <m/>
    <m/>
    <m/>
    <x v="3"/>
    <m/>
    <m/>
    <m/>
    <m/>
    <m/>
    <m/>
    <m/>
    <m/>
    <m/>
    <m/>
    <m/>
    <m/>
    <m/>
    <m/>
    <m/>
    <x v="0"/>
    <m/>
    <x v="1"/>
    <m/>
    <m/>
    <m/>
    <m/>
    <m/>
    <m/>
    <m/>
  </r>
  <r>
    <n v="355"/>
    <m/>
    <m/>
    <m/>
    <m/>
    <m/>
    <x v="3"/>
    <m/>
    <m/>
    <m/>
    <m/>
    <m/>
    <m/>
    <m/>
    <m/>
    <m/>
    <m/>
    <m/>
    <m/>
    <m/>
    <m/>
    <m/>
    <x v="0"/>
    <m/>
    <x v="1"/>
    <m/>
    <m/>
    <m/>
    <m/>
    <m/>
    <m/>
    <m/>
  </r>
  <r>
    <n v="356"/>
    <m/>
    <m/>
    <m/>
    <m/>
    <m/>
    <x v="3"/>
    <m/>
    <m/>
    <m/>
    <m/>
    <m/>
    <m/>
    <m/>
    <m/>
    <m/>
    <m/>
    <m/>
    <m/>
    <m/>
    <m/>
    <m/>
    <x v="0"/>
    <m/>
    <x v="1"/>
    <m/>
    <m/>
    <m/>
    <m/>
    <m/>
    <m/>
    <m/>
  </r>
  <r>
    <n v="357"/>
    <m/>
    <m/>
    <m/>
    <m/>
    <m/>
    <x v="3"/>
    <m/>
    <m/>
    <m/>
    <m/>
    <m/>
    <m/>
    <m/>
    <m/>
    <m/>
    <m/>
    <m/>
    <m/>
    <m/>
    <m/>
    <m/>
    <x v="0"/>
    <m/>
    <x v="1"/>
    <m/>
    <m/>
    <m/>
    <m/>
    <m/>
    <m/>
    <m/>
  </r>
  <r>
    <n v="358"/>
    <m/>
    <m/>
    <m/>
    <m/>
    <m/>
    <x v="3"/>
    <m/>
    <m/>
    <m/>
    <m/>
    <m/>
    <m/>
    <m/>
    <m/>
    <m/>
    <m/>
    <m/>
    <m/>
    <m/>
    <m/>
    <m/>
    <x v="0"/>
    <m/>
    <x v="1"/>
    <m/>
    <m/>
    <m/>
    <m/>
    <m/>
    <m/>
    <m/>
  </r>
  <r>
    <n v="359"/>
    <m/>
    <m/>
    <m/>
    <m/>
    <m/>
    <x v="3"/>
    <m/>
    <m/>
    <m/>
    <m/>
    <m/>
    <m/>
    <m/>
    <m/>
    <m/>
    <m/>
    <m/>
    <m/>
    <m/>
    <m/>
    <m/>
    <x v="0"/>
    <m/>
    <x v="1"/>
    <m/>
    <m/>
    <m/>
    <m/>
    <m/>
    <m/>
    <m/>
  </r>
  <r>
    <n v="360"/>
    <m/>
    <m/>
    <m/>
    <m/>
    <m/>
    <x v="3"/>
    <m/>
    <m/>
    <m/>
    <m/>
    <m/>
    <m/>
    <m/>
    <m/>
    <m/>
    <m/>
    <m/>
    <m/>
    <m/>
    <m/>
    <m/>
    <x v="0"/>
    <m/>
    <x v="1"/>
    <m/>
    <m/>
    <m/>
    <m/>
    <m/>
    <m/>
    <m/>
  </r>
  <r>
    <n v="361"/>
    <m/>
    <m/>
    <m/>
    <m/>
    <m/>
    <x v="3"/>
    <m/>
    <m/>
    <m/>
    <m/>
    <m/>
    <m/>
    <m/>
    <m/>
    <m/>
    <m/>
    <m/>
    <m/>
    <m/>
    <m/>
    <m/>
    <x v="0"/>
    <m/>
    <x v="1"/>
    <m/>
    <m/>
    <m/>
    <m/>
    <m/>
    <m/>
    <m/>
  </r>
  <r>
    <n v="362"/>
    <m/>
    <m/>
    <m/>
    <m/>
    <m/>
    <x v="3"/>
    <m/>
    <m/>
    <m/>
    <m/>
    <m/>
    <m/>
    <m/>
    <m/>
    <m/>
    <m/>
    <m/>
    <m/>
    <m/>
    <m/>
    <m/>
    <x v="0"/>
    <m/>
    <x v="1"/>
    <m/>
    <m/>
    <m/>
    <m/>
    <m/>
    <m/>
    <m/>
  </r>
  <r>
    <n v="363"/>
    <m/>
    <m/>
    <m/>
    <m/>
    <m/>
    <x v="3"/>
    <m/>
    <m/>
    <m/>
    <m/>
    <m/>
    <m/>
    <m/>
    <m/>
    <m/>
    <m/>
    <m/>
    <m/>
    <m/>
    <m/>
    <m/>
    <x v="0"/>
    <m/>
    <x v="1"/>
    <m/>
    <m/>
    <m/>
    <m/>
    <m/>
    <m/>
    <m/>
  </r>
  <r>
    <n v="364"/>
    <m/>
    <m/>
    <m/>
    <m/>
    <m/>
    <x v="3"/>
    <m/>
    <m/>
    <m/>
    <m/>
    <m/>
    <m/>
    <m/>
    <m/>
    <m/>
    <m/>
    <m/>
    <m/>
    <m/>
    <m/>
    <m/>
    <x v="0"/>
    <m/>
    <x v="1"/>
    <m/>
    <m/>
    <m/>
    <m/>
    <m/>
    <m/>
    <m/>
  </r>
  <r>
    <n v="365"/>
    <m/>
    <m/>
    <m/>
    <m/>
    <m/>
    <x v="3"/>
    <m/>
    <m/>
    <m/>
    <m/>
    <m/>
    <m/>
    <m/>
    <m/>
    <m/>
    <m/>
    <m/>
    <m/>
    <m/>
    <m/>
    <m/>
    <x v="0"/>
    <m/>
    <x v="1"/>
    <m/>
    <m/>
    <m/>
    <m/>
    <m/>
    <m/>
    <m/>
  </r>
  <r>
    <n v="366"/>
    <m/>
    <m/>
    <m/>
    <m/>
    <m/>
    <x v="3"/>
    <m/>
    <m/>
    <m/>
    <m/>
    <m/>
    <m/>
    <m/>
    <m/>
    <m/>
    <m/>
    <m/>
    <m/>
    <m/>
    <m/>
    <m/>
    <x v="0"/>
    <m/>
    <x v="1"/>
    <m/>
    <m/>
    <m/>
    <m/>
    <m/>
    <m/>
    <m/>
  </r>
  <r>
    <n v="367"/>
    <m/>
    <m/>
    <m/>
    <m/>
    <m/>
    <x v="3"/>
    <m/>
    <m/>
    <m/>
    <m/>
    <m/>
    <m/>
    <m/>
    <m/>
    <m/>
    <m/>
    <m/>
    <m/>
    <m/>
    <m/>
    <m/>
    <x v="0"/>
    <m/>
    <x v="1"/>
    <m/>
    <m/>
    <m/>
    <m/>
    <m/>
    <m/>
    <m/>
  </r>
  <r>
    <n v="368"/>
    <m/>
    <m/>
    <m/>
    <m/>
    <m/>
    <x v="3"/>
    <m/>
    <m/>
    <m/>
    <m/>
    <m/>
    <m/>
    <m/>
    <m/>
    <m/>
    <m/>
    <m/>
    <m/>
    <m/>
    <m/>
    <m/>
    <x v="0"/>
    <m/>
    <x v="1"/>
    <m/>
    <m/>
    <m/>
    <m/>
    <m/>
    <m/>
    <m/>
  </r>
  <r>
    <n v="369"/>
    <m/>
    <m/>
    <m/>
    <m/>
    <m/>
    <x v="3"/>
    <m/>
    <m/>
    <m/>
    <m/>
    <m/>
    <m/>
    <m/>
    <m/>
    <m/>
    <m/>
    <m/>
    <m/>
    <m/>
    <m/>
    <m/>
    <x v="0"/>
    <m/>
    <x v="1"/>
    <m/>
    <m/>
    <m/>
    <m/>
    <m/>
    <m/>
    <m/>
  </r>
  <r>
    <n v="370"/>
    <m/>
    <m/>
    <m/>
    <m/>
    <m/>
    <x v="3"/>
    <m/>
    <m/>
    <m/>
    <m/>
    <m/>
    <m/>
    <m/>
    <m/>
    <m/>
    <m/>
    <m/>
    <m/>
    <m/>
    <m/>
    <m/>
    <x v="0"/>
    <m/>
    <x v="1"/>
    <m/>
    <m/>
    <m/>
    <m/>
    <m/>
    <m/>
    <m/>
  </r>
  <r>
    <n v="371"/>
    <m/>
    <m/>
    <m/>
    <m/>
    <m/>
    <x v="3"/>
    <m/>
    <m/>
    <m/>
    <m/>
    <m/>
    <m/>
    <m/>
    <m/>
    <m/>
    <m/>
    <m/>
    <m/>
    <m/>
    <m/>
    <m/>
    <x v="0"/>
    <m/>
    <x v="1"/>
    <m/>
    <m/>
    <m/>
    <m/>
    <m/>
    <m/>
    <m/>
  </r>
  <r>
    <n v="372"/>
    <m/>
    <m/>
    <m/>
    <m/>
    <m/>
    <x v="3"/>
    <m/>
    <m/>
    <m/>
    <m/>
    <m/>
    <m/>
    <m/>
    <m/>
    <m/>
    <m/>
    <m/>
    <m/>
    <m/>
    <m/>
    <m/>
    <x v="0"/>
    <m/>
    <x v="1"/>
    <m/>
    <m/>
    <m/>
    <m/>
    <m/>
    <m/>
    <m/>
  </r>
  <r>
    <n v="373"/>
    <m/>
    <m/>
    <m/>
    <m/>
    <m/>
    <x v="3"/>
    <m/>
    <m/>
    <m/>
    <m/>
    <m/>
    <m/>
    <m/>
    <m/>
    <m/>
    <m/>
    <m/>
    <m/>
    <m/>
    <m/>
    <m/>
    <x v="0"/>
    <m/>
    <x v="1"/>
    <m/>
    <m/>
    <m/>
    <m/>
    <m/>
    <m/>
    <m/>
  </r>
  <r>
    <n v="374"/>
    <m/>
    <m/>
    <m/>
    <m/>
    <m/>
    <x v="3"/>
    <m/>
    <m/>
    <m/>
    <m/>
    <m/>
    <m/>
    <m/>
    <m/>
    <m/>
    <m/>
    <m/>
    <m/>
    <m/>
    <m/>
    <m/>
    <x v="0"/>
    <m/>
    <x v="1"/>
    <m/>
    <m/>
    <m/>
    <m/>
    <m/>
    <m/>
    <m/>
  </r>
  <r>
    <n v="375"/>
    <m/>
    <m/>
    <m/>
    <m/>
    <m/>
    <x v="3"/>
    <m/>
    <m/>
    <m/>
    <m/>
    <m/>
    <m/>
    <m/>
    <m/>
    <m/>
    <m/>
    <m/>
    <m/>
    <m/>
    <m/>
    <m/>
    <x v="0"/>
    <m/>
    <x v="1"/>
    <m/>
    <m/>
    <m/>
    <m/>
    <m/>
    <m/>
    <m/>
  </r>
  <r>
    <n v="376"/>
    <m/>
    <m/>
    <m/>
    <m/>
    <m/>
    <x v="3"/>
    <m/>
    <m/>
    <m/>
    <m/>
    <m/>
    <m/>
    <m/>
    <m/>
    <m/>
    <m/>
    <m/>
    <m/>
    <m/>
    <m/>
    <m/>
    <x v="0"/>
    <m/>
    <x v="1"/>
    <m/>
    <m/>
    <m/>
    <m/>
    <m/>
    <m/>
    <m/>
  </r>
  <r>
    <n v="377"/>
    <m/>
    <m/>
    <m/>
    <m/>
    <m/>
    <x v="3"/>
    <m/>
    <m/>
    <m/>
    <m/>
    <m/>
    <m/>
    <m/>
    <m/>
    <m/>
    <m/>
    <m/>
    <m/>
    <m/>
    <m/>
    <m/>
    <x v="0"/>
    <m/>
    <x v="1"/>
    <m/>
    <m/>
    <m/>
    <m/>
    <m/>
    <m/>
    <m/>
  </r>
  <r>
    <n v="378"/>
    <m/>
    <m/>
    <m/>
    <m/>
    <m/>
    <x v="3"/>
    <m/>
    <m/>
    <m/>
    <m/>
    <m/>
    <m/>
    <m/>
    <m/>
    <m/>
    <m/>
    <m/>
    <m/>
    <m/>
    <m/>
    <m/>
    <x v="0"/>
    <m/>
    <x v="1"/>
    <m/>
    <m/>
    <m/>
    <m/>
    <m/>
    <m/>
    <m/>
  </r>
  <r>
    <n v="379"/>
    <m/>
    <m/>
    <m/>
    <m/>
    <m/>
    <x v="3"/>
    <m/>
    <m/>
    <m/>
    <m/>
    <m/>
    <m/>
    <m/>
    <m/>
    <m/>
    <m/>
    <m/>
    <m/>
    <m/>
    <m/>
    <m/>
    <x v="0"/>
    <m/>
    <x v="1"/>
    <m/>
    <m/>
    <m/>
    <m/>
    <m/>
    <m/>
    <m/>
  </r>
  <r>
    <n v="380"/>
    <m/>
    <m/>
    <m/>
    <m/>
    <m/>
    <x v="3"/>
    <m/>
    <m/>
    <m/>
    <m/>
    <m/>
    <m/>
    <m/>
    <m/>
    <m/>
    <m/>
    <m/>
    <m/>
    <m/>
    <m/>
    <m/>
    <x v="0"/>
    <m/>
    <x v="1"/>
    <m/>
    <m/>
    <m/>
    <m/>
    <m/>
    <m/>
    <m/>
  </r>
  <r>
    <n v="381"/>
    <m/>
    <m/>
    <m/>
    <m/>
    <m/>
    <x v="3"/>
    <m/>
    <m/>
    <m/>
    <m/>
    <m/>
    <m/>
    <m/>
    <m/>
    <m/>
    <m/>
    <m/>
    <m/>
    <m/>
    <m/>
    <m/>
    <x v="0"/>
    <m/>
    <x v="1"/>
    <m/>
    <m/>
    <m/>
    <m/>
    <m/>
    <m/>
    <m/>
  </r>
  <r>
    <n v="382"/>
    <m/>
    <m/>
    <m/>
    <m/>
    <m/>
    <x v="3"/>
    <m/>
    <m/>
    <m/>
    <m/>
    <m/>
    <m/>
    <m/>
    <m/>
    <m/>
    <m/>
    <m/>
    <m/>
    <m/>
    <m/>
    <m/>
    <x v="0"/>
    <m/>
    <x v="1"/>
    <m/>
    <m/>
    <m/>
    <m/>
    <m/>
    <m/>
    <m/>
  </r>
  <r>
    <n v="383"/>
    <m/>
    <m/>
    <m/>
    <m/>
    <m/>
    <x v="3"/>
    <m/>
    <m/>
    <m/>
    <m/>
    <m/>
    <m/>
    <m/>
    <m/>
    <m/>
    <m/>
    <m/>
    <m/>
    <m/>
    <m/>
    <m/>
    <x v="0"/>
    <m/>
    <x v="1"/>
    <m/>
    <m/>
    <m/>
    <m/>
    <m/>
    <m/>
    <m/>
  </r>
  <r>
    <n v="384"/>
    <m/>
    <m/>
    <m/>
    <m/>
    <m/>
    <x v="3"/>
    <m/>
    <m/>
    <m/>
    <m/>
    <m/>
    <m/>
    <m/>
    <m/>
    <m/>
    <m/>
    <m/>
    <m/>
    <m/>
    <m/>
    <m/>
    <x v="0"/>
    <m/>
    <x v="1"/>
    <m/>
    <m/>
    <m/>
    <m/>
    <m/>
    <m/>
    <m/>
  </r>
  <r>
    <n v="385"/>
    <m/>
    <m/>
    <m/>
    <m/>
    <m/>
    <x v="3"/>
    <m/>
    <m/>
    <m/>
    <m/>
    <m/>
    <m/>
    <m/>
    <m/>
    <m/>
    <m/>
    <m/>
    <m/>
    <m/>
    <m/>
    <m/>
    <x v="0"/>
    <m/>
    <x v="1"/>
    <m/>
    <m/>
    <m/>
    <m/>
    <m/>
    <m/>
    <m/>
  </r>
  <r>
    <n v="386"/>
    <m/>
    <m/>
    <m/>
    <m/>
    <m/>
    <x v="3"/>
    <m/>
    <m/>
    <m/>
    <m/>
    <m/>
    <m/>
    <m/>
    <m/>
    <m/>
    <m/>
    <m/>
    <m/>
    <m/>
    <m/>
    <m/>
    <x v="0"/>
    <m/>
    <x v="1"/>
    <m/>
    <m/>
    <m/>
    <m/>
    <m/>
    <m/>
    <m/>
  </r>
  <r>
    <n v="387"/>
    <m/>
    <m/>
    <m/>
    <m/>
    <m/>
    <x v="3"/>
    <m/>
    <m/>
    <m/>
    <m/>
    <m/>
    <m/>
    <m/>
    <m/>
    <m/>
    <m/>
    <m/>
    <m/>
    <m/>
    <m/>
    <m/>
    <x v="0"/>
    <m/>
    <x v="1"/>
    <m/>
    <m/>
    <m/>
    <m/>
    <m/>
    <m/>
    <m/>
  </r>
  <r>
    <n v="388"/>
    <m/>
    <m/>
    <m/>
    <m/>
    <m/>
    <x v="3"/>
    <m/>
    <m/>
    <m/>
    <m/>
    <m/>
    <m/>
    <m/>
    <m/>
    <m/>
    <m/>
    <m/>
    <m/>
    <m/>
    <m/>
    <m/>
    <x v="0"/>
    <m/>
    <x v="1"/>
    <m/>
    <m/>
    <m/>
    <m/>
    <m/>
    <m/>
    <m/>
  </r>
  <r>
    <n v="389"/>
    <m/>
    <m/>
    <m/>
    <m/>
    <m/>
    <x v="3"/>
    <m/>
    <m/>
    <m/>
    <m/>
    <m/>
    <m/>
    <m/>
    <m/>
    <m/>
    <m/>
    <m/>
    <m/>
    <m/>
    <m/>
    <m/>
    <x v="0"/>
    <m/>
    <x v="1"/>
    <m/>
    <m/>
    <m/>
    <m/>
    <m/>
    <m/>
    <m/>
  </r>
  <r>
    <n v="390"/>
    <m/>
    <m/>
    <m/>
    <m/>
    <m/>
    <x v="3"/>
    <m/>
    <m/>
    <m/>
    <m/>
    <m/>
    <m/>
    <m/>
    <m/>
    <m/>
    <m/>
    <m/>
    <m/>
    <m/>
    <m/>
    <m/>
    <x v="0"/>
    <m/>
    <x v="1"/>
    <m/>
    <m/>
    <m/>
    <m/>
    <m/>
    <m/>
    <m/>
  </r>
  <r>
    <n v="391"/>
    <m/>
    <m/>
    <m/>
    <m/>
    <m/>
    <x v="3"/>
    <m/>
    <m/>
    <m/>
    <m/>
    <m/>
    <m/>
    <m/>
    <m/>
    <m/>
    <m/>
    <m/>
    <m/>
    <m/>
    <m/>
    <m/>
    <x v="0"/>
    <m/>
    <x v="1"/>
    <m/>
    <m/>
    <m/>
    <m/>
    <m/>
    <m/>
    <m/>
  </r>
  <r>
    <n v="392"/>
    <m/>
    <m/>
    <m/>
    <m/>
    <m/>
    <x v="3"/>
    <m/>
    <m/>
    <m/>
    <m/>
    <m/>
    <m/>
    <m/>
    <m/>
    <m/>
    <m/>
    <m/>
    <m/>
    <m/>
    <m/>
    <m/>
    <x v="0"/>
    <m/>
    <x v="1"/>
    <m/>
    <m/>
    <m/>
    <m/>
    <m/>
    <m/>
    <m/>
  </r>
  <r>
    <n v="393"/>
    <m/>
    <m/>
    <m/>
    <m/>
    <m/>
    <x v="3"/>
    <m/>
    <m/>
    <m/>
    <m/>
    <m/>
    <m/>
    <m/>
    <m/>
    <m/>
    <m/>
    <m/>
    <m/>
    <m/>
    <m/>
    <m/>
    <x v="0"/>
    <m/>
    <x v="1"/>
    <m/>
    <m/>
    <m/>
    <m/>
    <m/>
    <m/>
    <m/>
  </r>
  <r>
    <n v="394"/>
    <m/>
    <m/>
    <m/>
    <m/>
    <m/>
    <x v="3"/>
    <m/>
    <m/>
    <m/>
    <m/>
    <m/>
    <m/>
    <m/>
    <m/>
    <m/>
    <m/>
    <m/>
    <m/>
    <m/>
    <m/>
    <m/>
    <x v="0"/>
    <m/>
    <x v="1"/>
    <m/>
    <m/>
    <m/>
    <m/>
    <m/>
    <m/>
    <m/>
  </r>
  <r>
    <n v="395"/>
    <m/>
    <m/>
    <m/>
    <m/>
    <m/>
    <x v="3"/>
    <m/>
    <m/>
    <m/>
    <m/>
    <m/>
    <m/>
    <m/>
    <m/>
    <m/>
    <m/>
    <m/>
    <m/>
    <m/>
    <m/>
    <m/>
    <x v="0"/>
    <m/>
    <x v="1"/>
    <m/>
    <m/>
    <m/>
    <m/>
    <m/>
    <m/>
    <m/>
  </r>
  <r>
    <n v="396"/>
    <m/>
    <m/>
    <m/>
    <m/>
    <m/>
    <x v="3"/>
    <m/>
    <m/>
    <m/>
    <m/>
    <m/>
    <m/>
    <m/>
    <m/>
    <m/>
    <m/>
    <m/>
    <m/>
    <m/>
    <m/>
    <m/>
    <x v="0"/>
    <m/>
    <x v="1"/>
    <m/>
    <m/>
    <m/>
    <m/>
    <m/>
    <m/>
    <m/>
  </r>
  <r>
    <n v="397"/>
    <m/>
    <m/>
    <m/>
    <m/>
    <m/>
    <x v="3"/>
    <m/>
    <m/>
    <m/>
    <m/>
    <m/>
    <m/>
    <m/>
    <m/>
    <m/>
    <m/>
    <m/>
    <m/>
    <m/>
    <m/>
    <m/>
    <x v="0"/>
    <m/>
    <x v="1"/>
    <m/>
    <m/>
    <m/>
    <m/>
    <m/>
    <m/>
    <m/>
  </r>
  <r>
    <n v="398"/>
    <m/>
    <m/>
    <m/>
    <m/>
    <m/>
    <x v="3"/>
    <m/>
    <m/>
    <m/>
    <m/>
    <m/>
    <m/>
    <m/>
    <m/>
    <m/>
    <m/>
    <m/>
    <m/>
    <m/>
    <m/>
    <m/>
    <x v="0"/>
    <m/>
    <x v="1"/>
    <m/>
    <m/>
    <m/>
    <m/>
    <m/>
    <m/>
    <m/>
  </r>
  <r>
    <n v="399"/>
    <m/>
    <m/>
    <m/>
    <m/>
    <m/>
    <x v="3"/>
    <m/>
    <m/>
    <m/>
    <m/>
    <m/>
    <m/>
    <m/>
    <m/>
    <m/>
    <m/>
    <m/>
    <m/>
    <m/>
    <m/>
    <m/>
    <x v="0"/>
    <m/>
    <x v="1"/>
    <m/>
    <m/>
    <m/>
    <m/>
    <m/>
    <m/>
    <m/>
  </r>
  <r>
    <n v="400"/>
    <m/>
    <m/>
    <m/>
    <m/>
    <m/>
    <x v="3"/>
    <m/>
    <m/>
    <m/>
    <m/>
    <m/>
    <m/>
    <m/>
    <m/>
    <m/>
    <m/>
    <m/>
    <m/>
    <m/>
    <m/>
    <m/>
    <x v="0"/>
    <m/>
    <x v="1"/>
    <m/>
    <m/>
    <m/>
    <m/>
    <m/>
    <m/>
    <m/>
  </r>
  <r>
    <n v="401"/>
    <m/>
    <m/>
    <m/>
    <m/>
    <m/>
    <x v="3"/>
    <m/>
    <m/>
    <m/>
    <m/>
    <m/>
    <m/>
    <m/>
    <m/>
    <m/>
    <m/>
    <m/>
    <m/>
    <m/>
    <m/>
    <m/>
    <x v="0"/>
    <m/>
    <x v="1"/>
    <m/>
    <m/>
    <m/>
    <m/>
    <m/>
    <m/>
    <m/>
  </r>
  <r>
    <n v="402"/>
    <m/>
    <m/>
    <m/>
    <m/>
    <m/>
    <x v="3"/>
    <m/>
    <m/>
    <m/>
    <m/>
    <m/>
    <m/>
    <m/>
    <m/>
    <m/>
    <m/>
    <m/>
    <m/>
    <m/>
    <m/>
    <m/>
    <x v="0"/>
    <m/>
    <x v="1"/>
    <m/>
    <m/>
    <m/>
    <m/>
    <m/>
    <m/>
    <m/>
  </r>
  <r>
    <n v="403"/>
    <m/>
    <m/>
    <m/>
    <m/>
    <m/>
    <x v="3"/>
    <m/>
    <m/>
    <m/>
    <m/>
    <m/>
    <m/>
    <m/>
    <m/>
    <m/>
    <m/>
    <m/>
    <m/>
    <m/>
    <m/>
    <m/>
    <x v="0"/>
    <m/>
    <x v="1"/>
    <m/>
    <m/>
    <m/>
    <m/>
    <m/>
    <m/>
    <m/>
  </r>
  <r>
    <n v="404"/>
    <m/>
    <m/>
    <m/>
    <m/>
    <m/>
    <x v="3"/>
    <m/>
    <m/>
    <m/>
    <m/>
    <m/>
    <m/>
    <m/>
    <m/>
    <m/>
    <m/>
    <m/>
    <m/>
    <m/>
    <m/>
    <m/>
    <x v="0"/>
    <m/>
    <x v="1"/>
    <m/>
    <m/>
    <m/>
    <m/>
    <m/>
    <m/>
    <m/>
  </r>
  <r>
    <n v="405"/>
    <m/>
    <m/>
    <m/>
    <m/>
    <m/>
    <x v="3"/>
    <m/>
    <m/>
    <m/>
    <m/>
    <m/>
    <m/>
    <m/>
    <m/>
    <m/>
    <m/>
    <m/>
    <m/>
    <m/>
    <m/>
    <m/>
    <x v="0"/>
    <m/>
    <x v="1"/>
    <m/>
    <m/>
    <m/>
    <m/>
    <m/>
    <m/>
    <m/>
  </r>
  <r>
    <n v="406"/>
    <m/>
    <m/>
    <m/>
    <m/>
    <m/>
    <x v="3"/>
    <m/>
    <m/>
    <m/>
    <m/>
    <m/>
    <m/>
    <m/>
    <m/>
    <m/>
    <m/>
    <m/>
    <m/>
    <m/>
    <m/>
    <m/>
    <x v="0"/>
    <m/>
    <x v="1"/>
    <m/>
    <m/>
    <m/>
    <m/>
    <m/>
    <m/>
    <m/>
  </r>
  <r>
    <n v="407"/>
    <m/>
    <m/>
    <m/>
    <m/>
    <m/>
    <x v="3"/>
    <m/>
    <m/>
    <m/>
    <m/>
    <m/>
    <m/>
    <m/>
    <m/>
    <m/>
    <m/>
    <m/>
    <m/>
    <m/>
    <m/>
    <m/>
    <x v="0"/>
    <m/>
    <x v="1"/>
    <m/>
    <m/>
    <m/>
    <m/>
    <m/>
    <m/>
    <m/>
  </r>
  <r>
    <n v="408"/>
    <m/>
    <m/>
    <m/>
    <m/>
    <m/>
    <x v="3"/>
    <m/>
    <m/>
    <m/>
    <m/>
    <m/>
    <m/>
    <m/>
    <m/>
    <m/>
    <m/>
    <m/>
    <m/>
    <m/>
    <m/>
    <m/>
    <x v="0"/>
    <m/>
    <x v="1"/>
    <m/>
    <m/>
    <m/>
    <m/>
    <m/>
    <m/>
    <m/>
  </r>
  <r>
    <n v="409"/>
    <m/>
    <m/>
    <m/>
    <m/>
    <m/>
    <x v="3"/>
    <m/>
    <m/>
    <m/>
    <m/>
    <m/>
    <m/>
    <m/>
    <m/>
    <m/>
    <m/>
    <m/>
    <m/>
    <m/>
    <m/>
    <m/>
    <x v="0"/>
    <m/>
    <x v="1"/>
    <m/>
    <m/>
    <m/>
    <m/>
    <m/>
    <m/>
    <m/>
  </r>
  <r>
    <n v="410"/>
    <m/>
    <m/>
    <m/>
    <m/>
    <m/>
    <x v="3"/>
    <m/>
    <m/>
    <m/>
    <m/>
    <m/>
    <m/>
    <m/>
    <m/>
    <m/>
    <m/>
    <m/>
    <m/>
    <m/>
    <m/>
    <m/>
    <x v="0"/>
    <m/>
    <x v="1"/>
    <m/>
    <m/>
    <m/>
    <m/>
    <m/>
    <m/>
    <m/>
  </r>
  <r>
    <n v="411"/>
    <m/>
    <m/>
    <m/>
    <m/>
    <m/>
    <x v="3"/>
    <m/>
    <m/>
    <m/>
    <m/>
    <m/>
    <m/>
    <m/>
    <m/>
    <m/>
    <m/>
    <m/>
    <m/>
    <m/>
    <m/>
    <m/>
    <x v="0"/>
    <m/>
    <x v="1"/>
    <m/>
    <m/>
    <m/>
    <m/>
    <m/>
    <m/>
    <m/>
  </r>
  <r>
    <n v="412"/>
    <m/>
    <m/>
    <m/>
    <m/>
    <m/>
    <x v="3"/>
    <m/>
    <m/>
    <m/>
    <m/>
    <m/>
    <m/>
    <m/>
    <m/>
    <m/>
    <m/>
    <m/>
    <m/>
    <m/>
    <m/>
    <m/>
    <x v="0"/>
    <m/>
    <x v="1"/>
    <m/>
    <m/>
    <m/>
    <m/>
    <m/>
    <m/>
    <m/>
  </r>
  <r>
    <n v="413"/>
    <m/>
    <m/>
    <m/>
    <m/>
    <m/>
    <x v="3"/>
    <m/>
    <m/>
    <m/>
    <m/>
    <m/>
    <m/>
    <m/>
    <m/>
    <m/>
    <m/>
    <m/>
    <m/>
    <m/>
    <m/>
    <m/>
    <x v="0"/>
    <m/>
    <x v="1"/>
    <m/>
    <m/>
    <m/>
    <m/>
    <m/>
    <m/>
    <m/>
  </r>
  <r>
    <n v="414"/>
    <m/>
    <m/>
    <m/>
    <m/>
    <m/>
    <x v="3"/>
    <m/>
    <m/>
    <m/>
    <m/>
    <m/>
    <m/>
    <m/>
    <m/>
    <m/>
    <m/>
    <m/>
    <m/>
    <m/>
    <m/>
    <m/>
    <x v="0"/>
    <m/>
    <x v="1"/>
    <m/>
    <m/>
    <m/>
    <m/>
    <m/>
    <m/>
    <m/>
  </r>
  <r>
    <n v="415"/>
    <m/>
    <m/>
    <m/>
    <m/>
    <m/>
    <x v="3"/>
    <m/>
    <m/>
    <m/>
    <m/>
    <m/>
    <m/>
    <m/>
    <m/>
    <m/>
    <m/>
    <m/>
    <m/>
    <m/>
    <m/>
    <m/>
    <x v="0"/>
    <m/>
    <x v="1"/>
    <m/>
    <m/>
    <m/>
    <m/>
    <m/>
    <m/>
    <m/>
  </r>
  <r>
    <n v="416"/>
    <m/>
    <m/>
    <m/>
    <m/>
    <m/>
    <x v="3"/>
    <m/>
    <m/>
    <m/>
    <m/>
    <m/>
    <m/>
    <m/>
    <m/>
    <m/>
    <m/>
    <m/>
    <m/>
    <m/>
    <m/>
    <m/>
    <x v="0"/>
    <m/>
    <x v="1"/>
    <m/>
    <m/>
    <m/>
    <m/>
    <m/>
    <m/>
    <m/>
  </r>
  <r>
    <n v="417"/>
    <m/>
    <m/>
    <m/>
    <m/>
    <m/>
    <x v="3"/>
    <m/>
    <m/>
    <m/>
    <m/>
    <m/>
    <m/>
    <m/>
    <m/>
    <m/>
    <m/>
    <m/>
    <m/>
    <m/>
    <m/>
    <m/>
    <x v="0"/>
    <m/>
    <x v="1"/>
    <m/>
    <m/>
    <m/>
    <m/>
    <m/>
    <m/>
    <m/>
  </r>
  <r>
    <n v="418"/>
    <m/>
    <m/>
    <m/>
    <m/>
    <m/>
    <x v="3"/>
    <m/>
    <m/>
    <m/>
    <m/>
    <m/>
    <m/>
    <m/>
    <m/>
    <m/>
    <m/>
    <m/>
    <m/>
    <m/>
    <m/>
    <m/>
    <x v="0"/>
    <m/>
    <x v="1"/>
    <m/>
    <m/>
    <m/>
    <m/>
    <m/>
    <m/>
    <m/>
  </r>
  <r>
    <n v="419"/>
    <m/>
    <m/>
    <m/>
    <m/>
    <m/>
    <x v="3"/>
    <m/>
    <m/>
    <m/>
    <m/>
    <m/>
    <m/>
    <m/>
    <m/>
    <m/>
    <m/>
    <m/>
    <m/>
    <m/>
    <m/>
    <m/>
    <x v="0"/>
    <m/>
    <x v="1"/>
    <m/>
    <m/>
    <m/>
    <m/>
    <m/>
    <m/>
    <m/>
  </r>
  <r>
    <n v="420"/>
    <m/>
    <m/>
    <m/>
    <m/>
    <m/>
    <x v="3"/>
    <m/>
    <m/>
    <m/>
    <m/>
    <m/>
    <m/>
    <m/>
    <m/>
    <m/>
    <m/>
    <m/>
    <m/>
    <m/>
    <m/>
    <m/>
    <x v="0"/>
    <m/>
    <x v="1"/>
    <m/>
    <m/>
    <m/>
    <m/>
    <m/>
    <m/>
    <m/>
  </r>
  <r>
    <n v="421"/>
    <m/>
    <m/>
    <m/>
    <m/>
    <m/>
    <x v="3"/>
    <m/>
    <m/>
    <m/>
    <m/>
    <m/>
    <m/>
    <m/>
    <m/>
    <m/>
    <m/>
    <m/>
    <m/>
    <m/>
    <m/>
    <m/>
    <x v="0"/>
    <m/>
    <x v="1"/>
    <m/>
    <m/>
    <m/>
    <m/>
    <m/>
    <m/>
    <m/>
  </r>
  <r>
    <n v="422"/>
    <m/>
    <m/>
    <m/>
    <m/>
    <m/>
    <x v="3"/>
    <m/>
    <m/>
    <m/>
    <m/>
    <m/>
    <m/>
    <m/>
    <m/>
    <m/>
    <m/>
    <m/>
    <m/>
    <m/>
    <m/>
    <m/>
    <x v="0"/>
    <m/>
    <x v="1"/>
    <m/>
    <m/>
    <m/>
    <m/>
    <m/>
    <m/>
    <m/>
  </r>
  <r>
    <n v="423"/>
    <m/>
    <m/>
    <m/>
    <m/>
    <m/>
    <x v="3"/>
    <m/>
    <m/>
    <m/>
    <m/>
    <m/>
    <m/>
    <m/>
    <m/>
    <m/>
    <m/>
    <m/>
    <m/>
    <m/>
    <m/>
    <m/>
    <x v="0"/>
    <m/>
    <x v="1"/>
    <m/>
    <m/>
    <m/>
    <m/>
    <m/>
    <m/>
    <m/>
  </r>
  <r>
    <n v="424"/>
    <m/>
    <m/>
    <m/>
    <m/>
    <m/>
    <x v="3"/>
    <m/>
    <m/>
    <m/>
    <m/>
    <m/>
    <m/>
    <m/>
    <m/>
    <m/>
    <m/>
    <m/>
    <m/>
    <m/>
    <m/>
    <m/>
    <x v="0"/>
    <m/>
    <x v="1"/>
    <m/>
    <m/>
    <m/>
    <m/>
    <m/>
    <m/>
    <m/>
  </r>
  <r>
    <n v="425"/>
    <m/>
    <m/>
    <m/>
    <m/>
    <m/>
    <x v="3"/>
    <m/>
    <m/>
    <m/>
    <m/>
    <m/>
    <m/>
    <m/>
    <m/>
    <m/>
    <m/>
    <m/>
    <m/>
    <m/>
    <m/>
    <m/>
    <x v="0"/>
    <m/>
    <x v="1"/>
    <m/>
    <m/>
    <m/>
    <m/>
    <m/>
    <m/>
    <m/>
  </r>
  <r>
    <n v="426"/>
    <m/>
    <m/>
    <m/>
    <m/>
    <m/>
    <x v="3"/>
    <m/>
    <m/>
    <m/>
    <m/>
    <m/>
    <m/>
    <m/>
    <m/>
    <m/>
    <m/>
    <m/>
    <m/>
    <m/>
    <m/>
    <m/>
    <x v="0"/>
    <m/>
    <x v="1"/>
    <m/>
    <m/>
    <m/>
    <m/>
    <m/>
    <m/>
    <m/>
  </r>
  <r>
    <n v="427"/>
    <m/>
    <m/>
    <m/>
    <m/>
    <m/>
    <x v="3"/>
    <m/>
    <m/>
    <m/>
    <m/>
    <m/>
    <m/>
    <m/>
    <m/>
    <m/>
    <m/>
    <m/>
    <m/>
    <m/>
    <m/>
    <m/>
    <x v="0"/>
    <m/>
    <x v="1"/>
    <m/>
    <m/>
    <m/>
    <m/>
    <m/>
    <m/>
    <m/>
  </r>
  <r>
    <n v="428"/>
    <m/>
    <m/>
    <m/>
    <m/>
    <m/>
    <x v="3"/>
    <m/>
    <m/>
    <m/>
    <m/>
    <m/>
    <m/>
    <m/>
    <m/>
    <m/>
    <m/>
    <m/>
    <m/>
    <m/>
    <m/>
    <m/>
    <x v="0"/>
    <m/>
    <x v="1"/>
    <m/>
    <m/>
    <m/>
    <m/>
    <m/>
    <m/>
    <m/>
  </r>
  <r>
    <n v="429"/>
    <m/>
    <m/>
    <m/>
    <m/>
    <m/>
    <x v="3"/>
    <m/>
    <m/>
    <m/>
    <m/>
    <m/>
    <m/>
    <m/>
    <m/>
    <m/>
    <m/>
    <m/>
    <m/>
    <m/>
    <m/>
    <m/>
    <x v="0"/>
    <m/>
    <x v="1"/>
    <m/>
    <m/>
    <m/>
    <m/>
    <m/>
    <m/>
    <m/>
  </r>
  <r>
    <n v="430"/>
    <m/>
    <m/>
    <m/>
    <m/>
    <m/>
    <x v="3"/>
    <m/>
    <m/>
    <m/>
    <m/>
    <m/>
    <m/>
    <m/>
    <m/>
    <m/>
    <m/>
    <m/>
    <m/>
    <m/>
    <m/>
    <m/>
    <x v="0"/>
    <m/>
    <x v="1"/>
    <m/>
    <m/>
    <m/>
    <m/>
    <m/>
    <m/>
    <m/>
  </r>
  <r>
    <n v="431"/>
    <m/>
    <m/>
    <m/>
    <m/>
    <m/>
    <x v="3"/>
    <m/>
    <m/>
    <m/>
    <m/>
    <m/>
    <m/>
    <m/>
    <m/>
    <m/>
    <m/>
    <m/>
    <m/>
    <m/>
    <m/>
    <m/>
    <x v="0"/>
    <m/>
    <x v="1"/>
    <m/>
    <m/>
    <m/>
    <m/>
    <m/>
    <m/>
    <m/>
  </r>
  <r>
    <n v="432"/>
    <m/>
    <m/>
    <m/>
    <m/>
    <m/>
    <x v="3"/>
    <m/>
    <m/>
    <m/>
    <m/>
    <m/>
    <m/>
    <m/>
    <m/>
    <m/>
    <m/>
    <m/>
    <m/>
    <m/>
    <m/>
    <m/>
    <x v="0"/>
    <m/>
    <x v="1"/>
    <m/>
    <m/>
    <m/>
    <m/>
    <m/>
    <m/>
    <m/>
  </r>
  <r>
    <n v="433"/>
    <m/>
    <m/>
    <m/>
    <m/>
    <m/>
    <x v="3"/>
    <m/>
    <m/>
    <m/>
    <m/>
    <m/>
    <m/>
    <m/>
    <m/>
    <m/>
    <m/>
    <m/>
    <m/>
    <m/>
    <m/>
    <m/>
    <x v="0"/>
    <m/>
    <x v="1"/>
    <m/>
    <m/>
    <m/>
    <m/>
    <m/>
    <m/>
    <m/>
  </r>
  <r>
    <n v="434"/>
    <m/>
    <m/>
    <m/>
    <m/>
    <m/>
    <x v="3"/>
    <m/>
    <m/>
    <m/>
    <m/>
    <m/>
    <m/>
    <m/>
    <m/>
    <m/>
    <m/>
    <m/>
    <m/>
    <m/>
    <m/>
    <m/>
    <x v="0"/>
    <m/>
    <x v="1"/>
    <m/>
    <m/>
    <m/>
    <m/>
    <m/>
    <m/>
    <m/>
  </r>
  <r>
    <n v="435"/>
    <m/>
    <m/>
    <m/>
    <m/>
    <m/>
    <x v="3"/>
    <m/>
    <m/>
    <m/>
    <m/>
    <m/>
    <m/>
    <m/>
    <m/>
    <m/>
    <m/>
    <m/>
    <m/>
    <m/>
    <m/>
    <m/>
    <x v="0"/>
    <m/>
    <x v="1"/>
    <m/>
    <m/>
    <m/>
    <m/>
    <m/>
    <m/>
    <m/>
  </r>
  <r>
    <n v="436"/>
    <m/>
    <m/>
    <m/>
    <m/>
    <m/>
    <x v="3"/>
    <m/>
    <m/>
    <m/>
    <m/>
    <m/>
    <m/>
    <m/>
    <m/>
    <m/>
    <m/>
    <m/>
    <m/>
    <m/>
    <m/>
    <m/>
    <x v="0"/>
    <m/>
    <x v="1"/>
    <m/>
    <m/>
    <m/>
    <m/>
    <m/>
    <m/>
    <m/>
  </r>
  <r>
    <n v="437"/>
    <m/>
    <m/>
    <m/>
    <m/>
    <m/>
    <x v="3"/>
    <m/>
    <m/>
    <m/>
    <m/>
    <m/>
    <m/>
    <m/>
    <m/>
    <m/>
    <m/>
    <m/>
    <m/>
    <m/>
    <m/>
    <m/>
    <x v="0"/>
    <m/>
    <x v="1"/>
    <m/>
    <m/>
    <m/>
    <m/>
    <m/>
    <m/>
    <m/>
  </r>
  <r>
    <n v="438"/>
    <m/>
    <m/>
    <m/>
    <m/>
    <m/>
    <x v="3"/>
    <m/>
    <m/>
    <m/>
    <m/>
    <m/>
    <m/>
    <m/>
    <m/>
    <m/>
    <m/>
    <m/>
    <m/>
    <m/>
    <m/>
    <m/>
    <x v="0"/>
    <m/>
    <x v="1"/>
    <m/>
    <m/>
    <m/>
    <m/>
    <m/>
    <m/>
    <m/>
  </r>
  <r>
    <n v="439"/>
    <m/>
    <m/>
    <m/>
    <m/>
    <m/>
    <x v="3"/>
    <m/>
    <m/>
    <m/>
    <m/>
    <m/>
    <m/>
    <m/>
    <m/>
    <m/>
    <m/>
    <m/>
    <m/>
    <m/>
    <m/>
    <m/>
    <x v="0"/>
    <m/>
    <x v="1"/>
    <m/>
    <m/>
    <m/>
    <m/>
    <m/>
    <m/>
    <m/>
  </r>
  <r>
    <n v="440"/>
    <m/>
    <m/>
    <m/>
    <m/>
    <m/>
    <x v="3"/>
    <m/>
    <m/>
    <m/>
    <m/>
    <m/>
    <m/>
    <m/>
    <m/>
    <m/>
    <m/>
    <m/>
    <m/>
    <m/>
    <m/>
    <m/>
    <x v="0"/>
    <m/>
    <x v="1"/>
    <m/>
    <m/>
    <m/>
    <m/>
    <m/>
    <m/>
    <m/>
  </r>
  <r>
    <n v="441"/>
    <m/>
    <m/>
    <m/>
    <m/>
    <m/>
    <x v="3"/>
    <m/>
    <m/>
    <m/>
    <m/>
    <m/>
    <m/>
    <m/>
    <m/>
    <m/>
    <m/>
    <m/>
    <m/>
    <m/>
    <m/>
    <m/>
    <x v="0"/>
    <m/>
    <x v="1"/>
    <m/>
    <m/>
    <m/>
    <m/>
    <m/>
    <m/>
    <m/>
  </r>
  <r>
    <n v="442"/>
    <m/>
    <m/>
    <m/>
    <m/>
    <m/>
    <x v="3"/>
    <m/>
    <m/>
    <m/>
    <m/>
    <m/>
    <m/>
    <m/>
    <m/>
    <m/>
    <m/>
    <m/>
    <m/>
    <m/>
    <m/>
    <m/>
    <x v="0"/>
    <m/>
    <x v="1"/>
    <m/>
    <m/>
    <m/>
    <m/>
    <m/>
    <m/>
    <m/>
  </r>
  <r>
    <n v="443"/>
    <m/>
    <m/>
    <m/>
    <m/>
    <m/>
    <x v="3"/>
    <m/>
    <m/>
    <m/>
    <m/>
    <m/>
    <m/>
    <m/>
    <m/>
    <m/>
    <m/>
    <m/>
    <m/>
    <m/>
    <m/>
    <m/>
    <x v="0"/>
    <m/>
    <x v="1"/>
    <m/>
    <m/>
    <m/>
    <m/>
    <m/>
    <m/>
    <m/>
  </r>
  <r>
    <n v="444"/>
    <m/>
    <m/>
    <m/>
    <m/>
    <m/>
    <x v="3"/>
    <m/>
    <m/>
    <m/>
    <m/>
    <m/>
    <m/>
    <m/>
    <m/>
    <m/>
    <m/>
    <m/>
    <m/>
    <m/>
    <m/>
    <m/>
    <x v="0"/>
    <m/>
    <x v="1"/>
    <m/>
    <m/>
    <m/>
    <m/>
    <m/>
    <m/>
    <m/>
  </r>
  <r>
    <n v="445"/>
    <m/>
    <m/>
    <m/>
    <m/>
    <m/>
    <x v="3"/>
    <m/>
    <m/>
    <m/>
    <m/>
    <m/>
    <m/>
    <m/>
    <m/>
    <m/>
    <m/>
    <m/>
    <m/>
    <m/>
    <m/>
    <m/>
    <x v="0"/>
    <m/>
    <x v="1"/>
    <m/>
    <m/>
    <m/>
    <m/>
    <m/>
    <m/>
    <m/>
  </r>
  <r>
    <n v="446"/>
    <m/>
    <m/>
    <m/>
    <m/>
    <m/>
    <x v="3"/>
    <m/>
    <m/>
    <m/>
    <m/>
    <m/>
    <m/>
    <m/>
    <m/>
    <m/>
    <m/>
    <m/>
    <m/>
    <m/>
    <m/>
    <m/>
    <x v="0"/>
    <m/>
    <x v="1"/>
    <m/>
    <m/>
    <m/>
    <m/>
    <m/>
    <m/>
    <m/>
  </r>
  <r>
    <n v="447"/>
    <m/>
    <m/>
    <m/>
    <m/>
    <m/>
    <x v="3"/>
    <m/>
    <m/>
    <m/>
    <m/>
    <m/>
    <m/>
    <m/>
    <m/>
    <m/>
    <m/>
    <m/>
    <m/>
    <m/>
    <m/>
    <m/>
    <x v="0"/>
    <m/>
    <x v="1"/>
    <m/>
    <m/>
    <m/>
    <m/>
    <m/>
    <m/>
    <m/>
  </r>
  <r>
    <n v="448"/>
    <m/>
    <m/>
    <m/>
    <m/>
    <m/>
    <x v="3"/>
    <m/>
    <m/>
    <m/>
    <m/>
    <m/>
    <m/>
    <m/>
    <m/>
    <m/>
    <m/>
    <m/>
    <m/>
    <m/>
    <m/>
    <m/>
    <x v="0"/>
    <m/>
    <x v="1"/>
    <m/>
    <m/>
    <m/>
    <m/>
    <m/>
    <m/>
    <m/>
  </r>
  <r>
    <n v="449"/>
    <m/>
    <m/>
    <m/>
    <m/>
    <m/>
    <x v="3"/>
    <m/>
    <m/>
    <m/>
    <m/>
    <m/>
    <m/>
    <m/>
    <m/>
    <m/>
    <m/>
    <m/>
    <m/>
    <m/>
    <m/>
    <m/>
    <x v="0"/>
    <m/>
    <x v="1"/>
    <m/>
    <m/>
    <m/>
    <m/>
    <m/>
    <m/>
    <m/>
  </r>
  <r>
    <n v="450"/>
    <m/>
    <m/>
    <m/>
    <m/>
    <m/>
    <x v="3"/>
    <m/>
    <m/>
    <m/>
    <m/>
    <m/>
    <m/>
    <m/>
    <m/>
    <m/>
    <m/>
    <m/>
    <m/>
    <m/>
    <m/>
    <m/>
    <x v="0"/>
    <m/>
    <x v="1"/>
    <m/>
    <m/>
    <m/>
    <m/>
    <m/>
    <m/>
    <m/>
  </r>
  <r>
    <n v="451"/>
    <m/>
    <m/>
    <m/>
    <m/>
    <m/>
    <x v="3"/>
    <m/>
    <m/>
    <m/>
    <m/>
    <m/>
    <m/>
    <m/>
    <m/>
    <m/>
    <m/>
    <m/>
    <m/>
    <m/>
    <m/>
    <m/>
    <x v="0"/>
    <m/>
    <x v="1"/>
    <m/>
    <m/>
    <m/>
    <m/>
    <m/>
    <m/>
    <m/>
  </r>
  <r>
    <n v="452"/>
    <m/>
    <m/>
    <m/>
    <m/>
    <m/>
    <x v="3"/>
    <m/>
    <m/>
    <m/>
    <m/>
    <m/>
    <m/>
    <m/>
    <m/>
    <m/>
    <m/>
    <m/>
    <m/>
    <m/>
    <m/>
    <m/>
    <x v="0"/>
    <m/>
    <x v="1"/>
    <m/>
    <m/>
    <m/>
    <m/>
    <m/>
    <m/>
    <m/>
  </r>
  <r>
    <n v="453"/>
    <m/>
    <m/>
    <m/>
    <m/>
    <m/>
    <x v="3"/>
    <m/>
    <m/>
    <m/>
    <m/>
    <m/>
    <m/>
    <m/>
    <m/>
    <m/>
    <m/>
    <m/>
    <m/>
    <m/>
    <m/>
    <m/>
    <x v="0"/>
    <m/>
    <x v="1"/>
    <m/>
    <m/>
    <m/>
    <m/>
    <m/>
    <m/>
    <m/>
  </r>
  <r>
    <n v="454"/>
    <m/>
    <m/>
    <m/>
    <m/>
    <m/>
    <x v="3"/>
    <m/>
    <m/>
    <m/>
    <m/>
    <m/>
    <m/>
    <m/>
    <m/>
    <m/>
    <m/>
    <m/>
    <m/>
    <m/>
    <m/>
    <m/>
    <x v="0"/>
    <m/>
    <x v="1"/>
    <m/>
    <m/>
    <m/>
    <m/>
    <m/>
    <m/>
    <m/>
  </r>
  <r>
    <n v="455"/>
    <m/>
    <m/>
    <m/>
    <m/>
    <m/>
    <x v="3"/>
    <m/>
    <m/>
    <m/>
    <m/>
    <m/>
    <m/>
    <m/>
    <m/>
    <m/>
    <m/>
    <m/>
    <m/>
    <m/>
    <m/>
    <m/>
    <x v="0"/>
    <m/>
    <x v="1"/>
    <m/>
    <m/>
    <m/>
    <m/>
    <m/>
    <m/>
    <m/>
  </r>
  <r>
    <n v="456"/>
    <m/>
    <m/>
    <m/>
    <m/>
    <m/>
    <x v="3"/>
    <m/>
    <m/>
    <m/>
    <m/>
    <m/>
    <m/>
    <m/>
    <m/>
    <m/>
    <m/>
    <m/>
    <m/>
    <m/>
    <m/>
    <m/>
    <x v="0"/>
    <m/>
    <x v="1"/>
    <m/>
    <m/>
    <m/>
    <m/>
    <m/>
    <m/>
    <m/>
  </r>
  <r>
    <n v="457"/>
    <m/>
    <m/>
    <m/>
    <m/>
    <m/>
    <x v="3"/>
    <m/>
    <m/>
    <m/>
    <m/>
    <m/>
    <m/>
    <m/>
    <m/>
    <m/>
    <m/>
    <m/>
    <m/>
    <m/>
    <m/>
    <m/>
    <x v="0"/>
    <m/>
    <x v="1"/>
    <m/>
    <m/>
    <m/>
    <m/>
    <m/>
    <m/>
    <m/>
  </r>
  <r>
    <n v="458"/>
    <m/>
    <m/>
    <m/>
    <m/>
    <m/>
    <x v="3"/>
    <m/>
    <m/>
    <m/>
    <m/>
    <m/>
    <m/>
    <m/>
    <m/>
    <m/>
    <m/>
    <m/>
    <m/>
    <m/>
    <m/>
    <m/>
    <x v="0"/>
    <m/>
    <x v="1"/>
    <m/>
    <m/>
    <m/>
    <m/>
    <m/>
    <m/>
    <m/>
  </r>
  <r>
    <n v="459"/>
    <m/>
    <m/>
    <m/>
    <m/>
    <m/>
    <x v="3"/>
    <m/>
    <m/>
    <m/>
    <m/>
    <m/>
    <m/>
    <m/>
    <m/>
    <m/>
    <m/>
    <m/>
    <m/>
    <m/>
    <m/>
    <m/>
    <x v="0"/>
    <m/>
    <x v="1"/>
    <m/>
    <m/>
    <m/>
    <m/>
    <m/>
    <m/>
    <m/>
  </r>
  <r>
    <n v="460"/>
    <m/>
    <m/>
    <m/>
    <m/>
    <m/>
    <x v="3"/>
    <m/>
    <m/>
    <m/>
    <m/>
    <m/>
    <m/>
    <m/>
    <m/>
    <m/>
    <m/>
    <m/>
    <m/>
    <m/>
    <m/>
    <m/>
    <x v="0"/>
    <m/>
    <x v="1"/>
    <m/>
    <m/>
    <m/>
    <m/>
    <m/>
    <m/>
    <m/>
  </r>
  <r>
    <n v="461"/>
    <m/>
    <m/>
    <m/>
    <m/>
    <m/>
    <x v="3"/>
    <m/>
    <m/>
    <m/>
    <m/>
    <m/>
    <m/>
    <m/>
    <m/>
    <m/>
    <m/>
    <m/>
    <m/>
    <m/>
    <m/>
    <m/>
    <x v="0"/>
    <m/>
    <x v="1"/>
    <m/>
    <m/>
    <m/>
    <m/>
    <m/>
    <m/>
    <m/>
  </r>
  <r>
    <n v="462"/>
    <m/>
    <m/>
    <m/>
    <m/>
    <m/>
    <x v="3"/>
    <m/>
    <m/>
    <m/>
    <m/>
    <m/>
    <m/>
    <m/>
    <m/>
    <m/>
    <m/>
    <m/>
    <m/>
    <m/>
    <m/>
    <m/>
    <x v="0"/>
    <m/>
    <x v="1"/>
    <m/>
    <m/>
    <m/>
    <m/>
    <m/>
    <m/>
    <m/>
  </r>
  <r>
    <n v="463"/>
    <m/>
    <m/>
    <m/>
    <m/>
    <m/>
    <x v="3"/>
    <m/>
    <m/>
    <m/>
    <m/>
    <m/>
    <m/>
    <m/>
    <m/>
    <m/>
    <m/>
    <m/>
    <m/>
    <m/>
    <m/>
    <m/>
    <x v="0"/>
    <m/>
    <x v="1"/>
    <m/>
    <m/>
    <m/>
    <m/>
    <m/>
    <m/>
    <m/>
  </r>
  <r>
    <n v="464"/>
    <m/>
    <m/>
    <m/>
    <m/>
    <m/>
    <x v="3"/>
    <m/>
    <m/>
    <m/>
    <m/>
    <m/>
    <m/>
    <m/>
    <m/>
    <m/>
    <m/>
    <m/>
    <m/>
    <m/>
    <m/>
    <m/>
    <x v="0"/>
    <m/>
    <x v="1"/>
    <m/>
    <m/>
    <m/>
    <m/>
    <m/>
    <m/>
    <m/>
  </r>
  <r>
    <n v="465"/>
    <m/>
    <m/>
    <m/>
    <m/>
    <m/>
    <x v="3"/>
    <m/>
    <m/>
    <m/>
    <m/>
    <m/>
    <m/>
    <m/>
    <m/>
    <m/>
    <m/>
    <m/>
    <m/>
    <m/>
    <m/>
    <m/>
    <x v="0"/>
    <m/>
    <x v="1"/>
    <m/>
    <m/>
    <m/>
    <m/>
    <m/>
    <m/>
    <m/>
  </r>
  <r>
    <n v="466"/>
    <m/>
    <m/>
    <m/>
    <m/>
    <m/>
    <x v="3"/>
    <m/>
    <m/>
    <m/>
    <m/>
    <m/>
    <m/>
    <m/>
    <m/>
    <m/>
    <m/>
    <m/>
    <m/>
    <m/>
    <m/>
    <m/>
    <x v="0"/>
    <m/>
    <x v="1"/>
    <m/>
    <m/>
    <m/>
    <m/>
    <m/>
    <m/>
    <m/>
  </r>
  <r>
    <n v="467"/>
    <m/>
    <m/>
    <m/>
    <m/>
    <m/>
    <x v="3"/>
    <m/>
    <m/>
    <m/>
    <m/>
    <m/>
    <m/>
    <m/>
    <m/>
    <m/>
    <m/>
    <m/>
    <m/>
    <m/>
    <m/>
    <m/>
    <x v="0"/>
    <m/>
    <x v="1"/>
    <m/>
    <m/>
    <m/>
    <m/>
    <m/>
    <m/>
    <m/>
  </r>
  <r>
    <n v="468"/>
    <m/>
    <m/>
    <m/>
    <m/>
    <m/>
    <x v="3"/>
    <m/>
    <m/>
    <m/>
    <m/>
    <m/>
    <m/>
    <m/>
    <m/>
    <m/>
    <m/>
    <m/>
    <m/>
    <m/>
    <m/>
    <m/>
    <x v="0"/>
    <m/>
    <x v="1"/>
    <m/>
    <m/>
    <m/>
    <m/>
    <m/>
    <m/>
    <m/>
  </r>
  <r>
    <n v="469"/>
    <m/>
    <m/>
    <m/>
    <m/>
    <m/>
    <x v="3"/>
    <m/>
    <m/>
    <m/>
    <m/>
    <m/>
    <m/>
    <m/>
    <m/>
    <m/>
    <m/>
    <m/>
    <m/>
    <m/>
    <m/>
    <m/>
    <x v="0"/>
    <m/>
    <x v="1"/>
    <m/>
    <m/>
    <m/>
    <m/>
    <m/>
    <m/>
    <m/>
  </r>
  <r>
    <n v="470"/>
    <m/>
    <m/>
    <m/>
    <m/>
    <m/>
    <x v="3"/>
    <m/>
    <m/>
    <m/>
    <m/>
    <m/>
    <m/>
    <m/>
    <m/>
    <m/>
    <m/>
    <m/>
    <m/>
    <m/>
    <m/>
    <m/>
    <x v="0"/>
    <m/>
    <x v="1"/>
    <m/>
    <m/>
    <m/>
    <m/>
    <m/>
    <m/>
    <m/>
  </r>
  <r>
    <n v="471"/>
    <m/>
    <m/>
    <m/>
    <m/>
    <m/>
    <x v="3"/>
    <m/>
    <m/>
    <m/>
    <m/>
    <m/>
    <m/>
    <m/>
    <m/>
    <m/>
    <m/>
    <m/>
    <m/>
    <m/>
    <m/>
    <m/>
    <x v="0"/>
    <m/>
    <x v="1"/>
    <m/>
    <m/>
    <m/>
    <m/>
    <m/>
    <m/>
    <m/>
  </r>
  <r>
    <n v="472"/>
    <m/>
    <m/>
    <m/>
    <m/>
    <m/>
    <x v="3"/>
    <m/>
    <m/>
    <m/>
    <m/>
    <m/>
    <m/>
    <m/>
    <m/>
    <m/>
    <m/>
    <m/>
    <m/>
    <m/>
    <m/>
    <m/>
    <x v="0"/>
    <m/>
    <x v="1"/>
    <m/>
    <m/>
    <m/>
    <m/>
    <m/>
    <m/>
    <m/>
  </r>
  <r>
    <n v="473"/>
    <m/>
    <m/>
    <m/>
    <m/>
    <m/>
    <x v="3"/>
    <m/>
    <m/>
    <m/>
    <m/>
    <m/>
    <m/>
    <m/>
    <m/>
    <m/>
    <m/>
    <m/>
    <m/>
    <m/>
    <m/>
    <m/>
    <x v="0"/>
    <m/>
    <x v="1"/>
    <m/>
    <m/>
    <m/>
    <m/>
    <m/>
    <m/>
    <m/>
  </r>
  <r>
    <n v="474"/>
    <m/>
    <m/>
    <m/>
    <m/>
    <m/>
    <x v="3"/>
    <m/>
    <m/>
    <m/>
    <m/>
    <m/>
    <m/>
    <m/>
    <m/>
    <m/>
    <m/>
    <m/>
    <m/>
    <m/>
    <m/>
    <m/>
    <x v="0"/>
    <m/>
    <x v="1"/>
    <m/>
    <m/>
    <m/>
    <m/>
    <m/>
    <m/>
    <m/>
  </r>
  <r>
    <n v="475"/>
    <m/>
    <m/>
    <m/>
    <m/>
    <m/>
    <x v="3"/>
    <m/>
    <m/>
    <m/>
    <m/>
    <m/>
    <m/>
    <m/>
    <m/>
    <m/>
    <m/>
    <m/>
    <m/>
    <m/>
    <m/>
    <m/>
    <x v="0"/>
    <m/>
    <x v="1"/>
    <m/>
    <m/>
    <m/>
    <m/>
    <m/>
    <m/>
    <m/>
  </r>
  <r>
    <n v="476"/>
    <m/>
    <m/>
    <m/>
    <m/>
    <m/>
    <x v="3"/>
    <m/>
    <m/>
    <m/>
    <m/>
    <m/>
    <m/>
    <m/>
    <m/>
    <m/>
    <m/>
    <m/>
    <m/>
    <m/>
    <m/>
    <m/>
    <x v="0"/>
    <m/>
    <x v="1"/>
    <m/>
    <m/>
    <m/>
    <m/>
    <m/>
    <m/>
    <m/>
  </r>
  <r>
    <n v="477"/>
    <m/>
    <m/>
    <m/>
    <m/>
    <m/>
    <x v="3"/>
    <m/>
    <m/>
    <m/>
    <m/>
    <m/>
    <m/>
    <m/>
    <m/>
    <m/>
    <m/>
    <m/>
    <m/>
    <m/>
    <m/>
    <m/>
    <x v="0"/>
    <m/>
    <x v="1"/>
    <m/>
    <m/>
    <m/>
    <m/>
    <m/>
    <m/>
    <m/>
  </r>
  <r>
    <n v="478"/>
    <m/>
    <m/>
    <m/>
    <m/>
    <m/>
    <x v="3"/>
    <m/>
    <m/>
    <m/>
    <m/>
    <m/>
    <m/>
    <m/>
    <m/>
    <m/>
    <m/>
    <m/>
    <m/>
    <m/>
    <m/>
    <m/>
    <x v="0"/>
    <m/>
    <x v="1"/>
    <m/>
    <m/>
    <m/>
    <m/>
    <m/>
    <m/>
    <m/>
  </r>
  <r>
    <n v="479"/>
    <m/>
    <m/>
    <m/>
    <m/>
    <m/>
    <x v="3"/>
    <m/>
    <m/>
    <m/>
    <m/>
    <m/>
    <m/>
    <m/>
    <m/>
    <m/>
    <m/>
    <m/>
    <m/>
    <m/>
    <m/>
    <m/>
    <x v="0"/>
    <m/>
    <x v="1"/>
    <m/>
    <m/>
    <m/>
    <m/>
    <m/>
    <m/>
    <m/>
  </r>
  <r>
    <n v="480"/>
    <m/>
    <m/>
    <m/>
    <m/>
    <m/>
    <x v="3"/>
    <m/>
    <m/>
    <m/>
    <m/>
    <m/>
    <m/>
    <m/>
    <m/>
    <m/>
    <m/>
    <m/>
    <m/>
    <m/>
    <m/>
    <m/>
    <x v="0"/>
    <m/>
    <x v="1"/>
    <m/>
    <m/>
    <m/>
    <m/>
    <m/>
    <m/>
    <m/>
  </r>
  <r>
    <n v="481"/>
    <m/>
    <m/>
    <m/>
    <m/>
    <m/>
    <x v="3"/>
    <m/>
    <m/>
    <m/>
    <m/>
    <m/>
    <m/>
    <m/>
    <m/>
    <m/>
    <m/>
    <m/>
    <m/>
    <m/>
    <m/>
    <m/>
    <x v="0"/>
    <m/>
    <x v="1"/>
    <m/>
    <m/>
    <m/>
    <m/>
    <m/>
    <m/>
    <m/>
  </r>
  <r>
    <n v="482"/>
    <m/>
    <m/>
    <m/>
    <m/>
    <m/>
    <x v="3"/>
    <m/>
    <m/>
    <m/>
    <m/>
    <m/>
    <m/>
    <m/>
    <m/>
    <m/>
    <m/>
    <m/>
    <m/>
    <m/>
    <m/>
    <m/>
    <x v="0"/>
    <m/>
    <x v="1"/>
    <m/>
    <m/>
    <m/>
    <m/>
    <m/>
    <m/>
    <m/>
  </r>
  <r>
    <n v="483"/>
    <m/>
    <m/>
    <m/>
    <m/>
    <m/>
    <x v="3"/>
    <m/>
    <m/>
    <m/>
    <m/>
    <m/>
    <m/>
    <m/>
    <m/>
    <m/>
    <m/>
    <m/>
    <m/>
    <m/>
    <m/>
    <m/>
    <x v="0"/>
    <m/>
    <x v="1"/>
    <m/>
    <m/>
    <m/>
    <m/>
    <m/>
    <m/>
    <m/>
  </r>
  <r>
    <n v="484"/>
    <m/>
    <m/>
    <m/>
    <m/>
    <m/>
    <x v="3"/>
    <m/>
    <m/>
    <m/>
    <m/>
    <m/>
    <m/>
    <m/>
    <m/>
    <m/>
    <m/>
    <m/>
    <m/>
    <m/>
    <m/>
    <m/>
    <x v="0"/>
    <m/>
    <x v="1"/>
    <m/>
    <m/>
    <m/>
    <m/>
    <m/>
    <m/>
    <m/>
  </r>
  <r>
    <n v="485"/>
    <m/>
    <m/>
    <m/>
    <m/>
    <m/>
    <x v="3"/>
    <m/>
    <m/>
    <m/>
    <m/>
    <m/>
    <m/>
    <m/>
    <m/>
    <m/>
    <m/>
    <m/>
    <m/>
    <m/>
    <m/>
    <m/>
    <x v="0"/>
    <m/>
    <x v="1"/>
    <m/>
    <m/>
    <m/>
    <m/>
    <m/>
    <m/>
    <m/>
  </r>
  <r>
    <n v="486"/>
    <m/>
    <m/>
    <m/>
    <m/>
    <m/>
    <x v="3"/>
    <m/>
    <m/>
    <m/>
    <m/>
    <m/>
    <m/>
    <m/>
    <m/>
    <m/>
    <m/>
    <m/>
    <m/>
    <m/>
    <m/>
    <m/>
    <x v="0"/>
    <m/>
    <x v="1"/>
    <m/>
    <m/>
    <m/>
    <m/>
    <m/>
    <m/>
    <m/>
  </r>
  <r>
    <n v="487"/>
    <m/>
    <m/>
    <m/>
    <m/>
    <m/>
    <x v="3"/>
    <m/>
    <m/>
    <m/>
    <m/>
    <m/>
    <m/>
    <m/>
    <m/>
    <m/>
    <m/>
    <m/>
    <m/>
    <m/>
    <m/>
    <m/>
    <x v="0"/>
    <m/>
    <x v="1"/>
    <m/>
    <m/>
    <m/>
    <m/>
    <m/>
    <m/>
    <m/>
  </r>
  <r>
    <n v="488"/>
    <m/>
    <m/>
    <m/>
    <m/>
    <m/>
    <x v="3"/>
    <m/>
    <m/>
    <m/>
    <m/>
    <m/>
    <m/>
    <m/>
    <m/>
    <m/>
    <m/>
    <m/>
    <m/>
    <m/>
    <m/>
    <m/>
    <x v="0"/>
    <m/>
    <x v="1"/>
    <m/>
    <m/>
    <m/>
    <m/>
    <m/>
    <m/>
    <m/>
  </r>
  <r>
    <n v="489"/>
    <m/>
    <m/>
    <m/>
    <m/>
    <m/>
    <x v="3"/>
    <m/>
    <m/>
    <m/>
    <m/>
    <m/>
    <m/>
    <m/>
    <m/>
    <m/>
    <m/>
    <m/>
    <m/>
    <m/>
    <m/>
    <m/>
    <x v="0"/>
    <m/>
    <x v="1"/>
    <m/>
    <m/>
    <m/>
    <m/>
    <m/>
    <m/>
    <m/>
  </r>
  <r>
    <n v="490"/>
    <m/>
    <m/>
    <m/>
    <m/>
    <m/>
    <x v="3"/>
    <m/>
    <m/>
    <m/>
    <m/>
    <m/>
    <m/>
    <m/>
    <m/>
    <m/>
    <m/>
    <m/>
    <m/>
    <m/>
    <m/>
    <m/>
    <x v="0"/>
    <m/>
    <x v="1"/>
    <m/>
    <m/>
    <m/>
    <m/>
    <m/>
    <m/>
    <m/>
  </r>
  <r>
    <n v="491"/>
    <m/>
    <m/>
    <m/>
    <m/>
    <m/>
    <x v="3"/>
    <m/>
    <m/>
    <m/>
    <m/>
    <m/>
    <m/>
    <m/>
    <m/>
    <m/>
    <m/>
    <m/>
    <m/>
    <m/>
    <m/>
    <m/>
    <x v="0"/>
    <m/>
    <x v="1"/>
    <m/>
    <m/>
    <m/>
    <m/>
    <m/>
    <m/>
    <m/>
  </r>
  <r>
    <n v="492"/>
    <m/>
    <m/>
    <m/>
    <m/>
    <m/>
    <x v="3"/>
    <m/>
    <m/>
    <m/>
    <m/>
    <m/>
    <m/>
    <m/>
    <m/>
    <m/>
    <m/>
    <m/>
    <m/>
    <m/>
    <m/>
    <m/>
    <x v="0"/>
    <m/>
    <x v="1"/>
    <m/>
    <m/>
    <m/>
    <m/>
    <m/>
    <m/>
    <m/>
  </r>
  <r>
    <n v="493"/>
    <m/>
    <m/>
    <m/>
    <m/>
    <m/>
    <x v="3"/>
    <m/>
    <m/>
    <m/>
    <m/>
    <m/>
    <m/>
    <m/>
    <m/>
    <m/>
    <m/>
    <m/>
    <m/>
    <m/>
    <m/>
    <m/>
    <x v="0"/>
    <m/>
    <x v="1"/>
    <m/>
    <m/>
    <m/>
    <m/>
    <m/>
    <m/>
    <m/>
  </r>
  <r>
    <n v="494"/>
    <m/>
    <m/>
    <m/>
    <m/>
    <m/>
    <x v="3"/>
    <m/>
    <m/>
    <m/>
    <m/>
    <m/>
    <m/>
    <m/>
    <m/>
    <m/>
    <m/>
    <m/>
    <m/>
    <m/>
    <m/>
    <m/>
    <x v="0"/>
    <m/>
    <x v="1"/>
    <m/>
    <m/>
    <m/>
    <m/>
    <m/>
    <m/>
    <m/>
  </r>
  <r>
    <n v="495"/>
    <m/>
    <m/>
    <m/>
    <m/>
    <m/>
    <x v="3"/>
    <m/>
    <m/>
    <m/>
    <m/>
    <m/>
    <m/>
    <m/>
    <m/>
    <m/>
    <m/>
    <m/>
    <m/>
    <m/>
    <m/>
    <m/>
    <x v="0"/>
    <m/>
    <x v="1"/>
    <m/>
    <m/>
    <m/>
    <m/>
    <m/>
    <m/>
    <m/>
  </r>
  <r>
    <n v="496"/>
    <m/>
    <m/>
    <m/>
    <m/>
    <m/>
    <x v="3"/>
    <m/>
    <m/>
    <m/>
    <m/>
    <m/>
    <m/>
    <m/>
    <m/>
    <m/>
    <m/>
    <m/>
    <m/>
    <m/>
    <m/>
    <m/>
    <x v="0"/>
    <m/>
    <x v="1"/>
    <m/>
    <m/>
    <m/>
    <m/>
    <m/>
    <m/>
    <m/>
  </r>
  <r>
    <n v="497"/>
    <m/>
    <m/>
    <m/>
    <m/>
    <m/>
    <x v="3"/>
    <m/>
    <m/>
    <m/>
    <m/>
    <m/>
    <m/>
    <m/>
    <m/>
    <m/>
    <m/>
    <m/>
    <m/>
    <m/>
    <m/>
    <m/>
    <x v="0"/>
    <m/>
    <x v="1"/>
    <m/>
    <m/>
    <m/>
    <m/>
    <m/>
    <m/>
    <m/>
  </r>
  <r>
    <n v="498"/>
    <m/>
    <m/>
    <m/>
    <m/>
    <m/>
    <x v="3"/>
    <m/>
    <m/>
    <m/>
    <m/>
    <m/>
    <m/>
    <m/>
    <m/>
    <m/>
    <m/>
    <m/>
    <m/>
    <m/>
    <m/>
    <m/>
    <x v="0"/>
    <m/>
    <x v="1"/>
    <m/>
    <m/>
    <m/>
    <m/>
    <m/>
    <m/>
    <m/>
  </r>
  <r>
    <n v="499"/>
    <m/>
    <m/>
    <m/>
    <m/>
    <m/>
    <x v="3"/>
    <m/>
    <m/>
    <m/>
    <m/>
    <m/>
    <m/>
    <m/>
    <m/>
    <m/>
    <m/>
    <m/>
    <m/>
    <m/>
    <m/>
    <m/>
    <x v="0"/>
    <m/>
    <x v="1"/>
    <m/>
    <m/>
    <m/>
    <m/>
    <m/>
    <m/>
    <m/>
  </r>
  <r>
    <n v="500"/>
    <m/>
    <m/>
    <m/>
    <m/>
    <m/>
    <x v="3"/>
    <m/>
    <m/>
    <m/>
    <m/>
    <m/>
    <m/>
    <m/>
    <m/>
    <m/>
    <m/>
    <m/>
    <m/>
    <m/>
    <m/>
    <m/>
    <x v="0"/>
    <m/>
    <x v="1"/>
    <m/>
    <m/>
    <m/>
    <m/>
    <m/>
    <m/>
    <m/>
  </r>
</pivotCacheRecords>
</file>

<file path=xl/pivotCache/pivotCacheRecords2.xml><?xml version="1.0" encoding="utf-8"?>
<pivotCacheRecords xmlns="http://schemas.openxmlformats.org/spreadsheetml/2006/main" xmlns:r="http://schemas.openxmlformats.org/officeDocument/2006/relationships" count="500">
  <r>
    <m/>
    <m/>
    <m/>
    <m/>
    <x v="0"/>
    <m/>
    <m/>
    <m/>
    <m/>
    <m/>
    <m/>
    <m/>
    <m/>
    <m/>
    <m/>
    <m/>
    <x v="0"/>
    <m/>
    <m/>
    <m/>
    <m/>
    <m/>
    <m/>
    <m/>
    <m/>
    <m/>
    <x v="0"/>
    <m/>
    <m/>
    <m/>
  </r>
  <r>
    <m/>
    <m/>
    <m/>
    <m/>
    <x v="1"/>
    <m/>
    <m/>
    <m/>
    <m/>
    <m/>
    <m/>
    <m/>
    <m/>
    <m/>
    <m/>
    <m/>
    <x v="1"/>
    <m/>
    <m/>
    <m/>
    <m/>
    <m/>
    <m/>
    <m/>
    <m/>
    <m/>
    <x v="1"/>
    <m/>
    <m/>
    <m/>
  </r>
  <r>
    <m/>
    <m/>
    <m/>
    <m/>
    <x v="2"/>
    <m/>
    <m/>
    <m/>
    <m/>
    <m/>
    <m/>
    <m/>
    <m/>
    <m/>
    <m/>
    <m/>
    <x v="2"/>
    <m/>
    <m/>
    <m/>
    <m/>
    <m/>
    <m/>
    <m/>
    <m/>
    <m/>
    <x v="0"/>
    <m/>
    <m/>
    <m/>
  </r>
  <r>
    <m/>
    <m/>
    <m/>
    <m/>
    <x v="1"/>
    <m/>
    <m/>
    <m/>
    <m/>
    <m/>
    <m/>
    <m/>
    <m/>
    <m/>
    <m/>
    <m/>
    <x v="3"/>
    <m/>
    <m/>
    <m/>
    <m/>
    <m/>
    <m/>
    <m/>
    <m/>
    <m/>
    <x v="0"/>
    <m/>
    <m/>
    <m/>
  </r>
  <r>
    <m/>
    <m/>
    <m/>
    <m/>
    <x v="3"/>
    <m/>
    <m/>
    <m/>
    <m/>
    <m/>
    <m/>
    <m/>
    <m/>
    <m/>
    <m/>
    <m/>
    <x v="4"/>
    <m/>
    <m/>
    <m/>
    <m/>
    <m/>
    <m/>
    <m/>
    <m/>
    <m/>
    <x v="2"/>
    <m/>
    <m/>
    <m/>
  </r>
  <r>
    <m/>
    <m/>
    <m/>
    <m/>
    <x v="3"/>
    <m/>
    <m/>
    <m/>
    <m/>
    <m/>
    <m/>
    <m/>
    <m/>
    <m/>
    <m/>
    <m/>
    <x v="5"/>
    <m/>
    <m/>
    <m/>
    <m/>
    <m/>
    <m/>
    <m/>
    <m/>
    <m/>
    <x v="2"/>
    <m/>
    <m/>
    <m/>
  </r>
  <r>
    <m/>
    <m/>
    <m/>
    <m/>
    <x v="3"/>
    <m/>
    <m/>
    <m/>
    <m/>
    <m/>
    <m/>
    <m/>
    <m/>
    <m/>
    <m/>
    <m/>
    <x v="6"/>
    <m/>
    <m/>
    <m/>
    <m/>
    <m/>
    <m/>
    <m/>
    <m/>
    <m/>
    <x v="2"/>
    <m/>
    <m/>
    <m/>
  </r>
  <r>
    <m/>
    <m/>
    <m/>
    <m/>
    <x v="3"/>
    <m/>
    <m/>
    <m/>
    <m/>
    <m/>
    <m/>
    <m/>
    <m/>
    <m/>
    <m/>
    <m/>
    <x v="7"/>
    <m/>
    <m/>
    <m/>
    <m/>
    <m/>
    <m/>
    <m/>
    <m/>
    <m/>
    <x v="2"/>
    <m/>
    <m/>
    <m/>
  </r>
  <r>
    <m/>
    <m/>
    <m/>
    <m/>
    <x v="3"/>
    <m/>
    <m/>
    <m/>
    <m/>
    <m/>
    <m/>
    <m/>
    <m/>
    <m/>
    <m/>
    <m/>
    <x v="8"/>
    <m/>
    <m/>
    <m/>
    <m/>
    <m/>
    <m/>
    <m/>
    <m/>
    <m/>
    <x v="2"/>
    <m/>
    <m/>
    <m/>
  </r>
  <r>
    <m/>
    <m/>
    <m/>
    <m/>
    <x v="3"/>
    <m/>
    <m/>
    <m/>
    <m/>
    <m/>
    <m/>
    <m/>
    <m/>
    <m/>
    <m/>
    <m/>
    <x v="9"/>
    <m/>
    <m/>
    <m/>
    <m/>
    <m/>
    <m/>
    <m/>
    <m/>
    <m/>
    <x v="2"/>
    <m/>
    <m/>
    <m/>
  </r>
  <r>
    <m/>
    <m/>
    <m/>
    <m/>
    <x v="3"/>
    <m/>
    <m/>
    <m/>
    <m/>
    <m/>
    <m/>
    <m/>
    <m/>
    <m/>
    <m/>
    <m/>
    <x v="10"/>
    <m/>
    <m/>
    <m/>
    <m/>
    <m/>
    <m/>
    <m/>
    <m/>
    <m/>
    <x v="2"/>
    <m/>
    <m/>
    <m/>
  </r>
  <r>
    <m/>
    <m/>
    <m/>
    <m/>
    <x v="3"/>
    <m/>
    <m/>
    <m/>
    <m/>
    <m/>
    <m/>
    <m/>
    <m/>
    <m/>
    <m/>
    <m/>
    <x v="11"/>
    <m/>
    <m/>
    <m/>
    <m/>
    <m/>
    <m/>
    <m/>
    <m/>
    <m/>
    <x v="2"/>
    <m/>
    <m/>
    <m/>
  </r>
  <r>
    <m/>
    <m/>
    <m/>
    <m/>
    <x v="3"/>
    <m/>
    <m/>
    <m/>
    <m/>
    <m/>
    <m/>
    <m/>
    <m/>
    <m/>
    <m/>
    <m/>
    <x v="12"/>
    <m/>
    <m/>
    <m/>
    <m/>
    <m/>
    <m/>
    <m/>
    <m/>
    <m/>
    <x v="2"/>
    <m/>
    <m/>
    <m/>
  </r>
  <r>
    <m/>
    <m/>
    <m/>
    <m/>
    <x v="3"/>
    <m/>
    <m/>
    <m/>
    <m/>
    <m/>
    <m/>
    <m/>
    <m/>
    <m/>
    <m/>
    <m/>
    <x v="13"/>
    <m/>
    <m/>
    <m/>
    <m/>
    <m/>
    <m/>
    <m/>
    <m/>
    <m/>
    <x v="2"/>
    <m/>
    <m/>
    <m/>
  </r>
  <r>
    <m/>
    <m/>
    <m/>
    <m/>
    <x v="3"/>
    <m/>
    <m/>
    <m/>
    <m/>
    <m/>
    <m/>
    <m/>
    <m/>
    <m/>
    <m/>
    <m/>
    <x v="14"/>
    <m/>
    <m/>
    <m/>
    <m/>
    <m/>
    <m/>
    <m/>
    <m/>
    <m/>
    <x v="2"/>
    <m/>
    <m/>
    <m/>
  </r>
  <r>
    <m/>
    <m/>
    <m/>
    <m/>
    <x v="3"/>
    <m/>
    <m/>
    <m/>
    <m/>
    <m/>
    <m/>
    <m/>
    <m/>
    <m/>
    <m/>
    <m/>
    <x v="15"/>
    <m/>
    <m/>
    <m/>
    <m/>
    <m/>
    <m/>
    <m/>
    <m/>
    <m/>
    <x v="2"/>
    <m/>
    <m/>
    <m/>
  </r>
  <r>
    <m/>
    <m/>
    <m/>
    <m/>
    <x v="3"/>
    <m/>
    <m/>
    <m/>
    <m/>
    <m/>
    <m/>
    <m/>
    <m/>
    <m/>
    <m/>
    <m/>
    <x v="16"/>
    <m/>
    <m/>
    <m/>
    <m/>
    <m/>
    <m/>
    <m/>
    <m/>
    <m/>
    <x v="2"/>
    <m/>
    <m/>
    <m/>
  </r>
  <r>
    <m/>
    <m/>
    <m/>
    <m/>
    <x v="3"/>
    <m/>
    <m/>
    <m/>
    <m/>
    <m/>
    <m/>
    <m/>
    <m/>
    <m/>
    <m/>
    <m/>
    <x v="17"/>
    <m/>
    <m/>
    <m/>
    <m/>
    <m/>
    <m/>
    <m/>
    <m/>
    <m/>
    <x v="2"/>
    <m/>
    <m/>
    <m/>
  </r>
  <r>
    <m/>
    <m/>
    <m/>
    <m/>
    <x v="3"/>
    <m/>
    <m/>
    <m/>
    <m/>
    <m/>
    <m/>
    <m/>
    <m/>
    <m/>
    <m/>
    <m/>
    <x v="18"/>
    <m/>
    <m/>
    <m/>
    <m/>
    <m/>
    <m/>
    <m/>
    <m/>
    <m/>
    <x v="2"/>
    <m/>
    <m/>
    <m/>
  </r>
  <r>
    <m/>
    <m/>
    <m/>
    <m/>
    <x v="3"/>
    <m/>
    <m/>
    <m/>
    <m/>
    <m/>
    <m/>
    <m/>
    <m/>
    <m/>
    <m/>
    <m/>
    <x v="19"/>
    <m/>
    <m/>
    <m/>
    <m/>
    <m/>
    <m/>
    <m/>
    <m/>
    <m/>
    <x v="2"/>
    <m/>
    <m/>
    <m/>
  </r>
  <r>
    <m/>
    <m/>
    <m/>
    <m/>
    <x v="3"/>
    <m/>
    <m/>
    <m/>
    <m/>
    <m/>
    <m/>
    <m/>
    <m/>
    <m/>
    <m/>
    <m/>
    <x v="20"/>
    <m/>
    <m/>
    <m/>
    <m/>
    <m/>
    <m/>
    <m/>
    <m/>
    <m/>
    <x v="2"/>
    <m/>
    <m/>
    <m/>
  </r>
  <r>
    <m/>
    <m/>
    <m/>
    <m/>
    <x v="3"/>
    <m/>
    <m/>
    <m/>
    <m/>
    <m/>
    <m/>
    <m/>
    <m/>
    <m/>
    <m/>
    <m/>
    <x v="21"/>
    <m/>
    <m/>
    <m/>
    <m/>
    <m/>
    <m/>
    <m/>
    <m/>
    <m/>
    <x v="2"/>
    <m/>
    <m/>
    <m/>
  </r>
  <r>
    <m/>
    <m/>
    <m/>
    <m/>
    <x v="3"/>
    <m/>
    <m/>
    <m/>
    <m/>
    <m/>
    <m/>
    <m/>
    <m/>
    <m/>
    <m/>
    <m/>
    <x v="22"/>
    <m/>
    <m/>
    <m/>
    <m/>
    <m/>
    <m/>
    <m/>
    <m/>
    <m/>
    <x v="2"/>
    <m/>
    <m/>
    <m/>
  </r>
  <r>
    <m/>
    <m/>
    <m/>
    <m/>
    <x v="3"/>
    <m/>
    <m/>
    <m/>
    <m/>
    <m/>
    <m/>
    <m/>
    <m/>
    <m/>
    <m/>
    <m/>
    <x v="23"/>
    <m/>
    <m/>
    <m/>
    <m/>
    <m/>
    <m/>
    <m/>
    <m/>
    <m/>
    <x v="2"/>
    <m/>
    <m/>
    <m/>
  </r>
  <r>
    <m/>
    <m/>
    <m/>
    <m/>
    <x v="3"/>
    <m/>
    <m/>
    <m/>
    <m/>
    <m/>
    <m/>
    <m/>
    <m/>
    <m/>
    <m/>
    <m/>
    <x v="24"/>
    <m/>
    <m/>
    <m/>
    <m/>
    <m/>
    <m/>
    <m/>
    <m/>
    <m/>
    <x v="2"/>
    <m/>
    <m/>
    <m/>
  </r>
  <r>
    <m/>
    <m/>
    <m/>
    <m/>
    <x v="3"/>
    <m/>
    <m/>
    <m/>
    <m/>
    <m/>
    <m/>
    <m/>
    <m/>
    <m/>
    <m/>
    <m/>
    <x v="25"/>
    <m/>
    <m/>
    <m/>
    <m/>
    <m/>
    <m/>
    <m/>
    <m/>
    <m/>
    <x v="2"/>
    <m/>
    <m/>
    <m/>
  </r>
  <r>
    <m/>
    <m/>
    <m/>
    <m/>
    <x v="3"/>
    <m/>
    <m/>
    <m/>
    <m/>
    <m/>
    <m/>
    <m/>
    <m/>
    <m/>
    <m/>
    <m/>
    <x v="26"/>
    <m/>
    <m/>
    <m/>
    <m/>
    <m/>
    <m/>
    <m/>
    <m/>
    <m/>
    <x v="2"/>
    <m/>
    <m/>
    <m/>
  </r>
  <r>
    <m/>
    <m/>
    <m/>
    <m/>
    <x v="3"/>
    <m/>
    <m/>
    <m/>
    <m/>
    <m/>
    <m/>
    <m/>
    <m/>
    <m/>
    <m/>
    <m/>
    <x v="27"/>
    <m/>
    <m/>
    <m/>
    <m/>
    <m/>
    <m/>
    <m/>
    <m/>
    <m/>
    <x v="2"/>
    <m/>
    <m/>
    <m/>
  </r>
  <r>
    <m/>
    <m/>
    <m/>
    <m/>
    <x v="3"/>
    <m/>
    <m/>
    <m/>
    <m/>
    <m/>
    <m/>
    <m/>
    <m/>
    <m/>
    <m/>
    <m/>
    <x v="28"/>
    <m/>
    <m/>
    <m/>
    <m/>
    <m/>
    <m/>
    <m/>
    <m/>
    <m/>
    <x v="2"/>
    <m/>
    <m/>
    <m/>
  </r>
  <r>
    <m/>
    <m/>
    <m/>
    <m/>
    <x v="3"/>
    <m/>
    <m/>
    <m/>
    <m/>
    <m/>
    <m/>
    <m/>
    <m/>
    <m/>
    <m/>
    <m/>
    <x v="29"/>
    <m/>
    <m/>
    <m/>
    <m/>
    <m/>
    <m/>
    <m/>
    <m/>
    <m/>
    <x v="2"/>
    <m/>
    <m/>
    <m/>
  </r>
  <r>
    <m/>
    <m/>
    <m/>
    <m/>
    <x v="3"/>
    <m/>
    <m/>
    <m/>
    <m/>
    <m/>
    <m/>
    <m/>
    <m/>
    <m/>
    <m/>
    <m/>
    <x v="30"/>
    <m/>
    <m/>
    <m/>
    <m/>
    <m/>
    <m/>
    <m/>
    <m/>
    <m/>
    <x v="2"/>
    <m/>
    <m/>
    <m/>
  </r>
  <r>
    <m/>
    <m/>
    <m/>
    <m/>
    <x v="3"/>
    <m/>
    <m/>
    <m/>
    <m/>
    <m/>
    <m/>
    <m/>
    <m/>
    <m/>
    <m/>
    <m/>
    <x v="31"/>
    <m/>
    <m/>
    <m/>
    <m/>
    <m/>
    <m/>
    <m/>
    <m/>
    <m/>
    <x v="2"/>
    <m/>
    <m/>
    <m/>
  </r>
  <r>
    <m/>
    <m/>
    <m/>
    <m/>
    <x v="3"/>
    <m/>
    <m/>
    <m/>
    <m/>
    <m/>
    <m/>
    <m/>
    <m/>
    <m/>
    <m/>
    <m/>
    <x v="32"/>
    <m/>
    <m/>
    <m/>
    <m/>
    <m/>
    <m/>
    <m/>
    <m/>
    <m/>
    <x v="2"/>
    <m/>
    <m/>
    <m/>
  </r>
  <r>
    <m/>
    <m/>
    <m/>
    <m/>
    <x v="3"/>
    <m/>
    <m/>
    <m/>
    <m/>
    <m/>
    <m/>
    <m/>
    <m/>
    <m/>
    <m/>
    <m/>
    <x v="33"/>
    <m/>
    <m/>
    <m/>
    <m/>
    <m/>
    <m/>
    <m/>
    <m/>
    <m/>
    <x v="2"/>
    <m/>
    <m/>
    <m/>
  </r>
  <r>
    <m/>
    <m/>
    <m/>
    <m/>
    <x v="3"/>
    <m/>
    <m/>
    <m/>
    <m/>
    <m/>
    <m/>
    <m/>
    <m/>
    <m/>
    <m/>
    <m/>
    <x v="34"/>
    <m/>
    <m/>
    <m/>
    <m/>
    <m/>
    <m/>
    <m/>
    <m/>
    <m/>
    <x v="2"/>
    <m/>
    <m/>
    <m/>
  </r>
  <r>
    <m/>
    <m/>
    <m/>
    <m/>
    <x v="3"/>
    <m/>
    <m/>
    <m/>
    <m/>
    <m/>
    <m/>
    <m/>
    <m/>
    <m/>
    <m/>
    <m/>
    <x v="35"/>
    <m/>
    <m/>
    <m/>
    <m/>
    <m/>
    <m/>
    <m/>
    <m/>
    <m/>
    <x v="2"/>
    <m/>
    <m/>
    <m/>
  </r>
  <r>
    <m/>
    <m/>
    <m/>
    <m/>
    <x v="3"/>
    <m/>
    <m/>
    <m/>
    <m/>
    <m/>
    <m/>
    <m/>
    <m/>
    <m/>
    <m/>
    <m/>
    <x v="36"/>
    <m/>
    <m/>
    <m/>
    <m/>
    <m/>
    <m/>
    <m/>
    <m/>
    <m/>
    <x v="2"/>
    <m/>
    <m/>
    <m/>
  </r>
  <r>
    <m/>
    <m/>
    <m/>
    <m/>
    <x v="3"/>
    <m/>
    <m/>
    <m/>
    <m/>
    <m/>
    <m/>
    <m/>
    <m/>
    <m/>
    <m/>
    <m/>
    <x v="37"/>
    <m/>
    <m/>
    <m/>
    <m/>
    <m/>
    <m/>
    <m/>
    <m/>
    <m/>
    <x v="2"/>
    <m/>
    <m/>
    <m/>
  </r>
  <r>
    <m/>
    <m/>
    <m/>
    <m/>
    <x v="3"/>
    <m/>
    <m/>
    <m/>
    <m/>
    <m/>
    <m/>
    <m/>
    <m/>
    <m/>
    <m/>
    <m/>
    <x v="38"/>
    <m/>
    <m/>
    <m/>
    <m/>
    <m/>
    <m/>
    <m/>
    <m/>
    <m/>
    <x v="2"/>
    <m/>
    <m/>
    <m/>
  </r>
  <r>
    <m/>
    <m/>
    <m/>
    <m/>
    <x v="3"/>
    <m/>
    <m/>
    <m/>
    <m/>
    <m/>
    <m/>
    <m/>
    <m/>
    <m/>
    <m/>
    <m/>
    <x v="39"/>
    <m/>
    <m/>
    <m/>
    <m/>
    <m/>
    <m/>
    <m/>
    <m/>
    <m/>
    <x v="2"/>
    <m/>
    <m/>
    <m/>
  </r>
  <r>
    <m/>
    <m/>
    <m/>
    <m/>
    <x v="3"/>
    <m/>
    <m/>
    <m/>
    <m/>
    <m/>
    <m/>
    <m/>
    <m/>
    <m/>
    <m/>
    <m/>
    <x v="40"/>
    <m/>
    <m/>
    <m/>
    <m/>
    <m/>
    <m/>
    <m/>
    <m/>
    <m/>
    <x v="2"/>
    <m/>
    <m/>
    <m/>
  </r>
  <r>
    <m/>
    <m/>
    <m/>
    <m/>
    <x v="3"/>
    <m/>
    <m/>
    <m/>
    <m/>
    <m/>
    <m/>
    <m/>
    <m/>
    <m/>
    <m/>
    <m/>
    <x v="41"/>
    <m/>
    <m/>
    <m/>
    <m/>
    <m/>
    <m/>
    <m/>
    <m/>
    <m/>
    <x v="2"/>
    <m/>
    <m/>
    <m/>
  </r>
  <r>
    <m/>
    <m/>
    <m/>
    <m/>
    <x v="3"/>
    <m/>
    <m/>
    <m/>
    <m/>
    <m/>
    <m/>
    <m/>
    <m/>
    <m/>
    <m/>
    <m/>
    <x v="42"/>
    <m/>
    <m/>
    <m/>
    <m/>
    <m/>
    <m/>
    <m/>
    <m/>
    <m/>
    <x v="2"/>
    <m/>
    <m/>
    <m/>
  </r>
  <r>
    <m/>
    <m/>
    <m/>
    <m/>
    <x v="3"/>
    <m/>
    <m/>
    <m/>
    <m/>
    <m/>
    <m/>
    <m/>
    <m/>
    <m/>
    <m/>
    <m/>
    <x v="43"/>
    <m/>
    <m/>
    <m/>
    <m/>
    <m/>
    <m/>
    <m/>
    <m/>
    <m/>
    <x v="2"/>
    <m/>
    <m/>
    <m/>
  </r>
  <r>
    <m/>
    <m/>
    <m/>
    <m/>
    <x v="3"/>
    <m/>
    <m/>
    <m/>
    <m/>
    <m/>
    <m/>
    <m/>
    <m/>
    <m/>
    <m/>
    <m/>
    <x v="44"/>
    <m/>
    <m/>
    <m/>
    <m/>
    <m/>
    <m/>
    <m/>
    <m/>
    <m/>
    <x v="2"/>
    <m/>
    <m/>
    <m/>
  </r>
  <r>
    <m/>
    <m/>
    <m/>
    <m/>
    <x v="3"/>
    <m/>
    <m/>
    <m/>
    <m/>
    <m/>
    <m/>
    <m/>
    <m/>
    <m/>
    <m/>
    <m/>
    <x v="45"/>
    <m/>
    <m/>
    <m/>
    <m/>
    <m/>
    <m/>
    <m/>
    <m/>
    <m/>
    <x v="2"/>
    <m/>
    <m/>
    <m/>
  </r>
  <r>
    <m/>
    <m/>
    <m/>
    <m/>
    <x v="3"/>
    <m/>
    <m/>
    <m/>
    <m/>
    <m/>
    <m/>
    <m/>
    <m/>
    <m/>
    <m/>
    <m/>
    <x v="46"/>
    <m/>
    <m/>
    <m/>
    <m/>
    <m/>
    <m/>
    <m/>
    <m/>
    <m/>
    <x v="2"/>
    <m/>
    <m/>
    <m/>
  </r>
  <r>
    <m/>
    <m/>
    <m/>
    <m/>
    <x v="3"/>
    <m/>
    <m/>
    <m/>
    <m/>
    <m/>
    <m/>
    <m/>
    <m/>
    <m/>
    <m/>
    <m/>
    <x v="47"/>
    <m/>
    <m/>
    <m/>
    <m/>
    <m/>
    <m/>
    <m/>
    <m/>
    <m/>
    <x v="2"/>
    <m/>
    <m/>
    <m/>
  </r>
  <r>
    <m/>
    <m/>
    <m/>
    <m/>
    <x v="3"/>
    <m/>
    <m/>
    <m/>
    <m/>
    <m/>
    <m/>
    <m/>
    <m/>
    <m/>
    <m/>
    <m/>
    <x v="48"/>
    <m/>
    <m/>
    <m/>
    <m/>
    <m/>
    <m/>
    <m/>
    <m/>
    <m/>
    <x v="2"/>
    <m/>
    <m/>
    <m/>
  </r>
  <r>
    <m/>
    <m/>
    <m/>
    <m/>
    <x v="3"/>
    <m/>
    <m/>
    <m/>
    <m/>
    <m/>
    <m/>
    <m/>
    <m/>
    <m/>
    <m/>
    <m/>
    <x v="49"/>
    <m/>
    <m/>
    <m/>
    <m/>
    <m/>
    <m/>
    <m/>
    <m/>
    <m/>
    <x v="2"/>
    <m/>
    <m/>
    <m/>
  </r>
  <r>
    <m/>
    <m/>
    <m/>
    <m/>
    <x v="3"/>
    <m/>
    <m/>
    <m/>
    <m/>
    <m/>
    <m/>
    <m/>
    <m/>
    <m/>
    <m/>
    <m/>
    <x v="50"/>
    <m/>
    <m/>
    <m/>
    <m/>
    <m/>
    <m/>
    <m/>
    <m/>
    <m/>
    <x v="2"/>
    <m/>
    <m/>
    <m/>
  </r>
  <r>
    <m/>
    <m/>
    <m/>
    <m/>
    <x v="3"/>
    <m/>
    <m/>
    <m/>
    <m/>
    <m/>
    <m/>
    <m/>
    <m/>
    <m/>
    <m/>
    <m/>
    <x v="51"/>
    <m/>
    <m/>
    <m/>
    <m/>
    <m/>
    <m/>
    <m/>
    <m/>
    <m/>
    <x v="2"/>
    <m/>
    <m/>
    <m/>
  </r>
  <r>
    <m/>
    <m/>
    <m/>
    <m/>
    <x v="3"/>
    <m/>
    <m/>
    <m/>
    <m/>
    <m/>
    <m/>
    <m/>
    <m/>
    <m/>
    <m/>
    <m/>
    <x v="52"/>
    <m/>
    <m/>
    <m/>
    <m/>
    <m/>
    <m/>
    <m/>
    <m/>
    <m/>
    <x v="2"/>
    <m/>
    <m/>
    <m/>
  </r>
  <r>
    <m/>
    <m/>
    <m/>
    <m/>
    <x v="3"/>
    <m/>
    <m/>
    <m/>
    <m/>
    <m/>
    <m/>
    <m/>
    <m/>
    <m/>
    <m/>
    <m/>
    <x v="53"/>
    <m/>
    <m/>
    <m/>
    <m/>
    <m/>
    <m/>
    <m/>
    <m/>
    <m/>
    <x v="2"/>
    <m/>
    <m/>
    <m/>
  </r>
  <r>
    <m/>
    <m/>
    <m/>
    <m/>
    <x v="3"/>
    <m/>
    <m/>
    <m/>
    <m/>
    <m/>
    <m/>
    <m/>
    <m/>
    <m/>
    <m/>
    <m/>
    <x v="54"/>
    <m/>
    <m/>
    <m/>
    <m/>
    <m/>
    <m/>
    <m/>
    <m/>
    <m/>
    <x v="2"/>
    <m/>
    <m/>
    <m/>
  </r>
  <r>
    <m/>
    <m/>
    <m/>
    <m/>
    <x v="3"/>
    <m/>
    <m/>
    <m/>
    <m/>
    <m/>
    <m/>
    <m/>
    <m/>
    <m/>
    <m/>
    <m/>
    <x v="55"/>
    <m/>
    <m/>
    <m/>
    <m/>
    <m/>
    <m/>
    <m/>
    <m/>
    <m/>
    <x v="2"/>
    <m/>
    <m/>
    <m/>
  </r>
  <r>
    <m/>
    <m/>
    <m/>
    <m/>
    <x v="3"/>
    <m/>
    <m/>
    <m/>
    <m/>
    <m/>
    <m/>
    <m/>
    <m/>
    <m/>
    <m/>
    <m/>
    <x v="56"/>
    <m/>
    <m/>
    <m/>
    <m/>
    <m/>
    <m/>
    <m/>
    <m/>
    <m/>
    <x v="2"/>
    <m/>
    <m/>
    <m/>
  </r>
  <r>
    <m/>
    <m/>
    <m/>
    <m/>
    <x v="3"/>
    <m/>
    <m/>
    <m/>
    <m/>
    <m/>
    <m/>
    <m/>
    <m/>
    <m/>
    <m/>
    <m/>
    <x v="57"/>
    <m/>
    <m/>
    <m/>
    <m/>
    <m/>
    <m/>
    <m/>
    <m/>
    <m/>
    <x v="2"/>
    <m/>
    <m/>
    <m/>
  </r>
  <r>
    <m/>
    <m/>
    <m/>
    <m/>
    <x v="3"/>
    <m/>
    <m/>
    <m/>
    <m/>
    <m/>
    <m/>
    <m/>
    <m/>
    <m/>
    <m/>
    <m/>
    <x v="58"/>
    <m/>
    <m/>
    <m/>
    <m/>
    <m/>
    <m/>
    <m/>
    <m/>
    <m/>
    <x v="2"/>
    <m/>
    <m/>
    <m/>
  </r>
  <r>
    <m/>
    <m/>
    <m/>
    <m/>
    <x v="3"/>
    <m/>
    <m/>
    <m/>
    <m/>
    <m/>
    <m/>
    <m/>
    <m/>
    <m/>
    <m/>
    <m/>
    <x v="59"/>
    <m/>
    <m/>
    <m/>
    <m/>
    <m/>
    <m/>
    <m/>
    <m/>
    <m/>
    <x v="2"/>
    <m/>
    <m/>
    <m/>
  </r>
  <r>
    <m/>
    <m/>
    <m/>
    <m/>
    <x v="3"/>
    <m/>
    <m/>
    <m/>
    <m/>
    <m/>
    <m/>
    <m/>
    <m/>
    <m/>
    <m/>
    <m/>
    <x v="60"/>
    <m/>
    <m/>
    <m/>
    <m/>
    <m/>
    <m/>
    <m/>
    <m/>
    <m/>
    <x v="2"/>
    <m/>
    <m/>
    <m/>
  </r>
  <r>
    <m/>
    <m/>
    <m/>
    <m/>
    <x v="3"/>
    <m/>
    <m/>
    <m/>
    <m/>
    <m/>
    <m/>
    <m/>
    <m/>
    <m/>
    <m/>
    <m/>
    <x v="61"/>
    <m/>
    <m/>
    <m/>
    <m/>
    <m/>
    <m/>
    <m/>
    <m/>
    <m/>
    <x v="2"/>
    <m/>
    <m/>
    <m/>
  </r>
  <r>
    <m/>
    <m/>
    <m/>
    <m/>
    <x v="3"/>
    <m/>
    <m/>
    <m/>
    <m/>
    <m/>
    <m/>
    <m/>
    <m/>
    <m/>
    <m/>
    <m/>
    <x v="62"/>
    <m/>
    <m/>
    <m/>
    <m/>
    <m/>
    <m/>
    <m/>
    <m/>
    <m/>
    <x v="2"/>
    <m/>
    <m/>
    <m/>
  </r>
  <r>
    <m/>
    <m/>
    <m/>
    <m/>
    <x v="3"/>
    <m/>
    <m/>
    <m/>
    <m/>
    <m/>
    <m/>
    <m/>
    <m/>
    <m/>
    <m/>
    <m/>
    <x v="63"/>
    <m/>
    <m/>
    <m/>
    <m/>
    <m/>
    <m/>
    <m/>
    <m/>
    <m/>
    <x v="2"/>
    <m/>
    <m/>
    <m/>
  </r>
  <r>
    <m/>
    <m/>
    <m/>
    <m/>
    <x v="3"/>
    <m/>
    <m/>
    <m/>
    <m/>
    <m/>
    <m/>
    <m/>
    <m/>
    <m/>
    <m/>
    <m/>
    <x v="64"/>
    <m/>
    <m/>
    <m/>
    <m/>
    <m/>
    <m/>
    <m/>
    <m/>
    <m/>
    <x v="2"/>
    <m/>
    <m/>
    <m/>
  </r>
  <r>
    <m/>
    <m/>
    <m/>
    <m/>
    <x v="3"/>
    <m/>
    <m/>
    <m/>
    <m/>
    <m/>
    <m/>
    <m/>
    <m/>
    <m/>
    <m/>
    <m/>
    <x v="65"/>
    <m/>
    <m/>
    <m/>
    <m/>
    <m/>
    <m/>
    <m/>
    <m/>
    <m/>
    <x v="2"/>
    <m/>
    <m/>
    <m/>
  </r>
  <r>
    <m/>
    <m/>
    <m/>
    <m/>
    <x v="3"/>
    <m/>
    <m/>
    <m/>
    <m/>
    <m/>
    <m/>
    <m/>
    <m/>
    <m/>
    <m/>
    <m/>
    <x v="66"/>
    <m/>
    <m/>
    <m/>
    <m/>
    <m/>
    <m/>
    <m/>
    <m/>
    <m/>
    <x v="2"/>
    <m/>
    <m/>
    <m/>
  </r>
  <r>
    <m/>
    <m/>
    <m/>
    <m/>
    <x v="3"/>
    <m/>
    <m/>
    <m/>
    <m/>
    <m/>
    <m/>
    <m/>
    <m/>
    <m/>
    <m/>
    <m/>
    <x v="67"/>
    <m/>
    <m/>
    <m/>
    <m/>
    <m/>
    <m/>
    <m/>
    <m/>
    <m/>
    <x v="2"/>
    <m/>
    <m/>
    <m/>
  </r>
  <r>
    <m/>
    <m/>
    <m/>
    <m/>
    <x v="3"/>
    <m/>
    <m/>
    <m/>
    <m/>
    <m/>
    <m/>
    <m/>
    <m/>
    <m/>
    <m/>
    <m/>
    <x v="68"/>
    <m/>
    <m/>
    <m/>
    <m/>
    <m/>
    <m/>
    <m/>
    <m/>
    <m/>
    <x v="2"/>
    <m/>
    <m/>
    <m/>
  </r>
  <r>
    <m/>
    <m/>
    <m/>
    <m/>
    <x v="3"/>
    <m/>
    <m/>
    <m/>
    <m/>
    <m/>
    <m/>
    <m/>
    <m/>
    <m/>
    <m/>
    <m/>
    <x v="69"/>
    <m/>
    <m/>
    <m/>
    <m/>
    <m/>
    <m/>
    <m/>
    <m/>
    <m/>
    <x v="2"/>
    <m/>
    <m/>
    <m/>
  </r>
  <r>
    <m/>
    <m/>
    <m/>
    <m/>
    <x v="3"/>
    <m/>
    <m/>
    <m/>
    <m/>
    <m/>
    <m/>
    <m/>
    <m/>
    <m/>
    <m/>
    <m/>
    <x v="70"/>
    <m/>
    <m/>
    <m/>
    <m/>
    <m/>
    <m/>
    <m/>
    <m/>
    <m/>
    <x v="2"/>
    <m/>
    <m/>
    <m/>
  </r>
  <r>
    <m/>
    <m/>
    <m/>
    <m/>
    <x v="3"/>
    <m/>
    <m/>
    <m/>
    <m/>
    <m/>
    <m/>
    <m/>
    <m/>
    <m/>
    <m/>
    <m/>
    <x v="71"/>
    <m/>
    <m/>
    <m/>
    <m/>
    <m/>
    <m/>
    <m/>
    <m/>
    <m/>
    <x v="2"/>
    <m/>
    <m/>
    <m/>
  </r>
  <r>
    <m/>
    <m/>
    <m/>
    <m/>
    <x v="3"/>
    <m/>
    <m/>
    <m/>
    <m/>
    <m/>
    <m/>
    <m/>
    <m/>
    <m/>
    <m/>
    <m/>
    <x v="72"/>
    <m/>
    <m/>
    <m/>
    <m/>
    <m/>
    <m/>
    <m/>
    <m/>
    <m/>
    <x v="2"/>
    <m/>
    <m/>
    <m/>
  </r>
  <r>
    <m/>
    <m/>
    <m/>
    <m/>
    <x v="3"/>
    <m/>
    <m/>
    <m/>
    <m/>
    <m/>
    <m/>
    <m/>
    <m/>
    <m/>
    <m/>
    <m/>
    <x v="73"/>
    <m/>
    <m/>
    <m/>
    <m/>
    <m/>
    <m/>
    <m/>
    <m/>
    <m/>
    <x v="2"/>
    <m/>
    <m/>
    <m/>
  </r>
  <r>
    <m/>
    <m/>
    <m/>
    <m/>
    <x v="3"/>
    <m/>
    <m/>
    <m/>
    <m/>
    <m/>
    <m/>
    <m/>
    <m/>
    <m/>
    <m/>
    <m/>
    <x v="74"/>
    <m/>
    <m/>
    <m/>
    <m/>
    <m/>
    <m/>
    <m/>
    <m/>
    <m/>
    <x v="2"/>
    <m/>
    <m/>
    <m/>
  </r>
  <r>
    <m/>
    <m/>
    <m/>
    <m/>
    <x v="3"/>
    <m/>
    <m/>
    <m/>
    <m/>
    <m/>
    <m/>
    <m/>
    <m/>
    <m/>
    <m/>
    <m/>
    <x v="75"/>
    <m/>
    <m/>
    <m/>
    <m/>
    <m/>
    <m/>
    <m/>
    <m/>
    <m/>
    <x v="2"/>
    <m/>
    <m/>
    <m/>
  </r>
  <r>
    <m/>
    <m/>
    <m/>
    <m/>
    <x v="3"/>
    <m/>
    <m/>
    <m/>
    <m/>
    <m/>
    <m/>
    <m/>
    <m/>
    <m/>
    <m/>
    <m/>
    <x v="76"/>
    <m/>
    <m/>
    <m/>
    <m/>
    <m/>
    <m/>
    <m/>
    <m/>
    <m/>
    <x v="2"/>
    <m/>
    <m/>
    <m/>
  </r>
  <r>
    <m/>
    <m/>
    <m/>
    <m/>
    <x v="3"/>
    <m/>
    <m/>
    <m/>
    <m/>
    <m/>
    <m/>
    <m/>
    <m/>
    <m/>
    <m/>
    <m/>
    <x v="77"/>
    <m/>
    <m/>
    <m/>
    <m/>
    <m/>
    <m/>
    <m/>
    <m/>
    <m/>
    <x v="2"/>
    <m/>
    <m/>
    <m/>
  </r>
  <r>
    <m/>
    <m/>
    <m/>
    <m/>
    <x v="3"/>
    <m/>
    <m/>
    <m/>
    <m/>
    <m/>
    <m/>
    <m/>
    <m/>
    <m/>
    <m/>
    <m/>
    <x v="78"/>
    <m/>
    <m/>
    <m/>
    <m/>
    <m/>
    <m/>
    <m/>
    <m/>
    <m/>
    <x v="2"/>
    <m/>
    <m/>
    <m/>
  </r>
  <r>
    <m/>
    <m/>
    <m/>
    <m/>
    <x v="3"/>
    <m/>
    <m/>
    <m/>
    <m/>
    <m/>
    <m/>
    <m/>
    <m/>
    <m/>
    <m/>
    <m/>
    <x v="79"/>
    <m/>
    <m/>
    <m/>
    <m/>
    <m/>
    <m/>
    <m/>
    <m/>
    <m/>
    <x v="2"/>
    <m/>
    <m/>
    <m/>
  </r>
  <r>
    <m/>
    <m/>
    <m/>
    <m/>
    <x v="3"/>
    <m/>
    <m/>
    <m/>
    <m/>
    <m/>
    <m/>
    <m/>
    <m/>
    <m/>
    <m/>
    <m/>
    <x v="80"/>
    <m/>
    <m/>
    <m/>
    <m/>
    <m/>
    <m/>
    <m/>
    <m/>
    <m/>
    <x v="2"/>
    <m/>
    <m/>
    <m/>
  </r>
  <r>
    <m/>
    <m/>
    <m/>
    <m/>
    <x v="3"/>
    <m/>
    <m/>
    <m/>
    <m/>
    <m/>
    <m/>
    <m/>
    <m/>
    <m/>
    <m/>
    <m/>
    <x v="81"/>
    <m/>
    <m/>
    <m/>
    <m/>
    <m/>
    <m/>
    <m/>
    <m/>
    <m/>
    <x v="2"/>
    <m/>
    <m/>
    <m/>
  </r>
  <r>
    <m/>
    <m/>
    <m/>
    <m/>
    <x v="3"/>
    <m/>
    <m/>
    <m/>
    <m/>
    <m/>
    <m/>
    <m/>
    <m/>
    <m/>
    <m/>
    <m/>
    <x v="82"/>
    <m/>
    <m/>
    <m/>
    <m/>
    <m/>
    <m/>
    <m/>
    <m/>
    <m/>
    <x v="2"/>
    <m/>
    <m/>
    <m/>
  </r>
  <r>
    <m/>
    <m/>
    <m/>
    <m/>
    <x v="3"/>
    <m/>
    <m/>
    <m/>
    <m/>
    <m/>
    <m/>
    <m/>
    <m/>
    <m/>
    <m/>
    <m/>
    <x v="83"/>
    <m/>
    <m/>
    <m/>
    <m/>
    <m/>
    <m/>
    <m/>
    <m/>
    <m/>
    <x v="2"/>
    <m/>
    <m/>
    <m/>
  </r>
  <r>
    <m/>
    <m/>
    <m/>
    <m/>
    <x v="3"/>
    <m/>
    <m/>
    <m/>
    <m/>
    <m/>
    <m/>
    <m/>
    <m/>
    <m/>
    <m/>
    <m/>
    <x v="84"/>
    <m/>
    <m/>
    <m/>
    <m/>
    <m/>
    <m/>
    <m/>
    <m/>
    <m/>
    <x v="2"/>
    <m/>
    <m/>
    <m/>
  </r>
  <r>
    <m/>
    <m/>
    <m/>
    <m/>
    <x v="3"/>
    <m/>
    <m/>
    <m/>
    <m/>
    <m/>
    <m/>
    <m/>
    <m/>
    <m/>
    <m/>
    <m/>
    <x v="85"/>
    <m/>
    <m/>
    <m/>
    <m/>
    <m/>
    <m/>
    <m/>
    <m/>
    <m/>
    <x v="2"/>
    <m/>
    <m/>
    <m/>
  </r>
  <r>
    <m/>
    <m/>
    <m/>
    <m/>
    <x v="3"/>
    <m/>
    <m/>
    <m/>
    <m/>
    <m/>
    <m/>
    <m/>
    <m/>
    <m/>
    <m/>
    <m/>
    <x v="86"/>
    <m/>
    <m/>
    <m/>
    <m/>
    <m/>
    <m/>
    <m/>
    <m/>
    <m/>
    <x v="2"/>
    <m/>
    <m/>
    <m/>
  </r>
  <r>
    <m/>
    <m/>
    <m/>
    <m/>
    <x v="3"/>
    <m/>
    <m/>
    <m/>
    <m/>
    <m/>
    <m/>
    <m/>
    <m/>
    <m/>
    <m/>
    <m/>
    <x v="87"/>
    <m/>
    <m/>
    <m/>
    <m/>
    <m/>
    <m/>
    <m/>
    <m/>
    <m/>
    <x v="2"/>
    <m/>
    <m/>
    <m/>
  </r>
  <r>
    <m/>
    <m/>
    <m/>
    <m/>
    <x v="3"/>
    <m/>
    <m/>
    <m/>
    <m/>
    <m/>
    <m/>
    <m/>
    <m/>
    <m/>
    <m/>
    <m/>
    <x v="88"/>
    <m/>
    <m/>
    <m/>
    <m/>
    <m/>
    <m/>
    <m/>
    <m/>
    <m/>
    <x v="2"/>
    <m/>
    <m/>
    <m/>
  </r>
  <r>
    <m/>
    <m/>
    <m/>
    <m/>
    <x v="3"/>
    <m/>
    <m/>
    <m/>
    <m/>
    <m/>
    <m/>
    <m/>
    <m/>
    <m/>
    <m/>
    <m/>
    <x v="89"/>
    <m/>
    <m/>
    <m/>
    <m/>
    <m/>
    <m/>
    <m/>
    <m/>
    <m/>
    <x v="2"/>
    <m/>
    <m/>
    <m/>
  </r>
  <r>
    <m/>
    <m/>
    <m/>
    <m/>
    <x v="3"/>
    <m/>
    <m/>
    <m/>
    <m/>
    <m/>
    <m/>
    <m/>
    <m/>
    <m/>
    <m/>
    <m/>
    <x v="90"/>
    <m/>
    <m/>
    <m/>
    <m/>
    <m/>
    <m/>
    <m/>
    <m/>
    <m/>
    <x v="2"/>
    <m/>
    <m/>
    <m/>
  </r>
  <r>
    <m/>
    <m/>
    <m/>
    <m/>
    <x v="3"/>
    <m/>
    <m/>
    <m/>
    <m/>
    <m/>
    <m/>
    <m/>
    <m/>
    <m/>
    <m/>
    <m/>
    <x v="91"/>
    <m/>
    <m/>
    <m/>
    <m/>
    <m/>
    <m/>
    <m/>
    <m/>
    <m/>
    <x v="2"/>
    <m/>
    <m/>
    <m/>
  </r>
  <r>
    <m/>
    <m/>
    <m/>
    <m/>
    <x v="3"/>
    <m/>
    <m/>
    <m/>
    <m/>
    <m/>
    <m/>
    <m/>
    <m/>
    <m/>
    <m/>
    <m/>
    <x v="92"/>
    <m/>
    <m/>
    <m/>
    <m/>
    <m/>
    <m/>
    <m/>
    <m/>
    <m/>
    <x v="2"/>
    <m/>
    <m/>
    <m/>
  </r>
  <r>
    <m/>
    <m/>
    <m/>
    <m/>
    <x v="3"/>
    <m/>
    <m/>
    <m/>
    <m/>
    <m/>
    <m/>
    <m/>
    <m/>
    <m/>
    <m/>
    <m/>
    <x v="93"/>
    <m/>
    <m/>
    <m/>
    <m/>
    <m/>
    <m/>
    <m/>
    <m/>
    <m/>
    <x v="2"/>
    <m/>
    <m/>
    <m/>
  </r>
  <r>
    <m/>
    <m/>
    <m/>
    <m/>
    <x v="3"/>
    <m/>
    <m/>
    <m/>
    <m/>
    <m/>
    <m/>
    <m/>
    <m/>
    <m/>
    <m/>
    <m/>
    <x v="94"/>
    <m/>
    <m/>
    <m/>
    <m/>
    <m/>
    <m/>
    <m/>
    <m/>
    <m/>
    <x v="2"/>
    <m/>
    <m/>
    <m/>
  </r>
  <r>
    <m/>
    <m/>
    <m/>
    <m/>
    <x v="3"/>
    <m/>
    <m/>
    <m/>
    <m/>
    <m/>
    <m/>
    <m/>
    <m/>
    <m/>
    <m/>
    <m/>
    <x v="95"/>
    <m/>
    <m/>
    <m/>
    <m/>
    <m/>
    <m/>
    <m/>
    <m/>
    <m/>
    <x v="2"/>
    <m/>
    <m/>
    <m/>
  </r>
  <r>
    <m/>
    <m/>
    <m/>
    <m/>
    <x v="3"/>
    <m/>
    <m/>
    <m/>
    <m/>
    <m/>
    <m/>
    <m/>
    <m/>
    <m/>
    <m/>
    <m/>
    <x v="96"/>
    <m/>
    <m/>
    <m/>
    <m/>
    <m/>
    <m/>
    <m/>
    <m/>
    <m/>
    <x v="2"/>
    <m/>
    <m/>
    <m/>
  </r>
  <r>
    <m/>
    <m/>
    <m/>
    <m/>
    <x v="3"/>
    <m/>
    <m/>
    <m/>
    <m/>
    <m/>
    <m/>
    <m/>
    <m/>
    <m/>
    <m/>
    <m/>
    <x v="97"/>
    <m/>
    <m/>
    <m/>
    <m/>
    <m/>
    <m/>
    <m/>
    <m/>
    <m/>
    <x v="2"/>
    <m/>
    <m/>
    <m/>
  </r>
  <r>
    <m/>
    <m/>
    <m/>
    <m/>
    <x v="3"/>
    <m/>
    <m/>
    <m/>
    <m/>
    <m/>
    <m/>
    <m/>
    <m/>
    <m/>
    <m/>
    <m/>
    <x v="98"/>
    <m/>
    <m/>
    <m/>
    <m/>
    <m/>
    <m/>
    <m/>
    <m/>
    <m/>
    <x v="2"/>
    <m/>
    <m/>
    <m/>
  </r>
  <r>
    <m/>
    <m/>
    <m/>
    <m/>
    <x v="3"/>
    <m/>
    <m/>
    <m/>
    <m/>
    <m/>
    <m/>
    <m/>
    <m/>
    <m/>
    <m/>
    <m/>
    <x v="99"/>
    <m/>
    <m/>
    <m/>
    <m/>
    <m/>
    <m/>
    <m/>
    <m/>
    <m/>
    <x v="2"/>
    <m/>
    <m/>
    <m/>
  </r>
  <r>
    <m/>
    <m/>
    <m/>
    <m/>
    <x v="3"/>
    <m/>
    <m/>
    <m/>
    <m/>
    <m/>
    <m/>
    <m/>
    <m/>
    <m/>
    <m/>
    <m/>
    <x v="100"/>
    <m/>
    <m/>
    <m/>
    <m/>
    <m/>
    <m/>
    <m/>
    <m/>
    <m/>
    <x v="2"/>
    <m/>
    <m/>
    <m/>
  </r>
  <r>
    <m/>
    <m/>
    <m/>
    <m/>
    <x v="3"/>
    <m/>
    <m/>
    <m/>
    <m/>
    <m/>
    <m/>
    <m/>
    <m/>
    <m/>
    <m/>
    <m/>
    <x v="101"/>
    <m/>
    <m/>
    <m/>
    <m/>
    <m/>
    <m/>
    <m/>
    <m/>
    <m/>
    <x v="2"/>
    <m/>
    <m/>
    <m/>
  </r>
  <r>
    <m/>
    <m/>
    <m/>
    <m/>
    <x v="3"/>
    <m/>
    <m/>
    <m/>
    <m/>
    <m/>
    <m/>
    <m/>
    <m/>
    <m/>
    <m/>
    <m/>
    <x v="102"/>
    <m/>
    <m/>
    <m/>
    <m/>
    <m/>
    <m/>
    <m/>
    <m/>
    <m/>
    <x v="2"/>
    <m/>
    <m/>
    <m/>
  </r>
  <r>
    <m/>
    <m/>
    <m/>
    <m/>
    <x v="3"/>
    <m/>
    <m/>
    <m/>
    <m/>
    <m/>
    <m/>
    <m/>
    <m/>
    <m/>
    <m/>
    <m/>
    <x v="103"/>
    <m/>
    <m/>
    <m/>
    <m/>
    <m/>
    <m/>
    <m/>
    <m/>
    <m/>
    <x v="2"/>
    <m/>
    <m/>
    <m/>
  </r>
  <r>
    <m/>
    <m/>
    <m/>
    <m/>
    <x v="3"/>
    <m/>
    <m/>
    <m/>
    <m/>
    <m/>
    <m/>
    <m/>
    <m/>
    <m/>
    <m/>
    <m/>
    <x v="104"/>
    <m/>
    <m/>
    <m/>
    <m/>
    <m/>
    <m/>
    <m/>
    <m/>
    <m/>
    <x v="2"/>
    <m/>
    <m/>
    <m/>
  </r>
  <r>
    <m/>
    <m/>
    <m/>
    <m/>
    <x v="3"/>
    <m/>
    <m/>
    <m/>
    <m/>
    <m/>
    <m/>
    <m/>
    <m/>
    <m/>
    <m/>
    <m/>
    <x v="105"/>
    <m/>
    <m/>
    <m/>
    <m/>
    <m/>
    <m/>
    <m/>
    <m/>
    <m/>
    <x v="2"/>
    <m/>
    <m/>
    <m/>
  </r>
  <r>
    <m/>
    <m/>
    <m/>
    <m/>
    <x v="3"/>
    <m/>
    <m/>
    <m/>
    <m/>
    <m/>
    <m/>
    <m/>
    <m/>
    <m/>
    <m/>
    <m/>
    <x v="106"/>
    <m/>
    <m/>
    <m/>
    <m/>
    <m/>
    <m/>
    <m/>
    <m/>
    <m/>
    <x v="2"/>
    <m/>
    <m/>
    <m/>
  </r>
  <r>
    <m/>
    <m/>
    <m/>
    <m/>
    <x v="3"/>
    <m/>
    <m/>
    <m/>
    <m/>
    <m/>
    <m/>
    <m/>
    <m/>
    <m/>
    <m/>
    <m/>
    <x v="107"/>
    <m/>
    <m/>
    <m/>
    <m/>
    <m/>
    <m/>
    <m/>
    <m/>
    <m/>
    <x v="2"/>
    <m/>
    <m/>
    <m/>
  </r>
  <r>
    <m/>
    <m/>
    <m/>
    <m/>
    <x v="3"/>
    <m/>
    <m/>
    <m/>
    <m/>
    <m/>
    <m/>
    <m/>
    <m/>
    <m/>
    <m/>
    <m/>
    <x v="108"/>
    <m/>
    <m/>
    <m/>
    <m/>
    <m/>
    <m/>
    <m/>
    <m/>
    <m/>
    <x v="2"/>
    <m/>
    <m/>
    <m/>
  </r>
  <r>
    <m/>
    <m/>
    <m/>
    <m/>
    <x v="3"/>
    <m/>
    <m/>
    <m/>
    <m/>
    <m/>
    <m/>
    <m/>
    <m/>
    <m/>
    <m/>
    <m/>
    <x v="109"/>
    <m/>
    <m/>
    <m/>
    <m/>
    <m/>
    <m/>
    <m/>
    <m/>
    <m/>
    <x v="2"/>
    <m/>
    <m/>
    <m/>
  </r>
  <r>
    <m/>
    <m/>
    <m/>
    <m/>
    <x v="3"/>
    <m/>
    <m/>
    <m/>
    <m/>
    <m/>
    <m/>
    <m/>
    <m/>
    <m/>
    <m/>
    <m/>
    <x v="110"/>
    <m/>
    <m/>
    <m/>
    <m/>
    <m/>
    <m/>
    <m/>
    <m/>
    <m/>
    <x v="2"/>
    <m/>
    <m/>
    <m/>
  </r>
  <r>
    <m/>
    <m/>
    <m/>
    <m/>
    <x v="3"/>
    <m/>
    <m/>
    <m/>
    <m/>
    <m/>
    <m/>
    <m/>
    <m/>
    <m/>
    <m/>
    <m/>
    <x v="111"/>
    <m/>
    <m/>
    <m/>
    <m/>
    <m/>
    <m/>
    <m/>
    <m/>
    <m/>
    <x v="2"/>
    <m/>
    <m/>
    <m/>
  </r>
  <r>
    <m/>
    <m/>
    <m/>
    <m/>
    <x v="3"/>
    <m/>
    <m/>
    <m/>
    <m/>
    <m/>
    <m/>
    <m/>
    <m/>
    <m/>
    <m/>
    <m/>
    <x v="112"/>
    <m/>
    <m/>
    <m/>
    <m/>
    <m/>
    <m/>
    <m/>
    <m/>
    <m/>
    <x v="2"/>
    <m/>
    <m/>
    <m/>
  </r>
  <r>
    <m/>
    <m/>
    <m/>
    <m/>
    <x v="3"/>
    <m/>
    <m/>
    <m/>
    <m/>
    <m/>
    <m/>
    <m/>
    <m/>
    <m/>
    <m/>
    <m/>
    <x v="113"/>
    <m/>
    <m/>
    <m/>
    <m/>
    <m/>
    <m/>
    <m/>
    <m/>
    <m/>
    <x v="2"/>
    <m/>
    <m/>
    <m/>
  </r>
  <r>
    <m/>
    <m/>
    <m/>
    <m/>
    <x v="3"/>
    <m/>
    <m/>
    <m/>
    <m/>
    <m/>
    <m/>
    <m/>
    <m/>
    <m/>
    <m/>
    <m/>
    <x v="114"/>
    <m/>
    <m/>
    <m/>
    <m/>
    <m/>
    <m/>
    <m/>
    <m/>
    <m/>
    <x v="2"/>
    <m/>
    <m/>
    <m/>
  </r>
  <r>
    <m/>
    <m/>
    <m/>
    <m/>
    <x v="3"/>
    <m/>
    <m/>
    <m/>
    <m/>
    <m/>
    <m/>
    <m/>
    <m/>
    <m/>
    <m/>
    <m/>
    <x v="115"/>
    <m/>
    <m/>
    <m/>
    <m/>
    <m/>
    <m/>
    <m/>
    <m/>
    <m/>
    <x v="2"/>
    <m/>
    <m/>
    <m/>
  </r>
  <r>
    <m/>
    <m/>
    <m/>
    <m/>
    <x v="3"/>
    <m/>
    <m/>
    <m/>
    <m/>
    <m/>
    <m/>
    <m/>
    <m/>
    <m/>
    <m/>
    <m/>
    <x v="116"/>
    <m/>
    <m/>
    <m/>
    <m/>
    <m/>
    <m/>
    <m/>
    <m/>
    <m/>
    <x v="2"/>
    <m/>
    <m/>
    <m/>
  </r>
  <r>
    <m/>
    <m/>
    <m/>
    <m/>
    <x v="3"/>
    <m/>
    <m/>
    <m/>
    <m/>
    <m/>
    <m/>
    <m/>
    <m/>
    <m/>
    <m/>
    <m/>
    <x v="117"/>
    <m/>
    <m/>
    <m/>
    <m/>
    <m/>
    <m/>
    <m/>
    <m/>
    <m/>
    <x v="2"/>
    <m/>
    <m/>
    <m/>
  </r>
  <r>
    <m/>
    <m/>
    <m/>
    <m/>
    <x v="3"/>
    <m/>
    <m/>
    <m/>
    <m/>
    <m/>
    <m/>
    <m/>
    <m/>
    <m/>
    <m/>
    <m/>
    <x v="118"/>
    <m/>
    <m/>
    <m/>
    <m/>
    <m/>
    <m/>
    <m/>
    <m/>
    <m/>
    <x v="2"/>
    <m/>
    <m/>
    <m/>
  </r>
  <r>
    <m/>
    <m/>
    <m/>
    <m/>
    <x v="3"/>
    <m/>
    <m/>
    <m/>
    <m/>
    <m/>
    <m/>
    <m/>
    <m/>
    <m/>
    <m/>
    <m/>
    <x v="119"/>
    <m/>
    <m/>
    <m/>
    <m/>
    <m/>
    <m/>
    <m/>
    <m/>
    <m/>
    <x v="2"/>
    <m/>
    <m/>
    <m/>
  </r>
  <r>
    <m/>
    <m/>
    <m/>
    <m/>
    <x v="3"/>
    <m/>
    <m/>
    <m/>
    <m/>
    <m/>
    <m/>
    <m/>
    <m/>
    <m/>
    <m/>
    <m/>
    <x v="120"/>
    <m/>
    <m/>
    <m/>
    <m/>
    <m/>
    <m/>
    <m/>
    <m/>
    <m/>
    <x v="2"/>
    <m/>
    <m/>
    <m/>
  </r>
  <r>
    <m/>
    <m/>
    <m/>
    <m/>
    <x v="3"/>
    <m/>
    <m/>
    <m/>
    <m/>
    <m/>
    <m/>
    <m/>
    <m/>
    <m/>
    <m/>
    <m/>
    <x v="121"/>
    <m/>
    <m/>
    <m/>
    <m/>
    <m/>
    <m/>
    <m/>
    <m/>
    <m/>
    <x v="2"/>
    <m/>
    <m/>
    <m/>
  </r>
  <r>
    <m/>
    <m/>
    <m/>
    <m/>
    <x v="3"/>
    <m/>
    <m/>
    <m/>
    <m/>
    <m/>
    <m/>
    <m/>
    <m/>
    <m/>
    <m/>
    <m/>
    <x v="122"/>
    <m/>
    <m/>
    <m/>
    <m/>
    <m/>
    <m/>
    <m/>
    <m/>
    <m/>
    <x v="2"/>
    <m/>
    <m/>
    <m/>
  </r>
  <r>
    <m/>
    <m/>
    <m/>
    <m/>
    <x v="3"/>
    <m/>
    <m/>
    <m/>
    <m/>
    <m/>
    <m/>
    <m/>
    <m/>
    <m/>
    <m/>
    <m/>
    <x v="123"/>
    <m/>
    <m/>
    <m/>
    <m/>
    <m/>
    <m/>
    <m/>
    <m/>
    <m/>
    <x v="2"/>
    <m/>
    <m/>
    <m/>
  </r>
  <r>
    <m/>
    <m/>
    <m/>
    <m/>
    <x v="3"/>
    <m/>
    <m/>
    <m/>
    <m/>
    <m/>
    <m/>
    <m/>
    <m/>
    <m/>
    <m/>
    <m/>
    <x v="124"/>
    <m/>
    <m/>
    <m/>
    <m/>
    <m/>
    <m/>
    <m/>
    <m/>
    <m/>
    <x v="2"/>
    <m/>
    <m/>
    <m/>
  </r>
  <r>
    <m/>
    <m/>
    <m/>
    <m/>
    <x v="3"/>
    <m/>
    <m/>
    <m/>
    <m/>
    <m/>
    <m/>
    <m/>
    <m/>
    <m/>
    <m/>
    <m/>
    <x v="125"/>
    <m/>
    <m/>
    <m/>
    <m/>
    <m/>
    <m/>
    <m/>
    <m/>
    <m/>
    <x v="2"/>
    <m/>
    <m/>
    <m/>
  </r>
  <r>
    <m/>
    <m/>
    <m/>
    <m/>
    <x v="3"/>
    <m/>
    <m/>
    <m/>
    <m/>
    <m/>
    <m/>
    <m/>
    <m/>
    <m/>
    <m/>
    <m/>
    <x v="126"/>
    <m/>
    <m/>
    <m/>
    <m/>
    <m/>
    <m/>
    <m/>
    <m/>
    <m/>
    <x v="2"/>
    <m/>
    <m/>
    <m/>
  </r>
  <r>
    <m/>
    <m/>
    <m/>
    <m/>
    <x v="3"/>
    <m/>
    <m/>
    <m/>
    <m/>
    <m/>
    <m/>
    <m/>
    <m/>
    <m/>
    <m/>
    <m/>
    <x v="127"/>
    <m/>
    <m/>
    <m/>
    <m/>
    <m/>
    <m/>
    <m/>
    <m/>
    <m/>
    <x v="2"/>
    <m/>
    <m/>
    <m/>
  </r>
  <r>
    <m/>
    <m/>
    <m/>
    <m/>
    <x v="3"/>
    <m/>
    <m/>
    <m/>
    <m/>
    <m/>
    <m/>
    <m/>
    <m/>
    <m/>
    <m/>
    <m/>
    <x v="128"/>
    <m/>
    <m/>
    <m/>
    <m/>
    <m/>
    <m/>
    <m/>
    <m/>
    <m/>
    <x v="2"/>
    <m/>
    <m/>
    <m/>
  </r>
  <r>
    <m/>
    <m/>
    <m/>
    <m/>
    <x v="3"/>
    <m/>
    <m/>
    <m/>
    <m/>
    <m/>
    <m/>
    <m/>
    <m/>
    <m/>
    <m/>
    <m/>
    <x v="129"/>
    <m/>
    <m/>
    <m/>
    <m/>
    <m/>
    <m/>
    <m/>
    <m/>
    <m/>
    <x v="2"/>
    <m/>
    <m/>
    <m/>
  </r>
  <r>
    <m/>
    <m/>
    <m/>
    <m/>
    <x v="3"/>
    <m/>
    <m/>
    <m/>
    <m/>
    <m/>
    <m/>
    <m/>
    <m/>
    <m/>
    <m/>
    <m/>
    <x v="130"/>
    <m/>
    <m/>
    <m/>
    <m/>
    <m/>
    <m/>
    <m/>
    <m/>
    <m/>
    <x v="2"/>
    <m/>
    <m/>
    <m/>
  </r>
  <r>
    <m/>
    <m/>
    <m/>
    <m/>
    <x v="3"/>
    <m/>
    <m/>
    <m/>
    <m/>
    <m/>
    <m/>
    <m/>
    <m/>
    <m/>
    <m/>
    <m/>
    <x v="131"/>
    <m/>
    <m/>
    <m/>
    <m/>
    <m/>
    <m/>
    <m/>
    <m/>
    <m/>
    <x v="2"/>
    <m/>
    <m/>
    <m/>
  </r>
  <r>
    <m/>
    <m/>
    <m/>
    <m/>
    <x v="3"/>
    <m/>
    <m/>
    <m/>
    <m/>
    <m/>
    <m/>
    <m/>
    <m/>
    <m/>
    <m/>
    <m/>
    <x v="132"/>
    <m/>
    <m/>
    <m/>
    <m/>
    <m/>
    <m/>
    <m/>
    <m/>
    <m/>
    <x v="2"/>
    <m/>
    <m/>
    <m/>
  </r>
  <r>
    <m/>
    <m/>
    <m/>
    <m/>
    <x v="3"/>
    <m/>
    <m/>
    <m/>
    <m/>
    <m/>
    <m/>
    <m/>
    <m/>
    <m/>
    <m/>
    <m/>
    <x v="133"/>
    <m/>
    <m/>
    <m/>
    <m/>
    <m/>
    <m/>
    <m/>
    <m/>
    <m/>
    <x v="2"/>
    <m/>
    <m/>
    <m/>
  </r>
  <r>
    <m/>
    <m/>
    <m/>
    <m/>
    <x v="3"/>
    <m/>
    <m/>
    <m/>
    <m/>
    <m/>
    <m/>
    <m/>
    <m/>
    <m/>
    <m/>
    <m/>
    <x v="134"/>
    <m/>
    <m/>
    <m/>
    <m/>
    <m/>
    <m/>
    <m/>
    <m/>
    <m/>
    <x v="2"/>
    <m/>
    <m/>
    <m/>
  </r>
  <r>
    <m/>
    <m/>
    <m/>
    <m/>
    <x v="3"/>
    <m/>
    <m/>
    <m/>
    <m/>
    <m/>
    <m/>
    <m/>
    <m/>
    <m/>
    <m/>
    <m/>
    <x v="135"/>
    <m/>
    <m/>
    <m/>
    <m/>
    <m/>
    <m/>
    <m/>
    <m/>
    <m/>
    <x v="2"/>
    <m/>
    <m/>
    <m/>
  </r>
  <r>
    <m/>
    <m/>
    <m/>
    <m/>
    <x v="3"/>
    <m/>
    <m/>
    <m/>
    <m/>
    <m/>
    <m/>
    <m/>
    <m/>
    <m/>
    <m/>
    <m/>
    <x v="136"/>
    <m/>
    <m/>
    <m/>
    <m/>
    <m/>
    <m/>
    <m/>
    <m/>
    <m/>
    <x v="2"/>
    <m/>
    <m/>
    <m/>
  </r>
  <r>
    <m/>
    <m/>
    <m/>
    <m/>
    <x v="3"/>
    <m/>
    <m/>
    <m/>
    <m/>
    <m/>
    <m/>
    <m/>
    <m/>
    <m/>
    <m/>
    <m/>
    <x v="137"/>
    <m/>
    <m/>
    <m/>
    <m/>
    <m/>
    <m/>
    <m/>
    <m/>
    <m/>
    <x v="2"/>
    <m/>
    <m/>
    <m/>
  </r>
  <r>
    <m/>
    <m/>
    <m/>
    <m/>
    <x v="3"/>
    <m/>
    <m/>
    <m/>
    <m/>
    <m/>
    <m/>
    <m/>
    <m/>
    <m/>
    <m/>
    <m/>
    <x v="138"/>
    <m/>
    <m/>
    <m/>
    <m/>
    <m/>
    <m/>
    <m/>
    <m/>
    <m/>
    <x v="2"/>
    <m/>
    <m/>
    <m/>
  </r>
  <r>
    <m/>
    <m/>
    <m/>
    <m/>
    <x v="3"/>
    <m/>
    <m/>
    <m/>
    <m/>
    <m/>
    <m/>
    <m/>
    <m/>
    <m/>
    <m/>
    <m/>
    <x v="139"/>
    <m/>
    <m/>
    <m/>
    <m/>
    <m/>
    <m/>
    <m/>
    <m/>
    <m/>
    <x v="2"/>
    <m/>
    <m/>
    <m/>
  </r>
  <r>
    <m/>
    <m/>
    <m/>
    <m/>
    <x v="3"/>
    <m/>
    <m/>
    <m/>
    <m/>
    <m/>
    <m/>
    <m/>
    <m/>
    <m/>
    <m/>
    <m/>
    <x v="140"/>
    <m/>
    <m/>
    <m/>
    <m/>
    <m/>
    <m/>
    <m/>
    <m/>
    <m/>
    <x v="2"/>
    <m/>
    <m/>
    <m/>
  </r>
  <r>
    <m/>
    <m/>
    <m/>
    <m/>
    <x v="3"/>
    <m/>
    <m/>
    <m/>
    <m/>
    <m/>
    <m/>
    <m/>
    <m/>
    <m/>
    <m/>
    <m/>
    <x v="141"/>
    <m/>
    <m/>
    <m/>
    <m/>
    <m/>
    <m/>
    <m/>
    <m/>
    <m/>
    <x v="2"/>
    <m/>
    <m/>
    <m/>
  </r>
  <r>
    <m/>
    <m/>
    <m/>
    <m/>
    <x v="3"/>
    <m/>
    <m/>
    <m/>
    <m/>
    <m/>
    <m/>
    <m/>
    <m/>
    <m/>
    <m/>
    <m/>
    <x v="142"/>
    <m/>
    <m/>
    <m/>
    <m/>
    <m/>
    <m/>
    <m/>
    <m/>
    <m/>
    <x v="2"/>
    <m/>
    <m/>
    <m/>
  </r>
  <r>
    <m/>
    <m/>
    <m/>
    <m/>
    <x v="3"/>
    <m/>
    <m/>
    <m/>
    <m/>
    <m/>
    <m/>
    <m/>
    <m/>
    <m/>
    <m/>
    <m/>
    <x v="143"/>
    <m/>
    <m/>
    <m/>
    <m/>
    <m/>
    <m/>
    <m/>
    <m/>
    <m/>
    <x v="2"/>
    <m/>
    <m/>
    <m/>
  </r>
  <r>
    <m/>
    <m/>
    <m/>
    <m/>
    <x v="3"/>
    <m/>
    <m/>
    <m/>
    <m/>
    <m/>
    <m/>
    <m/>
    <m/>
    <m/>
    <m/>
    <m/>
    <x v="144"/>
    <m/>
    <m/>
    <m/>
    <m/>
    <m/>
    <m/>
    <m/>
    <m/>
    <m/>
    <x v="2"/>
    <m/>
    <m/>
    <m/>
  </r>
  <r>
    <m/>
    <m/>
    <m/>
    <m/>
    <x v="3"/>
    <m/>
    <m/>
    <m/>
    <m/>
    <m/>
    <m/>
    <m/>
    <m/>
    <m/>
    <m/>
    <m/>
    <x v="145"/>
    <m/>
    <m/>
    <m/>
    <m/>
    <m/>
    <m/>
    <m/>
    <m/>
    <m/>
    <x v="2"/>
    <m/>
    <m/>
    <m/>
  </r>
  <r>
    <m/>
    <m/>
    <m/>
    <m/>
    <x v="3"/>
    <m/>
    <m/>
    <m/>
    <m/>
    <m/>
    <m/>
    <m/>
    <m/>
    <m/>
    <m/>
    <m/>
    <x v="146"/>
    <m/>
    <m/>
    <m/>
    <m/>
    <m/>
    <m/>
    <m/>
    <m/>
    <m/>
    <x v="2"/>
    <m/>
    <m/>
    <m/>
  </r>
  <r>
    <m/>
    <m/>
    <m/>
    <m/>
    <x v="3"/>
    <m/>
    <m/>
    <m/>
    <m/>
    <m/>
    <m/>
    <m/>
    <m/>
    <m/>
    <m/>
    <m/>
    <x v="147"/>
    <m/>
    <m/>
    <m/>
    <m/>
    <m/>
    <m/>
    <m/>
    <m/>
    <m/>
    <x v="2"/>
    <m/>
    <m/>
    <m/>
  </r>
  <r>
    <m/>
    <m/>
    <m/>
    <m/>
    <x v="3"/>
    <m/>
    <m/>
    <m/>
    <m/>
    <m/>
    <m/>
    <m/>
    <m/>
    <m/>
    <m/>
    <m/>
    <x v="148"/>
    <m/>
    <m/>
    <m/>
    <m/>
    <m/>
    <m/>
    <m/>
    <m/>
    <m/>
    <x v="2"/>
    <m/>
    <m/>
    <m/>
  </r>
  <r>
    <m/>
    <m/>
    <m/>
    <m/>
    <x v="3"/>
    <m/>
    <m/>
    <m/>
    <m/>
    <m/>
    <m/>
    <m/>
    <m/>
    <m/>
    <m/>
    <m/>
    <x v="149"/>
    <m/>
    <m/>
    <m/>
    <m/>
    <m/>
    <m/>
    <m/>
    <m/>
    <m/>
    <x v="2"/>
    <m/>
    <m/>
    <m/>
  </r>
  <r>
    <m/>
    <m/>
    <m/>
    <m/>
    <x v="3"/>
    <m/>
    <m/>
    <m/>
    <m/>
    <m/>
    <m/>
    <m/>
    <m/>
    <m/>
    <m/>
    <m/>
    <x v="150"/>
    <m/>
    <m/>
    <m/>
    <m/>
    <m/>
    <m/>
    <m/>
    <m/>
    <m/>
    <x v="2"/>
    <m/>
    <m/>
    <m/>
  </r>
  <r>
    <m/>
    <m/>
    <m/>
    <m/>
    <x v="3"/>
    <m/>
    <m/>
    <m/>
    <m/>
    <m/>
    <m/>
    <m/>
    <m/>
    <m/>
    <m/>
    <m/>
    <x v="151"/>
    <m/>
    <m/>
    <m/>
    <m/>
    <m/>
    <m/>
    <m/>
    <m/>
    <m/>
    <x v="2"/>
    <m/>
    <m/>
    <m/>
  </r>
  <r>
    <m/>
    <m/>
    <m/>
    <m/>
    <x v="3"/>
    <m/>
    <m/>
    <m/>
    <m/>
    <m/>
    <m/>
    <m/>
    <m/>
    <m/>
    <m/>
    <m/>
    <x v="152"/>
    <m/>
    <m/>
    <m/>
    <m/>
    <m/>
    <m/>
    <m/>
    <m/>
    <m/>
    <x v="2"/>
    <m/>
    <m/>
    <m/>
  </r>
  <r>
    <m/>
    <m/>
    <m/>
    <m/>
    <x v="3"/>
    <m/>
    <m/>
    <m/>
    <m/>
    <m/>
    <m/>
    <m/>
    <m/>
    <m/>
    <m/>
    <m/>
    <x v="153"/>
    <m/>
    <m/>
    <m/>
    <m/>
    <m/>
    <m/>
    <m/>
    <m/>
    <m/>
    <x v="2"/>
    <m/>
    <m/>
    <m/>
  </r>
  <r>
    <m/>
    <m/>
    <m/>
    <m/>
    <x v="3"/>
    <m/>
    <m/>
    <m/>
    <m/>
    <m/>
    <m/>
    <m/>
    <m/>
    <m/>
    <m/>
    <m/>
    <x v="154"/>
    <m/>
    <m/>
    <m/>
    <m/>
    <m/>
    <m/>
    <m/>
    <m/>
    <m/>
    <x v="2"/>
    <m/>
    <m/>
    <m/>
  </r>
  <r>
    <m/>
    <m/>
    <m/>
    <m/>
    <x v="3"/>
    <m/>
    <m/>
    <m/>
    <m/>
    <m/>
    <m/>
    <m/>
    <m/>
    <m/>
    <m/>
    <m/>
    <x v="155"/>
    <m/>
    <m/>
    <m/>
    <m/>
    <m/>
    <m/>
    <m/>
    <m/>
    <m/>
    <x v="2"/>
    <m/>
    <m/>
    <m/>
  </r>
  <r>
    <m/>
    <m/>
    <m/>
    <m/>
    <x v="3"/>
    <m/>
    <m/>
    <m/>
    <m/>
    <m/>
    <m/>
    <m/>
    <m/>
    <m/>
    <m/>
    <m/>
    <x v="156"/>
    <m/>
    <m/>
    <m/>
    <m/>
    <m/>
    <m/>
    <m/>
    <m/>
    <m/>
    <x v="2"/>
    <m/>
    <m/>
    <m/>
  </r>
  <r>
    <m/>
    <m/>
    <m/>
    <m/>
    <x v="3"/>
    <m/>
    <m/>
    <m/>
    <m/>
    <m/>
    <m/>
    <m/>
    <m/>
    <m/>
    <m/>
    <m/>
    <x v="157"/>
    <m/>
    <m/>
    <m/>
    <m/>
    <m/>
    <m/>
    <m/>
    <m/>
    <m/>
    <x v="2"/>
    <m/>
    <m/>
    <m/>
  </r>
  <r>
    <m/>
    <m/>
    <m/>
    <m/>
    <x v="3"/>
    <m/>
    <m/>
    <m/>
    <m/>
    <m/>
    <m/>
    <m/>
    <m/>
    <m/>
    <m/>
    <m/>
    <x v="158"/>
    <m/>
    <m/>
    <m/>
    <m/>
    <m/>
    <m/>
    <m/>
    <m/>
    <m/>
    <x v="2"/>
    <m/>
    <m/>
    <m/>
  </r>
  <r>
    <m/>
    <m/>
    <m/>
    <m/>
    <x v="3"/>
    <m/>
    <m/>
    <m/>
    <m/>
    <m/>
    <m/>
    <m/>
    <m/>
    <m/>
    <m/>
    <m/>
    <x v="159"/>
    <m/>
    <m/>
    <m/>
    <m/>
    <m/>
    <m/>
    <m/>
    <m/>
    <m/>
    <x v="2"/>
    <m/>
    <m/>
    <m/>
  </r>
  <r>
    <m/>
    <m/>
    <m/>
    <m/>
    <x v="3"/>
    <m/>
    <m/>
    <m/>
    <m/>
    <m/>
    <m/>
    <m/>
    <m/>
    <m/>
    <m/>
    <m/>
    <x v="160"/>
    <m/>
    <m/>
    <m/>
    <m/>
    <m/>
    <m/>
    <m/>
    <m/>
    <m/>
    <x v="2"/>
    <m/>
    <m/>
    <m/>
  </r>
  <r>
    <m/>
    <m/>
    <m/>
    <m/>
    <x v="3"/>
    <m/>
    <m/>
    <m/>
    <m/>
    <m/>
    <m/>
    <m/>
    <m/>
    <m/>
    <m/>
    <m/>
    <x v="161"/>
    <m/>
    <m/>
    <m/>
    <m/>
    <m/>
    <m/>
    <m/>
    <m/>
    <m/>
    <x v="2"/>
    <m/>
    <m/>
    <m/>
  </r>
  <r>
    <m/>
    <m/>
    <m/>
    <m/>
    <x v="3"/>
    <m/>
    <m/>
    <m/>
    <m/>
    <m/>
    <m/>
    <m/>
    <m/>
    <m/>
    <m/>
    <m/>
    <x v="162"/>
    <m/>
    <m/>
    <m/>
    <m/>
    <m/>
    <m/>
    <m/>
    <m/>
    <m/>
    <x v="2"/>
    <m/>
    <m/>
    <m/>
  </r>
  <r>
    <m/>
    <m/>
    <m/>
    <m/>
    <x v="3"/>
    <m/>
    <m/>
    <m/>
    <m/>
    <m/>
    <m/>
    <m/>
    <m/>
    <m/>
    <m/>
    <m/>
    <x v="163"/>
    <m/>
    <m/>
    <m/>
    <m/>
    <m/>
    <m/>
    <m/>
    <m/>
    <m/>
    <x v="2"/>
    <m/>
    <m/>
    <m/>
  </r>
  <r>
    <m/>
    <m/>
    <m/>
    <m/>
    <x v="3"/>
    <m/>
    <m/>
    <m/>
    <m/>
    <m/>
    <m/>
    <m/>
    <m/>
    <m/>
    <m/>
    <m/>
    <x v="164"/>
    <m/>
    <m/>
    <m/>
    <m/>
    <m/>
    <m/>
    <m/>
    <m/>
    <m/>
    <x v="2"/>
    <m/>
    <m/>
    <m/>
  </r>
  <r>
    <m/>
    <m/>
    <m/>
    <m/>
    <x v="3"/>
    <m/>
    <m/>
    <m/>
    <m/>
    <m/>
    <m/>
    <m/>
    <m/>
    <m/>
    <m/>
    <m/>
    <x v="165"/>
    <m/>
    <m/>
    <m/>
    <m/>
    <m/>
    <m/>
    <m/>
    <m/>
    <m/>
    <x v="2"/>
    <m/>
    <m/>
    <m/>
  </r>
  <r>
    <m/>
    <m/>
    <m/>
    <m/>
    <x v="3"/>
    <m/>
    <m/>
    <m/>
    <m/>
    <m/>
    <m/>
    <m/>
    <m/>
    <m/>
    <m/>
    <m/>
    <x v="166"/>
    <m/>
    <m/>
    <m/>
    <m/>
    <m/>
    <m/>
    <m/>
    <m/>
    <m/>
    <x v="2"/>
    <m/>
    <m/>
    <m/>
  </r>
  <r>
    <m/>
    <m/>
    <m/>
    <m/>
    <x v="3"/>
    <m/>
    <m/>
    <m/>
    <m/>
    <m/>
    <m/>
    <m/>
    <m/>
    <m/>
    <m/>
    <m/>
    <x v="167"/>
    <m/>
    <m/>
    <m/>
    <m/>
    <m/>
    <m/>
    <m/>
    <m/>
    <m/>
    <x v="2"/>
    <m/>
    <m/>
    <m/>
  </r>
  <r>
    <m/>
    <m/>
    <m/>
    <m/>
    <x v="3"/>
    <m/>
    <m/>
    <m/>
    <m/>
    <m/>
    <m/>
    <m/>
    <m/>
    <m/>
    <m/>
    <m/>
    <x v="168"/>
    <m/>
    <m/>
    <m/>
    <m/>
    <m/>
    <m/>
    <m/>
    <m/>
    <m/>
    <x v="2"/>
    <m/>
    <m/>
    <m/>
  </r>
  <r>
    <m/>
    <m/>
    <m/>
    <m/>
    <x v="3"/>
    <m/>
    <m/>
    <m/>
    <m/>
    <m/>
    <m/>
    <m/>
    <m/>
    <m/>
    <m/>
    <m/>
    <x v="169"/>
    <m/>
    <m/>
    <m/>
    <m/>
    <m/>
    <m/>
    <m/>
    <m/>
    <m/>
    <x v="2"/>
    <m/>
    <m/>
    <m/>
  </r>
  <r>
    <m/>
    <m/>
    <m/>
    <m/>
    <x v="3"/>
    <m/>
    <m/>
    <m/>
    <m/>
    <m/>
    <m/>
    <m/>
    <m/>
    <m/>
    <m/>
    <m/>
    <x v="170"/>
    <m/>
    <m/>
    <m/>
    <m/>
    <m/>
    <m/>
    <m/>
    <m/>
    <m/>
    <x v="2"/>
    <m/>
    <m/>
    <m/>
  </r>
  <r>
    <m/>
    <m/>
    <m/>
    <m/>
    <x v="3"/>
    <m/>
    <m/>
    <m/>
    <m/>
    <m/>
    <m/>
    <m/>
    <m/>
    <m/>
    <m/>
    <m/>
    <x v="171"/>
    <m/>
    <m/>
    <m/>
    <m/>
    <m/>
    <m/>
    <m/>
    <m/>
    <m/>
    <x v="2"/>
    <m/>
    <m/>
    <m/>
  </r>
  <r>
    <m/>
    <m/>
    <m/>
    <m/>
    <x v="3"/>
    <m/>
    <m/>
    <m/>
    <m/>
    <m/>
    <m/>
    <m/>
    <m/>
    <m/>
    <m/>
    <m/>
    <x v="172"/>
    <m/>
    <m/>
    <m/>
    <m/>
    <m/>
    <m/>
    <m/>
    <m/>
    <m/>
    <x v="2"/>
    <m/>
    <m/>
    <m/>
  </r>
  <r>
    <m/>
    <m/>
    <m/>
    <m/>
    <x v="3"/>
    <m/>
    <m/>
    <m/>
    <m/>
    <m/>
    <m/>
    <m/>
    <m/>
    <m/>
    <m/>
    <m/>
    <x v="173"/>
    <m/>
    <m/>
    <m/>
    <m/>
    <m/>
    <m/>
    <m/>
    <m/>
    <m/>
    <x v="2"/>
    <m/>
    <m/>
    <m/>
  </r>
  <r>
    <m/>
    <m/>
    <m/>
    <m/>
    <x v="3"/>
    <m/>
    <m/>
    <m/>
    <m/>
    <m/>
    <m/>
    <m/>
    <m/>
    <m/>
    <m/>
    <m/>
    <x v="174"/>
    <m/>
    <m/>
    <m/>
    <m/>
    <m/>
    <m/>
    <m/>
    <m/>
    <m/>
    <x v="2"/>
    <m/>
    <m/>
    <m/>
  </r>
  <r>
    <m/>
    <m/>
    <m/>
    <m/>
    <x v="3"/>
    <m/>
    <m/>
    <m/>
    <m/>
    <m/>
    <m/>
    <m/>
    <m/>
    <m/>
    <m/>
    <m/>
    <x v="175"/>
    <m/>
    <m/>
    <m/>
    <m/>
    <m/>
    <m/>
    <m/>
    <m/>
    <m/>
    <x v="2"/>
    <m/>
    <m/>
    <m/>
  </r>
  <r>
    <m/>
    <m/>
    <m/>
    <m/>
    <x v="3"/>
    <m/>
    <m/>
    <m/>
    <m/>
    <m/>
    <m/>
    <m/>
    <m/>
    <m/>
    <m/>
    <m/>
    <x v="176"/>
    <m/>
    <m/>
    <m/>
    <m/>
    <m/>
    <m/>
    <m/>
    <m/>
    <m/>
    <x v="2"/>
    <m/>
    <m/>
    <m/>
  </r>
  <r>
    <m/>
    <m/>
    <m/>
    <m/>
    <x v="3"/>
    <m/>
    <m/>
    <m/>
    <m/>
    <m/>
    <m/>
    <m/>
    <m/>
    <m/>
    <m/>
    <m/>
    <x v="177"/>
    <m/>
    <m/>
    <m/>
    <m/>
    <m/>
    <m/>
    <m/>
    <m/>
    <m/>
    <x v="2"/>
    <m/>
    <m/>
    <m/>
  </r>
  <r>
    <m/>
    <m/>
    <m/>
    <m/>
    <x v="3"/>
    <m/>
    <m/>
    <m/>
    <m/>
    <m/>
    <m/>
    <m/>
    <m/>
    <m/>
    <m/>
    <m/>
    <x v="178"/>
    <m/>
    <m/>
    <m/>
    <m/>
    <m/>
    <m/>
    <m/>
    <m/>
    <m/>
    <x v="2"/>
    <m/>
    <m/>
    <m/>
  </r>
  <r>
    <m/>
    <m/>
    <m/>
    <m/>
    <x v="3"/>
    <m/>
    <m/>
    <m/>
    <m/>
    <m/>
    <m/>
    <m/>
    <m/>
    <m/>
    <m/>
    <m/>
    <x v="179"/>
    <m/>
    <m/>
    <m/>
    <m/>
    <m/>
    <m/>
    <m/>
    <m/>
    <m/>
    <x v="2"/>
    <m/>
    <m/>
    <m/>
  </r>
  <r>
    <m/>
    <m/>
    <m/>
    <m/>
    <x v="3"/>
    <m/>
    <m/>
    <m/>
    <m/>
    <m/>
    <m/>
    <m/>
    <m/>
    <m/>
    <m/>
    <m/>
    <x v="180"/>
    <m/>
    <m/>
    <m/>
    <m/>
    <m/>
    <m/>
    <m/>
    <m/>
    <m/>
    <x v="2"/>
    <m/>
    <m/>
    <m/>
  </r>
  <r>
    <m/>
    <m/>
    <m/>
    <m/>
    <x v="3"/>
    <m/>
    <m/>
    <m/>
    <m/>
    <m/>
    <m/>
    <m/>
    <m/>
    <m/>
    <m/>
    <m/>
    <x v="181"/>
    <m/>
    <m/>
    <m/>
    <m/>
    <m/>
    <m/>
    <m/>
    <m/>
    <m/>
    <x v="2"/>
    <m/>
    <m/>
    <m/>
  </r>
  <r>
    <m/>
    <m/>
    <m/>
    <m/>
    <x v="3"/>
    <m/>
    <m/>
    <m/>
    <m/>
    <m/>
    <m/>
    <m/>
    <m/>
    <m/>
    <m/>
    <m/>
    <x v="182"/>
    <m/>
    <m/>
    <m/>
    <m/>
    <m/>
    <m/>
    <m/>
    <m/>
    <m/>
    <x v="2"/>
    <m/>
    <m/>
    <m/>
  </r>
  <r>
    <m/>
    <m/>
    <m/>
    <m/>
    <x v="3"/>
    <m/>
    <m/>
    <m/>
    <m/>
    <m/>
    <m/>
    <m/>
    <m/>
    <m/>
    <m/>
    <m/>
    <x v="183"/>
    <m/>
    <m/>
    <m/>
    <m/>
    <m/>
    <m/>
    <m/>
    <m/>
    <m/>
    <x v="2"/>
    <m/>
    <m/>
    <m/>
  </r>
  <r>
    <m/>
    <m/>
    <m/>
    <m/>
    <x v="3"/>
    <m/>
    <m/>
    <m/>
    <m/>
    <m/>
    <m/>
    <m/>
    <m/>
    <m/>
    <m/>
    <m/>
    <x v="184"/>
    <m/>
    <m/>
    <m/>
    <m/>
    <m/>
    <m/>
    <m/>
    <m/>
    <m/>
    <x v="2"/>
    <m/>
    <m/>
    <m/>
  </r>
  <r>
    <m/>
    <m/>
    <m/>
    <m/>
    <x v="3"/>
    <m/>
    <m/>
    <m/>
    <m/>
    <m/>
    <m/>
    <m/>
    <m/>
    <m/>
    <m/>
    <m/>
    <x v="185"/>
    <m/>
    <m/>
    <m/>
    <m/>
    <m/>
    <m/>
    <m/>
    <m/>
    <m/>
    <x v="2"/>
    <m/>
    <m/>
    <m/>
  </r>
  <r>
    <m/>
    <m/>
    <m/>
    <m/>
    <x v="3"/>
    <m/>
    <m/>
    <m/>
    <m/>
    <m/>
    <m/>
    <m/>
    <m/>
    <m/>
    <m/>
    <m/>
    <x v="186"/>
    <m/>
    <m/>
    <m/>
    <m/>
    <m/>
    <m/>
    <m/>
    <m/>
    <m/>
    <x v="2"/>
    <m/>
    <m/>
    <m/>
  </r>
  <r>
    <m/>
    <m/>
    <m/>
    <m/>
    <x v="3"/>
    <m/>
    <m/>
    <m/>
    <m/>
    <m/>
    <m/>
    <m/>
    <m/>
    <m/>
    <m/>
    <m/>
    <x v="187"/>
    <m/>
    <m/>
    <m/>
    <m/>
    <m/>
    <m/>
    <m/>
    <m/>
    <m/>
    <x v="2"/>
    <m/>
    <m/>
    <m/>
  </r>
  <r>
    <m/>
    <m/>
    <m/>
    <m/>
    <x v="3"/>
    <m/>
    <m/>
    <m/>
    <m/>
    <m/>
    <m/>
    <m/>
    <m/>
    <m/>
    <m/>
    <m/>
    <x v="188"/>
    <m/>
    <m/>
    <m/>
    <m/>
    <m/>
    <m/>
    <m/>
    <m/>
    <m/>
    <x v="2"/>
    <m/>
    <m/>
    <m/>
  </r>
  <r>
    <m/>
    <m/>
    <m/>
    <m/>
    <x v="3"/>
    <m/>
    <m/>
    <m/>
    <m/>
    <m/>
    <m/>
    <m/>
    <m/>
    <m/>
    <m/>
    <m/>
    <x v="189"/>
    <m/>
    <m/>
    <m/>
    <m/>
    <m/>
    <m/>
    <m/>
    <m/>
    <m/>
    <x v="2"/>
    <m/>
    <m/>
    <m/>
  </r>
  <r>
    <m/>
    <m/>
    <m/>
    <m/>
    <x v="3"/>
    <m/>
    <m/>
    <m/>
    <m/>
    <m/>
    <m/>
    <m/>
    <m/>
    <m/>
    <m/>
    <m/>
    <x v="190"/>
    <m/>
    <m/>
    <m/>
    <m/>
    <m/>
    <m/>
    <m/>
    <m/>
    <m/>
    <x v="2"/>
    <m/>
    <m/>
    <m/>
  </r>
  <r>
    <m/>
    <m/>
    <m/>
    <m/>
    <x v="3"/>
    <m/>
    <m/>
    <m/>
    <m/>
    <m/>
    <m/>
    <m/>
    <m/>
    <m/>
    <m/>
    <m/>
    <x v="191"/>
    <m/>
    <m/>
    <m/>
    <m/>
    <m/>
    <m/>
    <m/>
    <m/>
    <m/>
    <x v="2"/>
    <m/>
    <m/>
    <m/>
  </r>
  <r>
    <m/>
    <m/>
    <m/>
    <m/>
    <x v="3"/>
    <m/>
    <m/>
    <m/>
    <m/>
    <m/>
    <m/>
    <m/>
    <m/>
    <m/>
    <m/>
    <m/>
    <x v="192"/>
    <m/>
    <m/>
    <m/>
    <m/>
    <m/>
    <m/>
    <m/>
    <m/>
    <m/>
    <x v="2"/>
    <m/>
    <m/>
    <m/>
  </r>
  <r>
    <m/>
    <m/>
    <m/>
    <m/>
    <x v="3"/>
    <m/>
    <m/>
    <m/>
    <m/>
    <m/>
    <m/>
    <m/>
    <m/>
    <m/>
    <m/>
    <m/>
    <x v="193"/>
    <m/>
    <m/>
    <m/>
    <m/>
    <m/>
    <m/>
    <m/>
    <m/>
    <m/>
    <x v="2"/>
    <m/>
    <m/>
    <m/>
  </r>
  <r>
    <m/>
    <m/>
    <m/>
    <m/>
    <x v="3"/>
    <m/>
    <m/>
    <m/>
    <m/>
    <m/>
    <m/>
    <m/>
    <m/>
    <m/>
    <m/>
    <m/>
    <x v="194"/>
    <m/>
    <m/>
    <m/>
    <m/>
    <m/>
    <m/>
    <m/>
    <m/>
    <m/>
    <x v="2"/>
    <m/>
    <m/>
    <m/>
  </r>
  <r>
    <m/>
    <m/>
    <m/>
    <m/>
    <x v="3"/>
    <m/>
    <m/>
    <m/>
    <m/>
    <m/>
    <m/>
    <m/>
    <m/>
    <m/>
    <m/>
    <m/>
    <x v="195"/>
    <m/>
    <m/>
    <m/>
    <m/>
    <m/>
    <m/>
    <m/>
    <m/>
    <m/>
    <x v="2"/>
    <m/>
    <m/>
    <m/>
  </r>
  <r>
    <m/>
    <m/>
    <m/>
    <m/>
    <x v="3"/>
    <m/>
    <m/>
    <m/>
    <m/>
    <m/>
    <m/>
    <m/>
    <m/>
    <m/>
    <m/>
    <m/>
    <x v="196"/>
    <m/>
    <m/>
    <m/>
    <m/>
    <m/>
    <m/>
    <m/>
    <m/>
    <m/>
    <x v="2"/>
    <m/>
    <m/>
    <m/>
  </r>
  <r>
    <m/>
    <m/>
    <m/>
    <m/>
    <x v="3"/>
    <m/>
    <m/>
    <m/>
    <m/>
    <m/>
    <m/>
    <m/>
    <m/>
    <m/>
    <m/>
    <m/>
    <x v="197"/>
    <m/>
    <m/>
    <m/>
    <m/>
    <m/>
    <m/>
    <m/>
    <m/>
    <m/>
    <x v="2"/>
    <m/>
    <m/>
    <m/>
  </r>
  <r>
    <m/>
    <m/>
    <m/>
    <m/>
    <x v="3"/>
    <m/>
    <m/>
    <m/>
    <m/>
    <m/>
    <m/>
    <m/>
    <m/>
    <m/>
    <m/>
    <m/>
    <x v="198"/>
    <m/>
    <m/>
    <m/>
    <m/>
    <m/>
    <m/>
    <m/>
    <m/>
    <m/>
    <x v="2"/>
    <m/>
    <m/>
    <m/>
  </r>
  <r>
    <m/>
    <m/>
    <m/>
    <m/>
    <x v="3"/>
    <m/>
    <m/>
    <m/>
    <m/>
    <m/>
    <m/>
    <m/>
    <m/>
    <m/>
    <m/>
    <m/>
    <x v="199"/>
    <m/>
    <m/>
    <m/>
    <m/>
    <m/>
    <m/>
    <m/>
    <m/>
    <m/>
    <x v="2"/>
    <m/>
    <m/>
    <m/>
  </r>
  <r>
    <m/>
    <m/>
    <m/>
    <m/>
    <x v="3"/>
    <m/>
    <m/>
    <m/>
    <m/>
    <m/>
    <m/>
    <m/>
    <m/>
    <m/>
    <m/>
    <m/>
    <x v="200"/>
    <m/>
    <m/>
    <m/>
    <m/>
    <m/>
    <m/>
    <m/>
    <m/>
    <m/>
    <x v="2"/>
    <m/>
    <m/>
    <m/>
  </r>
  <r>
    <m/>
    <m/>
    <m/>
    <m/>
    <x v="3"/>
    <m/>
    <m/>
    <m/>
    <m/>
    <m/>
    <m/>
    <m/>
    <m/>
    <m/>
    <m/>
    <m/>
    <x v="201"/>
    <m/>
    <m/>
    <m/>
    <m/>
    <m/>
    <m/>
    <m/>
    <m/>
    <m/>
    <x v="2"/>
    <m/>
    <m/>
    <m/>
  </r>
  <r>
    <m/>
    <m/>
    <m/>
    <m/>
    <x v="3"/>
    <m/>
    <m/>
    <m/>
    <m/>
    <m/>
    <m/>
    <m/>
    <m/>
    <m/>
    <m/>
    <m/>
    <x v="202"/>
    <m/>
    <m/>
    <m/>
    <m/>
    <m/>
    <m/>
    <m/>
    <m/>
    <m/>
    <x v="2"/>
    <m/>
    <m/>
    <m/>
  </r>
  <r>
    <m/>
    <m/>
    <m/>
    <m/>
    <x v="3"/>
    <m/>
    <m/>
    <m/>
    <m/>
    <m/>
    <m/>
    <m/>
    <m/>
    <m/>
    <m/>
    <m/>
    <x v="203"/>
    <m/>
    <m/>
    <m/>
    <m/>
    <m/>
    <m/>
    <m/>
    <m/>
    <m/>
    <x v="2"/>
    <m/>
    <m/>
    <m/>
  </r>
  <r>
    <m/>
    <m/>
    <m/>
    <m/>
    <x v="3"/>
    <m/>
    <m/>
    <m/>
    <m/>
    <m/>
    <m/>
    <m/>
    <m/>
    <m/>
    <m/>
    <m/>
    <x v="204"/>
    <m/>
    <m/>
    <m/>
    <m/>
    <m/>
    <m/>
    <m/>
    <m/>
    <m/>
    <x v="2"/>
    <m/>
    <m/>
    <m/>
  </r>
  <r>
    <m/>
    <m/>
    <m/>
    <m/>
    <x v="3"/>
    <m/>
    <m/>
    <m/>
    <m/>
    <m/>
    <m/>
    <m/>
    <m/>
    <m/>
    <m/>
    <m/>
    <x v="205"/>
    <m/>
    <m/>
    <m/>
    <m/>
    <m/>
    <m/>
    <m/>
    <m/>
    <m/>
    <x v="2"/>
    <m/>
    <m/>
    <m/>
  </r>
  <r>
    <m/>
    <m/>
    <m/>
    <m/>
    <x v="3"/>
    <m/>
    <m/>
    <m/>
    <m/>
    <m/>
    <m/>
    <m/>
    <m/>
    <m/>
    <m/>
    <m/>
    <x v="206"/>
    <m/>
    <m/>
    <m/>
    <m/>
    <m/>
    <m/>
    <m/>
    <m/>
    <m/>
    <x v="2"/>
    <m/>
    <m/>
    <m/>
  </r>
  <r>
    <m/>
    <m/>
    <m/>
    <m/>
    <x v="3"/>
    <m/>
    <m/>
    <m/>
    <m/>
    <m/>
    <m/>
    <m/>
    <m/>
    <m/>
    <m/>
    <m/>
    <x v="207"/>
    <m/>
    <m/>
    <m/>
    <m/>
    <m/>
    <m/>
    <m/>
    <m/>
    <m/>
    <x v="2"/>
    <m/>
    <m/>
    <m/>
  </r>
  <r>
    <m/>
    <m/>
    <m/>
    <m/>
    <x v="3"/>
    <m/>
    <m/>
    <m/>
    <m/>
    <m/>
    <m/>
    <m/>
    <m/>
    <m/>
    <m/>
    <m/>
    <x v="208"/>
    <m/>
    <m/>
    <m/>
    <m/>
    <m/>
    <m/>
    <m/>
    <m/>
    <m/>
    <x v="2"/>
    <m/>
    <m/>
    <m/>
  </r>
  <r>
    <m/>
    <m/>
    <m/>
    <m/>
    <x v="3"/>
    <m/>
    <m/>
    <m/>
    <m/>
    <m/>
    <m/>
    <m/>
    <m/>
    <m/>
    <m/>
    <m/>
    <x v="209"/>
    <m/>
    <m/>
    <m/>
    <m/>
    <m/>
    <m/>
    <m/>
    <m/>
    <m/>
    <x v="2"/>
    <m/>
    <m/>
    <m/>
  </r>
  <r>
    <m/>
    <m/>
    <m/>
    <m/>
    <x v="3"/>
    <m/>
    <m/>
    <m/>
    <m/>
    <m/>
    <m/>
    <m/>
    <m/>
    <m/>
    <m/>
    <m/>
    <x v="210"/>
    <m/>
    <m/>
    <m/>
    <m/>
    <m/>
    <m/>
    <m/>
    <m/>
    <m/>
    <x v="2"/>
    <m/>
    <m/>
    <m/>
  </r>
  <r>
    <m/>
    <m/>
    <m/>
    <m/>
    <x v="3"/>
    <m/>
    <m/>
    <m/>
    <m/>
    <m/>
    <m/>
    <m/>
    <m/>
    <m/>
    <m/>
    <m/>
    <x v="211"/>
    <m/>
    <m/>
    <m/>
    <m/>
    <m/>
    <m/>
    <m/>
    <m/>
    <m/>
    <x v="2"/>
    <m/>
    <m/>
    <m/>
  </r>
  <r>
    <m/>
    <m/>
    <m/>
    <m/>
    <x v="3"/>
    <m/>
    <m/>
    <m/>
    <m/>
    <m/>
    <m/>
    <m/>
    <m/>
    <m/>
    <m/>
    <m/>
    <x v="212"/>
    <m/>
    <m/>
    <m/>
    <m/>
    <m/>
    <m/>
    <m/>
    <m/>
    <m/>
    <x v="2"/>
    <m/>
    <m/>
    <m/>
  </r>
  <r>
    <m/>
    <m/>
    <m/>
    <m/>
    <x v="3"/>
    <m/>
    <m/>
    <m/>
    <m/>
    <m/>
    <m/>
    <m/>
    <m/>
    <m/>
    <m/>
    <m/>
    <x v="213"/>
    <m/>
    <m/>
    <m/>
    <m/>
    <m/>
    <m/>
    <m/>
    <m/>
    <m/>
    <x v="2"/>
    <m/>
    <m/>
    <m/>
  </r>
  <r>
    <m/>
    <m/>
    <m/>
    <m/>
    <x v="3"/>
    <m/>
    <m/>
    <m/>
    <m/>
    <m/>
    <m/>
    <m/>
    <m/>
    <m/>
    <m/>
    <m/>
    <x v="214"/>
    <m/>
    <m/>
    <m/>
    <m/>
    <m/>
    <m/>
    <m/>
    <m/>
    <m/>
    <x v="2"/>
    <m/>
    <m/>
    <m/>
  </r>
  <r>
    <m/>
    <m/>
    <m/>
    <m/>
    <x v="3"/>
    <m/>
    <m/>
    <m/>
    <m/>
    <m/>
    <m/>
    <m/>
    <m/>
    <m/>
    <m/>
    <m/>
    <x v="215"/>
    <m/>
    <m/>
    <m/>
    <m/>
    <m/>
    <m/>
    <m/>
    <m/>
    <m/>
    <x v="2"/>
    <m/>
    <m/>
    <m/>
  </r>
  <r>
    <m/>
    <m/>
    <m/>
    <m/>
    <x v="3"/>
    <m/>
    <m/>
    <m/>
    <m/>
    <m/>
    <m/>
    <m/>
    <m/>
    <m/>
    <m/>
    <m/>
    <x v="216"/>
    <m/>
    <m/>
    <m/>
    <m/>
    <m/>
    <m/>
    <m/>
    <m/>
    <m/>
    <x v="2"/>
    <m/>
    <m/>
    <m/>
  </r>
  <r>
    <m/>
    <m/>
    <m/>
    <m/>
    <x v="3"/>
    <m/>
    <m/>
    <m/>
    <m/>
    <m/>
    <m/>
    <m/>
    <m/>
    <m/>
    <m/>
    <m/>
    <x v="217"/>
    <m/>
    <m/>
    <m/>
    <m/>
    <m/>
    <m/>
    <m/>
    <m/>
    <m/>
    <x v="2"/>
    <m/>
    <m/>
    <m/>
  </r>
  <r>
    <m/>
    <m/>
    <m/>
    <m/>
    <x v="3"/>
    <m/>
    <m/>
    <m/>
    <m/>
    <m/>
    <m/>
    <m/>
    <m/>
    <m/>
    <m/>
    <m/>
    <x v="218"/>
    <m/>
    <m/>
    <m/>
    <m/>
    <m/>
    <m/>
    <m/>
    <m/>
    <m/>
    <x v="2"/>
    <m/>
    <m/>
    <m/>
  </r>
  <r>
    <m/>
    <m/>
    <m/>
    <m/>
    <x v="3"/>
    <m/>
    <m/>
    <m/>
    <m/>
    <m/>
    <m/>
    <m/>
    <m/>
    <m/>
    <m/>
    <m/>
    <x v="219"/>
    <m/>
    <m/>
    <m/>
    <m/>
    <m/>
    <m/>
    <m/>
    <m/>
    <m/>
    <x v="2"/>
    <m/>
    <m/>
    <m/>
  </r>
  <r>
    <m/>
    <m/>
    <m/>
    <m/>
    <x v="3"/>
    <m/>
    <m/>
    <m/>
    <m/>
    <m/>
    <m/>
    <m/>
    <m/>
    <m/>
    <m/>
    <m/>
    <x v="220"/>
    <m/>
    <m/>
    <m/>
    <m/>
    <m/>
    <m/>
    <m/>
    <m/>
    <m/>
    <x v="2"/>
    <m/>
    <m/>
    <m/>
  </r>
  <r>
    <m/>
    <m/>
    <m/>
    <m/>
    <x v="3"/>
    <m/>
    <m/>
    <m/>
    <m/>
    <m/>
    <m/>
    <m/>
    <m/>
    <m/>
    <m/>
    <m/>
    <x v="221"/>
    <m/>
    <m/>
    <m/>
    <m/>
    <m/>
    <m/>
    <m/>
    <m/>
    <m/>
    <x v="2"/>
    <m/>
    <m/>
    <m/>
  </r>
  <r>
    <m/>
    <m/>
    <m/>
    <m/>
    <x v="3"/>
    <m/>
    <m/>
    <m/>
    <m/>
    <m/>
    <m/>
    <m/>
    <m/>
    <m/>
    <m/>
    <m/>
    <x v="222"/>
    <m/>
    <m/>
    <m/>
    <m/>
    <m/>
    <m/>
    <m/>
    <m/>
    <m/>
    <x v="2"/>
    <m/>
    <m/>
    <m/>
  </r>
  <r>
    <m/>
    <m/>
    <m/>
    <m/>
    <x v="3"/>
    <m/>
    <m/>
    <m/>
    <m/>
    <m/>
    <m/>
    <m/>
    <m/>
    <m/>
    <m/>
    <m/>
    <x v="223"/>
    <m/>
    <m/>
    <m/>
    <m/>
    <m/>
    <m/>
    <m/>
    <m/>
    <m/>
    <x v="2"/>
    <m/>
    <m/>
    <m/>
  </r>
  <r>
    <m/>
    <m/>
    <m/>
    <m/>
    <x v="3"/>
    <m/>
    <m/>
    <m/>
    <m/>
    <m/>
    <m/>
    <m/>
    <m/>
    <m/>
    <m/>
    <m/>
    <x v="224"/>
    <m/>
    <m/>
    <m/>
    <m/>
    <m/>
    <m/>
    <m/>
    <m/>
    <m/>
    <x v="2"/>
    <m/>
    <m/>
    <m/>
  </r>
  <r>
    <m/>
    <m/>
    <m/>
    <m/>
    <x v="3"/>
    <m/>
    <m/>
    <m/>
    <m/>
    <m/>
    <m/>
    <m/>
    <m/>
    <m/>
    <m/>
    <m/>
    <x v="225"/>
    <m/>
    <m/>
    <m/>
    <m/>
    <m/>
    <m/>
    <m/>
    <m/>
    <m/>
    <x v="2"/>
    <m/>
    <m/>
    <m/>
  </r>
  <r>
    <m/>
    <m/>
    <m/>
    <m/>
    <x v="3"/>
    <m/>
    <m/>
    <m/>
    <m/>
    <m/>
    <m/>
    <m/>
    <m/>
    <m/>
    <m/>
    <m/>
    <x v="226"/>
    <m/>
    <m/>
    <m/>
    <m/>
    <m/>
    <m/>
    <m/>
    <m/>
    <m/>
    <x v="2"/>
    <m/>
    <m/>
    <m/>
  </r>
  <r>
    <m/>
    <m/>
    <m/>
    <m/>
    <x v="3"/>
    <m/>
    <m/>
    <m/>
    <m/>
    <m/>
    <m/>
    <m/>
    <m/>
    <m/>
    <m/>
    <m/>
    <x v="227"/>
    <m/>
    <m/>
    <m/>
    <m/>
    <m/>
    <m/>
    <m/>
    <m/>
    <m/>
    <x v="2"/>
    <m/>
    <m/>
    <m/>
  </r>
  <r>
    <m/>
    <m/>
    <m/>
    <m/>
    <x v="3"/>
    <m/>
    <m/>
    <m/>
    <m/>
    <m/>
    <m/>
    <m/>
    <m/>
    <m/>
    <m/>
    <m/>
    <x v="228"/>
    <m/>
    <m/>
    <m/>
    <m/>
    <m/>
    <m/>
    <m/>
    <m/>
    <m/>
    <x v="2"/>
    <m/>
    <m/>
    <m/>
  </r>
  <r>
    <m/>
    <m/>
    <m/>
    <m/>
    <x v="3"/>
    <m/>
    <m/>
    <m/>
    <m/>
    <m/>
    <m/>
    <m/>
    <m/>
    <m/>
    <m/>
    <m/>
    <x v="229"/>
    <m/>
    <m/>
    <m/>
    <m/>
    <m/>
    <m/>
    <m/>
    <m/>
    <m/>
    <x v="2"/>
    <m/>
    <m/>
    <m/>
  </r>
  <r>
    <m/>
    <m/>
    <m/>
    <m/>
    <x v="3"/>
    <m/>
    <m/>
    <m/>
    <m/>
    <m/>
    <m/>
    <m/>
    <m/>
    <m/>
    <m/>
    <m/>
    <x v="230"/>
    <m/>
    <m/>
    <m/>
    <m/>
    <m/>
    <m/>
    <m/>
    <m/>
    <m/>
    <x v="2"/>
    <m/>
    <m/>
    <m/>
  </r>
  <r>
    <m/>
    <m/>
    <m/>
    <m/>
    <x v="3"/>
    <m/>
    <m/>
    <m/>
    <m/>
    <m/>
    <m/>
    <m/>
    <m/>
    <m/>
    <m/>
    <m/>
    <x v="231"/>
    <m/>
    <m/>
    <m/>
    <m/>
    <m/>
    <m/>
    <m/>
    <m/>
    <m/>
    <x v="2"/>
    <m/>
    <m/>
    <m/>
  </r>
  <r>
    <m/>
    <m/>
    <m/>
    <m/>
    <x v="3"/>
    <m/>
    <m/>
    <m/>
    <m/>
    <m/>
    <m/>
    <m/>
    <m/>
    <m/>
    <m/>
    <m/>
    <x v="232"/>
    <m/>
    <m/>
    <m/>
    <m/>
    <m/>
    <m/>
    <m/>
    <m/>
    <m/>
    <x v="2"/>
    <m/>
    <m/>
    <m/>
  </r>
  <r>
    <m/>
    <m/>
    <m/>
    <m/>
    <x v="3"/>
    <m/>
    <m/>
    <m/>
    <m/>
    <m/>
    <m/>
    <m/>
    <m/>
    <m/>
    <m/>
    <m/>
    <x v="233"/>
    <m/>
    <m/>
    <m/>
    <m/>
    <m/>
    <m/>
    <m/>
    <m/>
    <m/>
    <x v="2"/>
    <m/>
    <m/>
    <m/>
  </r>
  <r>
    <m/>
    <m/>
    <m/>
    <m/>
    <x v="3"/>
    <m/>
    <m/>
    <m/>
    <m/>
    <m/>
    <m/>
    <m/>
    <m/>
    <m/>
    <m/>
    <m/>
    <x v="234"/>
    <m/>
    <m/>
    <m/>
    <m/>
    <m/>
    <m/>
    <m/>
    <m/>
    <m/>
    <x v="2"/>
    <m/>
    <m/>
    <m/>
  </r>
  <r>
    <m/>
    <m/>
    <m/>
    <m/>
    <x v="3"/>
    <m/>
    <m/>
    <m/>
    <m/>
    <m/>
    <m/>
    <m/>
    <m/>
    <m/>
    <m/>
    <m/>
    <x v="235"/>
    <m/>
    <m/>
    <m/>
    <m/>
    <m/>
    <m/>
    <m/>
    <m/>
    <m/>
    <x v="2"/>
    <m/>
    <m/>
    <m/>
  </r>
  <r>
    <m/>
    <m/>
    <m/>
    <m/>
    <x v="3"/>
    <m/>
    <m/>
    <m/>
    <m/>
    <m/>
    <m/>
    <m/>
    <m/>
    <m/>
    <m/>
    <m/>
    <x v="236"/>
    <m/>
    <m/>
    <m/>
    <m/>
    <m/>
    <m/>
    <m/>
    <m/>
    <m/>
    <x v="2"/>
    <m/>
    <m/>
    <m/>
  </r>
  <r>
    <m/>
    <m/>
    <m/>
    <m/>
    <x v="3"/>
    <m/>
    <m/>
    <m/>
    <m/>
    <m/>
    <m/>
    <m/>
    <m/>
    <m/>
    <m/>
    <m/>
    <x v="237"/>
    <m/>
    <m/>
    <m/>
    <m/>
    <m/>
    <m/>
    <m/>
    <m/>
    <m/>
    <x v="2"/>
    <m/>
    <m/>
    <m/>
  </r>
  <r>
    <m/>
    <m/>
    <m/>
    <m/>
    <x v="3"/>
    <m/>
    <m/>
    <m/>
    <m/>
    <m/>
    <m/>
    <m/>
    <m/>
    <m/>
    <m/>
    <m/>
    <x v="238"/>
    <m/>
    <m/>
    <m/>
    <m/>
    <m/>
    <m/>
    <m/>
    <m/>
    <m/>
    <x v="2"/>
    <m/>
    <m/>
    <m/>
  </r>
  <r>
    <m/>
    <m/>
    <m/>
    <m/>
    <x v="3"/>
    <m/>
    <m/>
    <m/>
    <m/>
    <m/>
    <m/>
    <m/>
    <m/>
    <m/>
    <m/>
    <m/>
    <x v="239"/>
    <m/>
    <m/>
    <m/>
    <m/>
    <m/>
    <m/>
    <m/>
    <m/>
    <m/>
    <x v="2"/>
    <m/>
    <m/>
    <m/>
  </r>
  <r>
    <m/>
    <m/>
    <m/>
    <m/>
    <x v="3"/>
    <m/>
    <m/>
    <m/>
    <m/>
    <m/>
    <m/>
    <m/>
    <m/>
    <m/>
    <m/>
    <m/>
    <x v="240"/>
    <m/>
    <m/>
    <m/>
    <m/>
    <m/>
    <m/>
    <m/>
    <m/>
    <m/>
    <x v="2"/>
    <m/>
    <m/>
    <m/>
  </r>
  <r>
    <m/>
    <m/>
    <m/>
    <m/>
    <x v="3"/>
    <m/>
    <m/>
    <m/>
    <m/>
    <m/>
    <m/>
    <m/>
    <m/>
    <m/>
    <m/>
    <m/>
    <x v="241"/>
    <m/>
    <m/>
    <m/>
    <m/>
    <m/>
    <m/>
    <m/>
    <m/>
    <m/>
    <x v="2"/>
    <m/>
    <m/>
    <m/>
  </r>
  <r>
    <m/>
    <m/>
    <m/>
    <m/>
    <x v="3"/>
    <m/>
    <m/>
    <m/>
    <m/>
    <m/>
    <m/>
    <m/>
    <m/>
    <m/>
    <m/>
    <m/>
    <x v="242"/>
    <m/>
    <m/>
    <m/>
    <m/>
    <m/>
    <m/>
    <m/>
    <m/>
    <m/>
    <x v="2"/>
    <m/>
    <m/>
    <m/>
  </r>
  <r>
    <m/>
    <m/>
    <m/>
    <m/>
    <x v="3"/>
    <m/>
    <m/>
    <m/>
    <m/>
    <m/>
    <m/>
    <m/>
    <m/>
    <m/>
    <m/>
    <m/>
    <x v="243"/>
    <m/>
    <m/>
    <m/>
    <m/>
    <m/>
    <m/>
    <m/>
    <m/>
    <m/>
    <x v="2"/>
    <m/>
    <m/>
    <m/>
  </r>
  <r>
    <m/>
    <m/>
    <m/>
    <m/>
    <x v="3"/>
    <m/>
    <m/>
    <m/>
    <m/>
    <m/>
    <m/>
    <m/>
    <m/>
    <m/>
    <m/>
    <m/>
    <x v="244"/>
    <m/>
    <m/>
    <m/>
    <m/>
    <m/>
    <m/>
    <m/>
    <m/>
    <m/>
    <x v="2"/>
    <m/>
    <m/>
    <m/>
  </r>
  <r>
    <m/>
    <m/>
    <m/>
    <m/>
    <x v="3"/>
    <m/>
    <m/>
    <m/>
    <m/>
    <m/>
    <m/>
    <m/>
    <m/>
    <m/>
    <m/>
    <m/>
    <x v="245"/>
    <m/>
    <m/>
    <m/>
    <m/>
    <m/>
    <m/>
    <m/>
    <m/>
    <m/>
    <x v="2"/>
    <m/>
    <m/>
    <m/>
  </r>
  <r>
    <m/>
    <m/>
    <m/>
    <m/>
    <x v="3"/>
    <m/>
    <m/>
    <m/>
    <m/>
    <m/>
    <m/>
    <m/>
    <m/>
    <m/>
    <m/>
    <m/>
    <x v="246"/>
    <m/>
    <m/>
    <m/>
    <m/>
    <m/>
    <m/>
    <m/>
    <m/>
    <m/>
    <x v="2"/>
    <m/>
    <m/>
    <m/>
  </r>
  <r>
    <m/>
    <m/>
    <m/>
    <m/>
    <x v="3"/>
    <m/>
    <m/>
    <m/>
    <m/>
    <m/>
    <m/>
    <m/>
    <m/>
    <m/>
    <m/>
    <m/>
    <x v="247"/>
    <m/>
    <m/>
    <m/>
    <m/>
    <m/>
    <m/>
    <m/>
    <m/>
    <m/>
    <x v="2"/>
    <m/>
    <m/>
    <m/>
  </r>
  <r>
    <m/>
    <m/>
    <m/>
    <m/>
    <x v="3"/>
    <m/>
    <m/>
    <m/>
    <m/>
    <m/>
    <m/>
    <m/>
    <m/>
    <m/>
    <m/>
    <m/>
    <x v="248"/>
    <m/>
    <m/>
    <m/>
    <m/>
    <m/>
    <m/>
    <m/>
    <m/>
    <m/>
    <x v="2"/>
    <m/>
    <m/>
    <m/>
  </r>
  <r>
    <m/>
    <m/>
    <m/>
    <m/>
    <x v="3"/>
    <m/>
    <m/>
    <m/>
    <m/>
    <m/>
    <m/>
    <m/>
    <m/>
    <m/>
    <m/>
    <m/>
    <x v="249"/>
    <m/>
    <m/>
    <m/>
    <m/>
    <m/>
    <m/>
    <m/>
    <m/>
    <m/>
    <x v="2"/>
    <m/>
    <m/>
    <m/>
  </r>
  <r>
    <m/>
    <m/>
    <m/>
    <m/>
    <x v="3"/>
    <m/>
    <m/>
    <m/>
    <m/>
    <m/>
    <m/>
    <m/>
    <m/>
    <m/>
    <m/>
    <m/>
    <x v="250"/>
    <m/>
    <m/>
    <m/>
    <m/>
    <m/>
    <m/>
    <m/>
    <m/>
    <m/>
    <x v="2"/>
    <m/>
    <m/>
    <m/>
  </r>
  <r>
    <m/>
    <m/>
    <m/>
    <m/>
    <x v="3"/>
    <m/>
    <m/>
    <m/>
    <m/>
    <m/>
    <m/>
    <m/>
    <m/>
    <m/>
    <m/>
    <m/>
    <x v="251"/>
    <m/>
    <m/>
    <m/>
    <m/>
    <m/>
    <m/>
    <m/>
    <m/>
    <m/>
    <x v="2"/>
    <m/>
    <m/>
    <m/>
  </r>
  <r>
    <m/>
    <m/>
    <m/>
    <m/>
    <x v="3"/>
    <m/>
    <m/>
    <m/>
    <m/>
    <m/>
    <m/>
    <m/>
    <m/>
    <m/>
    <m/>
    <m/>
    <x v="252"/>
    <m/>
    <m/>
    <m/>
    <m/>
    <m/>
    <m/>
    <m/>
    <m/>
    <m/>
    <x v="2"/>
    <m/>
    <m/>
    <m/>
  </r>
  <r>
    <m/>
    <m/>
    <m/>
    <m/>
    <x v="3"/>
    <m/>
    <m/>
    <m/>
    <m/>
    <m/>
    <m/>
    <m/>
    <m/>
    <m/>
    <m/>
    <m/>
    <x v="253"/>
    <m/>
    <m/>
    <m/>
    <m/>
    <m/>
    <m/>
    <m/>
    <m/>
    <m/>
    <x v="2"/>
    <m/>
    <m/>
    <m/>
  </r>
  <r>
    <m/>
    <m/>
    <m/>
    <m/>
    <x v="3"/>
    <m/>
    <m/>
    <m/>
    <m/>
    <m/>
    <m/>
    <m/>
    <m/>
    <m/>
    <m/>
    <m/>
    <x v="254"/>
    <m/>
    <m/>
    <m/>
    <m/>
    <m/>
    <m/>
    <m/>
    <m/>
    <m/>
    <x v="2"/>
    <m/>
    <m/>
    <m/>
  </r>
  <r>
    <m/>
    <m/>
    <m/>
    <m/>
    <x v="3"/>
    <m/>
    <m/>
    <m/>
    <m/>
    <m/>
    <m/>
    <m/>
    <m/>
    <m/>
    <m/>
    <m/>
    <x v="255"/>
    <m/>
    <m/>
    <m/>
    <m/>
    <m/>
    <m/>
    <m/>
    <m/>
    <m/>
    <x v="2"/>
    <m/>
    <m/>
    <m/>
  </r>
  <r>
    <m/>
    <m/>
    <m/>
    <m/>
    <x v="3"/>
    <m/>
    <m/>
    <m/>
    <m/>
    <m/>
    <m/>
    <m/>
    <m/>
    <m/>
    <m/>
    <m/>
    <x v="256"/>
    <m/>
    <m/>
    <m/>
    <m/>
    <m/>
    <m/>
    <m/>
    <m/>
    <m/>
    <x v="2"/>
    <m/>
    <m/>
    <m/>
  </r>
  <r>
    <m/>
    <m/>
    <m/>
    <m/>
    <x v="3"/>
    <m/>
    <m/>
    <m/>
    <m/>
    <m/>
    <m/>
    <m/>
    <m/>
    <m/>
    <m/>
    <m/>
    <x v="257"/>
    <m/>
    <m/>
    <m/>
    <m/>
    <m/>
    <m/>
    <m/>
    <m/>
    <m/>
    <x v="2"/>
    <m/>
    <m/>
    <m/>
  </r>
  <r>
    <m/>
    <m/>
    <m/>
    <m/>
    <x v="3"/>
    <m/>
    <m/>
    <m/>
    <m/>
    <m/>
    <m/>
    <m/>
    <m/>
    <m/>
    <m/>
    <m/>
    <x v="258"/>
    <m/>
    <m/>
    <m/>
    <m/>
    <m/>
    <m/>
    <m/>
    <m/>
    <m/>
    <x v="2"/>
    <m/>
    <m/>
    <m/>
  </r>
  <r>
    <m/>
    <m/>
    <m/>
    <m/>
    <x v="3"/>
    <m/>
    <m/>
    <m/>
    <m/>
    <m/>
    <m/>
    <m/>
    <m/>
    <m/>
    <m/>
    <m/>
    <x v="259"/>
    <m/>
    <m/>
    <m/>
    <m/>
    <m/>
    <m/>
    <m/>
    <m/>
    <m/>
    <x v="2"/>
    <m/>
    <m/>
    <m/>
  </r>
  <r>
    <m/>
    <m/>
    <m/>
    <m/>
    <x v="3"/>
    <m/>
    <m/>
    <m/>
    <m/>
    <m/>
    <m/>
    <m/>
    <m/>
    <m/>
    <m/>
    <m/>
    <x v="260"/>
    <m/>
    <m/>
    <m/>
    <m/>
    <m/>
    <m/>
    <m/>
    <m/>
    <m/>
    <x v="2"/>
    <m/>
    <m/>
    <m/>
  </r>
  <r>
    <m/>
    <m/>
    <m/>
    <m/>
    <x v="3"/>
    <m/>
    <m/>
    <m/>
    <m/>
    <m/>
    <m/>
    <m/>
    <m/>
    <m/>
    <m/>
    <m/>
    <x v="261"/>
    <m/>
    <m/>
    <m/>
    <m/>
    <m/>
    <m/>
    <m/>
    <m/>
    <m/>
    <x v="2"/>
    <m/>
    <m/>
    <m/>
  </r>
  <r>
    <m/>
    <m/>
    <m/>
    <m/>
    <x v="3"/>
    <m/>
    <m/>
    <m/>
    <m/>
    <m/>
    <m/>
    <m/>
    <m/>
    <m/>
    <m/>
    <m/>
    <x v="262"/>
    <m/>
    <m/>
    <m/>
    <m/>
    <m/>
    <m/>
    <m/>
    <m/>
    <m/>
    <x v="2"/>
    <m/>
    <m/>
    <m/>
  </r>
  <r>
    <m/>
    <m/>
    <m/>
    <m/>
    <x v="3"/>
    <m/>
    <m/>
    <m/>
    <m/>
    <m/>
    <m/>
    <m/>
    <m/>
    <m/>
    <m/>
    <m/>
    <x v="263"/>
    <m/>
    <m/>
    <m/>
    <m/>
    <m/>
    <m/>
    <m/>
    <m/>
    <m/>
    <x v="2"/>
    <m/>
    <m/>
    <m/>
  </r>
  <r>
    <m/>
    <m/>
    <m/>
    <m/>
    <x v="3"/>
    <m/>
    <m/>
    <m/>
    <m/>
    <m/>
    <m/>
    <m/>
    <m/>
    <m/>
    <m/>
    <m/>
    <x v="264"/>
    <m/>
    <m/>
    <m/>
    <m/>
    <m/>
    <m/>
    <m/>
    <m/>
    <m/>
    <x v="2"/>
    <m/>
    <m/>
    <m/>
  </r>
  <r>
    <m/>
    <m/>
    <m/>
    <m/>
    <x v="3"/>
    <m/>
    <m/>
    <m/>
    <m/>
    <m/>
    <m/>
    <m/>
    <m/>
    <m/>
    <m/>
    <m/>
    <x v="265"/>
    <m/>
    <m/>
    <m/>
    <m/>
    <m/>
    <m/>
    <m/>
    <m/>
    <m/>
    <x v="2"/>
    <m/>
    <m/>
    <m/>
  </r>
  <r>
    <m/>
    <m/>
    <m/>
    <m/>
    <x v="3"/>
    <m/>
    <m/>
    <m/>
    <m/>
    <m/>
    <m/>
    <m/>
    <m/>
    <m/>
    <m/>
    <m/>
    <x v="266"/>
    <m/>
    <m/>
    <m/>
    <m/>
    <m/>
    <m/>
    <m/>
    <m/>
    <m/>
    <x v="2"/>
    <m/>
    <m/>
    <m/>
  </r>
  <r>
    <m/>
    <m/>
    <m/>
    <m/>
    <x v="3"/>
    <m/>
    <m/>
    <m/>
    <m/>
    <m/>
    <m/>
    <m/>
    <m/>
    <m/>
    <m/>
    <m/>
    <x v="267"/>
    <m/>
    <m/>
    <m/>
    <m/>
    <m/>
    <m/>
    <m/>
    <m/>
    <m/>
    <x v="2"/>
    <m/>
    <m/>
    <m/>
  </r>
  <r>
    <m/>
    <m/>
    <m/>
    <m/>
    <x v="3"/>
    <m/>
    <m/>
    <m/>
    <m/>
    <m/>
    <m/>
    <m/>
    <m/>
    <m/>
    <m/>
    <m/>
    <x v="268"/>
    <m/>
    <m/>
    <m/>
    <m/>
    <m/>
    <m/>
    <m/>
    <m/>
    <m/>
    <x v="2"/>
    <m/>
    <m/>
    <m/>
  </r>
  <r>
    <m/>
    <m/>
    <m/>
    <m/>
    <x v="3"/>
    <m/>
    <m/>
    <m/>
    <m/>
    <m/>
    <m/>
    <m/>
    <m/>
    <m/>
    <m/>
    <m/>
    <x v="269"/>
    <m/>
    <m/>
    <m/>
    <m/>
    <m/>
    <m/>
    <m/>
    <m/>
    <m/>
    <x v="2"/>
    <m/>
    <m/>
    <m/>
  </r>
  <r>
    <m/>
    <m/>
    <m/>
    <m/>
    <x v="3"/>
    <m/>
    <m/>
    <m/>
    <m/>
    <m/>
    <m/>
    <m/>
    <m/>
    <m/>
    <m/>
    <m/>
    <x v="270"/>
    <m/>
    <m/>
    <m/>
    <m/>
    <m/>
    <m/>
    <m/>
    <m/>
    <m/>
    <x v="2"/>
    <m/>
    <m/>
    <m/>
  </r>
  <r>
    <m/>
    <m/>
    <m/>
    <m/>
    <x v="3"/>
    <m/>
    <m/>
    <m/>
    <m/>
    <m/>
    <m/>
    <m/>
    <m/>
    <m/>
    <m/>
    <m/>
    <x v="271"/>
    <m/>
    <m/>
    <m/>
    <m/>
    <m/>
    <m/>
    <m/>
    <m/>
    <m/>
    <x v="2"/>
    <m/>
    <m/>
    <m/>
  </r>
  <r>
    <m/>
    <m/>
    <m/>
    <m/>
    <x v="3"/>
    <m/>
    <m/>
    <m/>
    <m/>
    <m/>
    <m/>
    <m/>
    <m/>
    <m/>
    <m/>
    <m/>
    <x v="272"/>
    <m/>
    <m/>
    <m/>
    <m/>
    <m/>
    <m/>
    <m/>
    <m/>
    <m/>
    <x v="2"/>
    <m/>
    <m/>
    <m/>
  </r>
  <r>
    <m/>
    <m/>
    <m/>
    <m/>
    <x v="3"/>
    <m/>
    <m/>
    <m/>
    <m/>
    <m/>
    <m/>
    <m/>
    <m/>
    <m/>
    <m/>
    <m/>
    <x v="273"/>
    <m/>
    <m/>
    <m/>
    <m/>
    <m/>
    <m/>
    <m/>
    <m/>
    <m/>
    <x v="2"/>
    <m/>
    <m/>
    <m/>
  </r>
  <r>
    <m/>
    <m/>
    <m/>
    <m/>
    <x v="3"/>
    <m/>
    <m/>
    <m/>
    <m/>
    <m/>
    <m/>
    <m/>
    <m/>
    <m/>
    <m/>
    <m/>
    <x v="274"/>
    <m/>
    <m/>
    <m/>
    <m/>
    <m/>
    <m/>
    <m/>
    <m/>
    <m/>
    <x v="2"/>
    <m/>
    <m/>
    <m/>
  </r>
  <r>
    <m/>
    <m/>
    <m/>
    <m/>
    <x v="3"/>
    <m/>
    <m/>
    <m/>
    <m/>
    <m/>
    <m/>
    <m/>
    <m/>
    <m/>
    <m/>
    <m/>
    <x v="275"/>
    <m/>
    <m/>
    <m/>
    <m/>
    <m/>
    <m/>
    <m/>
    <m/>
    <m/>
    <x v="2"/>
    <m/>
    <m/>
    <m/>
  </r>
  <r>
    <m/>
    <m/>
    <m/>
    <m/>
    <x v="3"/>
    <m/>
    <m/>
    <m/>
    <m/>
    <m/>
    <m/>
    <m/>
    <m/>
    <m/>
    <m/>
    <m/>
    <x v="276"/>
    <m/>
    <m/>
    <m/>
    <m/>
    <m/>
    <m/>
    <m/>
    <m/>
    <m/>
    <x v="2"/>
    <m/>
    <m/>
    <m/>
  </r>
  <r>
    <m/>
    <m/>
    <m/>
    <m/>
    <x v="3"/>
    <m/>
    <m/>
    <m/>
    <m/>
    <m/>
    <m/>
    <m/>
    <m/>
    <m/>
    <m/>
    <m/>
    <x v="277"/>
    <m/>
    <m/>
    <m/>
    <m/>
    <m/>
    <m/>
    <m/>
    <m/>
    <m/>
    <x v="2"/>
    <m/>
    <m/>
    <m/>
  </r>
  <r>
    <m/>
    <m/>
    <m/>
    <m/>
    <x v="3"/>
    <m/>
    <m/>
    <m/>
    <m/>
    <m/>
    <m/>
    <m/>
    <m/>
    <m/>
    <m/>
    <m/>
    <x v="278"/>
    <m/>
    <m/>
    <m/>
    <m/>
    <m/>
    <m/>
    <m/>
    <m/>
    <m/>
    <x v="2"/>
    <m/>
    <m/>
    <m/>
  </r>
  <r>
    <m/>
    <m/>
    <m/>
    <m/>
    <x v="3"/>
    <m/>
    <m/>
    <m/>
    <m/>
    <m/>
    <m/>
    <m/>
    <m/>
    <m/>
    <m/>
    <m/>
    <x v="279"/>
    <m/>
    <m/>
    <m/>
    <m/>
    <m/>
    <m/>
    <m/>
    <m/>
    <m/>
    <x v="2"/>
    <m/>
    <m/>
    <m/>
  </r>
  <r>
    <m/>
    <m/>
    <m/>
    <m/>
    <x v="3"/>
    <m/>
    <m/>
    <m/>
    <m/>
    <m/>
    <m/>
    <m/>
    <m/>
    <m/>
    <m/>
    <m/>
    <x v="280"/>
    <m/>
    <m/>
    <m/>
    <m/>
    <m/>
    <m/>
    <m/>
    <m/>
    <m/>
    <x v="2"/>
    <m/>
    <m/>
    <m/>
  </r>
  <r>
    <m/>
    <m/>
    <m/>
    <m/>
    <x v="3"/>
    <m/>
    <m/>
    <m/>
    <m/>
    <m/>
    <m/>
    <m/>
    <m/>
    <m/>
    <m/>
    <m/>
    <x v="281"/>
    <m/>
    <m/>
    <m/>
    <m/>
    <m/>
    <m/>
    <m/>
    <m/>
    <m/>
    <x v="2"/>
    <m/>
    <m/>
    <m/>
  </r>
  <r>
    <m/>
    <m/>
    <m/>
    <m/>
    <x v="3"/>
    <m/>
    <m/>
    <m/>
    <m/>
    <m/>
    <m/>
    <m/>
    <m/>
    <m/>
    <m/>
    <m/>
    <x v="282"/>
    <m/>
    <m/>
    <m/>
    <m/>
    <m/>
    <m/>
    <m/>
    <m/>
    <m/>
    <x v="2"/>
    <m/>
    <m/>
    <m/>
  </r>
  <r>
    <m/>
    <m/>
    <m/>
    <m/>
    <x v="3"/>
    <m/>
    <m/>
    <m/>
    <m/>
    <m/>
    <m/>
    <m/>
    <m/>
    <m/>
    <m/>
    <m/>
    <x v="283"/>
    <m/>
    <m/>
    <m/>
    <m/>
    <m/>
    <m/>
    <m/>
    <m/>
    <m/>
    <x v="2"/>
    <m/>
    <m/>
    <m/>
  </r>
  <r>
    <m/>
    <m/>
    <m/>
    <m/>
    <x v="3"/>
    <m/>
    <m/>
    <m/>
    <m/>
    <m/>
    <m/>
    <m/>
    <m/>
    <m/>
    <m/>
    <m/>
    <x v="284"/>
    <m/>
    <m/>
    <m/>
    <m/>
    <m/>
    <m/>
    <m/>
    <m/>
    <m/>
    <x v="2"/>
    <m/>
    <m/>
    <m/>
  </r>
  <r>
    <m/>
    <m/>
    <m/>
    <m/>
    <x v="3"/>
    <m/>
    <m/>
    <m/>
    <m/>
    <m/>
    <m/>
    <m/>
    <m/>
    <m/>
    <m/>
    <m/>
    <x v="285"/>
    <m/>
    <m/>
    <m/>
    <m/>
    <m/>
    <m/>
    <m/>
    <m/>
    <m/>
    <x v="2"/>
    <m/>
    <m/>
    <m/>
  </r>
  <r>
    <m/>
    <m/>
    <m/>
    <m/>
    <x v="3"/>
    <m/>
    <m/>
    <m/>
    <m/>
    <m/>
    <m/>
    <m/>
    <m/>
    <m/>
    <m/>
    <m/>
    <x v="286"/>
    <m/>
    <m/>
    <m/>
    <m/>
    <m/>
    <m/>
    <m/>
    <m/>
    <m/>
    <x v="2"/>
    <m/>
    <m/>
    <m/>
  </r>
  <r>
    <m/>
    <m/>
    <m/>
    <m/>
    <x v="3"/>
    <m/>
    <m/>
    <m/>
    <m/>
    <m/>
    <m/>
    <m/>
    <m/>
    <m/>
    <m/>
    <m/>
    <x v="287"/>
    <m/>
    <m/>
    <m/>
    <m/>
    <m/>
    <m/>
    <m/>
    <m/>
    <m/>
    <x v="2"/>
    <m/>
    <m/>
    <m/>
  </r>
  <r>
    <m/>
    <m/>
    <m/>
    <m/>
    <x v="3"/>
    <m/>
    <m/>
    <m/>
    <m/>
    <m/>
    <m/>
    <m/>
    <m/>
    <m/>
    <m/>
    <m/>
    <x v="288"/>
    <m/>
    <m/>
    <m/>
    <m/>
    <m/>
    <m/>
    <m/>
    <m/>
    <m/>
    <x v="2"/>
    <m/>
    <m/>
    <m/>
  </r>
  <r>
    <m/>
    <m/>
    <m/>
    <m/>
    <x v="3"/>
    <m/>
    <m/>
    <m/>
    <m/>
    <m/>
    <m/>
    <m/>
    <m/>
    <m/>
    <m/>
    <m/>
    <x v="289"/>
    <m/>
    <m/>
    <m/>
    <m/>
    <m/>
    <m/>
    <m/>
    <m/>
    <m/>
    <x v="2"/>
    <m/>
    <m/>
    <m/>
  </r>
  <r>
    <m/>
    <m/>
    <m/>
    <m/>
    <x v="3"/>
    <m/>
    <m/>
    <m/>
    <m/>
    <m/>
    <m/>
    <m/>
    <m/>
    <m/>
    <m/>
    <m/>
    <x v="290"/>
    <m/>
    <m/>
    <m/>
    <m/>
    <m/>
    <m/>
    <m/>
    <m/>
    <m/>
    <x v="2"/>
    <m/>
    <m/>
    <m/>
  </r>
  <r>
    <m/>
    <m/>
    <m/>
    <m/>
    <x v="3"/>
    <m/>
    <m/>
    <m/>
    <m/>
    <m/>
    <m/>
    <m/>
    <m/>
    <m/>
    <m/>
    <m/>
    <x v="291"/>
    <m/>
    <m/>
    <m/>
    <m/>
    <m/>
    <m/>
    <m/>
    <m/>
    <m/>
    <x v="2"/>
    <m/>
    <m/>
    <m/>
  </r>
  <r>
    <m/>
    <m/>
    <m/>
    <m/>
    <x v="3"/>
    <m/>
    <m/>
    <m/>
    <m/>
    <m/>
    <m/>
    <m/>
    <m/>
    <m/>
    <m/>
    <m/>
    <x v="292"/>
    <m/>
    <m/>
    <m/>
    <m/>
    <m/>
    <m/>
    <m/>
    <m/>
    <m/>
    <x v="2"/>
    <m/>
    <m/>
    <m/>
  </r>
  <r>
    <m/>
    <m/>
    <m/>
    <m/>
    <x v="3"/>
    <m/>
    <m/>
    <m/>
    <m/>
    <m/>
    <m/>
    <m/>
    <m/>
    <m/>
    <m/>
    <m/>
    <x v="293"/>
    <m/>
    <m/>
    <m/>
    <m/>
    <m/>
    <m/>
    <m/>
    <m/>
    <m/>
    <x v="2"/>
    <m/>
    <m/>
    <m/>
  </r>
  <r>
    <m/>
    <m/>
    <m/>
    <m/>
    <x v="3"/>
    <m/>
    <m/>
    <m/>
    <m/>
    <m/>
    <m/>
    <m/>
    <m/>
    <m/>
    <m/>
    <m/>
    <x v="294"/>
    <m/>
    <m/>
    <m/>
    <m/>
    <m/>
    <m/>
    <m/>
    <m/>
    <m/>
    <x v="2"/>
    <m/>
    <m/>
    <m/>
  </r>
  <r>
    <m/>
    <m/>
    <m/>
    <m/>
    <x v="3"/>
    <m/>
    <m/>
    <m/>
    <m/>
    <m/>
    <m/>
    <m/>
    <m/>
    <m/>
    <m/>
    <m/>
    <x v="295"/>
    <m/>
    <m/>
    <m/>
    <m/>
    <m/>
    <m/>
    <m/>
    <m/>
    <m/>
    <x v="2"/>
    <m/>
    <m/>
    <m/>
  </r>
  <r>
    <m/>
    <m/>
    <m/>
    <m/>
    <x v="3"/>
    <m/>
    <m/>
    <m/>
    <m/>
    <m/>
    <m/>
    <m/>
    <m/>
    <m/>
    <m/>
    <m/>
    <x v="296"/>
    <m/>
    <m/>
    <m/>
    <m/>
    <m/>
    <m/>
    <m/>
    <m/>
    <m/>
    <x v="2"/>
    <m/>
    <m/>
    <m/>
  </r>
  <r>
    <m/>
    <m/>
    <m/>
    <m/>
    <x v="3"/>
    <m/>
    <m/>
    <m/>
    <m/>
    <m/>
    <m/>
    <m/>
    <m/>
    <m/>
    <m/>
    <m/>
    <x v="297"/>
    <m/>
    <m/>
    <m/>
    <m/>
    <m/>
    <m/>
    <m/>
    <m/>
    <m/>
    <x v="2"/>
    <m/>
    <m/>
    <m/>
  </r>
  <r>
    <m/>
    <m/>
    <m/>
    <m/>
    <x v="3"/>
    <m/>
    <m/>
    <m/>
    <m/>
    <m/>
    <m/>
    <m/>
    <m/>
    <m/>
    <m/>
    <m/>
    <x v="298"/>
    <m/>
    <m/>
    <m/>
    <m/>
    <m/>
    <m/>
    <m/>
    <m/>
    <m/>
    <x v="2"/>
    <m/>
    <m/>
    <m/>
  </r>
  <r>
    <m/>
    <m/>
    <m/>
    <m/>
    <x v="3"/>
    <m/>
    <m/>
    <m/>
    <m/>
    <m/>
    <m/>
    <m/>
    <m/>
    <m/>
    <m/>
    <m/>
    <x v="299"/>
    <m/>
    <m/>
    <m/>
    <m/>
    <m/>
    <m/>
    <m/>
    <m/>
    <m/>
    <x v="2"/>
    <m/>
    <m/>
    <m/>
  </r>
  <r>
    <m/>
    <m/>
    <m/>
    <m/>
    <x v="3"/>
    <m/>
    <m/>
    <m/>
    <m/>
    <m/>
    <m/>
    <m/>
    <m/>
    <m/>
    <m/>
    <m/>
    <x v="300"/>
    <m/>
    <m/>
    <m/>
    <m/>
    <m/>
    <m/>
    <m/>
    <m/>
    <m/>
    <x v="2"/>
    <m/>
    <m/>
    <m/>
  </r>
  <r>
    <m/>
    <m/>
    <m/>
    <m/>
    <x v="3"/>
    <m/>
    <m/>
    <m/>
    <m/>
    <m/>
    <m/>
    <m/>
    <m/>
    <m/>
    <m/>
    <m/>
    <x v="301"/>
    <m/>
    <m/>
    <m/>
    <m/>
    <m/>
    <m/>
    <m/>
    <m/>
    <m/>
    <x v="2"/>
    <m/>
    <m/>
    <m/>
  </r>
  <r>
    <m/>
    <m/>
    <m/>
    <m/>
    <x v="3"/>
    <m/>
    <m/>
    <m/>
    <m/>
    <m/>
    <m/>
    <m/>
    <m/>
    <m/>
    <m/>
    <m/>
    <x v="302"/>
    <m/>
    <m/>
    <m/>
    <m/>
    <m/>
    <m/>
    <m/>
    <m/>
    <m/>
    <x v="2"/>
    <m/>
    <m/>
    <m/>
  </r>
  <r>
    <m/>
    <m/>
    <m/>
    <m/>
    <x v="3"/>
    <m/>
    <m/>
    <m/>
    <m/>
    <m/>
    <m/>
    <m/>
    <m/>
    <m/>
    <m/>
    <m/>
    <x v="303"/>
    <m/>
    <m/>
    <m/>
    <m/>
    <m/>
    <m/>
    <m/>
    <m/>
    <m/>
    <x v="2"/>
    <m/>
    <m/>
    <m/>
  </r>
  <r>
    <m/>
    <m/>
    <m/>
    <m/>
    <x v="3"/>
    <m/>
    <m/>
    <m/>
    <m/>
    <m/>
    <m/>
    <m/>
    <m/>
    <m/>
    <m/>
    <m/>
    <x v="304"/>
    <m/>
    <m/>
    <m/>
    <m/>
    <m/>
    <m/>
    <m/>
    <m/>
    <m/>
    <x v="2"/>
    <m/>
    <m/>
    <m/>
  </r>
  <r>
    <m/>
    <m/>
    <m/>
    <m/>
    <x v="3"/>
    <m/>
    <m/>
    <m/>
    <m/>
    <m/>
    <m/>
    <m/>
    <m/>
    <m/>
    <m/>
    <m/>
    <x v="305"/>
    <m/>
    <m/>
    <m/>
    <m/>
    <m/>
    <m/>
    <m/>
    <m/>
    <m/>
    <x v="2"/>
    <m/>
    <m/>
    <m/>
  </r>
  <r>
    <m/>
    <m/>
    <m/>
    <m/>
    <x v="3"/>
    <m/>
    <m/>
    <m/>
    <m/>
    <m/>
    <m/>
    <m/>
    <m/>
    <m/>
    <m/>
    <m/>
    <x v="306"/>
    <m/>
    <m/>
    <m/>
    <m/>
    <m/>
    <m/>
    <m/>
    <m/>
    <m/>
    <x v="2"/>
    <m/>
    <m/>
    <m/>
  </r>
  <r>
    <m/>
    <m/>
    <m/>
    <m/>
    <x v="3"/>
    <m/>
    <m/>
    <m/>
    <m/>
    <m/>
    <m/>
    <m/>
    <m/>
    <m/>
    <m/>
    <m/>
    <x v="307"/>
    <m/>
    <m/>
    <m/>
    <m/>
    <m/>
    <m/>
    <m/>
    <m/>
    <m/>
    <x v="2"/>
    <m/>
    <m/>
    <m/>
  </r>
  <r>
    <m/>
    <m/>
    <m/>
    <m/>
    <x v="3"/>
    <m/>
    <m/>
    <m/>
    <m/>
    <m/>
    <m/>
    <m/>
    <m/>
    <m/>
    <m/>
    <m/>
    <x v="308"/>
    <m/>
    <m/>
    <m/>
    <m/>
    <m/>
    <m/>
    <m/>
    <m/>
    <m/>
    <x v="2"/>
    <m/>
    <m/>
    <m/>
  </r>
  <r>
    <m/>
    <m/>
    <m/>
    <m/>
    <x v="3"/>
    <m/>
    <m/>
    <m/>
    <m/>
    <m/>
    <m/>
    <m/>
    <m/>
    <m/>
    <m/>
    <m/>
    <x v="309"/>
    <m/>
    <m/>
    <m/>
    <m/>
    <m/>
    <m/>
    <m/>
    <m/>
    <m/>
    <x v="2"/>
    <m/>
    <m/>
    <m/>
  </r>
  <r>
    <m/>
    <m/>
    <m/>
    <m/>
    <x v="3"/>
    <m/>
    <m/>
    <m/>
    <m/>
    <m/>
    <m/>
    <m/>
    <m/>
    <m/>
    <m/>
    <m/>
    <x v="310"/>
    <m/>
    <m/>
    <m/>
    <m/>
    <m/>
    <m/>
    <m/>
    <m/>
    <m/>
    <x v="2"/>
    <m/>
    <m/>
    <m/>
  </r>
  <r>
    <m/>
    <m/>
    <m/>
    <m/>
    <x v="3"/>
    <m/>
    <m/>
    <m/>
    <m/>
    <m/>
    <m/>
    <m/>
    <m/>
    <m/>
    <m/>
    <m/>
    <x v="311"/>
    <m/>
    <m/>
    <m/>
    <m/>
    <m/>
    <m/>
    <m/>
    <m/>
    <m/>
    <x v="2"/>
    <m/>
    <m/>
    <m/>
  </r>
  <r>
    <m/>
    <m/>
    <m/>
    <m/>
    <x v="3"/>
    <m/>
    <m/>
    <m/>
    <m/>
    <m/>
    <m/>
    <m/>
    <m/>
    <m/>
    <m/>
    <m/>
    <x v="312"/>
    <m/>
    <m/>
    <m/>
    <m/>
    <m/>
    <m/>
    <m/>
    <m/>
    <m/>
    <x v="2"/>
    <m/>
    <m/>
    <m/>
  </r>
  <r>
    <m/>
    <m/>
    <m/>
    <m/>
    <x v="3"/>
    <m/>
    <m/>
    <m/>
    <m/>
    <m/>
    <m/>
    <m/>
    <m/>
    <m/>
    <m/>
    <m/>
    <x v="313"/>
    <m/>
    <m/>
    <m/>
    <m/>
    <m/>
    <m/>
    <m/>
    <m/>
    <m/>
    <x v="2"/>
    <m/>
    <m/>
    <m/>
  </r>
  <r>
    <m/>
    <m/>
    <m/>
    <m/>
    <x v="3"/>
    <m/>
    <m/>
    <m/>
    <m/>
    <m/>
    <m/>
    <m/>
    <m/>
    <m/>
    <m/>
    <m/>
    <x v="314"/>
    <m/>
    <m/>
    <m/>
    <m/>
    <m/>
    <m/>
    <m/>
    <m/>
    <m/>
    <x v="2"/>
    <m/>
    <m/>
    <m/>
  </r>
  <r>
    <m/>
    <m/>
    <m/>
    <m/>
    <x v="3"/>
    <m/>
    <m/>
    <m/>
    <m/>
    <m/>
    <m/>
    <m/>
    <m/>
    <m/>
    <m/>
    <m/>
    <x v="315"/>
    <m/>
    <m/>
    <m/>
    <m/>
    <m/>
    <m/>
    <m/>
    <m/>
    <m/>
    <x v="2"/>
    <m/>
    <m/>
    <m/>
  </r>
  <r>
    <m/>
    <m/>
    <m/>
    <m/>
    <x v="3"/>
    <m/>
    <m/>
    <m/>
    <m/>
    <m/>
    <m/>
    <m/>
    <m/>
    <m/>
    <m/>
    <m/>
    <x v="316"/>
    <m/>
    <m/>
    <m/>
    <m/>
    <m/>
    <m/>
    <m/>
    <m/>
    <m/>
    <x v="2"/>
    <m/>
    <m/>
    <m/>
  </r>
  <r>
    <m/>
    <m/>
    <m/>
    <m/>
    <x v="3"/>
    <m/>
    <m/>
    <m/>
    <m/>
    <m/>
    <m/>
    <m/>
    <m/>
    <m/>
    <m/>
    <m/>
    <x v="317"/>
    <m/>
    <m/>
    <m/>
    <m/>
    <m/>
    <m/>
    <m/>
    <m/>
    <m/>
    <x v="2"/>
    <m/>
    <m/>
    <m/>
  </r>
  <r>
    <m/>
    <m/>
    <m/>
    <m/>
    <x v="3"/>
    <m/>
    <m/>
    <m/>
    <m/>
    <m/>
    <m/>
    <m/>
    <m/>
    <m/>
    <m/>
    <m/>
    <x v="318"/>
    <m/>
    <m/>
    <m/>
    <m/>
    <m/>
    <m/>
    <m/>
    <m/>
    <m/>
    <x v="2"/>
    <m/>
    <m/>
    <m/>
  </r>
  <r>
    <m/>
    <m/>
    <m/>
    <m/>
    <x v="3"/>
    <m/>
    <m/>
    <m/>
    <m/>
    <m/>
    <m/>
    <m/>
    <m/>
    <m/>
    <m/>
    <m/>
    <x v="319"/>
    <m/>
    <m/>
    <m/>
    <m/>
    <m/>
    <m/>
    <m/>
    <m/>
    <m/>
    <x v="2"/>
    <m/>
    <m/>
    <m/>
  </r>
  <r>
    <m/>
    <m/>
    <m/>
    <m/>
    <x v="3"/>
    <m/>
    <m/>
    <m/>
    <m/>
    <m/>
    <m/>
    <m/>
    <m/>
    <m/>
    <m/>
    <m/>
    <x v="320"/>
    <m/>
    <m/>
    <m/>
    <m/>
    <m/>
    <m/>
    <m/>
    <m/>
    <m/>
    <x v="2"/>
    <m/>
    <m/>
    <m/>
  </r>
  <r>
    <m/>
    <m/>
    <m/>
    <m/>
    <x v="3"/>
    <m/>
    <m/>
    <m/>
    <m/>
    <m/>
    <m/>
    <m/>
    <m/>
    <m/>
    <m/>
    <m/>
    <x v="321"/>
    <m/>
    <m/>
    <m/>
    <m/>
    <m/>
    <m/>
    <m/>
    <m/>
    <m/>
    <x v="2"/>
    <m/>
    <m/>
    <m/>
  </r>
  <r>
    <m/>
    <m/>
    <m/>
    <m/>
    <x v="3"/>
    <m/>
    <m/>
    <m/>
    <m/>
    <m/>
    <m/>
    <m/>
    <m/>
    <m/>
    <m/>
    <m/>
    <x v="322"/>
    <m/>
    <m/>
    <m/>
    <m/>
    <m/>
    <m/>
    <m/>
    <m/>
    <m/>
    <x v="2"/>
    <m/>
    <m/>
    <m/>
  </r>
  <r>
    <m/>
    <m/>
    <m/>
    <m/>
    <x v="3"/>
    <m/>
    <m/>
    <m/>
    <m/>
    <m/>
    <m/>
    <m/>
    <m/>
    <m/>
    <m/>
    <m/>
    <x v="323"/>
    <m/>
    <m/>
    <m/>
    <m/>
    <m/>
    <m/>
    <m/>
    <m/>
    <m/>
    <x v="2"/>
    <m/>
    <m/>
    <m/>
  </r>
  <r>
    <m/>
    <m/>
    <m/>
    <m/>
    <x v="3"/>
    <m/>
    <m/>
    <m/>
    <m/>
    <m/>
    <m/>
    <m/>
    <m/>
    <m/>
    <m/>
    <m/>
    <x v="324"/>
    <m/>
    <m/>
    <m/>
    <m/>
    <m/>
    <m/>
    <m/>
    <m/>
    <m/>
    <x v="2"/>
    <m/>
    <m/>
    <m/>
  </r>
  <r>
    <m/>
    <m/>
    <m/>
    <m/>
    <x v="3"/>
    <m/>
    <m/>
    <m/>
    <m/>
    <m/>
    <m/>
    <m/>
    <m/>
    <m/>
    <m/>
    <m/>
    <x v="325"/>
    <m/>
    <m/>
    <m/>
    <m/>
    <m/>
    <m/>
    <m/>
    <m/>
    <m/>
    <x v="2"/>
    <m/>
    <m/>
    <m/>
  </r>
  <r>
    <m/>
    <m/>
    <m/>
    <m/>
    <x v="3"/>
    <m/>
    <m/>
    <m/>
    <m/>
    <m/>
    <m/>
    <m/>
    <m/>
    <m/>
    <m/>
    <m/>
    <x v="326"/>
    <m/>
    <m/>
    <m/>
    <m/>
    <m/>
    <m/>
    <m/>
    <m/>
    <m/>
    <x v="2"/>
    <m/>
    <m/>
    <m/>
  </r>
  <r>
    <m/>
    <m/>
    <m/>
    <m/>
    <x v="3"/>
    <m/>
    <m/>
    <m/>
    <m/>
    <m/>
    <m/>
    <m/>
    <m/>
    <m/>
    <m/>
    <m/>
    <x v="327"/>
    <m/>
    <m/>
    <m/>
    <m/>
    <m/>
    <m/>
    <m/>
    <m/>
    <m/>
    <x v="2"/>
    <m/>
    <m/>
    <m/>
  </r>
  <r>
    <m/>
    <m/>
    <m/>
    <m/>
    <x v="3"/>
    <m/>
    <m/>
    <m/>
    <m/>
    <m/>
    <m/>
    <m/>
    <m/>
    <m/>
    <m/>
    <m/>
    <x v="328"/>
    <m/>
    <m/>
    <m/>
    <m/>
    <m/>
    <m/>
    <m/>
    <m/>
    <m/>
    <x v="2"/>
    <m/>
    <m/>
    <m/>
  </r>
  <r>
    <m/>
    <m/>
    <m/>
    <m/>
    <x v="3"/>
    <m/>
    <m/>
    <m/>
    <m/>
    <m/>
    <m/>
    <m/>
    <m/>
    <m/>
    <m/>
    <m/>
    <x v="329"/>
    <m/>
    <m/>
    <m/>
    <m/>
    <m/>
    <m/>
    <m/>
    <m/>
    <m/>
    <x v="2"/>
    <m/>
    <m/>
    <m/>
  </r>
  <r>
    <m/>
    <m/>
    <m/>
    <m/>
    <x v="3"/>
    <m/>
    <m/>
    <m/>
    <m/>
    <m/>
    <m/>
    <m/>
    <m/>
    <m/>
    <m/>
    <m/>
    <x v="330"/>
    <m/>
    <m/>
    <m/>
    <m/>
    <m/>
    <m/>
    <m/>
    <m/>
    <m/>
    <x v="2"/>
    <m/>
    <m/>
    <m/>
  </r>
  <r>
    <m/>
    <m/>
    <m/>
    <m/>
    <x v="3"/>
    <m/>
    <m/>
    <m/>
    <m/>
    <m/>
    <m/>
    <m/>
    <m/>
    <m/>
    <m/>
    <m/>
    <x v="331"/>
    <m/>
    <m/>
    <m/>
    <m/>
    <m/>
    <m/>
    <m/>
    <m/>
    <m/>
    <x v="2"/>
    <m/>
    <m/>
    <m/>
  </r>
  <r>
    <m/>
    <m/>
    <m/>
    <m/>
    <x v="3"/>
    <m/>
    <m/>
    <m/>
    <m/>
    <m/>
    <m/>
    <m/>
    <m/>
    <m/>
    <m/>
    <m/>
    <x v="332"/>
    <m/>
    <m/>
    <m/>
    <m/>
    <m/>
    <m/>
    <m/>
    <m/>
    <m/>
    <x v="2"/>
    <m/>
    <m/>
    <m/>
  </r>
  <r>
    <m/>
    <m/>
    <m/>
    <m/>
    <x v="3"/>
    <m/>
    <m/>
    <m/>
    <m/>
    <m/>
    <m/>
    <m/>
    <m/>
    <m/>
    <m/>
    <m/>
    <x v="333"/>
    <m/>
    <m/>
    <m/>
    <m/>
    <m/>
    <m/>
    <m/>
    <m/>
    <m/>
    <x v="2"/>
    <m/>
    <m/>
    <m/>
  </r>
  <r>
    <m/>
    <m/>
    <m/>
    <m/>
    <x v="3"/>
    <m/>
    <m/>
    <m/>
    <m/>
    <m/>
    <m/>
    <m/>
    <m/>
    <m/>
    <m/>
    <m/>
    <x v="334"/>
    <m/>
    <m/>
    <m/>
    <m/>
    <m/>
    <m/>
    <m/>
    <m/>
    <m/>
    <x v="2"/>
    <m/>
    <m/>
    <m/>
  </r>
  <r>
    <m/>
    <m/>
    <m/>
    <m/>
    <x v="3"/>
    <m/>
    <m/>
    <m/>
    <m/>
    <m/>
    <m/>
    <m/>
    <m/>
    <m/>
    <m/>
    <m/>
    <x v="335"/>
    <m/>
    <m/>
    <m/>
    <m/>
    <m/>
    <m/>
    <m/>
    <m/>
    <m/>
    <x v="2"/>
    <m/>
    <m/>
    <m/>
  </r>
  <r>
    <m/>
    <m/>
    <m/>
    <m/>
    <x v="3"/>
    <m/>
    <m/>
    <m/>
    <m/>
    <m/>
    <m/>
    <m/>
    <m/>
    <m/>
    <m/>
    <m/>
    <x v="336"/>
    <m/>
    <m/>
    <m/>
    <m/>
    <m/>
    <m/>
    <m/>
    <m/>
    <m/>
    <x v="2"/>
    <m/>
    <m/>
    <m/>
  </r>
  <r>
    <m/>
    <m/>
    <m/>
    <m/>
    <x v="3"/>
    <m/>
    <m/>
    <m/>
    <m/>
    <m/>
    <m/>
    <m/>
    <m/>
    <m/>
    <m/>
    <m/>
    <x v="337"/>
    <m/>
    <m/>
    <m/>
    <m/>
    <m/>
    <m/>
    <m/>
    <m/>
    <m/>
    <x v="2"/>
    <m/>
    <m/>
    <m/>
  </r>
  <r>
    <m/>
    <m/>
    <m/>
    <m/>
    <x v="3"/>
    <m/>
    <m/>
    <m/>
    <m/>
    <m/>
    <m/>
    <m/>
    <m/>
    <m/>
    <m/>
    <m/>
    <x v="338"/>
    <m/>
    <m/>
    <m/>
    <m/>
    <m/>
    <m/>
    <m/>
    <m/>
    <m/>
    <x v="2"/>
    <m/>
    <m/>
    <m/>
  </r>
  <r>
    <m/>
    <m/>
    <m/>
    <m/>
    <x v="3"/>
    <m/>
    <m/>
    <m/>
    <m/>
    <m/>
    <m/>
    <m/>
    <m/>
    <m/>
    <m/>
    <m/>
    <x v="339"/>
    <m/>
    <m/>
    <m/>
    <m/>
    <m/>
    <m/>
    <m/>
    <m/>
    <m/>
    <x v="2"/>
    <m/>
    <m/>
    <m/>
  </r>
  <r>
    <m/>
    <m/>
    <m/>
    <m/>
    <x v="3"/>
    <m/>
    <m/>
    <m/>
    <m/>
    <m/>
    <m/>
    <m/>
    <m/>
    <m/>
    <m/>
    <m/>
    <x v="340"/>
    <m/>
    <m/>
    <m/>
    <m/>
    <m/>
    <m/>
    <m/>
    <m/>
    <m/>
    <x v="2"/>
    <m/>
    <m/>
    <m/>
  </r>
  <r>
    <m/>
    <m/>
    <m/>
    <m/>
    <x v="3"/>
    <m/>
    <m/>
    <m/>
    <m/>
    <m/>
    <m/>
    <m/>
    <m/>
    <m/>
    <m/>
    <m/>
    <x v="341"/>
    <m/>
    <m/>
    <m/>
    <m/>
    <m/>
    <m/>
    <m/>
    <m/>
    <m/>
    <x v="2"/>
    <m/>
    <m/>
    <m/>
  </r>
  <r>
    <m/>
    <m/>
    <m/>
    <m/>
    <x v="3"/>
    <m/>
    <m/>
    <m/>
    <m/>
    <m/>
    <m/>
    <m/>
    <m/>
    <m/>
    <m/>
    <m/>
    <x v="342"/>
    <m/>
    <m/>
    <m/>
    <m/>
    <m/>
    <m/>
    <m/>
    <m/>
    <m/>
    <x v="2"/>
    <m/>
    <m/>
    <m/>
  </r>
  <r>
    <m/>
    <m/>
    <m/>
    <m/>
    <x v="3"/>
    <m/>
    <m/>
    <m/>
    <m/>
    <m/>
    <m/>
    <m/>
    <m/>
    <m/>
    <m/>
    <m/>
    <x v="343"/>
    <m/>
    <m/>
    <m/>
    <m/>
    <m/>
    <m/>
    <m/>
    <m/>
    <m/>
    <x v="2"/>
    <m/>
    <m/>
    <m/>
  </r>
  <r>
    <m/>
    <m/>
    <m/>
    <m/>
    <x v="3"/>
    <m/>
    <m/>
    <m/>
    <m/>
    <m/>
    <m/>
    <m/>
    <m/>
    <m/>
    <m/>
    <m/>
    <x v="344"/>
    <m/>
    <m/>
    <m/>
    <m/>
    <m/>
    <m/>
    <m/>
    <m/>
    <m/>
    <x v="2"/>
    <m/>
    <m/>
    <m/>
  </r>
  <r>
    <m/>
    <m/>
    <m/>
    <m/>
    <x v="3"/>
    <m/>
    <m/>
    <m/>
    <m/>
    <m/>
    <m/>
    <m/>
    <m/>
    <m/>
    <m/>
    <m/>
    <x v="345"/>
    <m/>
    <m/>
    <m/>
    <m/>
    <m/>
    <m/>
    <m/>
    <m/>
    <m/>
    <x v="2"/>
    <m/>
    <m/>
    <m/>
  </r>
  <r>
    <m/>
    <m/>
    <m/>
    <m/>
    <x v="3"/>
    <m/>
    <m/>
    <m/>
    <m/>
    <m/>
    <m/>
    <m/>
    <m/>
    <m/>
    <m/>
    <m/>
    <x v="346"/>
    <m/>
    <m/>
    <m/>
    <m/>
    <m/>
    <m/>
    <m/>
    <m/>
    <m/>
    <x v="2"/>
    <m/>
    <m/>
    <m/>
  </r>
  <r>
    <m/>
    <m/>
    <m/>
    <m/>
    <x v="3"/>
    <m/>
    <m/>
    <m/>
    <m/>
    <m/>
    <m/>
    <m/>
    <m/>
    <m/>
    <m/>
    <m/>
    <x v="347"/>
    <m/>
    <m/>
    <m/>
    <m/>
    <m/>
    <m/>
    <m/>
    <m/>
    <m/>
    <x v="2"/>
    <m/>
    <m/>
    <m/>
  </r>
  <r>
    <m/>
    <m/>
    <m/>
    <m/>
    <x v="3"/>
    <m/>
    <m/>
    <m/>
    <m/>
    <m/>
    <m/>
    <m/>
    <m/>
    <m/>
    <m/>
    <m/>
    <x v="348"/>
    <m/>
    <m/>
    <m/>
    <m/>
    <m/>
    <m/>
    <m/>
    <m/>
    <m/>
    <x v="2"/>
    <m/>
    <m/>
    <m/>
  </r>
  <r>
    <m/>
    <m/>
    <m/>
    <m/>
    <x v="3"/>
    <m/>
    <m/>
    <m/>
    <m/>
    <m/>
    <m/>
    <m/>
    <m/>
    <m/>
    <m/>
    <m/>
    <x v="349"/>
    <m/>
    <m/>
    <m/>
    <m/>
    <m/>
    <m/>
    <m/>
    <m/>
    <m/>
    <x v="2"/>
    <m/>
    <m/>
    <m/>
  </r>
  <r>
    <m/>
    <m/>
    <m/>
    <m/>
    <x v="3"/>
    <m/>
    <m/>
    <m/>
    <m/>
    <m/>
    <m/>
    <m/>
    <m/>
    <m/>
    <m/>
    <m/>
    <x v="350"/>
    <m/>
    <m/>
    <m/>
    <m/>
    <m/>
    <m/>
    <m/>
    <m/>
    <m/>
    <x v="2"/>
    <m/>
    <m/>
    <m/>
  </r>
  <r>
    <m/>
    <m/>
    <m/>
    <m/>
    <x v="3"/>
    <m/>
    <m/>
    <m/>
    <m/>
    <m/>
    <m/>
    <m/>
    <m/>
    <m/>
    <m/>
    <m/>
    <x v="351"/>
    <m/>
    <m/>
    <m/>
    <m/>
    <m/>
    <m/>
    <m/>
    <m/>
    <m/>
    <x v="2"/>
    <m/>
    <m/>
    <m/>
  </r>
  <r>
    <m/>
    <m/>
    <m/>
    <m/>
    <x v="3"/>
    <m/>
    <m/>
    <m/>
    <m/>
    <m/>
    <m/>
    <m/>
    <m/>
    <m/>
    <m/>
    <m/>
    <x v="352"/>
    <m/>
    <m/>
    <m/>
    <m/>
    <m/>
    <m/>
    <m/>
    <m/>
    <m/>
    <x v="2"/>
    <m/>
    <m/>
    <m/>
  </r>
  <r>
    <m/>
    <m/>
    <m/>
    <m/>
    <x v="3"/>
    <m/>
    <m/>
    <m/>
    <m/>
    <m/>
    <m/>
    <m/>
    <m/>
    <m/>
    <m/>
    <m/>
    <x v="353"/>
    <m/>
    <m/>
    <m/>
    <m/>
    <m/>
    <m/>
    <m/>
    <m/>
    <m/>
    <x v="2"/>
    <m/>
    <m/>
    <m/>
  </r>
  <r>
    <m/>
    <m/>
    <m/>
    <m/>
    <x v="3"/>
    <m/>
    <m/>
    <m/>
    <m/>
    <m/>
    <m/>
    <m/>
    <m/>
    <m/>
    <m/>
    <m/>
    <x v="354"/>
    <m/>
    <m/>
    <m/>
    <m/>
    <m/>
    <m/>
    <m/>
    <m/>
    <m/>
    <x v="2"/>
    <m/>
    <m/>
    <m/>
  </r>
  <r>
    <m/>
    <m/>
    <m/>
    <m/>
    <x v="3"/>
    <m/>
    <m/>
    <m/>
    <m/>
    <m/>
    <m/>
    <m/>
    <m/>
    <m/>
    <m/>
    <m/>
    <x v="355"/>
    <m/>
    <m/>
    <m/>
    <m/>
    <m/>
    <m/>
    <m/>
    <m/>
    <m/>
    <x v="2"/>
    <m/>
    <m/>
    <m/>
  </r>
  <r>
    <m/>
    <m/>
    <m/>
    <m/>
    <x v="3"/>
    <m/>
    <m/>
    <m/>
    <m/>
    <m/>
    <m/>
    <m/>
    <m/>
    <m/>
    <m/>
    <m/>
    <x v="356"/>
    <m/>
    <m/>
    <m/>
    <m/>
    <m/>
    <m/>
    <m/>
    <m/>
    <m/>
    <x v="2"/>
    <m/>
    <m/>
    <m/>
  </r>
  <r>
    <m/>
    <m/>
    <m/>
    <m/>
    <x v="3"/>
    <m/>
    <m/>
    <m/>
    <m/>
    <m/>
    <m/>
    <m/>
    <m/>
    <m/>
    <m/>
    <m/>
    <x v="357"/>
    <m/>
    <m/>
    <m/>
    <m/>
    <m/>
    <m/>
    <m/>
    <m/>
    <m/>
    <x v="2"/>
    <m/>
    <m/>
    <m/>
  </r>
  <r>
    <m/>
    <m/>
    <m/>
    <m/>
    <x v="3"/>
    <m/>
    <m/>
    <m/>
    <m/>
    <m/>
    <m/>
    <m/>
    <m/>
    <m/>
    <m/>
    <m/>
    <x v="358"/>
    <m/>
    <m/>
    <m/>
    <m/>
    <m/>
    <m/>
    <m/>
    <m/>
    <m/>
    <x v="2"/>
    <m/>
    <m/>
    <m/>
  </r>
  <r>
    <m/>
    <m/>
    <m/>
    <m/>
    <x v="3"/>
    <m/>
    <m/>
    <m/>
    <m/>
    <m/>
    <m/>
    <m/>
    <m/>
    <m/>
    <m/>
    <m/>
    <x v="359"/>
    <m/>
    <m/>
    <m/>
    <m/>
    <m/>
    <m/>
    <m/>
    <m/>
    <m/>
    <x v="2"/>
    <m/>
    <m/>
    <m/>
  </r>
  <r>
    <m/>
    <m/>
    <m/>
    <m/>
    <x v="3"/>
    <m/>
    <m/>
    <m/>
    <m/>
    <m/>
    <m/>
    <m/>
    <m/>
    <m/>
    <m/>
    <m/>
    <x v="360"/>
    <m/>
    <m/>
    <m/>
    <m/>
    <m/>
    <m/>
    <m/>
    <m/>
    <m/>
    <x v="2"/>
    <m/>
    <m/>
    <m/>
  </r>
  <r>
    <m/>
    <m/>
    <m/>
    <m/>
    <x v="3"/>
    <m/>
    <m/>
    <m/>
    <m/>
    <m/>
    <m/>
    <m/>
    <m/>
    <m/>
    <m/>
    <m/>
    <x v="361"/>
    <m/>
    <m/>
    <m/>
    <m/>
    <m/>
    <m/>
    <m/>
    <m/>
    <m/>
    <x v="2"/>
    <m/>
    <m/>
    <m/>
  </r>
  <r>
    <m/>
    <m/>
    <m/>
    <m/>
    <x v="3"/>
    <m/>
    <m/>
    <m/>
    <m/>
    <m/>
    <m/>
    <m/>
    <m/>
    <m/>
    <m/>
    <m/>
    <x v="362"/>
    <m/>
    <m/>
    <m/>
    <m/>
    <m/>
    <m/>
    <m/>
    <m/>
    <m/>
    <x v="2"/>
    <m/>
    <m/>
    <m/>
  </r>
  <r>
    <m/>
    <m/>
    <m/>
    <m/>
    <x v="3"/>
    <m/>
    <m/>
    <m/>
    <m/>
    <m/>
    <m/>
    <m/>
    <m/>
    <m/>
    <m/>
    <m/>
    <x v="363"/>
    <m/>
    <m/>
    <m/>
    <m/>
    <m/>
    <m/>
    <m/>
    <m/>
    <m/>
    <x v="2"/>
    <m/>
    <m/>
    <m/>
  </r>
  <r>
    <m/>
    <m/>
    <m/>
    <m/>
    <x v="3"/>
    <m/>
    <m/>
    <m/>
    <m/>
    <m/>
    <m/>
    <m/>
    <m/>
    <m/>
    <m/>
    <m/>
    <x v="364"/>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r>
    <m/>
    <m/>
    <m/>
    <m/>
    <x v="3"/>
    <m/>
    <m/>
    <m/>
    <m/>
    <m/>
    <m/>
    <m/>
    <m/>
    <m/>
    <m/>
    <m/>
    <x v="365"/>
    <m/>
    <m/>
    <m/>
    <m/>
    <m/>
    <m/>
    <m/>
    <m/>
    <m/>
    <x v="2"/>
    <m/>
    <m/>
    <m/>
  </r>
</pivotCacheRecords>
</file>

<file path=xl/pivotCache/pivotCacheRecords3.xml><?xml version="1.0" encoding="utf-8"?>
<pivotCacheRecords xmlns="http://schemas.openxmlformats.org/spreadsheetml/2006/main" xmlns:r="http://schemas.openxmlformats.org/officeDocument/2006/relationships" count="500">
  <r>
    <n v="1"/>
    <m/>
    <m/>
    <m/>
    <m/>
    <m/>
    <m/>
    <x v="0"/>
    <m/>
    <m/>
    <m/>
    <m/>
    <m/>
    <m/>
    <m/>
    <m/>
    <m/>
    <m/>
    <m/>
    <x v="0"/>
    <x v="0"/>
    <m/>
    <m/>
    <m/>
    <m/>
    <m/>
    <m/>
    <m/>
    <m/>
    <s v="Y"/>
    <m/>
    <m/>
  </r>
  <r>
    <n v="2"/>
    <m/>
    <m/>
    <m/>
    <m/>
    <m/>
    <m/>
    <x v="1"/>
    <m/>
    <m/>
    <m/>
    <m/>
    <m/>
    <m/>
    <m/>
    <m/>
    <m/>
    <m/>
    <m/>
    <x v="1"/>
    <x v="1"/>
    <m/>
    <m/>
    <m/>
    <m/>
    <m/>
    <m/>
    <m/>
    <m/>
    <s v="N"/>
    <m/>
    <m/>
  </r>
  <r>
    <n v="3"/>
    <m/>
    <m/>
    <m/>
    <m/>
    <m/>
    <m/>
    <x v="2"/>
    <m/>
    <m/>
    <m/>
    <m/>
    <m/>
    <m/>
    <m/>
    <m/>
    <m/>
    <m/>
    <m/>
    <x v="2"/>
    <x v="2"/>
    <m/>
    <m/>
    <m/>
    <m/>
    <m/>
    <m/>
    <m/>
    <m/>
    <s v="Y"/>
    <m/>
    <m/>
  </r>
  <r>
    <n v="4"/>
    <m/>
    <m/>
    <m/>
    <m/>
    <m/>
    <m/>
    <x v="1"/>
    <m/>
    <m/>
    <m/>
    <m/>
    <m/>
    <m/>
    <m/>
    <m/>
    <m/>
    <m/>
    <m/>
    <x v="3"/>
    <x v="2"/>
    <m/>
    <m/>
    <m/>
    <m/>
    <m/>
    <m/>
    <m/>
    <m/>
    <s v="Y"/>
    <m/>
    <m/>
  </r>
  <r>
    <n v="5"/>
    <m/>
    <m/>
    <m/>
    <m/>
    <m/>
    <m/>
    <x v="3"/>
    <m/>
    <m/>
    <m/>
    <m/>
    <m/>
    <m/>
    <m/>
    <m/>
    <m/>
    <m/>
    <m/>
    <x v="4"/>
    <x v="2"/>
    <m/>
    <m/>
    <m/>
    <m/>
    <m/>
    <m/>
    <m/>
    <m/>
    <m/>
    <m/>
    <m/>
  </r>
  <r>
    <n v="6"/>
    <m/>
    <m/>
    <m/>
    <m/>
    <m/>
    <m/>
    <x v="3"/>
    <m/>
    <m/>
    <m/>
    <m/>
    <m/>
    <m/>
    <m/>
    <m/>
    <m/>
    <m/>
    <m/>
    <x v="5"/>
    <x v="2"/>
    <m/>
    <m/>
    <m/>
    <m/>
    <m/>
    <m/>
    <m/>
    <m/>
    <m/>
    <m/>
    <m/>
  </r>
  <r>
    <n v="7"/>
    <m/>
    <m/>
    <m/>
    <m/>
    <m/>
    <m/>
    <x v="3"/>
    <m/>
    <m/>
    <m/>
    <m/>
    <m/>
    <m/>
    <m/>
    <m/>
    <m/>
    <m/>
    <m/>
    <x v="6"/>
    <x v="2"/>
    <m/>
    <m/>
    <m/>
    <m/>
    <m/>
    <m/>
    <m/>
    <m/>
    <m/>
    <m/>
    <m/>
  </r>
  <r>
    <n v="8"/>
    <m/>
    <m/>
    <m/>
    <m/>
    <m/>
    <m/>
    <x v="3"/>
    <m/>
    <m/>
    <m/>
    <m/>
    <m/>
    <m/>
    <m/>
    <m/>
    <m/>
    <m/>
    <m/>
    <x v="7"/>
    <x v="2"/>
    <m/>
    <m/>
    <m/>
    <m/>
    <m/>
    <m/>
    <m/>
    <m/>
    <m/>
    <m/>
    <m/>
  </r>
  <r>
    <n v="9"/>
    <m/>
    <m/>
    <m/>
    <m/>
    <m/>
    <m/>
    <x v="3"/>
    <m/>
    <m/>
    <m/>
    <m/>
    <m/>
    <m/>
    <m/>
    <m/>
    <m/>
    <m/>
    <m/>
    <x v="8"/>
    <x v="2"/>
    <m/>
    <m/>
    <m/>
    <m/>
    <m/>
    <m/>
    <m/>
    <m/>
    <m/>
    <m/>
    <m/>
  </r>
  <r>
    <n v="10"/>
    <m/>
    <m/>
    <m/>
    <m/>
    <m/>
    <m/>
    <x v="3"/>
    <m/>
    <m/>
    <m/>
    <m/>
    <m/>
    <m/>
    <m/>
    <m/>
    <m/>
    <m/>
    <m/>
    <x v="9"/>
    <x v="2"/>
    <m/>
    <m/>
    <m/>
    <m/>
    <m/>
    <m/>
    <m/>
    <m/>
    <m/>
    <m/>
    <m/>
  </r>
  <r>
    <n v="11"/>
    <m/>
    <m/>
    <m/>
    <m/>
    <m/>
    <m/>
    <x v="3"/>
    <m/>
    <m/>
    <m/>
    <m/>
    <m/>
    <m/>
    <m/>
    <m/>
    <m/>
    <m/>
    <m/>
    <x v="10"/>
    <x v="2"/>
    <m/>
    <m/>
    <m/>
    <m/>
    <m/>
    <m/>
    <m/>
    <m/>
    <m/>
    <m/>
    <m/>
  </r>
  <r>
    <n v="12"/>
    <m/>
    <m/>
    <m/>
    <m/>
    <m/>
    <m/>
    <x v="3"/>
    <m/>
    <m/>
    <m/>
    <m/>
    <m/>
    <m/>
    <m/>
    <m/>
    <m/>
    <m/>
    <m/>
    <x v="11"/>
    <x v="2"/>
    <m/>
    <m/>
    <m/>
    <m/>
    <m/>
    <m/>
    <m/>
    <m/>
    <m/>
    <m/>
    <m/>
  </r>
  <r>
    <n v="13"/>
    <m/>
    <m/>
    <m/>
    <m/>
    <m/>
    <m/>
    <x v="3"/>
    <m/>
    <m/>
    <m/>
    <m/>
    <m/>
    <m/>
    <m/>
    <m/>
    <m/>
    <m/>
    <m/>
    <x v="12"/>
    <x v="2"/>
    <m/>
    <m/>
    <m/>
    <m/>
    <m/>
    <m/>
    <m/>
    <m/>
    <m/>
    <m/>
    <m/>
  </r>
  <r>
    <n v="14"/>
    <m/>
    <m/>
    <m/>
    <m/>
    <m/>
    <m/>
    <x v="3"/>
    <m/>
    <m/>
    <m/>
    <m/>
    <m/>
    <m/>
    <m/>
    <m/>
    <m/>
    <m/>
    <m/>
    <x v="13"/>
    <x v="2"/>
    <m/>
    <m/>
    <m/>
    <m/>
    <m/>
    <m/>
    <m/>
    <m/>
    <m/>
    <m/>
    <m/>
  </r>
  <r>
    <n v="15"/>
    <m/>
    <m/>
    <m/>
    <m/>
    <m/>
    <m/>
    <x v="3"/>
    <m/>
    <m/>
    <m/>
    <m/>
    <m/>
    <m/>
    <m/>
    <m/>
    <m/>
    <m/>
    <m/>
    <x v="14"/>
    <x v="2"/>
    <m/>
    <m/>
    <m/>
    <m/>
    <m/>
    <m/>
    <m/>
    <m/>
    <m/>
    <m/>
    <m/>
  </r>
  <r>
    <n v="16"/>
    <m/>
    <m/>
    <m/>
    <m/>
    <m/>
    <m/>
    <x v="3"/>
    <m/>
    <m/>
    <m/>
    <m/>
    <m/>
    <m/>
    <m/>
    <m/>
    <m/>
    <m/>
    <m/>
    <x v="15"/>
    <x v="2"/>
    <m/>
    <m/>
    <m/>
    <m/>
    <m/>
    <m/>
    <m/>
    <m/>
    <m/>
    <m/>
    <m/>
  </r>
  <r>
    <n v="17"/>
    <m/>
    <m/>
    <m/>
    <m/>
    <m/>
    <m/>
    <x v="3"/>
    <m/>
    <m/>
    <m/>
    <m/>
    <m/>
    <m/>
    <m/>
    <m/>
    <m/>
    <m/>
    <m/>
    <x v="16"/>
    <x v="2"/>
    <m/>
    <m/>
    <m/>
    <m/>
    <m/>
    <m/>
    <m/>
    <m/>
    <m/>
    <m/>
    <m/>
  </r>
  <r>
    <n v="18"/>
    <m/>
    <m/>
    <m/>
    <m/>
    <m/>
    <m/>
    <x v="3"/>
    <m/>
    <m/>
    <m/>
    <m/>
    <m/>
    <m/>
    <m/>
    <m/>
    <m/>
    <m/>
    <m/>
    <x v="17"/>
    <x v="2"/>
    <m/>
    <m/>
    <m/>
    <m/>
    <m/>
    <m/>
    <m/>
    <m/>
    <m/>
    <m/>
    <m/>
  </r>
  <r>
    <n v="19"/>
    <m/>
    <m/>
    <m/>
    <m/>
    <m/>
    <m/>
    <x v="3"/>
    <m/>
    <m/>
    <m/>
    <m/>
    <m/>
    <m/>
    <m/>
    <m/>
    <m/>
    <m/>
    <m/>
    <x v="18"/>
    <x v="2"/>
    <m/>
    <m/>
    <m/>
    <m/>
    <m/>
    <m/>
    <m/>
    <m/>
    <m/>
    <m/>
    <m/>
  </r>
  <r>
    <n v="20"/>
    <m/>
    <m/>
    <m/>
    <m/>
    <m/>
    <m/>
    <x v="3"/>
    <m/>
    <m/>
    <m/>
    <m/>
    <m/>
    <m/>
    <m/>
    <m/>
    <m/>
    <m/>
    <m/>
    <x v="19"/>
    <x v="2"/>
    <m/>
    <m/>
    <m/>
    <m/>
    <m/>
    <m/>
    <m/>
    <m/>
    <m/>
    <m/>
    <m/>
  </r>
  <r>
    <n v="21"/>
    <m/>
    <m/>
    <m/>
    <m/>
    <m/>
    <m/>
    <x v="3"/>
    <m/>
    <m/>
    <m/>
    <m/>
    <m/>
    <m/>
    <m/>
    <m/>
    <m/>
    <m/>
    <m/>
    <x v="20"/>
    <x v="2"/>
    <m/>
    <m/>
    <m/>
    <m/>
    <m/>
    <m/>
    <m/>
    <m/>
    <m/>
    <m/>
    <m/>
  </r>
  <r>
    <n v="22"/>
    <m/>
    <m/>
    <m/>
    <m/>
    <m/>
    <m/>
    <x v="3"/>
    <m/>
    <m/>
    <m/>
    <m/>
    <m/>
    <m/>
    <m/>
    <m/>
    <m/>
    <m/>
    <m/>
    <x v="21"/>
    <x v="2"/>
    <m/>
    <m/>
    <m/>
    <m/>
    <m/>
    <m/>
    <m/>
    <m/>
    <m/>
    <m/>
    <m/>
  </r>
  <r>
    <n v="23"/>
    <m/>
    <m/>
    <m/>
    <m/>
    <m/>
    <m/>
    <x v="3"/>
    <m/>
    <m/>
    <m/>
    <m/>
    <m/>
    <m/>
    <m/>
    <m/>
    <m/>
    <m/>
    <m/>
    <x v="22"/>
    <x v="2"/>
    <m/>
    <m/>
    <m/>
    <m/>
    <m/>
    <m/>
    <m/>
    <m/>
    <m/>
    <m/>
    <m/>
  </r>
  <r>
    <n v="24"/>
    <m/>
    <m/>
    <m/>
    <m/>
    <m/>
    <m/>
    <x v="3"/>
    <m/>
    <m/>
    <m/>
    <m/>
    <m/>
    <m/>
    <m/>
    <m/>
    <m/>
    <m/>
    <m/>
    <x v="23"/>
    <x v="2"/>
    <m/>
    <m/>
    <m/>
    <m/>
    <m/>
    <m/>
    <m/>
    <m/>
    <m/>
    <m/>
    <m/>
  </r>
  <r>
    <n v="25"/>
    <m/>
    <m/>
    <m/>
    <m/>
    <m/>
    <m/>
    <x v="3"/>
    <m/>
    <m/>
    <m/>
    <m/>
    <m/>
    <m/>
    <m/>
    <m/>
    <m/>
    <m/>
    <m/>
    <x v="24"/>
    <x v="2"/>
    <m/>
    <m/>
    <m/>
    <m/>
    <m/>
    <m/>
    <m/>
    <m/>
    <m/>
    <m/>
    <m/>
  </r>
  <r>
    <n v="26"/>
    <m/>
    <m/>
    <m/>
    <m/>
    <m/>
    <m/>
    <x v="3"/>
    <m/>
    <m/>
    <m/>
    <m/>
    <m/>
    <m/>
    <m/>
    <m/>
    <m/>
    <m/>
    <m/>
    <x v="25"/>
    <x v="2"/>
    <m/>
    <m/>
    <m/>
    <m/>
    <m/>
    <m/>
    <m/>
    <m/>
    <m/>
    <m/>
    <m/>
  </r>
  <r>
    <n v="27"/>
    <m/>
    <m/>
    <m/>
    <m/>
    <m/>
    <m/>
    <x v="3"/>
    <m/>
    <m/>
    <m/>
    <m/>
    <m/>
    <m/>
    <m/>
    <m/>
    <m/>
    <m/>
    <m/>
    <x v="26"/>
    <x v="2"/>
    <m/>
    <m/>
    <m/>
    <m/>
    <m/>
    <m/>
    <m/>
    <m/>
    <m/>
    <m/>
    <m/>
  </r>
  <r>
    <n v="28"/>
    <m/>
    <m/>
    <m/>
    <m/>
    <m/>
    <m/>
    <x v="3"/>
    <m/>
    <m/>
    <m/>
    <m/>
    <m/>
    <m/>
    <m/>
    <m/>
    <m/>
    <m/>
    <m/>
    <x v="27"/>
    <x v="2"/>
    <m/>
    <m/>
    <m/>
    <m/>
    <m/>
    <m/>
    <m/>
    <m/>
    <m/>
    <m/>
    <m/>
  </r>
  <r>
    <n v="29"/>
    <m/>
    <m/>
    <m/>
    <m/>
    <m/>
    <m/>
    <x v="3"/>
    <m/>
    <m/>
    <m/>
    <m/>
    <m/>
    <m/>
    <m/>
    <m/>
    <m/>
    <m/>
    <m/>
    <x v="28"/>
    <x v="2"/>
    <m/>
    <m/>
    <m/>
    <m/>
    <m/>
    <m/>
    <m/>
    <m/>
    <m/>
    <m/>
    <m/>
  </r>
  <r>
    <n v="30"/>
    <m/>
    <m/>
    <m/>
    <m/>
    <m/>
    <m/>
    <x v="3"/>
    <m/>
    <m/>
    <m/>
    <m/>
    <m/>
    <m/>
    <m/>
    <m/>
    <m/>
    <m/>
    <m/>
    <x v="29"/>
    <x v="2"/>
    <m/>
    <m/>
    <m/>
    <m/>
    <m/>
    <m/>
    <m/>
    <m/>
    <m/>
    <m/>
    <m/>
  </r>
  <r>
    <n v="31"/>
    <m/>
    <m/>
    <m/>
    <m/>
    <m/>
    <m/>
    <x v="3"/>
    <m/>
    <m/>
    <m/>
    <m/>
    <m/>
    <m/>
    <m/>
    <m/>
    <m/>
    <m/>
    <m/>
    <x v="30"/>
    <x v="2"/>
    <m/>
    <m/>
    <m/>
    <m/>
    <m/>
    <m/>
    <m/>
    <m/>
    <m/>
    <m/>
    <m/>
  </r>
  <r>
    <n v="32"/>
    <m/>
    <m/>
    <m/>
    <m/>
    <m/>
    <m/>
    <x v="3"/>
    <m/>
    <m/>
    <m/>
    <m/>
    <m/>
    <m/>
    <m/>
    <m/>
    <m/>
    <m/>
    <m/>
    <x v="31"/>
    <x v="2"/>
    <m/>
    <m/>
    <m/>
    <m/>
    <m/>
    <m/>
    <m/>
    <m/>
    <m/>
    <m/>
    <m/>
  </r>
  <r>
    <n v="33"/>
    <m/>
    <m/>
    <m/>
    <m/>
    <m/>
    <m/>
    <x v="3"/>
    <m/>
    <m/>
    <m/>
    <m/>
    <m/>
    <m/>
    <m/>
    <m/>
    <m/>
    <m/>
    <m/>
    <x v="32"/>
    <x v="2"/>
    <m/>
    <m/>
    <m/>
    <m/>
    <m/>
    <m/>
    <m/>
    <m/>
    <m/>
    <m/>
    <m/>
  </r>
  <r>
    <n v="34"/>
    <m/>
    <m/>
    <m/>
    <m/>
    <m/>
    <m/>
    <x v="3"/>
    <m/>
    <m/>
    <m/>
    <m/>
    <m/>
    <m/>
    <m/>
    <m/>
    <m/>
    <m/>
    <m/>
    <x v="33"/>
    <x v="2"/>
    <m/>
    <m/>
    <m/>
    <m/>
    <m/>
    <m/>
    <m/>
    <m/>
    <m/>
    <m/>
    <m/>
  </r>
  <r>
    <n v="35"/>
    <m/>
    <m/>
    <m/>
    <m/>
    <m/>
    <m/>
    <x v="3"/>
    <m/>
    <m/>
    <m/>
    <m/>
    <m/>
    <m/>
    <m/>
    <m/>
    <m/>
    <m/>
    <m/>
    <x v="34"/>
    <x v="2"/>
    <m/>
    <m/>
    <m/>
    <m/>
    <m/>
    <m/>
    <m/>
    <m/>
    <m/>
    <m/>
    <m/>
  </r>
  <r>
    <n v="36"/>
    <m/>
    <m/>
    <m/>
    <m/>
    <m/>
    <m/>
    <x v="3"/>
    <m/>
    <m/>
    <m/>
    <m/>
    <m/>
    <m/>
    <m/>
    <m/>
    <m/>
    <m/>
    <m/>
    <x v="35"/>
    <x v="2"/>
    <m/>
    <m/>
    <m/>
    <m/>
    <m/>
    <m/>
    <m/>
    <m/>
    <m/>
    <m/>
    <m/>
  </r>
  <r>
    <n v="37"/>
    <m/>
    <m/>
    <m/>
    <m/>
    <m/>
    <m/>
    <x v="3"/>
    <m/>
    <m/>
    <m/>
    <m/>
    <m/>
    <m/>
    <m/>
    <m/>
    <m/>
    <m/>
    <m/>
    <x v="36"/>
    <x v="2"/>
    <m/>
    <m/>
    <m/>
    <m/>
    <m/>
    <m/>
    <m/>
    <m/>
    <m/>
    <m/>
    <m/>
  </r>
  <r>
    <n v="38"/>
    <m/>
    <m/>
    <m/>
    <m/>
    <m/>
    <m/>
    <x v="3"/>
    <m/>
    <m/>
    <m/>
    <m/>
    <m/>
    <m/>
    <m/>
    <m/>
    <m/>
    <m/>
    <m/>
    <x v="37"/>
    <x v="2"/>
    <m/>
    <m/>
    <m/>
    <m/>
    <m/>
    <m/>
    <m/>
    <m/>
    <m/>
    <m/>
    <m/>
  </r>
  <r>
    <n v="39"/>
    <m/>
    <m/>
    <m/>
    <m/>
    <m/>
    <m/>
    <x v="3"/>
    <m/>
    <m/>
    <m/>
    <m/>
    <m/>
    <m/>
    <m/>
    <m/>
    <m/>
    <m/>
    <m/>
    <x v="38"/>
    <x v="2"/>
    <m/>
    <m/>
    <m/>
    <m/>
    <m/>
    <m/>
    <m/>
    <m/>
    <m/>
    <m/>
    <m/>
  </r>
  <r>
    <n v="40"/>
    <m/>
    <m/>
    <m/>
    <m/>
    <m/>
    <m/>
    <x v="3"/>
    <m/>
    <m/>
    <m/>
    <m/>
    <m/>
    <m/>
    <m/>
    <m/>
    <m/>
    <m/>
    <m/>
    <x v="39"/>
    <x v="2"/>
    <m/>
    <m/>
    <m/>
    <m/>
    <m/>
    <m/>
    <m/>
    <m/>
    <m/>
    <m/>
    <m/>
  </r>
  <r>
    <n v="41"/>
    <m/>
    <m/>
    <m/>
    <m/>
    <m/>
    <m/>
    <x v="3"/>
    <m/>
    <m/>
    <m/>
    <m/>
    <m/>
    <m/>
    <m/>
    <m/>
    <m/>
    <m/>
    <m/>
    <x v="40"/>
    <x v="2"/>
    <m/>
    <m/>
    <m/>
    <m/>
    <m/>
    <m/>
    <m/>
    <m/>
    <m/>
    <m/>
    <m/>
  </r>
  <r>
    <n v="42"/>
    <m/>
    <m/>
    <m/>
    <m/>
    <m/>
    <m/>
    <x v="3"/>
    <m/>
    <m/>
    <m/>
    <m/>
    <m/>
    <m/>
    <m/>
    <m/>
    <m/>
    <m/>
    <m/>
    <x v="41"/>
    <x v="2"/>
    <m/>
    <m/>
    <m/>
    <m/>
    <m/>
    <m/>
    <m/>
    <m/>
    <m/>
    <m/>
    <m/>
  </r>
  <r>
    <n v="43"/>
    <m/>
    <m/>
    <m/>
    <m/>
    <m/>
    <m/>
    <x v="3"/>
    <m/>
    <m/>
    <m/>
    <m/>
    <m/>
    <m/>
    <m/>
    <m/>
    <m/>
    <m/>
    <m/>
    <x v="42"/>
    <x v="2"/>
    <m/>
    <m/>
    <m/>
    <m/>
    <m/>
    <m/>
    <m/>
    <m/>
    <m/>
    <m/>
    <m/>
  </r>
  <r>
    <n v="44"/>
    <m/>
    <m/>
    <m/>
    <m/>
    <m/>
    <m/>
    <x v="3"/>
    <m/>
    <m/>
    <m/>
    <m/>
    <m/>
    <m/>
    <m/>
    <m/>
    <m/>
    <m/>
    <m/>
    <x v="43"/>
    <x v="2"/>
    <m/>
    <m/>
    <m/>
    <m/>
    <m/>
    <m/>
    <m/>
    <m/>
    <m/>
    <m/>
    <m/>
  </r>
  <r>
    <n v="45"/>
    <m/>
    <m/>
    <m/>
    <m/>
    <m/>
    <m/>
    <x v="3"/>
    <m/>
    <m/>
    <m/>
    <m/>
    <m/>
    <m/>
    <m/>
    <m/>
    <m/>
    <m/>
    <m/>
    <x v="44"/>
    <x v="2"/>
    <m/>
    <m/>
    <m/>
    <m/>
    <m/>
    <m/>
    <m/>
    <m/>
    <m/>
    <m/>
    <m/>
  </r>
  <r>
    <n v="46"/>
    <m/>
    <m/>
    <m/>
    <m/>
    <m/>
    <m/>
    <x v="3"/>
    <m/>
    <m/>
    <m/>
    <m/>
    <m/>
    <m/>
    <m/>
    <m/>
    <m/>
    <m/>
    <m/>
    <x v="45"/>
    <x v="2"/>
    <m/>
    <m/>
    <m/>
    <m/>
    <m/>
    <m/>
    <m/>
    <m/>
    <m/>
    <m/>
    <m/>
  </r>
  <r>
    <n v="47"/>
    <m/>
    <m/>
    <m/>
    <m/>
    <m/>
    <m/>
    <x v="3"/>
    <m/>
    <m/>
    <m/>
    <m/>
    <m/>
    <m/>
    <m/>
    <m/>
    <m/>
    <m/>
    <m/>
    <x v="46"/>
    <x v="2"/>
    <m/>
    <m/>
    <m/>
    <m/>
    <m/>
    <m/>
    <m/>
    <m/>
    <m/>
    <m/>
    <m/>
  </r>
  <r>
    <n v="48"/>
    <m/>
    <m/>
    <m/>
    <m/>
    <m/>
    <m/>
    <x v="3"/>
    <m/>
    <m/>
    <m/>
    <m/>
    <m/>
    <m/>
    <m/>
    <m/>
    <m/>
    <m/>
    <m/>
    <x v="47"/>
    <x v="2"/>
    <m/>
    <m/>
    <m/>
    <m/>
    <m/>
    <m/>
    <m/>
    <m/>
    <m/>
    <m/>
    <m/>
  </r>
  <r>
    <n v="49"/>
    <m/>
    <m/>
    <m/>
    <m/>
    <m/>
    <m/>
    <x v="3"/>
    <m/>
    <m/>
    <m/>
    <m/>
    <m/>
    <m/>
    <m/>
    <m/>
    <m/>
    <m/>
    <m/>
    <x v="48"/>
    <x v="2"/>
    <m/>
    <m/>
    <m/>
    <m/>
    <m/>
    <m/>
    <m/>
    <m/>
    <m/>
    <m/>
    <m/>
  </r>
  <r>
    <n v="50"/>
    <m/>
    <m/>
    <m/>
    <m/>
    <m/>
    <m/>
    <x v="3"/>
    <m/>
    <m/>
    <m/>
    <m/>
    <m/>
    <m/>
    <m/>
    <m/>
    <m/>
    <m/>
    <m/>
    <x v="49"/>
    <x v="2"/>
    <m/>
    <m/>
    <m/>
    <m/>
    <m/>
    <m/>
    <m/>
    <m/>
    <m/>
    <m/>
    <m/>
  </r>
  <r>
    <n v="51"/>
    <m/>
    <m/>
    <m/>
    <m/>
    <m/>
    <m/>
    <x v="3"/>
    <m/>
    <m/>
    <m/>
    <m/>
    <m/>
    <m/>
    <m/>
    <m/>
    <m/>
    <m/>
    <m/>
    <x v="50"/>
    <x v="2"/>
    <m/>
    <m/>
    <m/>
    <m/>
    <m/>
    <m/>
    <m/>
    <m/>
    <m/>
    <m/>
    <m/>
  </r>
  <r>
    <n v="52"/>
    <m/>
    <m/>
    <m/>
    <m/>
    <m/>
    <m/>
    <x v="3"/>
    <m/>
    <m/>
    <m/>
    <m/>
    <m/>
    <m/>
    <m/>
    <m/>
    <m/>
    <m/>
    <m/>
    <x v="51"/>
    <x v="2"/>
    <m/>
    <m/>
    <m/>
    <m/>
    <m/>
    <m/>
    <m/>
    <m/>
    <m/>
    <m/>
    <m/>
  </r>
  <r>
    <n v="53"/>
    <m/>
    <m/>
    <m/>
    <m/>
    <m/>
    <m/>
    <x v="3"/>
    <m/>
    <m/>
    <m/>
    <m/>
    <m/>
    <m/>
    <m/>
    <m/>
    <m/>
    <m/>
    <m/>
    <x v="52"/>
    <x v="2"/>
    <m/>
    <m/>
    <m/>
    <m/>
    <m/>
    <m/>
    <m/>
    <m/>
    <m/>
    <m/>
    <m/>
  </r>
  <r>
    <n v="54"/>
    <m/>
    <m/>
    <m/>
    <m/>
    <m/>
    <m/>
    <x v="3"/>
    <m/>
    <m/>
    <m/>
    <m/>
    <m/>
    <m/>
    <m/>
    <m/>
    <m/>
    <m/>
    <m/>
    <x v="53"/>
    <x v="2"/>
    <m/>
    <m/>
    <m/>
    <m/>
    <m/>
    <m/>
    <m/>
    <m/>
    <m/>
    <m/>
    <m/>
  </r>
  <r>
    <n v="55"/>
    <m/>
    <m/>
    <m/>
    <m/>
    <m/>
    <m/>
    <x v="3"/>
    <m/>
    <m/>
    <m/>
    <m/>
    <m/>
    <m/>
    <m/>
    <m/>
    <m/>
    <m/>
    <m/>
    <x v="54"/>
    <x v="2"/>
    <m/>
    <m/>
    <m/>
    <m/>
    <m/>
    <m/>
    <m/>
    <m/>
    <m/>
    <m/>
    <m/>
  </r>
  <r>
    <n v="56"/>
    <m/>
    <m/>
    <m/>
    <m/>
    <m/>
    <m/>
    <x v="3"/>
    <m/>
    <m/>
    <m/>
    <m/>
    <m/>
    <m/>
    <m/>
    <m/>
    <m/>
    <m/>
    <m/>
    <x v="55"/>
    <x v="2"/>
    <m/>
    <m/>
    <m/>
    <m/>
    <m/>
    <m/>
    <m/>
    <m/>
    <m/>
    <m/>
    <m/>
  </r>
  <r>
    <n v="57"/>
    <m/>
    <m/>
    <m/>
    <m/>
    <m/>
    <m/>
    <x v="3"/>
    <m/>
    <m/>
    <m/>
    <m/>
    <m/>
    <m/>
    <m/>
    <m/>
    <m/>
    <m/>
    <m/>
    <x v="56"/>
    <x v="2"/>
    <m/>
    <m/>
    <m/>
    <m/>
    <m/>
    <m/>
    <m/>
    <m/>
    <m/>
    <m/>
    <m/>
  </r>
  <r>
    <n v="58"/>
    <m/>
    <m/>
    <m/>
    <m/>
    <m/>
    <m/>
    <x v="3"/>
    <m/>
    <m/>
    <m/>
    <m/>
    <m/>
    <m/>
    <m/>
    <m/>
    <m/>
    <m/>
    <m/>
    <x v="57"/>
    <x v="2"/>
    <m/>
    <m/>
    <m/>
    <m/>
    <m/>
    <m/>
    <m/>
    <m/>
    <m/>
    <m/>
    <m/>
  </r>
  <r>
    <n v="59"/>
    <m/>
    <m/>
    <m/>
    <m/>
    <m/>
    <m/>
    <x v="3"/>
    <m/>
    <m/>
    <m/>
    <m/>
    <m/>
    <m/>
    <m/>
    <m/>
    <m/>
    <m/>
    <m/>
    <x v="58"/>
    <x v="2"/>
    <m/>
    <m/>
    <m/>
    <m/>
    <m/>
    <m/>
    <m/>
    <m/>
    <m/>
    <m/>
    <m/>
  </r>
  <r>
    <n v="60"/>
    <m/>
    <m/>
    <m/>
    <m/>
    <m/>
    <m/>
    <x v="3"/>
    <m/>
    <m/>
    <m/>
    <m/>
    <m/>
    <m/>
    <m/>
    <m/>
    <m/>
    <m/>
    <m/>
    <x v="59"/>
    <x v="2"/>
    <m/>
    <m/>
    <m/>
    <m/>
    <m/>
    <m/>
    <m/>
    <m/>
    <m/>
    <m/>
    <m/>
  </r>
  <r>
    <n v="61"/>
    <m/>
    <m/>
    <m/>
    <m/>
    <m/>
    <m/>
    <x v="3"/>
    <m/>
    <m/>
    <m/>
    <m/>
    <m/>
    <m/>
    <m/>
    <m/>
    <m/>
    <m/>
    <m/>
    <x v="60"/>
    <x v="2"/>
    <m/>
    <m/>
    <m/>
    <m/>
    <m/>
    <m/>
    <m/>
    <m/>
    <m/>
    <m/>
    <m/>
  </r>
  <r>
    <n v="62"/>
    <m/>
    <m/>
    <m/>
    <m/>
    <m/>
    <m/>
    <x v="3"/>
    <m/>
    <m/>
    <m/>
    <m/>
    <m/>
    <m/>
    <m/>
    <m/>
    <m/>
    <m/>
    <m/>
    <x v="61"/>
    <x v="2"/>
    <m/>
    <m/>
    <m/>
    <m/>
    <m/>
    <m/>
    <m/>
    <m/>
    <m/>
    <m/>
    <m/>
  </r>
  <r>
    <n v="63"/>
    <m/>
    <m/>
    <m/>
    <m/>
    <m/>
    <m/>
    <x v="3"/>
    <m/>
    <m/>
    <m/>
    <m/>
    <m/>
    <m/>
    <m/>
    <m/>
    <m/>
    <m/>
    <m/>
    <x v="62"/>
    <x v="2"/>
    <m/>
    <m/>
    <m/>
    <m/>
    <m/>
    <m/>
    <m/>
    <m/>
    <m/>
    <m/>
    <m/>
  </r>
  <r>
    <n v="64"/>
    <m/>
    <m/>
    <m/>
    <m/>
    <m/>
    <m/>
    <x v="3"/>
    <m/>
    <m/>
    <m/>
    <m/>
    <m/>
    <m/>
    <m/>
    <m/>
    <m/>
    <m/>
    <m/>
    <x v="63"/>
    <x v="2"/>
    <m/>
    <m/>
    <m/>
    <m/>
    <m/>
    <m/>
    <m/>
    <m/>
    <m/>
    <m/>
    <m/>
  </r>
  <r>
    <n v="65"/>
    <m/>
    <m/>
    <m/>
    <m/>
    <m/>
    <m/>
    <x v="3"/>
    <m/>
    <m/>
    <m/>
    <m/>
    <m/>
    <m/>
    <m/>
    <m/>
    <m/>
    <m/>
    <m/>
    <x v="64"/>
    <x v="2"/>
    <m/>
    <m/>
    <m/>
    <m/>
    <m/>
    <m/>
    <m/>
    <m/>
    <m/>
    <m/>
    <m/>
  </r>
  <r>
    <n v="66"/>
    <m/>
    <m/>
    <m/>
    <m/>
    <m/>
    <m/>
    <x v="3"/>
    <m/>
    <m/>
    <m/>
    <m/>
    <m/>
    <m/>
    <m/>
    <m/>
    <m/>
    <m/>
    <m/>
    <x v="65"/>
    <x v="2"/>
    <m/>
    <m/>
    <m/>
    <m/>
    <m/>
    <m/>
    <m/>
    <m/>
    <m/>
    <m/>
    <m/>
  </r>
  <r>
    <n v="67"/>
    <m/>
    <m/>
    <m/>
    <m/>
    <m/>
    <m/>
    <x v="3"/>
    <m/>
    <m/>
    <m/>
    <m/>
    <m/>
    <m/>
    <m/>
    <m/>
    <m/>
    <m/>
    <m/>
    <x v="66"/>
    <x v="2"/>
    <m/>
    <m/>
    <m/>
    <m/>
    <m/>
    <m/>
    <m/>
    <m/>
    <m/>
    <m/>
    <m/>
  </r>
  <r>
    <n v="68"/>
    <m/>
    <m/>
    <m/>
    <m/>
    <m/>
    <m/>
    <x v="3"/>
    <m/>
    <m/>
    <m/>
    <m/>
    <m/>
    <m/>
    <m/>
    <m/>
    <m/>
    <m/>
    <m/>
    <x v="67"/>
    <x v="2"/>
    <m/>
    <m/>
    <m/>
    <m/>
    <m/>
    <m/>
    <m/>
    <m/>
    <m/>
    <m/>
    <m/>
  </r>
  <r>
    <n v="69"/>
    <m/>
    <m/>
    <m/>
    <m/>
    <m/>
    <m/>
    <x v="3"/>
    <m/>
    <m/>
    <m/>
    <m/>
    <m/>
    <m/>
    <m/>
    <m/>
    <m/>
    <m/>
    <m/>
    <x v="68"/>
    <x v="2"/>
    <m/>
    <m/>
    <m/>
    <m/>
    <m/>
    <m/>
    <m/>
    <m/>
    <m/>
    <m/>
    <m/>
  </r>
  <r>
    <n v="70"/>
    <m/>
    <m/>
    <m/>
    <m/>
    <m/>
    <m/>
    <x v="3"/>
    <m/>
    <m/>
    <m/>
    <m/>
    <m/>
    <m/>
    <m/>
    <m/>
    <m/>
    <m/>
    <m/>
    <x v="69"/>
    <x v="2"/>
    <m/>
    <m/>
    <m/>
    <m/>
    <m/>
    <m/>
    <m/>
    <m/>
    <m/>
    <m/>
    <m/>
  </r>
  <r>
    <n v="71"/>
    <m/>
    <m/>
    <m/>
    <m/>
    <m/>
    <m/>
    <x v="3"/>
    <m/>
    <m/>
    <m/>
    <m/>
    <m/>
    <m/>
    <m/>
    <m/>
    <m/>
    <m/>
    <m/>
    <x v="70"/>
    <x v="2"/>
    <m/>
    <m/>
    <m/>
    <m/>
    <m/>
    <m/>
    <m/>
    <m/>
    <m/>
    <m/>
    <m/>
  </r>
  <r>
    <n v="72"/>
    <m/>
    <m/>
    <m/>
    <m/>
    <m/>
    <m/>
    <x v="3"/>
    <m/>
    <m/>
    <m/>
    <m/>
    <m/>
    <m/>
    <m/>
    <m/>
    <m/>
    <m/>
    <m/>
    <x v="71"/>
    <x v="2"/>
    <m/>
    <m/>
    <m/>
    <m/>
    <m/>
    <m/>
    <m/>
    <m/>
    <m/>
    <m/>
    <m/>
  </r>
  <r>
    <n v="73"/>
    <m/>
    <m/>
    <m/>
    <m/>
    <m/>
    <m/>
    <x v="3"/>
    <m/>
    <m/>
    <m/>
    <m/>
    <m/>
    <m/>
    <m/>
    <m/>
    <m/>
    <m/>
    <m/>
    <x v="72"/>
    <x v="2"/>
    <m/>
    <m/>
    <m/>
    <m/>
    <m/>
    <m/>
    <m/>
    <m/>
    <m/>
    <m/>
    <m/>
  </r>
  <r>
    <n v="74"/>
    <m/>
    <m/>
    <m/>
    <m/>
    <m/>
    <m/>
    <x v="3"/>
    <m/>
    <m/>
    <m/>
    <m/>
    <m/>
    <m/>
    <m/>
    <m/>
    <m/>
    <m/>
    <m/>
    <x v="73"/>
    <x v="2"/>
    <m/>
    <m/>
    <m/>
    <m/>
    <m/>
    <m/>
    <m/>
    <m/>
    <m/>
    <m/>
    <m/>
  </r>
  <r>
    <n v="75"/>
    <m/>
    <m/>
    <m/>
    <m/>
    <m/>
    <m/>
    <x v="3"/>
    <m/>
    <m/>
    <m/>
    <m/>
    <m/>
    <m/>
    <m/>
    <m/>
    <m/>
    <m/>
    <m/>
    <x v="74"/>
    <x v="2"/>
    <m/>
    <m/>
    <m/>
    <m/>
    <m/>
    <m/>
    <m/>
    <m/>
    <m/>
    <m/>
    <m/>
  </r>
  <r>
    <n v="76"/>
    <m/>
    <m/>
    <m/>
    <m/>
    <m/>
    <m/>
    <x v="3"/>
    <m/>
    <m/>
    <m/>
    <m/>
    <m/>
    <m/>
    <m/>
    <m/>
    <m/>
    <m/>
    <m/>
    <x v="75"/>
    <x v="2"/>
    <m/>
    <m/>
    <m/>
    <m/>
    <m/>
    <m/>
    <m/>
    <m/>
    <m/>
    <m/>
    <m/>
  </r>
  <r>
    <n v="77"/>
    <m/>
    <m/>
    <m/>
    <m/>
    <m/>
    <m/>
    <x v="3"/>
    <m/>
    <m/>
    <m/>
    <m/>
    <m/>
    <m/>
    <m/>
    <m/>
    <m/>
    <m/>
    <m/>
    <x v="76"/>
    <x v="2"/>
    <m/>
    <m/>
    <m/>
    <m/>
    <m/>
    <m/>
    <m/>
    <m/>
    <m/>
    <m/>
    <m/>
  </r>
  <r>
    <n v="78"/>
    <m/>
    <m/>
    <m/>
    <m/>
    <m/>
    <m/>
    <x v="3"/>
    <m/>
    <m/>
    <m/>
    <m/>
    <m/>
    <m/>
    <m/>
    <m/>
    <m/>
    <m/>
    <m/>
    <x v="77"/>
    <x v="2"/>
    <m/>
    <m/>
    <m/>
    <m/>
    <m/>
    <m/>
    <m/>
    <m/>
    <m/>
    <m/>
    <m/>
  </r>
  <r>
    <n v="79"/>
    <m/>
    <m/>
    <m/>
    <m/>
    <m/>
    <m/>
    <x v="3"/>
    <m/>
    <m/>
    <m/>
    <m/>
    <m/>
    <m/>
    <m/>
    <m/>
    <m/>
    <m/>
    <m/>
    <x v="78"/>
    <x v="2"/>
    <m/>
    <m/>
    <m/>
    <m/>
    <m/>
    <m/>
    <m/>
    <m/>
    <m/>
    <m/>
    <m/>
  </r>
  <r>
    <n v="80"/>
    <m/>
    <m/>
    <m/>
    <m/>
    <m/>
    <m/>
    <x v="3"/>
    <m/>
    <m/>
    <m/>
    <m/>
    <m/>
    <m/>
    <m/>
    <m/>
    <m/>
    <m/>
    <m/>
    <x v="79"/>
    <x v="2"/>
    <m/>
    <m/>
    <m/>
    <m/>
    <m/>
    <m/>
    <m/>
    <m/>
    <m/>
    <m/>
    <m/>
  </r>
  <r>
    <n v="81"/>
    <m/>
    <m/>
    <m/>
    <m/>
    <m/>
    <m/>
    <x v="3"/>
    <m/>
    <m/>
    <m/>
    <m/>
    <m/>
    <m/>
    <m/>
    <m/>
    <m/>
    <m/>
    <m/>
    <x v="80"/>
    <x v="2"/>
    <m/>
    <m/>
    <m/>
    <m/>
    <m/>
    <m/>
    <m/>
    <m/>
    <m/>
    <m/>
    <m/>
  </r>
  <r>
    <n v="82"/>
    <m/>
    <m/>
    <m/>
    <m/>
    <m/>
    <m/>
    <x v="3"/>
    <m/>
    <m/>
    <m/>
    <m/>
    <m/>
    <m/>
    <m/>
    <m/>
    <m/>
    <m/>
    <m/>
    <x v="81"/>
    <x v="2"/>
    <m/>
    <m/>
    <m/>
    <m/>
    <m/>
    <m/>
    <m/>
    <m/>
    <m/>
    <m/>
    <m/>
  </r>
  <r>
    <n v="83"/>
    <m/>
    <m/>
    <m/>
    <m/>
    <m/>
    <m/>
    <x v="3"/>
    <m/>
    <m/>
    <m/>
    <m/>
    <m/>
    <m/>
    <m/>
    <m/>
    <m/>
    <m/>
    <m/>
    <x v="82"/>
    <x v="2"/>
    <m/>
    <m/>
    <m/>
    <m/>
    <m/>
    <m/>
    <m/>
    <m/>
    <m/>
    <m/>
    <m/>
  </r>
  <r>
    <n v="84"/>
    <m/>
    <m/>
    <m/>
    <m/>
    <m/>
    <m/>
    <x v="3"/>
    <m/>
    <m/>
    <m/>
    <m/>
    <m/>
    <m/>
    <m/>
    <m/>
    <m/>
    <m/>
    <m/>
    <x v="83"/>
    <x v="2"/>
    <m/>
    <m/>
    <m/>
    <m/>
    <m/>
    <m/>
    <m/>
    <m/>
    <m/>
    <m/>
    <m/>
  </r>
  <r>
    <n v="85"/>
    <m/>
    <m/>
    <m/>
    <m/>
    <m/>
    <m/>
    <x v="3"/>
    <m/>
    <m/>
    <m/>
    <m/>
    <m/>
    <m/>
    <m/>
    <m/>
    <m/>
    <m/>
    <m/>
    <x v="84"/>
    <x v="2"/>
    <m/>
    <m/>
    <m/>
    <m/>
    <m/>
    <m/>
    <m/>
    <m/>
    <m/>
    <m/>
    <m/>
  </r>
  <r>
    <n v="86"/>
    <m/>
    <m/>
    <m/>
    <m/>
    <m/>
    <m/>
    <x v="3"/>
    <m/>
    <m/>
    <m/>
    <m/>
    <m/>
    <m/>
    <m/>
    <m/>
    <m/>
    <m/>
    <m/>
    <x v="85"/>
    <x v="2"/>
    <m/>
    <m/>
    <m/>
    <m/>
    <m/>
    <m/>
    <m/>
    <m/>
    <m/>
    <m/>
    <m/>
  </r>
  <r>
    <n v="87"/>
    <m/>
    <m/>
    <m/>
    <m/>
    <m/>
    <m/>
    <x v="3"/>
    <m/>
    <m/>
    <m/>
    <m/>
    <m/>
    <m/>
    <m/>
    <m/>
    <m/>
    <m/>
    <m/>
    <x v="86"/>
    <x v="2"/>
    <m/>
    <m/>
    <m/>
    <m/>
    <m/>
    <m/>
    <m/>
    <m/>
    <m/>
    <m/>
    <m/>
  </r>
  <r>
    <n v="88"/>
    <m/>
    <m/>
    <m/>
    <m/>
    <m/>
    <m/>
    <x v="3"/>
    <m/>
    <m/>
    <m/>
    <m/>
    <m/>
    <m/>
    <m/>
    <m/>
    <m/>
    <m/>
    <m/>
    <x v="87"/>
    <x v="2"/>
    <m/>
    <m/>
    <m/>
    <m/>
    <m/>
    <m/>
    <m/>
    <m/>
    <m/>
    <m/>
    <m/>
  </r>
  <r>
    <n v="89"/>
    <m/>
    <m/>
    <m/>
    <m/>
    <m/>
    <m/>
    <x v="3"/>
    <m/>
    <m/>
    <m/>
    <m/>
    <m/>
    <m/>
    <m/>
    <m/>
    <m/>
    <m/>
    <m/>
    <x v="88"/>
    <x v="2"/>
    <m/>
    <m/>
    <m/>
    <m/>
    <m/>
    <m/>
    <m/>
    <m/>
    <m/>
    <m/>
    <m/>
  </r>
  <r>
    <n v="90"/>
    <m/>
    <m/>
    <m/>
    <m/>
    <m/>
    <m/>
    <x v="3"/>
    <m/>
    <m/>
    <m/>
    <m/>
    <m/>
    <m/>
    <m/>
    <m/>
    <m/>
    <m/>
    <m/>
    <x v="89"/>
    <x v="2"/>
    <m/>
    <m/>
    <m/>
    <m/>
    <m/>
    <m/>
    <m/>
    <m/>
    <m/>
    <m/>
    <m/>
  </r>
  <r>
    <n v="91"/>
    <m/>
    <m/>
    <m/>
    <m/>
    <m/>
    <m/>
    <x v="3"/>
    <m/>
    <m/>
    <m/>
    <m/>
    <m/>
    <m/>
    <m/>
    <m/>
    <m/>
    <m/>
    <m/>
    <x v="90"/>
    <x v="2"/>
    <m/>
    <m/>
    <m/>
    <m/>
    <m/>
    <m/>
    <m/>
    <m/>
    <m/>
    <m/>
    <m/>
  </r>
  <r>
    <n v="92"/>
    <m/>
    <m/>
    <m/>
    <m/>
    <m/>
    <m/>
    <x v="3"/>
    <m/>
    <m/>
    <m/>
    <m/>
    <m/>
    <m/>
    <m/>
    <m/>
    <m/>
    <m/>
    <m/>
    <x v="91"/>
    <x v="2"/>
    <m/>
    <m/>
    <m/>
    <m/>
    <m/>
    <m/>
    <m/>
    <m/>
    <m/>
    <m/>
    <m/>
  </r>
  <r>
    <n v="93"/>
    <m/>
    <m/>
    <m/>
    <m/>
    <m/>
    <m/>
    <x v="3"/>
    <m/>
    <m/>
    <m/>
    <m/>
    <m/>
    <m/>
    <m/>
    <m/>
    <m/>
    <m/>
    <m/>
    <x v="92"/>
    <x v="2"/>
    <m/>
    <m/>
    <m/>
    <m/>
    <m/>
    <m/>
    <m/>
    <m/>
    <m/>
    <m/>
    <m/>
  </r>
  <r>
    <n v="94"/>
    <m/>
    <m/>
    <m/>
    <m/>
    <m/>
    <m/>
    <x v="3"/>
    <m/>
    <m/>
    <m/>
    <m/>
    <m/>
    <m/>
    <m/>
    <m/>
    <m/>
    <m/>
    <m/>
    <x v="93"/>
    <x v="2"/>
    <m/>
    <m/>
    <m/>
    <m/>
    <m/>
    <m/>
    <m/>
    <m/>
    <m/>
    <m/>
    <m/>
  </r>
  <r>
    <n v="95"/>
    <m/>
    <m/>
    <m/>
    <m/>
    <m/>
    <m/>
    <x v="3"/>
    <m/>
    <m/>
    <m/>
    <m/>
    <m/>
    <m/>
    <m/>
    <m/>
    <m/>
    <m/>
    <m/>
    <x v="94"/>
    <x v="2"/>
    <m/>
    <m/>
    <m/>
    <m/>
    <m/>
    <m/>
    <m/>
    <m/>
    <m/>
    <m/>
    <m/>
  </r>
  <r>
    <n v="96"/>
    <m/>
    <m/>
    <m/>
    <m/>
    <m/>
    <m/>
    <x v="3"/>
    <m/>
    <m/>
    <m/>
    <m/>
    <m/>
    <m/>
    <m/>
    <m/>
    <m/>
    <m/>
    <m/>
    <x v="95"/>
    <x v="2"/>
    <m/>
    <m/>
    <m/>
    <m/>
    <m/>
    <m/>
    <m/>
    <m/>
    <m/>
    <m/>
    <m/>
  </r>
  <r>
    <n v="97"/>
    <m/>
    <m/>
    <m/>
    <m/>
    <m/>
    <m/>
    <x v="3"/>
    <m/>
    <m/>
    <m/>
    <m/>
    <m/>
    <m/>
    <m/>
    <m/>
    <m/>
    <m/>
    <m/>
    <x v="96"/>
    <x v="2"/>
    <m/>
    <m/>
    <m/>
    <m/>
    <m/>
    <m/>
    <m/>
    <m/>
    <m/>
    <m/>
    <m/>
  </r>
  <r>
    <n v="98"/>
    <m/>
    <m/>
    <m/>
    <m/>
    <m/>
    <m/>
    <x v="3"/>
    <m/>
    <m/>
    <m/>
    <m/>
    <m/>
    <m/>
    <m/>
    <m/>
    <m/>
    <m/>
    <m/>
    <x v="97"/>
    <x v="2"/>
    <m/>
    <m/>
    <m/>
    <m/>
    <m/>
    <m/>
    <m/>
    <m/>
    <m/>
    <m/>
    <m/>
  </r>
  <r>
    <n v="99"/>
    <m/>
    <m/>
    <m/>
    <m/>
    <m/>
    <m/>
    <x v="3"/>
    <m/>
    <m/>
    <m/>
    <m/>
    <m/>
    <m/>
    <m/>
    <m/>
    <m/>
    <m/>
    <m/>
    <x v="98"/>
    <x v="2"/>
    <m/>
    <m/>
    <m/>
    <m/>
    <m/>
    <m/>
    <m/>
    <m/>
    <m/>
    <m/>
    <m/>
  </r>
  <r>
    <n v="100"/>
    <m/>
    <m/>
    <m/>
    <m/>
    <m/>
    <m/>
    <x v="3"/>
    <m/>
    <m/>
    <m/>
    <m/>
    <m/>
    <m/>
    <m/>
    <m/>
    <m/>
    <m/>
    <m/>
    <x v="99"/>
    <x v="2"/>
    <m/>
    <m/>
    <m/>
    <m/>
    <m/>
    <m/>
    <m/>
    <m/>
    <m/>
    <m/>
    <m/>
  </r>
  <r>
    <n v="101"/>
    <m/>
    <m/>
    <m/>
    <m/>
    <m/>
    <m/>
    <x v="3"/>
    <m/>
    <m/>
    <m/>
    <m/>
    <m/>
    <m/>
    <m/>
    <m/>
    <m/>
    <m/>
    <m/>
    <x v="100"/>
    <x v="2"/>
    <m/>
    <m/>
    <m/>
    <m/>
    <m/>
    <m/>
    <m/>
    <m/>
    <m/>
    <m/>
    <m/>
  </r>
  <r>
    <n v="102"/>
    <m/>
    <m/>
    <m/>
    <m/>
    <m/>
    <m/>
    <x v="3"/>
    <m/>
    <m/>
    <m/>
    <m/>
    <m/>
    <m/>
    <m/>
    <m/>
    <m/>
    <m/>
    <m/>
    <x v="101"/>
    <x v="2"/>
    <m/>
    <m/>
    <m/>
    <m/>
    <m/>
    <m/>
    <m/>
    <m/>
    <m/>
    <m/>
    <m/>
  </r>
  <r>
    <n v="103"/>
    <m/>
    <m/>
    <m/>
    <m/>
    <m/>
    <m/>
    <x v="3"/>
    <m/>
    <m/>
    <m/>
    <m/>
    <m/>
    <m/>
    <m/>
    <m/>
    <m/>
    <m/>
    <m/>
    <x v="102"/>
    <x v="2"/>
    <m/>
    <m/>
    <m/>
    <m/>
    <m/>
    <m/>
    <m/>
    <m/>
    <m/>
    <m/>
    <m/>
  </r>
  <r>
    <n v="104"/>
    <m/>
    <m/>
    <m/>
    <m/>
    <m/>
    <m/>
    <x v="3"/>
    <m/>
    <m/>
    <m/>
    <m/>
    <m/>
    <m/>
    <m/>
    <m/>
    <m/>
    <m/>
    <m/>
    <x v="103"/>
    <x v="2"/>
    <m/>
    <m/>
    <m/>
    <m/>
    <m/>
    <m/>
    <m/>
    <m/>
    <m/>
    <m/>
    <m/>
  </r>
  <r>
    <n v="105"/>
    <m/>
    <m/>
    <m/>
    <m/>
    <m/>
    <m/>
    <x v="3"/>
    <m/>
    <m/>
    <m/>
    <m/>
    <m/>
    <m/>
    <m/>
    <m/>
    <m/>
    <m/>
    <m/>
    <x v="104"/>
    <x v="2"/>
    <m/>
    <m/>
    <m/>
    <m/>
    <m/>
    <m/>
    <m/>
    <m/>
    <m/>
    <m/>
    <m/>
  </r>
  <r>
    <n v="106"/>
    <m/>
    <m/>
    <m/>
    <m/>
    <m/>
    <m/>
    <x v="3"/>
    <m/>
    <m/>
    <m/>
    <m/>
    <m/>
    <m/>
    <m/>
    <m/>
    <m/>
    <m/>
    <m/>
    <x v="105"/>
    <x v="2"/>
    <m/>
    <m/>
    <m/>
    <m/>
    <m/>
    <m/>
    <m/>
    <m/>
    <m/>
    <m/>
    <m/>
  </r>
  <r>
    <n v="107"/>
    <m/>
    <m/>
    <m/>
    <m/>
    <m/>
    <m/>
    <x v="3"/>
    <m/>
    <m/>
    <m/>
    <m/>
    <m/>
    <m/>
    <m/>
    <m/>
    <m/>
    <m/>
    <m/>
    <x v="106"/>
    <x v="2"/>
    <m/>
    <m/>
    <m/>
    <m/>
    <m/>
    <m/>
    <m/>
    <m/>
    <m/>
    <m/>
    <m/>
  </r>
  <r>
    <n v="108"/>
    <m/>
    <m/>
    <m/>
    <m/>
    <m/>
    <m/>
    <x v="3"/>
    <m/>
    <m/>
    <m/>
    <m/>
    <m/>
    <m/>
    <m/>
    <m/>
    <m/>
    <m/>
    <m/>
    <x v="107"/>
    <x v="2"/>
    <m/>
    <m/>
    <m/>
    <m/>
    <m/>
    <m/>
    <m/>
    <m/>
    <m/>
    <m/>
    <m/>
  </r>
  <r>
    <n v="109"/>
    <m/>
    <m/>
    <m/>
    <m/>
    <m/>
    <m/>
    <x v="3"/>
    <m/>
    <m/>
    <m/>
    <m/>
    <m/>
    <m/>
    <m/>
    <m/>
    <m/>
    <m/>
    <m/>
    <x v="108"/>
    <x v="2"/>
    <m/>
    <m/>
    <m/>
    <m/>
    <m/>
    <m/>
    <m/>
    <m/>
    <m/>
    <m/>
    <m/>
  </r>
  <r>
    <n v="110"/>
    <m/>
    <m/>
    <m/>
    <m/>
    <m/>
    <m/>
    <x v="3"/>
    <m/>
    <m/>
    <m/>
    <m/>
    <m/>
    <m/>
    <m/>
    <m/>
    <m/>
    <m/>
    <m/>
    <x v="109"/>
    <x v="2"/>
    <m/>
    <m/>
    <m/>
    <m/>
    <m/>
    <m/>
    <m/>
    <m/>
    <m/>
    <m/>
    <m/>
  </r>
  <r>
    <n v="111"/>
    <m/>
    <m/>
    <m/>
    <m/>
    <m/>
    <m/>
    <x v="3"/>
    <m/>
    <m/>
    <m/>
    <m/>
    <m/>
    <m/>
    <m/>
    <m/>
    <m/>
    <m/>
    <m/>
    <x v="110"/>
    <x v="2"/>
    <m/>
    <m/>
    <m/>
    <m/>
    <m/>
    <m/>
    <m/>
    <m/>
    <m/>
    <m/>
    <m/>
  </r>
  <r>
    <n v="112"/>
    <m/>
    <m/>
    <m/>
    <m/>
    <m/>
    <m/>
    <x v="3"/>
    <m/>
    <m/>
    <m/>
    <m/>
    <m/>
    <m/>
    <m/>
    <m/>
    <m/>
    <m/>
    <m/>
    <x v="111"/>
    <x v="2"/>
    <m/>
    <m/>
    <m/>
    <m/>
    <m/>
    <m/>
    <m/>
    <m/>
    <m/>
    <m/>
    <m/>
  </r>
  <r>
    <n v="113"/>
    <m/>
    <m/>
    <m/>
    <m/>
    <m/>
    <m/>
    <x v="3"/>
    <m/>
    <m/>
    <m/>
    <m/>
    <m/>
    <m/>
    <m/>
    <m/>
    <m/>
    <m/>
    <m/>
    <x v="112"/>
    <x v="2"/>
    <m/>
    <m/>
    <m/>
    <m/>
    <m/>
    <m/>
    <m/>
    <m/>
    <m/>
    <m/>
    <m/>
  </r>
  <r>
    <n v="114"/>
    <m/>
    <m/>
    <m/>
    <m/>
    <m/>
    <m/>
    <x v="3"/>
    <m/>
    <m/>
    <m/>
    <m/>
    <m/>
    <m/>
    <m/>
    <m/>
    <m/>
    <m/>
    <m/>
    <x v="113"/>
    <x v="2"/>
    <m/>
    <m/>
    <m/>
    <m/>
    <m/>
    <m/>
    <m/>
    <m/>
    <m/>
    <m/>
    <m/>
  </r>
  <r>
    <n v="115"/>
    <m/>
    <m/>
    <m/>
    <m/>
    <m/>
    <m/>
    <x v="3"/>
    <m/>
    <m/>
    <m/>
    <m/>
    <m/>
    <m/>
    <m/>
    <m/>
    <m/>
    <m/>
    <m/>
    <x v="114"/>
    <x v="2"/>
    <m/>
    <m/>
    <m/>
    <m/>
    <m/>
    <m/>
    <m/>
    <m/>
    <m/>
    <m/>
    <m/>
  </r>
  <r>
    <n v="116"/>
    <m/>
    <m/>
    <m/>
    <m/>
    <m/>
    <m/>
    <x v="3"/>
    <m/>
    <m/>
    <m/>
    <m/>
    <m/>
    <m/>
    <m/>
    <m/>
    <m/>
    <m/>
    <m/>
    <x v="115"/>
    <x v="2"/>
    <m/>
    <m/>
    <m/>
    <m/>
    <m/>
    <m/>
    <m/>
    <m/>
    <m/>
    <m/>
    <m/>
  </r>
  <r>
    <n v="117"/>
    <m/>
    <m/>
    <m/>
    <m/>
    <m/>
    <m/>
    <x v="3"/>
    <m/>
    <m/>
    <m/>
    <m/>
    <m/>
    <m/>
    <m/>
    <m/>
    <m/>
    <m/>
    <m/>
    <x v="116"/>
    <x v="2"/>
    <m/>
    <m/>
    <m/>
    <m/>
    <m/>
    <m/>
    <m/>
    <m/>
    <m/>
    <m/>
    <m/>
  </r>
  <r>
    <n v="118"/>
    <m/>
    <m/>
    <m/>
    <m/>
    <m/>
    <m/>
    <x v="3"/>
    <m/>
    <m/>
    <m/>
    <m/>
    <m/>
    <m/>
    <m/>
    <m/>
    <m/>
    <m/>
    <m/>
    <x v="117"/>
    <x v="2"/>
    <m/>
    <m/>
    <m/>
    <m/>
    <m/>
    <m/>
    <m/>
    <m/>
    <m/>
    <m/>
    <m/>
  </r>
  <r>
    <n v="119"/>
    <m/>
    <m/>
    <m/>
    <m/>
    <m/>
    <m/>
    <x v="3"/>
    <m/>
    <m/>
    <m/>
    <m/>
    <m/>
    <m/>
    <m/>
    <m/>
    <m/>
    <m/>
    <m/>
    <x v="118"/>
    <x v="2"/>
    <m/>
    <m/>
    <m/>
    <m/>
    <m/>
    <m/>
    <m/>
    <m/>
    <m/>
    <m/>
    <m/>
  </r>
  <r>
    <n v="120"/>
    <m/>
    <m/>
    <m/>
    <m/>
    <m/>
    <m/>
    <x v="3"/>
    <m/>
    <m/>
    <m/>
    <m/>
    <m/>
    <m/>
    <m/>
    <m/>
    <m/>
    <m/>
    <m/>
    <x v="119"/>
    <x v="2"/>
    <m/>
    <m/>
    <m/>
    <m/>
    <m/>
    <m/>
    <m/>
    <m/>
    <m/>
    <m/>
    <m/>
  </r>
  <r>
    <n v="121"/>
    <m/>
    <m/>
    <m/>
    <m/>
    <m/>
    <m/>
    <x v="3"/>
    <m/>
    <m/>
    <m/>
    <m/>
    <m/>
    <m/>
    <m/>
    <m/>
    <m/>
    <m/>
    <m/>
    <x v="120"/>
    <x v="2"/>
    <m/>
    <m/>
    <m/>
    <m/>
    <m/>
    <m/>
    <m/>
    <m/>
    <m/>
    <m/>
    <m/>
  </r>
  <r>
    <n v="122"/>
    <m/>
    <m/>
    <m/>
    <m/>
    <m/>
    <m/>
    <x v="3"/>
    <m/>
    <m/>
    <m/>
    <m/>
    <m/>
    <m/>
    <m/>
    <m/>
    <m/>
    <m/>
    <m/>
    <x v="121"/>
    <x v="2"/>
    <m/>
    <m/>
    <m/>
    <m/>
    <m/>
    <m/>
    <m/>
    <m/>
    <m/>
    <m/>
    <m/>
  </r>
  <r>
    <n v="123"/>
    <m/>
    <m/>
    <m/>
    <m/>
    <m/>
    <m/>
    <x v="3"/>
    <m/>
    <m/>
    <m/>
    <m/>
    <m/>
    <m/>
    <m/>
    <m/>
    <m/>
    <m/>
    <m/>
    <x v="122"/>
    <x v="2"/>
    <m/>
    <m/>
    <m/>
    <m/>
    <m/>
    <m/>
    <m/>
    <m/>
    <m/>
    <m/>
    <m/>
  </r>
  <r>
    <n v="124"/>
    <m/>
    <m/>
    <m/>
    <m/>
    <m/>
    <m/>
    <x v="3"/>
    <m/>
    <m/>
    <m/>
    <m/>
    <m/>
    <m/>
    <m/>
    <m/>
    <m/>
    <m/>
    <m/>
    <x v="123"/>
    <x v="2"/>
    <m/>
    <m/>
    <m/>
    <m/>
    <m/>
    <m/>
    <m/>
    <m/>
    <m/>
    <m/>
    <m/>
  </r>
  <r>
    <n v="125"/>
    <m/>
    <m/>
    <m/>
    <m/>
    <m/>
    <m/>
    <x v="3"/>
    <m/>
    <m/>
    <m/>
    <m/>
    <m/>
    <m/>
    <m/>
    <m/>
    <m/>
    <m/>
    <m/>
    <x v="124"/>
    <x v="2"/>
    <m/>
    <m/>
    <m/>
    <m/>
    <m/>
    <m/>
    <m/>
    <m/>
    <m/>
    <m/>
    <m/>
  </r>
  <r>
    <n v="126"/>
    <m/>
    <m/>
    <m/>
    <m/>
    <m/>
    <m/>
    <x v="3"/>
    <m/>
    <m/>
    <m/>
    <m/>
    <m/>
    <m/>
    <m/>
    <m/>
    <m/>
    <m/>
    <m/>
    <x v="125"/>
    <x v="2"/>
    <m/>
    <m/>
    <m/>
    <m/>
    <m/>
    <m/>
    <m/>
    <m/>
    <m/>
    <m/>
    <m/>
  </r>
  <r>
    <n v="127"/>
    <m/>
    <m/>
    <m/>
    <m/>
    <m/>
    <m/>
    <x v="3"/>
    <m/>
    <m/>
    <m/>
    <m/>
    <m/>
    <m/>
    <m/>
    <m/>
    <m/>
    <m/>
    <m/>
    <x v="126"/>
    <x v="2"/>
    <m/>
    <m/>
    <m/>
    <m/>
    <m/>
    <m/>
    <m/>
    <m/>
    <m/>
    <m/>
    <m/>
  </r>
  <r>
    <n v="128"/>
    <m/>
    <m/>
    <m/>
    <m/>
    <m/>
    <m/>
    <x v="3"/>
    <m/>
    <m/>
    <m/>
    <m/>
    <m/>
    <m/>
    <m/>
    <m/>
    <m/>
    <m/>
    <m/>
    <x v="127"/>
    <x v="2"/>
    <m/>
    <m/>
    <m/>
    <m/>
    <m/>
    <m/>
    <m/>
    <m/>
    <m/>
    <m/>
    <m/>
  </r>
  <r>
    <n v="129"/>
    <m/>
    <m/>
    <m/>
    <m/>
    <m/>
    <m/>
    <x v="3"/>
    <m/>
    <m/>
    <m/>
    <m/>
    <m/>
    <m/>
    <m/>
    <m/>
    <m/>
    <m/>
    <m/>
    <x v="128"/>
    <x v="2"/>
    <m/>
    <m/>
    <m/>
    <m/>
    <m/>
    <m/>
    <m/>
    <m/>
    <m/>
    <m/>
    <m/>
  </r>
  <r>
    <n v="130"/>
    <m/>
    <m/>
    <m/>
    <m/>
    <m/>
    <m/>
    <x v="3"/>
    <m/>
    <m/>
    <m/>
    <m/>
    <m/>
    <m/>
    <m/>
    <m/>
    <m/>
    <m/>
    <m/>
    <x v="129"/>
    <x v="2"/>
    <m/>
    <m/>
    <m/>
    <m/>
    <m/>
    <m/>
    <m/>
    <m/>
    <m/>
    <m/>
    <m/>
  </r>
  <r>
    <n v="131"/>
    <m/>
    <m/>
    <m/>
    <m/>
    <m/>
    <m/>
    <x v="3"/>
    <m/>
    <m/>
    <m/>
    <m/>
    <m/>
    <m/>
    <m/>
    <m/>
    <m/>
    <m/>
    <m/>
    <x v="130"/>
    <x v="2"/>
    <m/>
    <m/>
    <m/>
    <m/>
    <m/>
    <m/>
    <m/>
    <m/>
    <m/>
    <m/>
    <m/>
  </r>
  <r>
    <n v="132"/>
    <m/>
    <m/>
    <m/>
    <m/>
    <m/>
    <m/>
    <x v="3"/>
    <m/>
    <m/>
    <m/>
    <m/>
    <m/>
    <m/>
    <m/>
    <m/>
    <m/>
    <m/>
    <m/>
    <x v="131"/>
    <x v="2"/>
    <m/>
    <m/>
    <m/>
    <m/>
    <m/>
    <m/>
    <m/>
    <m/>
    <m/>
    <m/>
    <m/>
  </r>
  <r>
    <n v="133"/>
    <m/>
    <m/>
    <m/>
    <m/>
    <m/>
    <m/>
    <x v="3"/>
    <m/>
    <m/>
    <m/>
    <m/>
    <m/>
    <m/>
    <m/>
    <m/>
    <m/>
    <m/>
    <m/>
    <x v="132"/>
    <x v="2"/>
    <m/>
    <m/>
    <m/>
    <m/>
    <m/>
    <m/>
    <m/>
    <m/>
    <m/>
    <m/>
    <m/>
  </r>
  <r>
    <n v="134"/>
    <m/>
    <m/>
    <m/>
    <m/>
    <m/>
    <m/>
    <x v="3"/>
    <m/>
    <m/>
    <m/>
    <m/>
    <m/>
    <m/>
    <m/>
    <m/>
    <m/>
    <m/>
    <m/>
    <x v="133"/>
    <x v="2"/>
    <m/>
    <m/>
    <m/>
    <m/>
    <m/>
    <m/>
    <m/>
    <m/>
    <m/>
    <m/>
    <m/>
  </r>
  <r>
    <n v="135"/>
    <m/>
    <m/>
    <m/>
    <m/>
    <m/>
    <m/>
    <x v="3"/>
    <m/>
    <m/>
    <m/>
    <m/>
    <m/>
    <m/>
    <m/>
    <m/>
    <m/>
    <m/>
    <m/>
    <x v="134"/>
    <x v="2"/>
    <m/>
    <m/>
    <m/>
    <m/>
    <m/>
    <m/>
    <m/>
    <m/>
    <m/>
    <m/>
    <m/>
  </r>
  <r>
    <n v="136"/>
    <m/>
    <m/>
    <m/>
    <m/>
    <m/>
    <m/>
    <x v="3"/>
    <m/>
    <m/>
    <m/>
    <m/>
    <m/>
    <m/>
    <m/>
    <m/>
    <m/>
    <m/>
    <m/>
    <x v="135"/>
    <x v="2"/>
    <m/>
    <m/>
    <m/>
    <m/>
    <m/>
    <m/>
    <m/>
    <m/>
    <m/>
    <m/>
    <m/>
  </r>
  <r>
    <n v="137"/>
    <m/>
    <m/>
    <m/>
    <m/>
    <m/>
    <m/>
    <x v="3"/>
    <m/>
    <m/>
    <m/>
    <m/>
    <m/>
    <m/>
    <m/>
    <m/>
    <m/>
    <m/>
    <m/>
    <x v="136"/>
    <x v="2"/>
    <m/>
    <m/>
    <m/>
    <m/>
    <m/>
    <m/>
    <m/>
    <m/>
    <m/>
    <m/>
    <m/>
  </r>
  <r>
    <n v="138"/>
    <m/>
    <m/>
    <m/>
    <m/>
    <m/>
    <m/>
    <x v="3"/>
    <m/>
    <m/>
    <m/>
    <m/>
    <m/>
    <m/>
    <m/>
    <m/>
    <m/>
    <m/>
    <m/>
    <x v="137"/>
    <x v="2"/>
    <m/>
    <m/>
    <m/>
    <m/>
    <m/>
    <m/>
    <m/>
    <m/>
    <m/>
    <m/>
    <m/>
  </r>
  <r>
    <n v="139"/>
    <m/>
    <m/>
    <m/>
    <m/>
    <m/>
    <m/>
    <x v="3"/>
    <m/>
    <m/>
    <m/>
    <m/>
    <m/>
    <m/>
    <m/>
    <m/>
    <m/>
    <m/>
    <m/>
    <x v="138"/>
    <x v="2"/>
    <m/>
    <m/>
    <m/>
    <m/>
    <m/>
    <m/>
    <m/>
    <m/>
    <m/>
    <m/>
    <m/>
  </r>
  <r>
    <n v="140"/>
    <m/>
    <m/>
    <m/>
    <m/>
    <m/>
    <m/>
    <x v="3"/>
    <m/>
    <m/>
    <m/>
    <m/>
    <m/>
    <m/>
    <m/>
    <m/>
    <m/>
    <m/>
    <m/>
    <x v="139"/>
    <x v="2"/>
    <m/>
    <m/>
    <m/>
    <m/>
    <m/>
    <m/>
    <m/>
    <m/>
    <m/>
    <m/>
    <m/>
  </r>
  <r>
    <n v="141"/>
    <m/>
    <m/>
    <m/>
    <m/>
    <m/>
    <m/>
    <x v="3"/>
    <m/>
    <m/>
    <m/>
    <m/>
    <m/>
    <m/>
    <m/>
    <m/>
    <m/>
    <m/>
    <m/>
    <x v="140"/>
    <x v="2"/>
    <m/>
    <m/>
    <m/>
    <m/>
    <m/>
    <m/>
    <m/>
    <m/>
    <m/>
    <m/>
    <m/>
  </r>
  <r>
    <n v="142"/>
    <m/>
    <m/>
    <m/>
    <m/>
    <m/>
    <m/>
    <x v="3"/>
    <m/>
    <m/>
    <m/>
    <m/>
    <m/>
    <m/>
    <m/>
    <m/>
    <m/>
    <m/>
    <m/>
    <x v="141"/>
    <x v="2"/>
    <m/>
    <m/>
    <m/>
    <m/>
    <m/>
    <m/>
    <m/>
    <m/>
    <m/>
    <m/>
    <m/>
  </r>
  <r>
    <n v="143"/>
    <m/>
    <m/>
    <m/>
    <m/>
    <m/>
    <m/>
    <x v="3"/>
    <m/>
    <m/>
    <m/>
    <m/>
    <m/>
    <m/>
    <m/>
    <m/>
    <m/>
    <m/>
    <m/>
    <x v="142"/>
    <x v="2"/>
    <m/>
    <m/>
    <m/>
    <m/>
    <m/>
    <m/>
    <m/>
    <m/>
    <m/>
    <m/>
    <m/>
  </r>
  <r>
    <n v="144"/>
    <m/>
    <m/>
    <m/>
    <m/>
    <m/>
    <m/>
    <x v="3"/>
    <m/>
    <m/>
    <m/>
    <m/>
    <m/>
    <m/>
    <m/>
    <m/>
    <m/>
    <m/>
    <m/>
    <x v="143"/>
    <x v="2"/>
    <m/>
    <m/>
    <m/>
    <m/>
    <m/>
    <m/>
    <m/>
    <m/>
    <m/>
    <m/>
    <m/>
  </r>
  <r>
    <n v="145"/>
    <m/>
    <m/>
    <m/>
    <m/>
    <m/>
    <m/>
    <x v="3"/>
    <m/>
    <m/>
    <m/>
    <m/>
    <m/>
    <m/>
    <m/>
    <m/>
    <m/>
    <m/>
    <m/>
    <x v="144"/>
    <x v="2"/>
    <m/>
    <m/>
    <m/>
    <m/>
    <m/>
    <m/>
    <m/>
    <m/>
    <m/>
    <m/>
    <m/>
  </r>
  <r>
    <n v="146"/>
    <m/>
    <m/>
    <m/>
    <m/>
    <m/>
    <m/>
    <x v="3"/>
    <m/>
    <m/>
    <m/>
    <m/>
    <m/>
    <m/>
    <m/>
    <m/>
    <m/>
    <m/>
    <m/>
    <x v="145"/>
    <x v="2"/>
    <m/>
    <m/>
    <m/>
    <m/>
    <m/>
    <m/>
    <m/>
    <m/>
    <m/>
    <m/>
    <m/>
  </r>
  <r>
    <n v="147"/>
    <m/>
    <m/>
    <m/>
    <m/>
    <m/>
    <m/>
    <x v="3"/>
    <m/>
    <m/>
    <m/>
    <m/>
    <m/>
    <m/>
    <m/>
    <m/>
    <m/>
    <m/>
    <m/>
    <x v="146"/>
    <x v="2"/>
    <m/>
    <m/>
    <m/>
    <m/>
    <m/>
    <m/>
    <m/>
    <m/>
    <m/>
    <m/>
    <m/>
  </r>
  <r>
    <n v="148"/>
    <m/>
    <m/>
    <m/>
    <m/>
    <m/>
    <m/>
    <x v="3"/>
    <m/>
    <m/>
    <m/>
    <m/>
    <m/>
    <m/>
    <m/>
    <m/>
    <m/>
    <m/>
    <m/>
    <x v="147"/>
    <x v="2"/>
    <m/>
    <m/>
    <m/>
    <m/>
    <m/>
    <m/>
    <m/>
    <m/>
    <m/>
    <m/>
    <m/>
  </r>
  <r>
    <n v="149"/>
    <m/>
    <m/>
    <m/>
    <m/>
    <m/>
    <m/>
    <x v="3"/>
    <m/>
    <m/>
    <m/>
    <m/>
    <m/>
    <m/>
    <m/>
    <m/>
    <m/>
    <m/>
    <m/>
    <x v="148"/>
    <x v="2"/>
    <m/>
    <m/>
    <m/>
    <m/>
    <m/>
    <m/>
    <m/>
    <m/>
    <m/>
    <m/>
    <m/>
  </r>
  <r>
    <n v="150"/>
    <m/>
    <m/>
    <m/>
    <m/>
    <m/>
    <m/>
    <x v="3"/>
    <m/>
    <m/>
    <m/>
    <m/>
    <m/>
    <m/>
    <m/>
    <m/>
    <m/>
    <m/>
    <m/>
    <x v="149"/>
    <x v="2"/>
    <m/>
    <m/>
    <m/>
    <m/>
    <m/>
    <m/>
    <m/>
    <m/>
    <m/>
    <m/>
    <m/>
  </r>
  <r>
    <n v="151"/>
    <m/>
    <m/>
    <m/>
    <m/>
    <m/>
    <m/>
    <x v="3"/>
    <m/>
    <m/>
    <m/>
    <m/>
    <m/>
    <m/>
    <m/>
    <m/>
    <m/>
    <m/>
    <m/>
    <x v="150"/>
    <x v="2"/>
    <m/>
    <m/>
    <m/>
    <m/>
    <m/>
    <m/>
    <m/>
    <m/>
    <m/>
    <m/>
    <m/>
  </r>
  <r>
    <n v="152"/>
    <m/>
    <m/>
    <m/>
    <m/>
    <m/>
    <m/>
    <x v="3"/>
    <m/>
    <m/>
    <m/>
    <m/>
    <m/>
    <m/>
    <m/>
    <m/>
    <m/>
    <m/>
    <m/>
    <x v="151"/>
    <x v="2"/>
    <m/>
    <m/>
    <m/>
    <m/>
    <m/>
    <m/>
    <m/>
    <m/>
    <m/>
    <m/>
    <m/>
  </r>
  <r>
    <n v="153"/>
    <m/>
    <m/>
    <m/>
    <m/>
    <m/>
    <m/>
    <x v="3"/>
    <m/>
    <m/>
    <m/>
    <m/>
    <m/>
    <m/>
    <m/>
    <m/>
    <m/>
    <m/>
    <m/>
    <x v="152"/>
    <x v="2"/>
    <m/>
    <m/>
    <m/>
    <m/>
    <m/>
    <m/>
    <m/>
    <m/>
    <m/>
    <m/>
    <m/>
  </r>
  <r>
    <n v="154"/>
    <m/>
    <m/>
    <m/>
    <m/>
    <m/>
    <m/>
    <x v="3"/>
    <m/>
    <m/>
    <m/>
    <m/>
    <m/>
    <m/>
    <m/>
    <m/>
    <m/>
    <m/>
    <m/>
    <x v="153"/>
    <x v="2"/>
    <m/>
    <m/>
    <m/>
    <m/>
    <m/>
    <m/>
    <m/>
    <m/>
    <m/>
    <m/>
    <m/>
  </r>
  <r>
    <n v="155"/>
    <m/>
    <m/>
    <m/>
    <m/>
    <m/>
    <m/>
    <x v="3"/>
    <m/>
    <m/>
    <m/>
    <m/>
    <m/>
    <m/>
    <m/>
    <m/>
    <m/>
    <m/>
    <m/>
    <x v="154"/>
    <x v="2"/>
    <m/>
    <m/>
    <m/>
    <m/>
    <m/>
    <m/>
    <m/>
    <m/>
    <m/>
    <m/>
    <m/>
  </r>
  <r>
    <n v="156"/>
    <m/>
    <m/>
    <m/>
    <m/>
    <m/>
    <m/>
    <x v="3"/>
    <m/>
    <m/>
    <m/>
    <m/>
    <m/>
    <m/>
    <m/>
    <m/>
    <m/>
    <m/>
    <m/>
    <x v="155"/>
    <x v="2"/>
    <m/>
    <m/>
    <m/>
    <m/>
    <m/>
    <m/>
    <m/>
    <m/>
    <m/>
    <m/>
    <m/>
  </r>
  <r>
    <n v="157"/>
    <m/>
    <m/>
    <m/>
    <m/>
    <m/>
    <m/>
    <x v="3"/>
    <m/>
    <m/>
    <m/>
    <m/>
    <m/>
    <m/>
    <m/>
    <m/>
    <m/>
    <m/>
    <m/>
    <x v="156"/>
    <x v="2"/>
    <m/>
    <m/>
    <m/>
    <m/>
    <m/>
    <m/>
    <m/>
    <m/>
    <m/>
    <m/>
    <m/>
  </r>
  <r>
    <n v="158"/>
    <m/>
    <m/>
    <m/>
    <m/>
    <m/>
    <m/>
    <x v="3"/>
    <m/>
    <m/>
    <m/>
    <m/>
    <m/>
    <m/>
    <m/>
    <m/>
    <m/>
    <m/>
    <m/>
    <x v="157"/>
    <x v="2"/>
    <m/>
    <m/>
    <m/>
    <m/>
    <m/>
    <m/>
    <m/>
    <m/>
    <m/>
    <m/>
    <m/>
  </r>
  <r>
    <n v="159"/>
    <m/>
    <m/>
    <m/>
    <m/>
    <m/>
    <m/>
    <x v="3"/>
    <m/>
    <m/>
    <m/>
    <m/>
    <m/>
    <m/>
    <m/>
    <m/>
    <m/>
    <m/>
    <m/>
    <x v="158"/>
    <x v="2"/>
    <m/>
    <m/>
    <m/>
    <m/>
    <m/>
    <m/>
    <m/>
    <m/>
    <m/>
    <m/>
    <m/>
  </r>
  <r>
    <n v="160"/>
    <m/>
    <m/>
    <m/>
    <m/>
    <m/>
    <m/>
    <x v="3"/>
    <m/>
    <m/>
    <m/>
    <m/>
    <m/>
    <m/>
    <m/>
    <m/>
    <m/>
    <m/>
    <m/>
    <x v="159"/>
    <x v="2"/>
    <m/>
    <m/>
    <m/>
    <m/>
    <m/>
    <m/>
    <m/>
    <m/>
    <m/>
    <m/>
    <m/>
  </r>
  <r>
    <n v="161"/>
    <m/>
    <m/>
    <m/>
    <m/>
    <m/>
    <m/>
    <x v="3"/>
    <m/>
    <m/>
    <m/>
    <m/>
    <m/>
    <m/>
    <m/>
    <m/>
    <m/>
    <m/>
    <m/>
    <x v="160"/>
    <x v="2"/>
    <m/>
    <m/>
    <m/>
    <m/>
    <m/>
    <m/>
    <m/>
    <m/>
    <m/>
    <m/>
    <m/>
  </r>
  <r>
    <n v="162"/>
    <m/>
    <m/>
    <m/>
    <m/>
    <m/>
    <m/>
    <x v="3"/>
    <m/>
    <m/>
    <m/>
    <m/>
    <m/>
    <m/>
    <m/>
    <m/>
    <m/>
    <m/>
    <m/>
    <x v="161"/>
    <x v="2"/>
    <m/>
    <m/>
    <m/>
    <m/>
    <m/>
    <m/>
    <m/>
    <m/>
    <m/>
    <m/>
    <m/>
  </r>
  <r>
    <n v="163"/>
    <m/>
    <m/>
    <m/>
    <m/>
    <m/>
    <m/>
    <x v="3"/>
    <m/>
    <m/>
    <m/>
    <m/>
    <m/>
    <m/>
    <m/>
    <m/>
    <m/>
    <m/>
    <m/>
    <x v="162"/>
    <x v="2"/>
    <m/>
    <m/>
    <m/>
    <m/>
    <m/>
    <m/>
    <m/>
    <m/>
    <m/>
    <m/>
    <m/>
  </r>
  <r>
    <n v="164"/>
    <m/>
    <m/>
    <m/>
    <m/>
    <m/>
    <m/>
    <x v="3"/>
    <m/>
    <m/>
    <m/>
    <m/>
    <m/>
    <m/>
    <m/>
    <m/>
    <m/>
    <m/>
    <m/>
    <x v="163"/>
    <x v="2"/>
    <m/>
    <m/>
    <m/>
    <m/>
    <m/>
    <m/>
    <m/>
    <m/>
    <m/>
    <m/>
    <m/>
  </r>
  <r>
    <n v="165"/>
    <m/>
    <m/>
    <m/>
    <m/>
    <m/>
    <m/>
    <x v="3"/>
    <m/>
    <m/>
    <m/>
    <m/>
    <m/>
    <m/>
    <m/>
    <m/>
    <m/>
    <m/>
    <m/>
    <x v="164"/>
    <x v="2"/>
    <m/>
    <m/>
    <m/>
    <m/>
    <m/>
    <m/>
    <m/>
    <m/>
    <m/>
    <m/>
    <m/>
  </r>
  <r>
    <n v="166"/>
    <m/>
    <m/>
    <m/>
    <m/>
    <m/>
    <m/>
    <x v="3"/>
    <m/>
    <m/>
    <m/>
    <m/>
    <m/>
    <m/>
    <m/>
    <m/>
    <m/>
    <m/>
    <m/>
    <x v="165"/>
    <x v="2"/>
    <m/>
    <m/>
    <m/>
    <m/>
    <m/>
    <m/>
    <m/>
    <m/>
    <m/>
    <m/>
    <m/>
  </r>
  <r>
    <n v="167"/>
    <m/>
    <m/>
    <m/>
    <m/>
    <m/>
    <m/>
    <x v="3"/>
    <m/>
    <m/>
    <m/>
    <m/>
    <m/>
    <m/>
    <m/>
    <m/>
    <m/>
    <m/>
    <m/>
    <x v="166"/>
    <x v="2"/>
    <m/>
    <m/>
    <m/>
    <m/>
    <m/>
    <m/>
    <m/>
    <m/>
    <m/>
    <m/>
    <m/>
  </r>
  <r>
    <n v="168"/>
    <m/>
    <m/>
    <m/>
    <m/>
    <m/>
    <m/>
    <x v="3"/>
    <m/>
    <m/>
    <m/>
    <m/>
    <m/>
    <m/>
    <m/>
    <m/>
    <m/>
    <m/>
    <m/>
    <x v="167"/>
    <x v="2"/>
    <m/>
    <m/>
    <m/>
    <m/>
    <m/>
    <m/>
    <m/>
    <m/>
    <m/>
    <m/>
    <m/>
  </r>
  <r>
    <n v="169"/>
    <m/>
    <m/>
    <m/>
    <m/>
    <m/>
    <m/>
    <x v="3"/>
    <m/>
    <m/>
    <m/>
    <m/>
    <m/>
    <m/>
    <m/>
    <m/>
    <m/>
    <m/>
    <m/>
    <x v="168"/>
    <x v="2"/>
    <m/>
    <m/>
    <m/>
    <m/>
    <m/>
    <m/>
    <m/>
    <m/>
    <m/>
    <m/>
    <m/>
  </r>
  <r>
    <n v="170"/>
    <m/>
    <m/>
    <m/>
    <m/>
    <m/>
    <m/>
    <x v="3"/>
    <m/>
    <m/>
    <m/>
    <m/>
    <m/>
    <m/>
    <m/>
    <m/>
    <m/>
    <m/>
    <m/>
    <x v="169"/>
    <x v="2"/>
    <m/>
    <m/>
    <m/>
    <m/>
    <m/>
    <m/>
    <m/>
    <m/>
    <m/>
    <m/>
    <m/>
  </r>
  <r>
    <n v="171"/>
    <m/>
    <m/>
    <m/>
    <m/>
    <m/>
    <m/>
    <x v="3"/>
    <m/>
    <m/>
    <m/>
    <m/>
    <m/>
    <m/>
    <m/>
    <m/>
    <m/>
    <m/>
    <m/>
    <x v="170"/>
    <x v="2"/>
    <m/>
    <m/>
    <m/>
    <m/>
    <m/>
    <m/>
    <m/>
    <m/>
    <m/>
    <m/>
    <m/>
  </r>
  <r>
    <n v="172"/>
    <m/>
    <m/>
    <m/>
    <m/>
    <m/>
    <m/>
    <x v="3"/>
    <m/>
    <m/>
    <m/>
    <m/>
    <m/>
    <m/>
    <m/>
    <m/>
    <m/>
    <m/>
    <m/>
    <x v="171"/>
    <x v="2"/>
    <m/>
    <m/>
    <m/>
    <m/>
    <m/>
    <m/>
    <m/>
    <m/>
    <m/>
    <m/>
    <m/>
  </r>
  <r>
    <n v="173"/>
    <m/>
    <m/>
    <m/>
    <m/>
    <m/>
    <m/>
    <x v="3"/>
    <m/>
    <m/>
    <m/>
    <m/>
    <m/>
    <m/>
    <m/>
    <m/>
    <m/>
    <m/>
    <m/>
    <x v="172"/>
    <x v="2"/>
    <m/>
    <m/>
    <m/>
    <m/>
    <m/>
    <m/>
    <m/>
    <m/>
    <m/>
    <m/>
    <m/>
  </r>
  <r>
    <n v="174"/>
    <m/>
    <m/>
    <m/>
    <m/>
    <m/>
    <m/>
    <x v="3"/>
    <m/>
    <m/>
    <m/>
    <m/>
    <m/>
    <m/>
    <m/>
    <m/>
    <m/>
    <m/>
    <m/>
    <x v="173"/>
    <x v="2"/>
    <m/>
    <m/>
    <m/>
    <m/>
    <m/>
    <m/>
    <m/>
    <m/>
    <m/>
    <m/>
    <m/>
  </r>
  <r>
    <n v="175"/>
    <m/>
    <m/>
    <m/>
    <m/>
    <m/>
    <m/>
    <x v="3"/>
    <m/>
    <m/>
    <m/>
    <m/>
    <m/>
    <m/>
    <m/>
    <m/>
    <m/>
    <m/>
    <m/>
    <x v="174"/>
    <x v="2"/>
    <m/>
    <m/>
    <m/>
    <m/>
    <m/>
    <m/>
    <m/>
    <m/>
    <m/>
    <m/>
    <m/>
  </r>
  <r>
    <n v="176"/>
    <m/>
    <m/>
    <m/>
    <m/>
    <m/>
    <m/>
    <x v="3"/>
    <m/>
    <m/>
    <m/>
    <m/>
    <m/>
    <m/>
    <m/>
    <m/>
    <m/>
    <m/>
    <m/>
    <x v="175"/>
    <x v="2"/>
    <m/>
    <m/>
    <m/>
    <m/>
    <m/>
    <m/>
    <m/>
    <m/>
    <m/>
    <m/>
    <m/>
  </r>
  <r>
    <n v="177"/>
    <m/>
    <m/>
    <m/>
    <m/>
    <m/>
    <m/>
    <x v="3"/>
    <m/>
    <m/>
    <m/>
    <m/>
    <m/>
    <m/>
    <m/>
    <m/>
    <m/>
    <m/>
    <m/>
    <x v="176"/>
    <x v="2"/>
    <m/>
    <m/>
    <m/>
    <m/>
    <m/>
    <m/>
    <m/>
    <m/>
    <m/>
    <m/>
    <m/>
  </r>
  <r>
    <n v="178"/>
    <m/>
    <m/>
    <m/>
    <m/>
    <m/>
    <m/>
    <x v="3"/>
    <m/>
    <m/>
    <m/>
    <m/>
    <m/>
    <m/>
    <m/>
    <m/>
    <m/>
    <m/>
    <m/>
    <x v="177"/>
    <x v="2"/>
    <m/>
    <m/>
    <m/>
    <m/>
    <m/>
    <m/>
    <m/>
    <m/>
    <m/>
    <m/>
    <m/>
  </r>
  <r>
    <n v="179"/>
    <m/>
    <m/>
    <m/>
    <m/>
    <m/>
    <m/>
    <x v="3"/>
    <m/>
    <m/>
    <m/>
    <m/>
    <m/>
    <m/>
    <m/>
    <m/>
    <m/>
    <m/>
    <m/>
    <x v="178"/>
    <x v="2"/>
    <m/>
    <m/>
    <m/>
    <m/>
    <m/>
    <m/>
    <m/>
    <m/>
    <m/>
    <m/>
    <m/>
  </r>
  <r>
    <n v="180"/>
    <m/>
    <m/>
    <m/>
    <m/>
    <m/>
    <m/>
    <x v="3"/>
    <m/>
    <m/>
    <m/>
    <m/>
    <m/>
    <m/>
    <m/>
    <m/>
    <m/>
    <m/>
    <m/>
    <x v="179"/>
    <x v="2"/>
    <m/>
    <m/>
    <m/>
    <m/>
    <m/>
    <m/>
    <m/>
    <m/>
    <m/>
    <m/>
    <m/>
  </r>
  <r>
    <n v="181"/>
    <m/>
    <m/>
    <m/>
    <m/>
    <m/>
    <m/>
    <x v="3"/>
    <m/>
    <m/>
    <m/>
    <m/>
    <m/>
    <m/>
    <m/>
    <m/>
    <m/>
    <m/>
    <m/>
    <x v="180"/>
    <x v="2"/>
    <m/>
    <m/>
    <m/>
    <m/>
    <m/>
    <m/>
    <m/>
    <m/>
    <m/>
    <m/>
    <m/>
  </r>
  <r>
    <n v="182"/>
    <m/>
    <m/>
    <m/>
    <m/>
    <m/>
    <m/>
    <x v="3"/>
    <m/>
    <m/>
    <m/>
    <m/>
    <m/>
    <m/>
    <m/>
    <m/>
    <m/>
    <m/>
    <m/>
    <x v="181"/>
    <x v="2"/>
    <m/>
    <m/>
    <m/>
    <m/>
    <m/>
    <m/>
    <m/>
    <m/>
    <m/>
    <m/>
    <m/>
  </r>
  <r>
    <n v="183"/>
    <m/>
    <m/>
    <m/>
    <m/>
    <m/>
    <m/>
    <x v="3"/>
    <m/>
    <m/>
    <m/>
    <m/>
    <m/>
    <m/>
    <m/>
    <m/>
    <m/>
    <m/>
    <m/>
    <x v="182"/>
    <x v="2"/>
    <m/>
    <m/>
    <m/>
    <m/>
    <m/>
    <m/>
    <m/>
    <m/>
    <m/>
    <m/>
    <m/>
  </r>
  <r>
    <n v="184"/>
    <m/>
    <m/>
    <m/>
    <m/>
    <m/>
    <m/>
    <x v="3"/>
    <m/>
    <m/>
    <m/>
    <m/>
    <m/>
    <m/>
    <m/>
    <m/>
    <m/>
    <m/>
    <m/>
    <x v="183"/>
    <x v="2"/>
    <m/>
    <m/>
    <m/>
    <m/>
    <m/>
    <m/>
    <m/>
    <m/>
    <m/>
    <m/>
    <m/>
  </r>
  <r>
    <n v="185"/>
    <m/>
    <m/>
    <m/>
    <m/>
    <m/>
    <m/>
    <x v="3"/>
    <m/>
    <m/>
    <m/>
    <m/>
    <m/>
    <m/>
    <m/>
    <m/>
    <m/>
    <m/>
    <m/>
    <x v="184"/>
    <x v="2"/>
    <m/>
    <m/>
    <m/>
    <m/>
    <m/>
    <m/>
    <m/>
    <m/>
    <m/>
    <m/>
    <m/>
  </r>
  <r>
    <n v="186"/>
    <m/>
    <m/>
    <m/>
    <m/>
    <m/>
    <m/>
    <x v="3"/>
    <m/>
    <m/>
    <m/>
    <m/>
    <m/>
    <m/>
    <m/>
    <m/>
    <m/>
    <m/>
    <m/>
    <x v="185"/>
    <x v="2"/>
    <m/>
    <m/>
    <m/>
    <m/>
    <m/>
    <m/>
    <m/>
    <m/>
    <m/>
    <m/>
    <m/>
  </r>
  <r>
    <n v="187"/>
    <m/>
    <m/>
    <m/>
    <m/>
    <m/>
    <m/>
    <x v="3"/>
    <m/>
    <m/>
    <m/>
    <m/>
    <m/>
    <m/>
    <m/>
    <m/>
    <m/>
    <m/>
    <m/>
    <x v="186"/>
    <x v="2"/>
    <m/>
    <m/>
    <m/>
    <m/>
    <m/>
    <m/>
    <m/>
    <m/>
    <m/>
    <m/>
    <m/>
  </r>
  <r>
    <n v="188"/>
    <m/>
    <m/>
    <m/>
    <m/>
    <m/>
    <m/>
    <x v="3"/>
    <m/>
    <m/>
    <m/>
    <m/>
    <m/>
    <m/>
    <m/>
    <m/>
    <m/>
    <m/>
    <m/>
    <x v="187"/>
    <x v="2"/>
    <m/>
    <m/>
    <m/>
    <m/>
    <m/>
    <m/>
    <m/>
    <m/>
    <m/>
    <m/>
    <m/>
  </r>
  <r>
    <n v="189"/>
    <m/>
    <m/>
    <m/>
    <m/>
    <m/>
    <m/>
    <x v="3"/>
    <m/>
    <m/>
    <m/>
    <m/>
    <m/>
    <m/>
    <m/>
    <m/>
    <m/>
    <m/>
    <m/>
    <x v="188"/>
    <x v="2"/>
    <m/>
    <m/>
    <m/>
    <m/>
    <m/>
    <m/>
    <m/>
    <m/>
    <m/>
    <m/>
    <m/>
  </r>
  <r>
    <n v="190"/>
    <m/>
    <m/>
    <m/>
    <m/>
    <m/>
    <m/>
    <x v="3"/>
    <m/>
    <m/>
    <m/>
    <m/>
    <m/>
    <m/>
    <m/>
    <m/>
    <m/>
    <m/>
    <m/>
    <x v="189"/>
    <x v="2"/>
    <m/>
    <m/>
    <m/>
    <m/>
    <m/>
    <m/>
    <m/>
    <m/>
    <m/>
    <m/>
    <m/>
  </r>
  <r>
    <n v="191"/>
    <m/>
    <m/>
    <m/>
    <m/>
    <m/>
    <m/>
    <x v="3"/>
    <m/>
    <m/>
    <m/>
    <m/>
    <m/>
    <m/>
    <m/>
    <m/>
    <m/>
    <m/>
    <m/>
    <x v="190"/>
    <x v="2"/>
    <m/>
    <m/>
    <m/>
    <m/>
    <m/>
    <m/>
    <m/>
    <m/>
    <m/>
    <m/>
    <m/>
  </r>
  <r>
    <n v="192"/>
    <m/>
    <m/>
    <m/>
    <m/>
    <m/>
    <m/>
    <x v="3"/>
    <m/>
    <m/>
    <m/>
    <m/>
    <m/>
    <m/>
    <m/>
    <m/>
    <m/>
    <m/>
    <m/>
    <x v="191"/>
    <x v="2"/>
    <m/>
    <m/>
    <m/>
    <m/>
    <m/>
    <m/>
    <m/>
    <m/>
    <m/>
    <m/>
    <m/>
  </r>
  <r>
    <n v="193"/>
    <m/>
    <m/>
    <m/>
    <m/>
    <m/>
    <m/>
    <x v="3"/>
    <m/>
    <m/>
    <m/>
    <m/>
    <m/>
    <m/>
    <m/>
    <m/>
    <m/>
    <m/>
    <m/>
    <x v="192"/>
    <x v="2"/>
    <m/>
    <m/>
    <m/>
    <m/>
    <m/>
    <m/>
    <m/>
    <m/>
    <m/>
    <m/>
    <m/>
  </r>
  <r>
    <n v="194"/>
    <m/>
    <m/>
    <m/>
    <m/>
    <m/>
    <m/>
    <x v="3"/>
    <m/>
    <m/>
    <m/>
    <m/>
    <m/>
    <m/>
    <m/>
    <m/>
    <m/>
    <m/>
    <m/>
    <x v="193"/>
    <x v="2"/>
    <m/>
    <m/>
    <m/>
    <m/>
    <m/>
    <m/>
    <m/>
    <m/>
    <m/>
    <m/>
    <m/>
  </r>
  <r>
    <n v="195"/>
    <m/>
    <m/>
    <m/>
    <m/>
    <m/>
    <m/>
    <x v="3"/>
    <m/>
    <m/>
    <m/>
    <m/>
    <m/>
    <m/>
    <m/>
    <m/>
    <m/>
    <m/>
    <m/>
    <x v="194"/>
    <x v="2"/>
    <m/>
    <m/>
    <m/>
    <m/>
    <m/>
    <m/>
    <m/>
    <m/>
    <m/>
    <m/>
    <m/>
  </r>
  <r>
    <n v="196"/>
    <m/>
    <m/>
    <m/>
    <m/>
    <m/>
    <m/>
    <x v="3"/>
    <m/>
    <m/>
    <m/>
    <m/>
    <m/>
    <m/>
    <m/>
    <m/>
    <m/>
    <m/>
    <m/>
    <x v="195"/>
    <x v="2"/>
    <m/>
    <m/>
    <m/>
    <m/>
    <m/>
    <m/>
    <m/>
    <m/>
    <m/>
    <m/>
    <m/>
  </r>
  <r>
    <n v="197"/>
    <m/>
    <m/>
    <m/>
    <m/>
    <m/>
    <m/>
    <x v="3"/>
    <m/>
    <m/>
    <m/>
    <m/>
    <m/>
    <m/>
    <m/>
    <m/>
    <m/>
    <m/>
    <m/>
    <x v="196"/>
    <x v="2"/>
    <m/>
    <m/>
    <m/>
    <m/>
    <m/>
    <m/>
    <m/>
    <m/>
    <m/>
    <m/>
    <m/>
  </r>
  <r>
    <n v="198"/>
    <m/>
    <m/>
    <m/>
    <m/>
    <m/>
    <m/>
    <x v="3"/>
    <m/>
    <m/>
    <m/>
    <m/>
    <m/>
    <m/>
    <m/>
    <m/>
    <m/>
    <m/>
    <m/>
    <x v="197"/>
    <x v="2"/>
    <m/>
    <m/>
    <m/>
    <m/>
    <m/>
    <m/>
    <m/>
    <m/>
    <m/>
    <m/>
    <m/>
  </r>
  <r>
    <n v="199"/>
    <m/>
    <m/>
    <m/>
    <m/>
    <m/>
    <m/>
    <x v="3"/>
    <m/>
    <m/>
    <m/>
    <m/>
    <m/>
    <m/>
    <m/>
    <m/>
    <m/>
    <m/>
    <m/>
    <x v="198"/>
    <x v="2"/>
    <m/>
    <m/>
    <m/>
    <m/>
    <m/>
    <m/>
    <m/>
    <m/>
    <m/>
    <m/>
    <m/>
  </r>
  <r>
    <n v="200"/>
    <m/>
    <m/>
    <m/>
    <m/>
    <m/>
    <m/>
    <x v="3"/>
    <m/>
    <m/>
    <m/>
    <m/>
    <m/>
    <m/>
    <m/>
    <m/>
    <m/>
    <m/>
    <m/>
    <x v="199"/>
    <x v="2"/>
    <m/>
    <m/>
    <m/>
    <m/>
    <m/>
    <m/>
    <m/>
    <m/>
    <m/>
    <m/>
    <m/>
  </r>
  <r>
    <n v="201"/>
    <m/>
    <m/>
    <m/>
    <m/>
    <m/>
    <m/>
    <x v="3"/>
    <m/>
    <m/>
    <m/>
    <m/>
    <m/>
    <m/>
    <m/>
    <m/>
    <m/>
    <m/>
    <m/>
    <x v="200"/>
    <x v="2"/>
    <m/>
    <m/>
    <m/>
    <m/>
    <m/>
    <m/>
    <m/>
    <m/>
    <m/>
    <m/>
    <m/>
  </r>
  <r>
    <n v="202"/>
    <m/>
    <m/>
    <m/>
    <m/>
    <m/>
    <m/>
    <x v="3"/>
    <m/>
    <m/>
    <m/>
    <m/>
    <m/>
    <m/>
    <m/>
    <m/>
    <m/>
    <m/>
    <m/>
    <x v="201"/>
    <x v="2"/>
    <m/>
    <m/>
    <m/>
    <m/>
    <m/>
    <m/>
    <m/>
    <m/>
    <m/>
    <m/>
    <m/>
  </r>
  <r>
    <n v="203"/>
    <m/>
    <m/>
    <m/>
    <m/>
    <m/>
    <m/>
    <x v="3"/>
    <m/>
    <m/>
    <m/>
    <m/>
    <m/>
    <m/>
    <m/>
    <m/>
    <m/>
    <m/>
    <m/>
    <x v="202"/>
    <x v="2"/>
    <m/>
    <m/>
    <m/>
    <m/>
    <m/>
    <m/>
    <m/>
    <m/>
    <m/>
    <m/>
    <m/>
  </r>
  <r>
    <n v="204"/>
    <m/>
    <m/>
    <m/>
    <m/>
    <m/>
    <m/>
    <x v="3"/>
    <m/>
    <m/>
    <m/>
    <m/>
    <m/>
    <m/>
    <m/>
    <m/>
    <m/>
    <m/>
    <m/>
    <x v="203"/>
    <x v="2"/>
    <m/>
    <m/>
    <m/>
    <m/>
    <m/>
    <m/>
    <m/>
    <m/>
    <m/>
    <m/>
    <m/>
  </r>
  <r>
    <n v="205"/>
    <m/>
    <m/>
    <m/>
    <m/>
    <m/>
    <m/>
    <x v="3"/>
    <m/>
    <m/>
    <m/>
    <m/>
    <m/>
    <m/>
    <m/>
    <m/>
    <m/>
    <m/>
    <m/>
    <x v="204"/>
    <x v="2"/>
    <m/>
    <m/>
    <m/>
    <m/>
    <m/>
    <m/>
    <m/>
    <m/>
    <m/>
    <m/>
    <m/>
  </r>
  <r>
    <n v="206"/>
    <m/>
    <m/>
    <m/>
    <m/>
    <m/>
    <m/>
    <x v="3"/>
    <m/>
    <m/>
    <m/>
    <m/>
    <m/>
    <m/>
    <m/>
    <m/>
    <m/>
    <m/>
    <m/>
    <x v="205"/>
    <x v="2"/>
    <m/>
    <m/>
    <m/>
    <m/>
    <m/>
    <m/>
    <m/>
    <m/>
    <m/>
    <m/>
    <m/>
  </r>
  <r>
    <n v="207"/>
    <m/>
    <m/>
    <m/>
    <m/>
    <m/>
    <m/>
    <x v="3"/>
    <m/>
    <m/>
    <m/>
    <m/>
    <m/>
    <m/>
    <m/>
    <m/>
    <m/>
    <m/>
    <m/>
    <x v="206"/>
    <x v="2"/>
    <m/>
    <m/>
    <m/>
    <m/>
    <m/>
    <m/>
    <m/>
    <m/>
    <m/>
    <m/>
    <m/>
  </r>
  <r>
    <n v="208"/>
    <m/>
    <m/>
    <m/>
    <m/>
    <m/>
    <m/>
    <x v="3"/>
    <m/>
    <m/>
    <m/>
    <m/>
    <m/>
    <m/>
    <m/>
    <m/>
    <m/>
    <m/>
    <m/>
    <x v="207"/>
    <x v="2"/>
    <m/>
    <m/>
    <m/>
    <m/>
    <m/>
    <m/>
    <m/>
    <m/>
    <m/>
    <m/>
    <m/>
  </r>
  <r>
    <n v="209"/>
    <m/>
    <m/>
    <m/>
    <m/>
    <m/>
    <m/>
    <x v="3"/>
    <m/>
    <m/>
    <m/>
    <m/>
    <m/>
    <m/>
    <m/>
    <m/>
    <m/>
    <m/>
    <m/>
    <x v="208"/>
    <x v="2"/>
    <m/>
    <m/>
    <m/>
    <m/>
    <m/>
    <m/>
    <m/>
    <m/>
    <m/>
    <m/>
    <m/>
  </r>
  <r>
    <n v="210"/>
    <m/>
    <m/>
    <m/>
    <m/>
    <m/>
    <m/>
    <x v="3"/>
    <m/>
    <m/>
    <m/>
    <m/>
    <m/>
    <m/>
    <m/>
    <m/>
    <m/>
    <m/>
    <m/>
    <x v="209"/>
    <x v="2"/>
    <m/>
    <m/>
    <m/>
    <m/>
    <m/>
    <m/>
    <m/>
    <m/>
    <m/>
    <m/>
    <m/>
  </r>
  <r>
    <n v="211"/>
    <m/>
    <m/>
    <m/>
    <m/>
    <m/>
    <m/>
    <x v="3"/>
    <m/>
    <m/>
    <m/>
    <m/>
    <m/>
    <m/>
    <m/>
    <m/>
    <m/>
    <m/>
    <m/>
    <x v="210"/>
    <x v="2"/>
    <m/>
    <m/>
    <m/>
    <m/>
    <m/>
    <m/>
    <m/>
    <m/>
    <m/>
    <m/>
    <m/>
  </r>
  <r>
    <n v="212"/>
    <m/>
    <m/>
    <m/>
    <m/>
    <m/>
    <m/>
    <x v="3"/>
    <m/>
    <m/>
    <m/>
    <m/>
    <m/>
    <m/>
    <m/>
    <m/>
    <m/>
    <m/>
    <m/>
    <x v="211"/>
    <x v="2"/>
    <m/>
    <m/>
    <m/>
    <m/>
    <m/>
    <m/>
    <m/>
    <m/>
    <m/>
    <m/>
    <m/>
  </r>
  <r>
    <n v="213"/>
    <m/>
    <m/>
    <m/>
    <m/>
    <m/>
    <m/>
    <x v="3"/>
    <m/>
    <m/>
    <m/>
    <m/>
    <m/>
    <m/>
    <m/>
    <m/>
    <m/>
    <m/>
    <m/>
    <x v="212"/>
    <x v="2"/>
    <m/>
    <m/>
    <m/>
    <m/>
    <m/>
    <m/>
    <m/>
    <m/>
    <m/>
    <m/>
    <m/>
  </r>
  <r>
    <n v="214"/>
    <m/>
    <m/>
    <m/>
    <m/>
    <m/>
    <m/>
    <x v="3"/>
    <m/>
    <m/>
    <m/>
    <m/>
    <m/>
    <m/>
    <m/>
    <m/>
    <m/>
    <m/>
    <m/>
    <x v="213"/>
    <x v="2"/>
    <m/>
    <m/>
    <m/>
    <m/>
    <m/>
    <m/>
    <m/>
    <m/>
    <m/>
    <m/>
    <m/>
  </r>
  <r>
    <n v="215"/>
    <m/>
    <m/>
    <m/>
    <m/>
    <m/>
    <m/>
    <x v="3"/>
    <m/>
    <m/>
    <m/>
    <m/>
    <m/>
    <m/>
    <m/>
    <m/>
    <m/>
    <m/>
    <m/>
    <x v="214"/>
    <x v="2"/>
    <m/>
    <m/>
    <m/>
    <m/>
    <m/>
    <m/>
    <m/>
    <m/>
    <m/>
    <m/>
    <m/>
  </r>
  <r>
    <n v="216"/>
    <m/>
    <m/>
    <m/>
    <m/>
    <m/>
    <m/>
    <x v="3"/>
    <m/>
    <m/>
    <m/>
    <m/>
    <m/>
    <m/>
    <m/>
    <m/>
    <m/>
    <m/>
    <m/>
    <x v="215"/>
    <x v="2"/>
    <m/>
    <m/>
    <m/>
    <m/>
    <m/>
    <m/>
    <m/>
    <m/>
    <m/>
    <m/>
    <m/>
  </r>
  <r>
    <n v="217"/>
    <m/>
    <m/>
    <m/>
    <m/>
    <m/>
    <m/>
    <x v="3"/>
    <m/>
    <m/>
    <m/>
    <m/>
    <m/>
    <m/>
    <m/>
    <m/>
    <m/>
    <m/>
    <m/>
    <x v="216"/>
    <x v="2"/>
    <m/>
    <m/>
    <m/>
    <m/>
    <m/>
    <m/>
    <m/>
    <m/>
    <m/>
    <m/>
    <m/>
  </r>
  <r>
    <n v="218"/>
    <m/>
    <m/>
    <m/>
    <m/>
    <m/>
    <m/>
    <x v="3"/>
    <m/>
    <m/>
    <m/>
    <m/>
    <m/>
    <m/>
    <m/>
    <m/>
    <m/>
    <m/>
    <m/>
    <x v="217"/>
    <x v="2"/>
    <m/>
    <m/>
    <m/>
    <m/>
    <m/>
    <m/>
    <m/>
    <m/>
    <m/>
    <m/>
    <m/>
  </r>
  <r>
    <n v="219"/>
    <m/>
    <m/>
    <m/>
    <m/>
    <m/>
    <m/>
    <x v="3"/>
    <m/>
    <m/>
    <m/>
    <m/>
    <m/>
    <m/>
    <m/>
    <m/>
    <m/>
    <m/>
    <m/>
    <x v="218"/>
    <x v="2"/>
    <m/>
    <m/>
    <m/>
    <m/>
    <m/>
    <m/>
    <m/>
    <m/>
    <m/>
    <m/>
    <m/>
  </r>
  <r>
    <n v="220"/>
    <m/>
    <m/>
    <m/>
    <m/>
    <m/>
    <m/>
    <x v="3"/>
    <m/>
    <m/>
    <m/>
    <m/>
    <m/>
    <m/>
    <m/>
    <m/>
    <m/>
    <m/>
    <m/>
    <x v="219"/>
    <x v="2"/>
    <m/>
    <m/>
    <m/>
    <m/>
    <m/>
    <m/>
    <m/>
    <m/>
    <m/>
    <m/>
    <m/>
  </r>
  <r>
    <n v="221"/>
    <m/>
    <m/>
    <m/>
    <m/>
    <m/>
    <m/>
    <x v="3"/>
    <m/>
    <m/>
    <m/>
    <m/>
    <m/>
    <m/>
    <m/>
    <m/>
    <m/>
    <m/>
    <m/>
    <x v="220"/>
    <x v="2"/>
    <m/>
    <m/>
    <m/>
    <m/>
    <m/>
    <m/>
    <m/>
    <m/>
    <m/>
    <m/>
    <m/>
  </r>
  <r>
    <n v="222"/>
    <m/>
    <m/>
    <m/>
    <m/>
    <m/>
    <m/>
    <x v="3"/>
    <m/>
    <m/>
    <m/>
    <m/>
    <m/>
    <m/>
    <m/>
    <m/>
    <m/>
    <m/>
    <m/>
    <x v="221"/>
    <x v="2"/>
    <m/>
    <m/>
    <m/>
    <m/>
    <m/>
    <m/>
    <m/>
    <m/>
    <m/>
    <m/>
    <m/>
  </r>
  <r>
    <n v="223"/>
    <m/>
    <m/>
    <m/>
    <m/>
    <m/>
    <m/>
    <x v="3"/>
    <m/>
    <m/>
    <m/>
    <m/>
    <m/>
    <m/>
    <m/>
    <m/>
    <m/>
    <m/>
    <m/>
    <x v="222"/>
    <x v="2"/>
    <m/>
    <m/>
    <m/>
    <m/>
    <m/>
    <m/>
    <m/>
    <m/>
    <m/>
    <m/>
    <m/>
  </r>
  <r>
    <n v="224"/>
    <m/>
    <m/>
    <m/>
    <m/>
    <m/>
    <m/>
    <x v="3"/>
    <m/>
    <m/>
    <m/>
    <m/>
    <m/>
    <m/>
    <m/>
    <m/>
    <m/>
    <m/>
    <m/>
    <x v="223"/>
    <x v="2"/>
    <m/>
    <m/>
    <m/>
    <m/>
    <m/>
    <m/>
    <m/>
    <m/>
    <m/>
    <m/>
    <m/>
  </r>
  <r>
    <n v="225"/>
    <m/>
    <m/>
    <m/>
    <m/>
    <m/>
    <m/>
    <x v="3"/>
    <m/>
    <m/>
    <m/>
    <m/>
    <m/>
    <m/>
    <m/>
    <m/>
    <m/>
    <m/>
    <m/>
    <x v="224"/>
    <x v="2"/>
    <m/>
    <m/>
    <m/>
    <m/>
    <m/>
    <m/>
    <m/>
    <m/>
    <m/>
    <m/>
    <m/>
  </r>
  <r>
    <n v="226"/>
    <m/>
    <m/>
    <m/>
    <m/>
    <m/>
    <m/>
    <x v="3"/>
    <m/>
    <m/>
    <m/>
    <m/>
    <m/>
    <m/>
    <m/>
    <m/>
    <m/>
    <m/>
    <m/>
    <x v="225"/>
    <x v="2"/>
    <m/>
    <m/>
    <m/>
    <m/>
    <m/>
    <m/>
    <m/>
    <m/>
    <m/>
    <m/>
    <m/>
  </r>
  <r>
    <n v="227"/>
    <m/>
    <m/>
    <m/>
    <m/>
    <m/>
    <m/>
    <x v="3"/>
    <m/>
    <m/>
    <m/>
    <m/>
    <m/>
    <m/>
    <m/>
    <m/>
    <m/>
    <m/>
    <m/>
    <x v="226"/>
    <x v="2"/>
    <m/>
    <m/>
    <m/>
    <m/>
    <m/>
    <m/>
    <m/>
    <m/>
    <m/>
    <m/>
    <m/>
  </r>
  <r>
    <n v="228"/>
    <m/>
    <m/>
    <m/>
    <m/>
    <m/>
    <m/>
    <x v="3"/>
    <m/>
    <m/>
    <m/>
    <m/>
    <m/>
    <m/>
    <m/>
    <m/>
    <m/>
    <m/>
    <m/>
    <x v="227"/>
    <x v="2"/>
    <m/>
    <m/>
    <m/>
    <m/>
    <m/>
    <m/>
    <m/>
    <m/>
    <m/>
    <m/>
    <m/>
  </r>
  <r>
    <n v="229"/>
    <m/>
    <m/>
    <m/>
    <m/>
    <m/>
    <m/>
    <x v="3"/>
    <m/>
    <m/>
    <m/>
    <m/>
    <m/>
    <m/>
    <m/>
    <m/>
    <m/>
    <m/>
    <m/>
    <x v="228"/>
    <x v="2"/>
    <m/>
    <m/>
    <m/>
    <m/>
    <m/>
    <m/>
    <m/>
    <m/>
    <m/>
    <m/>
    <m/>
  </r>
  <r>
    <n v="230"/>
    <m/>
    <m/>
    <m/>
    <m/>
    <m/>
    <m/>
    <x v="3"/>
    <m/>
    <m/>
    <m/>
    <m/>
    <m/>
    <m/>
    <m/>
    <m/>
    <m/>
    <m/>
    <m/>
    <x v="229"/>
    <x v="2"/>
    <m/>
    <m/>
    <m/>
    <m/>
    <m/>
    <m/>
    <m/>
    <m/>
    <m/>
    <m/>
    <m/>
  </r>
  <r>
    <n v="231"/>
    <m/>
    <m/>
    <m/>
    <m/>
    <m/>
    <m/>
    <x v="3"/>
    <m/>
    <m/>
    <m/>
    <m/>
    <m/>
    <m/>
    <m/>
    <m/>
    <m/>
    <m/>
    <m/>
    <x v="230"/>
    <x v="2"/>
    <m/>
    <m/>
    <m/>
    <m/>
    <m/>
    <m/>
    <m/>
    <m/>
    <m/>
    <m/>
    <m/>
  </r>
  <r>
    <n v="232"/>
    <m/>
    <m/>
    <m/>
    <m/>
    <m/>
    <m/>
    <x v="3"/>
    <m/>
    <m/>
    <m/>
    <m/>
    <m/>
    <m/>
    <m/>
    <m/>
    <m/>
    <m/>
    <m/>
    <x v="231"/>
    <x v="2"/>
    <m/>
    <m/>
    <m/>
    <m/>
    <m/>
    <m/>
    <m/>
    <m/>
    <m/>
    <m/>
    <m/>
  </r>
  <r>
    <n v="233"/>
    <m/>
    <m/>
    <m/>
    <m/>
    <m/>
    <m/>
    <x v="3"/>
    <m/>
    <m/>
    <m/>
    <m/>
    <m/>
    <m/>
    <m/>
    <m/>
    <m/>
    <m/>
    <m/>
    <x v="232"/>
    <x v="2"/>
    <m/>
    <m/>
    <m/>
    <m/>
    <m/>
    <m/>
    <m/>
    <m/>
    <m/>
    <m/>
    <m/>
  </r>
  <r>
    <n v="234"/>
    <m/>
    <m/>
    <m/>
    <m/>
    <m/>
    <m/>
    <x v="3"/>
    <m/>
    <m/>
    <m/>
    <m/>
    <m/>
    <m/>
    <m/>
    <m/>
    <m/>
    <m/>
    <m/>
    <x v="233"/>
    <x v="2"/>
    <m/>
    <m/>
    <m/>
    <m/>
    <m/>
    <m/>
    <m/>
    <m/>
    <m/>
    <m/>
    <m/>
  </r>
  <r>
    <n v="235"/>
    <m/>
    <m/>
    <m/>
    <m/>
    <m/>
    <m/>
    <x v="3"/>
    <m/>
    <m/>
    <m/>
    <m/>
    <m/>
    <m/>
    <m/>
    <m/>
    <m/>
    <m/>
    <m/>
    <x v="234"/>
    <x v="2"/>
    <m/>
    <m/>
    <m/>
    <m/>
    <m/>
    <m/>
    <m/>
    <m/>
    <m/>
    <m/>
    <m/>
  </r>
  <r>
    <n v="236"/>
    <m/>
    <m/>
    <m/>
    <m/>
    <m/>
    <m/>
    <x v="3"/>
    <m/>
    <m/>
    <m/>
    <m/>
    <m/>
    <m/>
    <m/>
    <m/>
    <m/>
    <m/>
    <m/>
    <x v="235"/>
    <x v="2"/>
    <m/>
    <m/>
    <m/>
    <m/>
    <m/>
    <m/>
    <m/>
    <m/>
    <m/>
    <m/>
    <m/>
  </r>
  <r>
    <n v="237"/>
    <m/>
    <m/>
    <m/>
    <m/>
    <m/>
    <m/>
    <x v="3"/>
    <m/>
    <m/>
    <m/>
    <m/>
    <m/>
    <m/>
    <m/>
    <m/>
    <m/>
    <m/>
    <m/>
    <x v="236"/>
    <x v="2"/>
    <m/>
    <m/>
    <m/>
    <m/>
    <m/>
    <m/>
    <m/>
    <m/>
    <m/>
    <m/>
    <m/>
  </r>
  <r>
    <n v="238"/>
    <m/>
    <m/>
    <m/>
    <m/>
    <m/>
    <m/>
    <x v="3"/>
    <m/>
    <m/>
    <m/>
    <m/>
    <m/>
    <m/>
    <m/>
    <m/>
    <m/>
    <m/>
    <m/>
    <x v="237"/>
    <x v="2"/>
    <m/>
    <m/>
    <m/>
    <m/>
    <m/>
    <m/>
    <m/>
    <m/>
    <m/>
    <m/>
    <m/>
  </r>
  <r>
    <n v="239"/>
    <m/>
    <m/>
    <m/>
    <m/>
    <m/>
    <m/>
    <x v="3"/>
    <m/>
    <m/>
    <m/>
    <m/>
    <m/>
    <m/>
    <m/>
    <m/>
    <m/>
    <m/>
    <m/>
    <x v="238"/>
    <x v="2"/>
    <m/>
    <m/>
    <m/>
    <m/>
    <m/>
    <m/>
    <m/>
    <m/>
    <m/>
    <m/>
    <m/>
  </r>
  <r>
    <n v="240"/>
    <m/>
    <m/>
    <m/>
    <m/>
    <m/>
    <m/>
    <x v="3"/>
    <m/>
    <m/>
    <m/>
    <m/>
    <m/>
    <m/>
    <m/>
    <m/>
    <m/>
    <m/>
    <m/>
    <x v="239"/>
    <x v="2"/>
    <m/>
    <m/>
    <m/>
    <m/>
    <m/>
    <m/>
    <m/>
    <m/>
    <m/>
    <m/>
    <m/>
  </r>
  <r>
    <n v="241"/>
    <m/>
    <m/>
    <m/>
    <m/>
    <m/>
    <m/>
    <x v="3"/>
    <m/>
    <m/>
    <m/>
    <m/>
    <m/>
    <m/>
    <m/>
    <m/>
    <m/>
    <m/>
    <m/>
    <x v="240"/>
    <x v="2"/>
    <m/>
    <m/>
    <m/>
    <m/>
    <m/>
    <m/>
    <m/>
    <m/>
    <m/>
    <m/>
    <m/>
  </r>
  <r>
    <n v="242"/>
    <m/>
    <m/>
    <m/>
    <m/>
    <m/>
    <m/>
    <x v="3"/>
    <m/>
    <m/>
    <m/>
    <m/>
    <m/>
    <m/>
    <m/>
    <m/>
    <m/>
    <m/>
    <m/>
    <x v="241"/>
    <x v="2"/>
    <m/>
    <m/>
    <m/>
    <m/>
    <m/>
    <m/>
    <m/>
    <m/>
    <m/>
    <m/>
    <m/>
  </r>
  <r>
    <n v="243"/>
    <m/>
    <m/>
    <m/>
    <m/>
    <m/>
    <m/>
    <x v="3"/>
    <m/>
    <m/>
    <m/>
    <m/>
    <m/>
    <m/>
    <m/>
    <m/>
    <m/>
    <m/>
    <m/>
    <x v="242"/>
    <x v="2"/>
    <m/>
    <m/>
    <m/>
    <m/>
    <m/>
    <m/>
    <m/>
    <m/>
    <m/>
    <m/>
    <m/>
  </r>
  <r>
    <n v="244"/>
    <m/>
    <m/>
    <m/>
    <m/>
    <m/>
    <m/>
    <x v="3"/>
    <m/>
    <m/>
    <m/>
    <m/>
    <m/>
    <m/>
    <m/>
    <m/>
    <m/>
    <m/>
    <m/>
    <x v="243"/>
    <x v="2"/>
    <m/>
    <m/>
    <m/>
    <m/>
    <m/>
    <m/>
    <m/>
    <m/>
    <m/>
    <m/>
    <m/>
  </r>
  <r>
    <n v="245"/>
    <m/>
    <m/>
    <m/>
    <m/>
    <m/>
    <m/>
    <x v="3"/>
    <m/>
    <m/>
    <m/>
    <m/>
    <m/>
    <m/>
    <m/>
    <m/>
    <m/>
    <m/>
    <m/>
    <x v="244"/>
    <x v="2"/>
    <m/>
    <m/>
    <m/>
    <m/>
    <m/>
    <m/>
    <m/>
    <m/>
    <m/>
    <m/>
    <m/>
  </r>
  <r>
    <n v="246"/>
    <m/>
    <m/>
    <m/>
    <m/>
    <m/>
    <m/>
    <x v="3"/>
    <m/>
    <m/>
    <m/>
    <m/>
    <m/>
    <m/>
    <m/>
    <m/>
    <m/>
    <m/>
    <m/>
    <x v="245"/>
    <x v="2"/>
    <m/>
    <m/>
    <m/>
    <m/>
    <m/>
    <m/>
    <m/>
    <m/>
    <m/>
    <m/>
    <m/>
  </r>
  <r>
    <n v="247"/>
    <m/>
    <m/>
    <m/>
    <m/>
    <m/>
    <m/>
    <x v="3"/>
    <m/>
    <m/>
    <m/>
    <m/>
    <m/>
    <m/>
    <m/>
    <m/>
    <m/>
    <m/>
    <m/>
    <x v="246"/>
    <x v="2"/>
    <m/>
    <m/>
    <m/>
    <m/>
    <m/>
    <m/>
    <m/>
    <m/>
    <m/>
    <m/>
    <m/>
  </r>
  <r>
    <n v="248"/>
    <m/>
    <m/>
    <m/>
    <m/>
    <m/>
    <m/>
    <x v="3"/>
    <m/>
    <m/>
    <m/>
    <m/>
    <m/>
    <m/>
    <m/>
    <m/>
    <m/>
    <m/>
    <m/>
    <x v="247"/>
    <x v="2"/>
    <m/>
    <m/>
    <m/>
    <m/>
    <m/>
    <m/>
    <m/>
    <m/>
    <m/>
    <m/>
    <m/>
  </r>
  <r>
    <n v="249"/>
    <m/>
    <m/>
    <m/>
    <m/>
    <m/>
    <m/>
    <x v="3"/>
    <m/>
    <m/>
    <m/>
    <m/>
    <m/>
    <m/>
    <m/>
    <m/>
    <m/>
    <m/>
    <m/>
    <x v="248"/>
    <x v="2"/>
    <m/>
    <m/>
    <m/>
    <m/>
    <m/>
    <m/>
    <m/>
    <m/>
    <m/>
    <m/>
    <m/>
  </r>
  <r>
    <n v="250"/>
    <m/>
    <m/>
    <m/>
    <m/>
    <m/>
    <m/>
    <x v="3"/>
    <m/>
    <m/>
    <m/>
    <m/>
    <m/>
    <m/>
    <m/>
    <m/>
    <m/>
    <m/>
    <m/>
    <x v="249"/>
    <x v="2"/>
    <m/>
    <m/>
    <m/>
    <m/>
    <m/>
    <m/>
    <m/>
    <m/>
    <m/>
    <m/>
    <m/>
  </r>
  <r>
    <n v="251"/>
    <m/>
    <m/>
    <m/>
    <m/>
    <m/>
    <m/>
    <x v="3"/>
    <m/>
    <m/>
    <m/>
    <m/>
    <m/>
    <m/>
    <m/>
    <m/>
    <m/>
    <m/>
    <m/>
    <x v="250"/>
    <x v="2"/>
    <m/>
    <m/>
    <m/>
    <m/>
    <m/>
    <m/>
    <m/>
    <m/>
    <m/>
    <m/>
    <m/>
  </r>
  <r>
    <n v="252"/>
    <m/>
    <m/>
    <m/>
    <m/>
    <m/>
    <m/>
    <x v="3"/>
    <m/>
    <m/>
    <m/>
    <m/>
    <m/>
    <m/>
    <m/>
    <m/>
    <m/>
    <m/>
    <m/>
    <x v="251"/>
    <x v="2"/>
    <m/>
    <m/>
    <m/>
    <m/>
    <m/>
    <m/>
    <m/>
    <m/>
    <m/>
    <m/>
    <m/>
  </r>
  <r>
    <n v="253"/>
    <m/>
    <m/>
    <m/>
    <m/>
    <m/>
    <m/>
    <x v="3"/>
    <m/>
    <m/>
    <m/>
    <m/>
    <m/>
    <m/>
    <m/>
    <m/>
    <m/>
    <m/>
    <m/>
    <x v="252"/>
    <x v="2"/>
    <m/>
    <m/>
    <m/>
    <m/>
    <m/>
    <m/>
    <m/>
    <m/>
    <m/>
    <m/>
    <m/>
  </r>
  <r>
    <n v="254"/>
    <m/>
    <m/>
    <m/>
    <m/>
    <m/>
    <m/>
    <x v="3"/>
    <m/>
    <m/>
    <m/>
    <m/>
    <m/>
    <m/>
    <m/>
    <m/>
    <m/>
    <m/>
    <m/>
    <x v="253"/>
    <x v="2"/>
    <m/>
    <m/>
    <m/>
    <m/>
    <m/>
    <m/>
    <m/>
    <m/>
    <m/>
    <m/>
    <m/>
  </r>
  <r>
    <n v="255"/>
    <m/>
    <m/>
    <m/>
    <m/>
    <m/>
    <m/>
    <x v="3"/>
    <m/>
    <m/>
    <m/>
    <m/>
    <m/>
    <m/>
    <m/>
    <m/>
    <m/>
    <m/>
    <m/>
    <x v="254"/>
    <x v="2"/>
    <m/>
    <m/>
    <m/>
    <m/>
    <m/>
    <m/>
    <m/>
    <m/>
    <m/>
    <m/>
    <m/>
  </r>
  <r>
    <n v="256"/>
    <m/>
    <m/>
    <m/>
    <m/>
    <m/>
    <m/>
    <x v="3"/>
    <m/>
    <m/>
    <m/>
    <m/>
    <m/>
    <m/>
    <m/>
    <m/>
    <m/>
    <m/>
    <m/>
    <x v="255"/>
    <x v="2"/>
    <m/>
    <m/>
    <m/>
    <m/>
    <m/>
    <m/>
    <m/>
    <m/>
    <m/>
    <m/>
    <m/>
  </r>
  <r>
    <n v="257"/>
    <m/>
    <m/>
    <m/>
    <m/>
    <m/>
    <m/>
    <x v="3"/>
    <m/>
    <m/>
    <m/>
    <m/>
    <m/>
    <m/>
    <m/>
    <m/>
    <m/>
    <m/>
    <m/>
    <x v="256"/>
    <x v="2"/>
    <m/>
    <m/>
    <m/>
    <m/>
    <m/>
    <m/>
    <m/>
    <m/>
    <m/>
    <m/>
    <m/>
  </r>
  <r>
    <n v="258"/>
    <m/>
    <m/>
    <m/>
    <m/>
    <m/>
    <m/>
    <x v="3"/>
    <m/>
    <m/>
    <m/>
    <m/>
    <m/>
    <m/>
    <m/>
    <m/>
    <m/>
    <m/>
    <m/>
    <x v="257"/>
    <x v="2"/>
    <m/>
    <m/>
    <m/>
    <m/>
    <m/>
    <m/>
    <m/>
    <m/>
    <m/>
    <m/>
    <m/>
  </r>
  <r>
    <n v="259"/>
    <m/>
    <m/>
    <m/>
    <m/>
    <m/>
    <m/>
    <x v="3"/>
    <m/>
    <m/>
    <m/>
    <m/>
    <m/>
    <m/>
    <m/>
    <m/>
    <m/>
    <m/>
    <m/>
    <x v="258"/>
    <x v="2"/>
    <m/>
    <m/>
    <m/>
    <m/>
    <m/>
    <m/>
    <m/>
    <m/>
    <m/>
    <m/>
    <m/>
  </r>
  <r>
    <n v="260"/>
    <m/>
    <m/>
    <m/>
    <m/>
    <m/>
    <m/>
    <x v="3"/>
    <m/>
    <m/>
    <m/>
    <m/>
    <m/>
    <m/>
    <m/>
    <m/>
    <m/>
    <m/>
    <m/>
    <x v="259"/>
    <x v="2"/>
    <m/>
    <m/>
    <m/>
    <m/>
    <m/>
    <m/>
    <m/>
    <m/>
    <m/>
    <m/>
    <m/>
  </r>
  <r>
    <n v="261"/>
    <m/>
    <m/>
    <m/>
    <m/>
    <m/>
    <m/>
    <x v="3"/>
    <m/>
    <m/>
    <m/>
    <m/>
    <m/>
    <m/>
    <m/>
    <m/>
    <m/>
    <m/>
    <m/>
    <x v="260"/>
    <x v="2"/>
    <m/>
    <m/>
    <m/>
    <m/>
    <m/>
    <m/>
    <m/>
    <m/>
    <m/>
    <m/>
    <m/>
  </r>
  <r>
    <n v="262"/>
    <m/>
    <m/>
    <m/>
    <m/>
    <m/>
    <m/>
    <x v="3"/>
    <m/>
    <m/>
    <m/>
    <m/>
    <m/>
    <m/>
    <m/>
    <m/>
    <m/>
    <m/>
    <m/>
    <x v="261"/>
    <x v="2"/>
    <m/>
    <m/>
    <m/>
    <m/>
    <m/>
    <m/>
    <m/>
    <m/>
    <m/>
    <m/>
    <m/>
  </r>
  <r>
    <n v="263"/>
    <m/>
    <m/>
    <m/>
    <m/>
    <m/>
    <m/>
    <x v="3"/>
    <m/>
    <m/>
    <m/>
    <m/>
    <m/>
    <m/>
    <m/>
    <m/>
    <m/>
    <m/>
    <m/>
    <x v="262"/>
    <x v="2"/>
    <m/>
    <m/>
    <m/>
    <m/>
    <m/>
    <m/>
    <m/>
    <m/>
    <m/>
    <m/>
    <m/>
  </r>
  <r>
    <n v="264"/>
    <m/>
    <m/>
    <m/>
    <m/>
    <m/>
    <m/>
    <x v="3"/>
    <m/>
    <m/>
    <m/>
    <m/>
    <m/>
    <m/>
    <m/>
    <m/>
    <m/>
    <m/>
    <m/>
    <x v="263"/>
    <x v="2"/>
    <m/>
    <m/>
    <m/>
    <m/>
    <m/>
    <m/>
    <m/>
    <m/>
    <m/>
    <m/>
    <m/>
  </r>
  <r>
    <n v="265"/>
    <m/>
    <m/>
    <m/>
    <m/>
    <m/>
    <m/>
    <x v="3"/>
    <m/>
    <m/>
    <m/>
    <m/>
    <m/>
    <m/>
    <m/>
    <m/>
    <m/>
    <m/>
    <m/>
    <x v="264"/>
    <x v="2"/>
    <m/>
    <m/>
    <m/>
    <m/>
    <m/>
    <m/>
    <m/>
    <m/>
    <m/>
    <m/>
    <m/>
  </r>
  <r>
    <n v="266"/>
    <m/>
    <m/>
    <m/>
    <m/>
    <m/>
    <m/>
    <x v="3"/>
    <m/>
    <m/>
    <m/>
    <m/>
    <m/>
    <m/>
    <m/>
    <m/>
    <m/>
    <m/>
    <m/>
    <x v="265"/>
    <x v="2"/>
    <m/>
    <m/>
    <m/>
    <m/>
    <m/>
    <m/>
    <m/>
    <m/>
    <m/>
    <m/>
    <m/>
  </r>
  <r>
    <n v="267"/>
    <m/>
    <m/>
    <m/>
    <m/>
    <m/>
    <m/>
    <x v="3"/>
    <m/>
    <m/>
    <m/>
    <m/>
    <m/>
    <m/>
    <m/>
    <m/>
    <m/>
    <m/>
    <m/>
    <x v="266"/>
    <x v="2"/>
    <m/>
    <m/>
    <m/>
    <m/>
    <m/>
    <m/>
    <m/>
    <m/>
    <m/>
    <m/>
    <m/>
  </r>
  <r>
    <n v="268"/>
    <m/>
    <m/>
    <m/>
    <m/>
    <m/>
    <m/>
    <x v="3"/>
    <m/>
    <m/>
    <m/>
    <m/>
    <m/>
    <m/>
    <m/>
    <m/>
    <m/>
    <m/>
    <m/>
    <x v="267"/>
    <x v="2"/>
    <m/>
    <m/>
    <m/>
    <m/>
    <m/>
    <m/>
    <m/>
    <m/>
    <m/>
    <m/>
    <m/>
  </r>
  <r>
    <n v="269"/>
    <m/>
    <m/>
    <m/>
    <m/>
    <m/>
    <m/>
    <x v="3"/>
    <m/>
    <m/>
    <m/>
    <m/>
    <m/>
    <m/>
    <m/>
    <m/>
    <m/>
    <m/>
    <m/>
    <x v="268"/>
    <x v="2"/>
    <m/>
    <m/>
    <m/>
    <m/>
    <m/>
    <m/>
    <m/>
    <m/>
    <m/>
    <m/>
    <m/>
  </r>
  <r>
    <n v="270"/>
    <m/>
    <m/>
    <m/>
    <m/>
    <m/>
    <m/>
    <x v="3"/>
    <m/>
    <m/>
    <m/>
    <m/>
    <m/>
    <m/>
    <m/>
    <m/>
    <m/>
    <m/>
    <m/>
    <x v="269"/>
    <x v="2"/>
    <m/>
    <m/>
    <m/>
    <m/>
    <m/>
    <m/>
    <m/>
    <m/>
    <m/>
    <m/>
    <m/>
  </r>
  <r>
    <n v="271"/>
    <m/>
    <m/>
    <m/>
    <m/>
    <m/>
    <m/>
    <x v="3"/>
    <m/>
    <m/>
    <m/>
    <m/>
    <m/>
    <m/>
    <m/>
    <m/>
    <m/>
    <m/>
    <m/>
    <x v="270"/>
    <x v="2"/>
    <m/>
    <m/>
    <m/>
    <m/>
    <m/>
    <m/>
    <m/>
    <m/>
    <m/>
    <m/>
    <m/>
  </r>
  <r>
    <n v="272"/>
    <m/>
    <m/>
    <m/>
    <m/>
    <m/>
    <m/>
    <x v="3"/>
    <m/>
    <m/>
    <m/>
    <m/>
    <m/>
    <m/>
    <m/>
    <m/>
    <m/>
    <m/>
    <m/>
    <x v="271"/>
    <x v="2"/>
    <m/>
    <m/>
    <m/>
    <m/>
    <m/>
    <m/>
    <m/>
    <m/>
    <m/>
    <m/>
    <m/>
  </r>
  <r>
    <n v="273"/>
    <m/>
    <m/>
    <m/>
    <m/>
    <m/>
    <m/>
    <x v="3"/>
    <m/>
    <m/>
    <m/>
    <m/>
    <m/>
    <m/>
    <m/>
    <m/>
    <m/>
    <m/>
    <m/>
    <x v="272"/>
    <x v="2"/>
    <m/>
    <m/>
    <m/>
    <m/>
    <m/>
    <m/>
    <m/>
    <m/>
    <m/>
    <m/>
    <m/>
  </r>
  <r>
    <n v="274"/>
    <m/>
    <m/>
    <m/>
    <m/>
    <m/>
    <m/>
    <x v="3"/>
    <m/>
    <m/>
    <m/>
    <m/>
    <m/>
    <m/>
    <m/>
    <m/>
    <m/>
    <m/>
    <m/>
    <x v="273"/>
    <x v="2"/>
    <m/>
    <m/>
    <m/>
    <m/>
    <m/>
    <m/>
    <m/>
    <m/>
    <m/>
    <m/>
    <m/>
  </r>
  <r>
    <n v="275"/>
    <m/>
    <m/>
    <m/>
    <m/>
    <m/>
    <m/>
    <x v="3"/>
    <m/>
    <m/>
    <m/>
    <m/>
    <m/>
    <m/>
    <m/>
    <m/>
    <m/>
    <m/>
    <m/>
    <x v="274"/>
    <x v="2"/>
    <m/>
    <m/>
    <m/>
    <m/>
    <m/>
    <m/>
    <m/>
    <m/>
    <m/>
    <m/>
    <m/>
  </r>
  <r>
    <n v="276"/>
    <m/>
    <m/>
    <m/>
    <m/>
    <m/>
    <m/>
    <x v="3"/>
    <m/>
    <m/>
    <m/>
    <m/>
    <m/>
    <m/>
    <m/>
    <m/>
    <m/>
    <m/>
    <m/>
    <x v="275"/>
    <x v="2"/>
    <m/>
    <m/>
    <m/>
    <m/>
    <m/>
    <m/>
    <m/>
    <m/>
    <m/>
    <m/>
    <m/>
  </r>
  <r>
    <n v="277"/>
    <m/>
    <m/>
    <m/>
    <m/>
    <m/>
    <m/>
    <x v="3"/>
    <m/>
    <m/>
    <m/>
    <m/>
    <m/>
    <m/>
    <m/>
    <m/>
    <m/>
    <m/>
    <m/>
    <x v="276"/>
    <x v="2"/>
    <m/>
    <m/>
    <m/>
    <m/>
    <m/>
    <m/>
    <m/>
    <m/>
    <m/>
    <m/>
    <m/>
  </r>
  <r>
    <n v="278"/>
    <m/>
    <m/>
    <m/>
    <m/>
    <m/>
    <m/>
    <x v="3"/>
    <m/>
    <m/>
    <m/>
    <m/>
    <m/>
    <m/>
    <m/>
    <m/>
    <m/>
    <m/>
    <m/>
    <x v="277"/>
    <x v="2"/>
    <m/>
    <m/>
    <m/>
    <m/>
    <m/>
    <m/>
    <m/>
    <m/>
    <m/>
    <m/>
    <m/>
  </r>
  <r>
    <n v="279"/>
    <m/>
    <m/>
    <m/>
    <m/>
    <m/>
    <m/>
    <x v="3"/>
    <m/>
    <m/>
    <m/>
    <m/>
    <m/>
    <m/>
    <m/>
    <m/>
    <m/>
    <m/>
    <m/>
    <x v="278"/>
    <x v="2"/>
    <m/>
    <m/>
    <m/>
    <m/>
    <m/>
    <m/>
    <m/>
    <m/>
    <m/>
    <m/>
    <m/>
  </r>
  <r>
    <n v="280"/>
    <m/>
    <m/>
    <m/>
    <m/>
    <m/>
    <m/>
    <x v="3"/>
    <m/>
    <m/>
    <m/>
    <m/>
    <m/>
    <m/>
    <m/>
    <m/>
    <m/>
    <m/>
    <m/>
    <x v="279"/>
    <x v="2"/>
    <m/>
    <m/>
    <m/>
    <m/>
    <m/>
    <m/>
    <m/>
    <m/>
    <m/>
    <m/>
    <m/>
  </r>
  <r>
    <n v="281"/>
    <m/>
    <m/>
    <m/>
    <m/>
    <m/>
    <m/>
    <x v="3"/>
    <m/>
    <m/>
    <m/>
    <m/>
    <m/>
    <m/>
    <m/>
    <m/>
    <m/>
    <m/>
    <m/>
    <x v="280"/>
    <x v="2"/>
    <m/>
    <m/>
    <m/>
    <m/>
    <m/>
    <m/>
    <m/>
    <m/>
    <m/>
    <m/>
    <m/>
  </r>
  <r>
    <n v="282"/>
    <m/>
    <m/>
    <m/>
    <m/>
    <m/>
    <m/>
    <x v="3"/>
    <m/>
    <m/>
    <m/>
    <m/>
    <m/>
    <m/>
    <m/>
    <m/>
    <m/>
    <m/>
    <m/>
    <x v="281"/>
    <x v="2"/>
    <m/>
    <m/>
    <m/>
    <m/>
    <m/>
    <m/>
    <m/>
    <m/>
    <m/>
    <m/>
    <m/>
  </r>
  <r>
    <n v="283"/>
    <m/>
    <m/>
    <m/>
    <m/>
    <m/>
    <m/>
    <x v="3"/>
    <m/>
    <m/>
    <m/>
    <m/>
    <m/>
    <m/>
    <m/>
    <m/>
    <m/>
    <m/>
    <m/>
    <x v="282"/>
    <x v="2"/>
    <m/>
    <m/>
    <m/>
    <m/>
    <m/>
    <m/>
    <m/>
    <m/>
    <m/>
    <m/>
    <m/>
  </r>
  <r>
    <n v="284"/>
    <m/>
    <m/>
    <m/>
    <m/>
    <m/>
    <m/>
    <x v="3"/>
    <m/>
    <m/>
    <m/>
    <m/>
    <m/>
    <m/>
    <m/>
    <m/>
    <m/>
    <m/>
    <m/>
    <x v="283"/>
    <x v="2"/>
    <m/>
    <m/>
    <m/>
    <m/>
    <m/>
    <m/>
    <m/>
    <m/>
    <m/>
    <m/>
    <m/>
  </r>
  <r>
    <n v="285"/>
    <m/>
    <m/>
    <m/>
    <m/>
    <m/>
    <m/>
    <x v="3"/>
    <m/>
    <m/>
    <m/>
    <m/>
    <m/>
    <m/>
    <m/>
    <m/>
    <m/>
    <m/>
    <m/>
    <x v="284"/>
    <x v="2"/>
    <m/>
    <m/>
    <m/>
    <m/>
    <m/>
    <m/>
    <m/>
    <m/>
    <m/>
    <m/>
    <m/>
  </r>
  <r>
    <n v="286"/>
    <m/>
    <m/>
    <m/>
    <m/>
    <m/>
    <m/>
    <x v="3"/>
    <m/>
    <m/>
    <m/>
    <m/>
    <m/>
    <m/>
    <m/>
    <m/>
    <m/>
    <m/>
    <m/>
    <x v="285"/>
    <x v="2"/>
    <m/>
    <m/>
    <m/>
    <m/>
    <m/>
    <m/>
    <m/>
    <m/>
    <m/>
    <m/>
    <m/>
  </r>
  <r>
    <n v="287"/>
    <m/>
    <m/>
    <m/>
    <m/>
    <m/>
    <m/>
    <x v="3"/>
    <m/>
    <m/>
    <m/>
    <m/>
    <m/>
    <m/>
    <m/>
    <m/>
    <m/>
    <m/>
    <m/>
    <x v="286"/>
    <x v="2"/>
    <m/>
    <m/>
    <m/>
    <m/>
    <m/>
    <m/>
    <m/>
    <m/>
    <m/>
    <m/>
    <m/>
  </r>
  <r>
    <n v="288"/>
    <m/>
    <m/>
    <m/>
    <m/>
    <m/>
    <m/>
    <x v="3"/>
    <m/>
    <m/>
    <m/>
    <m/>
    <m/>
    <m/>
    <m/>
    <m/>
    <m/>
    <m/>
    <m/>
    <x v="287"/>
    <x v="2"/>
    <m/>
    <m/>
    <m/>
    <m/>
    <m/>
    <m/>
    <m/>
    <m/>
    <m/>
    <m/>
    <m/>
  </r>
  <r>
    <n v="289"/>
    <m/>
    <m/>
    <m/>
    <m/>
    <m/>
    <m/>
    <x v="3"/>
    <m/>
    <m/>
    <m/>
    <m/>
    <m/>
    <m/>
    <m/>
    <m/>
    <m/>
    <m/>
    <m/>
    <x v="288"/>
    <x v="2"/>
    <m/>
    <m/>
    <m/>
    <m/>
    <m/>
    <m/>
    <m/>
    <m/>
    <m/>
    <m/>
    <m/>
  </r>
  <r>
    <n v="290"/>
    <m/>
    <m/>
    <m/>
    <m/>
    <m/>
    <m/>
    <x v="3"/>
    <m/>
    <m/>
    <m/>
    <m/>
    <m/>
    <m/>
    <m/>
    <m/>
    <m/>
    <m/>
    <m/>
    <x v="289"/>
    <x v="2"/>
    <m/>
    <m/>
    <m/>
    <m/>
    <m/>
    <m/>
    <m/>
    <m/>
    <m/>
    <m/>
    <m/>
  </r>
  <r>
    <n v="291"/>
    <m/>
    <m/>
    <m/>
    <m/>
    <m/>
    <m/>
    <x v="3"/>
    <m/>
    <m/>
    <m/>
    <m/>
    <m/>
    <m/>
    <m/>
    <m/>
    <m/>
    <m/>
    <m/>
    <x v="290"/>
    <x v="2"/>
    <m/>
    <m/>
    <m/>
    <m/>
    <m/>
    <m/>
    <m/>
    <m/>
    <m/>
    <m/>
    <m/>
  </r>
  <r>
    <n v="292"/>
    <m/>
    <m/>
    <m/>
    <m/>
    <m/>
    <m/>
    <x v="3"/>
    <m/>
    <m/>
    <m/>
    <m/>
    <m/>
    <m/>
    <m/>
    <m/>
    <m/>
    <m/>
    <m/>
    <x v="291"/>
    <x v="2"/>
    <m/>
    <m/>
    <m/>
    <m/>
    <m/>
    <m/>
    <m/>
    <m/>
    <m/>
    <m/>
    <m/>
  </r>
  <r>
    <n v="293"/>
    <m/>
    <m/>
    <m/>
    <m/>
    <m/>
    <m/>
    <x v="3"/>
    <m/>
    <m/>
    <m/>
    <m/>
    <m/>
    <m/>
    <m/>
    <m/>
    <m/>
    <m/>
    <m/>
    <x v="292"/>
    <x v="2"/>
    <m/>
    <m/>
    <m/>
    <m/>
    <m/>
    <m/>
    <m/>
    <m/>
    <m/>
    <m/>
    <m/>
  </r>
  <r>
    <n v="294"/>
    <m/>
    <m/>
    <m/>
    <m/>
    <m/>
    <m/>
    <x v="3"/>
    <m/>
    <m/>
    <m/>
    <m/>
    <m/>
    <m/>
    <m/>
    <m/>
    <m/>
    <m/>
    <m/>
    <x v="293"/>
    <x v="2"/>
    <m/>
    <m/>
    <m/>
    <m/>
    <m/>
    <m/>
    <m/>
    <m/>
    <m/>
    <m/>
    <m/>
  </r>
  <r>
    <n v="295"/>
    <m/>
    <m/>
    <m/>
    <m/>
    <m/>
    <m/>
    <x v="3"/>
    <m/>
    <m/>
    <m/>
    <m/>
    <m/>
    <m/>
    <m/>
    <m/>
    <m/>
    <m/>
    <m/>
    <x v="294"/>
    <x v="2"/>
    <m/>
    <m/>
    <m/>
    <m/>
    <m/>
    <m/>
    <m/>
    <m/>
    <m/>
    <m/>
    <m/>
  </r>
  <r>
    <n v="296"/>
    <m/>
    <m/>
    <m/>
    <m/>
    <m/>
    <m/>
    <x v="3"/>
    <m/>
    <m/>
    <m/>
    <m/>
    <m/>
    <m/>
    <m/>
    <m/>
    <m/>
    <m/>
    <m/>
    <x v="295"/>
    <x v="2"/>
    <m/>
    <m/>
    <m/>
    <m/>
    <m/>
    <m/>
    <m/>
    <m/>
    <m/>
    <m/>
    <m/>
  </r>
  <r>
    <n v="297"/>
    <m/>
    <m/>
    <m/>
    <m/>
    <m/>
    <m/>
    <x v="3"/>
    <m/>
    <m/>
    <m/>
    <m/>
    <m/>
    <m/>
    <m/>
    <m/>
    <m/>
    <m/>
    <m/>
    <x v="296"/>
    <x v="2"/>
    <m/>
    <m/>
    <m/>
    <m/>
    <m/>
    <m/>
    <m/>
    <m/>
    <m/>
    <m/>
    <m/>
  </r>
  <r>
    <n v="298"/>
    <m/>
    <m/>
    <m/>
    <m/>
    <m/>
    <m/>
    <x v="3"/>
    <m/>
    <m/>
    <m/>
    <m/>
    <m/>
    <m/>
    <m/>
    <m/>
    <m/>
    <m/>
    <m/>
    <x v="297"/>
    <x v="2"/>
    <m/>
    <m/>
    <m/>
    <m/>
    <m/>
    <m/>
    <m/>
    <m/>
    <m/>
    <m/>
    <m/>
  </r>
  <r>
    <n v="299"/>
    <m/>
    <m/>
    <m/>
    <m/>
    <m/>
    <m/>
    <x v="3"/>
    <m/>
    <m/>
    <m/>
    <m/>
    <m/>
    <m/>
    <m/>
    <m/>
    <m/>
    <m/>
    <m/>
    <x v="298"/>
    <x v="2"/>
    <m/>
    <m/>
    <m/>
    <m/>
    <m/>
    <m/>
    <m/>
    <m/>
    <m/>
    <m/>
    <m/>
  </r>
  <r>
    <n v="300"/>
    <m/>
    <m/>
    <m/>
    <m/>
    <m/>
    <m/>
    <x v="3"/>
    <m/>
    <m/>
    <m/>
    <m/>
    <m/>
    <m/>
    <m/>
    <m/>
    <m/>
    <m/>
    <m/>
    <x v="299"/>
    <x v="2"/>
    <m/>
    <m/>
    <m/>
    <m/>
    <m/>
    <m/>
    <m/>
    <m/>
    <m/>
    <m/>
    <m/>
  </r>
  <r>
    <n v="301"/>
    <m/>
    <m/>
    <m/>
    <m/>
    <m/>
    <m/>
    <x v="3"/>
    <m/>
    <m/>
    <m/>
    <m/>
    <m/>
    <m/>
    <m/>
    <m/>
    <m/>
    <m/>
    <m/>
    <x v="300"/>
    <x v="2"/>
    <m/>
    <m/>
    <m/>
    <m/>
    <m/>
    <m/>
    <m/>
    <m/>
    <m/>
    <m/>
    <m/>
  </r>
  <r>
    <n v="302"/>
    <m/>
    <m/>
    <m/>
    <m/>
    <m/>
    <m/>
    <x v="3"/>
    <m/>
    <m/>
    <m/>
    <m/>
    <m/>
    <m/>
    <m/>
    <m/>
    <m/>
    <m/>
    <m/>
    <x v="301"/>
    <x v="2"/>
    <m/>
    <m/>
    <m/>
    <m/>
    <m/>
    <m/>
    <m/>
    <m/>
    <m/>
    <m/>
    <m/>
  </r>
  <r>
    <n v="303"/>
    <m/>
    <m/>
    <m/>
    <m/>
    <m/>
    <m/>
    <x v="3"/>
    <m/>
    <m/>
    <m/>
    <m/>
    <m/>
    <m/>
    <m/>
    <m/>
    <m/>
    <m/>
    <m/>
    <x v="302"/>
    <x v="2"/>
    <m/>
    <m/>
    <m/>
    <m/>
    <m/>
    <m/>
    <m/>
    <m/>
    <m/>
    <m/>
    <m/>
  </r>
  <r>
    <n v="304"/>
    <m/>
    <m/>
    <m/>
    <m/>
    <m/>
    <m/>
    <x v="3"/>
    <m/>
    <m/>
    <m/>
    <m/>
    <m/>
    <m/>
    <m/>
    <m/>
    <m/>
    <m/>
    <m/>
    <x v="303"/>
    <x v="2"/>
    <m/>
    <m/>
    <m/>
    <m/>
    <m/>
    <m/>
    <m/>
    <m/>
    <m/>
    <m/>
    <m/>
  </r>
  <r>
    <n v="305"/>
    <m/>
    <m/>
    <m/>
    <m/>
    <m/>
    <m/>
    <x v="3"/>
    <m/>
    <m/>
    <m/>
    <m/>
    <m/>
    <m/>
    <m/>
    <m/>
    <m/>
    <m/>
    <m/>
    <x v="304"/>
    <x v="2"/>
    <m/>
    <m/>
    <m/>
    <m/>
    <m/>
    <m/>
    <m/>
    <m/>
    <m/>
    <m/>
    <m/>
  </r>
  <r>
    <n v="306"/>
    <m/>
    <m/>
    <m/>
    <m/>
    <m/>
    <m/>
    <x v="3"/>
    <m/>
    <m/>
    <m/>
    <m/>
    <m/>
    <m/>
    <m/>
    <m/>
    <m/>
    <m/>
    <m/>
    <x v="305"/>
    <x v="2"/>
    <m/>
    <m/>
    <m/>
    <m/>
    <m/>
    <m/>
    <m/>
    <m/>
    <m/>
    <m/>
    <m/>
  </r>
  <r>
    <n v="307"/>
    <m/>
    <m/>
    <m/>
    <m/>
    <m/>
    <m/>
    <x v="3"/>
    <m/>
    <m/>
    <m/>
    <m/>
    <m/>
    <m/>
    <m/>
    <m/>
    <m/>
    <m/>
    <m/>
    <x v="306"/>
    <x v="2"/>
    <m/>
    <m/>
    <m/>
    <m/>
    <m/>
    <m/>
    <m/>
    <m/>
    <m/>
    <m/>
    <m/>
  </r>
  <r>
    <n v="308"/>
    <m/>
    <m/>
    <m/>
    <m/>
    <m/>
    <m/>
    <x v="3"/>
    <m/>
    <m/>
    <m/>
    <m/>
    <m/>
    <m/>
    <m/>
    <m/>
    <m/>
    <m/>
    <m/>
    <x v="307"/>
    <x v="2"/>
    <m/>
    <m/>
    <m/>
    <m/>
    <m/>
    <m/>
    <m/>
    <m/>
    <m/>
    <m/>
    <m/>
  </r>
  <r>
    <n v="309"/>
    <m/>
    <m/>
    <m/>
    <m/>
    <m/>
    <m/>
    <x v="3"/>
    <m/>
    <m/>
    <m/>
    <m/>
    <m/>
    <m/>
    <m/>
    <m/>
    <m/>
    <m/>
    <m/>
    <x v="308"/>
    <x v="2"/>
    <m/>
    <m/>
    <m/>
    <m/>
    <m/>
    <m/>
    <m/>
    <m/>
    <m/>
    <m/>
    <m/>
  </r>
  <r>
    <n v="310"/>
    <m/>
    <m/>
    <m/>
    <m/>
    <m/>
    <m/>
    <x v="3"/>
    <m/>
    <m/>
    <m/>
    <m/>
    <m/>
    <m/>
    <m/>
    <m/>
    <m/>
    <m/>
    <m/>
    <x v="309"/>
    <x v="2"/>
    <m/>
    <m/>
    <m/>
    <m/>
    <m/>
    <m/>
    <m/>
    <m/>
    <m/>
    <m/>
    <m/>
  </r>
  <r>
    <n v="311"/>
    <m/>
    <m/>
    <m/>
    <m/>
    <m/>
    <m/>
    <x v="3"/>
    <m/>
    <m/>
    <m/>
    <m/>
    <m/>
    <m/>
    <m/>
    <m/>
    <m/>
    <m/>
    <m/>
    <x v="310"/>
    <x v="2"/>
    <m/>
    <m/>
    <m/>
    <m/>
    <m/>
    <m/>
    <m/>
    <m/>
    <m/>
    <m/>
    <m/>
  </r>
  <r>
    <n v="312"/>
    <m/>
    <m/>
    <m/>
    <m/>
    <m/>
    <m/>
    <x v="3"/>
    <m/>
    <m/>
    <m/>
    <m/>
    <m/>
    <m/>
    <m/>
    <m/>
    <m/>
    <m/>
    <m/>
    <x v="311"/>
    <x v="2"/>
    <m/>
    <m/>
    <m/>
    <m/>
    <m/>
    <m/>
    <m/>
    <m/>
    <m/>
    <m/>
    <m/>
  </r>
  <r>
    <n v="313"/>
    <m/>
    <m/>
    <m/>
    <m/>
    <m/>
    <m/>
    <x v="3"/>
    <m/>
    <m/>
    <m/>
    <m/>
    <m/>
    <m/>
    <m/>
    <m/>
    <m/>
    <m/>
    <m/>
    <x v="312"/>
    <x v="2"/>
    <m/>
    <m/>
    <m/>
    <m/>
    <m/>
    <m/>
    <m/>
    <m/>
    <m/>
    <m/>
    <m/>
  </r>
  <r>
    <n v="314"/>
    <m/>
    <m/>
    <m/>
    <m/>
    <m/>
    <m/>
    <x v="3"/>
    <m/>
    <m/>
    <m/>
    <m/>
    <m/>
    <m/>
    <m/>
    <m/>
    <m/>
    <m/>
    <m/>
    <x v="313"/>
    <x v="2"/>
    <m/>
    <m/>
    <m/>
    <m/>
    <m/>
    <m/>
    <m/>
    <m/>
    <m/>
    <m/>
    <m/>
  </r>
  <r>
    <n v="315"/>
    <m/>
    <m/>
    <m/>
    <m/>
    <m/>
    <m/>
    <x v="3"/>
    <m/>
    <m/>
    <m/>
    <m/>
    <m/>
    <m/>
    <m/>
    <m/>
    <m/>
    <m/>
    <m/>
    <x v="314"/>
    <x v="2"/>
    <m/>
    <m/>
    <m/>
    <m/>
    <m/>
    <m/>
    <m/>
    <m/>
    <m/>
    <m/>
    <m/>
  </r>
  <r>
    <n v="316"/>
    <m/>
    <m/>
    <m/>
    <m/>
    <m/>
    <m/>
    <x v="3"/>
    <m/>
    <m/>
    <m/>
    <m/>
    <m/>
    <m/>
    <m/>
    <m/>
    <m/>
    <m/>
    <m/>
    <x v="315"/>
    <x v="2"/>
    <m/>
    <m/>
    <m/>
    <m/>
    <m/>
    <m/>
    <m/>
    <m/>
    <m/>
    <m/>
    <m/>
  </r>
  <r>
    <n v="317"/>
    <m/>
    <m/>
    <m/>
    <m/>
    <m/>
    <m/>
    <x v="3"/>
    <m/>
    <m/>
    <m/>
    <m/>
    <m/>
    <m/>
    <m/>
    <m/>
    <m/>
    <m/>
    <m/>
    <x v="316"/>
    <x v="2"/>
    <m/>
    <m/>
    <m/>
    <m/>
    <m/>
    <m/>
    <m/>
    <m/>
    <m/>
    <m/>
    <m/>
  </r>
  <r>
    <n v="318"/>
    <m/>
    <m/>
    <m/>
    <m/>
    <m/>
    <m/>
    <x v="3"/>
    <m/>
    <m/>
    <m/>
    <m/>
    <m/>
    <m/>
    <m/>
    <m/>
    <m/>
    <m/>
    <m/>
    <x v="317"/>
    <x v="2"/>
    <m/>
    <m/>
    <m/>
    <m/>
    <m/>
    <m/>
    <m/>
    <m/>
    <m/>
    <m/>
    <m/>
  </r>
  <r>
    <n v="319"/>
    <m/>
    <m/>
    <m/>
    <m/>
    <m/>
    <m/>
    <x v="3"/>
    <m/>
    <m/>
    <m/>
    <m/>
    <m/>
    <m/>
    <m/>
    <m/>
    <m/>
    <m/>
    <m/>
    <x v="318"/>
    <x v="2"/>
    <m/>
    <m/>
    <m/>
    <m/>
    <m/>
    <m/>
    <m/>
    <m/>
    <m/>
    <m/>
    <m/>
  </r>
  <r>
    <n v="320"/>
    <m/>
    <m/>
    <m/>
    <m/>
    <m/>
    <m/>
    <x v="3"/>
    <m/>
    <m/>
    <m/>
    <m/>
    <m/>
    <m/>
    <m/>
    <m/>
    <m/>
    <m/>
    <m/>
    <x v="319"/>
    <x v="2"/>
    <m/>
    <m/>
    <m/>
    <m/>
    <m/>
    <m/>
    <m/>
    <m/>
    <m/>
    <m/>
    <m/>
  </r>
  <r>
    <n v="321"/>
    <m/>
    <m/>
    <m/>
    <m/>
    <m/>
    <m/>
    <x v="3"/>
    <m/>
    <m/>
    <m/>
    <m/>
    <m/>
    <m/>
    <m/>
    <m/>
    <m/>
    <m/>
    <m/>
    <x v="320"/>
    <x v="2"/>
    <m/>
    <m/>
    <m/>
    <m/>
    <m/>
    <m/>
    <m/>
    <m/>
    <m/>
    <m/>
    <m/>
  </r>
  <r>
    <n v="322"/>
    <m/>
    <m/>
    <m/>
    <m/>
    <m/>
    <m/>
    <x v="3"/>
    <m/>
    <m/>
    <m/>
    <m/>
    <m/>
    <m/>
    <m/>
    <m/>
    <m/>
    <m/>
    <m/>
    <x v="321"/>
    <x v="2"/>
    <m/>
    <m/>
    <m/>
    <m/>
    <m/>
    <m/>
    <m/>
    <m/>
    <m/>
    <m/>
    <m/>
  </r>
  <r>
    <n v="323"/>
    <m/>
    <m/>
    <m/>
    <m/>
    <m/>
    <m/>
    <x v="3"/>
    <m/>
    <m/>
    <m/>
    <m/>
    <m/>
    <m/>
    <m/>
    <m/>
    <m/>
    <m/>
    <m/>
    <x v="322"/>
    <x v="2"/>
    <m/>
    <m/>
    <m/>
    <m/>
    <m/>
    <m/>
    <m/>
    <m/>
    <m/>
    <m/>
    <m/>
  </r>
  <r>
    <n v="324"/>
    <m/>
    <m/>
    <m/>
    <m/>
    <m/>
    <m/>
    <x v="3"/>
    <m/>
    <m/>
    <m/>
    <m/>
    <m/>
    <m/>
    <m/>
    <m/>
    <m/>
    <m/>
    <m/>
    <x v="323"/>
    <x v="2"/>
    <m/>
    <m/>
    <m/>
    <m/>
    <m/>
    <m/>
    <m/>
    <m/>
    <m/>
    <m/>
    <m/>
  </r>
  <r>
    <n v="325"/>
    <m/>
    <m/>
    <m/>
    <m/>
    <m/>
    <m/>
    <x v="3"/>
    <m/>
    <m/>
    <m/>
    <m/>
    <m/>
    <m/>
    <m/>
    <m/>
    <m/>
    <m/>
    <m/>
    <x v="324"/>
    <x v="2"/>
    <m/>
    <m/>
    <m/>
    <m/>
    <m/>
    <m/>
    <m/>
    <m/>
    <m/>
    <m/>
    <m/>
  </r>
  <r>
    <n v="326"/>
    <m/>
    <m/>
    <m/>
    <m/>
    <m/>
    <m/>
    <x v="3"/>
    <m/>
    <m/>
    <m/>
    <m/>
    <m/>
    <m/>
    <m/>
    <m/>
    <m/>
    <m/>
    <m/>
    <x v="325"/>
    <x v="2"/>
    <m/>
    <m/>
    <m/>
    <m/>
    <m/>
    <m/>
    <m/>
    <m/>
    <m/>
    <m/>
    <m/>
  </r>
  <r>
    <n v="327"/>
    <m/>
    <m/>
    <m/>
    <m/>
    <m/>
    <m/>
    <x v="3"/>
    <m/>
    <m/>
    <m/>
    <m/>
    <m/>
    <m/>
    <m/>
    <m/>
    <m/>
    <m/>
    <m/>
    <x v="326"/>
    <x v="2"/>
    <m/>
    <m/>
    <m/>
    <m/>
    <m/>
    <m/>
    <m/>
    <m/>
    <m/>
    <m/>
    <m/>
  </r>
  <r>
    <n v="328"/>
    <m/>
    <m/>
    <m/>
    <m/>
    <m/>
    <m/>
    <x v="3"/>
    <m/>
    <m/>
    <m/>
    <m/>
    <m/>
    <m/>
    <m/>
    <m/>
    <m/>
    <m/>
    <m/>
    <x v="327"/>
    <x v="2"/>
    <m/>
    <m/>
    <m/>
    <m/>
    <m/>
    <m/>
    <m/>
    <m/>
    <m/>
    <m/>
    <m/>
  </r>
  <r>
    <n v="329"/>
    <m/>
    <m/>
    <m/>
    <m/>
    <m/>
    <m/>
    <x v="3"/>
    <m/>
    <m/>
    <m/>
    <m/>
    <m/>
    <m/>
    <m/>
    <m/>
    <m/>
    <m/>
    <m/>
    <x v="328"/>
    <x v="2"/>
    <m/>
    <m/>
    <m/>
    <m/>
    <m/>
    <m/>
    <m/>
    <m/>
    <m/>
    <m/>
    <m/>
  </r>
  <r>
    <n v="330"/>
    <m/>
    <m/>
    <m/>
    <m/>
    <m/>
    <m/>
    <x v="3"/>
    <m/>
    <m/>
    <m/>
    <m/>
    <m/>
    <m/>
    <m/>
    <m/>
    <m/>
    <m/>
    <m/>
    <x v="329"/>
    <x v="2"/>
    <m/>
    <m/>
    <m/>
    <m/>
    <m/>
    <m/>
    <m/>
    <m/>
    <m/>
    <m/>
    <m/>
  </r>
  <r>
    <n v="331"/>
    <m/>
    <m/>
    <m/>
    <m/>
    <m/>
    <m/>
    <x v="3"/>
    <m/>
    <m/>
    <m/>
    <m/>
    <m/>
    <m/>
    <m/>
    <m/>
    <m/>
    <m/>
    <m/>
    <x v="330"/>
    <x v="2"/>
    <m/>
    <m/>
    <m/>
    <m/>
    <m/>
    <m/>
    <m/>
    <m/>
    <m/>
    <m/>
    <m/>
  </r>
  <r>
    <n v="332"/>
    <m/>
    <m/>
    <m/>
    <m/>
    <m/>
    <m/>
    <x v="3"/>
    <m/>
    <m/>
    <m/>
    <m/>
    <m/>
    <m/>
    <m/>
    <m/>
    <m/>
    <m/>
    <m/>
    <x v="331"/>
    <x v="2"/>
    <m/>
    <m/>
    <m/>
    <m/>
    <m/>
    <m/>
    <m/>
    <m/>
    <m/>
    <m/>
    <m/>
  </r>
  <r>
    <n v="333"/>
    <m/>
    <m/>
    <m/>
    <m/>
    <m/>
    <m/>
    <x v="3"/>
    <m/>
    <m/>
    <m/>
    <m/>
    <m/>
    <m/>
    <m/>
    <m/>
    <m/>
    <m/>
    <m/>
    <x v="332"/>
    <x v="2"/>
    <m/>
    <m/>
    <m/>
    <m/>
    <m/>
    <m/>
    <m/>
    <m/>
    <m/>
    <m/>
    <m/>
  </r>
  <r>
    <n v="334"/>
    <m/>
    <m/>
    <m/>
    <m/>
    <m/>
    <m/>
    <x v="3"/>
    <m/>
    <m/>
    <m/>
    <m/>
    <m/>
    <m/>
    <m/>
    <m/>
    <m/>
    <m/>
    <m/>
    <x v="333"/>
    <x v="2"/>
    <m/>
    <m/>
    <m/>
    <m/>
    <m/>
    <m/>
    <m/>
    <m/>
    <m/>
    <m/>
    <m/>
  </r>
  <r>
    <n v="335"/>
    <m/>
    <m/>
    <m/>
    <m/>
    <m/>
    <m/>
    <x v="3"/>
    <m/>
    <m/>
    <m/>
    <m/>
    <m/>
    <m/>
    <m/>
    <m/>
    <m/>
    <m/>
    <m/>
    <x v="334"/>
    <x v="2"/>
    <m/>
    <m/>
    <m/>
    <m/>
    <m/>
    <m/>
    <m/>
    <m/>
    <m/>
    <m/>
    <m/>
  </r>
  <r>
    <n v="336"/>
    <m/>
    <m/>
    <m/>
    <m/>
    <m/>
    <m/>
    <x v="3"/>
    <m/>
    <m/>
    <m/>
    <m/>
    <m/>
    <m/>
    <m/>
    <m/>
    <m/>
    <m/>
    <m/>
    <x v="335"/>
    <x v="2"/>
    <m/>
    <m/>
    <m/>
    <m/>
    <m/>
    <m/>
    <m/>
    <m/>
    <m/>
    <m/>
    <m/>
  </r>
  <r>
    <n v="337"/>
    <m/>
    <m/>
    <m/>
    <m/>
    <m/>
    <m/>
    <x v="3"/>
    <m/>
    <m/>
    <m/>
    <m/>
    <m/>
    <m/>
    <m/>
    <m/>
    <m/>
    <m/>
    <m/>
    <x v="336"/>
    <x v="2"/>
    <m/>
    <m/>
    <m/>
    <m/>
    <m/>
    <m/>
    <m/>
    <m/>
    <m/>
    <m/>
    <m/>
  </r>
  <r>
    <n v="338"/>
    <m/>
    <m/>
    <m/>
    <m/>
    <m/>
    <m/>
    <x v="3"/>
    <m/>
    <m/>
    <m/>
    <m/>
    <m/>
    <m/>
    <m/>
    <m/>
    <m/>
    <m/>
    <m/>
    <x v="337"/>
    <x v="2"/>
    <m/>
    <m/>
    <m/>
    <m/>
    <m/>
    <m/>
    <m/>
    <m/>
    <m/>
    <m/>
    <m/>
  </r>
  <r>
    <n v="339"/>
    <m/>
    <m/>
    <m/>
    <m/>
    <m/>
    <m/>
    <x v="3"/>
    <m/>
    <m/>
    <m/>
    <m/>
    <m/>
    <m/>
    <m/>
    <m/>
    <m/>
    <m/>
    <m/>
    <x v="338"/>
    <x v="2"/>
    <m/>
    <m/>
    <m/>
    <m/>
    <m/>
    <m/>
    <m/>
    <m/>
    <m/>
    <m/>
    <m/>
  </r>
  <r>
    <n v="340"/>
    <m/>
    <m/>
    <m/>
    <m/>
    <m/>
    <m/>
    <x v="3"/>
    <m/>
    <m/>
    <m/>
    <m/>
    <m/>
    <m/>
    <m/>
    <m/>
    <m/>
    <m/>
    <m/>
    <x v="339"/>
    <x v="2"/>
    <m/>
    <m/>
    <m/>
    <m/>
    <m/>
    <m/>
    <m/>
    <m/>
    <m/>
    <m/>
    <m/>
  </r>
  <r>
    <n v="341"/>
    <m/>
    <m/>
    <m/>
    <m/>
    <m/>
    <m/>
    <x v="3"/>
    <m/>
    <m/>
    <m/>
    <m/>
    <m/>
    <m/>
    <m/>
    <m/>
    <m/>
    <m/>
    <m/>
    <x v="340"/>
    <x v="2"/>
    <m/>
    <m/>
    <m/>
    <m/>
    <m/>
    <m/>
    <m/>
    <m/>
    <m/>
    <m/>
    <m/>
  </r>
  <r>
    <n v="342"/>
    <m/>
    <m/>
    <m/>
    <m/>
    <m/>
    <m/>
    <x v="3"/>
    <m/>
    <m/>
    <m/>
    <m/>
    <m/>
    <m/>
    <m/>
    <m/>
    <m/>
    <m/>
    <m/>
    <x v="341"/>
    <x v="2"/>
    <m/>
    <m/>
    <m/>
    <m/>
    <m/>
    <m/>
    <m/>
    <m/>
    <m/>
    <m/>
    <m/>
  </r>
  <r>
    <n v="343"/>
    <m/>
    <m/>
    <m/>
    <m/>
    <m/>
    <m/>
    <x v="3"/>
    <m/>
    <m/>
    <m/>
    <m/>
    <m/>
    <m/>
    <m/>
    <m/>
    <m/>
    <m/>
    <m/>
    <x v="342"/>
    <x v="2"/>
    <m/>
    <m/>
    <m/>
    <m/>
    <m/>
    <m/>
    <m/>
    <m/>
    <m/>
    <m/>
    <m/>
  </r>
  <r>
    <n v="344"/>
    <m/>
    <m/>
    <m/>
    <m/>
    <m/>
    <m/>
    <x v="3"/>
    <m/>
    <m/>
    <m/>
    <m/>
    <m/>
    <m/>
    <m/>
    <m/>
    <m/>
    <m/>
    <m/>
    <x v="343"/>
    <x v="2"/>
    <m/>
    <m/>
    <m/>
    <m/>
    <m/>
    <m/>
    <m/>
    <m/>
    <m/>
    <m/>
    <m/>
  </r>
  <r>
    <n v="345"/>
    <m/>
    <m/>
    <m/>
    <m/>
    <m/>
    <m/>
    <x v="3"/>
    <m/>
    <m/>
    <m/>
    <m/>
    <m/>
    <m/>
    <m/>
    <m/>
    <m/>
    <m/>
    <m/>
    <x v="344"/>
    <x v="2"/>
    <m/>
    <m/>
    <m/>
    <m/>
    <m/>
    <m/>
    <m/>
    <m/>
    <m/>
    <m/>
    <m/>
  </r>
  <r>
    <n v="346"/>
    <m/>
    <m/>
    <m/>
    <m/>
    <m/>
    <m/>
    <x v="3"/>
    <m/>
    <m/>
    <m/>
    <m/>
    <m/>
    <m/>
    <m/>
    <m/>
    <m/>
    <m/>
    <m/>
    <x v="345"/>
    <x v="2"/>
    <m/>
    <m/>
    <m/>
    <m/>
    <m/>
    <m/>
    <m/>
    <m/>
    <m/>
    <m/>
    <m/>
  </r>
  <r>
    <n v="347"/>
    <m/>
    <m/>
    <m/>
    <m/>
    <m/>
    <m/>
    <x v="3"/>
    <m/>
    <m/>
    <m/>
    <m/>
    <m/>
    <m/>
    <m/>
    <m/>
    <m/>
    <m/>
    <m/>
    <x v="346"/>
    <x v="2"/>
    <m/>
    <m/>
    <m/>
    <m/>
    <m/>
    <m/>
    <m/>
    <m/>
    <m/>
    <m/>
    <m/>
  </r>
  <r>
    <n v="348"/>
    <m/>
    <m/>
    <m/>
    <m/>
    <m/>
    <m/>
    <x v="3"/>
    <m/>
    <m/>
    <m/>
    <m/>
    <m/>
    <m/>
    <m/>
    <m/>
    <m/>
    <m/>
    <m/>
    <x v="347"/>
    <x v="2"/>
    <m/>
    <m/>
    <m/>
    <m/>
    <m/>
    <m/>
    <m/>
    <m/>
    <m/>
    <m/>
    <m/>
  </r>
  <r>
    <n v="349"/>
    <m/>
    <m/>
    <m/>
    <m/>
    <m/>
    <m/>
    <x v="3"/>
    <m/>
    <m/>
    <m/>
    <m/>
    <m/>
    <m/>
    <m/>
    <m/>
    <m/>
    <m/>
    <m/>
    <x v="348"/>
    <x v="2"/>
    <m/>
    <m/>
    <m/>
    <m/>
    <m/>
    <m/>
    <m/>
    <m/>
    <m/>
    <m/>
    <m/>
  </r>
  <r>
    <n v="350"/>
    <m/>
    <m/>
    <m/>
    <m/>
    <m/>
    <m/>
    <x v="3"/>
    <m/>
    <m/>
    <m/>
    <m/>
    <m/>
    <m/>
    <m/>
    <m/>
    <m/>
    <m/>
    <m/>
    <x v="349"/>
    <x v="2"/>
    <m/>
    <m/>
    <m/>
    <m/>
    <m/>
    <m/>
    <m/>
    <m/>
    <m/>
    <m/>
    <m/>
  </r>
  <r>
    <n v="351"/>
    <m/>
    <m/>
    <m/>
    <m/>
    <m/>
    <m/>
    <x v="3"/>
    <m/>
    <m/>
    <m/>
    <m/>
    <m/>
    <m/>
    <m/>
    <m/>
    <m/>
    <m/>
    <m/>
    <x v="350"/>
    <x v="2"/>
    <m/>
    <m/>
    <m/>
    <m/>
    <m/>
    <m/>
    <m/>
    <m/>
    <m/>
    <m/>
    <m/>
  </r>
  <r>
    <n v="352"/>
    <m/>
    <m/>
    <m/>
    <m/>
    <m/>
    <m/>
    <x v="3"/>
    <m/>
    <m/>
    <m/>
    <m/>
    <m/>
    <m/>
    <m/>
    <m/>
    <m/>
    <m/>
    <m/>
    <x v="351"/>
    <x v="2"/>
    <m/>
    <m/>
    <m/>
    <m/>
    <m/>
    <m/>
    <m/>
    <m/>
    <m/>
    <m/>
    <m/>
  </r>
  <r>
    <n v="353"/>
    <m/>
    <m/>
    <m/>
    <m/>
    <m/>
    <m/>
    <x v="3"/>
    <m/>
    <m/>
    <m/>
    <m/>
    <m/>
    <m/>
    <m/>
    <m/>
    <m/>
    <m/>
    <m/>
    <x v="352"/>
    <x v="2"/>
    <m/>
    <m/>
    <m/>
    <m/>
    <m/>
    <m/>
    <m/>
    <m/>
    <m/>
    <m/>
    <m/>
  </r>
  <r>
    <n v="354"/>
    <m/>
    <m/>
    <m/>
    <m/>
    <m/>
    <m/>
    <x v="3"/>
    <m/>
    <m/>
    <m/>
    <m/>
    <m/>
    <m/>
    <m/>
    <m/>
    <m/>
    <m/>
    <m/>
    <x v="353"/>
    <x v="2"/>
    <m/>
    <m/>
    <m/>
    <m/>
    <m/>
    <m/>
    <m/>
    <m/>
    <m/>
    <m/>
    <m/>
  </r>
  <r>
    <n v="355"/>
    <m/>
    <m/>
    <m/>
    <m/>
    <m/>
    <m/>
    <x v="3"/>
    <m/>
    <m/>
    <m/>
    <m/>
    <m/>
    <m/>
    <m/>
    <m/>
    <m/>
    <m/>
    <m/>
    <x v="354"/>
    <x v="2"/>
    <m/>
    <m/>
    <m/>
    <m/>
    <m/>
    <m/>
    <m/>
    <m/>
    <m/>
    <m/>
    <m/>
  </r>
  <r>
    <n v="356"/>
    <m/>
    <m/>
    <m/>
    <m/>
    <m/>
    <m/>
    <x v="3"/>
    <m/>
    <m/>
    <m/>
    <m/>
    <m/>
    <m/>
    <m/>
    <m/>
    <m/>
    <m/>
    <m/>
    <x v="355"/>
    <x v="2"/>
    <m/>
    <m/>
    <m/>
    <m/>
    <m/>
    <m/>
    <m/>
    <m/>
    <m/>
    <m/>
    <m/>
  </r>
  <r>
    <n v="357"/>
    <m/>
    <m/>
    <m/>
    <m/>
    <m/>
    <m/>
    <x v="3"/>
    <m/>
    <m/>
    <m/>
    <m/>
    <m/>
    <m/>
    <m/>
    <m/>
    <m/>
    <m/>
    <m/>
    <x v="356"/>
    <x v="2"/>
    <m/>
    <m/>
    <m/>
    <m/>
    <m/>
    <m/>
    <m/>
    <m/>
    <m/>
    <m/>
    <m/>
  </r>
  <r>
    <n v="358"/>
    <m/>
    <m/>
    <m/>
    <m/>
    <m/>
    <m/>
    <x v="3"/>
    <m/>
    <m/>
    <m/>
    <m/>
    <m/>
    <m/>
    <m/>
    <m/>
    <m/>
    <m/>
    <m/>
    <x v="357"/>
    <x v="2"/>
    <m/>
    <m/>
    <m/>
    <m/>
    <m/>
    <m/>
    <m/>
    <m/>
    <m/>
    <m/>
    <m/>
  </r>
  <r>
    <n v="359"/>
    <m/>
    <m/>
    <m/>
    <m/>
    <m/>
    <m/>
    <x v="3"/>
    <m/>
    <m/>
    <m/>
    <m/>
    <m/>
    <m/>
    <m/>
    <m/>
    <m/>
    <m/>
    <m/>
    <x v="358"/>
    <x v="2"/>
    <m/>
    <m/>
    <m/>
    <m/>
    <m/>
    <m/>
    <m/>
    <m/>
    <m/>
    <m/>
    <m/>
  </r>
  <r>
    <n v="360"/>
    <m/>
    <m/>
    <m/>
    <m/>
    <m/>
    <m/>
    <x v="3"/>
    <m/>
    <m/>
    <m/>
    <m/>
    <m/>
    <m/>
    <m/>
    <m/>
    <m/>
    <m/>
    <m/>
    <x v="359"/>
    <x v="2"/>
    <m/>
    <m/>
    <m/>
    <m/>
    <m/>
    <m/>
    <m/>
    <m/>
    <m/>
    <m/>
    <m/>
  </r>
  <r>
    <n v="361"/>
    <m/>
    <m/>
    <m/>
    <m/>
    <m/>
    <m/>
    <x v="3"/>
    <m/>
    <m/>
    <m/>
    <m/>
    <m/>
    <m/>
    <m/>
    <m/>
    <m/>
    <m/>
    <m/>
    <x v="360"/>
    <x v="2"/>
    <m/>
    <m/>
    <m/>
    <m/>
    <m/>
    <m/>
    <m/>
    <m/>
    <m/>
    <m/>
    <m/>
  </r>
  <r>
    <n v="362"/>
    <m/>
    <m/>
    <m/>
    <m/>
    <m/>
    <m/>
    <x v="3"/>
    <m/>
    <m/>
    <m/>
    <m/>
    <m/>
    <m/>
    <m/>
    <m/>
    <m/>
    <m/>
    <m/>
    <x v="361"/>
    <x v="2"/>
    <m/>
    <m/>
    <m/>
    <m/>
    <m/>
    <m/>
    <m/>
    <m/>
    <m/>
    <m/>
    <m/>
  </r>
  <r>
    <n v="363"/>
    <m/>
    <m/>
    <m/>
    <m/>
    <m/>
    <m/>
    <x v="3"/>
    <m/>
    <m/>
    <m/>
    <m/>
    <m/>
    <m/>
    <m/>
    <m/>
    <m/>
    <m/>
    <m/>
    <x v="362"/>
    <x v="2"/>
    <m/>
    <m/>
    <m/>
    <m/>
    <m/>
    <m/>
    <m/>
    <m/>
    <m/>
    <m/>
    <m/>
  </r>
  <r>
    <n v="364"/>
    <m/>
    <m/>
    <m/>
    <m/>
    <m/>
    <m/>
    <x v="3"/>
    <m/>
    <m/>
    <m/>
    <m/>
    <m/>
    <m/>
    <m/>
    <m/>
    <m/>
    <m/>
    <m/>
    <x v="363"/>
    <x v="2"/>
    <m/>
    <m/>
    <m/>
    <m/>
    <m/>
    <m/>
    <m/>
    <m/>
    <m/>
    <m/>
    <m/>
  </r>
  <r>
    <n v="365"/>
    <m/>
    <m/>
    <m/>
    <m/>
    <m/>
    <m/>
    <x v="3"/>
    <m/>
    <m/>
    <m/>
    <m/>
    <m/>
    <m/>
    <m/>
    <m/>
    <m/>
    <m/>
    <m/>
    <x v="364"/>
    <x v="2"/>
    <m/>
    <m/>
    <m/>
    <m/>
    <m/>
    <m/>
    <m/>
    <m/>
    <m/>
    <m/>
    <m/>
  </r>
  <r>
    <n v="366"/>
    <m/>
    <m/>
    <m/>
    <m/>
    <m/>
    <m/>
    <x v="3"/>
    <m/>
    <m/>
    <m/>
    <m/>
    <m/>
    <m/>
    <m/>
    <m/>
    <m/>
    <m/>
    <m/>
    <x v="365"/>
    <x v="2"/>
    <m/>
    <m/>
    <m/>
    <m/>
    <m/>
    <m/>
    <m/>
    <m/>
    <m/>
    <m/>
    <m/>
  </r>
  <r>
    <n v="367"/>
    <m/>
    <m/>
    <m/>
    <m/>
    <m/>
    <m/>
    <x v="3"/>
    <m/>
    <m/>
    <m/>
    <m/>
    <m/>
    <m/>
    <m/>
    <m/>
    <m/>
    <m/>
    <m/>
    <x v="365"/>
    <x v="2"/>
    <m/>
    <m/>
    <m/>
    <m/>
    <m/>
    <m/>
    <m/>
    <m/>
    <m/>
    <m/>
    <m/>
  </r>
  <r>
    <n v="368"/>
    <m/>
    <m/>
    <m/>
    <m/>
    <m/>
    <m/>
    <x v="3"/>
    <m/>
    <m/>
    <m/>
    <m/>
    <m/>
    <m/>
    <m/>
    <m/>
    <m/>
    <m/>
    <m/>
    <x v="365"/>
    <x v="2"/>
    <m/>
    <m/>
    <m/>
    <m/>
    <m/>
    <m/>
    <m/>
    <m/>
    <m/>
    <m/>
    <m/>
  </r>
  <r>
    <n v="369"/>
    <m/>
    <m/>
    <m/>
    <m/>
    <m/>
    <m/>
    <x v="3"/>
    <m/>
    <m/>
    <m/>
    <m/>
    <m/>
    <m/>
    <m/>
    <m/>
    <m/>
    <m/>
    <m/>
    <x v="365"/>
    <x v="2"/>
    <m/>
    <m/>
    <m/>
    <m/>
    <m/>
    <m/>
    <m/>
    <m/>
    <m/>
    <m/>
    <m/>
  </r>
  <r>
    <n v="370"/>
    <m/>
    <m/>
    <m/>
    <m/>
    <m/>
    <m/>
    <x v="3"/>
    <m/>
    <m/>
    <m/>
    <m/>
    <m/>
    <m/>
    <m/>
    <m/>
    <m/>
    <m/>
    <m/>
    <x v="365"/>
    <x v="2"/>
    <m/>
    <m/>
    <m/>
    <m/>
    <m/>
    <m/>
    <m/>
    <m/>
    <m/>
    <m/>
    <m/>
  </r>
  <r>
    <n v="371"/>
    <m/>
    <m/>
    <m/>
    <m/>
    <m/>
    <m/>
    <x v="3"/>
    <m/>
    <m/>
    <m/>
    <m/>
    <m/>
    <m/>
    <m/>
    <m/>
    <m/>
    <m/>
    <m/>
    <x v="365"/>
    <x v="2"/>
    <m/>
    <m/>
    <m/>
    <m/>
    <m/>
    <m/>
    <m/>
    <m/>
    <m/>
    <m/>
    <m/>
  </r>
  <r>
    <n v="372"/>
    <m/>
    <m/>
    <m/>
    <m/>
    <m/>
    <m/>
    <x v="3"/>
    <m/>
    <m/>
    <m/>
    <m/>
    <m/>
    <m/>
    <m/>
    <m/>
    <m/>
    <m/>
    <m/>
    <x v="365"/>
    <x v="2"/>
    <m/>
    <m/>
    <m/>
    <m/>
    <m/>
    <m/>
    <m/>
    <m/>
    <m/>
    <m/>
    <m/>
  </r>
  <r>
    <n v="373"/>
    <m/>
    <m/>
    <m/>
    <m/>
    <m/>
    <m/>
    <x v="3"/>
    <m/>
    <m/>
    <m/>
    <m/>
    <m/>
    <m/>
    <m/>
    <m/>
    <m/>
    <m/>
    <m/>
    <x v="365"/>
    <x v="2"/>
    <m/>
    <m/>
    <m/>
    <m/>
    <m/>
    <m/>
    <m/>
    <m/>
    <m/>
    <m/>
    <m/>
  </r>
  <r>
    <n v="374"/>
    <m/>
    <m/>
    <m/>
    <m/>
    <m/>
    <m/>
    <x v="3"/>
    <m/>
    <m/>
    <m/>
    <m/>
    <m/>
    <m/>
    <m/>
    <m/>
    <m/>
    <m/>
    <m/>
    <x v="365"/>
    <x v="2"/>
    <m/>
    <m/>
    <m/>
    <m/>
    <m/>
    <m/>
    <m/>
    <m/>
    <m/>
    <m/>
    <m/>
  </r>
  <r>
    <n v="375"/>
    <m/>
    <m/>
    <m/>
    <m/>
    <m/>
    <m/>
    <x v="3"/>
    <m/>
    <m/>
    <m/>
    <m/>
    <m/>
    <m/>
    <m/>
    <m/>
    <m/>
    <m/>
    <m/>
    <x v="365"/>
    <x v="2"/>
    <m/>
    <m/>
    <m/>
    <m/>
    <m/>
    <m/>
    <m/>
    <m/>
    <m/>
    <m/>
    <m/>
  </r>
  <r>
    <n v="376"/>
    <m/>
    <m/>
    <m/>
    <m/>
    <m/>
    <m/>
    <x v="3"/>
    <m/>
    <m/>
    <m/>
    <m/>
    <m/>
    <m/>
    <m/>
    <m/>
    <m/>
    <m/>
    <m/>
    <x v="365"/>
    <x v="2"/>
    <m/>
    <m/>
    <m/>
    <m/>
    <m/>
    <m/>
    <m/>
    <m/>
    <m/>
    <m/>
    <m/>
  </r>
  <r>
    <n v="377"/>
    <m/>
    <m/>
    <m/>
    <m/>
    <m/>
    <m/>
    <x v="3"/>
    <m/>
    <m/>
    <m/>
    <m/>
    <m/>
    <m/>
    <m/>
    <m/>
    <m/>
    <m/>
    <m/>
    <x v="365"/>
    <x v="2"/>
    <m/>
    <m/>
    <m/>
    <m/>
    <m/>
    <m/>
    <m/>
    <m/>
    <m/>
    <m/>
    <m/>
  </r>
  <r>
    <n v="378"/>
    <m/>
    <m/>
    <m/>
    <m/>
    <m/>
    <m/>
    <x v="3"/>
    <m/>
    <m/>
    <m/>
    <m/>
    <m/>
    <m/>
    <m/>
    <m/>
    <m/>
    <m/>
    <m/>
    <x v="365"/>
    <x v="2"/>
    <m/>
    <m/>
    <m/>
    <m/>
    <m/>
    <m/>
    <m/>
    <m/>
    <m/>
    <m/>
    <m/>
  </r>
  <r>
    <n v="379"/>
    <m/>
    <m/>
    <m/>
    <m/>
    <m/>
    <m/>
    <x v="3"/>
    <m/>
    <m/>
    <m/>
    <m/>
    <m/>
    <m/>
    <m/>
    <m/>
    <m/>
    <m/>
    <m/>
    <x v="365"/>
    <x v="2"/>
    <m/>
    <m/>
    <m/>
    <m/>
    <m/>
    <m/>
    <m/>
    <m/>
    <m/>
    <m/>
    <m/>
  </r>
  <r>
    <n v="380"/>
    <m/>
    <m/>
    <m/>
    <m/>
    <m/>
    <m/>
    <x v="3"/>
    <m/>
    <m/>
    <m/>
    <m/>
    <m/>
    <m/>
    <m/>
    <m/>
    <m/>
    <m/>
    <m/>
    <x v="365"/>
    <x v="2"/>
    <m/>
    <m/>
    <m/>
    <m/>
    <m/>
    <m/>
    <m/>
    <m/>
    <m/>
    <m/>
    <m/>
  </r>
  <r>
    <n v="381"/>
    <m/>
    <m/>
    <m/>
    <m/>
    <m/>
    <m/>
    <x v="3"/>
    <m/>
    <m/>
    <m/>
    <m/>
    <m/>
    <m/>
    <m/>
    <m/>
    <m/>
    <m/>
    <m/>
    <x v="365"/>
    <x v="2"/>
    <m/>
    <m/>
    <m/>
    <m/>
    <m/>
    <m/>
    <m/>
    <m/>
    <m/>
    <m/>
    <m/>
  </r>
  <r>
    <n v="382"/>
    <m/>
    <m/>
    <m/>
    <m/>
    <m/>
    <m/>
    <x v="3"/>
    <m/>
    <m/>
    <m/>
    <m/>
    <m/>
    <m/>
    <m/>
    <m/>
    <m/>
    <m/>
    <m/>
    <x v="365"/>
    <x v="2"/>
    <m/>
    <m/>
    <m/>
    <m/>
    <m/>
    <m/>
    <m/>
    <m/>
    <m/>
    <m/>
    <m/>
  </r>
  <r>
    <n v="383"/>
    <m/>
    <m/>
    <m/>
    <m/>
    <m/>
    <m/>
    <x v="3"/>
    <m/>
    <m/>
    <m/>
    <m/>
    <m/>
    <m/>
    <m/>
    <m/>
    <m/>
    <m/>
    <m/>
    <x v="365"/>
    <x v="2"/>
    <m/>
    <m/>
    <m/>
    <m/>
    <m/>
    <m/>
    <m/>
    <m/>
    <m/>
    <m/>
    <m/>
  </r>
  <r>
    <n v="384"/>
    <m/>
    <m/>
    <m/>
    <m/>
    <m/>
    <m/>
    <x v="3"/>
    <m/>
    <m/>
    <m/>
    <m/>
    <m/>
    <m/>
    <m/>
    <m/>
    <m/>
    <m/>
    <m/>
    <x v="365"/>
    <x v="2"/>
    <m/>
    <m/>
    <m/>
    <m/>
    <m/>
    <m/>
    <m/>
    <m/>
    <m/>
    <m/>
    <m/>
  </r>
  <r>
    <n v="385"/>
    <m/>
    <m/>
    <m/>
    <m/>
    <m/>
    <m/>
    <x v="3"/>
    <m/>
    <m/>
    <m/>
    <m/>
    <m/>
    <m/>
    <m/>
    <m/>
    <m/>
    <m/>
    <m/>
    <x v="365"/>
    <x v="2"/>
    <m/>
    <m/>
    <m/>
    <m/>
    <m/>
    <m/>
    <m/>
    <m/>
    <m/>
    <m/>
    <m/>
  </r>
  <r>
    <n v="386"/>
    <m/>
    <m/>
    <m/>
    <m/>
    <m/>
    <m/>
    <x v="3"/>
    <m/>
    <m/>
    <m/>
    <m/>
    <m/>
    <m/>
    <m/>
    <m/>
    <m/>
    <m/>
    <m/>
    <x v="365"/>
    <x v="2"/>
    <m/>
    <m/>
    <m/>
    <m/>
    <m/>
    <m/>
    <m/>
    <m/>
    <m/>
    <m/>
    <m/>
  </r>
  <r>
    <n v="387"/>
    <m/>
    <m/>
    <m/>
    <m/>
    <m/>
    <m/>
    <x v="3"/>
    <m/>
    <m/>
    <m/>
    <m/>
    <m/>
    <m/>
    <m/>
    <m/>
    <m/>
    <m/>
    <m/>
    <x v="365"/>
    <x v="2"/>
    <m/>
    <m/>
    <m/>
    <m/>
    <m/>
    <m/>
    <m/>
    <m/>
    <m/>
    <m/>
    <m/>
  </r>
  <r>
    <n v="388"/>
    <m/>
    <m/>
    <m/>
    <m/>
    <m/>
    <m/>
    <x v="3"/>
    <m/>
    <m/>
    <m/>
    <m/>
    <m/>
    <m/>
    <m/>
    <m/>
    <m/>
    <m/>
    <m/>
    <x v="365"/>
    <x v="2"/>
    <m/>
    <m/>
    <m/>
    <m/>
    <m/>
    <m/>
    <m/>
    <m/>
    <m/>
    <m/>
    <m/>
  </r>
  <r>
    <n v="389"/>
    <m/>
    <m/>
    <m/>
    <m/>
    <m/>
    <m/>
    <x v="3"/>
    <m/>
    <m/>
    <m/>
    <m/>
    <m/>
    <m/>
    <m/>
    <m/>
    <m/>
    <m/>
    <m/>
    <x v="365"/>
    <x v="2"/>
    <m/>
    <m/>
    <m/>
    <m/>
    <m/>
    <m/>
    <m/>
    <m/>
    <m/>
    <m/>
    <m/>
  </r>
  <r>
    <n v="390"/>
    <m/>
    <m/>
    <m/>
    <m/>
    <m/>
    <m/>
    <x v="3"/>
    <m/>
    <m/>
    <m/>
    <m/>
    <m/>
    <m/>
    <m/>
    <m/>
    <m/>
    <m/>
    <m/>
    <x v="365"/>
    <x v="2"/>
    <m/>
    <m/>
    <m/>
    <m/>
    <m/>
    <m/>
    <m/>
    <m/>
    <m/>
    <m/>
    <m/>
  </r>
  <r>
    <n v="391"/>
    <m/>
    <m/>
    <m/>
    <m/>
    <m/>
    <m/>
    <x v="3"/>
    <m/>
    <m/>
    <m/>
    <m/>
    <m/>
    <m/>
    <m/>
    <m/>
    <m/>
    <m/>
    <m/>
    <x v="365"/>
    <x v="2"/>
    <m/>
    <m/>
    <m/>
    <m/>
    <m/>
    <m/>
    <m/>
    <m/>
    <m/>
    <m/>
    <m/>
  </r>
  <r>
    <n v="392"/>
    <m/>
    <m/>
    <m/>
    <m/>
    <m/>
    <m/>
    <x v="3"/>
    <m/>
    <m/>
    <m/>
    <m/>
    <m/>
    <m/>
    <m/>
    <m/>
    <m/>
    <m/>
    <m/>
    <x v="365"/>
    <x v="2"/>
    <m/>
    <m/>
    <m/>
    <m/>
    <m/>
    <m/>
    <m/>
    <m/>
    <m/>
    <m/>
    <m/>
  </r>
  <r>
    <n v="393"/>
    <m/>
    <m/>
    <m/>
    <m/>
    <m/>
    <m/>
    <x v="3"/>
    <m/>
    <m/>
    <m/>
    <m/>
    <m/>
    <m/>
    <m/>
    <m/>
    <m/>
    <m/>
    <m/>
    <x v="365"/>
    <x v="2"/>
    <m/>
    <m/>
    <m/>
    <m/>
    <m/>
    <m/>
    <m/>
    <m/>
    <m/>
    <m/>
    <m/>
  </r>
  <r>
    <n v="394"/>
    <m/>
    <m/>
    <m/>
    <m/>
    <m/>
    <m/>
    <x v="3"/>
    <m/>
    <m/>
    <m/>
    <m/>
    <m/>
    <m/>
    <m/>
    <m/>
    <m/>
    <m/>
    <m/>
    <x v="365"/>
    <x v="2"/>
    <m/>
    <m/>
    <m/>
    <m/>
    <m/>
    <m/>
    <m/>
    <m/>
    <m/>
    <m/>
    <m/>
  </r>
  <r>
    <n v="395"/>
    <m/>
    <m/>
    <m/>
    <m/>
    <m/>
    <m/>
    <x v="3"/>
    <m/>
    <m/>
    <m/>
    <m/>
    <m/>
    <m/>
    <m/>
    <m/>
    <m/>
    <m/>
    <m/>
    <x v="365"/>
    <x v="2"/>
    <m/>
    <m/>
    <m/>
    <m/>
    <m/>
    <m/>
    <m/>
    <m/>
    <m/>
    <m/>
    <m/>
  </r>
  <r>
    <n v="396"/>
    <m/>
    <m/>
    <m/>
    <m/>
    <m/>
    <m/>
    <x v="3"/>
    <m/>
    <m/>
    <m/>
    <m/>
    <m/>
    <m/>
    <m/>
    <m/>
    <m/>
    <m/>
    <m/>
    <x v="365"/>
    <x v="2"/>
    <m/>
    <m/>
    <m/>
    <m/>
    <m/>
    <m/>
    <m/>
    <m/>
    <m/>
    <m/>
    <m/>
  </r>
  <r>
    <n v="397"/>
    <m/>
    <m/>
    <m/>
    <m/>
    <m/>
    <m/>
    <x v="3"/>
    <m/>
    <m/>
    <m/>
    <m/>
    <m/>
    <m/>
    <m/>
    <m/>
    <m/>
    <m/>
    <m/>
    <x v="365"/>
    <x v="2"/>
    <m/>
    <m/>
    <m/>
    <m/>
    <m/>
    <m/>
    <m/>
    <m/>
    <m/>
    <m/>
    <m/>
  </r>
  <r>
    <n v="398"/>
    <m/>
    <m/>
    <m/>
    <m/>
    <m/>
    <m/>
    <x v="3"/>
    <m/>
    <m/>
    <m/>
    <m/>
    <m/>
    <m/>
    <m/>
    <m/>
    <m/>
    <m/>
    <m/>
    <x v="365"/>
    <x v="2"/>
    <m/>
    <m/>
    <m/>
    <m/>
    <m/>
    <m/>
    <m/>
    <m/>
    <m/>
    <m/>
    <m/>
  </r>
  <r>
    <n v="399"/>
    <m/>
    <m/>
    <m/>
    <m/>
    <m/>
    <m/>
    <x v="3"/>
    <m/>
    <m/>
    <m/>
    <m/>
    <m/>
    <m/>
    <m/>
    <m/>
    <m/>
    <m/>
    <m/>
    <x v="365"/>
    <x v="2"/>
    <m/>
    <m/>
    <m/>
    <m/>
    <m/>
    <m/>
    <m/>
    <m/>
    <m/>
    <m/>
    <m/>
  </r>
  <r>
    <n v="400"/>
    <m/>
    <m/>
    <m/>
    <m/>
    <m/>
    <m/>
    <x v="3"/>
    <m/>
    <m/>
    <m/>
    <m/>
    <m/>
    <m/>
    <m/>
    <m/>
    <m/>
    <m/>
    <m/>
    <x v="365"/>
    <x v="2"/>
    <m/>
    <m/>
    <m/>
    <m/>
    <m/>
    <m/>
    <m/>
    <m/>
    <m/>
    <m/>
    <m/>
  </r>
  <r>
    <n v="401"/>
    <m/>
    <m/>
    <m/>
    <m/>
    <m/>
    <m/>
    <x v="3"/>
    <m/>
    <m/>
    <m/>
    <m/>
    <m/>
    <m/>
    <m/>
    <m/>
    <m/>
    <m/>
    <m/>
    <x v="365"/>
    <x v="2"/>
    <m/>
    <m/>
    <m/>
    <m/>
    <m/>
    <m/>
    <m/>
    <m/>
    <m/>
    <m/>
    <m/>
  </r>
  <r>
    <n v="402"/>
    <m/>
    <m/>
    <m/>
    <m/>
    <m/>
    <m/>
    <x v="3"/>
    <m/>
    <m/>
    <m/>
    <m/>
    <m/>
    <m/>
    <m/>
    <m/>
    <m/>
    <m/>
    <m/>
    <x v="365"/>
    <x v="2"/>
    <m/>
    <m/>
    <m/>
    <m/>
    <m/>
    <m/>
    <m/>
    <m/>
    <m/>
    <m/>
    <m/>
  </r>
  <r>
    <n v="403"/>
    <m/>
    <m/>
    <m/>
    <m/>
    <m/>
    <m/>
    <x v="3"/>
    <m/>
    <m/>
    <m/>
    <m/>
    <m/>
    <m/>
    <m/>
    <m/>
    <m/>
    <m/>
    <m/>
    <x v="365"/>
    <x v="2"/>
    <m/>
    <m/>
    <m/>
    <m/>
    <m/>
    <m/>
    <m/>
    <m/>
    <m/>
    <m/>
    <m/>
  </r>
  <r>
    <n v="404"/>
    <m/>
    <m/>
    <m/>
    <m/>
    <m/>
    <m/>
    <x v="3"/>
    <m/>
    <m/>
    <m/>
    <m/>
    <m/>
    <m/>
    <m/>
    <m/>
    <m/>
    <m/>
    <m/>
    <x v="365"/>
    <x v="2"/>
    <m/>
    <m/>
    <m/>
    <m/>
    <m/>
    <m/>
    <m/>
    <m/>
    <m/>
    <m/>
    <m/>
  </r>
  <r>
    <n v="405"/>
    <m/>
    <m/>
    <m/>
    <m/>
    <m/>
    <m/>
    <x v="3"/>
    <m/>
    <m/>
    <m/>
    <m/>
    <m/>
    <m/>
    <m/>
    <m/>
    <m/>
    <m/>
    <m/>
    <x v="365"/>
    <x v="2"/>
    <m/>
    <m/>
    <m/>
    <m/>
    <m/>
    <m/>
    <m/>
    <m/>
    <m/>
    <m/>
    <m/>
  </r>
  <r>
    <n v="406"/>
    <m/>
    <m/>
    <m/>
    <m/>
    <m/>
    <m/>
    <x v="3"/>
    <m/>
    <m/>
    <m/>
    <m/>
    <m/>
    <m/>
    <m/>
    <m/>
    <m/>
    <m/>
    <m/>
    <x v="365"/>
    <x v="2"/>
    <m/>
    <m/>
    <m/>
    <m/>
    <m/>
    <m/>
    <m/>
    <m/>
    <m/>
    <m/>
    <m/>
  </r>
  <r>
    <n v="407"/>
    <m/>
    <m/>
    <m/>
    <m/>
    <m/>
    <m/>
    <x v="3"/>
    <m/>
    <m/>
    <m/>
    <m/>
    <m/>
    <m/>
    <m/>
    <m/>
    <m/>
    <m/>
    <m/>
    <x v="365"/>
    <x v="2"/>
    <m/>
    <m/>
    <m/>
    <m/>
    <m/>
    <m/>
    <m/>
    <m/>
    <m/>
    <m/>
    <m/>
  </r>
  <r>
    <n v="408"/>
    <m/>
    <m/>
    <m/>
    <m/>
    <m/>
    <m/>
    <x v="3"/>
    <m/>
    <m/>
    <m/>
    <m/>
    <m/>
    <m/>
    <m/>
    <m/>
    <m/>
    <m/>
    <m/>
    <x v="365"/>
    <x v="2"/>
    <m/>
    <m/>
    <m/>
    <m/>
    <m/>
    <m/>
    <m/>
    <m/>
    <m/>
    <m/>
    <m/>
  </r>
  <r>
    <n v="409"/>
    <m/>
    <m/>
    <m/>
    <m/>
    <m/>
    <m/>
    <x v="3"/>
    <m/>
    <m/>
    <m/>
    <m/>
    <m/>
    <m/>
    <m/>
    <m/>
    <m/>
    <m/>
    <m/>
    <x v="365"/>
    <x v="2"/>
    <m/>
    <m/>
    <m/>
    <m/>
    <m/>
    <m/>
    <m/>
    <m/>
    <m/>
    <m/>
    <m/>
  </r>
  <r>
    <n v="410"/>
    <m/>
    <m/>
    <m/>
    <m/>
    <m/>
    <m/>
    <x v="3"/>
    <m/>
    <m/>
    <m/>
    <m/>
    <m/>
    <m/>
    <m/>
    <m/>
    <m/>
    <m/>
    <m/>
    <x v="365"/>
    <x v="2"/>
    <m/>
    <m/>
    <m/>
    <m/>
    <m/>
    <m/>
    <m/>
    <m/>
    <m/>
    <m/>
    <m/>
  </r>
  <r>
    <n v="411"/>
    <m/>
    <m/>
    <m/>
    <m/>
    <m/>
    <m/>
    <x v="3"/>
    <m/>
    <m/>
    <m/>
    <m/>
    <m/>
    <m/>
    <m/>
    <m/>
    <m/>
    <m/>
    <m/>
    <x v="365"/>
    <x v="2"/>
    <m/>
    <m/>
    <m/>
    <m/>
    <m/>
    <m/>
    <m/>
    <m/>
    <m/>
    <m/>
    <m/>
  </r>
  <r>
    <n v="412"/>
    <m/>
    <m/>
    <m/>
    <m/>
    <m/>
    <m/>
    <x v="3"/>
    <m/>
    <m/>
    <m/>
    <m/>
    <m/>
    <m/>
    <m/>
    <m/>
    <m/>
    <m/>
    <m/>
    <x v="365"/>
    <x v="2"/>
    <m/>
    <m/>
    <m/>
    <m/>
    <m/>
    <m/>
    <m/>
    <m/>
    <m/>
    <m/>
    <m/>
  </r>
  <r>
    <n v="413"/>
    <m/>
    <m/>
    <m/>
    <m/>
    <m/>
    <m/>
    <x v="3"/>
    <m/>
    <m/>
    <m/>
    <m/>
    <m/>
    <m/>
    <m/>
    <m/>
    <m/>
    <m/>
    <m/>
    <x v="365"/>
    <x v="2"/>
    <m/>
    <m/>
    <m/>
    <m/>
    <m/>
    <m/>
    <m/>
    <m/>
    <m/>
    <m/>
    <m/>
  </r>
  <r>
    <n v="414"/>
    <m/>
    <m/>
    <m/>
    <m/>
    <m/>
    <m/>
    <x v="3"/>
    <m/>
    <m/>
    <m/>
    <m/>
    <m/>
    <m/>
    <m/>
    <m/>
    <m/>
    <m/>
    <m/>
    <x v="365"/>
    <x v="2"/>
    <m/>
    <m/>
    <m/>
    <m/>
    <m/>
    <m/>
    <m/>
    <m/>
    <m/>
    <m/>
    <m/>
  </r>
  <r>
    <n v="415"/>
    <m/>
    <m/>
    <m/>
    <m/>
    <m/>
    <m/>
    <x v="3"/>
    <m/>
    <m/>
    <m/>
    <m/>
    <m/>
    <m/>
    <m/>
    <m/>
    <m/>
    <m/>
    <m/>
    <x v="365"/>
    <x v="2"/>
    <m/>
    <m/>
    <m/>
    <m/>
    <m/>
    <m/>
    <m/>
    <m/>
    <m/>
    <m/>
    <m/>
  </r>
  <r>
    <n v="416"/>
    <m/>
    <m/>
    <m/>
    <m/>
    <m/>
    <m/>
    <x v="3"/>
    <m/>
    <m/>
    <m/>
    <m/>
    <m/>
    <m/>
    <m/>
    <m/>
    <m/>
    <m/>
    <m/>
    <x v="365"/>
    <x v="2"/>
    <m/>
    <m/>
    <m/>
    <m/>
    <m/>
    <m/>
    <m/>
    <m/>
    <m/>
    <m/>
    <m/>
  </r>
  <r>
    <n v="417"/>
    <m/>
    <m/>
    <m/>
    <m/>
    <m/>
    <m/>
    <x v="3"/>
    <m/>
    <m/>
    <m/>
    <m/>
    <m/>
    <m/>
    <m/>
    <m/>
    <m/>
    <m/>
    <m/>
    <x v="365"/>
    <x v="2"/>
    <m/>
    <m/>
    <m/>
    <m/>
    <m/>
    <m/>
    <m/>
    <m/>
    <m/>
    <m/>
    <m/>
  </r>
  <r>
    <n v="418"/>
    <m/>
    <m/>
    <m/>
    <m/>
    <m/>
    <m/>
    <x v="3"/>
    <m/>
    <m/>
    <m/>
    <m/>
    <m/>
    <m/>
    <m/>
    <m/>
    <m/>
    <m/>
    <m/>
    <x v="365"/>
    <x v="2"/>
    <m/>
    <m/>
    <m/>
    <m/>
    <m/>
    <m/>
    <m/>
    <m/>
    <m/>
    <m/>
    <m/>
  </r>
  <r>
    <n v="419"/>
    <m/>
    <m/>
    <m/>
    <m/>
    <m/>
    <m/>
    <x v="3"/>
    <m/>
    <m/>
    <m/>
    <m/>
    <m/>
    <m/>
    <m/>
    <m/>
    <m/>
    <m/>
    <m/>
    <x v="365"/>
    <x v="2"/>
    <m/>
    <m/>
    <m/>
    <m/>
    <m/>
    <m/>
    <m/>
    <m/>
    <m/>
    <m/>
    <m/>
  </r>
  <r>
    <n v="420"/>
    <m/>
    <m/>
    <m/>
    <m/>
    <m/>
    <m/>
    <x v="3"/>
    <m/>
    <m/>
    <m/>
    <m/>
    <m/>
    <m/>
    <m/>
    <m/>
    <m/>
    <m/>
    <m/>
    <x v="365"/>
    <x v="2"/>
    <m/>
    <m/>
    <m/>
    <m/>
    <m/>
    <m/>
    <m/>
    <m/>
    <m/>
    <m/>
    <m/>
  </r>
  <r>
    <n v="421"/>
    <m/>
    <m/>
    <m/>
    <m/>
    <m/>
    <m/>
    <x v="3"/>
    <m/>
    <m/>
    <m/>
    <m/>
    <m/>
    <m/>
    <m/>
    <m/>
    <m/>
    <m/>
    <m/>
    <x v="365"/>
    <x v="2"/>
    <m/>
    <m/>
    <m/>
    <m/>
    <m/>
    <m/>
    <m/>
    <m/>
    <m/>
    <m/>
    <m/>
  </r>
  <r>
    <n v="422"/>
    <m/>
    <m/>
    <m/>
    <m/>
    <m/>
    <m/>
    <x v="3"/>
    <m/>
    <m/>
    <m/>
    <m/>
    <m/>
    <m/>
    <m/>
    <m/>
    <m/>
    <m/>
    <m/>
    <x v="365"/>
    <x v="2"/>
    <m/>
    <m/>
    <m/>
    <m/>
    <m/>
    <m/>
    <m/>
    <m/>
    <m/>
    <m/>
    <m/>
  </r>
  <r>
    <n v="423"/>
    <m/>
    <m/>
    <m/>
    <m/>
    <m/>
    <m/>
    <x v="3"/>
    <m/>
    <m/>
    <m/>
    <m/>
    <m/>
    <m/>
    <m/>
    <m/>
    <m/>
    <m/>
    <m/>
    <x v="365"/>
    <x v="2"/>
    <m/>
    <m/>
    <m/>
    <m/>
    <m/>
    <m/>
    <m/>
    <m/>
    <m/>
    <m/>
    <m/>
  </r>
  <r>
    <n v="424"/>
    <m/>
    <m/>
    <m/>
    <m/>
    <m/>
    <m/>
    <x v="3"/>
    <m/>
    <m/>
    <m/>
    <m/>
    <m/>
    <m/>
    <m/>
    <m/>
    <m/>
    <m/>
    <m/>
    <x v="365"/>
    <x v="2"/>
    <m/>
    <m/>
    <m/>
    <m/>
    <m/>
    <m/>
    <m/>
    <m/>
    <m/>
    <m/>
    <m/>
  </r>
  <r>
    <n v="425"/>
    <m/>
    <m/>
    <m/>
    <m/>
    <m/>
    <m/>
    <x v="3"/>
    <m/>
    <m/>
    <m/>
    <m/>
    <m/>
    <m/>
    <m/>
    <m/>
    <m/>
    <m/>
    <m/>
    <x v="365"/>
    <x v="2"/>
    <m/>
    <m/>
    <m/>
    <m/>
    <m/>
    <m/>
    <m/>
    <m/>
    <m/>
    <m/>
    <m/>
  </r>
  <r>
    <n v="426"/>
    <m/>
    <m/>
    <m/>
    <m/>
    <m/>
    <m/>
    <x v="3"/>
    <m/>
    <m/>
    <m/>
    <m/>
    <m/>
    <m/>
    <m/>
    <m/>
    <m/>
    <m/>
    <m/>
    <x v="365"/>
    <x v="2"/>
    <m/>
    <m/>
    <m/>
    <m/>
    <m/>
    <m/>
    <m/>
    <m/>
    <m/>
    <m/>
    <m/>
  </r>
  <r>
    <n v="427"/>
    <m/>
    <m/>
    <m/>
    <m/>
    <m/>
    <m/>
    <x v="3"/>
    <m/>
    <m/>
    <m/>
    <m/>
    <m/>
    <m/>
    <m/>
    <m/>
    <m/>
    <m/>
    <m/>
    <x v="365"/>
    <x v="2"/>
    <m/>
    <m/>
    <m/>
    <m/>
    <m/>
    <m/>
    <m/>
    <m/>
    <m/>
    <m/>
    <m/>
  </r>
  <r>
    <n v="428"/>
    <m/>
    <m/>
    <m/>
    <m/>
    <m/>
    <m/>
    <x v="3"/>
    <m/>
    <m/>
    <m/>
    <m/>
    <m/>
    <m/>
    <m/>
    <m/>
    <m/>
    <m/>
    <m/>
    <x v="365"/>
    <x v="2"/>
    <m/>
    <m/>
    <m/>
    <m/>
    <m/>
    <m/>
    <m/>
    <m/>
    <m/>
    <m/>
    <m/>
  </r>
  <r>
    <n v="429"/>
    <m/>
    <m/>
    <m/>
    <m/>
    <m/>
    <m/>
    <x v="3"/>
    <m/>
    <m/>
    <m/>
    <m/>
    <m/>
    <m/>
    <m/>
    <m/>
    <m/>
    <m/>
    <m/>
    <x v="365"/>
    <x v="2"/>
    <m/>
    <m/>
    <m/>
    <m/>
    <m/>
    <m/>
    <m/>
    <m/>
    <m/>
    <m/>
    <m/>
  </r>
  <r>
    <n v="430"/>
    <m/>
    <m/>
    <m/>
    <m/>
    <m/>
    <m/>
    <x v="3"/>
    <m/>
    <m/>
    <m/>
    <m/>
    <m/>
    <m/>
    <m/>
    <m/>
    <m/>
    <m/>
    <m/>
    <x v="365"/>
    <x v="2"/>
    <m/>
    <m/>
    <m/>
    <m/>
    <m/>
    <m/>
    <m/>
    <m/>
    <m/>
    <m/>
    <m/>
  </r>
  <r>
    <n v="431"/>
    <m/>
    <m/>
    <m/>
    <m/>
    <m/>
    <m/>
    <x v="3"/>
    <m/>
    <m/>
    <m/>
    <m/>
    <m/>
    <m/>
    <m/>
    <m/>
    <m/>
    <m/>
    <m/>
    <x v="365"/>
    <x v="2"/>
    <m/>
    <m/>
    <m/>
    <m/>
    <m/>
    <m/>
    <m/>
    <m/>
    <m/>
    <m/>
    <m/>
  </r>
  <r>
    <n v="432"/>
    <m/>
    <m/>
    <m/>
    <m/>
    <m/>
    <m/>
    <x v="3"/>
    <m/>
    <m/>
    <m/>
    <m/>
    <m/>
    <m/>
    <m/>
    <m/>
    <m/>
    <m/>
    <m/>
    <x v="365"/>
    <x v="2"/>
    <m/>
    <m/>
    <m/>
    <m/>
    <m/>
    <m/>
    <m/>
    <m/>
    <m/>
    <m/>
    <m/>
  </r>
  <r>
    <n v="433"/>
    <m/>
    <m/>
    <m/>
    <m/>
    <m/>
    <m/>
    <x v="3"/>
    <m/>
    <m/>
    <m/>
    <m/>
    <m/>
    <m/>
    <m/>
    <m/>
    <m/>
    <m/>
    <m/>
    <x v="365"/>
    <x v="2"/>
    <m/>
    <m/>
    <m/>
    <m/>
    <m/>
    <m/>
    <m/>
    <m/>
    <m/>
    <m/>
    <m/>
  </r>
  <r>
    <n v="434"/>
    <m/>
    <m/>
    <m/>
    <m/>
    <m/>
    <m/>
    <x v="3"/>
    <m/>
    <m/>
    <m/>
    <m/>
    <m/>
    <m/>
    <m/>
    <m/>
    <m/>
    <m/>
    <m/>
    <x v="365"/>
    <x v="2"/>
    <m/>
    <m/>
    <m/>
    <m/>
    <m/>
    <m/>
    <m/>
    <m/>
    <m/>
    <m/>
    <m/>
  </r>
  <r>
    <n v="435"/>
    <m/>
    <m/>
    <m/>
    <m/>
    <m/>
    <m/>
    <x v="3"/>
    <m/>
    <m/>
    <m/>
    <m/>
    <m/>
    <m/>
    <m/>
    <m/>
    <m/>
    <m/>
    <m/>
    <x v="365"/>
    <x v="2"/>
    <m/>
    <m/>
    <m/>
    <m/>
    <m/>
    <m/>
    <m/>
    <m/>
    <m/>
    <m/>
    <m/>
  </r>
  <r>
    <n v="436"/>
    <m/>
    <m/>
    <m/>
    <m/>
    <m/>
    <m/>
    <x v="3"/>
    <m/>
    <m/>
    <m/>
    <m/>
    <m/>
    <m/>
    <m/>
    <m/>
    <m/>
    <m/>
    <m/>
    <x v="365"/>
    <x v="2"/>
    <m/>
    <m/>
    <m/>
    <m/>
    <m/>
    <m/>
    <m/>
    <m/>
    <m/>
    <m/>
    <m/>
  </r>
  <r>
    <n v="437"/>
    <m/>
    <m/>
    <m/>
    <m/>
    <m/>
    <m/>
    <x v="3"/>
    <m/>
    <m/>
    <m/>
    <m/>
    <m/>
    <m/>
    <m/>
    <m/>
    <m/>
    <m/>
    <m/>
    <x v="365"/>
    <x v="2"/>
    <m/>
    <m/>
    <m/>
    <m/>
    <m/>
    <m/>
    <m/>
    <m/>
    <m/>
    <m/>
    <m/>
  </r>
  <r>
    <n v="438"/>
    <m/>
    <m/>
    <m/>
    <m/>
    <m/>
    <m/>
    <x v="3"/>
    <m/>
    <m/>
    <m/>
    <m/>
    <m/>
    <m/>
    <m/>
    <m/>
    <m/>
    <m/>
    <m/>
    <x v="365"/>
    <x v="2"/>
    <m/>
    <m/>
    <m/>
    <m/>
    <m/>
    <m/>
    <m/>
    <m/>
    <m/>
    <m/>
    <m/>
  </r>
  <r>
    <n v="439"/>
    <m/>
    <m/>
    <m/>
    <m/>
    <m/>
    <m/>
    <x v="3"/>
    <m/>
    <m/>
    <m/>
    <m/>
    <m/>
    <m/>
    <m/>
    <m/>
    <m/>
    <m/>
    <m/>
    <x v="365"/>
    <x v="2"/>
    <m/>
    <m/>
    <m/>
    <m/>
    <m/>
    <m/>
    <m/>
    <m/>
    <m/>
    <m/>
    <m/>
  </r>
  <r>
    <n v="440"/>
    <m/>
    <m/>
    <m/>
    <m/>
    <m/>
    <m/>
    <x v="3"/>
    <m/>
    <m/>
    <m/>
    <m/>
    <m/>
    <m/>
    <m/>
    <m/>
    <m/>
    <m/>
    <m/>
    <x v="365"/>
    <x v="2"/>
    <m/>
    <m/>
    <m/>
    <m/>
    <m/>
    <m/>
    <m/>
    <m/>
    <m/>
    <m/>
    <m/>
  </r>
  <r>
    <n v="441"/>
    <m/>
    <m/>
    <m/>
    <m/>
    <m/>
    <m/>
    <x v="3"/>
    <m/>
    <m/>
    <m/>
    <m/>
    <m/>
    <m/>
    <m/>
    <m/>
    <m/>
    <m/>
    <m/>
    <x v="365"/>
    <x v="2"/>
    <m/>
    <m/>
    <m/>
    <m/>
    <m/>
    <m/>
    <m/>
    <m/>
    <m/>
    <m/>
    <m/>
  </r>
  <r>
    <n v="442"/>
    <m/>
    <m/>
    <m/>
    <m/>
    <m/>
    <m/>
    <x v="3"/>
    <m/>
    <m/>
    <m/>
    <m/>
    <m/>
    <m/>
    <m/>
    <m/>
    <m/>
    <m/>
    <m/>
    <x v="365"/>
    <x v="2"/>
    <m/>
    <m/>
    <m/>
    <m/>
    <m/>
    <m/>
    <m/>
    <m/>
    <m/>
    <m/>
    <m/>
  </r>
  <r>
    <n v="443"/>
    <m/>
    <m/>
    <m/>
    <m/>
    <m/>
    <m/>
    <x v="3"/>
    <m/>
    <m/>
    <m/>
    <m/>
    <m/>
    <m/>
    <m/>
    <m/>
    <m/>
    <m/>
    <m/>
    <x v="365"/>
    <x v="2"/>
    <m/>
    <m/>
    <m/>
    <m/>
    <m/>
    <m/>
    <m/>
    <m/>
    <m/>
    <m/>
    <m/>
  </r>
  <r>
    <n v="444"/>
    <m/>
    <m/>
    <m/>
    <m/>
    <m/>
    <m/>
    <x v="3"/>
    <m/>
    <m/>
    <m/>
    <m/>
    <m/>
    <m/>
    <m/>
    <m/>
    <m/>
    <m/>
    <m/>
    <x v="365"/>
    <x v="2"/>
    <m/>
    <m/>
    <m/>
    <m/>
    <m/>
    <m/>
    <m/>
    <m/>
    <m/>
    <m/>
    <m/>
  </r>
  <r>
    <n v="445"/>
    <m/>
    <m/>
    <m/>
    <m/>
    <m/>
    <m/>
    <x v="3"/>
    <m/>
    <m/>
    <m/>
    <m/>
    <m/>
    <m/>
    <m/>
    <m/>
    <m/>
    <m/>
    <m/>
    <x v="365"/>
    <x v="2"/>
    <m/>
    <m/>
    <m/>
    <m/>
    <m/>
    <m/>
    <m/>
    <m/>
    <m/>
    <m/>
    <m/>
  </r>
  <r>
    <n v="446"/>
    <m/>
    <m/>
    <m/>
    <m/>
    <m/>
    <m/>
    <x v="3"/>
    <m/>
    <m/>
    <m/>
    <m/>
    <m/>
    <m/>
    <m/>
    <m/>
    <m/>
    <m/>
    <m/>
    <x v="365"/>
    <x v="2"/>
    <m/>
    <m/>
    <m/>
    <m/>
    <m/>
    <m/>
    <m/>
    <m/>
    <m/>
    <m/>
    <m/>
  </r>
  <r>
    <n v="447"/>
    <m/>
    <m/>
    <m/>
    <m/>
    <m/>
    <m/>
    <x v="3"/>
    <m/>
    <m/>
    <m/>
    <m/>
    <m/>
    <m/>
    <m/>
    <m/>
    <m/>
    <m/>
    <m/>
    <x v="365"/>
    <x v="2"/>
    <m/>
    <m/>
    <m/>
    <m/>
    <m/>
    <m/>
    <m/>
    <m/>
    <m/>
    <m/>
    <m/>
  </r>
  <r>
    <n v="448"/>
    <m/>
    <m/>
    <m/>
    <m/>
    <m/>
    <m/>
    <x v="3"/>
    <m/>
    <m/>
    <m/>
    <m/>
    <m/>
    <m/>
    <m/>
    <m/>
    <m/>
    <m/>
    <m/>
    <x v="365"/>
    <x v="2"/>
    <m/>
    <m/>
    <m/>
    <m/>
    <m/>
    <m/>
    <m/>
    <m/>
    <m/>
    <m/>
    <m/>
  </r>
  <r>
    <n v="449"/>
    <m/>
    <m/>
    <m/>
    <m/>
    <m/>
    <m/>
    <x v="3"/>
    <m/>
    <m/>
    <m/>
    <m/>
    <m/>
    <m/>
    <m/>
    <m/>
    <m/>
    <m/>
    <m/>
    <x v="365"/>
    <x v="2"/>
    <m/>
    <m/>
    <m/>
    <m/>
    <m/>
    <m/>
    <m/>
    <m/>
    <m/>
    <m/>
    <m/>
  </r>
  <r>
    <n v="450"/>
    <m/>
    <m/>
    <m/>
    <m/>
    <m/>
    <m/>
    <x v="3"/>
    <m/>
    <m/>
    <m/>
    <m/>
    <m/>
    <m/>
    <m/>
    <m/>
    <m/>
    <m/>
    <m/>
    <x v="365"/>
    <x v="2"/>
    <m/>
    <m/>
    <m/>
    <m/>
    <m/>
    <m/>
    <m/>
    <m/>
    <m/>
    <m/>
    <m/>
  </r>
  <r>
    <n v="451"/>
    <m/>
    <m/>
    <m/>
    <m/>
    <m/>
    <m/>
    <x v="3"/>
    <m/>
    <m/>
    <m/>
    <m/>
    <m/>
    <m/>
    <m/>
    <m/>
    <m/>
    <m/>
    <m/>
    <x v="365"/>
    <x v="2"/>
    <m/>
    <m/>
    <m/>
    <m/>
    <m/>
    <m/>
    <m/>
    <m/>
    <m/>
    <m/>
    <m/>
  </r>
  <r>
    <n v="452"/>
    <m/>
    <m/>
    <m/>
    <m/>
    <m/>
    <m/>
    <x v="3"/>
    <m/>
    <m/>
    <m/>
    <m/>
    <m/>
    <m/>
    <m/>
    <m/>
    <m/>
    <m/>
    <m/>
    <x v="365"/>
    <x v="2"/>
    <m/>
    <m/>
    <m/>
    <m/>
    <m/>
    <m/>
    <m/>
    <m/>
    <m/>
    <m/>
    <m/>
  </r>
  <r>
    <n v="453"/>
    <m/>
    <m/>
    <m/>
    <m/>
    <m/>
    <m/>
    <x v="3"/>
    <m/>
    <m/>
    <m/>
    <m/>
    <m/>
    <m/>
    <m/>
    <m/>
    <m/>
    <m/>
    <m/>
    <x v="365"/>
    <x v="2"/>
    <m/>
    <m/>
    <m/>
    <m/>
    <m/>
    <m/>
    <m/>
    <m/>
    <m/>
    <m/>
    <m/>
  </r>
  <r>
    <n v="454"/>
    <m/>
    <m/>
    <m/>
    <m/>
    <m/>
    <m/>
    <x v="3"/>
    <m/>
    <m/>
    <m/>
    <m/>
    <m/>
    <m/>
    <m/>
    <m/>
    <m/>
    <m/>
    <m/>
    <x v="365"/>
    <x v="2"/>
    <m/>
    <m/>
    <m/>
    <m/>
    <m/>
    <m/>
    <m/>
    <m/>
    <m/>
    <m/>
    <m/>
  </r>
  <r>
    <n v="455"/>
    <m/>
    <m/>
    <m/>
    <m/>
    <m/>
    <m/>
    <x v="3"/>
    <m/>
    <m/>
    <m/>
    <m/>
    <m/>
    <m/>
    <m/>
    <m/>
    <m/>
    <m/>
    <m/>
    <x v="365"/>
    <x v="2"/>
    <m/>
    <m/>
    <m/>
    <m/>
    <m/>
    <m/>
    <m/>
    <m/>
    <m/>
    <m/>
    <m/>
  </r>
  <r>
    <n v="456"/>
    <m/>
    <m/>
    <m/>
    <m/>
    <m/>
    <m/>
    <x v="3"/>
    <m/>
    <m/>
    <m/>
    <m/>
    <m/>
    <m/>
    <m/>
    <m/>
    <m/>
    <m/>
    <m/>
    <x v="365"/>
    <x v="2"/>
    <m/>
    <m/>
    <m/>
    <m/>
    <m/>
    <m/>
    <m/>
    <m/>
    <m/>
    <m/>
    <m/>
  </r>
  <r>
    <n v="457"/>
    <m/>
    <m/>
    <m/>
    <m/>
    <m/>
    <m/>
    <x v="3"/>
    <m/>
    <m/>
    <m/>
    <m/>
    <m/>
    <m/>
    <m/>
    <m/>
    <m/>
    <m/>
    <m/>
    <x v="365"/>
    <x v="2"/>
    <m/>
    <m/>
    <m/>
    <m/>
    <m/>
    <m/>
    <m/>
    <m/>
    <m/>
    <m/>
    <m/>
  </r>
  <r>
    <n v="458"/>
    <m/>
    <m/>
    <m/>
    <m/>
    <m/>
    <m/>
    <x v="3"/>
    <m/>
    <m/>
    <m/>
    <m/>
    <m/>
    <m/>
    <m/>
    <m/>
    <m/>
    <m/>
    <m/>
    <x v="365"/>
    <x v="2"/>
    <m/>
    <m/>
    <m/>
    <m/>
    <m/>
    <m/>
    <m/>
    <m/>
    <m/>
    <m/>
    <m/>
  </r>
  <r>
    <n v="459"/>
    <m/>
    <m/>
    <m/>
    <m/>
    <m/>
    <m/>
    <x v="3"/>
    <m/>
    <m/>
    <m/>
    <m/>
    <m/>
    <m/>
    <m/>
    <m/>
    <m/>
    <m/>
    <m/>
    <x v="365"/>
    <x v="2"/>
    <m/>
    <m/>
    <m/>
    <m/>
    <m/>
    <m/>
    <m/>
    <m/>
    <m/>
    <m/>
    <m/>
  </r>
  <r>
    <n v="460"/>
    <m/>
    <m/>
    <m/>
    <m/>
    <m/>
    <m/>
    <x v="3"/>
    <m/>
    <m/>
    <m/>
    <m/>
    <m/>
    <m/>
    <m/>
    <m/>
    <m/>
    <m/>
    <m/>
    <x v="365"/>
    <x v="2"/>
    <m/>
    <m/>
    <m/>
    <m/>
    <m/>
    <m/>
    <m/>
    <m/>
    <m/>
    <m/>
    <m/>
  </r>
  <r>
    <n v="461"/>
    <m/>
    <m/>
    <m/>
    <m/>
    <m/>
    <m/>
    <x v="3"/>
    <m/>
    <m/>
    <m/>
    <m/>
    <m/>
    <m/>
    <m/>
    <m/>
    <m/>
    <m/>
    <m/>
    <x v="365"/>
    <x v="2"/>
    <m/>
    <m/>
    <m/>
    <m/>
    <m/>
    <m/>
    <m/>
    <m/>
    <m/>
    <m/>
    <m/>
  </r>
  <r>
    <n v="462"/>
    <m/>
    <m/>
    <m/>
    <m/>
    <m/>
    <m/>
    <x v="3"/>
    <m/>
    <m/>
    <m/>
    <m/>
    <m/>
    <m/>
    <m/>
    <m/>
    <m/>
    <m/>
    <m/>
    <x v="365"/>
    <x v="2"/>
    <m/>
    <m/>
    <m/>
    <m/>
    <m/>
    <m/>
    <m/>
    <m/>
    <m/>
    <m/>
    <m/>
  </r>
  <r>
    <n v="463"/>
    <m/>
    <m/>
    <m/>
    <m/>
    <m/>
    <m/>
    <x v="3"/>
    <m/>
    <m/>
    <m/>
    <m/>
    <m/>
    <m/>
    <m/>
    <m/>
    <m/>
    <m/>
    <m/>
    <x v="365"/>
    <x v="2"/>
    <m/>
    <m/>
    <m/>
    <m/>
    <m/>
    <m/>
    <m/>
    <m/>
    <m/>
    <m/>
    <m/>
  </r>
  <r>
    <n v="464"/>
    <m/>
    <m/>
    <m/>
    <m/>
    <m/>
    <m/>
    <x v="3"/>
    <m/>
    <m/>
    <m/>
    <m/>
    <m/>
    <m/>
    <m/>
    <m/>
    <m/>
    <m/>
    <m/>
    <x v="365"/>
    <x v="2"/>
    <m/>
    <m/>
    <m/>
    <m/>
    <m/>
    <m/>
    <m/>
    <m/>
    <m/>
    <m/>
    <m/>
  </r>
  <r>
    <n v="465"/>
    <m/>
    <m/>
    <m/>
    <m/>
    <m/>
    <m/>
    <x v="3"/>
    <m/>
    <m/>
    <m/>
    <m/>
    <m/>
    <m/>
    <m/>
    <m/>
    <m/>
    <m/>
    <m/>
    <x v="365"/>
    <x v="2"/>
    <m/>
    <m/>
    <m/>
    <m/>
    <m/>
    <m/>
    <m/>
    <m/>
    <m/>
    <m/>
    <m/>
  </r>
  <r>
    <n v="466"/>
    <m/>
    <m/>
    <m/>
    <m/>
    <m/>
    <m/>
    <x v="3"/>
    <m/>
    <m/>
    <m/>
    <m/>
    <m/>
    <m/>
    <m/>
    <m/>
    <m/>
    <m/>
    <m/>
    <x v="365"/>
    <x v="2"/>
    <m/>
    <m/>
    <m/>
    <m/>
    <m/>
    <m/>
    <m/>
    <m/>
    <m/>
    <m/>
    <m/>
  </r>
  <r>
    <n v="467"/>
    <m/>
    <m/>
    <m/>
    <m/>
    <m/>
    <m/>
    <x v="3"/>
    <m/>
    <m/>
    <m/>
    <m/>
    <m/>
    <m/>
    <m/>
    <m/>
    <m/>
    <m/>
    <m/>
    <x v="365"/>
    <x v="2"/>
    <m/>
    <m/>
    <m/>
    <m/>
    <m/>
    <m/>
    <m/>
    <m/>
    <m/>
    <m/>
    <m/>
  </r>
  <r>
    <n v="468"/>
    <m/>
    <m/>
    <m/>
    <m/>
    <m/>
    <m/>
    <x v="3"/>
    <m/>
    <m/>
    <m/>
    <m/>
    <m/>
    <m/>
    <m/>
    <m/>
    <m/>
    <m/>
    <m/>
    <x v="365"/>
    <x v="2"/>
    <m/>
    <m/>
    <m/>
    <m/>
    <m/>
    <m/>
    <m/>
    <m/>
    <m/>
    <m/>
    <m/>
  </r>
  <r>
    <n v="469"/>
    <m/>
    <m/>
    <m/>
    <m/>
    <m/>
    <m/>
    <x v="3"/>
    <m/>
    <m/>
    <m/>
    <m/>
    <m/>
    <m/>
    <m/>
    <m/>
    <m/>
    <m/>
    <m/>
    <x v="365"/>
    <x v="2"/>
    <m/>
    <m/>
    <m/>
    <m/>
    <m/>
    <m/>
    <m/>
    <m/>
    <m/>
    <m/>
    <m/>
  </r>
  <r>
    <n v="470"/>
    <m/>
    <m/>
    <m/>
    <m/>
    <m/>
    <m/>
    <x v="3"/>
    <m/>
    <m/>
    <m/>
    <m/>
    <m/>
    <m/>
    <m/>
    <m/>
    <m/>
    <m/>
    <m/>
    <x v="365"/>
    <x v="2"/>
    <m/>
    <m/>
    <m/>
    <m/>
    <m/>
    <m/>
    <m/>
    <m/>
    <m/>
    <m/>
    <m/>
  </r>
  <r>
    <n v="471"/>
    <m/>
    <m/>
    <m/>
    <m/>
    <m/>
    <m/>
    <x v="3"/>
    <m/>
    <m/>
    <m/>
    <m/>
    <m/>
    <m/>
    <m/>
    <m/>
    <m/>
    <m/>
    <m/>
    <x v="365"/>
    <x v="2"/>
    <m/>
    <m/>
    <m/>
    <m/>
    <m/>
    <m/>
    <m/>
    <m/>
    <m/>
    <m/>
    <m/>
  </r>
  <r>
    <n v="472"/>
    <m/>
    <m/>
    <m/>
    <m/>
    <m/>
    <m/>
    <x v="3"/>
    <m/>
    <m/>
    <m/>
    <m/>
    <m/>
    <m/>
    <m/>
    <m/>
    <m/>
    <m/>
    <m/>
    <x v="365"/>
    <x v="2"/>
    <m/>
    <m/>
    <m/>
    <m/>
    <m/>
    <m/>
    <m/>
    <m/>
    <m/>
    <m/>
    <m/>
  </r>
  <r>
    <n v="473"/>
    <m/>
    <m/>
    <m/>
    <m/>
    <m/>
    <m/>
    <x v="3"/>
    <m/>
    <m/>
    <m/>
    <m/>
    <m/>
    <m/>
    <m/>
    <m/>
    <m/>
    <m/>
    <m/>
    <x v="365"/>
    <x v="2"/>
    <m/>
    <m/>
    <m/>
    <m/>
    <m/>
    <m/>
    <m/>
    <m/>
    <m/>
    <m/>
    <m/>
  </r>
  <r>
    <n v="474"/>
    <m/>
    <m/>
    <m/>
    <m/>
    <m/>
    <m/>
    <x v="3"/>
    <m/>
    <m/>
    <m/>
    <m/>
    <m/>
    <m/>
    <m/>
    <m/>
    <m/>
    <m/>
    <m/>
    <x v="365"/>
    <x v="2"/>
    <m/>
    <m/>
    <m/>
    <m/>
    <m/>
    <m/>
    <m/>
    <m/>
    <m/>
    <m/>
    <m/>
  </r>
  <r>
    <n v="475"/>
    <m/>
    <m/>
    <m/>
    <m/>
    <m/>
    <m/>
    <x v="3"/>
    <m/>
    <m/>
    <m/>
    <m/>
    <m/>
    <m/>
    <m/>
    <m/>
    <m/>
    <m/>
    <m/>
    <x v="365"/>
    <x v="2"/>
    <m/>
    <m/>
    <m/>
    <m/>
    <m/>
    <m/>
    <m/>
    <m/>
    <m/>
    <m/>
    <m/>
  </r>
  <r>
    <n v="476"/>
    <m/>
    <m/>
    <m/>
    <m/>
    <m/>
    <m/>
    <x v="3"/>
    <m/>
    <m/>
    <m/>
    <m/>
    <m/>
    <m/>
    <m/>
    <m/>
    <m/>
    <m/>
    <m/>
    <x v="365"/>
    <x v="2"/>
    <m/>
    <m/>
    <m/>
    <m/>
    <m/>
    <m/>
    <m/>
    <m/>
    <m/>
    <m/>
    <m/>
  </r>
  <r>
    <n v="477"/>
    <m/>
    <m/>
    <m/>
    <m/>
    <m/>
    <m/>
    <x v="3"/>
    <m/>
    <m/>
    <m/>
    <m/>
    <m/>
    <m/>
    <m/>
    <m/>
    <m/>
    <m/>
    <m/>
    <x v="365"/>
    <x v="2"/>
    <m/>
    <m/>
    <m/>
    <m/>
    <m/>
    <m/>
    <m/>
    <m/>
    <m/>
    <m/>
    <m/>
  </r>
  <r>
    <n v="478"/>
    <m/>
    <m/>
    <m/>
    <m/>
    <m/>
    <m/>
    <x v="3"/>
    <m/>
    <m/>
    <m/>
    <m/>
    <m/>
    <m/>
    <m/>
    <m/>
    <m/>
    <m/>
    <m/>
    <x v="365"/>
    <x v="2"/>
    <m/>
    <m/>
    <m/>
    <m/>
    <m/>
    <m/>
    <m/>
    <m/>
    <m/>
    <m/>
    <m/>
  </r>
  <r>
    <n v="479"/>
    <m/>
    <m/>
    <m/>
    <m/>
    <m/>
    <m/>
    <x v="3"/>
    <m/>
    <m/>
    <m/>
    <m/>
    <m/>
    <m/>
    <m/>
    <m/>
    <m/>
    <m/>
    <m/>
    <x v="365"/>
    <x v="2"/>
    <m/>
    <m/>
    <m/>
    <m/>
    <m/>
    <m/>
    <m/>
    <m/>
    <m/>
    <m/>
    <m/>
  </r>
  <r>
    <n v="480"/>
    <m/>
    <m/>
    <m/>
    <m/>
    <m/>
    <m/>
    <x v="3"/>
    <m/>
    <m/>
    <m/>
    <m/>
    <m/>
    <m/>
    <m/>
    <m/>
    <m/>
    <m/>
    <m/>
    <x v="365"/>
    <x v="2"/>
    <m/>
    <m/>
    <m/>
    <m/>
    <m/>
    <m/>
    <m/>
    <m/>
    <m/>
    <m/>
    <m/>
  </r>
  <r>
    <n v="481"/>
    <m/>
    <m/>
    <m/>
    <m/>
    <m/>
    <m/>
    <x v="3"/>
    <m/>
    <m/>
    <m/>
    <m/>
    <m/>
    <m/>
    <m/>
    <m/>
    <m/>
    <m/>
    <m/>
    <x v="365"/>
    <x v="2"/>
    <m/>
    <m/>
    <m/>
    <m/>
    <m/>
    <m/>
    <m/>
    <m/>
    <m/>
    <m/>
    <m/>
  </r>
  <r>
    <n v="482"/>
    <m/>
    <m/>
    <m/>
    <m/>
    <m/>
    <m/>
    <x v="3"/>
    <m/>
    <m/>
    <m/>
    <m/>
    <m/>
    <m/>
    <m/>
    <m/>
    <m/>
    <m/>
    <m/>
    <x v="365"/>
    <x v="2"/>
    <m/>
    <m/>
    <m/>
    <m/>
    <m/>
    <m/>
    <m/>
    <m/>
    <m/>
    <m/>
    <m/>
  </r>
  <r>
    <n v="483"/>
    <m/>
    <m/>
    <m/>
    <m/>
    <m/>
    <m/>
    <x v="3"/>
    <m/>
    <m/>
    <m/>
    <m/>
    <m/>
    <m/>
    <m/>
    <m/>
    <m/>
    <m/>
    <m/>
    <x v="365"/>
    <x v="2"/>
    <m/>
    <m/>
    <m/>
    <m/>
    <m/>
    <m/>
    <m/>
    <m/>
    <m/>
    <m/>
    <m/>
  </r>
  <r>
    <n v="484"/>
    <m/>
    <m/>
    <m/>
    <m/>
    <m/>
    <m/>
    <x v="3"/>
    <m/>
    <m/>
    <m/>
    <m/>
    <m/>
    <m/>
    <m/>
    <m/>
    <m/>
    <m/>
    <m/>
    <x v="365"/>
    <x v="2"/>
    <m/>
    <m/>
    <m/>
    <m/>
    <m/>
    <m/>
    <m/>
    <m/>
    <m/>
    <m/>
    <m/>
  </r>
  <r>
    <n v="485"/>
    <m/>
    <m/>
    <m/>
    <m/>
    <m/>
    <m/>
    <x v="3"/>
    <m/>
    <m/>
    <m/>
    <m/>
    <m/>
    <m/>
    <m/>
    <m/>
    <m/>
    <m/>
    <m/>
    <x v="365"/>
    <x v="2"/>
    <m/>
    <m/>
    <m/>
    <m/>
    <m/>
    <m/>
    <m/>
    <m/>
    <m/>
    <m/>
    <m/>
  </r>
  <r>
    <n v="486"/>
    <m/>
    <m/>
    <m/>
    <m/>
    <m/>
    <m/>
    <x v="3"/>
    <m/>
    <m/>
    <m/>
    <m/>
    <m/>
    <m/>
    <m/>
    <m/>
    <m/>
    <m/>
    <m/>
    <x v="365"/>
    <x v="2"/>
    <m/>
    <m/>
    <m/>
    <m/>
    <m/>
    <m/>
    <m/>
    <m/>
    <m/>
    <m/>
    <m/>
  </r>
  <r>
    <n v="487"/>
    <m/>
    <m/>
    <m/>
    <m/>
    <m/>
    <m/>
    <x v="3"/>
    <m/>
    <m/>
    <m/>
    <m/>
    <m/>
    <m/>
    <m/>
    <m/>
    <m/>
    <m/>
    <m/>
    <x v="365"/>
    <x v="2"/>
    <m/>
    <m/>
    <m/>
    <m/>
    <m/>
    <m/>
    <m/>
    <m/>
    <m/>
    <m/>
    <m/>
  </r>
  <r>
    <n v="488"/>
    <m/>
    <m/>
    <m/>
    <m/>
    <m/>
    <m/>
    <x v="3"/>
    <m/>
    <m/>
    <m/>
    <m/>
    <m/>
    <m/>
    <m/>
    <m/>
    <m/>
    <m/>
    <m/>
    <x v="365"/>
    <x v="2"/>
    <m/>
    <m/>
    <m/>
    <m/>
    <m/>
    <m/>
    <m/>
    <m/>
    <m/>
    <m/>
    <m/>
  </r>
  <r>
    <n v="489"/>
    <m/>
    <m/>
    <m/>
    <m/>
    <m/>
    <m/>
    <x v="3"/>
    <m/>
    <m/>
    <m/>
    <m/>
    <m/>
    <m/>
    <m/>
    <m/>
    <m/>
    <m/>
    <m/>
    <x v="365"/>
    <x v="2"/>
    <m/>
    <m/>
    <m/>
    <m/>
    <m/>
    <m/>
    <m/>
    <m/>
    <m/>
    <m/>
    <m/>
  </r>
  <r>
    <n v="490"/>
    <m/>
    <m/>
    <m/>
    <m/>
    <m/>
    <m/>
    <x v="3"/>
    <m/>
    <m/>
    <m/>
    <m/>
    <m/>
    <m/>
    <m/>
    <m/>
    <m/>
    <m/>
    <m/>
    <x v="365"/>
    <x v="2"/>
    <m/>
    <m/>
    <m/>
    <m/>
    <m/>
    <m/>
    <m/>
    <m/>
    <m/>
    <m/>
    <m/>
  </r>
  <r>
    <n v="491"/>
    <m/>
    <m/>
    <m/>
    <m/>
    <m/>
    <m/>
    <x v="3"/>
    <m/>
    <m/>
    <m/>
    <m/>
    <m/>
    <m/>
    <m/>
    <m/>
    <m/>
    <m/>
    <m/>
    <x v="365"/>
    <x v="2"/>
    <m/>
    <m/>
    <m/>
    <m/>
    <m/>
    <m/>
    <m/>
    <m/>
    <m/>
    <m/>
    <m/>
  </r>
  <r>
    <n v="492"/>
    <m/>
    <m/>
    <m/>
    <m/>
    <m/>
    <m/>
    <x v="3"/>
    <m/>
    <m/>
    <m/>
    <m/>
    <m/>
    <m/>
    <m/>
    <m/>
    <m/>
    <m/>
    <m/>
    <x v="365"/>
    <x v="2"/>
    <m/>
    <m/>
    <m/>
    <m/>
    <m/>
    <m/>
    <m/>
    <m/>
    <m/>
    <m/>
    <m/>
  </r>
  <r>
    <n v="493"/>
    <m/>
    <m/>
    <m/>
    <m/>
    <m/>
    <m/>
    <x v="3"/>
    <m/>
    <m/>
    <m/>
    <m/>
    <m/>
    <m/>
    <m/>
    <m/>
    <m/>
    <m/>
    <m/>
    <x v="365"/>
    <x v="2"/>
    <m/>
    <m/>
    <m/>
    <m/>
    <m/>
    <m/>
    <m/>
    <m/>
    <m/>
    <m/>
    <m/>
  </r>
  <r>
    <n v="494"/>
    <m/>
    <m/>
    <m/>
    <m/>
    <m/>
    <m/>
    <x v="3"/>
    <m/>
    <m/>
    <m/>
    <m/>
    <m/>
    <m/>
    <m/>
    <m/>
    <m/>
    <m/>
    <m/>
    <x v="365"/>
    <x v="2"/>
    <m/>
    <m/>
    <m/>
    <m/>
    <m/>
    <m/>
    <m/>
    <m/>
    <m/>
    <m/>
    <m/>
  </r>
  <r>
    <n v="495"/>
    <m/>
    <m/>
    <m/>
    <m/>
    <m/>
    <m/>
    <x v="3"/>
    <m/>
    <m/>
    <m/>
    <m/>
    <m/>
    <m/>
    <m/>
    <m/>
    <m/>
    <m/>
    <m/>
    <x v="365"/>
    <x v="2"/>
    <m/>
    <m/>
    <m/>
    <m/>
    <m/>
    <m/>
    <m/>
    <m/>
    <m/>
    <m/>
    <m/>
  </r>
  <r>
    <n v="496"/>
    <m/>
    <m/>
    <m/>
    <m/>
    <m/>
    <m/>
    <x v="3"/>
    <m/>
    <m/>
    <m/>
    <m/>
    <m/>
    <m/>
    <m/>
    <m/>
    <m/>
    <m/>
    <m/>
    <x v="365"/>
    <x v="2"/>
    <m/>
    <m/>
    <m/>
    <m/>
    <m/>
    <m/>
    <m/>
    <m/>
    <m/>
    <m/>
    <m/>
  </r>
  <r>
    <n v="497"/>
    <m/>
    <m/>
    <m/>
    <m/>
    <m/>
    <m/>
    <x v="3"/>
    <m/>
    <m/>
    <m/>
    <m/>
    <m/>
    <m/>
    <m/>
    <m/>
    <m/>
    <m/>
    <m/>
    <x v="365"/>
    <x v="2"/>
    <m/>
    <m/>
    <m/>
    <m/>
    <m/>
    <m/>
    <m/>
    <m/>
    <m/>
    <m/>
    <m/>
  </r>
  <r>
    <n v="498"/>
    <m/>
    <m/>
    <m/>
    <m/>
    <m/>
    <m/>
    <x v="3"/>
    <m/>
    <m/>
    <m/>
    <m/>
    <m/>
    <m/>
    <m/>
    <m/>
    <m/>
    <m/>
    <m/>
    <x v="365"/>
    <x v="2"/>
    <m/>
    <m/>
    <m/>
    <m/>
    <m/>
    <m/>
    <m/>
    <m/>
    <m/>
    <m/>
    <m/>
  </r>
  <r>
    <n v="499"/>
    <m/>
    <m/>
    <m/>
    <m/>
    <m/>
    <m/>
    <x v="3"/>
    <m/>
    <m/>
    <m/>
    <m/>
    <m/>
    <m/>
    <m/>
    <m/>
    <m/>
    <m/>
    <m/>
    <x v="365"/>
    <x v="2"/>
    <m/>
    <m/>
    <m/>
    <m/>
    <m/>
    <m/>
    <m/>
    <m/>
    <m/>
    <m/>
    <m/>
  </r>
  <r>
    <n v="500"/>
    <m/>
    <m/>
    <m/>
    <m/>
    <m/>
    <m/>
    <x v="3"/>
    <m/>
    <m/>
    <m/>
    <m/>
    <m/>
    <m/>
    <m/>
    <m/>
    <m/>
    <m/>
    <m/>
    <x v="365"/>
    <x v="2"/>
    <m/>
    <m/>
    <m/>
    <m/>
    <m/>
    <m/>
    <m/>
    <m/>
    <m/>
    <m/>
    <m/>
  </r>
</pivotCacheRecords>
</file>

<file path=xl/pivotCache/pivotCacheRecords4.xml><?xml version="1.0" encoding="utf-8"?>
<pivotCacheRecords xmlns="http://schemas.openxmlformats.org/spreadsheetml/2006/main" xmlns:r="http://schemas.openxmlformats.org/officeDocument/2006/relationships" count="500">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r>
    <m/>
    <m/>
    <m/>
    <m/>
    <m/>
    <m/>
    <m/>
    <m/>
    <m/>
    <m/>
    <m/>
    <m/>
    <m/>
    <m/>
    <m/>
    <m/>
    <m/>
    <m/>
    <m/>
    <m/>
    <m/>
    <m/>
    <m/>
    <m/>
    <m/>
    <x v="0"/>
    <x v="0"/>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Values" updatedVersion="5" minRefreshableVersion="3" useAutoFormatting="1" itemPrintTitles="1" createdVersion="7" indent="0" outline="1" outlineData="1" multipleFieldFilters="0" chartFormat="1">
  <location ref="A57:B91" firstHeaderRow="1" firstDataRow="2" firstDataCol="1" rowPageCount="1" colPageCount="1"/>
  <pivotFields count="33">
    <pivotField numFmtId="1" showAll="0"/>
    <pivotField showAll="0"/>
    <pivotField showAll="0"/>
    <pivotField showAll="0"/>
    <pivotField showAll="0"/>
    <pivotField showAll="0"/>
    <pivotField axis="axisCol" multipleItemSelectionAllowed="1"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36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x="167"/>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t="default"/>
      </items>
    </pivotField>
    <pivotField showAll="0"/>
    <pivotField axis="axisPage" multipleItemSelectionAllowed="1" showAll="0">
      <items count="4">
        <item h="1" x="1"/>
        <item x="0"/>
        <item m="1" x="2"/>
        <item t="default"/>
      </items>
    </pivotField>
    <pivotField showAll="0"/>
    <pivotField showAll="0"/>
    <pivotField showAll="0"/>
    <pivotField showAll="0"/>
    <pivotField showAll="0"/>
    <pivotField showAll="0"/>
    <pivotField showAll="0"/>
    <pivotField multipleItemSelectionAllowed="1">
      <items count="15">
        <item h="1" x="0"/>
        <item h="1" x="1"/>
        <item h="1" x="2"/>
        <item h="1" x="3"/>
        <item x="4"/>
        <item x="5"/>
        <item h="1" x="6"/>
        <item h="1" x="7"/>
        <item h="1" x="8"/>
        <item h="1" x="9"/>
        <item h="1" x="10"/>
        <item h="1" x="11"/>
        <item h="1" x="12"/>
        <item h="1" x="13"/>
        <item t="default"/>
      </items>
    </pivotField>
  </pivotFields>
  <rowFields count="1">
    <field x="22"/>
  </rowFields>
  <rowItems count="33">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t="grand">
      <x/>
    </i>
  </rowItems>
  <colFields count="1">
    <field x="6"/>
  </colFields>
  <colItems count="1">
    <i t="grand">
      <x/>
    </i>
  </colItems>
  <pageFields count="1">
    <pageField fld="24" hier="-1"/>
  </pageFields>
  <dataFields count="1">
    <dataField name="Count of COVID-19 TEST DATE (DD/MM/YY)" fld="22" subtotal="count" baseField="0" baseItem="0"/>
  </dataFields>
  <chartFormats count="1">
    <chartFormat chart="0"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3"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R57:S63" firstHeaderRow="1" firstDataRow="2" firstDataCol="1" rowPageCount="1" colPageCount="1"/>
  <pivotFields count="32">
    <pivotField numFmtId="1" showAll="0"/>
    <pivotField showAll="0"/>
    <pivotField showAll="0"/>
    <pivotField showAll="0"/>
    <pivotField showAll="0"/>
    <pivotField showAll="0"/>
    <pivotField showAll="0"/>
    <pivotField axis="axisCol"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name="DATE OF SYMPTOM ONSET " axis="axisRow">
      <items count="369">
        <item h="1" x="0"/>
        <item h="1" x="1"/>
        <item x="2"/>
        <item x="3"/>
        <item x="4"/>
        <item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t="default"/>
      </items>
    </pivotField>
    <pivotField axis="axisPage" dataField="1" multipleItemSelectionAllowed="1" showAll="0">
      <items count="4">
        <item h="1" x="2"/>
        <item x="0"/>
        <item h="1"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s>
  <rowFields count="1">
    <field x="19"/>
  </rowFields>
  <rowItems count="5">
    <i>
      <x v="2"/>
    </i>
    <i>
      <x v="3"/>
    </i>
    <i>
      <x v="4"/>
    </i>
    <i>
      <x v="5"/>
    </i>
    <i t="grand">
      <x/>
    </i>
  </rowItems>
  <colFields count="1">
    <field x="7"/>
  </colFields>
  <colItems count="1">
    <i t="grand">
      <x/>
    </i>
  </colItems>
  <pageFields count="1">
    <pageField fld="20" hier="-1"/>
  </pageFields>
  <dataFields count="1">
    <dataField name="Count of COVID-19/ARI/ILI SYMPTOMS (Y/N)" fld="20" subtotal="count" baseField="0" baseItem="0"/>
  </dataFields>
  <chartFormats count="2">
    <chartFormat chart="0" format="0" series="1">
      <pivotArea type="data" outline="0" fieldPosition="0">
        <references count="2">
          <reference field="4294967294" count="1" selected="0">
            <x v="0"/>
          </reference>
          <reference field="20" count="1" selected="0">
            <x v="1"/>
          </reference>
        </references>
      </pivotArea>
    </chartFormat>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4"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Z57:AA65" firstHeaderRow="1" firstDataRow="2" firstDataCol="1" rowPageCount="1" colPageCount="1"/>
  <pivotFields count="30">
    <pivotField showAll="0"/>
    <pivotField showAll="0"/>
    <pivotField showAll="0"/>
    <pivotField showAll="0"/>
    <pivotField axis="axisCol"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name="DATE OF SYMPTOM ONSET " axis="axisRow">
      <items count="369">
        <item h="1" x="0"/>
        <item h="1" x="1"/>
        <item h="1" x="2"/>
        <item h="1" x="3"/>
        <item h="1" x="4"/>
        <item x="5"/>
        <item x="6"/>
        <item x="7"/>
        <item x="8"/>
        <item x="9"/>
        <item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t="default"/>
      </items>
    </pivotField>
    <pivotField showAll="0"/>
    <pivotField showAll="0"/>
    <pivotField showAll="0"/>
    <pivotField showAll="0"/>
    <pivotField showAll="0"/>
    <pivotField showAll="0"/>
    <pivotField showAll="0"/>
    <pivotField showAll="0"/>
    <pivotField showAll="0"/>
    <pivotField axis="axisPage" dataField="1" showAll="0">
      <items count="4">
        <item x="1"/>
        <item x="0"/>
        <item x="2"/>
        <item t="default"/>
      </items>
    </pivotField>
    <pivotField showAll="0"/>
    <pivotField showAll="0"/>
    <pivotField showAll="0"/>
  </pivotFields>
  <rowFields count="1">
    <field x="16"/>
  </rowFields>
  <rowItems count="7">
    <i>
      <x v="5"/>
    </i>
    <i>
      <x v="6"/>
    </i>
    <i>
      <x v="7"/>
    </i>
    <i>
      <x v="8"/>
    </i>
    <i>
      <x v="9"/>
    </i>
    <i>
      <x v="10"/>
    </i>
    <i t="grand">
      <x/>
    </i>
  </rowItems>
  <colFields count="1">
    <field x="4"/>
  </colFields>
  <colItems count="1">
    <i t="grand">
      <x/>
    </i>
  </colItems>
  <pageFields count="1">
    <pageField fld="26" item="1" hier="-1"/>
  </pageFields>
  <dataFields count="1">
    <dataField name="Count of ACUTE GASTRO-ENTERITIS (AGE) (Y/N)" fld="26" subtotal="count" baseField="0" baseItem="0"/>
  </dataFields>
  <chartFormats count="4">
    <chartFormat chart="1" format="0" series="1">
      <pivotArea type="data" outline="0" fieldPosition="0">
        <references count="2">
          <reference field="4294967294" count="1" selected="0">
            <x v="0"/>
          </reference>
          <reference field="4" count="1" selected="0">
            <x v="1"/>
          </reference>
        </references>
      </pivotArea>
    </chartFormat>
    <chartFormat chart="1" format="1" series="1">
      <pivotArea type="data" outline="0" fieldPosition="0">
        <references count="2">
          <reference field="4294967294" count="1" selected="0">
            <x v="0"/>
          </reference>
          <reference field="4" count="1" selected="0">
            <x v="2"/>
          </reference>
        </references>
      </pivotArea>
    </chartFormat>
    <chartFormat chart="1" format="2" series="1">
      <pivotArea type="data" outline="0" fieldPosition="0">
        <references count="2">
          <reference field="4294967294" count="1" selected="0">
            <x v="0"/>
          </reference>
          <reference field="4" count="1" selected="0">
            <x v="3"/>
          </reference>
        </references>
      </pivotArea>
    </chartFormat>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2" cacheId="3" applyNumberFormats="0" applyBorderFormats="0" applyFontFormats="0" applyPatternFormats="0" applyAlignmentFormats="0" applyWidthHeightFormats="1" dataCaption="Values" updatedVersion="5" minRefreshableVersion="3" useAutoFormatting="1" itemPrintTitles="1" createdVersion="7" indent="0" outline="1" outlineData="1" multipleFieldFilters="0" chartFormat="1">
  <location ref="I58:J65" firstHeaderRow="1" firstDataRow="2" firstDataCol="1"/>
  <pivotFields count="31">
    <pivotField showAll="0"/>
    <pivotField showAl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showAll="0"/>
    <pivotField axis="axisRow" defaultSubtotal="0">
      <items count="368">
        <item h="1" x="0"/>
        <item x="1"/>
        <item x="2"/>
        <item x="3"/>
        <item x="4"/>
        <item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s>
    </pivotField>
    <pivotField axis="axisCol" dataField="1" showAll="0" defaultSubtotal="0">
      <items count="4">
        <item h="1" x="0"/>
        <item m="1" x="2"/>
        <item m="1" x="1"/>
        <item h="1" m="1" x="3"/>
      </items>
    </pivotField>
    <pivotField showAll="0"/>
    <pivotField showAll="0" defaultSubtotal="0"/>
    <pivotField showAll="0"/>
    <pivotField showAll="0"/>
  </pivotFields>
  <rowFields count="1">
    <field x="25"/>
  </rowFields>
  <rowItems count="6">
    <i>
      <x v="1"/>
    </i>
    <i>
      <x v="2"/>
    </i>
    <i>
      <x v="3"/>
    </i>
    <i>
      <x v="4"/>
    </i>
    <i>
      <x v="5"/>
    </i>
    <i t="grand">
      <x/>
    </i>
  </rowItems>
  <colFields count="1">
    <field x="26"/>
  </colFields>
  <colItems count="1">
    <i t="grand">
      <x/>
    </i>
  </colItems>
  <dataFields count="1">
    <dataField name="Count of RESP RESULT ('Flu A Pos / 'Flu B Pos) or neg result" fld="26" subtotal="count" baseField="0" baseItem="0"/>
  </dataFields>
  <chartFormats count="1">
    <chartFormat chart="0" format="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rinterSettings" Target="../printerSettings/printerSettings4.bin"/><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2:G21"/>
  <sheetViews>
    <sheetView tabSelected="1" topLeftCell="A2" zoomScaleNormal="100" workbookViewId="0">
      <selection activeCell="A3" sqref="A3:G3"/>
    </sheetView>
  </sheetViews>
  <sheetFormatPr defaultRowHeight="11.25" x14ac:dyDescent="0.2"/>
  <cols>
    <col min="1" max="1" width="53.6640625" customWidth="1"/>
    <col min="2" max="2" width="13.83203125" customWidth="1"/>
    <col min="6" max="7" width="15.33203125" customWidth="1"/>
  </cols>
  <sheetData>
    <row r="2" spans="1:7" ht="34.15" customHeight="1" x14ac:dyDescent="0.2">
      <c r="A2" s="137" t="s">
        <v>0</v>
      </c>
      <c r="B2" s="137"/>
      <c r="C2" s="137"/>
      <c r="D2" s="137"/>
      <c r="E2" s="137"/>
      <c r="F2" s="137"/>
      <c r="G2" s="137"/>
    </row>
    <row r="3" spans="1:7" ht="371.45" customHeight="1" x14ac:dyDescent="0.2">
      <c r="A3" s="138" t="s">
        <v>1</v>
      </c>
      <c r="B3" s="138"/>
      <c r="C3" s="138"/>
      <c r="D3" s="138"/>
      <c r="E3" s="138"/>
      <c r="F3" s="138"/>
      <c r="G3" s="138"/>
    </row>
    <row r="4" spans="1:7" x14ac:dyDescent="0.2">
      <c r="A4" s="2"/>
    </row>
    <row r="5" spans="1:7" ht="12.75" x14ac:dyDescent="0.2">
      <c r="A5" s="69"/>
    </row>
    <row r="6" spans="1:7" ht="12" x14ac:dyDescent="0.2">
      <c r="A6" s="82" t="s">
        <v>2</v>
      </c>
      <c r="B6" s="83" t="s">
        <v>3</v>
      </c>
    </row>
    <row r="7" spans="1:7" ht="12" x14ac:dyDescent="0.2">
      <c r="A7" s="84" t="s">
        <v>4</v>
      </c>
      <c r="B7" s="85" t="s">
        <v>5</v>
      </c>
    </row>
    <row r="8" spans="1:7" ht="12" x14ac:dyDescent="0.2">
      <c r="A8" s="90" t="s">
        <v>6</v>
      </c>
      <c r="B8" s="85" t="s">
        <v>7</v>
      </c>
    </row>
    <row r="9" spans="1:7" ht="12.75" x14ac:dyDescent="0.2">
      <c r="A9" s="69"/>
      <c r="C9" s="2"/>
    </row>
    <row r="10" spans="1:7" ht="12.75" x14ac:dyDescent="0.2">
      <c r="A10" s="69"/>
    </row>
    <row r="11" spans="1:7" ht="12.75" x14ac:dyDescent="0.2">
      <c r="A11" s="69"/>
    </row>
    <row r="12" spans="1:7" x14ac:dyDescent="0.2">
      <c r="A12" s="2"/>
    </row>
    <row r="13" spans="1:7" ht="12.75" x14ac:dyDescent="0.2">
      <c r="A13" s="68"/>
    </row>
    <row r="14" spans="1:7" ht="12.75" x14ac:dyDescent="0.2">
      <c r="A14" s="69"/>
    </row>
    <row r="15" spans="1:7" ht="12.75" x14ac:dyDescent="0.2">
      <c r="A15" s="69"/>
    </row>
    <row r="16" spans="1:7" ht="12.75" x14ac:dyDescent="0.2">
      <c r="A16" s="69"/>
    </row>
    <row r="17" spans="1:1" ht="12.75" x14ac:dyDescent="0.2">
      <c r="A17" s="69"/>
    </row>
    <row r="18" spans="1:1" ht="12.75" x14ac:dyDescent="0.2">
      <c r="A18" s="69"/>
    </row>
    <row r="19" spans="1:1" ht="12.75" x14ac:dyDescent="0.2">
      <c r="A19" s="69"/>
    </row>
    <row r="20" spans="1:1" x14ac:dyDescent="0.2">
      <c r="A20" s="2"/>
    </row>
    <row r="21" spans="1:1" ht="12.75" x14ac:dyDescent="0.2">
      <c r="A21" s="68"/>
    </row>
  </sheetData>
  <mergeCells count="2">
    <mergeCell ref="A2:G2"/>
    <mergeCell ref="A3:G3"/>
  </mergeCells>
  <pageMargins left="0.7" right="0.7" top="0.75" bottom="0.75" header="0.3" footer="0.3"/>
  <pageSetup paperSize="9" orientation="portrait" horizontalDpi="1200" verticalDpi="1200" r:id="rId1"/>
  <headerFooter>
    <oddFooter>&amp;C_x000D_&amp;1#&amp;"Arial Black"&amp;10&amp;K000000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L13"/>
  <sheetViews>
    <sheetView workbookViewId="0">
      <selection activeCell="C6" sqref="C6"/>
    </sheetView>
  </sheetViews>
  <sheetFormatPr defaultColWidth="9.33203125" defaultRowHeight="11.25" x14ac:dyDescent="0.2"/>
  <cols>
    <col min="1" max="1" width="32.83203125" style="74" customWidth="1"/>
    <col min="2" max="2" width="25.1640625" style="74" customWidth="1"/>
    <col min="3" max="3" width="31.6640625" style="74" customWidth="1"/>
    <col min="4" max="4" width="18.83203125" style="74" hidden="1" customWidth="1"/>
    <col min="5" max="5" width="9.33203125" style="74" customWidth="1"/>
    <col min="6" max="6" width="14.33203125" style="74" customWidth="1"/>
    <col min="7" max="7" width="17" style="74" customWidth="1"/>
    <col min="8" max="8" width="4.5" style="74" customWidth="1"/>
    <col min="9" max="10" width="3.6640625" style="74" customWidth="1"/>
    <col min="11" max="11" width="4.6640625" style="74" customWidth="1"/>
    <col min="12" max="12" width="6.6640625" style="74" customWidth="1"/>
    <col min="13" max="16384" width="9.33203125" style="74"/>
  </cols>
  <sheetData>
    <row r="1" spans="1:12" ht="21" thickBot="1" x14ac:dyDescent="0.25">
      <c r="A1" s="137" t="s">
        <v>0</v>
      </c>
      <c r="B1" s="137"/>
      <c r="C1" s="137"/>
      <c r="D1" s="137"/>
      <c r="E1" s="137"/>
      <c r="F1" s="137"/>
      <c r="G1" s="137"/>
      <c r="H1" s="73"/>
      <c r="I1" s="73"/>
      <c r="J1" s="73"/>
      <c r="K1" s="73"/>
      <c r="L1" s="73"/>
    </row>
    <row r="2" spans="1:12" ht="21" thickBot="1" x14ac:dyDescent="0.25">
      <c r="A2" s="64" t="s">
        <v>8</v>
      </c>
      <c r="B2" s="75"/>
      <c r="C2" s="66" t="s">
        <v>9</v>
      </c>
      <c r="D2" s="169"/>
      <c r="E2" s="170"/>
      <c r="F2" s="170"/>
      <c r="G2" s="171"/>
      <c r="H2" s="73"/>
      <c r="I2" s="73"/>
      <c r="J2" s="73"/>
      <c r="K2" s="73"/>
      <c r="L2" s="73"/>
    </row>
    <row r="3" spans="1:12" ht="26.25" thickBot="1" x14ac:dyDescent="0.25">
      <c r="A3" s="65" t="s">
        <v>10</v>
      </c>
      <c r="B3" s="76"/>
      <c r="C3" s="66" t="s">
        <v>11</v>
      </c>
      <c r="D3" s="139"/>
      <c r="E3" s="140"/>
      <c r="F3" s="140"/>
      <c r="G3" s="141"/>
      <c r="H3" s="73"/>
      <c r="I3" s="73"/>
      <c r="J3" s="73"/>
      <c r="K3" s="73"/>
      <c r="L3" s="73"/>
    </row>
    <row r="4" spans="1:12" ht="26.25" thickBot="1" x14ac:dyDescent="0.25">
      <c r="A4" s="65" t="s">
        <v>12</v>
      </c>
      <c r="B4" s="76"/>
      <c r="C4" s="66" t="s">
        <v>13</v>
      </c>
      <c r="D4" s="139"/>
      <c r="E4" s="140"/>
      <c r="F4" s="140"/>
      <c r="G4" s="141"/>
      <c r="H4" s="73"/>
      <c r="I4" s="73"/>
      <c r="J4" s="73"/>
      <c r="K4" s="73"/>
      <c r="L4" s="73"/>
    </row>
    <row r="5" spans="1:12" ht="26.25" thickBot="1" x14ac:dyDescent="0.25">
      <c r="A5" s="66" t="s">
        <v>14</v>
      </c>
      <c r="B5" s="76"/>
      <c r="C5" s="66" t="s">
        <v>15</v>
      </c>
      <c r="D5" s="139"/>
      <c r="E5" s="140"/>
      <c r="F5" s="140"/>
      <c r="G5" s="141"/>
      <c r="H5" s="73"/>
      <c r="I5" s="73"/>
      <c r="J5" s="73"/>
      <c r="K5" s="73"/>
      <c r="L5" s="73"/>
    </row>
    <row r="6" spans="1:12" ht="26.25" thickBot="1" x14ac:dyDescent="0.25">
      <c r="A6" s="86" t="s">
        <v>16</v>
      </c>
      <c r="B6" s="76"/>
      <c r="C6" s="66" t="s">
        <v>17</v>
      </c>
      <c r="D6" s="79"/>
      <c r="E6" s="144"/>
      <c r="F6" s="144"/>
      <c r="G6" s="145"/>
      <c r="H6" s="73"/>
      <c r="I6" s="73"/>
      <c r="J6" s="73"/>
      <c r="K6" s="73"/>
      <c r="L6" s="73"/>
    </row>
    <row r="7" spans="1:12" ht="21" thickBot="1" x14ac:dyDescent="0.25">
      <c r="A7" s="142" t="s">
        <v>18</v>
      </c>
      <c r="B7" s="67" t="s">
        <v>19</v>
      </c>
      <c r="C7" s="139"/>
      <c r="D7" s="140"/>
      <c r="E7" s="140"/>
      <c r="F7" s="140"/>
      <c r="G7" s="141"/>
      <c r="H7" s="73"/>
      <c r="I7" s="73"/>
      <c r="J7" s="73"/>
      <c r="K7" s="73"/>
      <c r="L7" s="73"/>
    </row>
    <row r="8" spans="1:12" ht="21" thickBot="1" x14ac:dyDescent="0.25">
      <c r="A8" s="143"/>
      <c r="B8" s="67" t="s">
        <v>20</v>
      </c>
      <c r="C8" s="139"/>
      <c r="D8" s="140"/>
      <c r="E8" s="140"/>
      <c r="F8" s="140"/>
      <c r="G8" s="141"/>
      <c r="H8" s="73"/>
      <c r="I8" s="73"/>
      <c r="J8" s="73"/>
      <c r="K8" s="73"/>
      <c r="L8" s="73"/>
    </row>
    <row r="9" spans="1:12" ht="43.9" customHeight="1" thickBot="1" x14ac:dyDescent="0.25">
      <c r="A9" s="87" t="s">
        <v>21</v>
      </c>
      <c r="B9" s="89"/>
      <c r="C9" s="66" t="s">
        <v>22</v>
      </c>
      <c r="D9" s="139"/>
      <c r="E9" s="140"/>
      <c r="F9" s="140"/>
      <c r="G9" s="141"/>
      <c r="H9" s="73"/>
      <c r="I9" s="73"/>
      <c r="J9" s="73"/>
      <c r="K9" s="73"/>
      <c r="L9" s="73"/>
    </row>
    <row r="10" spans="1:12" ht="12.75" thickBot="1" x14ac:dyDescent="0.25">
      <c r="A10" s="160"/>
      <c r="B10" s="149" t="s">
        <v>23</v>
      </c>
      <c r="C10" s="150"/>
      <c r="D10" s="151"/>
      <c r="E10" s="167" t="s">
        <v>24</v>
      </c>
      <c r="F10" s="168"/>
      <c r="G10" s="60" t="s">
        <v>25</v>
      </c>
    </row>
    <row r="11" spans="1:12" ht="11.25" customHeight="1" x14ac:dyDescent="0.2">
      <c r="A11" s="161"/>
      <c r="B11" s="152"/>
      <c r="C11" s="153"/>
      <c r="D11" s="154"/>
      <c r="E11" s="163"/>
      <c r="F11" s="164"/>
      <c r="G11" s="158"/>
    </row>
    <row r="12" spans="1:12" ht="12" customHeight="1" thickBot="1" x14ac:dyDescent="0.25">
      <c r="A12" s="162"/>
      <c r="B12" s="155"/>
      <c r="C12" s="156"/>
      <c r="D12" s="157"/>
      <c r="E12" s="165"/>
      <c r="F12" s="166"/>
      <c r="G12" s="159"/>
    </row>
    <row r="13" spans="1:12" ht="185.25" customHeight="1" x14ac:dyDescent="0.2">
      <c r="A13" s="146" t="s">
        <v>26</v>
      </c>
      <c r="B13" s="147"/>
      <c r="C13" s="147"/>
      <c r="D13" s="147"/>
      <c r="E13" s="147"/>
      <c r="F13" s="148"/>
      <c r="G13" s="77" t="s">
        <v>27</v>
      </c>
    </row>
  </sheetData>
  <mergeCells count="16">
    <mergeCell ref="A1:G1"/>
    <mergeCell ref="D2:G2"/>
    <mergeCell ref="D4:G4"/>
    <mergeCell ref="D5:G5"/>
    <mergeCell ref="C7:G7"/>
    <mergeCell ref="C8:G8"/>
    <mergeCell ref="A7:A8"/>
    <mergeCell ref="D3:G3"/>
    <mergeCell ref="E6:G6"/>
    <mergeCell ref="A13:F13"/>
    <mergeCell ref="D9:G9"/>
    <mergeCell ref="B10:D12"/>
    <mergeCell ref="G11:G12"/>
    <mergeCell ref="A10:A12"/>
    <mergeCell ref="E11:F12"/>
    <mergeCell ref="E10:F10"/>
  </mergeCells>
  <conditionalFormatting sqref="C2:C4 A5:A6">
    <cfRule type="duplicateValues" dxfId="23" priority="2"/>
  </conditionalFormatting>
  <conditionalFormatting sqref="C5:C6">
    <cfRule type="duplicateValues" dxfId="22" priority="1"/>
  </conditionalFormatting>
  <pageMargins left="0.7" right="0.7" top="0.75" bottom="0.75" header="0.3" footer="0.3"/>
  <pageSetup paperSize="9" orientation="portrait" r:id="rId1"/>
  <headerFooter>
    <oddFooter>&amp;C_x000D_&amp;1#&amp;"Arial Black"&amp;10&amp;K000000 OFFICIAL</oddFooter>
  </headerFooter>
  <extLst>
    <ext xmlns:x14="http://schemas.microsoft.com/office/spreadsheetml/2009/9/main" uri="{78C0D931-6437-407d-A8EE-F0AAD7539E65}">
      <x14:conditionalFormattings>
        <x14:conditionalFormatting xmlns:xm="http://schemas.microsoft.com/office/excel/2006/main">
          <x14:cfRule type="cellIs" priority="3" operator="equal" id="{2552FA15-08D5-442A-ABCF-4B3705BA4F6B}">
            <xm:f>'4 - MoH use only'!$A$38</xm:f>
            <x14:dxf>
              <font>
                <color auto="1"/>
              </font>
              <fill>
                <patternFill>
                  <bgColor rgb="FFFF0000"/>
                </patternFill>
              </fill>
            </x14:dxf>
          </x14:cfRule>
          <x14:cfRule type="cellIs" priority="4" operator="equal" id="{6B519EA1-C4CE-4C5D-B686-54855973E4AB}">
            <xm:f>'4 - MoH use only'!$A$37</xm:f>
            <x14:dxf>
              <font>
                <color auto="1"/>
              </font>
              <fill>
                <patternFill>
                  <bgColor rgb="FFF5FB05"/>
                </patternFill>
              </fill>
            </x14:dxf>
          </x14:cfRule>
          <x14:cfRule type="cellIs" priority="5" operator="equal" id="{BCF2CBC4-5E1A-4891-8E07-4ED02654E6A1}">
            <xm:f>'4 - MoH use only'!$A$36</xm:f>
            <x14:dxf>
              <font>
                <color auto="1"/>
              </font>
              <fill>
                <patternFill>
                  <bgColor rgb="FF00B050"/>
                </patternFill>
              </fill>
            </x14:dxf>
          </x14:cfRule>
          <x14:cfRule type="cellIs" priority="6" operator="equal" id="{88EB9154-140A-4152-A960-2ED6EB3A6439}">
            <xm:f>'4 - MoH use only'!$A$35</xm:f>
            <x14:dxf>
              <font>
                <color theme="0"/>
              </font>
              <fill>
                <patternFill patternType="none">
                  <bgColor auto="1"/>
                </patternFill>
              </fill>
            </x14:dxf>
          </x14:cfRule>
          <xm:sqref>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'4 - MoH use only'!$A$36:$A$37</xm:f>
          </x14:formula1>
          <xm:sqref>G13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A5003"/>
  <sheetViews>
    <sheetView showRuler="0" topLeftCell="A2" zoomScale="98" zoomScaleNormal="98" workbookViewId="0">
      <pane ySplit="2" topLeftCell="A4" activePane="bottomLeft" state="frozen"/>
      <selection activeCell="A2" sqref="A2"/>
      <selection pane="bottomLeft" activeCell="N3" sqref="N3"/>
    </sheetView>
  </sheetViews>
  <sheetFormatPr defaultColWidth="8.6640625" defaultRowHeight="11.25" x14ac:dyDescent="0.2"/>
  <cols>
    <col min="1" max="1" width="9.33203125" customWidth="1"/>
    <col min="2" max="4" width="14.6640625" customWidth="1"/>
    <col min="5" max="5" width="14.6640625" style="105" customWidth="1"/>
    <col min="6" max="7" width="14.6640625" customWidth="1"/>
    <col min="8" max="8" width="22" customWidth="1"/>
    <col min="9" max="9" width="14.6640625" customWidth="1"/>
    <col min="10" max="10" width="16.5" customWidth="1"/>
    <col min="11" max="11" width="15" customWidth="1"/>
    <col min="12" max="12" width="16.33203125" customWidth="1"/>
    <col min="13" max="13" width="14.6640625" customWidth="1"/>
    <col min="14" max="16" width="14.6640625" style="13" customWidth="1"/>
    <col min="17" max="21" width="14.6640625" customWidth="1"/>
    <col min="22" max="22" width="35.6640625" style="1" customWidth="1"/>
    <col min="23" max="23" width="9.33203125" customWidth="1"/>
    <col min="24" max="24" width="24" hidden="1" customWidth="1"/>
    <col min="25" max="25" width="32.1640625" hidden="1" customWidth="1"/>
    <col min="26" max="27" width="30.83203125" hidden="1" customWidth="1"/>
  </cols>
  <sheetData>
    <row r="1" spans="1:27" ht="21" thickBot="1" x14ac:dyDescent="0.25">
      <c r="A1" s="172" t="s">
        <v>28</v>
      </c>
      <c r="B1" s="172"/>
      <c r="C1" s="172"/>
      <c r="D1" s="172"/>
      <c r="E1" s="172"/>
      <c r="F1" s="172"/>
      <c r="G1" s="172"/>
      <c r="H1" s="172"/>
      <c r="I1" s="172"/>
      <c r="J1" s="172"/>
      <c r="K1" s="172"/>
      <c r="L1" s="172"/>
      <c r="M1" s="172"/>
      <c r="N1" s="172"/>
      <c r="O1" s="172"/>
      <c r="P1" s="172"/>
      <c r="Q1" s="172"/>
      <c r="R1" s="172"/>
      <c r="S1" s="172"/>
      <c r="T1" s="172"/>
      <c r="U1" s="172"/>
      <c r="V1" s="172"/>
    </row>
    <row r="2" spans="1:27" s="43" customFormat="1" ht="48" customHeight="1" thickTop="1" thickBot="1" x14ac:dyDescent="0.25">
      <c r="A2" s="71"/>
      <c r="B2" s="173" t="s">
        <v>29</v>
      </c>
      <c r="C2" s="174"/>
      <c r="D2" s="174"/>
      <c r="E2" s="174"/>
      <c r="F2" s="174"/>
      <c r="G2" s="174"/>
      <c r="H2" s="92" t="s">
        <v>30</v>
      </c>
      <c r="I2" s="175" t="s">
        <v>31</v>
      </c>
      <c r="J2" s="176"/>
      <c r="K2" s="176"/>
      <c r="L2" s="177"/>
      <c r="M2" s="180" t="s">
        <v>32</v>
      </c>
      <c r="N2" s="181"/>
      <c r="O2" s="181"/>
      <c r="P2" s="181"/>
      <c r="Q2" s="181"/>
      <c r="R2" s="181"/>
      <c r="S2" s="182"/>
      <c r="T2" s="178" t="s">
        <v>33</v>
      </c>
      <c r="U2" s="179"/>
      <c r="V2" s="72"/>
    </row>
    <row r="3" spans="1:27" s="4" customFormat="1" ht="122.25" customHeight="1" thickTop="1" thickBot="1" x14ac:dyDescent="0.25">
      <c r="A3" s="44" t="s">
        <v>34</v>
      </c>
      <c r="B3" s="45" t="s">
        <v>35</v>
      </c>
      <c r="C3" s="45" t="s">
        <v>36</v>
      </c>
      <c r="D3" s="46" t="s">
        <v>37</v>
      </c>
      <c r="E3" s="102" t="s">
        <v>38</v>
      </c>
      <c r="F3" s="47" t="s">
        <v>39</v>
      </c>
      <c r="G3" s="47" t="s">
        <v>40</v>
      </c>
      <c r="H3" s="48" t="s">
        <v>41</v>
      </c>
      <c r="I3" s="49" t="s">
        <v>42</v>
      </c>
      <c r="J3" s="63" t="s">
        <v>43</v>
      </c>
      <c r="K3" s="63" t="s">
        <v>44</v>
      </c>
      <c r="L3" s="61" t="s">
        <v>45</v>
      </c>
      <c r="M3" s="62" t="s">
        <v>46</v>
      </c>
      <c r="N3" s="50" t="s">
        <v>47</v>
      </c>
      <c r="O3" s="51" t="s">
        <v>48</v>
      </c>
      <c r="P3" s="51" t="s">
        <v>49</v>
      </c>
      <c r="Q3" s="52" t="s">
        <v>50</v>
      </c>
      <c r="R3" s="52" t="s">
        <v>51</v>
      </c>
      <c r="S3" s="53" t="s">
        <v>52</v>
      </c>
      <c r="T3" s="54" t="s">
        <v>53</v>
      </c>
      <c r="U3" s="54" t="s">
        <v>54</v>
      </c>
      <c r="V3" s="55" t="s">
        <v>55</v>
      </c>
      <c r="X3" s="96" t="s">
        <v>56</v>
      </c>
      <c r="Y3" s="96" t="s">
        <v>57</v>
      </c>
      <c r="Z3" s="96" t="s">
        <v>58</v>
      </c>
      <c r="AA3" s="96" t="s">
        <v>59</v>
      </c>
    </row>
    <row r="4" spans="1:27" ht="13.5" thickTop="1" x14ac:dyDescent="0.2">
      <c r="A4" s="15">
        <v>1</v>
      </c>
      <c r="B4" s="22"/>
      <c r="C4" s="22"/>
      <c r="D4" s="23"/>
      <c r="E4" s="103"/>
      <c r="F4" s="22"/>
      <c r="G4" s="22"/>
      <c r="H4" s="24"/>
      <c r="I4" s="16"/>
      <c r="J4" s="25"/>
      <c r="K4" s="25"/>
      <c r="L4" s="26"/>
      <c r="M4" s="20"/>
      <c r="N4" s="27"/>
      <c r="O4" s="18"/>
      <c r="P4" s="20"/>
      <c r="Q4" s="19"/>
      <c r="R4" s="28"/>
      <c r="S4" s="27"/>
      <c r="T4" s="29"/>
      <c r="U4" s="29"/>
      <c r="V4" s="3"/>
      <c r="X4" t="str">
        <f>IF(('1 - Cover page'!$B$9-M4)&lt;6,"&lt;=5 Days","&gt;5 Days")</f>
        <v>&lt;=5 Days</v>
      </c>
      <c r="Y4" t="str">
        <f>IF(('1 - Cover page'!$B$9-M4)=0,"0", IF(('1 - Cover page'!$B$9-M4)= 1,"1", IF(('1 - Cover page'!$B$9-M4)= 2,"2", IF(('1 - Cover page'!$B$9-M4)= 3,"3", IF(('1 - Cover page'!$B$9-M4)= 4,"4", IF(('1 - Cover page'!$B$9-M4)= 5,"5", IF(('1 - Cover page'!$B$9-M4)= 6,"6", IF(('1 - Cover page'!$B$9-M4)= 7,"7", IF(('1 - Cover page'!$B$9-M4)= 8,"8", IF(('1 - Cover page'!$B$9-M4)= 9,"9", IF(('1 - Cover page'!$B$9-M4)= 10,"10", IF(('1 - Cover page'!$B$9-M4)= 11,"11", IF(('1 - Cover page'!$B$9-M4)= 12,"12", IF(('1 - Cover page'!$B$9-M4)= 13,"13", IF(('1 - Cover page'!$B$9-M4)= 14,"14", IF(('1 - Cover page'!$B$9-M4)= 15,"15",  ""))))))))))))))))</f>
        <v>0</v>
      </c>
      <c r="Z4" t="str">
        <f>IF(('1 - Cover page'!$B$9-I4)=0,"0", IF(('1 - Cover page'!$B$9-I4)= 1,"1", IF(('1 - Cover page'!$B$9-I4)= 2,"2", IF(('1 - Cover page'!$B$9-I4)= 3,"3", IF(('1 - Cover page'!$B$9-I4)= 4,"4", IF(('1 - Cover page'!$B$9-I4)= 5,"5", IF(('1 - Cover page'!$B$9-I4)= 6,"6", IF(('1 - Cover page'!$B$9-I4)= 7,"7", IF(('1 - Cover page'!$B$9-I4)= 8,"8", IF(('1 - Cover page'!$B$9-I4)= 9,"9", IF(('1 - Cover page'!$B$9-I4)= 10,"10", IF(('1 - Cover page'!$B$9-I4)= 11,"11", IF(('1 - Cover page'!$B$9-I4)= 12,"12", IF(('1 - Cover page'!$B$9-I4)= 13,"13", IF(('1 - Cover page'!$B$9-I4)= 14,"14", IF(('1 - Cover page'!$B$9-I4)= 15,"15",  ""))))))))))))))))</f>
        <v>0</v>
      </c>
      <c r="AA4" t="e">
        <f>VLOOKUP(E4,'Age group'!$A$2:$B$7,2,TRUE)</f>
        <v>#N/A</v>
      </c>
    </row>
    <row r="5" spans="1:27" ht="12.75" x14ac:dyDescent="0.2">
      <c r="A5" s="21">
        <v>2</v>
      </c>
      <c r="B5" s="22"/>
      <c r="C5" s="22"/>
      <c r="D5" s="23"/>
      <c r="E5" s="103"/>
      <c r="F5" s="22"/>
      <c r="G5" s="22"/>
      <c r="H5" s="24"/>
      <c r="I5" s="16"/>
      <c r="J5" s="25"/>
      <c r="K5" s="25"/>
      <c r="L5" s="26"/>
      <c r="M5" s="20"/>
      <c r="N5" s="27"/>
      <c r="O5" s="18"/>
      <c r="P5" s="20"/>
      <c r="Q5" s="19"/>
      <c r="R5" s="28"/>
      <c r="S5" s="27"/>
      <c r="T5" s="29"/>
      <c r="U5" s="29"/>
      <c r="V5" s="3"/>
      <c r="X5" t="str">
        <f>IF(('1 - Cover page'!$B$9-M5)&lt;6,"&lt;=5 Days","&gt;5 Days")</f>
        <v>&lt;=5 Days</v>
      </c>
      <c r="Y5" t="str">
        <f>IF(('1 - Cover page'!$B$9-M5)=0,"0", IF(('1 - Cover page'!$B$9-M5)= 1,"1", IF(('1 - Cover page'!$B$9-M5)= 2,"2", IF(('1 - Cover page'!$B$9-M5)= 3,"3", IF(('1 - Cover page'!$B$9-M5)= 4,"4", IF(('1 - Cover page'!$B$9-M5)= 5,"5", IF(('1 - Cover page'!$B$9-M5)= 6,"6", IF(('1 - Cover page'!$B$9-M5)= 7,"7", IF(('1 - Cover page'!$B$9-M5)= 8,"8", IF(('1 - Cover page'!$B$9-M5)= 9,"9", IF(('1 - Cover page'!$B$9-M5)= 10,"10", IF(('1 - Cover page'!$B$9-M5)= 11,"11", IF(('1 - Cover page'!$B$9-M5)= 12,"12", IF(('1 - Cover page'!$B$9-M5)= 13,"13", IF(('1 - Cover page'!$B$9-M5)= 14,"14", IF(('1 - Cover page'!$B$9-M5)= 15,"15",  ""))))))))))))))))</f>
        <v>0</v>
      </c>
      <c r="Z5" t="str">
        <f>IF(('1 - Cover page'!$B$9-I5)=0,"0", IF(('1 - Cover page'!$B$9-I5)= 1,"1", IF(('1 - Cover page'!$B$9-I5)= 2,"2", IF(('1 - Cover page'!$B$9-I5)= 3,"3", IF(('1 - Cover page'!$B$9-I5)= 4,"4", IF(('1 - Cover page'!$B$9-I5)= 5,"5", IF(('1 - Cover page'!$B$9-I5)= 6,"6", IF(('1 - Cover page'!$B$9-I5)= 7,"7", IF(('1 - Cover page'!$B$9-I5)= 8,"8", IF(('1 - Cover page'!$B$9-I5)= 9,"9", IF(('1 - Cover page'!$B$9-I5)= 10,"10", IF(('1 - Cover page'!$B$9-I5)= 11,"11", IF(('1 - Cover page'!$B$9-I5)= 12,"12", IF(('1 - Cover page'!$B$9-I5)= 13,"13", IF(('1 - Cover page'!$B$9-I5)= 14,"14", IF(('1 - Cover page'!$B$9-I5)= 15,"15",  ""))))))))))))))))</f>
        <v>0</v>
      </c>
      <c r="AA5" t="e">
        <f>VLOOKUP(E5,'Age group'!$A$2:$B$7,2,TRUE)</f>
        <v>#N/A</v>
      </c>
    </row>
    <row r="6" spans="1:27" ht="12.75" x14ac:dyDescent="0.2">
      <c r="A6" s="21">
        <v>3</v>
      </c>
      <c r="B6" s="22"/>
      <c r="C6" s="22"/>
      <c r="D6" s="23"/>
      <c r="E6" s="103"/>
      <c r="F6" s="22"/>
      <c r="G6" s="22"/>
      <c r="H6" s="24"/>
      <c r="I6" s="16"/>
      <c r="J6" s="25"/>
      <c r="K6" s="25"/>
      <c r="L6" s="26"/>
      <c r="M6" s="20"/>
      <c r="N6" s="27"/>
      <c r="O6" s="18"/>
      <c r="P6" s="20"/>
      <c r="Q6" s="19"/>
      <c r="R6" s="28"/>
      <c r="S6" s="27"/>
      <c r="T6" s="29"/>
      <c r="U6" s="29"/>
      <c r="V6" s="3"/>
      <c r="X6" t="str">
        <f>IF(('1 - Cover page'!$B$9-M6)&lt;6,"&lt;=5 Days","&gt;5 Days")</f>
        <v>&lt;=5 Days</v>
      </c>
      <c r="Y6" t="str">
        <f>IF(('1 - Cover page'!$B$9-M6)=0,"0", IF(('1 - Cover page'!$B$9-M6)= 1,"1", IF(('1 - Cover page'!$B$9-M6)= 2,"2", IF(('1 - Cover page'!$B$9-M6)= 3,"3", IF(('1 - Cover page'!$B$9-M6)= 4,"4", IF(('1 - Cover page'!$B$9-M6)= 5,"5", IF(('1 - Cover page'!$B$9-M6)= 6,"6", IF(('1 - Cover page'!$B$9-M6)= 7,"7", IF(('1 - Cover page'!$B$9-M6)= 8,"8", IF(('1 - Cover page'!$B$9-M6)= 9,"9", IF(('1 - Cover page'!$B$9-M6)= 10,"10", IF(('1 - Cover page'!$B$9-M6)= 11,"11", IF(('1 - Cover page'!$B$9-M6)= 12,"12", IF(('1 - Cover page'!$B$9-M6)= 13,"13", IF(('1 - Cover page'!$B$9-M6)= 14,"14", IF(('1 - Cover page'!$B$9-M6)= 15,"15",  ""))))))))))))))))</f>
        <v>0</v>
      </c>
      <c r="Z6" t="str">
        <f>IF(('1 - Cover page'!$B$9-I6)=0,"0", IF(('1 - Cover page'!$B$9-I6)= 1,"1", IF(('1 - Cover page'!$B$9-I6)= 2,"2", IF(('1 - Cover page'!$B$9-I6)= 3,"3", IF(('1 - Cover page'!$B$9-I6)= 4,"4", IF(('1 - Cover page'!$B$9-I6)= 5,"5", IF(('1 - Cover page'!$B$9-I6)= 6,"6", IF(('1 - Cover page'!$B$9-I6)= 7,"7", IF(('1 - Cover page'!$B$9-I6)= 8,"8", IF(('1 - Cover page'!$B$9-I6)= 9,"9", IF(('1 - Cover page'!$B$9-I6)= 10,"10", IF(('1 - Cover page'!$B$9-I6)= 11,"11", IF(('1 - Cover page'!$B$9-I6)= 12,"12", IF(('1 - Cover page'!$B$9-I6)= 13,"13", IF(('1 - Cover page'!$B$9-I6)= 14,"14", IF(('1 - Cover page'!$B$9-I6)= 15,"15",  ""))))))))))))))))</f>
        <v>0</v>
      </c>
      <c r="AA6" t="e">
        <f>VLOOKUP(E6,'Age group'!$A$2:$B$7,2,TRUE)</f>
        <v>#N/A</v>
      </c>
    </row>
    <row r="7" spans="1:27" ht="12.75" x14ac:dyDescent="0.2">
      <c r="A7" s="21">
        <v>4</v>
      </c>
      <c r="B7" s="22"/>
      <c r="C7" s="22"/>
      <c r="D7" s="23"/>
      <c r="E7" s="103"/>
      <c r="F7" s="22"/>
      <c r="G7" s="22"/>
      <c r="H7" s="24"/>
      <c r="I7" s="16"/>
      <c r="J7" s="25"/>
      <c r="K7" s="25"/>
      <c r="L7" s="26"/>
      <c r="M7" s="20"/>
      <c r="N7" s="27"/>
      <c r="O7" s="18"/>
      <c r="P7" s="20"/>
      <c r="Q7" s="19"/>
      <c r="R7" s="28"/>
      <c r="S7" s="27"/>
      <c r="T7" s="29"/>
      <c r="U7" s="29"/>
      <c r="V7" s="3"/>
      <c r="X7" t="str">
        <f>IF(('1 - Cover page'!$B$9-M7)&lt;6,"&lt;=5 Days","&gt;5 Days")</f>
        <v>&lt;=5 Days</v>
      </c>
      <c r="Y7" t="str">
        <f>IF(('1 - Cover page'!$B$9-M7)=0,"0", IF(('1 - Cover page'!$B$9-M7)= 1,"1", IF(('1 - Cover page'!$B$9-M7)= 2,"2", IF(('1 - Cover page'!$B$9-M7)= 3,"3", IF(('1 - Cover page'!$B$9-M7)= 4,"4", IF(('1 - Cover page'!$B$9-M7)= 5,"5", IF(('1 - Cover page'!$B$9-M7)= 6,"6", IF(('1 - Cover page'!$B$9-M7)= 7,"7", IF(('1 - Cover page'!$B$9-M7)= 8,"8", IF(('1 - Cover page'!$B$9-M7)= 9,"9", IF(('1 - Cover page'!$B$9-M7)= 10,"10", IF(('1 - Cover page'!$B$9-M7)= 11,"11", IF(('1 - Cover page'!$B$9-M7)= 12,"12", IF(('1 - Cover page'!$B$9-M7)= 13,"13", IF(('1 - Cover page'!$B$9-M7)= 14,"14", IF(('1 - Cover page'!$B$9-M7)= 15,"15",  ""))))))))))))))))</f>
        <v>0</v>
      </c>
      <c r="Z7" t="str">
        <f>IF(('1 - Cover page'!$B$9-I7)=0,"0", IF(('1 - Cover page'!$B$9-I7)= 1,"1", IF(('1 - Cover page'!$B$9-I7)= 2,"2", IF(('1 - Cover page'!$B$9-I7)= 3,"3", IF(('1 - Cover page'!$B$9-I7)= 4,"4", IF(('1 - Cover page'!$B$9-I7)= 5,"5", IF(('1 - Cover page'!$B$9-I7)= 6,"6", IF(('1 - Cover page'!$B$9-I7)= 7,"7", IF(('1 - Cover page'!$B$9-I7)= 8,"8", IF(('1 - Cover page'!$B$9-I7)= 9,"9", IF(('1 - Cover page'!$B$9-I7)= 10,"10", IF(('1 - Cover page'!$B$9-I7)= 11,"11", IF(('1 - Cover page'!$B$9-I7)= 12,"12", IF(('1 - Cover page'!$B$9-I7)= 13,"13", IF(('1 - Cover page'!$B$9-I7)= 14,"14", IF(('1 - Cover page'!$B$9-I7)= 15,"15",  ""))))))))))))))))</f>
        <v>0</v>
      </c>
      <c r="AA7" t="e">
        <f>VLOOKUP(E7,'Age group'!$A$2:$B$7,2,TRUE)</f>
        <v>#N/A</v>
      </c>
    </row>
    <row r="8" spans="1:27" ht="12.75" x14ac:dyDescent="0.2">
      <c r="A8" s="21">
        <v>5</v>
      </c>
      <c r="B8" s="22"/>
      <c r="C8" s="22"/>
      <c r="D8" s="23"/>
      <c r="E8" s="103"/>
      <c r="F8" s="22"/>
      <c r="G8" s="22"/>
      <c r="H8" s="24"/>
      <c r="I8" s="16"/>
      <c r="J8" s="25"/>
      <c r="K8" s="25"/>
      <c r="L8" s="26"/>
      <c r="M8" s="20"/>
      <c r="N8" s="27"/>
      <c r="O8" s="18"/>
      <c r="P8" s="20"/>
      <c r="Q8" s="19"/>
      <c r="R8" s="28"/>
      <c r="S8" s="27"/>
      <c r="T8" s="29"/>
      <c r="U8" s="29"/>
      <c r="V8" s="3"/>
      <c r="X8" t="str">
        <f>IF(('1 - Cover page'!$B$9-M8)&lt;6,"&lt;=5 Days","&gt;5 Days")</f>
        <v>&lt;=5 Days</v>
      </c>
      <c r="Y8" t="str">
        <f>IF(('1 - Cover page'!$B$9-M8)=0,"0", IF(('1 - Cover page'!$B$9-M8)= 1,"1", IF(('1 - Cover page'!$B$9-M8)= 2,"2", IF(('1 - Cover page'!$B$9-M8)= 3,"3", IF(('1 - Cover page'!$B$9-M8)= 4,"4", IF(('1 - Cover page'!$B$9-M8)= 5,"5", IF(('1 - Cover page'!$B$9-M8)= 6,"6", IF(('1 - Cover page'!$B$9-M8)= 7,"7", IF(('1 - Cover page'!$B$9-M8)= 8,"8", IF(('1 - Cover page'!$B$9-M8)= 9,"9", IF(('1 - Cover page'!$B$9-M8)= 10,"10", IF(('1 - Cover page'!$B$9-M8)= 11,"11", IF(('1 - Cover page'!$B$9-M8)= 12,"12", IF(('1 - Cover page'!$B$9-M8)= 13,"13", IF(('1 - Cover page'!$B$9-M8)= 14,"14", IF(('1 - Cover page'!$B$9-M8)= 15,"15",  ""))))))))))))))))</f>
        <v>0</v>
      </c>
      <c r="Z8" t="str">
        <f>IF(('1 - Cover page'!$B$9-I8)=0,"0", IF(('1 - Cover page'!$B$9-I8)= 1,"1", IF(('1 - Cover page'!$B$9-I8)= 2,"2", IF(('1 - Cover page'!$B$9-I8)= 3,"3", IF(('1 - Cover page'!$B$9-I8)= 4,"4", IF(('1 - Cover page'!$B$9-I8)= 5,"5", IF(('1 - Cover page'!$B$9-I8)= 6,"6", IF(('1 - Cover page'!$B$9-I8)= 7,"7", IF(('1 - Cover page'!$B$9-I8)= 8,"8", IF(('1 - Cover page'!$B$9-I8)= 9,"9", IF(('1 - Cover page'!$B$9-I8)= 10,"10", IF(('1 - Cover page'!$B$9-I8)= 11,"11", IF(('1 - Cover page'!$B$9-I8)= 12,"12", IF(('1 - Cover page'!$B$9-I8)= 13,"13", IF(('1 - Cover page'!$B$9-I8)= 14,"14", IF(('1 - Cover page'!$B$9-I8)= 15,"15",  ""))))))))))))))))</f>
        <v>0</v>
      </c>
      <c r="AA8" t="e">
        <f>VLOOKUP(E8,'Age group'!$A$2:$B$7,2,TRUE)</f>
        <v>#N/A</v>
      </c>
    </row>
    <row r="9" spans="1:27" ht="12.75" x14ac:dyDescent="0.2">
      <c r="A9" s="21">
        <v>6</v>
      </c>
      <c r="B9" s="22"/>
      <c r="C9" s="22"/>
      <c r="D9" s="23"/>
      <c r="E9" s="103"/>
      <c r="F9" s="22"/>
      <c r="G9" s="22"/>
      <c r="H9" s="24"/>
      <c r="I9" s="16"/>
      <c r="J9" s="25"/>
      <c r="K9" s="25"/>
      <c r="L9" s="26"/>
      <c r="M9" s="20"/>
      <c r="N9" s="27"/>
      <c r="O9" s="18"/>
      <c r="P9" s="20"/>
      <c r="Q9" s="28"/>
      <c r="R9" s="28"/>
      <c r="S9" s="27"/>
      <c r="T9" s="29"/>
      <c r="U9" s="29"/>
      <c r="V9" s="3"/>
      <c r="X9" t="str">
        <f>IF(('1 - Cover page'!$B$9-M9)&lt;6,"&lt;=5 Days","&gt;5 Days")</f>
        <v>&lt;=5 Days</v>
      </c>
      <c r="Y9" t="str">
        <f>IF(('1 - Cover page'!$B$9-M9)=0,"0", IF(('1 - Cover page'!$B$9-M9)= 1,"1", IF(('1 - Cover page'!$B$9-M9)= 2,"2", IF(('1 - Cover page'!$B$9-M9)= 3,"3", IF(('1 - Cover page'!$B$9-M9)= 4,"4", IF(('1 - Cover page'!$B$9-M9)= 5,"5", IF(('1 - Cover page'!$B$9-M9)= 6,"6", IF(('1 - Cover page'!$B$9-M9)= 7,"7", IF(('1 - Cover page'!$B$9-M9)= 8,"8", IF(('1 - Cover page'!$B$9-M9)= 9,"9", IF(('1 - Cover page'!$B$9-M9)= 10,"10", IF(('1 - Cover page'!$B$9-M9)= 11,"11", IF(('1 - Cover page'!$B$9-M9)= 12,"12", IF(('1 - Cover page'!$B$9-M9)= 13,"13", IF(('1 - Cover page'!$B$9-M9)= 14,"14", IF(('1 - Cover page'!$B$9-M9)= 15,"15",  ""))))))))))))))))</f>
        <v>0</v>
      </c>
      <c r="Z9" t="str">
        <f>IF(('1 - Cover page'!$B$9-I9)=0,"0", IF(('1 - Cover page'!$B$9-I9)= 1,"1", IF(('1 - Cover page'!$B$9-I9)= 2,"2", IF(('1 - Cover page'!$B$9-I9)= 3,"3", IF(('1 - Cover page'!$B$9-I9)= 4,"4", IF(('1 - Cover page'!$B$9-I9)= 5,"5", IF(('1 - Cover page'!$B$9-I9)= 6,"6", IF(('1 - Cover page'!$B$9-I9)= 7,"7", IF(('1 - Cover page'!$B$9-I9)= 8,"8", IF(('1 - Cover page'!$B$9-I9)= 9,"9", IF(('1 - Cover page'!$B$9-I9)= 10,"10", IF(('1 - Cover page'!$B$9-I9)= 11,"11", IF(('1 - Cover page'!$B$9-I9)= 12,"12", IF(('1 - Cover page'!$B$9-I9)= 13,"13", IF(('1 - Cover page'!$B$9-I9)= 14,"14", IF(('1 - Cover page'!$B$9-I9)= 15,"15",  ""))))))))))))))))</f>
        <v>0</v>
      </c>
      <c r="AA9" t="e">
        <f>VLOOKUP(E9,'Age group'!$A$2:$B$7,2,TRUE)</f>
        <v>#N/A</v>
      </c>
    </row>
    <row r="10" spans="1:27" ht="12.75" x14ac:dyDescent="0.2">
      <c r="A10" s="21">
        <v>7</v>
      </c>
      <c r="B10" s="22"/>
      <c r="C10" s="22"/>
      <c r="D10" s="23"/>
      <c r="E10" s="103"/>
      <c r="F10" s="22"/>
      <c r="G10" s="22"/>
      <c r="H10" s="24"/>
      <c r="I10" s="16"/>
      <c r="J10" s="25"/>
      <c r="K10" s="25"/>
      <c r="L10" s="26"/>
      <c r="M10" s="20"/>
      <c r="N10" s="27"/>
      <c r="O10" s="18"/>
      <c r="P10" s="20"/>
      <c r="Q10" s="28"/>
      <c r="R10" s="28"/>
      <c r="S10" s="27"/>
      <c r="T10" s="29"/>
      <c r="U10" s="29"/>
      <c r="V10" s="3"/>
      <c r="X10" t="str">
        <f>IF(('1 - Cover page'!$B$9-M10)&lt;6,"&lt;=5 Days","&gt;5 Days")</f>
        <v>&lt;=5 Days</v>
      </c>
      <c r="Y10" t="str">
        <f>IF(('1 - Cover page'!$B$9-M10)=0,"0", IF(('1 - Cover page'!$B$9-M10)= 1,"1", IF(('1 - Cover page'!$B$9-M10)= 2,"2", IF(('1 - Cover page'!$B$9-M10)= 3,"3", IF(('1 - Cover page'!$B$9-M10)= 4,"4", IF(('1 - Cover page'!$B$9-M10)= 5,"5", IF(('1 - Cover page'!$B$9-M10)= 6,"6", IF(('1 - Cover page'!$B$9-M10)= 7,"7", IF(('1 - Cover page'!$B$9-M10)= 8,"8", IF(('1 - Cover page'!$B$9-M10)= 9,"9", IF(('1 - Cover page'!$B$9-M10)= 10,"10", IF(('1 - Cover page'!$B$9-M10)= 11,"11", IF(('1 - Cover page'!$B$9-M10)= 12,"12", IF(('1 - Cover page'!$B$9-M10)= 13,"13", IF(('1 - Cover page'!$B$9-M10)= 14,"14", IF(('1 - Cover page'!$B$9-M10)= 15,"15",  ""))))))))))))))))</f>
        <v>0</v>
      </c>
      <c r="Z10" t="str">
        <f>IF(('1 - Cover page'!$B$9-I10)=0,"0", IF(('1 - Cover page'!$B$9-I10)= 1,"1", IF(('1 - Cover page'!$B$9-I10)= 2,"2", IF(('1 - Cover page'!$B$9-I10)= 3,"3", IF(('1 - Cover page'!$B$9-I10)= 4,"4", IF(('1 - Cover page'!$B$9-I10)= 5,"5", IF(('1 - Cover page'!$B$9-I10)= 6,"6", IF(('1 - Cover page'!$B$9-I10)= 7,"7", IF(('1 - Cover page'!$B$9-I10)= 8,"8", IF(('1 - Cover page'!$B$9-I10)= 9,"9", IF(('1 - Cover page'!$B$9-I10)= 10,"10", IF(('1 - Cover page'!$B$9-I10)= 11,"11", IF(('1 - Cover page'!$B$9-I10)= 12,"12", IF(('1 - Cover page'!$B$9-I10)= 13,"13", IF(('1 - Cover page'!$B$9-I10)= 14,"14", IF(('1 - Cover page'!$B$9-I10)= 15,"15",  ""))))))))))))))))</f>
        <v>0</v>
      </c>
      <c r="AA10" t="e">
        <f>VLOOKUP(E10,'Age group'!$A$2:$B$7,2,TRUE)</f>
        <v>#N/A</v>
      </c>
    </row>
    <row r="11" spans="1:27" ht="12.75" x14ac:dyDescent="0.2">
      <c r="A11" s="21">
        <v>8</v>
      </c>
      <c r="B11" s="22"/>
      <c r="C11" s="22"/>
      <c r="D11" s="23"/>
      <c r="E11" s="103"/>
      <c r="F11" s="22"/>
      <c r="G11" s="22"/>
      <c r="H11" s="24"/>
      <c r="I11" s="16"/>
      <c r="J11" s="25"/>
      <c r="K11" s="25"/>
      <c r="L11" s="26"/>
      <c r="M11" s="20"/>
      <c r="N11" s="27"/>
      <c r="O11" s="18"/>
      <c r="P11" s="20"/>
      <c r="Q11" s="28"/>
      <c r="R11" s="28"/>
      <c r="S11" s="27"/>
      <c r="T11" s="29"/>
      <c r="U11" s="29"/>
      <c r="V11" s="3"/>
      <c r="X11" t="str">
        <f>IF(('1 - Cover page'!$B$9-M11)&lt;6,"&lt;=5 Days","&gt;5 Days")</f>
        <v>&lt;=5 Days</v>
      </c>
      <c r="Y11" t="str">
        <f>IF(('1 - Cover page'!$B$9-M11)=0,"0", IF(('1 - Cover page'!$B$9-M11)= 1,"1", IF(('1 - Cover page'!$B$9-M11)= 2,"2", IF(('1 - Cover page'!$B$9-M11)= 3,"3", IF(('1 - Cover page'!$B$9-M11)= 4,"4", IF(('1 - Cover page'!$B$9-M11)= 5,"5", IF(('1 - Cover page'!$B$9-M11)= 6,"6", IF(('1 - Cover page'!$B$9-M11)= 7,"7", IF(('1 - Cover page'!$B$9-M11)= 8,"8", IF(('1 - Cover page'!$B$9-M11)= 9,"9", IF(('1 - Cover page'!$B$9-M11)= 10,"10", IF(('1 - Cover page'!$B$9-M11)= 11,"11", IF(('1 - Cover page'!$B$9-M11)= 12,"12", IF(('1 - Cover page'!$B$9-M11)= 13,"13", IF(('1 - Cover page'!$B$9-M11)= 14,"14", IF(('1 - Cover page'!$B$9-M11)= 15,"15",  ""))))))))))))))))</f>
        <v>0</v>
      </c>
      <c r="Z11" t="str">
        <f>IF(('1 - Cover page'!$B$9-I11)=0,"0", IF(('1 - Cover page'!$B$9-I11)= 1,"1", IF(('1 - Cover page'!$B$9-I11)= 2,"2", IF(('1 - Cover page'!$B$9-I11)= 3,"3", IF(('1 - Cover page'!$B$9-I11)= 4,"4", IF(('1 - Cover page'!$B$9-I11)= 5,"5", IF(('1 - Cover page'!$B$9-I11)= 6,"6", IF(('1 - Cover page'!$B$9-I11)= 7,"7", IF(('1 - Cover page'!$B$9-I11)= 8,"8", IF(('1 - Cover page'!$B$9-I11)= 9,"9", IF(('1 - Cover page'!$B$9-I11)= 10,"10", IF(('1 - Cover page'!$B$9-I11)= 11,"11", IF(('1 - Cover page'!$B$9-I11)= 12,"12", IF(('1 - Cover page'!$B$9-I11)= 13,"13", IF(('1 - Cover page'!$B$9-I11)= 14,"14", IF(('1 - Cover page'!$B$9-I11)= 15,"15",  ""))))))))))))))))</f>
        <v>0</v>
      </c>
      <c r="AA11" t="e">
        <f>VLOOKUP(E11,'Age group'!$A$2:$B$7,2,TRUE)</f>
        <v>#N/A</v>
      </c>
    </row>
    <row r="12" spans="1:27" ht="12.75" x14ac:dyDescent="0.2">
      <c r="A12" s="21">
        <v>9</v>
      </c>
      <c r="B12" s="22"/>
      <c r="C12" s="22"/>
      <c r="D12" s="23"/>
      <c r="E12" s="103"/>
      <c r="F12" s="22"/>
      <c r="G12" s="22"/>
      <c r="H12" s="24"/>
      <c r="I12" s="16"/>
      <c r="J12" s="25"/>
      <c r="K12" s="25"/>
      <c r="L12" s="26"/>
      <c r="M12" s="20"/>
      <c r="N12" s="27"/>
      <c r="O12" s="18"/>
      <c r="P12" s="20"/>
      <c r="Q12" s="28"/>
      <c r="R12" s="28"/>
      <c r="S12" s="27"/>
      <c r="T12" s="29"/>
      <c r="U12" s="29"/>
      <c r="V12" s="3"/>
      <c r="X12" t="str">
        <f>IF(('1 - Cover page'!$B$9-M12)&lt;6,"&lt;=5 Days","&gt;5 Days")</f>
        <v>&lt;=5 Days</v>
      </c>
      <c r="Y12" t="str">
        <f>IF(('1 - Cover page'!$B$9-M12)=0,"0", IF(('1 - Cover page'!$B$9-M12)= 1,"1", IF(('1 - Cover page'!$B$9-M12)= 2,"2", IF(('1 - Cover page'!$B$9-M12)= 3,"3", IF(('1 - Cover page'!$B$9-M12)= 4,"4", IF(('1 - Cover page'!$B$9-M12)= 5,"5", IF(('1 - Cover page'!$B$9-M12)= 6,"6", IF(('1 - Cover page'!$B$9-M12)= 7,"7", IF(('1 - Cover page'!$B$9-M12)= 8,"8", IF(('1 - Cover page'!$B$9-M12)= 9,"9", IF(('1 - Cover page'!$B$9-M12)= 10,"10", IF(('1 - Cover page'!$B$9-M12)= 11,"11", IF(('1 - Cover page'!$B$9-M12)= 12,"12", IF(('1 - Cover page'!$B$9-M12)= 13,"13", IF(('1 - Cover page'!$B$9-M12)= 14,"14", IF(('1 - Cover page'!$B$9-M12)= 15,"15",  ""))))))))))))))))</f>
        <v>0</v>
      </c>
      <c r="Z12" t="str">
        <f>IF(('1 - Cover page'!$B$9-I12)=0,"0", IF(('1 - Cover page'!$B$9-I12)= 1,"1", IF(('1 - Cover page'!$B$9-I12)= 2,"2", IF(('1 - Cover page'!$B$9-I12)= 3,"3", IF(('1 - Cover page'!$B$9-I12)= 4,"4", IF(('1 - Cover page'!$B$9-I12)= 5,"5", IF(('1 - Cover page'!$B$9-I12)= 6,"6", IF(('1 - Cover page'!$B$9-I12)= 7,"7", IF(('1 - Cover page'!$B$9-I12)= 8,"8", IF(('1 - Cover page'!$B$9-I12)= 9,"9", IF(('1 - Cover page'!$B$9-I12)= 10,"10", IF(('1 - Cover page'!$B$9-I12)= 11,"11", IF(('1 - Cover page'!$B$9-I12)= 12,"12", IF(('1 - Cover page'!$B$9-I12)= 13,"13", IF(('1 - Cover page'!$B$9-I12)= 14,"14", IF(('1 - Cover page'!$B$9-I12)= 15,"15",  ""))))))))))))))))</f>
        <v>0</v>
      </c>
      <c r="AA12" t="e">
        <f>VLOOKUP(E12,'Age group'!$A$2:$B$7,2,TRUE)</f>
        <v>#N/A</v>
      </c>
    </row>
    <row r="13" spans="1:27" ht="12.75" x14ac:dyDescent="0.2">
      <c r="A13" s="21">
        <v>10</v>
      </c>
      <c r="B13" s="22"/>
      <c r="C13" s="22"/>
      <c r="D13" s="23"/>
      <c r="E13" s="103"/>
      <c r="F13" s="22"/>
      <c r="G13" s="22"/>
      <c r="H13" s="24"/>
      <c r="I13" s="16"/>
      <c r="J13" s="25"/>
      <c r="K13" s="25"/>
      <c r="L13" s="26"/>
      <c r="M13" s="20"/>
      <c r="N13" s="27"/>
      <c r="O13" s="18"/>
      <c r="P13" s="20"/>
      <c r="Q13" s="28"/>
      <c r="R13" s="28"/>
      <c r="S13" s="27"/>
      <c r="T13" s="29"/>
      <c r="U13" s="29"/>
      <c r="V13" s="3"/>
      <c r="X13" t="str">
        <f>IF(('1 - Cover page'!$B$9-M13)&lt;6,"&lt;=5 Days","&gt;5 Days")</f>
        <v>&lt;=5 Days</v>
      </c>
      <c r="Y13" t="str">
        <f>IF(('1 - Cover page'!$B$9-M13)=0,"0", IF(('1 - Cover page'!$B$9-M13)= 1,"1", IF(('1 - Cover page'!$B$9-M13)= 2,"2", IF(('1 - Cover page'!$B$9-M13)= 3,"3", IF(('1 - Cover page'!$B$9-M13)= 4,"4", IF(('1 - Cover page'!$B$9-M13)= 5,"5", IF(('1 - Cover page'!$B$9-M13)= 6,"6", IF(('1 - Cover page'!$B$9-M13)= 7,"7", IF(('1 - Cover page'!$B$9-M13)= 8,"8", IF(('1 - Cover page'!$B$9-M13)= 9,"9", IF(('1 - Cover page'!$B$9-M13)= 10,"10", IF(('1 - Cover page'!$B$9-M13)= 11,"11", IF(('1 - Cover page'!$B$9-M13)= 12,"12", IF(('1 - Cover page'!$B$9-M13)= 13,"13", IF(('1 - Cover page'!$B$9-M13)= 14,"14", IF(('1 - Cover page'!$B$9-M13)= 15,"15",  ""))))))))))))))))</f>
        <v>0</v>
      </c>
      <c r="Z13" t="str">
        <f>IF(('1 - Cover page'!$B$9-I13)=0,"0", IF(('1 - Cover page'!$B$9-I13)= 1,"1", IF(('1 - Cover page'!$B$9-I13)= 2,"2", IF(('1 - Cover page'!$B$9-I13)= 3,"3", IF(('1 - Cover page'!$B$9-I13)= 4,"4", IF(('1 - Cover page'!$B$9-I13)= 5,"5", IF(('1 - Cover page'!$B$9-I13)= 6,"6", IF(('1 - Cover page'!$B$9-I13)= 7,"7", IF(('1 - Cover page'!$B$9-I13)= 8,"8", IF(('1 - Cover page'!$B$9-I13)= 9,"9", IF(('1 - Cover page'!$B$9-I13)= 10,"10", IF(('1 - Cover page'!$B$9-I13)= 11,"11", IF(('1 - Cover page'!$B$9-I13)= 12,"12", IF(('1 - Cover page'!$B$9-I13)= 13,"13", IF(('1 - Cover page'!$B$9-I13)= 14,"14", IF(('1 - Cover page'!$B$9-I13)= 15,"15",  ""))))))))))))))))</f>
        <v>0</v>
      </c>
      <c r="AA13" t="e">
        <f>VLOOKUP(E13,'Age group'!$A$2:$B$7,2,TRUE)</f>
        <v>#N/A</v>
      </c>
    </row>
    <row r="14" spans="1:27" ht="12.75" x14ac:dyDescent="0.2">
      <c r="A14" s="21">
        <v>11</v>
      </c>
      <c r="B14" s="22"/>
      <c r="C14" s="22"/>
      <c r="D14" s="23"/>
      <c r="E14" s="103"/>
      <c r="F14" s="22"/>
      <c r="G14" s="22"/>
      <c r="H14" s="24"/>
      <c r="I14" s="16"/>
      <c r="J14" s="25"/>
      <c r="K14" s="25"/>
      <c r="L14" s="26"/>
      <c r="M14" s="20"/>
      <c r="N14" s="27"/>
      <c r="O14" s="18"/>
      <c r="P14" s="20"/>
      <c r="Q14" s="28"/>
      <c r="R14" s="28"/>
      <c r="S14" s="27"/>
      <c r="T14" s="29"/>
      <c r="U14" s="29"/>
      <c r="V14" s="3"/>
      <c r="X14" t="str">
        <f>IF(('1 - Cover page'!$B$9-M14)&lt;6,"&lt;=5 Days","&gt;5 Days")</f>
        <v>&lt;=5 Days</v>
      </c>
      <c r="Y14" t="str">
        <f>IF(('1 - Cover page'!$B$9-M14)=0,"0", IF(('1 - Cover page'!$B$9-M14)= 1,"1", IF(('1 - Cover page'!$B$9-M14)= 2,"2", IF(('1 - Cover page'!$B$9-M14)= 3,"3", IF(('1 - Cover page'!$B$9-M14)= 4,"4", IF(('1 - Cover page'!$B$9-M14)= 5,"5", IF(('1 - Cover page'!$B$9-M14)= 6,"6", IF(('1 - Cover page'!$B$9-M14)= 7,"7", IF(('1 - Cover page'!$B$9-M14)= 8,"8", IF(('1 - Cover page'!$B$9-M14)= 9,"9", IF(('1 - Cover page'!$B$9-M14)= 10,"10", IF(('1 - Cover page'!$B$9-M14)= 11,"11", IF(('1 - Cover page'!$B$9-M14)= 12,"12", IF(('1 - Cover page'!$B$9-M14)= 13,"13", IF(('1 - Cover page'!$B$9-M14)= 14,"14", IF(('1 - Cover page'!$B$9-M14)= 15,"15",  ""))))))))))))))))</f>
        <v>0</v>
      </c>
      <c r="Z14" t="str">
        <f>IF(('1 - Cover page'!$B$9-I14)=0,"0", IF(('1 - Cover page'!$B$9-I14)= 1,"1", IF(('1 - Cover page'!$B$9-I14)= 2,"2", IF(('1 - Cover page'!$B$9-I14)= 3,"3", IF(('1 - Cover page'!$B$9-I14)= 4,"4", IF(('1 - Cover page'!$B$9-I14)= 5,"5", IF(('1 - Cover page'!$B$9-I14)= 6,"6", IF(('1 - Cover page'!$B$9-I14)= 7,"7", IF(('1 - Cover page'!$B$9-I14)= 8,"8", IF(('1 - Cover page'!$B$9-I14)= 9,"9", IF(('1 - Cover page'!$B$9-I14)= 10,"10", IF(('1 - Cover page'!$B$9-I14)= 11,"11", IF(('1 - Cover page'!$B$9-I14)= 12,"12", IF(('1 - Cover page'!$B$9-I14)= 13,"13", IF(('1 - Cover page'!$B$9-I14)= 14,"14", IF(('1 - Cover page'!$B$9-I14)= 15,"15",  ""))))))))))))))))</f>
        <v>0</v>
      </c>
      <c r="AA14" t="e">
        <f>VLOOKUP(E14,'Age group'!$A$2:$B$7,2,TRUE)</f>
        <v>#N/A</v>
      </c>
    </row>
    <row r="15" spans="1:27" ht="12.75" x14ac:dyDescent="0.2">
      <c r="A15" s="21">
        <v>12</v>
      </c>
      <c r="B15" s="22"/>
      <c r="C15" s="22"/>
      <c r="D15" s="23"/>
      <c r="E15" s="103"/>
      <c r="F15" s="22"/>
      <c r="G15" s="22"/>
      <c r="H15" s="24"/>
      <c r="I15" s="16"/>
      <c r="J15" s="25"/>
      <c r="K15" s="25"/>
      <c r="L15" s="26"/>
      <c r="M15" s="20"/>
      <c r="N15" s="27"/>
      <c r="O15" s="18"/>
      <c r="P15" s="20"/>
      <c r="Q15" s="28"/>
      <c r="R15" s="28"/>
      <c r="S15" s="27"/>
      <c r="T15" s="29"/>
      <c r="U15" s="29"/>
      <c r="V15" s="3"/>
      <c r="X15" t="str">
        <f>IF(('1 - Cover page'!$B$9-M15)&lt;6,"&lt;=5 Days","&gt;5 Days")</f>
        <v>&lt;=5 Days</v>
      </c>
      <c r="Y15" t="str">
        <f>IF(('1 - Cover page'!$B$9-M15)=0,"0", IF(('1 - Cover page'!$B$9-M15)= 1,"1", IF(('1 - Cover page'!$B$9-M15)= 2,"2", IF(('1 - Cover page'!$B$9-M15)= 3,"3", IF(('1 - Cover page'!$B$9-M15)= 4,"4", IF(('1 - Cover page'!$B$9-M15)= 5,"5", IF(('1 - Cover page'!$B$9-M15)= 6,"6", IF(('1 - Cover page'!$B$9-M15)= 7,"7", IF(('1 - Cover page'!$B$9-M15)= 8,"8", IF(('1 - Cover page'!$B$9-M15)= 9,"9", IF(('1 - Cover page'!$B$9-M15)= 10,"10", IF(('1 - Cover page'!$B$9-M15)= 11,"11", IF(('1 - Cover page'!$B$9-M15)= 12,"12", IF(('1 - Cover page'!$B$9-M15)= 13,"13", IF(('1 - Cover page'!$B$9-M15)= 14,"14", IF(('1 - Cover page'!$B$9-M15)= 15,"15",  ""))))))))))))))))</f>
        <v>0</v>
      </c>
      <c r="Z15" t="str">
        <f>IF(('1 - Cover page'!$B$9-I15)=0,"0", IF(('1 - Cover page'!$B$9-I15)= 1,"1", IF(('1 - Cover page'!$B$9-I15)= 2,"2", IF(('1 - Cover page'!$B$9-I15)= 3,"3", IF(('1 - Cover page'!$B$9-I15)= 4,"4", IF(('1 - Cover page'!$B$9-I15)= 5,"5", IF(('1 - Cover page'!$B$9-I15)= 6,"6", IF(('1 - Cover page'!$B$9-I15)= 7,"7", IF(('1 - Cover page'!$B$9-I15)= 8,"8", IF(('1 - Cover page'!$B$9-I15)= 9,"9", IF(('1 - Cover page'!$B$9-I15)= 10,"10", IF(('1 - Cover page'!$B$9-I15)= 11,"11", IF(('1 - Cover page'!$B$9-I15)= 12,"12", IF(('1 - Cover page'!$B$9-I15)= 13,"13", IF(('1 - Cover page'!$B$9-I15)= 14,"14", IF(('1 - Cover page'!$B$9-I15)= 15,"15",  ""))))))))))))))))</f>
        <v>0</v>
      </c>
      <c r="AA15" t="e">
        <f>VLOOKUP(E15,'Age group'!$A$2:$B$7,2,TRUE)</f>
        <v>#N/A</v>
      </c>
    </row>
    <row r="16" spans="1:27" ht="12.75" x14ac:dyDescent="0.2">
      <c r="A16" s="21">
        <v>13</v>
      </c>
      <c r="B16" s="22"/>
      <c r="C16" s="22"/>
      <c r="D16" s="23"/>
      <c r="E16" s="103"/>
      <c r="F16" s="22"/>
      <c r="G16" s="22"/>
      <c r="H16" s="24"/>
      <c r="I16" s="16"/>
      <c r="J16" s="25"/>
      <c r="K16" s="25"/>
      <c r="L16" s="26"/>
      <c r="M16" s="20"/>
      <c r="N16" s="27"/>
      <c r="O16" s="18"/>
      <c r="P16" s="20"/>
      <c r="Q16" s="28"/>
      <c r="R16" s="28"/>
      <c r="S16" s="27"/>
      <c r="T16" s="29"/>
      <c r="U16" s="29"/>
      <c r="V16" s="3"/>
      <c r="X16" t="str">
        <f>IF(('1 - Cover page'!$B$9-M16)&lt;6,"&lt;=5 Days","&gt;5 Days")</f>
        <v>&lt;=5 Days</v>
      </c>
      <c r="Y16" t="str">
        <f>IF(('1 - Cover page'!$B$9-M16)=0,"0", IF(('1 - Cover page'!$B$9-M16)= 1,"1", IF(('1 - Cover page'!$B$9-M16)= 2,"2", IF(('1 - Cover page'!$B$9-M16)= 3,"3", IF(('1 - Cover page'!$B$9-M16)= 4,"4", IF(('1 - Cover page'!$B$9-M16)= 5,"5", IF(('1 - Cover page'!$B$9-M16)= 6,"6", IF(('1 - Cover page'!$B$9-M16)= 7,"7", IF(('1 - Cover page'!$B$9-M16)= 8,"8", IF(('1 - Cover page'!$B$9-M16)= 9,"9", IF(('1 - Cover page'!$B$9-M16)= 10,"10", IF(('1 - Cover page'!$B$9-M16)= 11,"11", IF(('1 - Cover page'!$B$9-M16)= 12,"12", IF(('1 - Cover page'!$B$9-M16)= 13,"13", IF(('1 - Cover page'!$B$9-M16)= 14,"14", IF(('1 - Cover page'!$B$9-M16)= 15,"15",  ""))))))))))))))))</f>
        <v>0</v>
      </c>
      <c r="Z16" t="str">
        <f>IF(('1 - Cover page'!$B$9-I16)=0,"0", IF(('1 - Cover page'!$B$9-I16)= 1,"1", IF(('1 - Cover page'!$B$9-I16)= 2,"2", IF(('1 - Cover page'!$B$9-I16)= 3,"3", IF(('1 - Cover page'!$B$9-I16)= 4,"4", IF(('1 - Cover page'!$B$9-I16)= 5,"5", IF(('1 - Cover page'!$B$9-I16)= 6,"6", IF(('1 - Cover page'!$B$9-I16)= 7,"7", IF(('1 - Cover page'!$B$9-I16)= 8,"8", IF(('1 - Cover page'!$B$9-I16)= 9,"9", IF(('1 - Cover page'!$B$9-I16)= 10,"10", IF(('1 - Cover page'!$B$9-I16)= 11,"11", IF(('1 - Cover page'!$B$9-I16)= 12,"12", IF(('1 - Cover page'!$B$9-I16)= 13,"13", IF(('1 - Cover page'!$B$9-I16)= 14,"14", IF(('1 - Cover page'!$B$9-I16)= 15,"15",  ""))))))))))))))))</f>
        <v>0</v>
      </c>
      <c r="AA16" t="e">
        <f>VLOOKUP(E16,'Age group'!$A$2:$B$7,2,TRUE)</f>
        <v>#N/A</v>
      </c>
    </row>
    <row r="17" spans="1:27" ht="12.75" x14ac:dyDescent="0.2">
      <c r="A17" s="21">
        <v>14</v>
      </c>
      <c r="B17" s="22"/>
      <c r="C17" s="22"/>
      <c r="D17" s="23"/>
      <c r="E17" s="103"/>
      <c r="F17" s="22"/>
      <c r="G17" s="22"/>
      <c r="H17" s="24"/>
      <c r="I17" s="16"/>
      <c r="J17" s="25"/>
      <c r="K17" s="25"/>
      <c r="L17" s="26"/>
      <c r="M17" s="20"/>
      <c r="N17" s="27"/>
      <c r="O17" s="18"/>
      <c r="P17" s="20"/>
      <c r="Q17" s="28"/>
      <c r="R17" s="28"/>
      <c r="S17" s="27"/>
      <c r="T17" s="29"/>
      <c r="U17" s="29"/>
      <c r="V17" s="3"/>
      <c r="X17" t="str">
        <f>IF(('1 - Cover page'!$B$9-M17)&lt;6,"&lt;=5 Days","&gt;5 Days")</f>
        <v>&lt;=5 Days</v>
      </c>
      <c r="Y17" t="str">
        <f>IF(('1 - Cover page'!$B$9-M17)=0,"0", IF(('1 - Cover page'!$B$9-M17)= 1,"1", IF(('1 - Cover page'!$B$9-M17)= 2,"2", IF(('1 - Cover page'!$B$9-M17)= 3,"3", IF(('1 - Cover page'!$B$9-M17)= 4,"4", IF(('1 - Cover page'!$B$9-M17)= 5,"5", IF(('1 - Cover page'!$B$9-M17)= 6,"6", IF(('1 - Cover page'!$B$9-M17)= 7,"7", IF(('1 - Cover page'!$B$9-M17)= 8,"8", IF(('1 - Cover page'!$B$9-M17)= 9,"9", IF(('1 - Cover page'!$B$9-M17)= 10,"10", IF(('1 - Cover page'!$B$9-M17)= 11,"11", IF(('1 - Cover page'!$B$9-M17)= 12,"12", IF(('1 - Cover page'!$B$9-M17)= 13,"13", IF(('1 - Cover page'!$B$9-M17)= 14,"14", IF(('1 - Cover page'!$B$9-M17)= 15,"15",  ""))))))))))))))))</f>
        <v>0</v>
      </c>
      <c r="Z17" t="str">
        <f>IF(('1 - Cover page'!$B$9-I17)=0,"0", IF(('1 - Cover page'!$B$9-I17)= 1,"1", IF(('1 - Cover page'!$B$9-I17)= 2,"2", IF(('1 - Cover page'!$B$9-I17)= 3,"3", IF(('1 - Cover page'!$B$9-I17)= 4,"4", IF(('1 - Cover page'!$B$9-I17)= 5,"5", IF(('1 - Cover page'!$B$9-I17)= 6,"6", IF(('1 - Cover page'!$B$9-I17)= 7,"7", IF(('1 - Cover page'!$B$9-I17)= 8,"8", IF(('1 - Cover page'!$B$9-I17)= 9,"9", IF(('1 - Cover page'!$B$9-I17)= 10,"10", IF(('1 - Cover page'!$B$9-I17)= 11,"11", IF(('1 - Cover page'!$B$9-I17)= 12,"12", IF(('1 - Cover page'!$B$9-I17)= 13,"13", IF(('1 - Cover page'!$B$9-I17)= 14,"14", IF(('1 - Cover page'!$B$9-I17)= 15,"15",  ""))))))))))))))))</f>
        <v>0</v>
      </c>
      <c r="AA17" t="e">
        <f>VLOOKUP(E17,'Age group'!$A$2:$B$7,2,TRUE)</f>
        <v>#N/A</v>
      </c>
    </row>
    <row r="18" spans="1:27" ht="12.75" x14ac:dyDescent="0.2">
      <c r="A18" s="21">
        <v>15</v>
      </c>
      <c r="B18" s="22"/>
      <c r="C18" s="22"/>
      <c r="D18" s="23"/>
      <c r="E18" s="103"/>
      <c r="F18" s="22"/>
      <c r="G18" s="22"/>
      <c r="H18" s="24"/>
      <c r="I18" s="16"/>
      <c r="J18" s="25"/>
      <c r="K18" s="25"/>
      <c r="L18" s="26"/>
      <c r="M18" s="17"/>
      <c r="N18" s="27"/>
      <c r="O18" s="18"/>
      <c r="P18" s="20"/>
      <c r="Q18" s="28"/>
      <c r="R18" s="28"/>
      <c r="S18" s="27"/>
      <c r="T18" s="29"/>
      <c r="U18" s="29"/>
      <c r="V18" s="3"/>
      <c r="X18" t="str">
        <f>IF(('1 - Cover page'!$B$9-M18)&lt;6,"&lt;=5 Days","&gt;5 Days")</f>
        <v>&lt;=5 Days</v>
      </c>
      <c r="Y18" t="str">
        <f>IF(('1 - Cover page'!$B$9-M18)=0,"0", IF(('1 - Cover page'!$B$9-M18)= 1,"1", IF(('1 - Cover page'!$B$9-M18)= 2,"2", IF(('1 - Cover page'!$B$9-M18)= 3,"3", IF(('1 - Cover page'!$B$9-M18)= 4,"4", IF(('1 - Cover page'!$B$9-M18)= 5,"5", IF(('1 - Cover page'!$B$9-M18)= 6,"6", IF(('1 - Cover page'!$B$9-M18)= 7,"7", IF(('1 - Cover page'!$B$9-M18)= 8,"8", IF(('1 - Cover page'!$B$9-M18)= 9,"9", IF(('1 - Cover page'!$B$9-M18)= 10,"10", IF(('1 - Cover page'!$B$9-M18)= 11,"11", IF(('1 - Cover page'!$B$9-M18)= 12,"12", IF(('1 - Cover page'!$B$9-M18)= 13,"13", IF(('1 - Cover page'!$B$9-M18)= 14,"14", IF(('1 - Cover page'!$B$9-M18)= 15,"15",  ""))))))))))))))))</f>
        <v>0</v>
      </c>
      <c r="Z18" t="str">
        <f>IF(('1 - Cover page'!$B$9-I18)=0,"0", IF(('1 - Cover page'!$B$9-I18)= 1,"1", IF(('1 - Cover page'!$B$9-I18)= 2,"2", IF(('1 - Cover page'!$B$9-I18)= 3,"3", IF(('1 - Cover page'!$B$9-I18)= 4,"4", IF(('1 - Cover page'!$B$9-I18)= 5,"5", IF(('1 - Cover page'!$B$9-I18)= 6,"6", IF(('1 - Cover page'!$B$9-I18)= 7,"7", IF(('1 - Cover page'!$B$9-I18)= 8,"8", IF(('1 - Cover page'!$B$9-I18)= 9,"9", IF(('1 - Cover page'!$B$9-I18)= 10,"10", IF(('1 - Cover page'!$B$9-I18)= 11,"11", IF(('1 - Cover page'!$B$9-I18)= 12,"12", IF(('1 - Cover page'!$B$9-I18)= 13,"13", IF(('1 - Cover page'!$B$9-I18)= 14,"14", IF(('1 - Cover page'!$B$9-I18)= 15,"15",  ""))))))))))))))))</f>
        <v>0</v>
      </c>
      <c r="AA18" t="e">
        <f>VLOOKUP(E18,'Age group'!$A$2:$B$7,2,TRUE)</f>
        <v>#N/A</v>
      </c>
    </row>
    <row r="19" spans="1:27" ht="12.75" x14ac:dyDescent="0.2">
      <c r="A19" s="21">
        <v>16</v>
      </c>
      <c r="B19" s="22"/>
      <c r="C19" s="22"/>
      <c r="D19" s="23"/>
      <c r="E19" s="103"/>
      <c r="F19" s="22"/>
      <c r="G19" s="22"/>
      <c r="H19" s="24"/>
      <c r="I19" s="16"/>
      <c r="J19" s="25"/>
      <c r="K19" s="25"/>
      <c r="L19" s="26"/>
      <c r="M19" s="17"/>
      <c r="N19" s="27"/>
      <c r="O19" s="18"/>
      <c r="P19" s="20"/>
      <c r="Q19" s="28"/>
      <c r="R19" s="28"/>
      <c r="S19" s="27"/>
      <c r="T19" s="29"/>
      <c r="U19" s="29"/>
      <c r="V19" s="3"/>
      <c r="X19" t="str">
        <f>IF(('1 - Cover page'!$B$9-M19)&lt;6,"&lt;=5 Days","&gt;5 Days")</f>
        <v>&lt;=5 Days</v>
      </c>
      <c r="Y19" t="str">
        <f>IF(('1 - Cover page'!$B$9-M19)=0,"0", IF(('1 - Cover page'!$B$9-M19)= 1,"1", IF(('1 - Cover page'!$B$9-M19)= 2,"2", IF(('1 - Cover page'!$B$9-M19)= 3,"3", IF(('1 - Cover page'!$B$9-M19)= 4,"4", IF(('1 - Cover page'!$B$9-M19)= 5,"5", IF(('1 - Cover page'!$B$9-M19)= 6,"6", IF(('1 - Cover page'!$B$9-M19)= 7,"7", IF(('1 - Cover page'!$B$9-M19)= 8,"8", IF(('1 - Cover page'!$B$9-M19)= 9,"9", IF(('1 - Cover page'!$B$9-M19)= 10,"10", IF(('1 - Cover page'!$B$9-M19)= 11,"11", IF(('1 - Cover page'!$B$9-M19)= 12,"12", IF(('1 - Cover page'!$B$9-M19)= 13,"13", IF(('1 - Cover page'!$B$9-M19)= 14,"14", IF(('1 - Cover page'!$B$9-M19)= 15,"15",  ""))))))))))))))))</f>
        <v>0</v>
      </c>
      <c r="Z19" t="str">
        <f>IF(('1 - Cover page'!$B$9-I19)=0,"0", IF(('1 - Cover page'!$B$9-I19)= 1,"1", IF(('1 - Cover page'!$B$9-I19)= 2,"2", IF(('1 - Cover page'!$B$9-I19)= 3,"3", IF(('1 - Cover page'!$B$9-I19)= 4,"4", IF(('1 - Cover page'!$B$9-I19)= 5,"5", IF(('1 - Cover page'!$B$9-I19)= 6,"6", IF(('1 - Cover page'!$B$9-I19)= 7,"7", IF(('1 - Cover page'!$B$9-I19)= 8,"8", IF(('1 - Cover page'!$B$9-I19)= 9,"9", IF(('1 - Cover page'!$B$9-I19)= 10,"10", IF(('1 - Cover page'!$B$9-I19)= 11,"11", IF(('1 - Cover page'!$B$9-I19)= 12,"12", IF(('1 - Cover page'!$B$9-I19)= 13,"13", IF(('1 - Cover page'!$B$9-I19)= 14,"14", IF(('1 - Cover page'!$B$9-I19)= 15,"15",  ""))))))))))))))))</f>
        <v>0</v>
      </c>
      <c r="AA19" t="e">
        <f>VLOOKUP(E19,'Age group'!$A$2:$B$7,2,TRUE)</f>
        <v>#N/A</v>
      </c>
    </row>
    <row r="20" spans="1:27" ht="12.75" x14ac:dyDescent="0.2">
      <c r="A20" s="21">
        <v>17</v>
      </c>
      <c r="B20" s="22"/>
      <c r="C20" s="22"/>
      <c r="D20" s="23"/>
      <c r="E20" s="103"/>
      <c r="F20" s="22"/>
      <c r="G20" s="22"/>
      <c r="H20" s="24"/>
      <c r="I20" s="16"/>
      <c r="J20" s="25"/>
      <c r="K20" s="25"/>
      <c r="L20" s="26"/>
      <c r="M20" s="17"/>
      <c r="N20" s="27"/>
      <c r="O20" s="18"/>
      <c r="P20" s="20"/>
      <c r="Q20" s="28"/>
      <c r="R20" s="28"/>
      <c r="S20" s="27"/>
      <c r="T20" s="29"/>
      <c r="U20" s="29"/>
      <c r="V20" s="3"/>
      <c r="X20" t="str">
        <f>IF(('1 - Cover page'!$B$9-M20)&lt;6,"&lt;=5 Days","&gt;5 Days")</f>
        <v>&lt;=5 Days</v>
      </c>
      <c r="Y20" t="str">
        <f>IF(('1 - Cover page'!$B$9-M20)=0,"0", IF(('1 - Cover page'!$B$9-M20)= 1,"1", IF(('1 - Cover page'!$B$9-M20)= 2,"2", IF(('1 - Cover page'!$B$9-M20)= 3,"3", IF(('1 - Cover page'!$B$9-M20)= 4,"4", IF(('1 - Cover page'!$B$9-M20)= 5,"5", IF(('1 - Cover page'!$B$9-M20)= 6,"6", IF(('1 - Cover page'!$B$9-M20)= 7,"7", IF(('1 - Cover page'!$B$9-M20)= 8,"8", IF(('1 - Cover page'!$B$9-M20)= 9,"9", IF(('1 - Cover page'!$B$9-M20)= 10,"10", IF(('1 - Cover page'!$B$9-M20)= 11,"11", IF(('1 - Cover page'!$B$9-M20)= 12,"12", IF(('1 - Cover page'!$B$9-M20)= 13,"13", IF(('1 - Cover page'!$B$9-M20)= 14,"14", IF(('1 - Cover page'!$B$9-M20)= 15,"15",  ""))))))))))))))))</f>
        <v>0</v>
      </c>
      <c r="Z20" t="str">
        <f>IF(('1 - Cover page'!$B$9-I20)=0,"0", IF(('1 - Cover page'!$B$9-I20)= 1,"1", IF(('1 - Cover page'!$B$9-I20)= 2,"2", IF(('1 - Cover page'!$B$9-I20)= 3,"3", IF(('1 - Cover page'!$B$9-I20)= 4,"4", IF(('1 - Cover page'!$B$9-I20)= 5,"5", IF(('1 - Cover page'!$B$9-I20)= 6,"6", IF(('1 - Cover page'!$B$9-I20)= 7,"7", IF(('1 - Cover page'!$B$9-I20)= 8,"8", IF(('1 - Cover page'!$B$9-I20)= 9,"9", IF(('1 - Cover page'!$B$9-I20)= 10,"10", IF(('1 - Cover page'!$B$9-I20)= 11,"11", IF(('1 - Cover page'!$B$9-I20)= 12,"12", IF(('1 - Cover page'!$B$9-I20)= 13,"13", IF(('1 - Cover page'!$B$9-I20)= 14,"14", IF(('1 - Cover page'!$B$9-I20)= 15,"15",  ""))))))))))))))))</f>
        <v>0</v>
      </c>
      <c r="AA20" t="e">
        <f>VLOOKUP(E20,'Age group'!$A$2:$B$7,2,TRUE)</f>
        <v>#N/A</v>
      </c>
    </row>
    <row r="21" spans="1:27" ht="12.75" x14ac:dyDescent="0.2">
      <c r="A21" s="21">
        <v>18</v>
      </c>
      <c r="B21" s="22"/>
      <c r="C21" s="22"/>
      <c r="D21" s="23"/>
      <c r="E21" s="103"/>
      <c r="F21" s="22"/>
      <c r="G21" s="22"/>
      <c r="H21" s="24"/>
      <c r="I21" s="16"/>
      <c r="J21" s="25"/>
      <c r="K21" s="25"/>
      <c r="L21" s="26"/>
      <c r="M21" s="17"/>
      <c r="N21" s="27"/>
      <c r="O21" s="18"/>
      <c r="P21" s="20"/>
      <c r="Q21" s="28"/>
      <c r="R21" s="28"/>
      <c r="S21" s="27"/>
      <c r="T21" s="29"/>
      <c r="U21" s="29"/>
      <c r="V21" s="3"/>
      <c r="X21" t="str">
        <f>IF(('1 - Cover page'!$B$9-M21)&lt;6,"&lt;=5 Days","&gt;5 Days")</f>
        <v>&lt;=5 Days</v>
      </c>
      <c r="Y21" t="str">
        <f>IF(('1 - Cover page'!$B$9-M21)=0,"0", IF(('1 - Cover page'!$B$9-M21)= 1,"1", IF(('1 - Cover page'!$B$9-M21)= 2,"2", IF(('1 - Cover page'!$B$9-M21)= 3,"3", IF(('1 - Cover page'!$B$9-M21)= 4,"4", IF(('1 - Cover page'!$B$9-M21)= 5,"5", IF(('1 - Cover page'!$B$9-M21)= 6,"6", IF(('1 - Cover page'!$B$9-M21)= 7,"7", IF(('1 - Cover page'!$B$9-M21)= 8,"8", IF(('1 - Cover page'!$B$9-M21)= 9,"9", IF(('1 - Cover page'!$B$9-M21)= 10,"10", IF(('1 - Cover page'!$B$9-M21)= 11,"11", IF(('1 - Cover page'!$B$9-M21)= 12,"12", IF(('1 - Cover page'!$B$9-M21)= 13,"13", IF(('1 - Cover page'!$B$9-M21)= 14,"14", IF(('1 - Cover page'!$B$9-M21)= 15,"15",  ""))))))))))))))))</f>
        <v>0</v>
      </c>
      <c r="Z21" t="str">
        <f>IF(('1 - Cover page'!$B$9-I21)=0,"0", IF(('1 - Cover page'!$B$9-I21)= 1,"1", IF(('1 - Cover page'!$B$9-I21)= 2,"2", IF(('1 - Cover page'!$B$9-I21)= 3,"3", IF(('1 - Cover page'!$B$9-I21)= 4,"4", IF(('1 - Cover page'!$B$9-I21)= 5,"5", IF(('1 - Cover page'!$B$9-I21)= 6,"6", IF(('1 - Cover page'!$B$9-I21)= 7,"7", IF(('1 - Cover page'!$B$9-I21)= 8,"8", IF(('1 - Cover page'!$B$9-I21)= 9,"9", IF(('1 - Cover page'!$B$9-I21)= 10,"10", IF(('1 - Cover page'!$B$9-I21)= 11,"11", IF(('1 - Cover page'!$B$9-I21)= 12,"12", IF(('1 - Cover page'!$B$9-I21)= 13,"13", IF(('1 - Cover page'!$B$9-I21)= 14,"14", IF(('1 - Cover page'!$B$9-I21)= 15,"15",  ""))))))))))))))))</f>
        <v>0</v>
      </c>
      <c r="AA21" t="e">
        <f>VLOOKUP(E21,'Age group'!$A$2:$B$7,2,TRUE)</f>
        <v>#N/A</v>
      </c>
    </row>
    <row r="22" spans="1:27" ht="12.75" x14ac:dyDescent="0.2">
      <c r="A22" s="21">
        <v>19</v>
      </c>
      <c r="B22" s="22"/>
      <c r="C22" s="22"/>
      <c r="D22" s="23"/>
      <c r="E22" s="103"/>
      <c r="F22" s="22"/>
      <c r="G22" s="22"/>
      <c r="H22" s="24"/>
      <c r="I22" s="16"/>
      <c r="J22" s="25"/>
      <c r="K22" s="25"/>
      <c r="L22" s="26"/>
      <c r="M22" s="17"/>
      <c r="N22" s="27"/>
      <c r="O22" s="18"/>
      <c r="P22" s="20"/>
      <c r="Q22" s="28"/>
      <c r="R22" s="28"/>
      <c r="S22" s="27"/>
      <c r="T22" s="29"/>
      <c r="U22" s="29"/>
      <c r="V22" s="3"/>
      <c r="X22" t="str">
        <f>IF(('1 - Cover page'!$B$9-M22)&lt;6,"&lt;=5 Days","&gt;5 Days")</f>
        <v>&lt;=5 Days</v>
      </c>
      <c r="Y22" t="str">
        <f>IF(('1 - Cover page'!$B$9-M22)=0,"0", IF(('1 - Cover page'!$B$9-M22)= 1,"1", IF(('1 - Cover page'!$B$9-M22)= 2,"2", IF(('1 - Cover page'!$B$9-M22)= 3,"3", IF(('1 - Cover page'!$B$9-M22)= 4,"4", IF(('1 - Cover page'!$B$9-M22)= 5,"5", IF(('1 - Cover page'!$B$9-M22)= 6,"6", IF(('1 - Cover page'!$B$9-M22)= 7,"7", IF(('1 - Cover page'!$B$9-M22)= 8,"8", IF(('1 - Cover page'!$B$9-M22)= 9,"9", IF(('1 - Cover page'!$B$9-M22)= 10,"10", IF(('1 - Cover page'!$B$9-M22)= 11,"11", IF(('1 - Cover page'!$B$9-M22)= 12,"12", IF(('1 - Cover page'!$B$9-M22)= 13,"13", IF(('1 - Cover page'!$B$9-M22)= 14,"14", IF(('1 - Cover page'!$B$9-M22)= 15,"15",  ""))))))))))))))))</f>
        <v>0</v>
      </c>
      <c r="Z22" t="str">
        <f>IF(('1 - Cover page'!$B$9-I22)=0,"0", IF(('1 - Cover page'!$B$9-I22)= 1,"1", IF(('1 - Cover page'!$B$9-I22)= 2,"2", IF(('1 - Cover page'!$B$9-I22)= 3,"3", IF(('1 - Cover page'!$B$9-I22)= 4,"4", IF(('1 - Cover page'!$B$9-I22)= 5,"5", IF(('1 - Cover page'!$B$9-I22)= 6,"6", IF(('1 - Cover page'!$B$9-I22)= 7,"7", IF(('1 - Cover page'!$B$9-I22)= 8,"8", IF(('1 - Cover page'!$B$9-I22)= 9,"9", IF(('1 - Cover page'!$B$9-I22)= 10,"10", IF(('1 - Cover page'!$B$9-I22)= 11,"11", IF(('1 - Cover page'!$B$9-I22)= 12,"12", IF(('1 - Cover page'!$B$9-I22)= 13,"13", IF(('1 - Cover page'!$B$9-I22)= 14,"14", IF(('1 - Cover page'!$B$9-I22)= 15,"15",  ""))))))))))))))))</f>
        <v>0</v>
      </c>
      <c r="AA22" t="e">
        <f>VLOOKUP(E22,'Age group'!$A$2:$B$7,2,TRUE)</f>
        <v>#N/A</v>
      </c>
    </row>
    <row r="23" spans="1:27" ht="12.75" x14ac:dyDescent="0.2">
      <c r="A23" s="21">
        <v>20</v>
      </c>
      <c r="B23" s="22"/>
      <c r="C23" s="22"/>
      <c r="D23" s="23"/>
      <c r="E23" s="103"/>
      <c r="F23" s="22"/>
      <c r="G23" s="22"/>
      <c r="H23" s="24"/>
      <c r="I23" s="16"/>
      <c r="J23" s="25"/>
      <c r="K23" s="25"/>
      <c r="L23" s="26"/>
      <c r="M23" s="17"/>
      <c r="N23" s="27"/>
      <c r="O23" s="18"/>
      <c r="P23" s="20"/>
      <c r="Q23" s="28"/>
      <c r="R23" s="28"/>
      <c r="S23" s="27"/>
      <c r="T23" s="29"/>
      <c r="U23" s="29"/>
      <c r="V23" s="3"/>
      <c r="X23" t="str">
        <f>IF(('1 - Cover page'!$B$9-M23)&lt;6,"&lt;=5 Days","&gt;5 Days")</f>
        <v>&lt;=5 Days</v>
      </c>
      <c r="Y23" t="str">
        <f>IF(('1 - Cover page'!$B$9-M23)=0,"0", IF(('1 - Cover page'!$B$9-M23)= 1,"1", IF(('1 - Cover page'!$B$9-M23)= 2,"2", IF(('1 - Cover page'!$B$9-M23)= 3,"3", IF(('1 - Cover page'!$B$9-M23)= 4,"4", IF(('1 - Cover page'!$B$9-M23)= 5,"5", IF(('1 - Cover page'!$B$9-M23)= 6,"6", IF(('1 - Cover page'!$B$9-M23)= 7,"7", IF(('1 - Cover page'!$B$9-M23)= 8,"8", IF(('1 - Cover page'!$B$9-M23)= 9,"9", IF(('1 - Cover page'!$B$9-M23)= 10,"10", IF(('1 - Cover page'!$B$9-M23)= 11,"11", IF(('1 - Cover page'!$B$9-M23)= 12,"12", IF(('1 - Cover page'!$B$9-M23)= 13,"13", IF(('1 - Cover page'!$B$9-M23)= 14,"14", IF(('1 - Cover page'!$B$9-M23)= 15,"15",  ""))))))))))))))))</f>
        <v>0</v>
      </c>
      <c r="Z23" t="str">
        <f>IF(('1 - Cover page'!$B$9-I23)=0,"0", IF(('1 - Cover page'!$B$9-I23)= 1,"1", IF(('1 - Cover page'!$B$9-I23)= 2,"2", IF(('1 - Cover page'!$B$9-I23)= 3,"3", IF(('1 - Cover page'!$B$9-I23)= 4,"4", IF(('1 - Cover page'!$B$9-I23)= 5,"5", IF(('1 - Cover page'!$B$9-I23)= 6,"6", IF(('1 - Cover page'!$B$9-I23)= 7,"7", IF(('1 - Cover page'!$B$9-I23)= 8,"8", IF(('1 - Cover page'!$B$9-I23)= 9,"9", IF(('1 - Cover page'!$B$9-I23)= 10,"10", IF(('1 - Cover page'!$B$9-I23)= 11,"11", IF(('1 - Cover page'!$B$9-I23)= 12,"12", IF(('1 - Cover page'!$B$9-I23)= 13,"13", IF(('1 - Cover page'!$B$9-I23)= 14,"14", IF(('1 - Cover page'!$B$9-I23)= 15,"15",  ""))))))))))))))))</f>
        <v>0</v>
      </c>
      <c r="AA23" t="e">
        <f>VLOOKUP(E23,'Age group'!$A$2:$B$7,2,TRUE)</f>
        <v>#N/A</v>
      </c>
    </row>
    <row r="24" spans="1:27" ht="12.75" x14ac:dyDescent="0.2">
      <c r="A24" s="21">
        <v>21</v>
      </c>
      <c r="B24" s="22"/>
      <c r="C24" s="22"/>
      <c r="D24" s="23"/>
      <c r="E24" s="103"/>
      <c r="F24" s="22"/>
      <c r="G24" s="22"/>
      <c r="H24" s="24"/>
      <c r="I24" s="16"/>
      <c r="J24" s="25"/>
      <c r="K24" s="25"/>
      <c r="L24" s="26"/>
      <c r="M24" s="17"/>
      <c r="N24" s="27"/>
      <c r="O24" s="18"/>
      <c r="P24" s="20"/>
      <c r="Q24" s="28"/>
      <c r="R24" s="28"/>
      <c r="S24" s="27"/>
      <c r="T24" s="29"/>
      <c r="U24" s="29"/>
      <c r="V24" s="3"/>
      <c r="X24" t="str">
        <f>IF(('1 - Cover page'!$B$9-M24)&lt;6,"&lt;=5 Days","&gt;5 Days")</f>
        <v>&lt;=5 Days</v>
      </c>
      <c r="Y24" t="str">
        <f>IF(('1 - Cover page'!$B$9-M24)=0,"0", IF(('1 - Cover page'!$B$9-M24)= 1,"1", IF(('1 - Cover page'!$B$9-M24)= 2,"2", IF(('1 - Cover page'!$B$9-M24)= 3,"3", IF(('1 - Cover page'!$B$9-M24)= 4,"4", IF(('1 - Cover page'!$B$9-M24)= 5,"5", IF(('1 - Cover page'!$B$9-M24)= 6,"6", IF(('1 - Cover page'!$B$9-M24)= 7,"7", IF(('1 - Cover page'!$B$9-M24)= 8,"8", IF(('1 - Cover page'!$B$9-M24)= 9,"9", IF(('1 - Cover page'!$B$9-M24)= 10,"10", IF(('1 - Cover page'!$B$9-M24)= 11,"11", IF(('1 - Cover page'!$B$9-M24)= 12,"12", IF(('1 - Cover page'!$B$9-M24)= 13,"13", IF(('1 - Cover page'!$B$9-M24)= 14,"14", IF(('1 - Cover page'!$B$9-M24)= 15,"15",  ""))))))))))))))))</f>
        <v>0</v>
      </c>
      <c r="Z24" t="str">
        <f>IF(('1 - Cover page'!$B$9-I24)=0,"0", IF(('1 - Cover page'!$B$9-I24)= 1,"1", IF(('1 - Cover page'!$B$9-I24)= 2,"2", IF(('1 - Cover page'!$B$9-I24)= 3,"3", IF(('1 - Cover page'!$B$9-I24)= 4,"4", IF(('1 - Cover page'!$B$9-I24)= 5,"5", IF(('1 - Cover page'!$B$9-I24)= 6,"6", IF(('1 - Cover page'!$B$9-I24)= 7,"7", IF(('1 - Cover page'!$B$9-I24)= 8,"8", IF(('1 - Cover page'!$B$9-I24)= 9,"9", IF(('1 - Cover page'!$B$9-I24)= 10,"10", IF(('1 - Cover page'!$B$9-I24)= 11,"11", IF(('1 - Cover page'!$B$9-I24)= 12,"12", IF(('1 - Cover page'!$B$9-I24)= 13,"13", IF(('1 - Cover page'!$B$9-I24)= 14,"14", IF(('1 - Cover page'!$B$9-I24)= 15,"15",  ""))))))))))))))))</f>
        <v>0</v>
      </c>
      <c r="AA24" t="e">
        <f>VLOOKUP(E24,'Age group'!$A$2:$B$7,2,TRUE)</f>
        <v>#N/A</v>
      </c>
    </row>
    <row r="25" spans="1:27" ht="12.75" x14ac:dyDescent="0.2">
      <c r="A25" s="21">
        <v>22</v>
      </c>
      <c r="B25" s="22"/>
      <c r="C25" s="22"/>
      <c r="D25" s="23"/>
      <c r="E25" s="103"/>
      <c r="F25" s="22"/>
      <c r="G25" s="22"/>
      <c r="H25" s="24"/>
      <c r="I25" s="16"/>
      <c r="J25" s="25"/>
      <c r="K25" s="25"/>
      <c r="L25" s="26"/>
      <c r="M25" s="17"/>
      <c r="N25" s="27"/>
      <c r="O25" s="18"/>
      <c r="P25" s="20"/>
      <c r="Q25" s="28"/>
      <c r="R25" s="28"/>
      <c r="S25" s="27"/>
      <c r="T25" s="29"/>
      <c r="U25" s="29"/>
      <c r="V25" s="3"/>
      <c r="X25" t="str">
        <f>IF(('1 - Cover page'!$B$9-M25)&lt;6,"&lt;=5 Days","&gt;5 Days")</f>
        <v>&lt;=5 Days</v>
      </c>
      <c r="Y25" t="str">
        <f>IF(('1 - Cover page'!$B$9-M25)=0,"0", IF(('1 - Cover page'!$B$9-M25)= 1,"1", IF(('1 - Cover page'!$B$9-M25)= 2,"2", IF(('1 - Cover page'!$B$9-M25)= 3,"3", IF(('1 - Cover page'!$B$9-M25)= 4,"4", IF(('1 - Cover page'!$B$9-M25)= 5,"5", IF(('1 - Cover page'!$B$9-M25)= 6,"6", IF(('1 - Cover page'!$B$9-M25)= 7,"7", IF(('1 - Cover page'!$B$9-M25)= 8,"8", IF(('1 - Cover page'!$B$9-M25)= 9,"9", IF(('1 - Cover page'!$B$9-M25)= 10,"10", IF(('1 - Cover page'!$B$9-M25)= 11,"11", IF(('1 - Cover page'!$B$9-M25)= 12,"12", IF(('1 - Cover page'!$B$9-M25)= 13,"13", IF(('1 - Cover page'!$B$9-M25)= 14,"14", IF(('1 - Cover page'!$B$9-M25)= 15,"15",  ""))))))))))))))))</f>
        <v>0</v>
      </c>
      <c r="Z25" t="str">
        <f>IF(('1 - Cover page'!$B$9-I25)=0,"0", IF(('1 - Cover page'!$B$9-I25)= 1,"1", IF(('1 - Cover page'!$B$9-I25)= 2,"2", IF(('1 - Cover page'!$B$9-I25)= 3,"3", IF(('1 - Cover page'!$B$9-I25)= 4,"4", IF(('1 - Cover page'!$B$9-I25)= 5,"5", IF(('1 - Cover page'!$B$9-I25)= 6,"6", IF(('1 - Cover page'!$B$9-I25)= 7,"7", IF(('1 - Cover page'!$B$9-I25)= 8,"8", IF(('1 - Cover page'!$B$9-I25)= 9,"9", IF(('1 - Cover page'!$B$9-I25)= 10,"10", IF(('1 - Cover page'!$B$9-I25)= 11,"11", IF(('1 - Cover page'!$B$9-I25)= 12,"12", IF(('1 - Cover page'!$B$9-I25)= 13,"13", IF(('1 - Cover page'!$B$9-I25)= 14,"14", IF(('1 - Cover page'!$B$9-I25)= 15,"15",  ""))))))))))))))))</f>
        <v>0</v>
      </c>
      <c r="AA25" t="e">
        <f>VLOOKUP(E25,'Age group'!$A$2:$B$7,2,TRUE)</f>
        <v>#N/A</v>
      </c>
    </row>
    <row r="26" spans="1:27" ht="12.75" x14ac:dyDescent="0.2">
      <c r="A26" s="21">
        <v>23</v>
      </c>
      <c r="B26" s="22"/>
      <c r="C26" s="22"/>
      <c r="D26" s="23"/>
      <c r="E26" s="103"/>
      <c r="F26" s="22"/>
      <c r="G26" s="22"/>
      <c r="H26" s="24"/>
      <c r="I26" s="16"/>
      <c r="J26" s="25"/>
      <c r="K26" s="25"/>
      <c r="L26" s="26"/>
      <c r="M26" s="17"/>
      <c r="N26" s="27"/>
      <c r="O26" s="18"/>
      <c r="P26" s="20"/>
      <c r="Q26" s="28"/>
      <c r="R26" s="28"/>
      <c r="S26" s="27"/>
      <c r="T26" s="29"/>
      <c r="U26" s="29"/>
      <c r="V26" s="3"/>
      <c r="X26" t="str">
        <f>IF(('1 - Cover page'!$B$9-M26)&lt;6,"&lt;=5 Days","&gt;5 Days")</f>
        <v>&lt;=5 Days</v>
      </c>
      <c r="Y26" t="str">
        <f>IF(('1 - Cover page'!$B$9-M26)=0,"0", IF(('1 - Cover page'!$B$9-M26)= 1,"1", IF(('1 - Cover page'!$B$9-M26)= 2,"2", IF(('1 - Cover page'!$B$9-M26)= 3,"3", IF(('1 - Cover page'!$B$9-M26)= 4,"4", IF(('1 - Cover page'!$B$9-M26)= 5,"5", IF(('1 - Cover page'!$B$9-M26)= 6,"6", IF(('1 - Cover page'!$B$9-M26)= 7,"7", IF(('1 - Cover page'!$B$9-M26)= 8,"8", IF(('1 - Cover page'!$B$9-M26)= 9,"9", IF(('1 - Cover page'!$B$9-M26)= 10,"10", IF(('1 - Cover page'!$B$9-M26)= 11,"11", IF(('1 - Cover page'!$B$9-M26)= 12,"12", IF(('1 - Cover page'!$B$9-M26)= 13,"13", IF(('1 - Cover page'!$B$9-M26)= 14,"14", IF(('1 - Cover page'!$B$9-M26)= 15,"15",  ""))))))))))))))))</f>
        <v>0</v>
      </c>
      <c r="Z26" t="str">
        <f>IF(('1 - Cover page'!$B$9-I26)=0,"0", IF(('1 - Cover page'!$B$9-I26)= 1,"1", IF(('1 - Cover page'!$B$9-I26)= 2,"2", IF(('1 - Cover page'!$B$9-I26)= 3,"3", IF(('1 - Cover page'!$B$9-I26)= 4,"4", IF(('1 - Cover page'!$B$9-I26)= 5,"5", IF(('1 - Cover page'!$B$9-I26)= 6,"6", IF(('1 - Cover page'!$B$9-I26)= 7,"7", IF(('1 - Cover page'!$B$9-I26)= 8,"8", IF(('1 - Cover page'!$B$9-I26)= 9,"9", IF(('1 - Cover page'!$B$9-I26)= 10,"10", IF(('1 - Cover page'!$B$9-I26)= 11,"11", IF(('1 - Cover page'!$B$9-I26)= 12,"12", IF(('1 - Cover page'!$B$9-I26)= 13,"13", IF(('1 - Cover page'!$B$9-I26)= 14,"14", IF(('1 - Cover page'!$B$9-I26)= 15,"15",  ""))))))))))))))))</f>
        <v>0</v>
      </c>
      <c r="AA26" t="e">
        <f>VLOOKUP(E26,'Age group'!$A$2:$B$7,2,TRUE)</f>
        <v>#N/A</v>
      </c>
    </row>
    <row r="27" spans="1:27" ht="12.75" x14ac:dyDescent="0.2">
      <c r="A27" s="21">
        <v>24</v>
      </c>
      <c r="B27" s="22"/>
      <c r="C27" s="22"/>
      <c r="D27" s="23"/>
      <c r="E27" s="103"/>
      <c r="F27" s="22"/>
      <c r="G27" s="22"/>
      <c r="H27" s="24"/>
      <c r="I27" s="16"/>
      <c r="J27" s="25"/>
      <c r="K27" s="25"/>
      <c r="L27" s="26"/>
      <c r="M27" s="17"/>
      <c r="N27" s="27"/>
      <c r="O27" s="18"/>
      <c r="P27" s="20"/>
      <c r="Q27" s="28"/>
      <c r="R27" s="28"/>
      <c r="S27" s="27"/>
      <c r="T27" s="29"/>
      <c r="U27" s="29"/>
      <c r="V27" s="3"/>
      <c r="X27" t="str">
        <f>IF(('1 - Cover page'!$B$9-M27)&lt;6,"&lt;=5 Days","&gt;5 Days")</f>
        <v>&lt;=5 Days</v>
      </c>
      <c r="Y27" t="str">
        <f>IF(('1 - Cover page'!$B$9-M27)=0,"0", IF(('1 - Cover page'!$B$9-M27)= 1,"1", IF(('1 - Cover page'!$B$9-M27)= 2,"2", IF(('1 - Cover page'!$B$9-M27)= 3,"3", IF(('1 - Cover page'!$B$9-M27)= 4,"4", IF(('1 - Cover page'!$B$9-M27)= 5,"5", IF(('1 - Cover page'!$B$9-M27)= 6,"6", IF(('1 - Cover page'!$B$9-M27)= 7,"7", IF(('1 - Cover page'!$B$9-M27)= 8,"8", IF(('1 - Cover page'!$B$9-M27)= 9,"9", IF(('1 - Cover page'!$B$9-M27)= 10,"10", IF(('1 - Cover page'!$B$9-M27)= 11,"11", IF(('1 - Cover page'!$B$9-M27)= 12,"12", IF(('1 - Cover page'!$B$9-M27)= 13,"13", IF(('1 - Cover page'!$B$9-M27)= 14,"14", IF(('1 - Cover page'!$B$9-M27)= 15,"15",  ""))))))))))))))))</f>
        <v>0</v>
      </c>
      <c r="Z27" t="str">
        <f>IF(('1 - Cover page'!$B$9-I27)=0,"0", IF(('1 - Cover page'!$B$9-I27)= 1,"1", IF(('1 - Cover page'!$B$9-I27)= 2,"2", IF(('1 - Cover page'!$B$9-I27)= 3,"3", IF(('1 - Cover page'!$B$9-I27)= 4,"4", IF(('1 - Cover page'!$B$9-I27)= 5,"5", IF(('1 - Cover page'!$B$9-I27)= 6,"6", IF(('1 - Cover page'!$B$9-I27)= 7,"7", IF(('1 - Cover page'!$B$9-I27)= 8,"8", IF(('1 - Cover page'!$B$9-I27)= 9,"9", IF(('1 - Cover page'!$B$9-I27)= 10,"10", IF(('1 - Cover page'!$B$9-I27)= 11,"11", IF(('1 - Cover page'!$B$9-I27)= 12,"12", IF(('1 - Cover page'!$B$9-I27)= 13,"13", IF(('1 - Cover page'!$B$9-I27)= 14,"14", IF(('1 - Cover page'!$B$9-I27)= 15,"15",  ""))))))))))))))))</f>
        <v>0</v>
      </c>
      <c r="AA27" t="e">
        <f>VLOOKUP(E27,'Age group'!$A$2:$B$7,2,TRUE)</f>
        <v>#N/A</v>
      </c>
    </row>
    <row r="28" spans="1:27" ht="12.75" x14ac:dyDescent="0.2">
      <c r="A28" s="21">
        <v>25</v>
      </c>
      <c r="B28" s="22"/>
      <c r="C28" s="22"/>
      <c r="D28" s="23"/>
      <c r="E28" s="103"/>
      <c r="F28" s="22"/>
      <c r="G28" s="22"/>
      <c r="H28" s="24"/>
      <c r="I28" s="16"/>
      <c r="J28" s="25"/>
      <c r="K28" s="25"/>
      <c r="L28" s="26"/>
      <c r="M28" s="17"/>
      <c r="N28" s="27"/>
      <c r="O28" s="18"/>
      <c r="P28" s="20"/>
      <c r="Q28" s="28"/>
      <c r="R28" s="28"/>
      <c r="S28" s="27"/>
      <c r="T28" s="29"/>
      <c r="U28" s="29"/>
      <c r="V28" s="3"/>
      <c r="X28" t="str">
        <f>IF(('1 - Cover page'!$B$9-M28)&lt;6,"&lt;=5 Days","&gt;5 Days")</f>
        <v>&lt;=5 Days</v>
      </c>
      <c r="Y28" t="str">
        <f>IF(('1 - Cover page'!$B$9-M28)=0,"0", IF(('1 - Cover page'!$B$9-M28)= 1,"1", IF(('1 - Cover page'!$B$9-M28)= 2,"2", IF(('1 - Cover page'!$B$9-M28)= 3,"3", IF(('1 - Cover page'!$B$9-M28)= 4,"4", IF(('1 - Cover page'!$B$9-M28)= 5,"5", IF(('1 - Cover page'!$B$9-M28)= 6,"6", IF(('1 - Cover page'!$B$9-M28)= 7,"7", IF(('1 - Cover page'!$B$9-M28)= 8,"8", IF(('1 - Cover page'!$B$9-M28)= 9,"9", IF(('1 - Cover page'!$B$9-M28)= 10,"10", IF(('1 - Cover page'!$B$9-M28)= 11,"11", IF(('1 - Cover page'!$B$9-M28)= 12,"12", IF(('1 - Cover page'!$B$9-M28)= 13,"13", IF(('1 - Cover page'!$B$9-M28)= 14,"14", IF(('1 - Cover page'!$B$9-M28)= 15,"15",  ""))))))))))))))))</f>
        <v>0</v>
      </c>
      <c r="Z28" t="str">
        <f>IF(('1 - Cover page'!$B$9-I28)=0,"0", IF(('1 - Cover page'!$B$9-I28)= 1,"1", IF(('1 - Cover page'!$B$9-I28)= 2,"2", IF(('1 - Cover page'!$B$9-I28)= 3,"3", IF(('1 - Cover page'!$B$9-I28)= 4,"4", IF(('1 - Cover page'!$B$9-I28)= 5,"5", IF(('1 - Cover page'!$B$9-I28)= 6,"6", IF(('1 - Cover page'!$B$9-I28)= 7,"7", IF(('1 - Cover page'!$B$9-I28)= 8,"8", IF(('1 - Cover page'!$B$9-I28)= 9,"9", IF(('1 - Cover page'!$B$9-I28)= 10,"10", IF(('1 - Cover page'!$B$9-I28)= 11,"11", IF(('1 - Cover page'!$B$9-I28)= 12,"12", IF(('1 - Cover page'!$B$9-I28)= 13,"13", IF(('1 - Cover page'!$B$9-I28)= 14,"14", IF(('1 - Cover page'!$B$9-I28)= 15,"15",  ""))))))))))))))))</f>
        <v>0</v>
      </c>
      <c r="AA28" t="e">
        <f>VLOOKUP(E28,'Age group'!$A$2:$B$7,2,TRUE)</f>
        <v>#N/A</v>
      </c>
    </row>
    <row r="29" spans="1:27" ht="12.75" x14ac:dyDescent="0.2">
      <c r="A29" s="21">
        <v>26</v>
      </c>
      <c r="B29" s="22"/>
      <c r="C29" s="22"/>
      <c r="D29" s="23"/>
      <c r="E29" s="103"/>
      <c r="F29" s="22"/>
      <c r="G29" s="22"/>
      <c r="H29" s="24"/>
      <c r="I29" s="16"/>
      <c r="J29" s="25"/>
      <c r="K29" s="25"/>
      <c r="L29" s="26"/>
      <c r="M29" s="17"/>
      <c r="N29" s="27"/>
      <c r="O29" s="18"/>
      <c r="P29" s="20"/>
      <c r="Q29" s="28"/>
      <c r="R29" s="28"/>
      <c r="S29" s="27"/>
      <c r="T29" s="29"/>
      <c r="U29" s="29"/>
      <c r="V29" s="3"/>
      <c r="X29" t="str">
        <f>IF(('1 - Cover page'!$B$9-M29)&lt;6,"&lt;=5 Days","&gt;5 Days")</f>
        <v>&lt;=5 Days</v>
      </c>
      <c r="Y29" t="str">
        <f>IF(('1 - Cover page'!$B$9-M29)=0,"0", IF(('1 - Cover page'!$B$9-M29)= 1,"1", IF(('1 - Cover page'!$B$9-M29)= 2,"2", IF(('1 - Cover page'!$B$9-M29)= 3,"3", IF(('1 - Cover page'!$B$9-M29)= 4,"4", IF(('1 - Cover page'!$B$9-M29)= 5,"5", IF(('1 - Cover page'!$B$9-M29)= 6,"6", IF(('1 - Cover page'!$B$9-M29)= 7,"7", IF(('1 - Cover page'!$B$9-M29)= 8,"8", IF(('1 - Cover page'!$B$9-M29)= 9,"9", IF(('1 - Cover page'!$B$9-M29)= 10,"10", IF(('1 - Cover page'!$B$9-M29)= 11,"11", IF(('1 - Cover page'!$B$9-M29)= 12,"12", IF(('1 - Cover page'!$B$9-M29)= 13,"13", IF(('1 - Cover page'!$B$9-M29)= 14,"14", IF(('1 - Cover page'!$B$9-M29)= 15,"15",  ""))))))))))))))))</f>
        <v>0</v>
      </c>
      <c r="Z29" t="str">
        <f>IF(('1 - Cover page'!$B$9-I29)=0,"0", IF(('1 - Cover page'!$B$9-I29)= 1,"1", IF(('1 - Cover page'!$B$9-I29)= 2,"2", IF(('1 - Cover page'!$B$9-I29)= 3,"3", IF(('1 - Cover page'!$B$9-I29)= 4,"4", IF(('1 - Cover page'!$B$9-I29)= 5,"5", IF(('1 - Cover page'!$B$9-I29)= 6,"6", IF(('1 - Cover page'!$B$9-I29)= 7,"7", IF(('1 - Cover page'!$B$9-I29)= 8,"8", IF(('1 - Cover page'!$B$9-I29)= 9,"9", IF(('1 - Cover page'!$B$9-I29)= 10,"10", IF(('1 - Cover page'!$B$9-I29)= 11,"11", IF(('1 - Cover page'!$B$9-I29)= 12,"12", IF(('1 - Cover page'!$B$9-I29)= 13,"13", IF(('1 - Cover page'!$B$9-I29)= 14,"14", IF(('1 - Cover page'!$B$9-I29)= 15,"15",  ""))))))))))))))))</f>
        <v>0</v>
      </c>
      <c r="AA29" t="e">
        <f>VLOOKUP(E29,'Age group'!$A$2:$B$7,2,TRUE)</f>
        <v>#N/A</v>
      </c>
    </row>
    <row r="30" spans="1:27" ht="12.75" x14ac:dyDescent="0.2">
      <c r="A30" s="21">
        <v>27</v>
      </c>
      <c r="B30" s="22"/>
      <c r="C30" s="22"/>
      <c r="D30" s="23"/>
      <c r="E30" s="103"/>
      <c r="F30" s="22"/>
      <c r="G30" s="22"/>
      <c r="H30" s="24"/>
      <c r="I30" s="16"/>
      <c r="J30" s="25"/>
      <c r="K30" s="25"/>
      <c r="L30" s="26"/>
      <c r="M30" s="17"/>
      <c r="N30" s="27"/>
      <c r="O30" s="18"/>
      <c r="P30" s="20"/>
      <c r="Q30" s="28"/>
      <c r="R30" s="28"/>
      <c r="S30" s="27"/>
      <c r="T30" s="29"/>
      <c r="U30" s="29"/>
      <c r="V30" s="3"/>
      <c r="X30" t="str">
        <f>IF(('1 - Cover page'!$B$9-M30)&lt;6,"&lt;=5 Days","&gt;5 Days")</f>
        <v>&lt;=5 Days</v>
      </c>
      <c r="Y30" t="str">
        <f>IF(('1 - Cover page'!$B$9-M30)=0,"0", IF(('1 - Cover page'!$B$9-M30)= 1,"1", IF(('1 - Cover page'!$B$9-M30)= 2,"2", IF(('1 - Cover page'!$B$9-M30)= 3,"3", IF(('1 - Cover page'!$B$9-M30)= 4,"4", IF(('1 - Cover page'!$B$9-M30)= 5,"5", IF(('1 - Cover page'!$B$9-M30)= 6,"6", IF(('1 - Cover page'!$B$9-M30)= 7,"7", IF(('1 - Cover page'!$B$9-M30)= 8,"8", IF(('1 - Cover page'!$B$9-M30)= 9,"9", IF(('1 - Cover page'!$B$9-M30)= 10,"10", IF(('1 - Cover page'!$B$9-M30)= 11,"11", IF(('1 - Cover page'!$B$9-M30)= 12,"12", IF(('1 - Cover page'!$B$9-M30)= 13,"13", IF(('1 - Cover page'!$B$9-M30)= 14,"14", IF(('1 - Cover page'!$B$9-M30)= 15,"15",  ""))))))))))))))))</f>
        <v>0</v>
      </c>
      <c r="Z30" t="str">
        <f>IF(('1 - Cover page'!$B$9-I30)=0,"0", IF(('1 - Cover page'!$B$9-I30)= 1,"1", IF(('1 - Cover page'!$B$9-I30)= 2,"2", IF(('1 - Cover page'!$B$9-I30)= 3,"3", IF(('1 - Cover page'!$B$9-I30)= 4,"4", IF(('1 - Cover page'!$B$9-I30)= 5,"5", IF(('1 - Cover page'!$B$9-I30)= 6,"6", IF(('1 - Cover page'!$B$9-I30)= 7,"7", IF(('1 - Cover page'!$B$9-I30)= 8,"8", IF(('1 - Cover page'!$B$9-I30)= 9,"9", IF(('1 - Cover page'!$B$9-I30)= 10,"10", IF(('1 - Cover page'!$B$9-I30)= 11,"11", IF(('1 - Cover page'!$B$9-I30)= 12,"12", IF(('1 - Cover page'!$B$9-I30)= 13,"13", IF(('1 - Cover page'!$B$9-I30)= 14,"14", IF(('1 - Cover page'!$B$9-I30)= 15,"15",  ""))))))))))))))))</f>
        <v>0</v>
      </c>
      <c r="AA30" t="e">
        <f>VLOOKUP(E30,'Age group'!$A$2:$B$7,2,TRUE)</f>
        <v>#N/A</v>
      </c>
    </row>
    <row r="31" spans="1:27" ht="12.75" x14ac:dyDescent="0.2">
      <c r="A31" s="21">
        <v>28</v>
      </c>
      <c r="B31" s="22"/>
      <c r="C31" s="22"/>
      <c r="D31" s="23"/>
      <c r="E31" s="103"/>
      <c r="F31" s="22"/>
      <c r="G31" s="22"/>
      <c r="H31" s="24"/>
      <c r="I31" s="16"/>
      <c r="J31" s="25"/>
      <c r="K31" s="25"/>
      <c r="L31" s="26"/>
      <c r="M31" s="17"/>
      <c r="N31" s="27"/>
      <c r="O31" s="18"/>
      <c r="P31" s="20"/>
      <c r="Q31" s="28"/>
      <c r="R31" s="28"/>
      <c r="S31" s="27"/>
      <c r="T31" s="29"/>
      <c r="U31" s="29"/>
      <c r="V31" s="3"/>
      <c r="X31" t="str">
        <f>IF(('1 - Cover page'!$B$9-M31)&lt;6,"&lt;=5 Days","&gt;5 Days")</f>
        <v>&lt;=5 Days</v>
      </c>
      <c r="Y31" t="str">
        <f>IF(('1 - Cover page'!$B$9-M31)=0,"0", IF(('1 - Cover page'!$B$9-M31)= 1,"1", IF(('1 - Cover page'!$B$9-M31)= 2,"2", IF(('1 - Cover page'!$B$9-M31)= 3,"3", IF(('1 - Cover page'!$B$9-M31)= 4,"4", IF(('1 - Cover page'!$B$9-M31)= 5,"5", IF(('1 - Cover page'!$B$9-M31)= 6,"6", IF(('1 - Cover page'!$B$9-M31)= 7,"7", IF(('1 - Cover page'!$B$9-M31)= 8,"8", IF(('1 - Cover page'!$B$9-M31)= 9,"9", IF(('1 - Cover page'!$B$9-M31)= 10,"10", IF(('1 - Cover page'!$B$9-M31)= 11,"11", IF(('1 - Cover page'!$B$9-M31)= 12,"12", IF(('1 - Cover page'!$B$9-M31)= 13,"13", IF(('1 - Cover page'!$B$9-M31)= 14,"14", IF(('1 - Cover page'!$B$9-M31)= 15,"15",  ""))))))))))))))))</f>
        <v>0</v>
      </c>
      <c r="Z31" t="str">
        <f>IF(('1 - Cover page'!$B$9-I31)=0,"0", IF(('1 - Cover page'!$B$9-I31)= 1,"1", IF(('1 - Cover page'!$B$9-I31)= 2,"2", IF(('1 - Cover page'!$B$9-I31)= 3,"3", IF(('1 - Cover page'!$B$9-I31)= 4,"4", IF(('1 - Cover page'!$B$9-I31)= 5,"5", IF(('1 - Cover page'!$B$9-I31)= 6,"6", IF(('1 - Cover page'!$B$9-I31)= 7,"7", IF(('1 - Cover page'!$B$9-I31)= 8,"8", IF(('1 - Cover page'!$B$9-I31)= 9,"9", IF(('1 - Cover page'!$B$9-I31)= 10,"10", IF(('1 - Cover page'!$B$9-I31)= 11,"11", IF(('1 - Cover page'!$B$9-I31)= 12,"12", IF(('1 - Cover page'!$B$9-I31)= 13,"13", IF(('1 - Cover page'!$B$9-I31)= 14,"14", IF(('1 - Cover page'!$B$9-I31)= 15,"15",  ""))))))))))))))))</f>
        <v>0</v>
      </c>
      <c r="AA31" t="e">
        <f>VLOOKUP(E31,'Age group'!$A$2:$B$7,2,TRUE)</f>
        <v>#N/A</v>
      </c>
    </row>
    <row r="32" spans="1:27" ht="12.75" x14ac:dyDescent="0.2">
      <c r="A32" s="21">
        <v>29</v>
      </c>
      <c r="B32" s="22"/>
      <c r="C32" s="22"/>
      <c r="D32" s="23"/>
      <c r="E32" s="103"/>
      <c r="F32" s="22"/>
      <c r="G32" s="22"/>
      <c r="H32" s="24"/>
      <c r="I32" s="16"/>
      <c r="J32" s="25"/>
      <c r="K32" s="25"/>
      <c r="L32" s="26"/>
      <c r="M32" s="17"/>
      <c r="N32" s="27"/>
      <c r="O32" s="18"/>
      <c r="P32" s="20"/>
      <c r="Q32" s="28"/>
      <c r="R32" s="28"/>
      <c r="S32" s="27"/>
      <c r="T32" s="29"/>
      <c r="U32" s="29"/>
      <c r="V32" s="3"/>
      <c r="X32" t="str">
        <f>IF(('1 - Cover page'!$B$9-M32)&lt;6,"&lt;=5 Days","&gt;5 Days")</f>
        <v>&lt;=5 Days</v>
      </c>
      <c r="Y32" t="str">
        <f>IF(('1 - Cover page'!$B$9-M32)=0,"0", IF(('1 - Cover page'!$B$9-M32)= 1,"1", IF(('1 - Cover page'!$B$9-M32)= 2,"2", IF(('1 - Cover page'!$B$9-M32)= 3,"3", IF(('1 - Cover page'!$B$9-M32)= 4,"4", IF(('1 - Cover page'!$B$9-M32)= 5,"5", IF(('1 - Cover page'!$B$9-M32)= 6,"6", IF(('1 - Cover page'!$B$9-M32)= 7,"7", IF(('1 - Cover page'!$B$9-M32)= 8,"8", IF(('1 - Cover page'!$B$9-M32)= 9,"9", IF(('1 - Cover page'!$B$9-M32)= 10,"10", IF(('1 - Cover page'!$B$9-M32)= 11,"11", IF(('1 - Cover page'!$B$9-M32)= 12,"12", IF(('1 - Cover page'!$B$9-M32)= 13,"13", IF(('1 - Cover page'!$B$9-M32)= 14,"14", IF(('1 - Cover page'!$B$9-M32)= 15,"15",  ""))))))))))))))))</f>
        <v>0</v>
      </c>
      <c r="Z32" t="str">
        <f>IF(('1 - Cover page'!$B$9-I32)=0,"0", IF(('1 - Cover page'!$B$9-I32)= 1,"1", IF(('1 - Cover page'!$B$9-I32)= 2,"2", IF(('1 - Cover page'!$B$9-I32)= 3,"3", IF(('1 - Cover page'!$B$9-I32)= 4,"4", IF(('1 - Cover page'!$B$9-I32)= 5,"5", IF(('1 - Cover page'!$B$9-I32)= 6,"6", IF(('1 - Cover page'!$B$9-I32)= 7,"7", IF(('1 - Cover page'!$B$9-I32)= 8,"8", IF(('1 - Cover page'!$B$9-I32)= 9,"9", IF(('1 - Cover page'!$B$9-I32)= 10,"10", IF(('1 - Cover page'!$B$9-I32)= 11,"11", IF(('1 - Cover page'!$B$9-I32)= 12,"12", IF(('1 - Cover page'!$B$9-I32)= 13,"13", IF(('1 - Cover page'!$B$9-I32)= 14,"14", IF(('1 - Cover page'!$B$9-I32)= 15,"15",  ""))))))))))))))))</f>
        <v>0</v>
      </c>
      <c r="AA32" t="e">
        <f>VLOOKUP(E32,'Age group'!$A$2:$B$7,2,TRUE)</f>
        <v>#N/A</v>
      </c>
    </row>
    <row r="33" spans="1:27" ht="12.75" x14ac:dyDescent="0.2">
      <c r="A33" s="21">
        <v>30</v>
      </c>
      <c r="B33" s="22"/>
      <c r="C33" s="22"/>
      <c r="D33" s="23"/>
      <c r="E33" s="103"/>
      <c r="F33" s="22"/>
      <c r="G33" s="22"/>
      <c r="H33" s="24"/>
      <c r="I33" s="16"/>
      <c r="J33" s="25"/>
      <c r="K33" s="25"/>
      <c r="L33" s="26"/>
      <c r="M33" s="17"/>
      <c r="N33" s="27"/>
      <c r="O33" s="18"/>
      <c r="P33" s="20"/>
      <c r="Q33" s="28"/>
      <c r="R33" s="28"/>
      <c r="S33" s="27"/>
      <c r="T33" s="29"/>
      <c r="U33" s="29"/>
      <c r="V33" s="3"/>
      <c r="X33" t="str">
        <f>IF(('1 - Cover page'!$B$9-M33)&lt;6,"&lt;=5 Days","&gt;5 Days")</f>
        <v>&lt;=5 Days</v>
      </c>
      <c r="Y33" t="str">
        <f>IF(('1 - Cover page'!$B$9-M33)=0,"0", IF(('1 - Cover page'!$B$9-M33)= 1,"1", IF(('1 - Cover page'!$B$9-M33)= 2,"2", IF(('1 - Cover page'!$B$9-M33)= 3,"3", IF(('1 - Cover page'!$B$9-M33)= 4,"4", IF(('1 - Cover page'!$B$9-M33)= 5,"5", IF(('1 - Cover page'!$B$9-M33)= 6,"6", IF(('1 - Cover page'!$B$9-M33)= 7,"7", IF(('1 - Cover page'!$B$9-M33)= 8,"8", IF(('1 - Cover page'!$B$9-M33)= 9,"9", IF(('1 - Cover page'!$B$9-M33)= 10,"10", IF(('1 - Cover page'!$B$9-M33)= 11,"11", IF(('1 - Cover page'!$B$9-M33)= 12,"12", IF(('1 - Cover page'!$B$9-M33)= 13,"13", IF(('1 - Cover page'!$B$9-M33)= 14,"14", IF(('1 - Cover page'!$B$9-M33)= 15,"15",  ""))))))))))))))))</f>
        <v>0</v>
      </c>
      <c r="Z33" t="str">
        <f>IF(('1 - Cover page'!$B$9-I33)=0,"0", IF(('1 - Cover page'!$B$9-I33)= 1,"1", IF(('1 - Cover page'!$B$9-I33)= 2,"2", IF(('1 - Cover page'!$B$9-I33)= 3,"3", IF(('1 - Cover page'!$B$9-I33)= 4,"4", IF(('1 - Cover page'!$B$9-I33)= 5,"5", IF(('1 - Cover page'!$B$9-I33)= 6,"6", IF(('1 - Cover page'!$B$9-I33)= 7,"7", IF(('1 - Cover page'!$B$9-I33)= 8,"8", IF(('1 - Cover page'!$B$9-I33)= 9,"9", IF(('1 - Cover page'!$B$9-I33)= 10,"10", IF(('1 - Cover page'!$B$9-I33)= 11,"11", IF(('1 - Cover page'!$B$9-I33)= 12,"12", IF(('1 - Cover page'!$B$9-I33)= 13,"13", IF(('1 - Cover page'!$B$9-I33)= 14,"14", IF(('1 - Cover page'!$B$9-I33)= 15,"15",  ""))))))))))))))))</f>
        <v>0</v>
      </c>
      <c r="AA33" t="e">
        <f>VLOOKUP(E33,'Age group'!$A$2:$B$7,2,TRUE)</f>
        <v>#N/A</v>
      </c>
    </row>
    <row r="34" spans="1:27" ht="12.75" x14ac:dyDescent="0.2">
      <c r="A34" s="21">
        <v>31</v>
      </c>
      <c r="B34" s="22"/>
      <c r="C34" s="22"/>
      <c r="D34" s="23"/>
      <c r="E34" s="103"/>
      <c r="F34" s="22"/>
      <c r="G34" s="22"/>
      <c r="H34" s="24"/>
      <c r="I34" s="16"/>
      <c r="J34" s="25"/>
      <c r="K34" s="25"/>
      <c r="L34" s="26"/>
      <c r="M34" s="17"/>
      <c r="N34" s="27"/>
      <c r="O34" s="18"/>
      <c r="P34" s="20"/>
      <c r="Q34" s="28"/>
      <c r="R34" s="28"/>
      <c r="S34" s="27"/>
      <c r="T34" s="29"/>
      <c r="U34" s="29"/>
      <c r="V34" s="3"/>
      <c r="X34" t="str">
        <f>IF(('1 - Cover page'!$B$9-M34)&lt;6,"&lt;=5 Days","&gt;5 Days")</f>
        <v>&lt;=5 Days</v>
      </c>
      <c r="Y34" t="str">
        <f>IF(('1 - Cover page'!$B$9-M34)=0,"0", IF(('1 - Cover page'!$B$9-M34)= 1,"1", IF(('1 - Cover page'!$B$9-M34)= 2,"2", IF(('1 - Cover page'!$B$9-M34)= 3,"3", IF(('1 - Cover page'!$B$9-M34)= 4,"4", IF(('1 - Cover page'!$B$9-M34)= 5,"5", IF(('1 - Cover page'!$B$9-M34)= 6,"6", IF(('1 - Cover page'!$B$9-M34)= 7,"7", IF(('1 - Cover page'!$B$9-M34)= 8,"8", IF(('1 - Cover page'!$B$9-M34)= 9,"9", IF(('1 - Cover page'!$B$9-M34)= 10,"10", IF(('1 - Cover page'!$B$9-M34)= 11,"11", IF(('1 - Cover page'!$B$9-M34)= 12,"12", IF(('1 - Cover page'!$B$9-M34)= 13,"13", IF(('1 - Cover page'!$B$9-M34)= 14,"14", IF(('1 - Cover page'!$B$9-M34)= 15,"15",  ""))))))))))))))))</f>
        <v>0</v>
      </c>
      <c r="Z34" t="str">
        <f>IF(('1 - Cover page'!$B$9-I34)=0,"0", IF(('1 - Cover page'!$B$9-I34)= 1,"1", IF(('1 - Cover page'!$B$9-I34)= 2,"2", IF(('1 - Cover page'!$B$9-I34)= 3,"3", IF(('1 - Cover page'!$B$9-I34)= 4,"4", IF(('1 - Cover page'!$B$9-I34)= 5,"5", IF(('1 - Cover page'!$B$9-I34)= 6,"6", IF(('1 - Cover page'!$B$9-I34)= 7,"7", IF(('1 - Cover page'!$B$9-I34)= 8,"8", IF(('1 - Cover page'!$B$9-I34)= 9,"9", IF(('1 - Cover page'!$B$9-I34)= 10,"10", IF(('1 - Cover page'!$B$9-I34)= 11,"11", IF(('1 - Cover page'!$B$9-I34)= 12,"12", IF(('1 - Cover page'!$B$9-I34)= 13,"13", IF(('1 - Cover page'!$B$9-I34)= 14,"14", IF(('1 - Cover page'!$B$9-I34)= 15,"15",  ""))))))))))))))))</f>
        <v>0</v>
      </c>
      <c r="AA34" t="e">
        <f>VLOOKUP(E34,'Age group'!$A$2:$B$7,2,TRUE)</f>
        <v>#N/A</v>
      </c>
    </row>
    <row r="35" spans="1:27" ht="12.75" x14ac:dyDescent="0.2">
      <c r="A35" s="21">
        <v>32</v>
      </c>
      <c r="B35" s="22"/>
      <c r="C35" s="22"/>
      <c r="D35" s="23"/>
      <c r="E35" s="103"/>
      <c r="F35" s="22"/>
      <c r="G35" s="22"/>
      <c r="H35" s="24"/>
      <c r="I35" s="16"/>
      <c r="J35" s="25"/>
      <c r="K35" s="25"/>
      <c r="L35" s="26"/>
      <c r="M35" s="17"/>
      <c r="N35" s="27"/>
      <c r="O35" s="18"/>
      <c r="P35" s="20"/>
      <c r="Q35" s="28"/>
      <c r="R35" s="28"/>
      <c r="S35" s="27"/>
      <c r="T35" s="29"/>
      <c r="U35" s="29"/>
      <c r="V35" s="3"/>
      <c r="X35" t="str">
        <f>IF(('1 - Cover page'!$B$9-M35)&lt;6,"&lt;=5 Days","&gt;5 Days")</f>
        <v>&lt;=5 Days</v>
      </c>
      <c r="Y35" t="str">
        <f>IF(('1 - Cover page'!$B$9-M35)=0,"0", IF(('1 - Cover page'!$B$9-M35)= 1,"1", IF(('1 - Cover page'!$B$9-M35)= 2,"2", IF(('1 - Cover page'!$B$9-M35)= 3,"3", IF(('1 - Cover page'!$B$9-M35)= 4,"4", IF(('1 - Cover page'!$B$9-M35)= 5,"5", IF(('1 - Cover page'!$B$9-M35)= 6,"6", IF(('1 - Cover page'!$B$9-M35)= 7,"7", IF(('1 - Cover page'!$B$9-M35)= 8,"8", IF(('1 - Cover page'!$B$9-M35)= 9,"9", IF(('1 - Cover page'!$B$9-M35)= 10,"10", IF(('1 - Cover page'!$B$9-M35)= 11,"11", IF(('1 - Cover page'!$B$9-M35)= 12,"12", IF(('1 - Cover page'!$B$9-M35)= 13,"13", IF(('1 - Cover page'!$B$9-M35)= 14,"14", IF(('1 - Cover page'!$B$9-M35)= 15,"15",  ""))))))))))))))))</f>
        <v>0</v>
      </c>
      <c r="Z35" t="str">
        <f>IF(('1 - Cover page'!$B$9-I35)=0,"0", IF(('1 - Cover page'!$B$9-I35)= 1,"1", IF(('1 - Cover page'!$B$9-I35)= 2,"2", IF(('1 - Cover page'!$B$9-I35)= 3,"3", IF(('1 - Cover page'!$B$9-I35)= 4,"4", IF(('1 - Cover page'!$B$9-I35)= 5,"5", IF(('1 - Cover page'!$B$9-I35)= 6,"6", IF(('1 - Cover page'!$B$9-I35)= 7,"7", IF(('1 - Cover page'!$B$9-I35)= 8,"8", IF(('1 - Cover page'!$B$9-I35)= 9,"9", IF(('1 - Cover page'!$B$9-I35)= 10,"10", IF(('1 - Cover page'!$B$9-I35)= 11,"11", IF(('1 - Cover page'!$B$9-I35)= 12,"12", IF(('1 - Cover page'!$B$9-I35)= 13,"13", IF(('1 - Cover page'!$B$9-I35)= 14,"14", IF(('1 - Cover page'!$B$9-I35)= 15,"15",  ""))))))))))))))))</f>
        <v>0</v>
      </c>
      <c r="AA35" t="e">
        <f>VLOOKUP(E35,'Age group'!$A$2:$B$7,2,TRUE)</f>
        <v>#N/A</v>
      </c>
    </row>
    <row r="36" spans="1:27" ht="12.75" x14ac:dyDescent="0.2">
      <c r="A36" s="21">
        <v>33</v>
      </c>
      <c r="B36" s="22"/>
      <c r="C36" s="22"/>
      <c r="D36" s="23"/>
      <c r="E36" s="103"/>
      <c r="F36" s="22"/>
      <c r="G36" s="22"/>
      <c r="H36" s="24"/>
      <c r="I36" s="16"/>
      <c r="J36" s="25"/>
      <c r="K36" s="25"/>
      <c r="L36" s="26"/>
      <c r="M36" s="17"/>
      <c r="N36" s="27"/>
      <c r="O36" s="18"/>
      <c r="P36" s="20"/>
      <c r="Q36" s="28"/>
      <c r="R36" s="28"/>
      <c r="S36" s="27"/>
      <c r="T36" s="29"/>
      <c r="U36" s="29"/>
      <c r="V36" s="3"/>
      <c r="X36" t="str">
        <f>IF(('1 - Cover page'!$B$9-M36)&lt;6,"&lt;=5 Days","&gt;5 Days")</f>
        <v>&lt;=5 Days</v>
      </c>
      <c r="Y36" t="str">
        <f>IF(('1 - Cover page'!$B$9-M36)=0,"0", IF(('1 - Cover page'!$B$9-M36)= 1,"1", IF(('1 - Cover page'!$B$9-M36)= 2,"2", IF(('1 - Cover page'!$B$9-M36)= 3,"3", IF(('1 - Cover page'!$B$9-M36)= 4,"4", IF(('1 - Cover page'!$B$9-M36)= 5,"5", IF(('1 - Cover page'!$B$9-M36)= 6,"6", IF(('1 - Cover page'!$B$9-M36)= 7,"7", IF(('1 - Cover page'!$B$9-M36)= 8,"8", IF(('1 - Cover page'!$B$9-M36)= 9,"9", IF(('1 - Cover page'!$B$9-M36)= 10,"10", IF(('1 - Cover page'!$B$9-M36)= 11,"11", IF(('1 - Cover page'!$B$9-M36)= 12,"12", IF(('1 - Cover page'!$B$9-M36)= 13,"13", IF(('1 - Cover page'!$B$9-M36)= 14,"14", IF(('1 - Cover page'!$B$9-M36)= 15,"15",  ""))))))))))))))))</f>
        <v>0</v>
      </c>
      <c r="Z36" t="str">
        <f>IF(('1 - Cover page'!$B$9-I36)=0,"0", IF(('1 - Cover page'!$B$9-I36)= 1,"1", IF(('1 - Cover page'!$B$9-I36)= 2,"2", IF(('1 - Cover page'!$B$9-I36)= 3,"3", IF(('1 - Cover page'!$B$9-I36)= 4,"4", IF(('1 - Cover page'!$B$9-I36)= 5,"5", IF(('1 - Cover page'!$B$9-I36)= 6,"6", IF(('1 - Cover page'!$B$9-I36)= 7,"7", IF(('1 - Cover page'!$B$9-I36)= 8,"8", IF(('1 - Cover page'!$B$9-I36)= 9,"9", IF(('1 - Cover page'!$B$9-I36)= 10,"10", IF(('1 - Cover page'!$B$9-I36)= 11,"11", IF(('1 - Cover page'!$B$9-I36)= 12,"12", IF(('1 - Cover page'!$B$9-I36)= 13,"13", IF(('1 - Cover page'!$B$9-I36)= 14,"14", IF(('1 - Cover page'!$B$9-I36)= 15,"15",  ""))))))))))))))))</f>
        <v>0</v>
      </c>
      <c r="AA36" t="e">
        <f>VLOOKUP(E36,'Age group'!$A$2:$B$7,2,TRUE)</f>
        <v>#N/A</v>
      </c>
    </row>
    <row r="37" spans="1:27" ht="12.75" x14ac:dyDescent="0.2">
      <c r="A37" s="21">
        <v>34</v>
      </c>
      <c r="B37" s="22"/>
      <c r="C37" s="22"/>
      <c r="D37" s="23"/>
      <c r="E37" s="103"/>
      <c r="F37" s="22"/>
      <c r="G37" s="22"/>
      <c r="H37" s="24"/>
      <c r="I37" s="16"/>
      <c r="J37" s="25"/>
      <c r="K37" s="25"/>
      <c r="L37" s="26"/>
      <c r="M37" s="17"/>
      <c r="N37" s="27"/>
      <c r="O37" s="18"/>
      <c r="P37" s="20"/>
      <c r="Q37" s="28"/>
      <c r="R37" s="28"/>
      <c r="S37" s="27"/>
      <c r="T37" s="29"/>
      <c r="U37" s="29"/>
      <c r="V37" s="3"/>
      <c r="X37" t="str">
        <f>IF(('1 - Cover page'!$B$9-M37)&lt;6,"&lt;=5 Days","&gt;5 Days")</f>
        <v>&lt;=5 Days</v>
      </c>
      <c r="Y37" t="str">
        <f>IF(('1 - Cover page'!$B$9-M37)=0,"0", IF(('1 - Cover page'!$B$9-M37)= 1,"1", IF(('1 - Cover page'!$B$9-M37)= 2,"2", IF(('1 - Cover page'!$B$9-M37)= 3,"3", IF(('1 - Cover page'!$B$9-M37)= 4,"4", IF(('1 - Cover page'!$B$9-M37)= 5,"5", IF(('1 - Cover page'!$B$9-M37)= 6,"6", IF(('1 - Cover page'!$B$9-M37)= 7,"7", IF(('1 - Cover page'!$B$9-M37)= 8,"8", IF(('1 - Cover page'!$B$9-M37)= 9,"9", IF(('1 - Cover page'!$B$9-M37)= 10,"10", IF(('1 - Cover page'!$B$9-M37)= 11,"11", IF(('1 - Cover page'!$B$9-M37)= 12,"12", IF(('1 - Cover page'!$B$9-M37)= 13,"13", IF(('1 - Cover page'!$B$9-M37)= 14,"14", IF(('1 - Cover page'!$B$9-M37)= 15,"15",  ""))))))))))))))))</f>
        <v>0</v>
      </c>
      <c r="Z37" t="str">
        <f>IF(('1 - Cover page'!$B$9-I37)=0,"0", IF(('1 - Cover page'!$B$9-I37)= 1,"1", IF(('1 - Cover page'!$B$9-I37)= 2,"2", IF(('1 - Cover page'!$B$9-I37)= 3,"3", IF(('1 - Cover page'!$B$9-I37)= 4,"4", IF(('1 - Cover page'!$B$9-I37)= 5,"5", IF(('1 - Cover page'!$B$9-I37)= 6,"6", IF(('1 - Cover page'!$B$9-I37)= 7,"7", IF(('1 - Cover page'!$B$9-I37)= 8,"8", IF(('1 - Cover page'!$B$9-I37)= 9,"9", IF(('1 - Cover page'!$B$9-I37)= 10,"10", IF(('1 - Cover page'!$B$9-I37)= 11,"11", IF(('1 - Cover page'!$B$9-I37)= 12,"12", IF(('1 - Cover page'!$B$9-I37)= 13,"13", IF(('1 - Cover page'!$B$9-I37)= 14,"14", IF(('1 - Cover page'!$B$9-I37)= 15,"15",  ""))))))))))))))))</f>
        <v>0</v>
      </c>
      <c r="AA37" t="e">
        <f>VLOOKUP(E37,'Age group'!$A$2:$B$7,2,TRUE)</f>
        <v>#N/A</v>
      </c>
    </row>
    <row r="38" spans="1:27" ht="12.75" x14ac:dyDescent="0.2">
      <c r="A38" s="21">
        <v>35</v>
      </c>
      <c r="B38" s="22"/>
      <c r="C38" s="22"/>
      <c r="D38" s="23"/>
      <c r="E38" s="103"/>
      <c r="F38" s="22"/>
      <c r="G38" s="22"/>
      <c r="H38" s="24"/>
      <c r="I38" s="16"/>
      <c r="J38" s="25"/>
      <c r="K38" s="25"/>
      <c r="L38" s="26"/>
      <c r="M38" s="17"/>
      <c r="N38" s="27"/>
      <c r="O38" s="18"/>
      <c r="P38" s="20"/>
      <c r="Q38" s="28"/>
      <c r="R38" s="28"/>
      <c r="S38" s="27"/>
      <c r="T38" s="29"/>
      <c r="U38" s="29"/>
      <c r="V38" s="3"/>
      <c r="X38" t="str">
        <f>IF(('1 - Cover page'!$B$9-M38)&lt;6,"&lt;=5 Days","&gt;5 Days")</f>
        <v>&lt;=5 Days</v>
      </c>
      <c r="Y38" t="str">
        <f>IF(('1 - Cover page'!$B$9-M38)=0,"0", IF(('1 - Cover page'!$B$9-M38)= 1,"1", IF(('1 - Cover page'!$B$9-M38)= 2,"2", IF(('1 - Cover page'!$B$9-M38)= 3,"3", IF(('1 - Cover page'!$B$9-M38)= 4,"4", IF(('1 - Cover page'!$B$9-M38)= 5,"5", IF(('1 - Cover page'!$B$9-M38)= 6,"6", IF(('1 - Cover page'!$B$9-M38)= 7,"7", IF(('1 - Cover page'!$B$9-M38)= 8,"8", IF(('1 - Cover page'!$B$9-M38)= 9,"9", IF(('1 - Cover page'!$B$9-M38)= 10,"10", IF(('1 - Cover page'!$B$9-M38)= 11,"11", IF(('1 - Cover page'!$B$9-M38)= 12,"12", IF(('1 - Cover page'!$B$9-M38)= 13,"13", IF(('1 - Cover page'!$B$9-M38)= 14,"14", IF(('1 - Cover page'!$B$9-M38)= 15,"15",  ""))))))))))))))))</f>
        <v>0</v>
      </c>
      <c r="Z38" t="str">
        <f>IF(('1 - Cover page'!$B$9-I38)=0,"0", IF(('1 - Cover page'!$B$9-I38)= 1,"1", IF(('1 - Cover page'!$B$9-I38)= 2,"2", IF(('1 - Cover page'!$B$9-I38)= 3,"3", IF(('1 - Cover page'!$B$9-I38)= 4,"4", IF(('1 - Cover page'!$B$9-I38)= 5,"5", IF(('1 - Cover page'!$B$9-I38)= 6,"6", IF(('1 - Cover page'!$B$9-I38)= 7,"7", IF(('1 - Cover page'!$B$9-I38)= 8,"8", IF(('1 - Cover page'!$B$9-I38)= 9,"9", IF(('1 - Cover page'!$B$9-I38)= 10,"10", IF(('1 - Cover page'!$B$9-I38)= 11,"11", IF(('1 - Cover page'!$B$9-I38)= 12,"12", IF(('1 - Cover page'!$B$9-I38)= 13,"13", IF(('1 - Cover page'!$B$9-I38)= 14,"14", IF(('1 - Cover page'!$B$9-I38)= 15,"15",  ""))))))))))))))))</f>
        <v>0</v>
      </c>
      <c r="AA38" t="e">
        <f>VLOOKUP(E38,'Age group'!$A$2:$B$7,2,TRUE)</f>
        <v>#N/A</v>
      </c>
    </row>
    <row r="39" spans="1:27" ht="12.75" x14ac:dyDescent="0.2">
      <c r="A39" s="21">
        <v>36</v>
      </c>
      <c r="B39" s="22"/>
      <c r="C39" s="22"/>
      <c r="D39" s="23"/>
      <c r="E39" s="103"/>
      <c r="F39" s="22"/>
      <c r="G39" s="22"/>
      <c r="H39" s="24"/>
      <c r="I39" s="16"/>
      <c r="J39" s="25"/>
      <c r="K39" s="25"/>
      <c r="L39" s="26"/>
      <c r="M39" s="17"/>
      <c r="N39" s="27"/>
      <c r="O39" s="18"/>
      <c r="P39" s="20"/>
      <c r="Q39" s="28"/>
      <c r="R39" s="28"/>
      <c r="S39" s="27"/>
      <c r="T39" s="29"/>
      <c r="U39" s="29"/>
      <c r="V39" s="3"/>
      <c r="X39" t="str">
        <f>IF(('1 - Cover page'!$B$9-M39)&lt;6,"&lt;=5 Days","&gt;5 Days")</f>
        <v>&lt;=5 Days</v>
      </c>
      <c r="Y39" t="str">
        <f>IF(('1 - Cover page'!$B$9-M39)=0,"0", IF(('1 - Cover page'!$B$9-M39)= 1,"1", IF(('1 - Cover page'!$B$9-M39)= 2,"2", IF(('1 - Cover page'!$B$9-M39)= 3,"3", IF(('1 - Cover page'!$B$9-M39)= 4,"4", IF(('1 - Cover page'!$B$9-M39)= 5,"5", IF(('1 - Cover page'!$B$9-M39)= 6,"6", IF(('1 - Cover page'!$B$9-M39)= 7,"7", IF(('1 - Cover page'!$B$9-M39)= 8,"8", IF(('1 - Cover page'!$B$9-M39)= 9,"9", IF(('1 - Cover page'!$B$9-M39)= 10,"10", IF(('1 - Cover page'!$B$9-M39)= 11,"11", IF(('1 - Cover page'!$B$9-M39)= 12,"12", IF(('1 - Cover page'!$B$9-M39)= 13,"13", IF(('1 - Cover page'!$B$9-M39)= 14,"14", IF(('1 - Cover page'!$B$9-M39)= 15,"15",  ""))))))))))))))))</f>
        <v>0</v>
      </c>
      <c r="Z39" t="str">
        <f>IF(('1 - Cover page'!$B$9-I39)=0,"0", IF(('1 - Cover page'!$B$9-I39)= 1,"1", IF(('1 - Cover page'!$B$9-I39)= 2,"2", IF(('1 - Cover page'!$B$9-I39)= 3,"3", IF(('1 - Cover page'!$B$9-I39)= 4,"4", IF(('1 - Cover page'!$B$9-I39)= 5,"5", IF(('1 - Cover page'!$B$9-I39)= 6,"6", IF(('1 - Cover page'!$B$9-I39)= 7,"7", IF(('1 - Cover page'!$B$9-I39)= 8,"8", IF(('1 - Cover page'!$B$9-I39)= 9,"9", IF(('1 - Cover page'!$B$9-I39)= 10,"10", IF(('1 - Cover page'!$B$9-I39)= 11,"11", IF(('1 - Cover page'!$B$9-I39)= 12,"12", IF(('1 - Cover page'!$B$9-I39)= 13,"13", IF(('1 - Cover page'!$B$9-I39)= 14,"14", IF(('1 - Cover page'!$B$9-I39)= 15,"15",  ""))))))))))))))))</f>
        <v>0</v>
      </c>
      <c r="AA39" t="e">
        <f>VLOOKUP(E39,'Age group'!$A$2:$B$7,2,TRUE)</f>
        <v>#N/A</v>
      </c>
    </row>
    <row r="40" spans="1:27" ht="12.75" x14ac:dyDescent="0.2">
      <c r="A40" s="21">
        <v>37</v>
      </c>
      <c r="B40" s="22"/>
      <c r="C40" s="22"/>
      <c r="D40" s="23"/>
      <c r="E40" s="103"/>
      <c r="F40" s="22"/>
      <c r="G40" s="22"/>
      <c r="H40" s="24"/>
      <c r="I40" s="16"/>
      <c r="J40" s="25"/>
      <c r="K40" s="25"/>
      <c r="L40" s="26"/>
      <c r="M40" s="17"/>
      <c r="N40" s="27"/>
      <c r="O40" s="18"/>
      <c r="P40" s="20"/>
      <c r="Q40" s="28"/>
      <c r="R40" s="28"/>
      <c r="S40" s="27"/>
      <c r="T40" s="29"/>
      <c r="U40" s="29"/>
      <c r="V40" s="3"/>
      <c r="X40" t="str">
        <f>IF(('1 - Cover page'!$B$9-M40)&lt;6,"&lt;=5 Days","&gt;5 Days")</f>
        <v>&lt;=5 Days</v>
      </c>
      <c r="Y40" t="str">
        <f>IF(('1 - Cover page'!$B$9-M40)=0,"0", IF(('1 - Cover page'!$B$9-M40)= 1,"1", IF(('1 - Cover page'!$B$9-M40)= 2,"2", IF(('1 - Cover page'!$B$9-M40)= 3,"3", IF(('1 - Cover page'!$B$9-M40)= 4,"4", IF(('1 - Cover page'!$B$9-M40)= 5,"5", IF(('1 - Cover page'!$B$9-M40)= 6,"6", IF(('1 - Cover page'!$B$9-M40)= 7,"7", IF(('1 - Cover page'!$B$9-M40)= 8,"8", IF(('1 - Cover page'!$B$9-M40)= 9,"9", IF(('1 - Cover page'!$B$9-M40)= 10,"10", IF(('1 - Cover page'!$B$9-M40)= 11,"11", IF(('1 - Cover page'!$B$9-M40)= 12,"12", IF(('1 - Cover page'!$B$9-M40)= 13,"13", IF(('1 - Cover page'!$B$9-M40)= 14,"14", IF(('1 - Cover page'!$B$9-M40)= 15,"15",  ""))))))))))))))))</f>
        <v>0</v>
      </c>
      <c r="Z40" t="str">
        <f>IF(('1 - Cover page'!$B$9-I40)=0,"0", IF(('1 - Cover page'!$B$9-I40)= 1,"1", IF(('1 - Cover page'!$B$9-I40)= 2,"2", IF(('1 - Cover page'!$B$9-I40)= 3,"3", IF(('1 - Cover page'!$B$9-I40)= 4,"4", IF(('1 - Cover page'!$B$9-I40)= 5,"5", IF(('1 - Cover page'!$B$9-I40)= 6,"6", IF(('1 - Cover page'!$B$9-I40)= 7,"7", IF(('1 - Cover page'!$B$9-I40)= 8,"8", IF(('1 - Cover page'!$B$9-I40)= 9,"9", IF(('1 - Cover page'!$B$9-I40)= 10,"10", IF(('1 - Cover page'!$B$9-I40)= 11,"11", IF(('1 - Cover page'!$B$9-I40)= 12,"12", IF(('1 - Cover page'!$B$9-I40)= 13,"13", IF(('1 - Cover page'!$B$9-I40)= 14,"14", IF(('1 - Cover page'!$B$9-I40)= 15,"15",  ""))))))))))))))))</f>
        <v>0</v>
      </c>
      <c r="AA40" t="e">
        <f>VLOOKUP(E40,'Age group'!$A$2:$B$7,2,TRUE)</f>
        <v>#N/A</v>
      </c>
    </row>
    <row r="41" spans="1:27" ht="12.75" x14ac:dyDescent="0.2">
      <c r="A41" s="21">
        <v>38</v>
      </c>
      <c r="B41" s="22"/>
      <c r="C41" s="22"/>
      <c r="D41" s="23"/>
      <c r="E41" s="103"/>
      <c r="F41" s="22"/>
      <c r="G41" s="22"/>
      <c r="H41" s="24"/>
      <c r="I41" s="16"/>
      <c r="J41" s="25"/>
      <c r="K41" s="25"/>
      <c r="L41" s="26"/>
      <c r="M41" s="17"/>
      <c r="N41" s="27"/>
      <c r="O41" s="18"/>
      <c r="P41" s="20"/>
      <c r="Q41" s="28"/>
      <c r="R41" s="28"/>
      <c r="S41" s="27"/>
      <c r="T41" s="29"/>
      <c r="U41" s="29"/>
      <c r="V41" s="3"/>
      <c r="X41" t="str">
        <f>IF(('1 - Cover page'!$B$9-M41)&lt;6,"&lt;=5 Days","&gt;5 Days")</f>
        <v>&lt;=5 Days</v>
      </c>
      <c r="Y41" t="str">
        <f>IF(('1 - Cover page'!$B$9-M41)=0,"0", IF(('1 - Cover page'!$B$9-M41)= 1,"1", IF(('1 - Cover page'!$B$9-M41)= 2,"2", IF(('1 - Cover page'!$B$9-M41)= 3,"3", IF(('1 - Cover page'!$B$9-M41)= 4,"4", IF(('1 - Cover page'!$B$9-M41)= 5,"5", IF(('1 - Cover page'!$B$9-M41)= 6,"6", IF(('1 - Cover page'!$B$9-M41)= 7,"7", IF(('1 - Cover page'!$B$9-M41)= 8,"8", IF(('1 - Cover page'!$B$9-M41)= 9,"9", IF(('1 - Cover page'!$B$9-M41)= 10,"10", IF(('1 - Cover page'!$B$9-M41)= 11,"11", IF(('1 - Cover page'!$B$9-M41)= 12,"12", IF(('1 - Cover page'!$B$9-M41)= 13,"13", IF(('1 - Cover page'!$B$9-M41)= 14,"14", IF(('1 - Cover page'!$B$9-M41)= 15,"15",  ""))))))))))))))))</f>
        <v>0</v>
      </c>
      <c r="Z41" t="str">
        <f>IF(('1 - Cover page'!$B$9-I41)=0,"0", IF(('1 - Cover page'!$B$9-I41)= 1,"1", IF(('1 - Cover page'!$B$9-I41)= 2,"2", IF(('1 - Cover page'!$B$9-I41)= 3,"3", IF(('1 - Cover page'!$B$9-I41)= 4,"4", IF(('1 - Cover page'!$B$9-I41)= 5,"5", IF(('1 - Cover page'!$B$9-I41)= 6,"6", IF(('1 - Cover page'!$B$9-I41)= 7,"7", IF(('1 - Cover page'!$B$9-I41)= 8,"8", IF(('1 - Cover page'!$B$9-I41)= 9,"9", IF(('1 - Cover page'!$B$9-I41)= 10,"10", IF(('1 - Cover page'!$B$9-I41)= 11,"11", IF(('1 - Cover page'!$B$9-I41)= 12,"12", IF(('1 - Cover page'!$B$9-I41)= 13,"13", IF(('1 - Cover page'!$B$9-I41)= 14,"14", IF(('1 - Cover page'!$B$9-I41)= 15,"15",  ""))))))))))))))))</f>
        <v>0</v>
      </c>
      <c r="AA41" t="e">
        <f>VLOOKUP(E41,'Age group'!$A$2:$B$7,2,TRUE)</f>
        <v>#N/A</v>
      </c>
    </row>
    <row r="42" spans="1:27" ht="12.75" x14ac:dyDescent="0.2">
      <c r="A42" s="21">
        <v>39</v>
      </c>
      <c r="B42" s="22"/>
      <c r="C42" s="22"/>
      <c r="D42" s="23"/>
      <c r="E42" s="103"/>
      <c r="F42" s="22"/>
      <c r="G42" s="22"/>
      <c r="H42" s="24"/>
      <c r="I42" s="16"/>
      <c r="J42" s="25"/>
      <c r="K42" s="25"/>
      <c r="L42" s="26"/>
      <c r="M42" s="17"/>
      <c r="N42" s="27"/>
      <c r="O42" s="18"/>
      <c r="P42" s="20"/>
      <c r="Q42" s="28"/>
      <c r="R42" s="28"/>
      <c r="S42" s="27"/>
      <c r="T42" s="29"/>
      <c r="U42" s="29"/>
      <c r="V42" s="3"/>
      <c r="X42" t="str">
        <f>IF(('1 - Cover page'!$B$9-M42)&lt;6,"&lt;=5 Days","&gt;5 Days")</f>
        <v>&lt;=5 Days</v>
      </c>
      <c r="Y42" t="str">
        <f>IF(('1 - Cover page'!$B$9-M42)=0,"0", IF(('1 - Cover page'!$B$9-M42)= 1,"1", IF(('1 - Cover page'!$B$9-M42)= 2,"2", IF(('1 - Cover page'!$B$9-M42)= 3,"3", IF(('1 - Cover page'!$B$9-M42)= 4,"4", IF(('1 - Cover page'!$B$9-M42)= 5,"5", IF(('1 - Cover page'!$B$9-M42)= 6,"6", IF(('1 - Cover page'!$B$9-M42)= 7,"7", IF(('1 - Cover page'!$B$9-M42)= 8,"8", IF(('1 - Cover page'!$B$9-M42)= 9,"9", IF(('1 - Cover page'!$B$9-M42)= 10,"10", IF(('1 - Cover page'!$B$9-M42)= 11,"11", IF(('1 - Cover page'!$B$9-M42)= 12,"12", IF(('1 - Cover page'!$B$9-M42)= 13,"13", IF(('1 - Cover page'!$B$9-M42)= 14,"14", IF(('1 - Cover page'!$B$9-M42)= 15,"15",  ""))))))))))))))))</f>
        <v>0</v>
      </c>
      <c r="Z42" t="str">
        <f>IF(('1 - Cover page'!$B$9-I42)=0,"0", IF(('1 - Cover page'!$B$9-I42)= 1,"1", IF(('1 - Cover page'!$B$9-I42)= 2,"2", IF(('1 - Cover page'!$B$9-I42)= 3,"3", IF(('1 - Cover page'!$B$9-I42)= 4,"4", IF(('1 - Cover page'!$B$9-I42)= 5,"5", IF(('1 - Cover page'!$B$9-I42)= 6,"6", IF(('1 - Cover page'!$B$9-I42)= 7,"7", IF(('1 - Cover page'!$B$9-I42)= 8,"8", IF(('1 - Cover page'!$B$9-I42)= 9,"9", IF(('1 - Cover page'!$B$9-I42)= 10,"10", IF(('1 - Cover page'!$B$9-I42)= 11,"11", IF(('1 - Cover page'!$B$9-I42)= 12,"12", IF(('1 - Cover page'!$B$9-I42)= 13,"13", IF(('1 - Cover page'!$B$9-I42)= 14,"14", IF(('1 - Cover page'!$B$9-I42)= 15,"15",  ""))))))))))))))))</f>
        <v>0</v>
      </c>
      <c r="AA42" t="e">
        <f>VLOOKUP(E42,'Age group'!$A$2:$B$7,2,TRUE)</f>
        <v>#N/A</v>
      </c>
    </row>
    <row r="43" spans="1:27" ht="12.75" x14ac:dyDescent="0.2">
      <c r="A43" s="21">
        <v>40</v>
      </c>
      <c r="B43" s="22"/>
      <c r="C43" s="22"/>
      <c r="D43" s="23"/>
      <c r="E43" s="103"/>
      <c r="F43" s="22"/>
      <c r="G43" s="22"/>
      <c r="H43" s="24"/>
      <c r="I43" s="16"/>
      <c r="J43" s="25"/>
      <c r="K43" s="25"/>
      <c r="L43" s="26"/>
      <c r="M43" s="17"/>
      <c r="N43" s="27"/>
      <c r="O43" s="27"/>
      <c r="P43" s="20"/>
      <c r="Q43" s="28"/>
      <c r="R43" s="28"/>
      <c r="S43" s="27"/>
      <c r="T43" s="29"/>
      <c r="U43" s="29"/>
      <c r="V43" s="3"/>
      <c r="X43" t="str">
        <f>IF(('1 - Cover page'!$B$9-M43)&lt;6,"&lt;=5 Days","&gt;5 Days")</f>
        <v>&lt;=5 Days</v>
      </c>
      <c r="Y43" t="str">
        <f>IF(('1 - Cover page'!$B$9-M43)=0,"0", IF(('1 - Cover page'!$B$9-M43)= 1,"1", IF(('1 - Cover page'!$B$9-M43)= 2,"2", IF(('1 - Cover page'!$B$9-M43)= 3,"3", IF(('1 - Cover page'!$B$9-M43)= 4,"4", IF(('1 - Cover page'!$B$9-M43)= 5,"5", IF(('1 - Cover page'!$B$9-M43)= 6,"6", IF(('1 - Cover page'!$B$9-M43)= 7,"7", IF(('1 - Cover page'!$B$9-M43)= 8,"8", IF(('1 - Cover page'!$B$9-M43)= 9,"9", IF(('1 - Cover page'!$B$9-M43)= 10,"10", IF(('1 - Cover page'!$B$9-M43)= 11,"11", IF(('1 - Cover page'!$B$9-M43)= 12,"12", IF(('1 - Cover page'!$B$9-M43)= 13,"13", IF(('1 - Cover page'!$B$9-M43)= 14,"14", IF(('1 - Cover page'!$B$9-M43)= 15,"15",  ""))))))))))))))))</f>
        <v>0</v>
      </c>
      <c r="Z43" t="str">
        <f>IF(('1 - Cover page'!$B$9-I43)=0,"0", IF(('1 - Cover page'!$B$9-I43)= 1,"1", IF(('1 - Cover page'!$B$9-I43)= 2,"2", IF(('1 - Cover page'!$B$9-I43)= 3,"3", IF(('1 - Cover page'!$B$9-I43)= 4,"4", IF(('1 - Cover page'!$B$9-I43)= 5,"5", IF(('1 - Cover page'!$B$9-I43)= 6,"6", IF(('1 - Cover page'!$B$9-I43)= 7,"7", IF(('1 - Cover page'!$B$9-I43)= 8,"8", IF(('1 - Cover page'!$B$9-I43)= 9,"9", IF(('1 - Cover page'!$B$9-I43)= 10,"10", IF(('1 - Cover page'!$B$9-I43)= 11,"11", IF(('1 - Cover page'!$B$9-I43)= 12,"12", IF(('1 - Cover page'!$B$9-I43)= 13,"13", IF(('1 - Cover page'!$B$9-I43)= 14,"14", IF(('1 - Cover page'!$B$9-I43)= 15,"15",  ""))))))))))))))))</f>
        <v>0</v>
      </c>
      <c r="AA43" t="e">
        <f>VLOOKUP(E43,'Age group'!$A$2:$B$7,2,TRUE)</f>
        <v>#N/A</v>
      </c>
    </row>
    <row r="44" spans="1:27" ht="12.75" x14ac:dyDescent="0.2">
      <c r="A44" s="21">
        <v>41</v>
      </c>
      <c r="B44" s="22"/>
      <c r="C44" s="22"/>
      <c r="D44" s="23"/>
      <c r="E44" s="103"/>
      <c r="F44" s="22"/>
      <c r="G44" s="22"/>
      <c r="H44" s="24"/>
      <c r="I44" s="16"/>
      <c r="J44" s="25"/>
      <c r="K44" s="25"/>
      <c r="L44" s="26"/>
      <c r="M44" s="17"/>
      <c r="N44" s="27"/>
      <c r="O44" s="27"/>
      <c r="P44" s="20"/>
      <c r="Q44" s="28"/>
      <c r="R44" s="28"/>
      <c r="S44" s="27"/>
      <c r="T44" s="29"/>
      <c r="U44" s="29"/>
      <c r="V44" s="3"/>
      <c r="X44" t="str">
        <f>IF(('1 - Cover page'!$B$9-M44)&lt;6,"&lt;=5 Days","&gt;5 Days")</f>
        <v>&lt;=5 Days</v>
      </c>
      <c r="Y44" t="str">
        <f>IF(('1 - Cover page'!$B$9-M44)=0,"0", IF(('1 - Cover page'!$B$9-M44)= 1,"1", IF(('1 - Cover page'!$B$9-M44)= 2,"2", IF(('1 - Cover page'!$B$9-M44)= 3,"3", IF(('1 - Cover page'!$B$9-M44)= 4,"4", IF(('1 - Cover page'!$B$9-M44)= 5,"5", IF(('1 - Cover page'!$B$9-M44)= 6,"6", IF(('1 - Cover page'!$B$9-M44)= 7,"7", IF(('1 - Cover page'!$B$9-M44)= 8,"8", IF(('1 - Cover page'!$B$9-M44)= 9,"9", IF(('1 - Cover page'!$B$9-M44)= 10,"10", IF(('1 - Cover page'!$B$9-M44)= 11,"11", IF(('1 - Cover page'!$B$9-M44)= 12,"12", IF(('1 - Cover page'!$B$9-M44)= 13,"13", IF(('1 - Cover page'!$B$9-M44)= 14,"14", IF(('1 - Cover page'!$B$9-M44)= 15,"15",  ""))))))))))))))))</f>
        <v>0</v>
      </c>
      <c r="Z44" t="str">
        <f>IF(('1 - Cover page'!$B$9-I44)=0,"0", IF(('1 - Cover page'!$B$9-I44)= 1,"1", IF(('1 - Cover page'!$B$9-I44)= 2,"2", IF(('1 - Cover page'!$B$9-I44)= 3,"3", IF(('1 - Cover page'!$B$9-I44)= 4,"4", IF(('1 - Cover page'!$B$9-I44)= 5,"5", IF(('1 - Cover page'!$B$9-I44)= 6,"6", IF(('1 - Cover page'!$B$9-I44)= 7,"7", IF(('1 - Cover page'!$B$9-I44)= 8,"8", IF(('1 - Cover page'!$B$9-I44)= 9,"9", IF(('1 - Cover page'!$B$9-I44)= 10,"10", IF(('1 - Cover page'!$B$9-I44)= 11,"11", IF(('1 - Cover page'!$B$9-I44)= 12,"12", IF(('1 - Cover page'!$B$9-I44)= 13,"13", IF(('1 - Cover page'!$B$9-I44)= 14,"14", IF(('1 - Cover page'!$B$9-I44)= 15,"15",  ""))))))))))))))))</f>
        <v>0</v>
      </c>
      <c r="AA44" t="e">
        <f>VLOOKUP(E44,'Age group'!$A$2:$B$7,2,TRUE)</f>
        <v>#N/A</v>
      </c>
    </row>
    <row r="45" spans="1:27" ht="12.75" x14ac:dyDescent="0.2">
      <c r="A45" s="21">
        <v>42</v>
      </c>
      <c r="B45" s="22"/>
      <c r="C45" s="22"/>
      <c r="D45" s="23"/>
      <c r="E45" s="103"/>
      <c r="F45" s="22"/>
      <c r="G45" s="22"/>
      <c r="H45" s="24"/>
      <c r="I45" s="16"/>
      <c r="J45" s="25"/>
      <c r="K45" s="25"/>
      <c r="L45" s="26"/>
      <c r="M45" s="17"/>
      <c r="N45" s="27"/>
      <c r="O45" s="27"/>
      <c r="P45" s="20"/>
      <c r="Q45" s="28"/>
      <c r="R45" s="28"/>
      <c r="S45" s="27"/>
      <c r="T45" s="29"/>
      <c r="U45" s="29"/>
      <c r="V45" s="3"/>
      <c r="X45" t="str">
        <f>IF(('1 - Cover page'!$B$9-M45)&lt;6,"&lt;=5 Days","&gt;5 Days")</f>
        <v>&lt;=5 Days</v>
      </c>
      <c r="Y45" t="str">
        <f>IF(('1 - Cover page'!$B$9-M45)=0,"0", IF(('1 - Cover page'!$B$9-M45)= 1,"1", IF(('1 - Cover page'!$B$9-M45)= 2,"2", IF(('1 - Cover page'!$B$9-M45)= 3,"3", IF(('1 - Cover page'!$B$9-M45)= 4,"4", IF(('1 - Cover page'!$B$9-M45)= 5,"5", IF(('1 - Cover page'!$B$9-M45)= 6,"6", IF(('1 - Cover page'!$B$9-M45)= 7,"7", IF(('1 - Cover page'!$B$9-M45)= 8,"8", IF(('1 - Cover page'!$B$9-M45)= 9,"9", IF(('1 - Cover page'!$B$9-M45)= 10,"10", IF(('1 - Cover page'!$B$9-M45)= 11,"11", IF(('1 - Cover page'!$B$9-M45)= 12,"12", IF(('1 - Cover page'!$B$9-M45)= 13,"13", IF(('1 - Cover page'!$B$9-M45)= 14,"14", IF(('1 - Cover page'!$B$9-M45)= 15,"15",  ""))))))))))))))))</f>
        <v>0</v>
      </c>
      <c r="Z45" t="str">
        <f>IF(('1 - Cover page'!$B$9-I45)=0,"0", IF(('1 - Cover page'!$B$9-I45)= 1,"1", IF(('1 - Cover page'!$B$9-I45)= 2,"2", IF(('1 - Cover page'!$B$9-I45)= 3,"3", IF(('1 - Cover page'!$B$9-I45)= 4,"4", IF(('1 - Cover page'!$B$9-I45)= 5,"5", IF(('1 - Cover page'!$B$9-I45)= 6,"6", IF(('1 - Cover page'!$B$9-I45)= 7,"7", IF(('1 - Cover page'!$B$9-I45)= 8,"8", IF(('1 - Cover page'!$B$9-I45)= 9,"9", IF(('1 - Cover page'!$B$9-I45)= 10,"10", IF(('1 - Cover page'!$B$9-I45)= 11,"11", IF(('1 - Cover page'!$B$9-I45)= 12,"12", IF(('1 - Cover page'!$B$9-I45)= 13,"13", IF(('1 - Cover page'!$B$9-I45)= 14,"14", IF(('1 - Cover page'!$B$9-I45)= 15,"15",  ""))))))))))))))))</f>
        <v>0</v>
      </c>
      <c r="AA45" t="e">
        <f>VLOOKUP(E45,'Age group'!$A$2:$B$7,2,TRUE)</f>
        <v>#N/A</v>
      </c>
    </row>
    <row r="46" spans="1:27" ht="12.75" x14ac:dyDescent="0.2">
      <c r="A46" s="21">
        <v>43</v>
      </c>
      <c r="B46" s="22"/>
      <c r="C46" s="22"/>
      <c r="D46" s="23"/>
      <c r="E46" s="103"/>
      <c r="F46" s="22"/>
      <c r="G46" s="22"/>
      <c r="H46" s="24"/>
      <c r="I46" s="16"/>
      <c r="J46" s="25"/>
      <c r="K46" s="25"/>
      <c r="L46" s="26"/>
      <c r="M46" s="17"/>
      <c r="N46" s="27"/>
      <c r="O46" s="27"/>
      <c r="P46" s="20"/>
      <c r="Q46" s="28"/>
      <c r="R46" s="28"/>
      <c r="S46" s="27"/>
      <c r="T46" s="29"/>
      <c r="U46" s="29"/>
      <c r="V46" s="3"/>
      <c r="X46" t="str">
        <f>IF(('1 - Cover page'!$B$9-M46)&lt;6,"&lt;=5 Days","&gt;5 Days")</f>
        <v>&lt;=5 Days</v>
      </c>
      <c r="Y46" t="str">
        <f>IF(('1 - Cover page'!$B$9-M46)=0,"0", IF(('1 - Cover page'!$B$9-M46)= 1,"1", IF(('1 - Cover page'!$B$9-M46)= 2,"2", IF(('1 - Cover page'!$B$9-M46)= 3,"3", IF(('1 - Cover page'!$B$9-M46)= 4,"4", IF(('1 - Cover page'!$B$9-M46)= 5,"5", IF(('1 - Cover page'!$B$9-M46)= 6,"6", IF(('1 - Cover page'!$B$9-M46)= 7,"7", IF(('1 - Cover page'!$B$9-M46)= 8,"8", IF(('1 - Cover page'!$B$9-M46)= 9,"9", IF(('1 - Cover page'!$B$9-M46)= 10,"10", IF(('1 - Cover page'!$B$9-M46)= 11,"11", IF(('1 - Cover page'!$B$9-M46)= 12,"12", IF(('1 - Cover page'!$B$9-M46)= 13,"13", IF(('1 - Cover page'!$B$9-M46)= 14,"14", IF(('1 - Cover page'!$B$9-M46)= 15,"15",  ""))))))))))))))))</f>
        <v>0</v>
      </c>
      <c r="Z46" t="str">
        <f>IF(('1 - Cover page'!$B$9-I46)=0,"0", IF(('1 - Cover page'!$B$9-I46)= 1,"1", IF(('1 - Cover page'!$B$9-I46)= 2,"2", IF(('1 - Cover page'!$B$9-I46)= 3,"3", IF(('1 - Cover page'!$B$9-I46)= 4,"4", IF(('1 - Cover page'!$B$9-I46)= 5,"5", IF(('1 - Cover page'!$B$9-I46)= 6,"6", IF(('1 - Cover page'!$B$9-I46)= 7,"7", IF(('1 - Cover page'!$B$9-I46)= 8,"8", IF(('1 - Cover page'!$B$9-I46)= 9,"9", IF(('1 - Cover page'!$B$9-I46)= 10,"10", IF(('1 - Cover page'!$B$9-I46)= 11,"11", IF(('1 - Cover page'!$B$9-I46)= 12,"12", IF(('1 - Cover page'!$B$9-I46)= 13,"13", IF(('1 - Cover page'!$B$9-I46)= 14,"14", IF(('1 - Cover page'!$B$9-I46)= 15,"15",  ""))))))))))))))))</f>
        <v>0</v>
      </c>
      <c r="AA46" t="e">
        <f>VLOOKUP(E46,'Age group'!$A$2:$B$7,2,TRUE)</f>
        <v>#N/A</v>
      </c>
    </row>
    <row r="47" spans="1:27" ht="12.75" x14ac:dyDescent="0.2">
      <c r="A47" s="21">
        <v>44</v>
      </c>
      <c r="B47" s="22"/>
      <c r="C47" s="22"/>
      <c r="D47" s="23"/>
      <c r="E47" s="103"/>
      <c r="F47" s="22"/>
      <c r="G47" s="22"/>
      <c r="H47" s="24"/>
      <c r="I47" s="16"/>
      <c r="J47" s="25"/>
      <c r="K47" s="25"/>
      <c r="L47" s="26"/>
      <c r="M47" s="17"/>
      <c r="N47" s="27"/>
      <c r="O47" s="27"/>
      <c r="P47" s="20"/>
      <c r="Q47" s="28"/>
      <c r="R47" s="28"/>
      <c r="S47" s="27"/>
      <c r="T47" s="29"/>
      <c r="U47" s="29"/>
      <c r="V47" s="3"/>
      <c r="X47" t="str">
        <f>IF(('1 - Cover page'!$B$9-M47)&lt;6,"&lt;=5 Days","&gt;5 Days")</f>
        <v>&lt;=5 Days</v>
      </c>
      <c r="Y47" t="str">
        <f>IF(('1 - Cover page'!$B$9-M47)=0,"0", IF(('1 - Cover page'!$B$9-M47)= 1,"1", IF(('1 - Cover page'!$B$9-M47)= 2,"2", IF(('1 - Cover page'!$B$9-M47)= 3,"3", IF(('1 - Cover page'!$B$9-M47)= 4,"4", IF(('1 - Cover page'!$B$9-M47)= 5,"5", IF(('1 - Cover page'!$B$9-M47)= 6,"6", IF(('1 - Cover page'!$B$9-M47)= 7,"7", IF(('1 - Cover page'!$B$9-M47)= 8,"8", IF(('1 - Cover page'!$B$9-M47)= 9,"9", IF(('1 - Cover page'!$B$9-M47)= 10,"10", IF(('1 - Cover page'!$B$9-M47)= 11,"11", IF(('1 - Cover page'!$B$9-M47)= 12,"12", IF(('1 - Cover page'!$B$9-M47)= 13,"13", IF(('1 - Cover page'!$B$9-M47)= 14,"14", IF(('1 - Cover page'!$B$9-M47)= 15,"15",  ""))))))))))))))))</f>
        <v>0</v>
      </c>
      <c r="Z47" t="str">
        <f>IF(('1 - Cover page'!$B$9-I47)=0,"0", IF(('1 - Cover page'!$B$9-I47)= 1,"1", IF(('1 - Cover page'!$B$9-I47)= 2,"2", IF(('1 - Cover page'!$B$9-I47)= 3,"3", IF(('1 - Cover page'!$B$9-I47)= 4,"4", IF(('1 - Cover page'!$B$9-I47)= 5,"5", IF(('1 - Cover page'!$B$9-I47)= 6,"6", IF(('1 - Cover page'!$B$9-I47)= 7,"7", IF(('1 - Cover page'!$B$9-I47)= 8,"8", IF(('1 - Cover page'!$B$9-I47)= 9,"9", IF(('1 - Cover page'!$B$9-I47)= 10,"10", IF(('1 - Cover page'!$B$9-I47)= 11,"11", IF(('1 - Cover page'!$B$9-I47)= 12,"12", IF(('1 - Cover page'!$B$9-I47)= 13,"13", IF(('1 - Cover page'!$B$9-I47)= 14,"14", IF(('1 - Cover page'!$B$9-I47)= 15,"15",  ""))))))))))))))))</f>
        <v>0</v>
      </c>
      <c r="AA47" t="e">
        <f>VLOOKUP(E47,'Age group'!$A$2:$B$7,2,TRUE)</f>
        <v>#N/A</v>
      </c>
    </row>
    <row r="48" spans="1:27" ht="12.75" x14ac:dyDescent="0.2">
      <c r="A48" s="21">
        <v>45</v>
      </c>
      <c r="B48" s="22"/>
      <c r="C48" s="22"/>
      <c r="D48" s="23"/>
      <c r="E48" s="103"/>
      <c r="F48" s="22"/>
      <c r="G48" s="22"/>
      <c r="H48" s="24"/>
      <c r="I48" s="16"/>
      <c r="J48" s="25"/>
      <c r="K48" s="25"/>
      <c r="L48" s="26"/>
      <c r="M48" s="17"/>
      <c r="N48" s="27"/>
      <c r="O48" s="27"/>
      <c r="P48" s="20"/>
      <c r="Q48" s="28"/>
      <c r="R48" s="28"/>
      <c r="S48" s="27"/>
      <c r="T48" s="29"/>
      <c r="U48" s="29"/>
      <c r="V48" s="3"/>
      <c r="X48" t="str">
        <f>IF(('1 - Cover page'!$B$9-M48)&lt;6,"&lt;=5 Days","&gt;5 Days")</f>
        <v>&lt;=5 Days</v>
      </c>
      <c r="Y48" t="str">
        <f>IF(('1 - Cover page'!$B$9-M48)=0,"0", IF(('1 - Cover page'!$B$9-M48)= 1,"1", IF(('1 - Cover page'!$B$9-M48)= 2,"2", IF(('1 - Cover page'!$B$9-M48)= 3,"3", IF(('1 - Cover page'!$B$9-M48)= 4,"4", IF(('1 - Cover page'!$B$9-M48)= 5,"5", IF(('1 - Cover page'!$B$9-M48)= 6,"6", IF(('1 - Cover page'!$B$9-M48)= 7,"7", IF(('1 - Cover page'!$B$9-M48)= 8,"8", IF(('1 - Cover page'!$B$9-M48)= 9,"9", IF(('1 - Cover page'!$B$9-M48)= 10,"10", IF(('1 - Cover page'!$B$9-M48)= 11,"11", IF(('1 - Cover page'!$B$9-M48)= 12,"12", IF(('1 - Cover page'!$B$9-M48)= 13,"13", IF(('1 - Cover page'!$B$9-M48)= 14,"14", IF(('1 - Cover page'!$B$9-M48)= 15,"15",  ""))))))))))))))))</f>
        <v>0</v>
      </c>
      <c r="Z48" t="str">
        <f>IF(('1 - Cover page'!$B$9-I48)=0,"0", IF(('1 - Cover page'!$B$9-I48)= 1,"1", IF(('1 - Cover page'!$B$9-I48)= 2,"2", IF(('1 - Cover page'!$B$9-I48)= 3,"3", IF(('1 - Cover page'!$B$9-I48)= 4,"4", IF(('1 - Cover page'!$B$9-I48)= 5,"5", IF(('1 - Cover page'!$B$9-I48)= 6,"6", IF(('1 - Cover page'!$B$9-I48)= 7,"7", IF(('1 - Cover page'!$B$9-I48)= 8,"8", IF(('1 - Cover page'!$B$9-I48)= 9,"9", IF(('1 - Cover page'!$B$9-I48)= 10,"10", IF(('1 - Cover page'!$B$9-I48)= 11,"11", IF(('1 - Cover page'!$B$9-I48)= 12,"12", IF(('1 - Cover page'!$B$9-I48)= 13,"13", IF(('1 - Cover page'!$B$9-I48)= 14,"14", IF(('1 - Cover page'!$B$9-I48)= 15,"15",  ""))))))))))))))))</f>
        <v>0</v>
      </c>
      <c r="AA48" t="e">
        <f>VLOOKUP(E48,'Age group'!$A$2:$B$7,2,TRUE)</f>
        <v>#N/A</v>
      </c>
    </row>
    <row r="49" spans="1:27" ht="12.75" x14ac:dyDescent="0.2">
      <c r="A49" s="21">
        <v>46</v>
      </c>
      <c r="B49" s="22"/>
      <c r="C49" s="22"/>
      <c r="D49" s="23"/>
      <c r="E49" s="103"/>
      <c r="F49" s="22"/>
      <c r="G49" s="22"/>
      <c r="H49" s="24"/>
      <c r="I49" s="16"/>
      <c r="J49" s="25"/>
      <c r="K49" s="25"/>
      <c r="L49" s="26"/>
      <c r="M49" s="17"/>
      <c r="N49" s="27"/>
      <c r="O49" s="27"/>
      <c r="P49" s="20"/>
      <c r="Q49" s="28"/>
      <c r="R49" s="28"/>
      <c r="S49" s="27"/>
      <c r="T49" s="29"/>
      <c r="U49" s="29"/>
      <c r="V49" s="3"/>
      <c r="X49" t="str">
        <f>IF(('1 - Cover page'!$B$9-M49)&lt;6,"&lt;=5 Days","&gt;5 Days")</f>
        <v>&lt;=5 Days</v>
      </c>
      <c r="Y49" t="str">
        <f>IF(('1 - Cover page'!$B$9-M49)=0,"0", IF(('1 - Cover page'!$B$9-M49)= 1,"1", IF(('1 - Cover page'!$B$9-M49)= 2,"2", IF(('1 - Cover page'!$B$9-M49)= 3,"3", IF(('1 - Cover page'!$B$9-M49)= 4,"4", IF(('1 - Cover page'!$B$9-M49)= 5,"5", IF(('1 - Cover page'!$B$9-M49)= 6,"6", IF(('1 - Cover page'!$B$9-M49)= 7,"7", IF(('1 - Cover page'!$B$9-M49)= 8,"8", IF(('1 - Cover page'!$B$9-M49)= 9,"9", IF(('1 - Cover page'!$B$9-M49)= 10,"10", IF(('1 - Cover page'!$B$9-M49)= 11,"11", IF(('1 - Cover page'!$B$9-M49)= 12,"12", IF(('1 - Cover page'!$B$9-M49)= 13,"13", IF(('1 - Cover page'!$B$9-M49)= 14,"14", IF(('1 - Cover page'!$B$9-M49)= 15,"15",  ""))))))))))))))))</f>
        <v>0</v>
      </c>
      <c r="Z49" t="str">
        <f>IF(('1 - Cover page'!$B$9-I49)=0,"0", IF(('1 - Cover page'!$B$9-I49)= 1,"1", IF(('1 - Cover page'!$B$9-I49)= 2,"2", IF(('1 - Cover page'!$B$9-I49)= 3,"3", IF(('1 - Cover page'!$B$9-I49)= 4,"4", IF(('1 - Cover page'!$B$9-I49)= 5,"5", IF(('1 - Cover page'!$B$9-I49)= 6,"6", IF(('1 - Cover page'!$B$9-I49)= 7,"7", IF(('1 - Cover page'!$B$9-I49)= 8,"8", IF(('1 - Cover page'!$B$9-I49)= 9,"9", IF(('1 - Cover page'!$B$9-I49)= 10,"10", IF(('1 - Cover page'!$B$9-I49)= 11,"11", IF(('1 - Cover page'!$B$9-I49)= 12,"12", IF(('1 - Cover page'!$B$9-I49)= 13,"13", IF(('1 - Cover page'!$B$9-I49)= 14,"14", IF(('1 - Cover page'!$B$9-I49)= 15,"15",  ""))))))))))))))))</f>
        <v>0</v>
      </c>
      <c r="AA49" t="e">
        <f>VLOOKUP(E49,'Age group'!$A$2:$B$7,2,TRUE)</f>
        <v>#N/A</v>
      </c>
    </row>
    <row r="50" spans="1:27" ht="12.75" x14ac:dyDescent="0.2">
      <c r="A50" s="21">
        <v>47</v>
      </c>
      <c r="B50" s="22"/>
      <c r="C50" s="22"/>
      <c r="D50" s="23"/>
      <c r="E50" s="103"/>
      <c r="F50" s="22"/>
      <c r="G50" s="22"/>
      <c r="H50" s="24"/>
      <c r="I50" s="16"/>
      <c r="J50" s="25"/>
      <c r="K50" s="25"/>
      <c r="L50" s="26"/>
      <c r="M50" s="17"/>
      <c r="N50" s="27"/>
      <c r="O50" s="27"/>
      <c r="P50" s="20"/>
      <c r="Q50" s="28"/>
      <c r="R50" s="28"/>
      <c r="S50" s="27"/>
      <c r="T50" s="29"/>
      <c r="U50" s="29"/>
      <c r="V50" s="3"/>
      <c r="X50" t="str">
        <f>IF(('1 - Cover page'!$B$9-M50)&lt;6,"&lt;=5 Days","&gt;5 Days")</f>
        <v>&lt;=5 Days</v>
      </c>
      <c r="Y50" t="str">
        <f>IF(('1 - Cover page'!$B$9-M50)=0,"0", IF(('1 - Cover page'!$B$9-M50)= 1,"1", IF(('1 - Cover page'!$B$9-M50)= 2,"2", IF(('1 - Cover page'!$B$9-M50)= 3,"3", IF(('1 - Cover page'!$B$9-M50)= 4,"4", IF(('1 - Cover page'!$B$9-M50)= 5,"5", IF(('1 - Cover page'!$B$9-M50)= 6,"6", IF(('1 - Cover page'!$B$9-M50)= 7,"7", IF(('1 - Cover page'!$B$9-M50)= 8,"8", IF(('1 - Cover page'!$B$9-M50)= 9,"9", IF(('1 - Cover page'!$B$9-M50)= 10,"10", IF(('1 - Cover page'!$B$9-M50)= 11,"11", IF(('1 - Cover page'!$B$9-M50)= 12,"12", IF(('1 - Cover page'!$B$9-M50)= 13,"13", IF(('1 - Cover page'!$B$9-M50)= 14,"14", IF(('1 - Cover page'!$B$9-M50)= 15,"15",  ""))))))))))))))))</f>
        <v>0</v>
      </c>
      <c r="Z50" t="str">
        <f>IF(('1 - Cover page'!$B$9-I50)=0,"0", IF(('1 - Cover page'!$B$9-I50)= 1,"1", IF(('1 - Cover page'!$B$9-I50)= 2,"2", IF(('1 - Cover page'!$B$9-I50)= 3,"3", IF(('1 - Cover page'!$B$9-I50)= 4,"4", IF(('1 - Cover page'!$B$9-I50)= 5,"5", IF(('1 - Cover page'!$B$9-I50)= 6,"6", IF(('1 - Cover page'!$B$9-I50)= 7,"7", IF(('1 - Cover page'!$B$9-I50)= 8,"8", IF(('1 - Cover page'!$B$9-I50)= 9,"9", IF(('1 - Cover page'!$B$9-I50)= 10,"10", IF(('1 - Cover page'!$B$9-I50)= 11,"11", IF(('1 - Cover page'!$B$9-I50)= 12,"12", IF(('1 - Cover page'!$B$9-I50)= 13,"13", IF(('1 - Cover page'!$B$9-I50)= 14,"14", IF(('1 - Cover page'!$B$9-I50)= 15,"15",  ""))))))))))))))))</f>
        <v>0</v>
      </c>
      <c r="AA50" t="e">
        <f>VLOOKUP(E50,'Age group'!$A$2:$B$7,2,TRUE)</f>
        <v>#N/A</v>
      </c>
    </row>
    <row r="51" spans="1:27" ht="12.75" x14ac:dyDescent="0.2">
      <c r="A51" s="21">
        <v>48</v>
      </c>
      <c r="B51" s="22"/>
      <c r="C51" s="22"/>
      <c r="D51" s="23"/>
      <c r="E51" s="103"/>
      <c r="F51" s="22"/>
      <c r="G51" s="22"/>
      <c r="H51" s="24"/>
      <c r="I51" s="16"/>
      <c r="J51" s="25"/>
      <c r="K51" s="25"/>
      <c r="L51" s="26"/>
      <c r="M51" s="17"/>
      <c r="N51" s="27"/>
      <c r="O51" s="27"/>
      <c r="P51" s="20"/>
      <c r="Q51" s="28"/>
      <c r="R51" s="28"/>
      <c r="S51" s="27"/>
      <c r="T51" s="29"/>
      <c r="U51" s="29"/>
      <c r="V51" s="3"/>
      <c r="X51" t="str">
        <f>IF(('1 - Cover page'!$B$9-M51)&lt;6,"&lt;=5 Days","&gt;5 Days")</f>
        <v>&lt;=5 Days</v>
      </c>
      <c r="Y51" t="str">
        <f>IF(('1 - Cover page'!$B$9-M51)=0,"0", IF(('1 - Cover page'!$B$9-M51)= 1,"1", IF(('1 - Cover page'!$B$9-M51)= 2,"2", IF(('1 - Cover page'!$B$9-M51)= 3,"3", IF(('1 - Cover page'!$B$9-M51)= 4,"4", IF(('1 - Cover page'!$B$9-M51)= 5,"5", IF(('1 - Cover page'!$B$9-M51)= 6,"6", IF(('1 - Cover page'!$B$9-M51)= 7,"7", IF(('1 - Cover page'!$B$9-M51)= 8,"8", IF(('1 - Cover page'!$B$9-M51)= 9,"9", IF(('1 - Cover page'!$B$9-M51)= 10,"10", IF(('1 - Cover page'!$B$9-M51)= 11,"11", IF(('1 - Cover page'!$B$9-M51)= 12,"12", IF(('1 - Cover page'!$B$9-M51)= 13,"13", IF(('1 - Cover page'!$B$9-M51)= 14,"14", IF(('1 - Cover page'!$B$9-M51)= 15,"15",  ""))))))))))))))))</f>
        <v>0</v>
      </c>
      <c r="Z51" t="str">
        <f>IF(('1 - Cover page'!$B$9-I51)=0,"0", IF(('1 - Cover page'!$B$9-I51)= 1,"1", IF(('1 - Cover page'!$B$9-I51)= 2,"2", IF(('1 - Cover page'!$B$9-I51)= 3,"3", IF(('1 - Cover page'!$B$9-I51)= 4,"4", IF(('1 - Cover page'!$B$9-I51)= 5,"5", IF(('1 - Cover page'!$B$9-I51)= 6,"6", IF(('1 - Cover page'!$B$9-I51)= 7,"7", IF(('1 - Cover page'!$B$9-I51)= 8,"8", IF(('1 - Cover page'!$B$9-I51)= 9,"9", IF(('1 - Cover page'!$B$9-I51)= 10,"10", IF(('1 - Cover page'!$B$9-I51)= 11,"11", IF(('1 - Cover page'!$B$9-I51)= 12,"12", IF(('1 - Cover page'!$B$9-I51)= 13,"13", IF(('1 - Cover page'!$B$9-I51)= 14,"14", IF(('1 - Cover page'!$B$9-I51)= 15,"15",  ""))))))))))))))))</f>
        <v>0</v>
      </c>
      <c r="AA51" t="e">
        <f>VLOOKUP(E51,'Age group'!$A$2:$B$7,2,TRUE)</f>
        <v>#N/A</v>
      </c>
    </row>
    <row r="52" spans="1:27" ht="12.75" x14ac:dyDescent="0.2">
      <c r="A52" s="21">
        <v>49</v>
      </c>
      <c r="B52" s="22"/>
      <c r="C52" s="22"/>
      <c r="D52" s="23"/>
      <c r="E52" s="103"/>
      <c r="F52" s="22"/>
      <c r="G52" s="22"/>
      <c r="H52" s="24"/>
      <c r="I52" s="16"/>
      <c r="J52" s="25"/>
      <c r="K52" s="25"/>
      <c r="L52" s="26"/>
      <c r="M52" s="17"/>
      <c r="N52" s="27"/>
      <c r="O52" s="27"/>
      <c r="P52" s="20"/>
      <c r="Q52" s="28"/>
      <c r="R52" s="28"/>
      <c r="S52" s="27"/>
      <c r="T52" s="29"/>
      <c r="U52" s="29"/>
      <c r="V52" s="3"/>
      <c r="X52" t="str">
        <f>IF(('1 - Cover page'!$B$9-M52)&lt;6,"&lt;=5 Days","&gt;5 Days")</f>
        <v>&lt;=5 Days</v>
      </c>
      <c r="Y52" t="str">
        <f>IF(('1 - Cover page'!$B$9-M52)=0,"0", IF(('1 - Cover page'!$B$9-M52)= 1,"1", IF(('1 - Cover page'!$B$9-M52)= 2,"2", IF(('1 - Cover page'!$B$9-M52)= 3,"3", IF(('1 - Cover page'!$B$9-M52)= 4,"4", IF(('1 - Cover page'!$B$9-M52)= 5,"5", IF(('1 - Cover page'!$B$9-M52)= 6,"6", IF(('1 - Cover page'!$B$9-M52)= 7,"7", IF(('1 - Cover page'!$B$9-M52)= 8,"8", IF(('1 - Cover page'!$B$9-M52)= 9,"9", IF(('1 - Cover page'!$B$9-M52)= 10,"10", IF(('1 - Cover page'!$B$9-M52)= 11,"11", IF(('1 - Cover page'!$B$9-M52)= 12,"12", IF(('1 - Cover page'!$B$9-M52)= 13,"13", IF(('1 - Cover page'!$B$9-M52)= 14,"14", IF(('1 - Cover page'!$B$9-M52)= 15,"15",  ""))))))))))))))))</f>
        <v>0</v>
      </c>
      <c r="Z52" t="str">
        <f>IF(('1 - Cover page'!$B$9-I52)=0,"0", IF(('1 - Cover page'!$B$9-I52)= 1,"1", IF(('1 - Cover page'!$B$9-I52)= 2,"2", IF(('1 - Cover page'!$B$9-I52)= 3,"3", IF(('1 - Cover page'!$B$9-I52)= 4,"4", IF(('1 - Cover page'!$B$9-I52)= 5,"5", IF(('1 - Cover page'!$B$9-I52)= 6,"6", IF(('1 - Cover page'!$B$9-I52)= 7,"7", IF(('1 - Cover page'!$B$9-I52)= 8,"8", IF(('1 - Cover page'!$B$9-I52)= 9,"9", IF(('1 - Cover page'!$B$9-I52)= 10,"10", IF(('1 - Cover page'!$B$9-I52)= 11,"11", IF(('1 - Cover page'!$B$9-I52)= 12,"12", IF(('1 - Cover page'!$B$9-I52)= 13,"13", IF(('1 - Cover page'!$B$9-I52)= 14,"14", IF(('1 - Cover page'!$B$9-I52)= 15,"15",  ""))))))))))))))))</f>
        <v>0</v>
      </c>
      <c r="AA52" t="e">
        <f>VLOOKUP(E52,'Age group'!$A$2:$B$7,2,TRUE)</f>
        <v>#N/A</v>
      </c>
    </row>
    <row r="53" spans="1:27" ht="12.75" x14ac:dyDescent="0.2">
      <c r="A53" s="21">
        <v>50</v>
      </c>
      <c r="B53" s="22"/>
      <c r="C53" s="22"/>
      <c r="D53" s="23"/>
      <c r="E53" s="103"/>
      <c r="F53" s="22"/>
      <c r="G53" s="22"/>
      <c r="H53" s="24"/>
      <c r="I53" s="16"/>
      <c r="J53" s="25"/>
      <c r="K53" s="25"/>
      <c r="L53" s="26"/>
      <c r="M53" s="17"/>
      <c r="N53" s="27"/>
      <c r="O53" s="27"/>
      <c r="P53" s="20"/>
      <c r="Q53" s="28"/>
      <c r="R53" s="28"/>
      <c r="S53" s="27"/>
      <c r="T53" s="29"/>
      <c r="U53" s="29"/>
      <c r="V53" s="3"/>
      <c r="X53" t="str">
        <f>IF(('1 - Cover page'!$B$9-M53)&lt;6,"&lt;=5 Days","&gt;5 Days")</f>
        <v>&lt;=5 Days</v>
      </c>
      <c r="Y53" t="str">
        <f>IF(('1 - Cover page'!$B$9-M53)=0,"0", IF(('1 - Cover page'!$B$9-M53)= 1,"1", IF(('1 - Cover page'!$B$9-M53)= 2,"2", IF(('1 - Cover page'!$B$9-M53)= 3,"3", IF(('1 - Cover page'!$B$9-M53)= 4,"4", IF(('1 - Cover page'!$B$9-M53)= 5,"5", IF(('1 - Cover page'!$B$9-M53)= 6,"6", IF(('1 - Cover page'!$B$9-M53)= 7,"7", IF(('1 - Cover page'!$B$9-M53)= 8,"8", IF(('1 - Cover page'!$B$9-M53)= 9,"9", IF(('1 - Cover page'!$B$9-M53)= 10,"10", IF(('1 - Cover page'!$B$9-M53)= 11,"11", IF(('1 - Cover page'!$B$9-M53)= 12,"12", IF(('1 - Cover page'!$B$9-M53)= 13,"13", IF(('1 - Cover page'!$B$9-M53)= 14,"14", IF(('1 - Cover page'!$B$9-M53)= 15,"15",  ""))))))))))))))))</f>
        <v>0</v>
      </c>
      <c r="Z53" t="str">
        <f>IF(('1 - Cover page'!$B$9-I53)=0,"0", IF(('1 - Cover page'!$B$9-I53)= 1,"1", IF(('1 - Cover page'!$B$9-I53)= 2,"2", IF(('1 - Cover page'!$B$9-I53)= 3,"3", IF(('1 - Cover page'!$B$9-I53)= 4,"4", IF(('1 - Cover page'!$B$9-I53)= 5,"5", IF(('1 - Cover page'!$B$9-I53)= 6,"6", IF(('1 - Cover page'!$B$9-I53)= 7,"7", IF(('1 - Cover page'!$B$9-I53)= 8,"8", IF(('1 - Cover page'!$B$9-I53)= 9,"9", IF(('1 - Cover page'!$B$9-I53)= 10,"10", IF(('1 - Cover page'!$B$9-I53)= 11,"11", IF(('1 - Cover page'!$B$9-I53)= 12,"12", IF(('1 - Cover page'!$B$9-I53)= 13,"13", IF(('1 - Cover page'!$B$9-I53)= 14,"14", IF(('1 - Cover page'!$B$9-I53)= 15,"15",  ""))))))))))))))))</f>
        <v>0</v>
      </c>
      <c r="AA53" t="e">
        <f>VLOOKUP(E53,'Age group'!$A$2:$B$7,2,TRUE)</f>
        <v>#N/A</v>
      </c>
    </row>
    <row r="54" spans="1:27" ht="12.75" x14ac:dyDescent="0.2">
      <c r="A54" s="21">
        <v>51</v>
      </c>
      <c r="B54" s="22"/>
      <c r="C54" s="22"/>
      <c r="D54" s="23"/>
      <c r="E54" s="103"/>
      <c r="F54" s="22"/>
      <c r="G54" s="22"/>
      <c r="H54" s="24"/>
      <c r="I54" s="16"/>
      <c r="J54" s="25"/>
      <c r="K54" s="25"/>
      <c r="L54" s="26"/>
      <c r="M54" s="17"/>
      <c r="N54" s="27"/>
      <c r="O54" s="27"/>
      <c r="P54" s="20"/>
      <c r="Q54" s="28"/>
      <c r="R54" s="28"/>
      <c r="S54" s="27"/>
      <c r="T54" s="29"/>
      <c r="U54" s="29"/>
      <c r="V54" s="3"/>
      <c r="X54" t="str">
        <f>IF(('1 - Cover page'!$B$9-M54)&lt;6,"&lt;=5 Days","&gt;5 Days")</f>
        <v>&lt;=5 Days</v>
      </c>
      <c r="Y54" t="str">
        <f>IF(('1 - Cover page'!$B$9-M54)=0,"0", IF(('1 - Cover page'!$B$9-M54)= 1,"1", IF(('1 - Cover page'!$B$9-M54)= 2,"2", IF(('1 - Cover page'!$B$9-M54)= 3,"3", IF(('1 - Cover page'!$B$9-M54)= 4,"4", IF(('1 - Cover page'!$B$9-M54)= 5,"5", IF(('1 - Cover page'!$B$9-M54)= 6,"6", IF(('1 - Cover page'!$B$9-M54)= 7,"7", IF(('1 - Cover page'!$B$9-M54)= 8,"8", IF(('1 - Cover page'!$B$9-M54)= 9,"9", IF(('1 - Cover page'!$B$9-M54)= 10,"10", IF(('1 - Cover page'!$B$9-M54)= 11,"11", IF(('1 - Cover page'!$B$9-M54)= 12,"12", IF(('1 - Cover page'!$B$9-M54)= 13,"13", IF(('1 - Cover page'!$B$9-M54)= 14,"14", IF(('1 - Cover page'!$B$9-M54)= 15,"15",  ""))))))))))))))))</f>
        <v>0</v>
      </c>
      <c r="Z54" t="str">
        <f>IF(('1 - Cover page'!$B$9-I54)=0,"0", IF(('1 - Cover page'!$B$9-I54)= 1,"1", IF(('1 - Cover page'!$B$9-I54)= 2,"2", IF(('1 - Cover page'!$B$9-I54)= 3,"3", IF(('1 - Cover page'!$B$9-I54)= 4,"4", IF(('1 - Cover page'!$B$9-I54)= 5,"5", IF(('1 - Cover page'!$B$9-I54)= 6,"6", IF(('1 - Cover page'!$B$9-I54)= 7,"7", IF(('1 - Cover page'!$B$9-I54)= 8,"8", IF(('1 - Cover page'!$B$9-I54)= 9,"9", IF(('1 - Cover page'!$B$9-I54)= 10,"10", IF(('1 - Cover page'!$B$9-I54)= 11,"11", IF(('1 - Cover page'!$B$9-I54)= 12,"12", IF(('1 - Cover page'!$B$9-I54)= 13,"13", IF(('1 - Cover page'!$B$9-I54)= 14,"14", IF(('1 - Cover page'!$B$9-I54)= 15,"15",  ""))))))))))))))))</f>
        <v>0</v>
      </c>
      <c r="AA54" t="e">
        <f>VLOOKUP(E54,'Age group'!$A$2:$B$7,2,TRUE)</f>
        <v>#N/A</v>
      </c>
    </row>
    <row r="55" spans="1:27" ht="12.75" x14ac:dyDescent="0.2">
      <c r="A55" s="21">
        <v>52</v>
      </c>
      <c r="B55" s="22"/>
      <c r="C55" s="22"/>
      <c r="D55" s="23"/>
      <c r="E55" s="103"/>
      <c r="F55" s="22"/>
      <c r="G55" s="22"/>
      <c r="H55" s="24"/>
      <c r="I55" s="16"/>
      <c r="J55" s="25"/>
      <c r="K55" s="25"/>
      <c r="L55" s="26"/>
      <c r="M55" s="17"/>
      <c r="N55" s="27"/>
      <c r="O55" s="27"/>
      <c r="P55" s="20"/>
      <c r="Q55" s="28"/>
      <c r="R55" s="28"/>
      <c r="S55" s="27"/>
      <c r="T55" s="29"/>
      <c r="U55" s="29"/>
      <c r="V55" s="3"/>
      <c r="X55" t="str">
        <f>IF(('1 - Cover page'!$B$9-M55)&lt;6,"&lt;=5 Days","&gt;5 Days")</f>
        <v>&lt;=5 Days</v>
      </c>
      <c r="Y55" t="str">
        <f>IF(('1 - Cover page'!$B$9-M55)=0,"0", IF(('1 - Cover page'!$B$9-M55)= 1,"1", IF(('1 - Cover page'!$B$9-M55)= 2,"2", IF(('1 - Cover page'!$B$9-M55)= 3,"3", IF(('1 - Cover page'!$B$9-M55)= 4,"4", IF(('1 - Cover page'!$B$9-M55)= 5,"5", IF(('1 - Cover page'!$B$9-M55)= 6,"6", IF(('1 - Cover page'!$B$9-M55)= 7,"7", IF(('1 - Cover page'!$B$9-M55)= 8,"8", IF(('1 - Cover page'!$B$9-M55)= 9,"9", IF(('1 - Cover page'!$B$9-M55)= 10,"10", IF(('1 - Cover page'!$B$9-M55)= 11,"11", IF(('1 - Cover page'!$B$9-M55)= 12,"12", IF(('1 - Cover page'!$B$9-M55)= 13,"13", IF(('1 - Cover page'!$B$9-M55)= 14,"14", IF(('1 - Cover page'!$B$9-M55)= 15,"15",  ""))))))))))))))))</f>
        <v>0</v>
      </c>
      <c r="Z55" t="str">
        <f>IF(('1 - Cover page'!$B$9-I55)=0,"0", IF(('1 - Cover page'!$B$9-I55)= 1,"1", IF(('1 - Cover page'!$B$9-I55)= 2,"2", IF(('1 - Cover page'!$B$9-I55)= 3,"3", IF(('1 - Cover page'!$B$9-I55)= 4,"4", IF(('1 - Cover page'!$B$9-I55)= 5,"5", IF(('1 - Cover page'!$B$9-I55)= 6,"6", IF(('1 - Cover page'!$B$9-I55)= 7,"7", IF(('1 - Cover page'!$B$9-I55)= 8,"8", IF(('1 - Cover page'!$B$9-I55)= 9,"9", IF(('1 - Cover page'!$B$9-I55)= 10,"10", IF(('1 - Cover page'!$B$9-I55)= 11,"11", IF(('1 - Cover page'!$B$9-I55)= 12,"12", IF(('1 - Cover page'!$B$9-I55)= 13,"13", IF(('1 - Cover page'!$B$9-I55)= 14,"14", IF(('1 - Cover page'!$B$9-I55)= 15,"15",  ""))))))))))))))))</f>
        <v>0</v>
      </c>
      <c r="AA55" t="e">
        <f>VLOOKUP(E55,'Age group'!$A$2:$B$7,2,TRUE)</f>
        <v>#N/A</v>
      </c>
    </row>
    <row r="56" spans="1:27" ht="12.75" x14ac:dyDescent="0.2">
      <c r="A56" s="21">
        <v>53</v>
      </c>
      <c r="B56" s="22"/>
      <c r="C56" s="22"/>
      <c r="D56" s="23"/>
      <c r="E56" s="103"/>
      <c r="F56" s="22"/>
      <c r="G56" s="22"/>
      <c r="H56" s="24"/>
      <c r="I56" s="16"/>
      <c r="J56" s="25"/>
      <c r="K56" s="25"/>
      <c r="L56" s="26"/>
      <c r="M56" s="17"/>
      <c r="N56" s="27"/>
      <c r="O56" s="27"/>
      <c r="P56" s="20"/>
      <c r="Q56" s="28"/>
      <c r="R56" s="28"/>
      <c r="S56" s="27"/>
      <c r="T56" s="29"/>
      <c r="U56" s="29"/>
      <c r="V56" s="3"/>
      <c r="X56" t="str">
        <f>IF(('1 - Cover page'!$B$9-M56)&lt;6,"&lt;=5 Days","&gt;5 Days")</f>
        <v>&lt;=5 Days</v>
      </c>
      <c r="Y56" t="str">
        <f>IF(('1 - Cover page'!$B$9-M56)=0,"0", IF(('1 - Cover page'!$B$9-M56)= 1,"1", IF(('1 - Cover page'!$B$9-M56)= 2,"2", IF(('1 - Cover page'!$B$9-M56)= 3,"3", IF(('1 - Cover page'!$B$9-M56)= 4,"4", IF(('1 - Cover page'!$B$9-M56)= 5,"5", IF(('1 - Cover page'!$B$9-M56)= 6,"6", IF(('1 - Cover page'!$B$9-M56)= 7,"7", IF(('1 - Cover page'!$B$9-M56)= 8,"8", IF(('1 - Cover page'!$B$9-M56)= 9,"9", IF(('1 - Cover page'!$B$9-M56)= 10,"10", IF(('1 - Cover page'!$B$9-M56)= 11,"11", IF(('1 - Cover page'!$B$9-M56)= 12,"12", IF(('1 - Cover page'!$B$9-M56)= 13,"13", IF(('1 - Cover page'!$B$9-M56)= 14,"14", IF(('1 - Cover page'!$B$9-M56)= 15,"15",  ""))))))))))))))))</f>
        <v>0</v>
      </c>
      <c r="Z56" t="str">
        <f>IF(('1 - Cover page'!$B$9-I56)=0,"0", IF(('1 - Cover page'!$B$9-I56)= 1,"1", IF(('1 - Cover page'!$B$9-I56)= 2,"2", IF(('1 - Cover page'!$B$9-I56)= 3,"3", IF(('1 - Cover page'!$B$9-I56)= 4,"4", IF(('1 - Cover page'!$B$9-I56)= 5,"5", IF(('1 - Cover page'!$B$9-I56)= 6,"6", IF(('1 - Cover page'!$B$9-I56)= 7,"7", IF(('1 - Cover page'!$B$9-I56)= 8,"8", IF(('1 - Cover page'!$B$9-I56)= 9,"9", IF(('1 - Cover page'!$B$9-I56)= 10,"10", IF(('1 - Cover page'!$B$9-I56)= 11,"11", IF(('1 - Cover page'!$B$9-I56)= 12,"12", IF(('1 - Cover page'!$B$9-I56)= 13,"13", IF(('1 - Cover page'!$B$9-I56)= 14,"14", IF(('1 - Cover page'!$B$9-I56)= 15,"15",  ""))))))))))))))))</f>
        <v>0</v>
      </c>
      <c r="AA56" t="e">
        <f>VLOOKUP(E56,'Age group'!$A$2:$B$7,2,TRUE)</f>
        <v>#N/A</v>
      </c>
    </row>
    <row r="57" spans="1:27" ht="12.75" x14ac:dyDescent="0.2">
      <c r="A57" s="21">
        <v>54</v>
      </c>
      <c r="B57" s="22"/>
      <c r="C57" s="22"/>
      <c r="D57" s="23"/>
      <c r="E57" s="103"/>
      <c r="F57" s="22"/>
      <c r="G57" s="22"/>
      <c r="H57" s="24"/>
      <c r="I57" s="16"/>
      <c r="J57" s="25"/>
      <c r="K57" s="25"/>
      <c r="L57" s="26"/>
      <c r="M57" s="17"/>
      <c r="N57" s="27"/>
      <c r="O57" s="27"/>
      <c r="P57" s="20"/>
      <c r="Q57" s="28"/>
      <c r="R57" s="28"/>
      <c r="S57" s="27"/>
      <c r="T57" s="29"/>
      <c r="U57" s="29"/>
      <c r="V57" s="3"/>
      <c r="X57" t="str">
        <f>IF(('1 - Cover page'!$B$9-M57)&lt;6,"&lt;=5 Days","&gt;5 Days")</f>
        <v>&lt;=5 Days</v>
      </c>
      <c r="Y57" t="str">
        <f>IF(('1 - Cover page'!$B$9-M57)=0,"0", IF(('1 - Cover page'!$B$9-M57)= 1,"1", IF(('1 - Cover page'!$B$9-M57)= 2,"2", IF(('1 - Cover page'!$B$9-M57)= 3,"3", IF(('1 - Cover page'!$B$9-M57)= 4,"4", IF(('1 - Cover page'!$B$9-M57)= 5,"5", IF(('1 - Cover page'!$B$9-M57)= 6,"6", IF(('1 - Cover page'!$B$9-M57)= 7,"7", IF(('1 - Cover page'!$B$9-M57)= 8,"8", IF(('1 - Cover page'!$B$9-M57)= 9,"9", IF(('1 - Cover page'!$B$9-M57)= 10,"10", IF(('1 - Cover page'!$B$9-M57)= 11,"11", IF(('1 - Cover page'!$B$9-M57)= 12,"12", IF(('1 - Cover page'!$B$9-M57)= 13,"13", IF(('1 - Cover page'!$B$9-M57)= 14,"14", IF(('1 - Cover page'!$B$9-M57)= 15,"15",  ""))))))))))))))))</f>
        <v>0</v>
      </c>
      <c r="Z57" t="str">
        <f>IF(('1 - Cover page'!$B$9-I57)=0,"0", IF(('1 - Cover page'!$B$9-I57)= 1,"1", IF(('1 - Cover page'!$B$9-I57)= 2,"2", IF(('1 - Cover page'!$B$9-I57)= 3,"3", IF(('1 - Cover page'!$B$9-I57)= 4,"4", IF(('1 - Cover page'!$B$9-I57)= 5,"5", IF(('1 - Cover page'!$B$9-I57)= 6,"6", IF(('1 - Cover page'!$B$9-I57)= 7,"7", IF(('1 - Cover page'!$B$9-I57)= 8,"8", IF(('1 - Cover page'!$B$9-I57)= 9,"9", IF(('1 - Cover page'!$B$9-I57)= 10,"10", IF(('1 - Cover page'!$B$9-I57)= 11,"11", IF(('1 - Cover page'!$B$9-I57)= 12,"12", IF(('1 - Cover page'!$B$9-I57)= 13,"13", IF(('1 - Cover page'!$B$9-I57)= 14,"14", IF(('1 - Cover page'!$B$9-I57)= 15,"15",  ""))))))))))))))))</f>
        <v>0</v>
      </c>
      <c r="AA57" t="e">
        <f>VLOOKUP(E57,'Age group'!$A$2:$B$7,2,TRUE)</f>
        <v>#N/A</v>
      </c>
    </row>
    <row r="58" spans="1:27" ht="12.75" x14ac:dyDescent="0.2">
      <c r="A58" s="21">
        <v>55</v>
      </c>
      <c r="B58" s="22"/>
      <c r="C58" s="22"/>
      <c r="D58" s="23"/>
      <c r="E58" s="103"/>
      <c r="F58" s="22"/>
      <c r="G58" s="22"/>
      <c r="H58" s="24"/>
      <c r="I58" s="16"/>
      <c r="J58" s="25"/>
      <c r="K58" s="25"/>
      <c r="L58" s="26"/>
      <c r="M58" s="17"/>
      <c r="N58" s="27"/>
      <c r="O58" s="27"/>
      <c r="P58" s="20"/>
      <c r="Q58" s="28"/>
      <c r="R58" s="28"/>
      <c r="S58" s="27"/>
      <c r="T58" s="29"/>
      <c r="U58" s="29"/>
      <c r="V58" s="3"/>
      <c r="X58" t="str">
        <f>IF(('1 - Cover page'!$B$9-M58)&lt;6,"&lt;=5 Days","&gt;5 Days")</f>
        <v>&lt;=5 Days</v>
      </c>
      <c r="Y58" t="str">
        <f>IF(('1 - Cover page'!$B$9-M58)=0,"0", IF(('1 - Cover page'!$B$9-M58)= 1,"1", IF(('1 - Cover page'!$B$9-M58)= 2,"2", IF(('1 - Cover page'!$B$9-M58)= 3,"3", IF(('1 - Cover page'!$B$9-M58)= 4,"4", IF(('1 - Cover page'!$B$9-M58)= 5,"5", IF(('1 - Cover page'!$B$9-M58)= 6,"6", IF(('1 - Cover page'!$B$9-M58)= 7,"7", IF(('1 - Cover page'!$B$9-M58)= 8,"8", IF(('1 - Cover page'!$B$9-M58)= 9,"9", IF(('1 - Cover page'!$B$9-M58)= 10,"10", IF(('1 - Cover page'!$B$9-M58)= 11,"11", IF(('1 - Cover page'!$B$9-M58)= 12,"12", IF(('1 - Cover page'!$B$9-M58)= 13,"13", IF(('1 - Cover page'!$B$9-M58)= 14,"14", IF(('1 - Cover page'!$B$9-M58)= 15,"15",  ""))))))))))))))))</f>
        <v>0</v>
      </c>
      <c r="Z58" t="str">
        <f>IF(('1 - Cover page'!$B$9-I58)=0,"0", IF(('1 - Cover page'!$B$9-I58)= 1,"1", IF(('1 - Cover page'!$B$9-I58)= 2,"2", IF(('1 - Cover page'!$B$9-I58)= 3,"3", IF(('1 - Cover page'!$B$9-I58)= 4,"4", IF(('1 - Cover page'!$B$9-I58)= 5,"5", IF(('1 - Cover page'!$B$9-I58)= 6,"6", IF(('1 - Cover page'!$B$9-I58)= 7,"7", IF(('1 - Cover page'!$B$9-I58)= 8,"8", IF(('1 - Cover page'!$B$9-I58)= 9,"9", IF(('1 - Cover page'!$B$9-I58)= 10,"10", IF(('1 - Cover page'!$B$9-I58)= 11,"11", IF(('1 - Cover page'!$B$9-I58)= 12,"12", IF(('1 - Cover page'!$B$9-I58)= 13,"13", IF(('1 - Cover page'!$B$9-I58)= 14,"14", IF(('1 - Cover page'!$B$9-I58)= 15,"15",  ""))))))))))))))))</f>
        <v>0</v>
      </c>
      <c r="AA58" t="e">
        <f>VLOOKUP(E58,'Age group'!$A$2:$B$7,2,TRUE)</f>
        <v>#N/A</v>
      </c>
    </row>
    <row r="59" spans="1:27" ht="12.75" x14ac:dyDescent="0.2">
      <c r="A59" s="21">
        <v>56</v>
      </c>
      <c r="B59" s="22"/>
      <c r="C59" s="22"/>
      <c r="D59" s="23"/>
      <c r="E59" s="103"/>
      <c r="F59" s="22"/>
      <c r="G59" s="22"/>
      <c r="H59" s="24"/>
      <c r="I59" s="16"/>
      <c r="J59" s="25"/>
      <c r="K59" s="25"/>
      <c r="L59" s="26"/>
      <c r="M59" s="17"/>
      <c r="N59" s="27"/>
      <c r="O59" s="27"/>
      <c r="P59" s="20"/>
      <c r="Q59" s="28"/>
      <c r="R59" s="28"/>
      <c r="S59" s="27"/>
      <c r="T59" s="29"/>
      <c r="U59" s="29"/>
      <c r="V59" s="3"/>
      <c r="X59" t="str">
        <f>IF(('1 - Cover page'!$B$9-M59)&lt;6,"&lt;=5 Days","&gt;5 Days")</f>
        <v>&lt;=5 Days</v>
      </c>
      <c r="Y59" t="str">
        <f>IF(('1 - Cover page'!$B$9-M59)=0,"0", IF(('1 - Cover page'!$B$9-M59)= 1,"1", IF(('1 - Cover page'!$B$9-M59)= 2,"2", IF(('1 - Cover page'!$B$9-M59)= 3,"3", IF(('1 - Cover page'!$B$9-M59)= 4,"4", IF(('1 - Cover page'!$B$9-M59)= 5,"5", IF(('1 - Cover page'!$B$9-M59)= 6,"6", IF(('1 - Cover page'!$B$9-M59)= 7,"7", IF(('1 - Cover page'!$B$9-M59)= 8,"8", IF(('1 - Cover page'!$B$9-M59)= 9,"9", IF(('1 - Cover page'!$B$9-M59)= 10,"10", IF(('1 - Cover page'!$B$9-M59)= 11,"11", IF(('1 - Cover page'!$B$9-M59)= 12,"12", IF(('1 - Cover page'!$B$9-M59)= 13,"13", IF(('1 - Cover page'!$B$9-M59)= 14,"14", IF(('1 - Cover page'!$B$9-M59)= 15,"15",  ""))))))))))))))))</f>
        <v>0</v>
      </c>
      <c r="Z59" t="str">
        <f>IF(('1 - Cover page'!$B$9-I59)=0,"0", IF(('1 - Cover page'!$B$9-I59)= 1,"1", IF(('1 - Cover page'!$B$9-I59)= 2,"2", IF(('1 - Cover page'!$B$9-I59)= 3,"3", IF(('1 - Cover page'!$B$9-I59)= 4,"4", IF(('1 - Cover page'!$B$9-I59)= 5,"5", IF(('1 - Cover page'!$B$9-I59)= 6,"6", IF(('1 - Cover page'!$B$9-I59)= 7,"7", IF(('1 - Cover page'!$B$9-I59)= 8,"8", IF(('1 - Cover page'!$B$9-I59)= 9,"9", IF(('1 - Cover page'!$B$9-I59)= 10,"10", IF(('1 - Cover page'!$B$9-I59)= 11,"11", IF(('1 - Cover page'!$B$9-I59)= 12,"12", IF(('1 - Cover page'!$B$9-I59)= 13,"13", IF(('1 - Cover page'!$B$9-I59)= 14,"14", IF(('1 - Cover page'!$B$9-I59)= 15,"15",  ""))))))))))))))))</f>
        <v>0</v>
      </c>
      <c r="AA59" t="e">
        <f>VLOOKUP(E59,'Age group'!$A$2:$B$7,2,TRUE)</f>
        <v>#N/A</v>
      </c>
    </row>
    <row r="60" spans="1:27" ht="12.75" x14ac:dyDescent="0.2">
      <c r="A60" s="21">
        <v>57</v>
      </c>
      <c r="B60" s="22"/>
      <c r="C60" s="22"/>
      <c r="D60" s="23"/>
      <c r="E60" s="103"/>
      <c r="F60" s="22"/>
      <c r="G60" s="22"/>
      <c r="H60" s="24"/>
      <c r="I60" s="16"/>
      <c r="J60" s="25"/>
      <c r="K60" s="25"/>
      <c r="L60" s="26"/>
      <c r="M60" s="17"/>
      <c r="N60" s="27"/>
      <c r="O60" s="27"/>
      <c r="P60" s="20"/>
      <c r="Q60" s="28"/>
      <c r="R60" s="28"/>
      <c r="S60" s="27"/>
      <c r="T60" s="29"/>
      <c r="U60" s="29"/>
      <c r="V60" s="3"/>
      <c r="X60" t="str">
        <f>IF(('1 - Cover page'!$B$9-M60)&lt;6,"&lt;=5 Days","&gt;5 Days")</f>
        <v>&lt;=5 Days</v>
      </c>
      <c r="Y60" t="str">
        <f>IF(('1 - Cover page'!$B$9-M60)=0,"0", IF(('1 - Cover page'!$B$9-M60)= 1,"1", IF(('1 - Cover page'!$B$9-M60)= 2,"2", IF(('1 - Cover page'!$B$9-M60)= 3,"3", IF(('1 - Cover page'!$B$9-M60)= 4,"4", IF(('1 - Cover page'!$B$9-M60)= 5,"5", IF(('1 - Cover page'!$B$9-M60)= 6,"6", IF(('1 - Cover page'!$B$9-M60)= 7,"7", IF(('1 - Cover page'!$B$9-M60)= 8,"8", IF(('1 - Cover page'!$B$9-M60)= 9,"9", IF(('1 - Cover page'!$B$9-M60)= 10,"10", IF(('1 - Cover page'!$B$9-M60)= 11,"11", IF(('1 - Cover page'!$B$9-M60)= 12,"12", IF(('1 - Cover page'!$B$9-M60)= 13,"13", IF(('1 - Cover page'!$B$9-M60)= 14,"14", IF(('1 - Cover page'!$B$9-M60)= 15,"15",  ""))))))))))))))))</f>
        <v>0</v>
      </c>
      <c r="Z60" t="str">
        <f>IF(('1 - Cover page'!$B$9-I60)=0,"0", IF(('1 - Cover page'!$B$9-I60)= 1,"1", IF(('1 - Cover page'!$B$9-I60)= 2,"2", IF(('1 - Cover page'!$B$9-I60)= 3,"3", IF(('1 - Cover page'!$B$9-I60)= 4,"4", IF(('1 - Cover page'!$B$9-I60)= 5,"5", IF(('1 - Cover page'!$B$9-I60)= 6,"6", IF(('1 - Cover page'!$B$9-I60)= 7,"7", IF(('1 - Cover page'!$B$9-I60)= 8,"8", IF(('1 - Cover page'!$B$9-I60)= 9,"9", IF(('1 - Cover page'!$B$9-I60)= 10,"10", IF(('1 - Cover page'!$B$9-I60)= 11,"11", IF(('1 - Cover page'!$B$9-I60)= 12,"12", IF(('1 - Cover page'!$B$9-I60)= 13,"13", IF(('1 - Cover page'!$B$9-I60)= 14,"14", IF(('1 - Cover page'!$B$9-I60)= 15,"15",  ""))))))))))))))))</f>
        <v>0</v>
      </c>
      <c r="AA60" t="e">
        <f>VLOOKUP(E60,'Age group'!$A$2:$B$7,2,TRUE)</f>
        <v>#N/A</v>
      </c>
    </row>
    <row r="61" spans="1:27" ht="12.75" x14ac:dyDescent="0.2">
      <c r="A61" s="21">
        <v>58</v>
      </c>
      <c r="B61" s="22"/>
      <c r="C61" s="22"/>
      <c r="D61" s="23"/>
      <c r="E61" s="103"/>
      <c r="F61" s="22"/>
      <c r="G61" s="22"/>
      <c r="H61" s="24"/>
      <c r="I61" s="16"/>
      <c r="J61" s="25"/>
      <c r="K61" s="25"/>
      <c r="L61" s="26"/>
      <c r="M61" s="17"/>
      <c r="N61" s="27"/>
      <c r="O61" s="27"/>
      <c r="P61" s="20"/>
      <c r="Q61" s="28"/>
      <c r="R61" s="28"/>
      <c r="S61" s="27"/>
      <c r="T61" s="29"/>
      <c r="U61" s="29"/>
      <c r="V61" s="3"/>
      <c r="X61" t="str">
        <f>IF(('1 - Cover page'!$B$9-M61)&lt;6,"&lt;=5 Days","&gt;5 Days")</f>
        <v>&lt;=5 Days</v>
      </c>
      <c r="Y61" t="str">
        <f>IF(('1 - Cover page'!$B$9-M61)=0,"0", IF(('1 - Cover page'!$B$9-M61)= 1,"1", IF(('1 - Cover page'!$B$9-M61)= 2,"2", IF(('1 - Cover page'!$B$9-M61)= 3,"3", IF(('1 - Cover page'!$B$9-M61)= 4,"4", IF(('1 - Cover page'!$B$9-M61)= 5,"5", IF(('1 - Cover page'!$B$9-M61)= 6,"6", IF(('1 - Cover page'!$B$9-M61)= 7,"7", IF(('1 - Cover page'!$B$9-M61)= 8,"8", IF(('1 - Cover page'!$B$9-M61)= 9,"9", IF(('1 - Cover page'!$B$9-M61)= 10,"10", IF(('1 - Cover page'!$B$9-M61)= 11,"11", IF(('1 - Cover page'!$B$9-M61)= 12,"12", IF(('1 - Cover page'!$B$9-M61)= 13,"13", IF(('1 - Cover page'!$B$9-M61)= 14,"14", IF(('1 - Cover page'!$B$9-M61)= 15,"15",  ""))))))))))))))))</f>
        <v>0</v>
      </c>
      <c r="Z61" t="str">
        <f>IF(('1 - Cover page'!$B$9-I61)=0,"0", IF(('1 - Cover page'!$B$9-I61)= 1,"1", IF(('1 - Cover page'!$B$9-I61)= 2,"2", IF(('1 - Cover page'!$B$9-I61)= 3,"3", IF(('1 - Cover page'!$B$9-I61)= 4,"4", IF(('1 - Cover page'!$B$9-I61)= 5,"5", IF(('1 - Cover page'!$B$9-I61)= 6,"6", IF(('1 - Cover page'!$B$9-I61)= 7,"7", IF(('1 - Cover page'!$B$9-I61)= 8,"8", IF(('1 - Cover page'!$B$9-I61)= 9,"9", IF(('1 - Cover page'!$B$9-I61)= 10,"10", IF(('1 - Cover page'!$B$9-I61)= 11,"11", IF(('1 - Cover page'!$B$9-I61)= 12,"12", IF(('1 - Cover page'!$B$9-I61)= 13,"13", IF(('1 - Cover page'!$B$9-I61)= 14,"14", IF(('1 - Cover page'!$B$9-I61)= 15,"15",  ""))))))))))))))))</f>
        <v>0</v>
      </c>
      <c r="AA61" t="e">
        <f>VLOOKUP(E61,'Age group'!$A$2:$B$7,2,TRUE)</f>
        <v>#N/A</v>
      </c>
    </row>
    <row r="62" spans="1:27" ht="12.75" x14ac:dyDescent="0.2">
      <c r="A62" s="21">
        <v>59</v>
      </c>
      <c r="B62" s="22"/>
      <c r="C62" s="22"/>
      <c r="D62" s="23"/>
      <c r="E62" s="103"/>
      <c r="F62" s="22"/>
      <c r="G62" s="22"/>
      <c r="H62" s="24"/>
      <c r="I62" s="16"/>
      <c r="J62" s="25"/>
      <c r="K62" s="25"/>
      <c r="L62" s="26"/>
      <c r="M62" s="17"/>
      <c r="N62" s="27"/>
      <c r="O62" s="27"/>
      <c r="P62" s="20"/>
      <c r="Q62" s="28"/>
      <c r="R62" s="28"/>
      <c r="S62" s="27"/>
      <c r="T62" s="29"/>
      <c r="U62" s="29"/>
      <c r="V62" s="3"/>
      <c r="X62" t="str">
        <f>IF(('1 - Cover page'!$B$9-M62)&lt;6,"&lt;=5 Days","&gt;5 Days")</f>
        <v>&lt;=5 Days</v>
      </c>
      <c r="Y62" t="str">
        <f>IF(('1 - Cover page'!$B$9-M62)=0,"0", IF(('1 - Cover page'!$B$9-M62)= 1,"1", IF(('1 - Cover page'!$B$9-M62)= 2,"2", IF(('1 - Cover page'!$B$9-M62)= 3,"3", IF(('1 - Cover page'!$B$9-M62)= 4,"4", IF(('1 - Cover page'!$B$9-M62)= 5,"5", IF(('1 - Cover page'!$B$9-M62)= 6,"6", IF(('1 - Cover page'!$B$9-M62)= 7,"7", IF(('1 - Cover page'!$B$9-M62)= 8,"8", IF(('1 - Cover page'!$B$9-M62)= 9,"9", IF(('1 - Cover page'!$B$9-M62)= 10,"10", IF(('1 - Cover page'!$B$9-M62)= 11,"11", IF(('1 - Cover page'!$B$9-M62)= 12,"12", IF(('1 - Cover page'!$B$9-M62)= 13,"13", IF(('1 - Cover page'!$B$9-M62)= 14,"14", IF(('1 - Cover page'!$B$9-M62)= 15,"15",  ""))))))))))))))))</f>
        <v>0</v>
      </c>
      <c r="Z62" t="str">
        <f>IF(('1 - Cover page'!$B$9-I62)=0,"0", IF(('1 - Cover page'!$B$9-I62)= 1,"1", IF(('1 - Cover page'!$B$9-I62)= 2,"2", IF(('1 - Cover page'!$B$9-I62)= 3,"3", IF(('1 - Cover page'!$B$9-I62)= 4,"4", IF(('1 - Cover page'!$B$9-I62)= 5,"5", IF(('1 - Cover page'!$B$9-I62)= 6,"6", IF(('1 - Cover page'!$B$9-I62)= 7,"7", IF(('1 - Cover page'!$B$9-I62)= 8,"8", IF(('1 - Cover page'!$B$9-I62)= 9,"9", IF(('1 - Cover page'!$B$9-I62)= 10,"10", IF(('1 - Cover page'!$B$9-I62)= 11,"11", IF(('1 - Cover page'!$B$9-I62)= 12,"12", IF(('1 - Cover page'!$B$9-I62)= 13,"13", IF(('1 - Cover page'!$B$9-I62)= 14,"14", IF(('1 - Cover page'!$B$9-I62)= 15,"15",  ""))))))))))))))))</f>
        <v>0</v>
      </c>
      <c r="AA62" t="e">
        <f>VLOOKUP(E62,'Age group'!$A$2:$B$7,2,TRUE)</f>
        <v>#N/A</v>
      </c>
    </row>
    <row r="63" spans="1:27" ht="12.75" x14ac:dyDescent="0.2">
      <c r="A63" s="21">
        <v>60</v>
      </c>
      <c r="B63" s="22"/>
      <c r="C63" s="22"/>
      <c r="D63" s="23"/>
      <c r="E63" s="103"/>
      <c r="F63" s="22"/>
      <c r="G63" s="22"/>
      <c r="H63" s="24"/>
      <c r="I63" s="16"/>
      <c r="J63" s="25"/>
      <c r="K63" s="25"/>
      <c r="L63" s="26"/>
      <c r="M63" s="17"/>
      <c r="N63" s="27"/>
      <c r="O63" s="27"/>
      <c r="P63" s="20"/>
      <c r="Q63" s="28"/>
      <c r="R63" s="28"/>
      <c r="S63" s="27"/>
      <c r="T63" s="29"/>
      <c r="U63" s="29"/>
      <c r="V63" s="3"/>
      <c r="X63" t="str">
        <f>IF(('1 - Cover page'!$B$9-M63)&lt;6,"&lt;=5 Days","&gt;5 Days")</f>
        <v>&lt;=5 Days</v>
      </c>
      <c r="Y63" t="str">
        <f>IF(('1 - Cover page'!$B$9-M63)=0,"0", IF(('1 - Cover page'!$B$9-M63)= 1,"1", IF(('1 - Cover page'!$B$9-M63)= 2,"2", IF(('1 - Cover page'!$B$9-M63)= 3,"3", IF(('1 - Cover page'!$B$9-M63)= 4,"4", IF(('1 - Cover page'!$B$9-M63)= 5,"5", IF(('1 - Cover page'!$B$9-M63)= 6,"6", IF(('1 - Cover page'!$B$9-M63)= 7,"7", IF(('1 - Cover page'!$B$9-M63)= 8,"8", IF(('1 - Cover page'!$B$9-M63)= 9,"9", IF(('1 - Cover page'!$B$9-M63)= 10,"10", IF(('1 - Cover page'!$B$9-M63)= 11,"11", IF(('1 - Cover page'!$B$9-M63)= 12,"12", IF(('1 - Cover page'!$B$9-M63)= 13,"13", IF(('1 - Cover page'!$B$9-M63)= 14,"14", IF(('1 - Cover page'!$B$9-M63)= 15,"15",  ""))))))))))))))))</f>
        <v>0</v>
      </c>
      <c r="Z63" t="str">
        <f>IF(('1 - Cover page'!$B$9-I63)=0,"0", IF(('1 - Cover page'!$B$9-I63)= 1,"1", IF(('1 - Cover page'!$B$9-I63)= 2,"2", IF(('1 - Cover page'!$B$9-I63)= 3,"3", IF(('1 - Cover page'!$B$9-I63)= 4,"4", IF(('1 - Cover page'!$B$9-I63)= 5,"5", IF(('1 - Cover page'!$B$9-I63)= 6,"6", IF(('1 - Cover page'!$B$9-I63)= 7,"7", IF(('1 - Cover page'!$B$9-I63)= 8,"8", IF(('1 - Cover page'!$B$9-I63)= 9,"9", IF(('1 - Cover page'!$B$9-I63)= 10,"10", IF(('1 - Cover page'!$B$9-I63)= 11,"11", IF(('1 - Cover page'!$B$9-I63)= 12,"12", IF(('1 - Cover page'!$B$9-I63)= 13,"13", IF(('1 - Cover page'!$B$9-I63)= 14,"14", IF(('1 - Cover page'!$B$9-I63)= 15,"15",  ""))))))))))))))))</f>
        <v>0</v>
      </c>
      <c r="AA63" t="e">
        <f>VLOOKUP(E63,'Age group'!$A$2:$B$7,2,TRUE)</f>
        <v>#N/A</v>
      </c>
    </row>
    <row r="64" spans="1:27" ht="12.75" x14ac:dyDescent="0.2">
      <c r="A64" s="21">
        <v>61</v>
      </c>
      <c r="B64" s="22"/>
      <c r="C64" s="22"/>
      <c r="D64" s="23"/>
      <c r="E64" s="103"/>
      <c r="F64" s="22"/>
      <c r="G64" s="22"/>
      <c r="H64" s="24"/>
      <c r="I64" s="16"/>
      <c r="J64" s="25"/>
      <c r="K64" s="25"/>
      <c r="L64" s="26"/>
      <c r="M64" s="17"/>
      <c r="N64" s="27"/>
      <c r="O64" s="27"/>
      <c r="P64" s="20"/>
      <c r="Q64" s="28"/>
      <c r="R64" s="28"/>
      <c r="S64" s="27"/>
      <c r="T64" s="29"/>
      <c r="U64" s="29"/>
      <c r="V64" s="3"/>
      <c r="X64" t="str">
        <f>IF(('1 - Cover page'!$B$9-M64)&lt;6,"&lt;=5 Days","&gt;5 Days")</f>
        <v>&lt;=5 Days</v>
      </c>
      <c r="Y64" t="str">
        <f>IF(('1 - Cover page'!$B$9-M64)=0,"0", IF(('1 - Cover page'!$B$9-M64)= 1,"1", IF(('1 - Cover page'!$B$9-M64)= 2,"2", IF(('1 - Cover page'!$B$9-M64)= 3,"3", IF(('1 - Cover page'!$B$9-M64)= 4,"4", IF(('1 - Cover page'!$B$9-M64)= 5,"5", IF(('1 - Cover page'!$B$9-M64)= 6,"6", IF(('1 - Cover page'!$B$9-M64)= 7,"7", IF(('1 - Cover page'!$B$9-M64)= 8,"8", IF(('1 - Cover page'!$B$9-M64)= 9,"9", IF(('1 - Cover page'!$B$9-M64)= 10,"10", IF(('1 - Cover page'!$B$9-M64)= 11,"11", IF(('1 - Cover page'!$B$9-M64)= 12,"12", IF(('1 - Cover page'!$B$9-M64)= 13,"13", IF(('1 - Cover page'!$B$9-M64)= 14,"14", IF(('1 - Cover page'!$B$9-M64)= 15,"15",  ""))))))))))))))))</f>
        <v>0</v>
      </c>
      <c r="Z64" t="str">
        <f>IF(('1 - Cover page'!$B$9-I64)=0,"0", IF(('1 - Cover page'!$B$9-I64)= 1,"1", IF(('1 - Cover page'!$B$9-I64)= 2,"2", IF(('1 - Cover page'!$B$9-I64)= 3,"3", IF(('1 - Cover page'!$B$9-I64)= 4,"4", IF(('1 - Cover page'!$B$9-I64)= 5,"5", IF(('1 - Cover page'!$B$9-I64)= 6,"6", IF(('1 - Cover page'!$B$9-I64)= 7,"7", IF(('1 - Cover page'!$B$9-I64)= 8,"8", IF(('1 - Cover page'!$B$9-I64)= 9,"9", IF(('1 - Cover page'!$B$9-I64)= 10,"10", IF(('1 - Cover page'!$B$9-I64)= 11,"11", IF(('1 - Cover page'!$B$9-I64)= 12,"12", IF(('1 - Cover page'!$B$9-I64)= 13,"13", IF(('1 - Cover page'!$B$9-I64)= 14,"14", IF(('1 - Cover page'!$B$9-I64)= 15,"15",  ""))))))))))))))))</f>
        <v>0</v>
      </c>
      <c r="AA64" t="e">
        <f>VLOOKUP(E64,'Age group'!$A$2:$B$7,2,TRUE)</f>
        <v>#N/A</v>
      </c>
    </row>
    <row r="65" spans="1:27" ht="12.75" x14ac:dyDescent="0.2">
      <c r="A65" s="21">
        <v>62</v>
      </c>
      <c r="B65" s="22"/>
      <c r="C65" s="22"/>
      <c r="D65" s="23"/>
      <c r="E65" s="103"/>
      <c r="F65" s="22"/>
      <c r="G65" s="22"/>
      <c r="H65" s="24"/>
      <c r="I65" s="16"/>
      <c r="J65" s="25"/>
      <c r="K65" s="25"/>
      <c r="L65" s="26"/>
      <c r="M65" s="17"/>
      <c r="N65" s="27"/>
      <c r="O65" s="27"/>
      <c r="P65" s="20"/>
      <c r="Q65" s="28"/>
      <c r="R65" s="28"/>
      <c r="S65" s="27"/>
      <c r="T65" s="29"/>
      <c r="U65" s="29"/>
      <c r="V65" s="3"/>
      <c r="X65" t="str">
        <f>IF(('1 - Cover page'!$B$9-M65)&lt;6,"&lt;=5 Days","&gt;5 Days")</f>
        <v>&lt;=5 Days</v>
      </c>
      <c r="Y65" t="str">
        <f>IF(('1 - Cover page'!$B$9-M65)=0,"0", IF(('1 - Cover page'!$B$9-M65)= 1,"1", IF(('1 - Cover page'!$B$9-M65)= 2,"2", IF(('1 - Cover page'!$B$9-M65)= 3,"3", IF(('1 - Cover page'!$B$9-M65)= 4,"4", IF(('1 - Cover page'!$B$9-M65)= 5,"5", IF(('1 - Cover page'!$B$9-M65)= 6,"6", IF(('1 - Cover page'!$B$9-M65)= 7,"7", IF(('1 - Cover page'!$B$9-M65)= 8,"8", IF(('1 - Cover page'!$B$9-M65)= 9,"9", IF(('1 - Cover page'!$B$9-M65)= 10,"10", IF(('1 - Cover page'!$B$9-M65)= 11,"11", IF(('1 - Cover page'!$B$9-M65)= 12,"12", IF(('1 - Cover page'!$B$9-M65)= 13,"13", IF(('1 - Cover page'!$B$9-M65)= 14,"14", IF(('1 - Cover page'!$B$9-M65)= 15,"15",  ""))))))))))))))))</f>
        <v>0</v>
      </c>
      <c r="Z65" t="str">
        <f>IF(('1 - Cover page'!$B$9-I65)=0,"0", IF(('1 - Cover page'!$B$9-I65)= 1,"1", IF(('1 - Cover page'!$B$9-I65)= 2,"2", IF(('1 - Cover page'!$B$9-I65)= 3,"3", IF(('1 - Cover page'!$B$9-I65)= 4,"4", IF(('1 - Cover page'!$B$9-I65)= 5,"5", IF(('1 - Cover page'!$B$9-I65)= 6,"6", IF(('1 - Cover page'!$B$9-I65)= 7,"7", IF(('1 - Cover page'!$B$9-I65)= 8,"8", IF(('1 - Cover page'!$B$9-I65)= 9,"9", IF(('1 - Cover page'!$B$9-I65)= 10,"10", IF(('1 - Cover page'!$B$9-I65)= 11,"11", IF(('1 - Cover page'!$B$9-I65)= 12,"12", IF(('1 - Cover page'!$B$9-I65)= 13,"13", IF(('1 - Cover page'!$B$9-I65)= 14,"14", IF(('1 - Cover page'!$B$9-I65)= 15,"15",  ""))))))))))))))))</f>
        <v>0</v>
      </c>
      <c r="AA65" t="e">
        <f>VLOOKUP(E65,'Age group'!$A$2:$B$7,2,TRUE)</f>
        <v>#N/A</v>
      </c>
    </row>
    <row r="66" spans="1:27" ht="12.75" x14ac:dyDescent="0.2">
      <c r="A66" s="21">
        <v>63</v>
      </c>
      <c r="B66" s="22"/>
      <c r="C66" s="22"/>
      <c r="D66" s="23"/>
      <c r="E66" s="103"/>
      <c r="F66" s="22"/>
      <c r="G66" s="22"/>
      <c r="H66" s="24"/>
      <c r="I66" s="16"/>
      <c r="J66" s="25"/>
      <c r="K66" s="25"/>
      <c r="L66" s="26"/>
      <c r="M66" s="17"/>
      <c r="N66" s="27"/>
      <c r="O66" s="27"/>
      <c r="P66" s="20"/>
      <c r="Q66" s="28"/>
      <c r="R66" s="28"/>
      <c r="S66" s="27"/>
      <c r="T66" s="29"/>
      <c r="U66" s="29"/>
      <c r="V66" s="3"/>
      <c r="X66" t="str">
        <f>IF(('1 - Cover page'!$B$9-M66)&lt;6,"&lt;=5 Days","&gt;5 Days")</f>
        <v>&lt;=5 Days</v>
      </c>
      <c r="Y66" t="str">
        <f>IF(('1 - Cover page'!$B$9-M66)=0,"0", IF(('1 - Cover page'!$B$9-M66)= 1,"1", IF(('1 - Cover page'!$B$9-M66)= 2,"2", IF(('1 - Cover page'!$B$9-M66)= 3,"3", IF(('1 - Cover page'!$B$9-M66)= 4,"4", IF(('1 - Cover page'!$B$9-M66)= 5,"5", IF(('1 - Cover page'!$B$9-M66)= 6,"6", IF(('1 - Cover page'!$B$9-M66)= 7,"7", IF(('1 - Cover page'!$B$9-M66)= 8,"8", IF(('1 - Cover page'!$B$9-M66)= 9,"9", IF(('1 - Cover page'!$B$9-M66)= 10,"10", IF(('1 - Cover page'!$B$9-M66)= 11,"11", IF(('1 - Cover page'!$B$9-M66)= 12,"12", IF(('1 - Cover page'!$B$9-M66)= 13,"13", IF(('1 - Cover page'!$B$9-M66)= 14,"14", IF(('1 - Cover page'!$B$9-M66)= 15,"15",  ""))))))))))))))))</f>
        <v>0</v>
      </c>
      <c r="Z66" t="str">
        <f>IF(('1 - Cover page'!$B$9-I66)=0,"0", IF(('1 - Cover page'!$B$9-I66)= 1,"1", IF(('1 - Cover page'!$B$9-I66)= 2,"2", IF(('1 - Cover page'!$B$9-I66)= 3,"3", IF(('1 - Cover page'!$B$9-I66)= 4,"4", IF(('1 - Cover page'!$B$9-I66)= 5,"5", IF(('1 - Cover page'!$B$9-I66)= 6,"6", IF(('1 - Cover page'!$B$9-I66)= 7,"7", IF(('1 - Cover page'!$B$9-I66)= 8,"8", IF(('1 - Cover page'!$B$9-I66)= 9,"9", IF(('1 - Cover page'!$B$9-I66)= 10,"10", IF(('1 - Cover page'!$B$9-I66)= 11,"11", IF(('1 - Cover page'!$B$9-I66)= 12,"12", IF(('1 - Cover page'!$B$9-I66)= 13,"13", IF(('1 - Cover page'!$B$9-I66)= 14,"14", IF(('1 - Cover page'!$B$9-I66)= 15,"15",  ""))))))))))))))))</f>
        <v>0</v>
      </c>
      <c r="AA66" t="e">
        <f>VLOOKUP(E66,'Age group'!$A$2:$B$7,2,TRUE)</f>
        <v>#N/A</v>
      </c>
    </row>
    <row r="67" spans="1:27" ht="12.75" x14ac:dyDescent="0.2">
      <c r="A67" s="21">
        <v>64</v>
      </c>
      <c r="B67" s="22"/>
      <c r="C67" s="22"/>
      <c r="D67" s="23"/>
      <c r="E67" s="103"/>
      <c r="F67" s="22"/>
      <c r="G67" s="22"/>
      <c r="H67" s="24"/>
      <c r="I67" s="16"/>
      <c r="J67" s="25"/>
      <c r="K67" s="25"/>
      <c r="L67" s="26"/>
      <c r="M67" s="17"/>
      <c r="N67" s="27"/>
      <c r="O67" s="27"/>
      <c r="P67" s="20"/>
      <c r="Q67" s="28"/>
      <c r="R67" s="28"/>
      <c r="S67" s="27"/>
      <c r="T67" s="29"/>
      <c r="U67" s="29"/>
      <c r="V67" s="3"/>
      <c r="X67" t="str">
        <f>IF(('1 - Cover page'!$B$9-M67)&lt;6,"&lt;=5 Days","&gt;5 Days")</f>
        <v>&lt;=5 Days</v>
      </c>
      <c r="Y67" t="str">
        <f>IF(('1 - Cover page'!$B$9-M67)=0,"0", IF(('1 - Cover page'!$B$9-M67)= 1,"1", IF(('1 - Cover page'!$B$9-M67)= 2,"2", IF(('1 - Cover page'!$B$9-M67)= 3,"3", IF(('1 - Cover page'!$B$9-M67)= 4,"4", IF(('1 - Cover page'!$B$9-M67)= 5,"5", IF(('1 - Cover page'!$B$9-M67)= 6,"6", IF(('1 - Cover page'!$B$9-M67)= 7,"7", IF(('1 - Cover page'!$B$9-M67)= 8,"8", IF(('1 - Cover page'!$B$9-M67)= 9,"9", IF(('1 - Cover page'!$B$9-M67)= 10,"10", IF(('1 - Cover page'!$B$9-M67)= 11,"11", IF(('1 - Cover page'!$B$9-M67)= 12,"12", IF(('1 - Cover page'!$B$9-M67)= 13,"13", IF(('1 - Cover page'!$B$9-M67)= 14,"14", IF(('1 - Cover page'!$B$9-M67)= 15,"15",  ""))))))))))))))))</f>
        <v>0</v>
      </c>
      <c r="Z67" t="str">
        <f>IF(('1 - Cover page'!$B$9-I67)=0,"0", IF(('1 - Cover page'!$B$9-I67)= 1,"1", IF(('1 - Cover page'!$B$9-I67)= 2,"2", IF(('1 - Cover page'!$B$9-I67)= 3,"3", IF(('1 - Cover page'!$B$9-I67)= 4,"4", IF(('1 - Cover page'!$B$9-I67)= 5,"5", IF(('1 - Cover page'!$B$9-I67)= 6,"6", IF(('1 - Cover page'!$B$9-I67)= 7,"7", IF(('1 - Cover page'!$B$9-I67)= 8,"8", IF(('1 - Cover page'!$B$9-I67)= 9,"9", IF(('1 - Cover page'!$B$9-I67)= 10,"10", IF(('1 - Cover page'!$B$9-I67)= 11,"11", IF(('1 - Cover page'!$B$9-I67)= 12,"12", IF(('1 - Cover page'!$B$9-I67)= 13,"13", IF(('1 - Cover page'!$B$9-I67)= 14,"14", IF(('1 - Cover page'!$B$9-I67)= 15,"15",  ""))))))))))))))))</f>
        <v>0</v>
      </c>
      <c r="AA67" t="e">
        <f>VLOOKUP(E67,'Age group'!$A$2:$B$7,2,TRUE)</f>
        <v>#N/A</v>
      </c>
    </row>
    <row r="68" spans="1:27" ht="12.75" x14ac:dyDescent="0.2">
      <c r="A68" s="21">
        <v>65</v>
      </c>
      <c r="B68" s="22"/>
      <c r="C68" s="22"/>
      <c r="D68" s="23"/>
      <c r="E68" s="103"/>
      <c r="F68" s="22"/>
      <c r="G68" s="22"/>
      <c r="H68" s="24"/>
      <c r="I68" s="16"/>
      <c r="J68" s="25"/>
      <c r="K68" s="25"/>
      <c r="L68" s="26"/>
      <c r="M68" s="17"/>
      <c r="N68" s="27"/>
      <c r="O68" s="27"/>
      <c r="P68" s="20"/>
      <c r="Q68" s="28"/>
      <c r="R68" s="28"/>
      <c r="S68" s="27"/>
      <c r="T68" s="29"/>
      <c r="U68" s="29"/>
      <c r="V68" s="3"/>
      <c r="X68" t="str">
        <f>IF(('1 - Cover page'!$B$9-M68)&lt;6,"&lt;=5 Days","&gt;5 Days")</f>
        <v>&lt;=5 Days</v>
      </c>
      <c r="Y68" t="str">
        <f>IF(('1 - Cover page'!$B$9-M68)=0,"0", IF(('1 - Cover page'!$B$9-M68)= 1,"1", IF(('1 - Cover page'!$B$9-M68)= 2,"2", IF(('1 - Cover page'!$B$9-M68)= 3,"3", IF(('1 - Cover page'!$B$9-M68)= 4,"4", IF(('1 - Cover page'!$B$9-M68)= 5,"5", IF(('1 - Cover page'!$B$9-M68)= 6,"6", IF(('1 - Cover page'!$B$9-M68)= 7,"7", IF(('1 - Cover page'!$B$9-M68)= 8,"8", IF(('1 - Cover page'!$B$9-M68)= 9,"9", IF(('1 - Cover page'!$B$9-M68)= 10,"10", IF(('1 - Cover page'!$B$9-M68)= 11,"11", IF(('1 - Cover page'!$B$9-M68)= 12,"12", IF(('1 - Cover page'!$B$9-M68)= 13,"13", IF(('1 - Cover page'!$B$9-M68)= 14,"14", IF(('1 - Cover page'!$B$9-M68)= 15,"15",  ""))))))))))))))))</f>
        <v>0</v>
      </c>
      <c r="Z68" t="str">
        <f>IF(('1 - Cover page'!$B$9-I68)=0,"0", IF(('1 - Cover page'!$B$9-I68)= 1,"1", IF(('1 - Cover page'!$B$9-I68)= 2,"2", IF(('1 - Cover page'!$B$9-I68)= 3,"3", IF(('1 - Cover page'!$B$9-I68)= 4,"4", IF(('1 - Cover page'!$B$9-I68)= 5,"5", IF(('1 - Cover page'!$B$9-I68)= 6,"6", IF(('1 - Cover page'!$B$9-I68)= 7,"7", IF(('1 - Cover page'!$B$9-I68)= 8,"8", IF(('1 - Cover page'!$B$9-I68)= 9,"9", IF(('1 - Cover page'!$B$9-I68)= 10,"10", IF(('1 - Cover page'!$B$9-I68)= 11,"11", IF(('1 - Cover page'!$B$9-I68)= 12,"12", IF(('1 - Cover page'!$B$9-I68)= 13,"13", IF(('1 - Cover page'!$B$9-I68)= 14,"14", IF(('1 - Cover page'!$B$9-I68)= 15,"15",  ""))))))))))))))))</f>
        <v>0</v>
      </c>
      <c r="AA68" t="e">
        <f>VLOOKUP(E68,'Age group'!$A$2:$B$7,2,TRUE)</f>
        <v>#N/A</v>
      </c>
    </row>
    <row r="69" spans="1:27" ht="12.75" x14ac:dyDescent="0.2">
      <c r="A69" s="21">
        <v>66</v>
      </c>
      <c r="B69" s="22"/>
      <c r="C69" s="22"/>
      <c r="D69" s="23"/>
      <c r="E69" s="103"/>
      <c r="F69" s="22"/>
      <c r="G69" s="22"/>
      <c r="H69" s="24"/>
      <c r="I69" s="16"/>
      <c r="J69" s="25"/>
      <c r="K69" s="25"/>
      <c r="L69" s="26"/>
      <c r="M69" s="17"/>
      <c r="N69" s="27"/>
      <c r="O69" s="27"/>
      <c r="P69" s="20"/>
      <c r="Q69" s="28"/>
      <c r="R69" s="28"/>
      <c r="S69" s="27"/>
      <c r="T69" s="29"/>
      <c r="U69" s="29"/>
      <c r="V69" s="3"/>
      <c r="X69" t="str">
        <f>IF(('1 - Cover page'!$B$9-M69)&lt;6,"&lt;=5 Days","&gt;5 Days")</f>
        <v>&lt;=5 Days</v>
      </c>
      <c r="Y69" t="str">
        <f>IF(('1 - Cover page'!$B$9-M69)=0,"0", IF(('1 - Cover page'!$B$9-M69)= 1,"1", IF(('1 - Cover page'!$B$9-M69)= 2,"2", IF(('1 - Cover page'!$B$9-M69)= 3,"3", IF(('1 - Cover page'!$B$9-M69)= 4,"4", IF(('1 - Cover page'!$B$9-M69)= 5,"5", IF(('1 - Cover page'!$B$9-M69)= 6,"6", IF(('1 - Cover page'!$B$9-M69)= 7,"7", IF(('1 - Cover page'!$B$9-M69)= 8,"8", IF(('1 - Cover page'!$B$9-M69)= 9,"9", IF(('1 - Cover page'!$B$9-M69)= 10,"10", IF(('1 - Cover page'!$B$9-M69)= 11,"11", IF(('1 - Cover page'!$B$9-M69)= 12,"12", IF(('1 - Cover page'!$B$9-M69)= 13,"13", IF(('1 - Cover page'!$B$9-M69)= 14,"14", IF(('1 - Cover page'!$B$9-M69)= 15,"15",  ""))))))))))))))))</f>
        <v>0</v>
      </c>
      <c r="Z69" t="str">
        <f>IF(('1 - Cover page'!$B$9-I69)=0,"0", IF(('1 - Cover page'!$B$9-I69)= 1,"1", IF(('1 - Cover page'!$B$9-I69)= 2,"2", IF(('1 - Cover page'!$B$9-I69)= 3,"3", IF(('1 - Cover page'!$B$9-I69)= 4,"4", IF(('1 - Cover page'!$B$9-I69)= 5,"5", IF(('1 - Cover page'!$B$9-I69)= 6,"6", IF(('1 - Cover page'!$B$9-I69)= 7,"7", IF(('1 - Cover page'!$B$9-I69)= 8,"8", IF(('1 - Cover page'!$B$9-I69)= 9,"9", IF(('1 - Cover page'!$B$9-I69)= 10,"10", IF(('1 - Cover page'!$B$9-I69)= 11,"11", IF(('1 - Cover page'!$B$9-I69)= 12,"12", IF(('1 - Cover page'!$B$9-I69)= 13,"13", IF(('1 - Cover page'!$B$9-I69)= 14,"14", IF(('1 - Cover page'!$B$9-I69)= 15,"15",  ""))))))))))))))))</f>
        <v>0</v>
      </c>
      <c r="AA69" t="e">
        <f>VLOOKUP(E69,'Age group'!$A$2:$B$7,2,TRUE)</f>
        <v>#N/A</v>
      </c>
    </row>
    <row r="70" spans="1:27" ht="12.75" x14ac:dyDescent="0.2">
      <c r="A70" s="21">
        <v>67</v>
      </c>
      <c r="B70" s="22"/>
      <c r="C70" s="22"/>
      <c r="D70" s="23"/>
      <c r="E70" s="103"/>
      <c r="F70" s="22"/>
      <c r="G70" s="22"/>
      <c r="H70" s="24"/>
      <c r="I70" s="16"/>
      <c r="J70" s="25"/>
      <c r="K70" s="25"/>
      <c r="L70" s="26"/>
      <c r="M70" s="17"/>
      <c r="N70" s="27"/>
      <c r="O70" s="27"/>
      <c r="P70" s="20"/>
      <c r="Q70" s="28"/>
      <c r="R70" s="28"/>
      <c r="S70" s="27"/>
      <c r="T70" s="29"/>
      <c r="U70" s="29"/>
      <c r="V70" s="3"/>
      <c r="X70" t="str">
        <f>IF(('1 - Cover page'!$B$9-M70)&lt;6,"&lt;=5 Days","&gt;5 Days")</f>
        <v>&lt;=5 Days</v>
      </c>
      <c r="Y70" t="str">
        <f>IF(('1 - Cover page'!$B$9-M70)=0,"0", IF(('1 - Cover page'!$B$9-M70)= 1,"1", IF(('1 - Cover page'!$B$9-M70)= 2,"2", IF(('1 - Cover page'!$B$9-M70)= 3,"3", IF(('1 - Cover page'!$B$9-M70)= 4,"4", IF(('1 - Cover page'!$B$9-M70)= 5,"5", IF(('1 - Cover page'!$B$9-M70)= 6,"6", IF(('1 - Cover page'!$B$9-M70)= 7,"7", IF(('1 - Cover page'!$B$9-M70)= 8,"8", IF(('1 - Cover page'!$B$9-M70)= 9,"9", IF(('1 - Cover page'!$B$9-M70)= 10,"10", IF(('1 - Cover page'!$B$9-M70)= 11,"11", IF(('1 - Cover page'!$B$9-M70)= 12,"12", IF(('1 - Cover page'!$B$9-M70)= 13,"13", IF(('1 - Cover page'!$B$9-M70)= 14,"14", IF(('1 - Cover page'!$B$9-M70)= 15,"15",  ""))))))))))))))))</f>
        <v>0</v>
      </c>
      <c r="Z70" t="str">
        <f>IF(('1 - Cover page'!$B$9-I70)=0,"0", IF(('1 - Cover page'!$B$9-I70)= 1,"1", IF(('1 - Cover page'!$B$9-I70)= 2,"2", IF(('1 - Cover page'!$B$9-I70)= 3,"3", IF(('1 - Cover page'!$B$9-I70)= 4,"4", IF(('1 - Cover page'!$B$9-I70)= 5,"5", IF(('1 - Cover page'!$B$9-I70)= 6,"6", IF(('1 - Cover page'!$B$9-I70)= 7,"7", IF(('1 - Cover page'!$B$9-I70)= 8,"8", IF(('1 - Cover page'!$B$9-I70)= 9,"9", IF(('1 - Cover page'!$B$9-I70)= 10,"10", IF(('1 - Cover page'!$B$9-I70)= 11,"11", IF(('1 - Cover page'!$B$9-I70)= 12,"12", IF(('1 - Cover page'!$B$9-I70)= 13,"13", IF(('1 - Cover page'!$B$9-I70)= 14,"14", IF(('1 - Cover page'!$B$9-I70)= 15,"15",  ""))))))))))))))))</f>
        <v>0</v>
      </c>
      <c r="AA70" t="e">
        <f>VLOOKUP(E70,'Age group'!$A$2:$B$7,2,TRUE)</f>
        <v>#N/A</v>
      </c>
    </row>
    <row r="71" spans="1:27" ht="12.75" x14ac:dyDescent="0.2">
      <c r="A71" s="21">
        <v>68</v>
      </c>
      <c r="B71" s="22"/>
      <c r="C71" s="22"/>
      <c r="D71" s="23"/>
      <c r="E71" s="103"/>
      <c r="F71" s="22"/>
      <c r="G71" s="22"/>
      <c r="H71" s="24"/>
      <c r="I71" s="16"/>
      <c r="J71" s="25"/>
      <c r="K71" s="25"/>
      <c r="L71" s="26"/>
      <c r="M71" s="17"/>
      <c r="N71" s="27"/>
      <c r="O71" s="27"/>
      <c r="P71" s="20"/>
      <c r="Q71" s="28"/>
      <c r="R71" s="28"/>
      <c r="S71" s="27"/>
      <c r="T71" s="29"/>
      <c r="U71" s="29"/>
      <c r="V71" s="3"/>
      <c r="X71" t="str">
        <f>IF(('1 - Cover page'!$B$9-M71)&lt;6,"&lt;=5 Days","&gt;5 Days")</f>
        <v>&lt;=5 Days</v>
      </c>
      <c r="Y71" t="str">
        <f>IF(('1 - Cover page'!$B$9-M71)=0,"0", IF(('1 - Cover page'!$B$9-M71)= 1,"1", IF(('1 - Cover page'!$B$9-M71)= 2,"2", IF(('1 - Cover page'!$B$9-M71)= 3,"3", IF(('1 - Cover page'!$B$9-M71)= 4,"4", IF(('1 - Cover page'!$B$9-M71)= 5,"5", IF(('1 - Cover page'!$B$9-M71)= 6,"6", IF(('1 - Cover page'!$B$9-M71)= 7,"7", IF(('1 - Cover page'!$B$9-M71)= 8,"8", IF(('1 - Cover page'!$B$9-M71)= 9,"9", IF(('1 - Cover page'!$B$9-M71)= 10,"10", IF(('1 - Cover page'!$B$9-M71)= 11,"11", IF(('1 - Cover page'!$B$9-M71)= 12,"12", IF(('1 - Cover page'!$B$9-M71)= 13,"13", IF(('1 - Cover page'!$B$9-M71)= 14,"14", IF(('1 - Cover page'!$B$9-M71)= 15,"15",  ""))))))))))))))))</f>
        <v>0</v>
      </c>
      <c r="Z71" t="str">
        <f>IF(('1 - Cover page'!$B$9-I71)=0,"0", IF(('1 - Cover page'!$B$9-I71)= 1,"1", IF(('1 - Cover page'!$B$9-I71)= 2,"2", IF(('1 - Cover page'!$B$9-I71)= 3,"3", IF(('1 - Cover page'!$B$9-I71)= 4,"4", IF(('1 - Cover page'!$B$9-I71)= 5,"5", IF(('1 - Cover page'!$B$9-I71)= 6,"6", IF(('1 - Cover page'!$B$9-I71)= 7,"7", IF(('1 - Cover page'!$B$9-I71)= 8,"8", IF(('1 - Cover page'!$B$9-I71)= 9,"9", IF(('1 - Cover page'!$B$9-I71)= 10,"10", IF(('1 - Cover page'!$B$9-I71)= 11,"11", IF(('1 - Cover page'!$B$9-I71)= 12,"12", IF(('1 - Cover page'!$B$9-I71)= 13,"13", IF(('1 - Cover page'!$B$9-I71)= 14,"14", IF(('1 - Cover page'!$B$9-I71)= 15,"15",  ""))))))))))))))))</f>
        <v>0</v>
      </c>
      <c r="AA71" t="e">
        <f>VLOOKUP(E71,'Age group'!$A$2:$B$7,2,TRUE)</f>
        <v>#N/A</v>
      </c>
    </row>
    <row r="72" spans="1:27" ht="12.75" x14ac:dyDescent="0.2">
      <c r="A72" s="21">
        <v>69</v>
      </c>
      <c r="B72" s="22"/>
      <c r="C72" s="22"/>
      <c r="D72" s="23"/>
      <c r="E72" s="103"/>
      <c r="F72" s="22"/>
      <c r="G72" s="22"/>
      <c r="H72" s="24"/>
      <c r="I72" s="16"/>
      <c r="J72" s="25"/>
      <c r="K72" s="25"/>
      <c r="L72" s="26"/>
      <c r="M72" s="17"/>
      <c r="N72" s="27"/>
      <c r="O72" s="27"/>
      <c r="P72" s="20"/>
      <c r="Q72" s="28"/>
      <c r="R72" s="28"/>
      <c r="S72" s="27"/>
      <c r="T72" s="29"/>
      <c r="U72" s="29"/>
      <c r="V72" s="3"/>
      <c r="X72" t="str">
        <f>IF(('1 - Cover page'!$B$9-M72)&lt;6,"&lt;=5 Days","&gt;5 Days")</f>
        <v>&lt;=5 Days</v>
      </c>
      <c r="Y72" t="str">
        <f>IF(('1 - Cover page'!$B$9-M72)=0,"0", IF(('1 - Cover page'!$B$9-M72)= 1,"1", IF(('1 - Cover page'!$B$9-M72)= 2,"2", IF(('1 - Cover page'!$B$9-M72)= 3,"3", IF(('1 - Cover page'!$B$9-M72)= 4,"4", IF(('1 - Cover page'!$B$9-M72)= 5,"5", IF(('1 - Cover page'!$B$9-M72)= 6,"6", IF(('1 - Cover page'!$B$9-M72)= 7,"7", IF(('1 - Cover page'!$B$9-M72)= 8,"8", IF(('1 - Cover page'!$B$9-M72)= 9,"9", IF(('1 - Cover page'!$B$9-M72)= 10,"10", IF(('1 - Cover page'!$B$9-M72)= 11,"11", IF(('1 - Cover page'!$B$9-M72)= 12,"12", IF(('1 - Cover page'!$B$9-M72)= 13,"13", IF(('1 - Cover page'!$B$9-M72)= 14,"14", IF(('1 - Cover page'!$B$9-M72)= 15,"15",  ""))))))))))))))))</f>
        <v>0</v>
      </c>
      <c r="Z72" t="str">
        <f>IF(('1 - Cover page'!$B$9-I72)=0,"0", IF(('1 - Cover page'!$B$9-I72)= 1,"1", IF(('1 - Cover page'!$B$9-I72)= 2,"2", IF(('1 - Cover page'!$B$9-I72)= 3,"3", IF(('1 - Cover page'!$B$9-I72)= 4,"4", IF(('1 - Cover page'!$B$9-I72)= 5,"5", IF(('1 - Cover page'!$B$9-I72)= 6,"6", IF(('1 - Cover page'!$B$9-I72)= 7,"7", IF(('1 - Cover page'!$B$9-I72)= 8,"8", IF(('1 - Cover page'!$B$9-I72)= 9,"9", IF(('1 - Cover page'!$B$9-I72)= 10,"10", IF(('1 - Cover page'!$B$9-I72)= 11,"11", IF(('1 - Cover page'!$B$9-I72)= 12,"12", IF(('1 - Cover page'!$B$9-I72)= 13,"13", IF(('1 - Cover page'!$B$9-I72)= 14,"14", IF(('1 - Cover page'!$B$9-I72)= 15,"15",  ""))))))))))))))))</f>
        <v>0</v>
      </c>
      <c r="AA72" t="e">
        <f>VLOOKUP(E72,'Age group'!$A$2:$B$7,2,TRUE)</f>
        <v>#N/A</v>
      </c>
    </row>
    <row r="73" spans="1:27" ht="12.75" x14ac:dyDescent="0.2">
      <c r="A73" s="21">
        <v>70</v>
      </c>
      <c r="B73" s="22"/>
      <c r="C73" s="22"/>
      <c r="D73" s="23"/>
      <c r="E73" s="103"/>
      <c r="F73" s="22"/>
      <c r="G73" s="22"/>
      <c r="H73" s="24"/>
      <c r="I73" s="16"/>
      <c r="J73" s="25"/>
      <c r="K73" s="25"/>
      <c r="L73" s="26"/>
      <c r="M73" s="17"/>
      <c r="N73" s="27"/>
      <c r="O73" s="27"/>
      <c r="P73" s="20"/>
      <c r="Q73" s="28"/>
      <c r="R73" s="28"/>
      <c r="S73" s="27"/>
      <c r="T73" s="29"/>
      <c r="U73" s="29"/>
      <c r="V73" s="3"/>
      <c r="X73" t="str">
        <f>IF(('1 - Cover page'!$B$9-M73)&lt;6,"&lt;=5 Days","&gt;5 Days")</f>
        <v>&lt;=5 Days</v>
      </c>
      <c r="Y73" t="str">
        <f>IF(('1 - Cover page'!$B$9-M73)=0,"0", IF(('1 - Cover page'!$B$9-M73)= 1,"1", IF(('1 - Cover page'!$B$9-M73)= 2,"2", IF(('1 - Cover page'!$B$9-M73)= 3,"3", IF(('1 - Cover page'!$B$9-M73)= 4,"4", IF(('1 - Cover page'!$B$9-M73)= 5,"5", IF(('1 - Cover page'!$B$9-M73)= 6,"6", IF(('1 - Cover page'!$B$9-M73)= 7,"7", IF(('1 - Cover page'!$B$9-M73)= 8,"8", IF(('1 - Cover page'!$B$9-M73)= 9,"9", IF(('1 - Cover page'!$B$9-M73)= 10,"10", IF(('1 - Cover page'!$B$9-M73)= 11,"11", IF(('1 - Cover page'!$B$9-M73)= 12,"12", IF(('1 - Cover page'!$B$9-M73)= 13,"13", IF(('1 - Cover page'!$B$9-M73)= 14,"14", IF(('1 - Cover page'!$B$9-M73)= 15,"15",  ""))))))))))))))))</f>
        <v>0</v>
      </c>
      <c r="Z73" t="str">
        <f>IF(('1 - Cover page'!$B$9-I73)=0,"0", IF(('1 - Cover page'!$B$9-I73)= 1,"1", IF(('1 - Cover page'!$B$9-I73)= 2,"2", IF(('1 - Cover page'!$B$9-I73)= 3,"3", IF(('1 - Cover page'!$B$9-I73)= 4,"4", IF(('1 - Cover page'!$B$9-I73)= 5,"5", IF(('1 - Cover page'!$B$9-I73)= 6,"6", IF(('1 - Cover page'!$B$9-I73)= 7,"7", IF(('1 - Cover page'!$B$9-I73)= 8,"8", IF(('1 - Cover page'!$B$9-I73)= 9,"9", IF(('1 - Cover page'!$B$9-I73)= 10,"10", IF(('1 - Cover page'!$B$9-I73)= 11,"11", IF(('1 - Cover page'!$B$9-I73)= 12,"12", IF(('1 - Cover page'!$B$9-I73)= 13,"13", IF(('1 - Cover page'!$B$9-I73)= 14,"14", IF(('1 - Cover page'!$B$9-I73)= 15,"15",  ""))))))))))))))))</f>
        <v>0</v>
      </c>
      <c r="AA73" t="e">
        <f>VLOOKUP(E73,'Age group'!$A$2:$B$7,2,TRUE)</f>
        <v>#N/A</v>
      </c>
    </row>
    <row r="74" spans="1:27" ht="12.75" x14ac:dyDescent="0.2">
      <c r="A74" s="21">
        <v>71</v>
      </c>
      <c r="B74" s="22"/>
      <c r="C74" s="22"/>
      <c r="D74" s="23"/>
      <c r="E74" s="103"/>
      <c r="F74" s="22"/>
      <c r="G74" s="22"/>
      <c r="H74" s="24"/>
      <c r="I74" s="16"/>
      <c r="J74" s="25"/>
      <c r="K74" s="25"/>
      <c r="L74" s="26"/>
      <c r="M74" s="17"/>
      <c r="N74" s="27"/>
      <c r="O74" s="27"/>
      <c r="P74" s="20"/>
      <c r="Q74" s="28"/>
      <c r="R74" s="28"/>
      <c r="S74" s="27"/>
      <c r="T74" s="29"/>
      <c r="U74" s="29"/>
      <c r="V74" s="3"/>
      <c r="X74" t="str">
        <f>IF(('1 - Cover page'!$B$9-M74)&lt;6,"&lt;=5 Days","&gt;5 Days")</f>
        <v>&lt;=5 Days</v>
      </c>
      <c r="Y74" t="str">
        <f>IF(('1 - Cover page'!$B$9-M74)=0,"0", IF(('1 - Cover page'!$B$9-M74)= 1,"1", IF(('1 - Cover page'!$B$9-M74)= 2,"2", IF(('1 - Cover page'!$B$9-M74)= 3,"3", IF(('1 - Cover page'!$B$9-M74)= 4,"4", IF(('1 - Cover page'!$B$9-M74)= 5,"5", IF(('1 - Cover page'!$B$9-M74)= 6,"6", IF(('1 - Cover page'!$B$9-M74)= 7,"7", IF(('1 - Cover page'!$B$9-M74)= 8,"8", IF(('1 - Cover page'!$B$9-M74)= 9,"9", IF(('1 - Cover page'!$B$9-M74)= 10,"10", IF(('1 - Cover page'!$B$9-M74)= 11,"11", IF(('1 - Cover page'!$B$9-M74)= 12,"12", IF(('1 - Cover page'!$B$9-M74)= 13,"13", IF(('1 - Cover page'!$B$9-M74)= 14,"14", IF(('1 - Cover page'!$B$9-M74)= 15,"15",  ""))))))))))))))))</f>
        <v>0</v>
      </c>
      <c r="Z74" t="str">
        <f>IF(('1 - Cover page'!$B$9-I74)=0,"0", IF(('1 - Cover page'!$B$9-I74)= 1,"1", IF(('1 - Cover page'!$B$9-I74)= 2,"2", IF(('1 - Cover page'!$B$9-I74)= 3,"3", IF(('1 - Cover page'!$B$9-I74)= 4,"4", IF(('1 - Cover page'!$B$9-I74)= 5,"5", IF(('1 - Cover page'!$B$9-I74)= 6,"6", IF(('1 - Cover page'!$B$9-I74)= 7,"7", IF(('1 - Cover page'!$B$9-I74)= 8,"8", IF(('1 - Cover page'!$B$9-I74)= 9,"9", IF(('1 - Cover page'!$B$9-I74)= 10,"10", IF(('1 - Cover page'!$B$9-I74)= 11,"11", IF(('1 - Cover page'!$B$9-I74)= 12,"12", IF(('1 - Cover page'!$B$9-I74)= 13,"13", IF(('1 - Cover page'!$B$9-I74)= 14,"14", IF(('1 - Cover page'!$B$9-I74)= 15,"15",  ""))))))))))))))))</f>
        <v>0</v>
      </c>
      <c r="AA74" t="e">
        <f>VLOOKUP(E74,'Age group'!$A$2:$B$7,2,TRUE)</f>
        <v>#N/A</v>
      </c>
    </row>
    <row r="75" spans="1:27" ht="12.75" x14ac:dyDescent="0.2">
      <c r="A75" s="21">
        <v>72</v>
      </c>
      <c r="B75" s="22"/>
      <c r="C75" s="22"/>
      <c r="D75" s="23"/>
      <c r="E75" s="103"/>
      <c r="F75" s="22"/>
      <c r="G75" s="22"/>
      <c r="H75" s="24"/>
      <c r="I75" s="16"/>
      <c r="J75" s="25"/>
      <c r="K75" s="25"/>
      <c r="L75" s="26"/>
      <c r="M75" s="17"/>
      <c r="N75" s="27"/>
      <c r="O75" s="27"/>
      <c r="P75" s="20"/>
      <c r="Q75" s="28"/>
      <c r="R75" s="28"/>
      <c r="S75" s="27"/>
      <c r="T75" s="29"/>
      <c r="U75" s="29"/>
      <c r="V75" s="3"/>
      <c r="X75" t="str">
        <f>IF(('1 - Cover page'!$B$9-M75)&lt;6,"&lt;=5 Days","&gt;5 Days")</f>
        <v>&lt;=5 Days</v>
      </c>
      <c r="Y75" t="str">
        <f>IF(('1 - Cover page'!$B$9-M75)=0,"0", IF(('1 - Cover page'!$B$9-M75)= 1,"1", IF(('1 - Cover page'!$B$9-M75)= 2,"2", IF(('1 - Cover page'!$B$9-M75)= 3,"3", IF(('1 - Cover page'!$B$9-M75)= 4,"4", IF(('1 - Cover page'!$B$9-M75)= 5,"5", IF(('1 - Cover page'!$B$9-M75)= 6,"6", IF(('1 - Cover page'!$B$9-M75)= 7,"7", IF(('1 - Cover page'!$B$9-M75)= 8,"8", IF(('1 - Cover page'!$B$9-M75)= 9,"9", IF(('1 - Cover page'!$B$9-M75)= 10,"10", IF(('1 - Cover page'!$B$9-M75)= 11,"11", IF(('1 - Cover page'!$B$9-M75)= 12,"12", IF(('1 - Cover page'!$B$9-M75)= 13,"13", IF(('1 - Cover page'!$B$9-M75)= 14,"14", IF(('1 - Cover page'!$B$9-M75)= 15,"15",  ""))))))))))))))))</f>
        <v>0</v>
      </c>
      <c r="Z75" t="str">
        <f>IF(('1 - Cover page'!$B$9-I75)=0,"0", IF(('1 - Cover page'!$B$9-I75)= 1,"1", IF(('1 - Cover page'!$B$9-I75)= 2,"2", IF(('1 - Cover page'!$B$9-I75)= 3,"3", IF(('1 - Cover page'!$B$9-I75)= 4,"4", IF(('1 - Cover page'!$B$9-I75)= 5,"5", IF(('1 - Cover page'!$B$9-I75)= 6,"6", IF(('1 - Cover page'!$B$9-I75)= 7,"7", IF(('1 - Cover page'!$B$9-I75)= 8,"8", IF(('1 - Cover page'!$B$9-I75)= 9,"9", IF(('1 - Cover page'!$B$9-I75)= 10,"10", IF(('1 - Cover page'!$B$9-I75)= 11,"11", IF(('1 - Cover page'!$B$9-I75)= 12,"12", IF(('1 - Cover page'!$B$9-I75)= 13,"13", IF(('1 - Cover page'!$B$9-I75)= 14,"14", IF(('1 - Cover page'!$B$9-I75)= 15,"15",  ""))))))))))))))))</f>
        <v>0</v>
      </c>
      <c r="AA75" t="e">
        <f>VLOOKUP(E75,'Age group'!$A$2:$B$7,2,TRUE)</f>
        <v>#N/A</v>
      </c>
    </row>
    <row r="76" spans="1:27" ht="12.75" x14ac:dyDescent="0.2">
      <c r="A76" s="21">
        <v>73</v>
      </c>
      <c r="B76" s="22"/>
      <c r="C76" s="22"/>
      <c r="D76" s="23"/>
      <c r="E76" s="103"/>
      <c r="F76" s="22"/>
      <c r="G76" s="22"/>
      <c r="H76" s="24"/>
      <c r="I76" s="16"/>
      <c r="J76" s="25"/>
      <c r="K76" s="25"/>
      <c r="L76" s="26"/>
      <c r="M76" s="17"/>
      <c r="N76" s="27"/>
      <c r="O76" s="27"/>
      <c r="P76" s="20"/>
      <c r="Q76" s="28"/>
      <c r="R76" s="28"/>
      <c r="S76" s="27"/>
      <c r="T76" s="29"/>
      <c r="U76" s="29"/>
      <c r="V76" s="3"/>
      <c r="X76" t="str">
        <f>IF(('1 - Cover page'!$B$9-M76)&lt;6,"&lt;=5 Days","&gt;5 Days")</f>
        <v>&lt;=5 Days</v>
      </c>
      <c r="Y76" t="str">
        <f>IF(('1 - Cover page'!$B$9-M76)=0,"0", IF(('1 - Cover page'!$B$9-M76)= 1,"1", IF(('1 - Cover page'!$B$9-M76)= 2,"2", IF(('1 - Cover page'!$B$9-M76)= 3,"3", IF(('1 - Cover page'!$B$9-M76)= 4,"4", IF(('1 - Cover page'!$B$9-M76)= 5,"5", IF(('1 - Cover page'!$B$9-M76)= 6,"6", IF(('1 - Cover page'!$B$9-M76)= 7,"7", IF(('1 - Cover page'!$B$9-M76)= 8,"8", IF(('1 - Cover page'!$B$9-M76)= 9,"9", IF(('1 - Cover page'!$B$9-M76)= 10,"10", IF(('1 - Cover page'!$B$9-M76)= 11,"11", IF(('1 - Cover page'!$B$9-M76)= 12,"12", IF(('1 - Cover page'!$B$9-M76)= 13,"13", IF(('1 - Cover page'!$B$9-M76)= 14,"14", IF(('1 - Cover page'!$B$9-M76)= 15,"15",  ""))))))))))))))))</f>
        <v>0</v>
      </c>
      <c r="Z76" t="str">
        <f>IF(('1 - Cover page'!$B$9-I76)=0,"0", IF(('1 - Cover page'!$B$9-I76)= 1,"1", IF(('1 - Cover page'!$B$9-I76)= 2,"2", IF(('1 - Cover page'!$B$9-I76)= 3,"3", IF(('1 - Cover page'!$B$9-I76)= 4,"4", IF(('1 - Cover page'!$B$9-I76)= 5,"5", IF(('1 - Cover page'!$B$9-I76)= 6,"6", IF(('1 - Cover page'!$B$9-I76)= 7,"7", IF(('1 - Cover page'!$B$9-I76)= 8,"8", IF(('1 - Cover page'!$B$9-I76)= 9,"9", IF(('1 - Cover page'!$B$9-I76)= 10,"10", IF(('1 - Cover page'!$B$9-I76)= 11,"11", IF(('1 - Cover page'!$B$9-I76)= 12,"12", IF(('1 - Cover page'!$B$9-I76)= 13,"13", IF(('1 - Cover page'!$B$9-I76)= 14,"14", IF(('1 - Cover page'!$B$9-I76)= 15,"15",  ""))))))))))))))))</f>
        <v>0</v>
      </c>
      <c r="AA76" t="e">
        <f>VLOOKUP(E76,'Age group'!$A$2:$B$7,2,TRUE)</f>
        <v>#N/A</v>
      </c>
    </row>
    <row r="77" spans="1:27" ht="12.75" x14ac:dyDescent="0.2">
      <c r="A77" s="21">
        <v>74</v>
      </c>
      <c r="B77" s="22"/>
      <c r="C77" s="22"/>
      <c r="D77" s="23"/>
      <c r="E77" s="103"/>
      <c r="F77" s="22"/>
      <c r="G77" s="22"/>
      <c r="H77" s="24"/>
      <c r="I77" s="16"/>
      <c r="J77" s="25"/>
      <c r="K77" s="25"/>
      <c r="L77" s="26"/>
      <c r="M77" s="17"/>
      <c r="N77" s="27"/>
      <c r="O77" s="27"/>
      <c r="P77" s="20"/>
      <c r="Q77" s="28"/>
      <c r="R77" s="28"/>
      <c r="S77" s="27"/>
      <c r="T77" s="29"/>
      <c r="U77" s="29"/>
      <c r="V77" s="3"/>
      <c r="X77" t="str">
        <f>IF(('1 - Cover page'!$B$9-M77)&lt;6,"&lt;=5 Days","&gt;5 Days")</f>
        <v>&lt;=5 Days</v>
      </c>
      <c r="Y77" t="str">
        <f>IF(('1 - Cover page'!$B$9-M77)=0,"0", IF(('1 - Cover page'!$B$9-M77)= 1,"1", IF(('1 - Cover page'!$B$9-M77)= 2,"2", IF(('1 - Cover page'!$B$9-M77)= 3,"3", IF(('1 - Cover page'!$B$9-M77)= 4,"4", IF(('1 - Cover page'!$B$9-M77)= 5,"5", IF(('1 - Cover page'!$B$9-M77)= 6,"6", IF(('1 - Cover page'!$B$9-M77)= 7,"7", IF(('1 - Cover page'!$B$9-M77)= 8,"8", IF(('1 - Cover page'!$B$9-M77)= 9,"9", IF(('1 - Cover page'!$B$9-M77)= 10,"10", IF(('1 - Cover page'!$B$9-M77)= 11,"11", IF(('1 - Cover page'!$B$9-M77)= 12,"12", IF(('1 - Cover page'!$B$9-M77)= 13,"13", IF(('1 - Cover page'!$B$9-M77)= 14,"14", IF(('1 - Cover page'!$B$9-M77)= 15,"15",  ""))))))))))))))))</f>
        <v>0</v>
      </c>
      <c r="Z77" t="str">
        <f>IF(('1 - Cover page'!$B$9-I77)=0,"0", IF(('1 - Cover page'!$B$9-I77)= 1,"1", IF(('1 - Cover page'!$B$9-I77)= 2,"2", IF(('1 - Cover page'!$B$9-I77)= 3,"3", IF(('1 - Cover page'!$B$9-I77)= 4,"4", IF(('1 - Cover page'!$B$9-I77)= 5,"5", IF(('1 - Cover page'!$B$9-I77)= 6,"6", IF(('1 - Cover page'!$B$9-I77)= 7,"7", IF(('1 - Cover page'!$B$9-I77)= 8,"8", IF(('1 - Cover page'!$B$9-I77)= 9,"9", IF(('1 - Cover page'!$B$9-I77)= 10,"10", IF(('1 - Cover page'!$B$9-I77)= 11,"11", IF(('1 - Cover page'!$B$9-I77)= 12,"12", IF(('1 - Cover page'!$B$9-I77)= 13,"13", IF(('1 - Cover page'!$B$9-I77)= 14,"14", IF(('1 - Cover page'!$B$9-I77)= 15,"15",  ""))))))))))))))))</f>
        <v>0</v>
      </c>
      <c r="AA77" t="e">
        <f>VLOOKUP(E77,'Age group'!$A$2:$B$7,2,TRUE)</f>
        <v>#N/A</v>
      </c>
    </row>
    <row r="78" spans="1:27" ht="12.75" x14ac:dyDescent="0.2">
      <c r="A78" s="21">
        <v>75</v>
      </c>
      <c r="B78" s="22"/>
      <c r="C78" s="22"/>
      <c r="D78" s="23"/>
      <c r="E78" s="103"/>
      <c r="F78" s="22"/>
      <c r="G78" s="22"/>
      <c r="H78" s="24"/>
      <c r="I78" s="16"/>
      <c r="J78" s="25"/>
      <c r="K78" s="25"/>
      <c r="L78" s="26"/>
      <c r="M78" s="17"/>
      <c r="N78" s="27"/>
      <c r="O78" s="27"/>
      <c r="P78" s="20"/>
      <c r="Q78" s="28"/>
      <c r="R78" s="28"/>
      <c r="S78" s="27"/>
      <c r="T78" s="29"/>
      <c r="U78" s="29"/>
      <c r="V78" s="3"/>
      <c r="X78" t="str">
        <f>IF(('1 - Cover page'!$B$9-M78)&lt;6,"&lt;=5 Days","&gt;5 Days")</f>
        <v>&lt;=5 Days</v>
      </c>
      <c r="Y78" t="str">
        <f>IF(('1 - Cover page'!$B$9-M78)=0,"0", IF(('1 - Cover page'!$B$9-M78)= 1,"1", IF(('1 - Cover page'!$B$9-M78)= 2,"2", IF(('1 - Cover page'!$B$9-M78)= 3,"3", IF(('1 - Cover page'!$B$9-M78)= 4,"4", IF(('1 - Cover page'!$B$9-M78)= 5,"5", IF(('1 - Cover page'!$B$9-M78)= 6,"6", IF(('1 - Cover page'!$B$9-M78)= 7,"7", IF(('1 - Cover page'!$B$9-M78)= 8,"8", IF(('1 - Cover page'!$B$9-M78)= 9,"9", IF(('1 - Cover page'!$B$9-M78)= 10,"10", IF(('1 - Cover page'!$B$9-M78)= 11,"11", IF(('1 - Cover page'!$B$9-M78)= 12,"12", IF(('1 - Cover page'!$B$9-M78)= 13,"13", IF(('1 - Cover page'!$B$9-M78)= 14,"14", IF(('1 - Cover page'!$B$9-M78)= 15,"15",  ""))))))))))))))))</f>
        <v>0</v>
      </c>
      <c r="Z78" t="str">
        <f>IF(('1 - Cover page'!$B$9-I78)=0,"0", IF(('1 - Cover page'!$B$9-I78)= 1,"1", IF(('1 - Cover page'!$B$9-I78)= 2,"2", IF(('1 - Cover page'!$B$9-I78)= 3,"3", IF(('1 - Cover page'!$B$9-I78)= 4,"4", IF(('1 - Cover page'!$B$9-I78)= 5,"5", IF(('1 - Cover page'!$B$9-I78)= 6,"6", IF(('1 - Cover page'!$B$9-I78)= 7,"7", IF(('1 - Cover page'!$B$9-I78)= 8,"8", IF(('1 - Cover page'!$B$9-I78)= 9,"9", IF(('1 - Cover page'!$B$9-I78)= 10,"10", IF(('1 - Cover page'!$B$9-I78)= 11,"11", IF(('1 - Cover page'!$B$9-I78)= 12,"12", IF(('1 - Cover page'!$B$9-I78)= 13,"13", IF(('1 - Cover page'!$B$9-I78)= 14,"14", IF(('1 - Cover page'!$B$9-I78)= 15,"15",  ""))))))))))))))))</f>
        <v>0</v>
      </c>
      <c r="AA78" t="e">
        <f>VLOOKUP(E78,'Age group'!$A$2:$B$7,2,TRUE)</f>
        <v>#N/A</v>
      </c>
    </row>
    <row r="79" spans="1:27" ht="12.75" x14ac:dyDescent="0.2">
      <c r="A79" s="21">
        <v>76</v>
      </c>
      <c r="B79" s="22"/>
      <c r="C79" s="22"/>
      <c r="D79" s="23"/>
      <c r="E79" s="103"/>
      <c r="F79" s="22"/>
      <c r="G79" s="22"/>
      <c r="H79" s="24"/>
      <c r="I79" s="16"/>
      <c r="J79" s="25"/>
      <c r="K79" s="25"/>
      <c r="L79" s="26"/>
      <c r="M79" s="17"/>
      <c r="N79" s="27"/>
      <c r="O79" s="27"/>
      <c r="P79" s="20"/>
      <c r="Q79" s="28"/>
      <c r="R79" s="28"/>
      <c r="S79" s="27"/>
      <c r="T79" s="29"/>
      <c r="U79" s="29"/>
      <c r="V79" s="3"/>
      <c r="X79" t="str">
        <f>IF(('1 - Cover page'!$B$9-M79)&lt;6,"&lt;=5 Days","&gt;5 Days")</f>
        <v>&lt;=5 Days</v>
      </c>
      <c r="Y79" t="str">
        <f>IF(('1 - Cover page'!$B$9-M79)=0,"0", IF(('1 - Cover page'!$B$9-M79)= 1,"1", IF(('1 - Cover page'!$B$9-M79)= 2,"2", IF(('1 - Cover page'!$B$9-M79)= 3,"3", IF(('1 - Cover page'!$B$9-M79)= 4,"4", IF(('1 - Cover page'!$B$9-M79)= 5,"5", IF(('1 - Cover page'!$B$9-M79)= 6,"6", IF(('1 - Cover page'!$B$9-M79)= 7,"7", IF(('1 - Cover page'!$B$9-M79)= 8,"8", IF(('1 - Cover page'!$B$9-M79)= 9,"9", IF(('1 - Cover page'!$B$9-M79)= 10,"10", IF(('1 - Cover page'!$B$9-M79)= 11,"11", IF(('1 - Cover page'!$B$9-M79)= 12,"12", IF(('1 - Cover page'!$B$9-M79)= 13,"13", IF(('1 - Cover page'!$B$9-M79)= 14,"14", IF(('1 - Cover page'!$B$9-M79)= 15,"15",  ""))))))))))))))))</f>
        <v>0</v>
      </c>
      <c r="Z79" t="str">
        <f>IF(('1 - Cover page'!$B$9-I79)=0,"0", IF(('1 - Cover page'!$B$9-I79)= 1,"1", IF(('1 - Cover page'!$B$9-I79)= 2,"2", IF(('1 - Cover page'!$B$9-I79)= 3,"3", IF(('1 - Cover page'!$B$9-I79)= 4,"4", IF(('1 - Cover page'!$B$9-I79)= 5,"5", IF(('1 - Cover page'!$B$9-I79)= 6,"6", IF(('1 - Cover page'!$B$9-I79)= 7,"7", IF(('1 - Cover page'!$B$9-I79)= 8,"8", IF(('1 - Cover page'!$B$9-I79)= 9,"9", IF(('1 - Cover page'!$B$9-I79)= 10,"10", IF(('1 - Cover page'!$B$9-I79)= 11,"11", IF(('1 - Cover page'!$B$9-I79)= 12,"12", IF(('1 - Cover page'!$B$9-I79)= 13,"13", IF(('1 - Cover page'!$B$9-I79)= 14,"14", IF(('1 - Cover page'!$B$9-I79)= 15,"15",  ""))))))))))))))))</f>
        <v>0</v>
      </c>
      <c r="AA79" t="e">
        <f>VLOOKUP(E79,'Age group'!$A$2:$B$7,2,TRUE)</f>
        <v>#N/A</v>
      </c>
    </row>
    <row r="80" spans="1:27" ht="12.75" x14ac:dyDescent="0.2">
      <c r="A80" s="21">
        <v>77</v>
      </c>
      <c r="B80" s="22"/>
      <c r="C80" s="22"/>
      <c r="D80" s="23"/>
      <c r="E80" s="103"/>
      <c r="F80" s="22"/>
      <c r="G80" s="22"/>
      <c r="H80" s="24"/>
      <c r="I80" s="16"/>
      <c r="J80" s="25"/>
      <c r="K80" s="25"/>
      <c r="L80" s="26"/>
      <c r="M80" s="17"/>
      <c r="N80" s="27"/>
      <c r="O80" s="27"/>
      <c r="P80" s="20"/>
      <c r="Q80" s="28"/>
      <c r="R80" s="28"/>
      <c r="S80" s="27"/>
      <c r="T80" s="29"/>
      <c r="U80" s="29"/>
      <c r="V80" s="3"/>
      <c r="X80" t="str">
        <f>IF(('1 - Cover page'!$B$9-M80)&lt;6,"&lt;=5 Days","&gt;5 Days")</f>
        <v>&lt;=5 Days</v>
      </c>
      <c r="Y80" t="str">
        <f>IF(('1 - Cover page'!$B$9-M80)=0,"0", IF(('1 - Cover page'!$B$9-M80)= 1,"1", IF(('1 - Cover page'!$B$9-M80)= 2,"2", IF(('1 - Cover page'!$B$9-M80)= 3,"3", IF(('1 - Cover page'!$B$9-M80)= 4,"4", IF(('1 - Cover page'!$B$9-M80)= 5,"5", IF(('1 - Cover page'!$B$9-M80)= 6,"6", IF(('1 - Cover page'!$B$9-M80)= 7,"7", IF(('1 - Cover page'!$B$9-M80)= 8,"8", IF(('1 - Cover page'!$B$9-M80)= 9,"9", IF(('1 - Cover page'!$B$9-M80)= 10,"10", IF(('1 - Cover page'!$B$9-M80)= 11,"11", IF(('1 - Cover page'!$B$9-M80)= 12,"12", IF(('1 - Cover page'!$B$9-M80)= 13,"13", IF(('1 - Cover page'!$B$9-M80)= 14,"14", IF(('1 - Cover page'!$B$9-M80)= 15,"15",  ""))))))))))))))))</f>
        <v>0</v>
      </c>
      <c r="Z80" t="str">
        <f>IF(('1 - Cover page'!$B$9-I80)=0,"0", IF(('1 - Cover page'!$B$9-I80)= 1,"1", IF(('1 - Cover page'!$B$9-I80)= 2,"2", IF(('1 - Cover page'!$B$9-I80)= 3,"3", IF(('1 - Cover page'!$B$9-I80)= 4,"4", IF(('1 - Cover page'!$B$9-I80)= 5,"5", IF(('1 - Cover page'!$B$9-I80)= 6,"6", IF(('1 - Cover page'!$B$9-I80)= 7,"7", IF(('1 - Cover page'!$B$9-I80)= 8,"8", IF(('1 - Cover page'!$B$9-I80)= 9,"9", IF(('1 - Cover page'!$B$9-I80)= 10,"10", IF(('1 - Cover page'!$B$9-I80)= 11,"11", IF(('1 - Cover page'!$B$9-I80)= 12,"12", IF(('1 - Cover page'!$B$9-I80)= 13,"13", IF(('1 - Cover page'!$B$9-I80)= 14,"14", IF(('1 - Cover page'!$B$9-I80)= 15,"15",  ""))))))))))))))))</f>
        <v>0</v>
      </c>
      <c r="AA80" t="e">
        <f>VLOOKUP(E80,'Age group'!$A$2:$B$7,2,TRUE)</f>
        <v>#N/A</v>
      </c>
    </row>
    <row r="81" spans="1:27" ht="12.75" x14ac:dyDescent="0.2">
      <c r="A81" s="21">
        <v>78</v>
      </c>
      <c r="B81" s="22"/>
      <c r="C81" s="22"/>
      <c r="D81" s="23"/>
      <c r="E81" s="103"/>
      <c r="F81" s="22"/>
      <c r="G81" s="22"/>
      <c r="H81" s="24"/>
      <c r="I81" s="16"/>
      <c r="J81" s="25"/>
      <c r="K81" s="25"/>
      <c r="L81" s="26"/>
      <c r="M81" s="17"/>
      <c r="N81" s="27"/>
      <c r="O81" s="27"/>
      <c r="P81" s="20"/>
      <c r="Q81" s="28"/>
      <c r="R81" s="28"/>
      <c r="S81" s="27"/>
      <c r="T81" s="29"/>
      <c r="U81" s="29"/>
      <c r="V81" s="3"/>
      <c r="X81" t="str">
        <f>IF(('1 - Cover page'!$B$9-M81)&lt;6,"&lt;=5 Days","&gt;5 Days")</f>
        <v>&lt;=5 Days</v>
      </c>
      <c r="Y81" t="str">
        <f>IF(('1 - Cover page'!$B$9-M81)=0,"0", IF(('1 - Cover page'!$B$9-M81)= 1,"1", IF(('1 - Cover page'!$B$9-M81)= 2,"2", IF(('1 - Cover page'!$B$9-M81)= 3,"3", IF(('1 - Cover page'!$B$9-M81)= 4,"4", IF(('1 - Cover page'!$B$9-M81)= 5,"5", IF(('1 - Cover page'!$B$9-M81)= 6,"6", IF(('1 - Cover page'!$B$9-M81)= 7,"7", IF(('1 - Cover page'!$B$9-M81)= 8,"8", IF(('1 - Cover page'!$B$9-M81)= 9,"9", IF(('1 - Cover page'!$B$9-M81)= 10,"10", IF(('1 - Cover page'!$B$9-M81)= 11,"11", IF(('1 - Cover page'!$B$9-M81)= 12,"12", IF(('1 - Cover page'!$B$9-M81)= 13,"13", IF(('1 - Cover page'!$B$9-M81)= 14,"14", IF(('1 - Cover page'!$B$9-M81)= 15,"15",  ""))))))))))))))))</f>
        <v>0</v>
      </c>
      <c r="Z81" t="str">
        <f>IF(('1 - Cover page'!$B$9-I81)=0,"0", IF(('1 - Cover page'!$B$9-I81)= 1,"1", IF(('1 - Cover page'!$B$9-I81)= 2,"2", IF(('1 - Cover page'!$B$9-I81)= 3,"3", IF(('1 - Cover page'!$B$9-I81)= 4,"4", IF(('1 - Cover page'!$B$9-I81)= 5,"5", IF(('1 - Cover page'!$B$9-I81)= 6,"6", IF(('1 - Cover page'!$B$9-I81)= 7,"7", IF(('1 - Cover page'!$B$9-I81)= 8,"8", IF(('1 - Cover page'!$B$9-I81)= 9,"9", IF(('1 - Cover page'!$B$9-I81)= 10,"10", IF(('1 - Cover page'!$B$9-I81)= 11,"11", IF(('1 - Cover page'!$B$9-I81)= 12,"12", IF(('1 - Cover page'!$B$9-I81)= 13,"13", IF(('1 - Cover page'!$B$9-I81)= 14,"14", IF(('1 - Cover page'!$B$9-I81)= 15,"15",  ""))))))))))))))))</f>
        <v>0</v>
      </c>
      <c r="AA81" t="e">
        <f>VLOOKUP(E81,'Age group'!$A$2:$B$7,2,TRUE)</f>
        <v>#N/A</v>
      </c>
    </row>
    <row r="82" spans="1:27" ht="12.75" x14ac:dyDescent="0.2">
      <c r="A82" s="21">
        <v>79</v>
      </c>
      <c r="B82" s="22"/>
      <c r="C82" s="22"/>
      <c r="D82" s="23"/>
      <c r="E82" s="103"/>
      <c r="F82" s="22"/>
      <c r="G82" s="22"/>
      <c r="H82" s="24"/>
      <c r="I82" s="16"/>
      <c r="J82" s="25"/>
      <c r="K82" s="25"/>
      <c r="L82" s="26"/>
      <c r="M82" s="17"/>
      <c r="N82" s="27"/>
      <c r="O82" s="27"/>
      <c r="P82" s="20"/>
      <c r="Q82" s="28"/>
      <c r="R82" s="28"/>
      <c r="S82" s="27"/>
      <c r="T82" s="29"/>
      <c r="U82" s="29"/>
      <c r="V82" s="3"/>
      <c r="X82" t="str">
        <f>IF(('1 - Cover page'!$B$9-M82)&lt;6,"&lt;=5 Days","&gt;5 Days")</f>
        <v>&lt;=5 Days</v>
      </c>
      <c r="Y82" t="str">
        <f>IF(('1 - Cover page'!$B$9-M82)=0,"0", IF(('1 - Cover page'!$B$9-M82)= 1,"1", IF(('1 - Cover page'!$B$9-M82)= 2,"2", IF(('1 - Cover page'!$B$9-M82)= 3,"3", IF(('1 - Cover page'!$B$9-M82)= 4,"4", IF(('1 - Cover page'!$B$9-M82)= 5,"5", IF(('1 - Cover page'!$B$9-M82)= 6,"6", IF(('1 - Cover page'!$B$9-M82)= 7,"7", IF(('1 - Cover page'!$B$9-M82)= 8,"8", IF(('1 - Cover page'!$B$9-M82)= 9,"9", IF(('1 - Cover page'!$B$9-M82)= 10,"10", IF(('1 - Cover page'!$B$9-M82)= 11,"11", IF(('1 - Cover page'!$B$9-M82)= 12,"12", IF(('1 - Cover page'!$B$9-M82)= 13,"13", IF(('1 - Cover page'!$B$9-M82)= 14,"14", IF(('1 - Cover page'!$B$9-M82)= 15,"15",  ""))))))))))))))))</f>
        <v>0</v>
      </c>
      <c r="Z82" t="str">
        <f>IF(('1 - Cover page'!$B$9-I82)=0,"0", IF(('1 - Cover page'!$B$9-I82)= 1,"1", IF(('1 - Cover page'!$B$9-I82)= 2,"2", IF(('1 - Cover page'!$B$9-I82)= 3,"3", IF(('1 - Cover page'!$B$9-I82)= 4,"4", IF(('1 - Cover page'!$B$9-I82)= 5,"5", IF(('1 - Cover page'!$B$9-I82)= 6,"6", IF(('1 - Cover page'!$B$9-I82)= 7,"7", IF(('1 - Cover page'!$B$9-I82)= 8,"8", IF(('1 - Cover page'!$B$9-I82)= 9,"9", IF(('1 - Cover page'!$B$9-I82)= 10,"10", IF(('1 - Cover page'!$B$9-I82)= 11,"11", IF(('1 - Cover page'!$B$9-I82)= 12,"12", IF(('1 - Cover page'!$B$9-I82)= 13,"13", IF(('1 - Cover page'!$B$9-I82)= 14,"14", IF(('1 - Cover page'!$B$9-I82)= 15,"15",  ""))))))))))))))))</f>
        <v>0</v>
      </c>
      <c r="AA82" t="e">
        <f>VLOOKUP(E82,'Age group'!$A$2:$B$7,2,TRUE)</f>
        <v>#N/A</v>
      </c>
    </row>
    <row r="83" spans="1:27" ht="12.75" x14ac:dyDescent="0.2">
      <c r="A83" s="21">
        <v>80</v>
      </c>
      <c r="B83" s="22"/>
      <c r="C83" s="22"/>
      <c r="D83" s="23"/>
      <c r="E83" s="103"/>
      <c r="F83" s="22"/>
      <c r="G83" s="22"/>
      <c r="H83" s="24"/>
      <c r="I83" s="16"/>
      <c r="J83" s="25"/>
      <c r="K83" s="25"/>
      <c r="L83" s="26"/>
      <c r="M83" s="17"/>
      <c r="N83" s="27"/>
      <c r="O83" s="27"/>
      <c r="P83" s="20"/>
      <c r="Q83" s="28"/>
      <c r="R83" s="28"/>
      <c r="S83" s="27"/>
      <c r="T83" s="29"/>
      <c r="U83" s="29"/>
      <c r="V83" s="3"/>
      <c r="X83" t="str">
        <f>IF(('1 - Cover page'!$B$9-M83)&lt;6,"&lt;=5 Days","&gt;5 Days")</f>
        <v>&lt;=5 Days</v>
      </c>
      <c r="Y83" t="str">
        <f>IF(('1 - Cover page'!$B$9-M83)=0,"0", IF(('1 - Cover page'!$B$9-M83)= 1,"1", IF(('1 - Cover page'!$B$9-M83)= 2,"2", IF(('1 - Cover page'!$B$9-M83)= 3,"3", IF(('1 - Cover page'!$B$9-M83)= 4,"4", IF(('1 - Cover page'!$B$9-M83)= 5,"5", IF(('1 - Cover page'!$B$9-M83)= 6,"6", IF(('1 - Cover page'!$B$9-M83)= 7,"7", IF(('1 - Cover page'!$B$9-M83)= 8,"8", IF(('1 - Cover page'!$B$9-M83)= 9,"9", IF(('1 - Cover page'!$B$9-M83)= 10,"10", IF(('1 - Cover page'!$B$9-M83)= 11,"11", IF(('1 - Cover page'!$B$9-M83)= 12,"12", IF(('1 - Cover page'!$B$9-M83)= 13,"13", IF(('1 - Cover page'!$B$9-M83)= 14,"14", IF(('1 - Cover page'!$B$9-M83)= 15,"15",  ""))))))))))))))))</f>
        <v>0</v>
      </c>
      <c r="Z83" t="str">
        <f>IF(('1 - Cover page'!$B$9-I83)=0,"0", IF(('1 - Cover page'!$B$9-I83)= 1,"1", IF(('1 - Cover page'!$B$9-I83)= 2,"2", IF(('1 - Cover page'!$B$9-I83)= 3,"3", IF(('1 - Cover page'!$B$9-I83)= 4,"4", IF(('1 - Cover page'!$B$9-I83)= 5,"5", IF(('1 - Cover page'!$B$9-I83)= 6,"6", IF(('1 - Cover page'!$B$9-I83)= 7,"7", IF(('1 - Cover page'!$B$9-I83)= 8,"8", IF(('1 - Cover page'!$B$9-I83)= 9,"9", IF(('1 - Cover page'!$B$9-I83)= 10,"10", IF(('1 - Cover page'!$B$9-I83)= 11,"11", IF(('1 - Cover page'!$B$9-I83)= 12,"12", IF(('1 - Cover page'!$B$9-I83)= 13,"13", IF(('1 - Cover page'!$B$9-I83)= 14,"14", IF(('1 - Cover page'!$B$9-I83)= 15,"15",  ""))))))))))))))))</f>
        <v>0</v>
      </c>
      <c r="AA83" t="e">
        <f>VLOOKUP(E83,'Age group'!$A$2:$B$7,2,TRUE)</f>
        <v>#N/A</v>
      </c>
    </row>
    <row r="84" spans="1:27" ht="12.75" x14ac:dyDescent="0.2">
      <c r="A84" s="21">
        <v>81</v>
      </c>
      <c r="B84" s="22"/>
      <c r="C84" s="22"/>
      <c r="D84" s="23"/>
      <c r="E84" s="103"/>
      <c r="F84" s="22"/>
      <c r="G84" s="22"/>
      <c r="H84" s="24"/>
      <c r="I84" s="16"/>
      <c r="J84" s="25"/>
      <c r="K84" s="25"/>
      <c r="L84" s="26"/>
      <c r="M84" s="17"/>
      <c r="N84" s="27"/>
      <c r="O84" s="27"/>
      <c r="P84" s="20"/>
      <c r="Q84" s="28"/>
      <c r="R84" s="28"/>
      <c r="S84" s="27"/>
      <c r="T84" s="29"/>
      <c r="U84" s="29"/>
      <c r="V84" s="3"/>
      <c r="X84" t="str">
        <f>IF(('1 - Cover page'!$B$9-M84)&lt;6,"&lt;=5 Days","&gt;5 Days")</f>
        <v>&lt;=5 Days</v>
      </c>
      <c r="Y84" t="str">
        <f>IF(('1 - Cover page'!$B$9-M84)=0,"0", IF(('1 - Cover page'!$B$9-M84)= 1,"1", IF(('1 - Cover page'!$B$9-M84)= 2,"2", IF(('1 - Cover page'!$B$9-M84)= 3,"3", IF(('1 - Cover page'!$B$9-M84)= 4,"4", IF(('1 - Cover page'!$B$9-M84)= 5,"5", IF(('1 - Cover page'!$B$9-M84)= 6,"6", IF(('1 - Cover page'!$B$9-M84)= 7,"7", IF(('1 - Cover page'!$B$9-M84)= 8,"8", IF(('1 - Cover page'!$B$9-M84)= 9,"9", IF(('1 - Cover page'!$B$9-M84)= 10,"10", IF(('1 - Cover page'!$B$9-M84)= 11,"11", IF(('1 - Cover page'!$B$9-M84)= 12,"12", IF(('1 - Cover page'!$B$9-M84)= 13,"13", IF(('1 - Cover page'!$B$9-M84)= 14,"14", IF(('1 - Cover page'!$B$9-M84)= 15,"15",  ""))))))))))))))))</f>
        <v>0</v>
      </c>
      <c r="Z84" t="str">
        <f>IF(('1 - Cover page'!$B$9-I84)=0,"0", IF(('1 - Cover page'!$B$9-I84)= 1,"1", IF(('1 - Cover page'!$B$9-I84)= 2,"2", IF(('1 - Cover page'!$B$9-I84)= 3,"3", IF(('1 - Cover page'!$B$9-I84)= 4,"4", IF(('1 - Cover page'!$B$9-I84)= 5,"5", IF(('1 - Cover page'!$B$9-I84)= 6,"6", IF(('1 - Cover page'!$B$9-I84)= 7,"7", IF(('1 - Cover page'!$B$9-I84)= 8,"8", IF(('1 - Cover page'!$B$9-I84)= 9,"9", IF(('1 - Cover page'!$B$9-I84)= 10,"10", IF(('1 - Cover page'!$B$9-I84)= 11,"11", IF(('1 - Cover page'!$B$9-I84)= 12,"12", IF(('1 - Cover page'!$B$9-I84)= 13,"13", IF(('1 - Cover page'!$B$9-I84)= 14,"14", IF(('1 - Cover page'!$B$9-I84)= 15,"15",  ""))))))))))))))))</f>
        <v>0</v>
      </c>
      <c r="AA84" t="e">
        <f>VLOOKUP(E84,'Age group'!$A$2:$B$7,2,TRUE)</f>
        <v>#N/A</v>
      </c>
    </row>
    <row r="85" spans="1:27" ht="12.75" x14ac:dyDescent="0.2">
      <c r="A85" s="21">
        <v>82</v>
      </c>
      <c r="B85" s="22"/>
      <c r="C85" s="22"/>
      <c r="D85" s="23"/>
      <c r="E85" s="103"/>
      <c r="F85" s="22"/>
      <c r="G85" s="22"/>
      <c r="H85" s="24"/>
      <c r="I85" s="16"/>
      <c r="J85" s="25"/>
      <c r="K85" s="25"/>
      <c r="L85" s="26"/>
      <c r="M85" s="17"/>
      <c r="N85" s="27"/>
      <c r="O85" s="27"/>
      <c r="P85" s="20"/>
      <c r="Q85" s="28"/>
      <c r="R85" s="28"/>
      <c r="S85" s="27"/>
      <c r="T85" s="29"/>
      <c r="U85" s="29"/>
      <c r="V85" s="3"/>
      <c r="X85" t="str">
        <f>IF(('1 - Cover page'!$B$9-M85)&lt;6,"&lt;=5 Days","&gt;5 Days")</f>
        <v>&lt;=5 Days</v>
      </c>
      <c r="Y85" t="str">
        <f>IF(('1 - Cover page'!$B$9-M85)=0,"0", IF(('1 - Cover page'!$B$9-M85)= 1,"1", IF(('1 - Cover page'!$B$9-M85)= 2,"2", IF(('1 - Cover page'!$B$9-M85)= 3,"3", IF(('1 - Cover page'!$B$9-M85)= 4,"4", IF(('1 - Cover page'!$B$9-M85)= 5,"5", IF(('1 - Cover page'!$B$9-M85)= 6,"6", IF(('1 - Cover page'!$B$9-M85)= 7,"7", IF(('1 - Cover page'!$B$9-M85)= 8,"8", IF(('1 - Cover page'!$B$9-M85)= 9,"9", IF(('1 - Cover page'!$B$9-M85)= 10,"10", IF(('1 - Cover page'!$B$9-M85)= 11,"11", IF(('1 - Cover page'!$B$9-M85)= 12,"12", IF(('1 - Cover page'!$B$9-M85)= 13,"13", IF(('1 - Cover page'!$B$9-M85)= 14,"14", IF(('1 - Cover page'!$B$9-M85)= 15,"15",  ""))))))))))))))))</f>
        <v>0</v>
      </c>
      <c r="Z85" t="str">
        <f>IF(('1 - Cover page'!$B$9-I85)=0,"0", IF(('1 - Cover page'!$B$9-I85)= 1,"1", IF(('1 - Cover page'!$B$9-I85)= 2,"2", IF(('1 - Cover page'!$B$9-I85)= 3,"3", IF(('1 - Cover page'!$B$9-I85)= 4,"4", IF(('1 - Cover page'!$B$9-I85)= 5,"5", IF(('1 - Cover page'!$B$9-I85)= 6,"6", IF(('1 - Cover page'!$B$9-I85)= 7,"7", IF(('1 - Cover page'!$B$9-I85)= 8,"8", IF(('1 - Cover page'!$B$9-I85)= 9,"9", IF(('1 - Cover page'!$B$9-I85)= 10,"10", IF(('1 - Cover page'!$B$9-I85)= 11,"11", IF(('1 - Cover page'!$B$9-I85)= 12,"12", IF(('1 - Cover page'!$B$9-I85)= 13,"13", IF(('1 - Cover page'!$B$9-I85)= 14,"14", IF(('1 - Cover page'!$B$9-I85)= 15,"15",  ""))))))))))))))))</f>
        <v>0</v>
      </c>
      <c r="AA85" t="e">
        <f>VLOOKUP(E85,'Age group'!$A$2:$B$7,2,TRUE)</f>
        <v>#N/A</v>
      </c>
    </row>
    <row r="86" spans="1:27" ht="12.75" x14ac:dyDescent="0.2">
      <c r="A86" s="21">
        <v>83</v>
      </c>
      <c r="B86" s="22"/>
      <c r="C86" s="22"/>
      <c r="D86" s="23"/>
      <c r="E86" s="103"/>
      <c r="F86" s="22"/>
      <c r="G86" s="22"/>
      <c r="H86" s="24"/>
      <c r="I86" s="16"/>
      <c r="J86" s="25"/>
      <c r="K86" s="25"/>
      <c r="L86" s="26"/>
      <c r="M86" s="17"/>
      <c r="N86" s="27"/>
      <c r="O86" s="27"/>
      <c r="P86" s="20"/>
      <c r="Q86" s="28"/>
      <c r="R86" s="28"/>
      <c r="S86" s="27"/>
      <c r="T86" s="29"/>
      <c r="U86" s="29"/>
      <c r="V86" s="3"/>
      <c r="X86" t="str">
        <f>IF(('1 - Cover page'!$B$9-M86)&lt;6,"&lt;=5 Days","&gt;5 Days")</f>
        <v>&lt;=5 Days</v>
      </c>
      <c r="Y86" t="str">
        <f>IF(('1 - Cover page'!$B$9-M86)=0,"0", IF(('1 - Cover page'!$B$9-M86)= 1,"1", IF(('1 - Cover page'!$B$9-M86)= 2,"2", IF(('1 - Cover page'!$B$9-M86)= 3,"3", IF(('1 - Cover page'!$B$9-M86)= 4,"4", IF(('1 - Cover page'!$B$9-M86)= 5,"5", IF(('1 - Cover page'!$B$9-M86)= 6,"6", IF(('1 - Cover page'!$B$9-M86)= 7,"7", IF(('1 - Cover page'!$B$9-M86)= 8,"8", IF(('1 - Cover page'!$B$9-M86)= 9,"9", IF(('1 - Cover page'!$B$9-M86)= 10,"10", IF(('1 - Cover page'!$B$9-M86)= 11,"11", IF(('1 - Cover page'!$B$9-M86)= 12,"12", IF(('1 - Cover page'!$B$9-M86)= 13,"13", IF(('1 - Cover page'!$B$9-M86)= 14,"14", IF(('1 - Cover page'!$B$9-M86)= 15,"15",  ""))))))))))))))))</f>
        <v>0</v>
      </c>
      <c r="Z86" t="str">
        <f>IF(('1 - Cover page'!$B$9-I86)=0,"0", IF(('1 - Cover page'!$B$9-I86)= 1,"1", IF(('1 - Cover page'!$B$9-I86)= 2,"2", IF(('1 - Cover page'!$B$9-I86)= 3,"3", IF(('1 - Cover page'!$B$9-I86)= 4,"4", IF(('1 - Cover page'!$B$9-I86)= 5,"5", IF(('1 - Cover page'!$B$9-I86)= 6,"6", IF(('1 - Cover page'!$B$9-I86)= 7,"7", IF(('1 - Cover page'!$B$9-I86)= 8,"8", IF(('1 - Cover page'!$B$9-I86)= 9,"9", IF(('1 - Cover page'!$B$9-I86)= 10,"10", IF(('1 - Cover page'!$B$9-I86)= 11,"11", IF(('1 - Cover page'!$B$9-I86)= 12,"12", IF(('1 - Cover page'!$B$9-I86)= 13,"13", IF(('1 - Cover page'!$B$9-I86)= 14,"14", IF(('1 - Cover page'!$B$9-I86)= 15,"15",  ""))))))))))))))))</f>
        <v>0</v>
      </c>
      <c r="AA86" t="e">
        <f>VLOOKUP(E86,'Age group'!$A$2:$B$7,2,TRUE)</f>
        <v>#N/A</v>
      </c>
    </row>
    <row r="87" spans="1:27" ht="12.75" x14ac:dyDescent="0.2">
      <c r="A87" s="21">
        <v>84</v>
      </c>
      <c r="B87" s="22"/>
      <c r="C87" s="22"/>
      <c r="D87" s="23"/>
      <c r="E87" s="103"/>
      <c r="F87" s="22"/>
      <c r="G87" s="22"/>
      <c r="H87" s="24"/>
      <c r="I87" s="16"/>
      <c r="J87" s="25"/>
      <c r="K87" s="25"/>
      <c r="L87" s="26"/>
      <c r="M87" s="17"/>
      <c r="N87" s="27"/>
      <c r="O87" s="27"/>
      <c r="P87" s="20"/>
      <c r="Q87" s="28"/>
      <c r="R87" s="28"/>
      <c r="S87" s="27"/>
      <c r="T87" s="29"/>
      <c r="U87" s="29"/>
      <c r="V87" s="3"/>
      <c r="X87" t="str">
        <f>IF(('1 - Cover page'!$B$9-M87)&lt;6,"&lt;=5 Days","&gt;5 Days")</f>
        <v>&lt;=5 Days</v>
      </c>
      <c r="Y87" t="str">
        <f>IF(('1 - Cover page'!$B$9-M87)=0,"0", IF(('1 - Cover page'!$B$9-M87)= 1,"1", IF(('1 - Cover page'!$B$9-M87)= 2,"2", IF(('1 - Cover page'!$B$9-M87)= 3,"3", IF(('1 - Cover page'!$B$9-M87)= 4,"4", IF(('1 - Cover page'!$B$9-M87)= 5,"5", IF(('1 - Cover page'!$B$9-M87)= 6,"6", IF(('1 - Cover page'!$B$9-M87)= 7,"7", IF(('1 - Cover page'!$B$9-M87)= 8,"8", IF(('1 - Cover page'!$B$9-M87)= 9,"9", IF(('1 - Cover page'!$B$9-M87)= 10,"10", IF(('1 - Cover page'!$B$9-M87)= 11,"11", IF(('1 - Cover page'!$B$9-M87)= 12,"12", IF(('1 - Cover page'!$B$9-M87)= 13,"13", IF(('1 - Cover page'!$B$9-M87)= 14,"14", IF(('1 - Cover page'!$B$9-M87)= 15,"15",  ""))))))))))))))))</f>
        <v>0</v>
      </c>
      <c r="Z87" t="str">
        <f>IF(('1 - Cover page'!$B$9-I87)=0,"0", IF(('1 - Cover page'!$B$9-I87)= 1,"1", IF(('1 - Cover page'!$B$9-I87)= 2,"2", IF(('1 - Cover page'!$B$9-I87)= 3,"3", IF(('1 - Cover page'!$B$9-I87)= 4,"4", IF(('1 - Cover page'!$B$9-I87)= 5,"5", IF(('1 - Cover page'!$B$9-I87)= 6,"6", IF(('1 - Cover page'!$B$9-I87)= 7,"7", IF(('1 - Cover page'!$B$9-I87)= 8,"8", IF(('1 - Cover page'!$B$9-I87)= 9,"9", IF(('1 - Cover page'!$B$9-I87)= 10,"10", IF(('1 - Cover page'!$B$9-I87)= 11,"11", IF(('1 - Cover page'!$B$9-I87)= 12,"12", IF(('1 - Cover page'!$B$9-I87)= 13,"13", IF(('1 - Cover page'!$B$9-I87)= 14,"14", IF(('1 - Cover page'!$B$9-I87)= 15,"15",  ""))))))))))))))))</f>
        <v>0</v>
      </c>
      <c r="AA87" t="e">
        <f>VLOOKUP(E87,'Age group'!$A$2:$B$7,2,TRUE)</f>
        <v>#N/A</v>
      </c>
    </row>
    <row r="88" spans="1:27" ht="12.75" x14ac:dyDescent="0.2">
      <c r="A88" s="21">
        <v>85</v>
      </c>
      <c r="B88" s="22"/>
      <c r="C88" s="22"/>
      <c r="D88" s="23"/>
      <c r="E88" s="103"/>
      <c r="F88" s="22"/>
      <c r="G88" s="22"/>
      <c r="H88" s="24"/>
      <c r="I88" s="16"/>
      <c r="J88" s="25"/>
      <c r="K88" s="25"/>
      <c r="L88" s="26"/>
      <c r="M88" s="17"/>
      <c r="N88" s="27"/>
      <c r="O88" s="27"/>
      <c r="P88" s="20"/>
      <c r="Q88" s="28"/>
      <c r="R88" s="28"/>
      <c r="S88" s="27"/>
      <c r="T88" s="29"/>
      <c r="U88" s="29"/>
      <c r="V88" s="3"/>
      <c r="X88" t="str">
        <f>IF(('1 - Cover page'!$B$9-M88)&lt;6,"&lt;=5 Days","&gt;5 Days")</f>
        <v>&lt;=5 Days</v>
      </c>
      <c r="Y88" t="str">
        <f>IF(('1 - Cover page'!$B$9-M88)=0,"0", IF(('1 - Cover page'!$B$9-M88)= 1,"1", IF(('1 - Cover page'!$B$9-M88)= 2,"2", IF(('1 - Cover page'!$B$9-M88)= 3,"3", IF(('1 - Cover page'!$B$9-M88)= 4,"4", IF(('1 - Cover page'!$B$9-M88)= 5,"5", IF(('1 - Cover page'!$B$9-M88)= 6,"6", IF(('1 - Cover page'!$B$9-M88)= 7,"7", IF(('1 - Cover page'!$B$9-M88)= 8,"8", IF(('1 - Cover page'!$B$9-M88)= 9,"9", IF(('1 - Cover page'!$B$9-M88)= 10,"10", IF(('1 - Cover page'!$B$9-M88)= 11,"11", IF(('1 - Cover page'!$B$9-M88)= 12,"12", IF(('1 - Cover page'!$B$9-M88)= 13,"13", IF(('1 - Cover page'!$B$9-M88)= 14,"14", IF(('1 - Cover page'!$B$9-M88)= 15,"15",  ""))))))))))))))))</f>
        <v>0</v>
      </c>
      <c r="Z88" t="str">
        <f>IF(('1 - Cover page'!$B$9-I88)=0,"0", IF(('1 - Cover page'!$B$9-I88)= 1,"1", IF(('1 - Cover page'!$B$9-I88)= 2,"2", IF(('1 - Cover page'!$B$9-I88)= 3,"3", IF(('1 - Cover page'!$B$9-I88)= 4,"4", IF(('1 - Cover page'!$B$9-I88)= 5,"5", IF(('1 - Cover page'!$B$9-I88)= 6,"6", IF(('1 - Cover page'!$B$9-I88)= 7,"7", IF(('1 - Cover page'!$B$9-I88)= 8,"8", IF(('1 - Cover page'!$B$9-I88)= 9,"9", IF(('1 - Cover page'!$B$9-I88)= 10,"10", IF(('1 - Cover page'!$B$9-I88)= 11,"11", IF(('1 - Cover page'!$B$9-I88)= 12,"12", IF(('1 - Cover page'!$B$9-I88)= 13,"13", IF(('1 - Cover page'!$B$9-I88)= 14,"14", IF(('1 - Cover page'!$B$9-I88)= 15,"15",  ""))))))))))))))))</f>
        <v>0</v>
      </c>
      <c r="AA88" t="e">
        <f>VLOOKUP(E88,'Age group'!$A$2:$B$7,2,TRUE)</f>
        <v>#N/A</v>
      </c>
    </row>
    <row r="89" spans="1:27" ht="12.75" x14ac:dyDescent="0.2">
      <c r="A89" s="21">
        <v>86</v>
      </c>
      <c r="B89" s="22"/>
      <c r="C89" s="22"/>
      <c r="D89" s="23"/>
      <c r="E89" s="103"/>
      <c r="F89" s="22"/>
      <c r="G89" s="22"/>
      <c r="H89" s="24"/>
      <c r="I89" s="16"/>
      <c r="J89" s="25"/>
      <c r="K89" s="25"/>
      <c r="L89" s="26"/>
      <c r="M89" s="17"/>
      <c r="N89" s="27"/>
      <c r="O89" s="27"/>
      <c r="P89" s="20"/>
      <c r="Q89" s="28"/>
      <c r="R89" s="28"/>
      <c r="S89" s="27"/>
      <c r="T89" s="29"/>
      <c r="U89" s="29"/>
      <c r="V89" s="3"/>
      <c r="X89" t="str">
        <f>IF(('1 - Cover page'!$B$9-M89)&lt;6,"&lt;=5 Days","&gt;5 Days")</f>
        <v>&lt;=5 Days</v>
      </c>
      <c r="Y89" t="str">
        <f>IF(('1 - Cover page'!$B$9-M89)=0,"0", IF(('1 - Cover page'!$B$9-M89)= 1,"1", IF(('1 - Cover page'!$B$9-M89)= 2,"2", IF(('1 - Cover page'!$B$9-M89)= 3,"3", IF(('1 - Cover page'!$B$9-M89)= 4,"4", IF(('1 - Cover page'!$B$9-M89)= 5,"5", IF(('1 - Cover page'!$B$9-M89)= 6,"6", IF(('1 - Cover page'!$B$9-M89)= 7,"7", IF(('1 - Cover page'!$B$9-M89)= 8,"8", IF(('1 - Cover page'!$B$9-M89)= 9,"9", IF(('1 - Cover page'!$B$9-M89)= 10,"10", IF(('1 - Cover page'!$B$9-M89)= 11,"11", IF(('1 - Cover page'!$B$9-M89)= 12,"12", IF(('1 - Cover page'!$B$9-M89)= 13,"13", IF(('1 - Cover page'!$B$9-M89)= 14,"14", IF(('1 - Cover page'!$B$9-M89)= 15,"15",  ""))))))))))))))))</f>
        <v>0</v>
      </c>
      <c r="Z89" t="str">
        <f>IF(('1 - Cover page'!$B$9-I89)=0,"0", IF(('1 - Cover page'!$B$9-I89)= 1,"1", IF(('1 - Cover page'!$B$9-I89)= 2,"2", IF(('1 - Cover page'!$B$9-I89)= 3,"3", IF(('1 - Cover page'!$B$9-I89)= 4,"4", IF(('1 - Cover page'!$B$9-I89)= 5,"5", IF(('1 - Cover page'!$B$9-I89)= 6,"6", IF(('1 - Cover page'!$B$9-I89)= 7,"7", IF(('1 - Cover page'!$B$9-I89)= 8,"8", IF(('1 - Cover page'!$B$9-I89)= 9,"9", IF(('1 - Cover page'!$B$9-I89)= 10,"10", IF(('1 - Cover page'!$B$9-I89)= 11,"11", IF(('1 - Cover page'!$B$9-I89)= 12,"12", IF(('1 - Cover page'!$B$9-I89)= 13,"13", IF(('1 - Cover page'!$B$9-I89)= 14,"14", IF(('1 - Cover page'!$B$9-I89)= 15,"15",  ""))))))))))))))))</f>
        <v>0</v>
      </c>
      <c r="AA89" t="e">
        <f>VLOOKUP(E89,'Age group'!$A$2:$B$7,2,TRUE)</f>
        <v>#N/A</v>
      </c>
    </row>
    <row r="90" spans="1:27" ht="12.75" x14ac:dyDescent="0.2">
      <c r="A90" s="21">
        <v>87</v>
      </c>
      <c r="B90" s="22"/>
      <c r="C90" s="22"/>
      <c r="D90" s="23"/>
      <c r="E90" s="103"/>
      <c r="F90" s="22"/>
      <c r="G90" s="22"/>
      <c r="H90" s="24"/>
      <c r="I90" s="16"/>
      <c r="J90" s="25"/>
      <c r="K90" s="25"/>
      <c r="L90" s="26"/>
      <c r="M90" s="17"/>
      <c r="N90" s="27"/>
      <c r="O90" s="27"/>
      <c r="P90" s="20"/>
      <c r="Q90" s="28"/>
      <c r="R90" s="28"/>
      <c r="S90" s="27"/>
      <c r="T90" s="29"/>
      <c r="U90" s="29"/>
      <c r="V90" s="3"/>
      <c r="X90" t="str">
        <f>IF(('1 - Cover page'!$B$9-M90)&lt;6,"&lt;=5 Days","&gt;5 Days")</f>
        <v>&lt;=5 Days</v>
      </c>
      <c r="Y90" t="str">
        <f>IF(('1 - Cover page'!$B$9-M90)=0,"0", IF(('1 - Cover page'!$B$9-M90)= 1,"1", IF(('1 - Cover page'!$B$9-M90)= 2,"2", IF(('1 - Cover page'!$B$9-M90)= 3,"3", IF(('1 - Cover page'!$B$9-M90)= 4,"4", IF(('1 - Cover page'!$B$9-M90)= 5,"5", IF(('1 - Cover page'!$B$9-M90)= 6,"6", IF(('1 - Cover page'!$B$9-M90)= 7,"7", IF(('1 - Cover page'!$B$9-M90)= 8,"8", IF(('1 - Cover page'!$B$9-M90)= 9,"9", IF(('1 - Cover page'!$B$9-M90)= 10,"10", IF(('1 - Cover page'!$B$9-M90)= 11,"11", IF(('1 - Cover page'!$B$9-M90)= 12,"12", IF(('1 - Cover page'!$B$9-M90)= 13,"13", IF(('1 - Cover page'!$B$9-M90)= 14,"14", IF(('1 - Cover page'!$B$9-M90)= 15,"15",  ""))))))))))))))))</f>
        <v>0</v>
      </c>
      <c r="Z90" t="str">
        <f>IF(('1 - Cover page'!$B$9-I90)=0,"0", IF(('1 - Cover page'!$B$9-I90)= 1,"1", IF(('1 - Cover page'!$B$9-I90)= 2,"2", IF(('1 - Cover page'!$B$9-I90)= 3,"3", IF(('1 - Cover page'!$B$9-I90)= 4,"4", IF(('1 - Cover page'!$B$9-I90)= 5,"5", IF(('1 - Cover page'!$B$9-I90)= 6,"6", IF(('1 - Cover page'!$B$9-I90)= 7,"7", IF(('1 - Cover page'!$B$9-I90)= 8,"8", IF(('1 - Cover page'!$B$9-I90)= 9,"9", IF(('1 - Cover page'!$B$9-I90)= 10,"10", IF(('1 - Cover page'!$B$9-I90)= 11,"11", IF(('1 - Cover page'!$B$9-I90)= 12,"12", IF(('1 - Cover page'!$B$9-I90)= 13,"13", IF(('1 - Cover page'!$B$9-I90)= 14,"14", IF(('1 - Cover page'!$B$9-I90)= 15,"15",  ""))))))))))))))))</f>
        <v>0</v>
      </c>
      <c r="AA90" t="e">
        <f>VLOOKUP(E90,'Age group'!$A$2:$B$7,2,TRUE)</f>
        <v>#N/A</v>
      </c>
    </row>
    <row r="91" spans="1:27" ht="12.75" x14ac:dyDescent="0.2">
      <c r="A91" s="21">
        <v>88</v>
      </c>
      <c r="B91" s="22"/>
      <c r="C91" s="22"/>
      <c r="D91" s="23"/>
      <c r="E91" s="103"/>
      <c r="F91" s="22"/>
      <c r="G91" s="22"/>
      <c r="H91" s="24"/>
      <c r="I91" s="16"/>
      <c r="J91" s="25"/>
      <c r="K91" s="25"/>
      <c r="L91" s="26"/>
      <c r="M91" s="17"/>
      <c r="N91" s="27"/>
      <c r="O91" s="27"/>
      <c r="P91" s="20"/>
      <c r="Q91" s="28"/>
      <c r="R91" s="28"/>
      <c r="S91" s="27"/>
      <c r="T91" s="29"/>
      <c r="U91" s="29"/>
      <c r="V91" s="3"/>
      <c r="X91" t="str">
        <f>IF(('1 - Cover page'!$B$9-M91)&lt;6,"&lt;=5 Days","&gt;5 Days")</f>
        <v>&lt;=5 Days</v>
      </c>
      <c r="Y91" t="str">
        <f>IF(('1 - Cover page'!$B$9-M91)=0,"0", IF(('1 - Cover page'!$B$9-M91)= 1,"1", IF(('1 - Cover page'!$B$9-M91)= 2,"2", IF(('1 - Cover page'!$B$9-M91)= 3,"3", IF(('1 - Cover page'!$B$9-M91)= 4,"4", IF(('1 - Cover page'!$B$9-M91)= 5,"5", IF(('1 - Cover page'!$B$9-M91)= 6,"6", IF(('1 - Cover page'!$B$9-M91)= 7,"7", IF(('1 - Cover page'!$B$9-M91)= 8,"8", IF(('1 - Cover page'!$B$9-M91)= 9,"9", IF(('1 - Cover page'!$B$9-M91)= 10,"10", IF(('1 - Cover page'!$B$9-M91)= 11,"11", IF(('1 - Cover page'!$B$9-M91)= 12,"12", IF(('1 - Cover page'!$B$9-M91)= 13,"13", IF(('1 - Cover page'!$B$9-M91)= 14,"14", IF(('1 - Cover page'!$B$9-M91)= 15,"15",  ""))))))))))))))))</f>
        <v>0</v>
      </c>
      <c r="Z91" t="str">
        <f>IF(('1 - Cover page'!$B$9-I91)=0,"0", IF(('1 - Cover page'!$B$9-I91)= 1,"1", IF(('1 - Cover page'!$B$9-I91)= 2,"2", IF(('1 - Cover page'!$B$9-I91)= 3,"3", IF(('1 - Cover page'!$B$9-I91)= 4,"4", IF(('1 - Cover page'!$B$9-I91)= 5,"5", IF(('1 - Cover page'!$B$9-I91)= 6,"6", IF(('1 - Cover page'!$B$9-I91)= 7,"7", IF(('1 - Cover page'!$B$9-I91)= 8,"8", IF(('1 - Cover page'!$B$9-I91)= 9,"9", IF(('1 - Cover page'!$B$9-I91)= 10,"10", IF(('1 - Cover page'!$B$9-I91)= 11,"11", IF(('1 - Cover page'!$B$9-I91)= 12,"12", IF(('1 - Cover page'!$B$9-I91)= 13,"13", IF(('1 - Cover page'!$B$9-I91)= 14,"14", IF(('1 - Cover page'!$B$9-I91)= 15,"15",  ""))))))))))))))))</f>
        <v>0</v>
      </c>
      <c r="AA91" t="e">
        <f>VLOOKUP(E91,'Age group'!$A$2:$B$7,2,TRUE)</f>
        <v>#N/A</v>
      </c>
    </row>
    <row r="92" spans="1:27" ht="12.75" x14ac:dyDescent="0.2">
      <c r="A92" s="21">
        <v>89</v>
      </c>
      <c r="B92" s="22"/>
      <c r="C92" s="22"/>
      <c r="D92" s="23"/>
      <c r="E92" s="103"/>
      <c r="F92" s="22"/>
      <c r="G92" s="22"/>
      <c r="H92" s="24"/>
      <c r="I92" s="16"/>
      <c r="J92" s="25"/>
      <c r="K92" s="25"/>
      <c r="L92" s="26"/>
      <c r="M92" s="17"/>
      <c r="N92" s="27"/>
      <c r="O92" s="27"/>
      <c r="P92" s="20"/>
      <c r="Q92" s="28"/>
      <c r="R92" s="28"/>
      <c r="S92" s="27"/>
      <c r="T92" s="29"/>
      <c r="U92" s="29"/>
      <c r="V92" s="3"/>
      <c r="X92" t="str">
        <f>IF(('1 - Cover page'!$B$9-M92)&lt;6,"&lt;=5 Days","&gt;5 Days")</f>
        <v>&lt;=5 Days</v>
      </c>
      <c r="Y92" t="str">
        <f>IF(('1 - Cover page'!$B$9-M92)=0,"0", IF(('1 - Cover page'!$B$9-M92)= 1,"1", IF(('1 - Cover page'!$B$9-M92)= 2,"2", IF(('1 - Cover page'!$B$9-M92)= 3,"3", IF(('1 - Cover page'!$B$9-M92)= 4,"4", IF(('1 - Cover page'!$B$9-M92)= 5,"5", IF(('1 - Cover page'!$B$9-M92)= 6,"6", IF(('1 - Cover page'!$B$9-M92)= 7,"7", IF(('1 - Cover page'!$B$9-M92)= 8,"8", IF(('1 - Cover page'!$B$9-M92)= 9,"9", IF(('1 - Cover page'!$B$9-M92)= 10,"10", IF(('1 - Cover page'!$B$9-M92)= 11,"11", IF(('1 - Cover page'!$B$9-M92)= 12,"12", IF(('1 - Cover page'!$B$9-M92)= 13,"13", IF(('1 - Cover page'!$B$9-M92)= 14,"14", IF(('1 - Cover page'!$B$9-M92)= 15,"15",  ""))))))))))))))))</f>
        <v>0</v>
      </c>
      <c r="Z92" t="str">
        <f>IF(('1 - Cover page'!$B$9-I92)=0,"0", IF(('1 - Cover page'!$B$9-I92)= 1,"1", IF(('1 - Cover page'!$B$9-I92)= 2,"2", IF(('1 - Cover page'!$B$9-I92)= 3,"3", IF(('1 - Cover page'!$B$9-I92)= 4,"4", IF(('1 - Cover page'!$B$9-I92)= 5,"5", IF(('1 - Cover page'!$B$9-I92)= 6,"6", IF(('1 - Cover page'!$B$9-I92)= 7,"7", IF(('1 - Cover page'!$B$9-I92)= 8,"8", IF(('1 - Cover page'!$B$9-I92)= 9,"9", IF(('1 - Cover page'!$B$9-I92)= 10,"10", IF(('1 - Cover page'!$B$9-I92)= 11,"11", IF(('1 - Cover page'!$B$9-I92)= 12,"12", IF(('1 - Cover page'!$B$9-I92)= 13,"13", IF(('1 - Cover page'!$B$9-I92)= 14,"14", IF(('1 - Cover page'!$B$9-I92)= 15,"15",  ""))))))))))))))))</f>
        <v>0</v>
      </c>
      <c r="AA92" t="e">
        <f>VLOOKUP(E92,'Age group'!$A$2:$B$7,2,TRUE)</f>
        <v>#N/A</v>
      </c>
    </row>
    <row r="93" spans="1:27" ht="12.75" x14ac:dyDescent="0.2">
      <c r="A93" s="21">
        <v>90</v>
      </c>
      <c r="B93" s="22"/>
      <c r="C93" s="22"/>
      <c r="D93" s="23"/>
      <c r="E93" s="103"/>
      <c r="F93" s="22"/>
      <c r="G93" s="22"/>
      <c r="H93" s="24"/>
      <c r="I93" s="16"/>
      <c r="J93" s="25"/>
      <c r="K93" s="25"/>
      <c r="L93" s="26"/>
      <c r="M93" s="17"/>
      <c r="N93" s="27"/>
      <c r="O93" s="27"/>
      <c r="P93" s="20"/>
      <c r="Q93" s="28"/>
      <c r="R93" s="28"/>
      <c r="S93" s="27"/>
      <c r="T93" s="29"/>
      <c r="U93" s="29"/>
      <c r="V93" s="3"/>
      <c r="X93" t="str">
        <f>IF(('1 - Cover page'!$B$9-M93)&lt;6,"&lt;=5 Days","&gt;5 Days")</f>
        <v>&lt;=5 Days</v>
      </c>
      <c r="Y93" t="str">
        <f>IF(('1 - Cover page'!$B$9-M93)=0,"0", IF(('1 - Cover page'!$B$9-M93)= 1,"1", IF(('1 - Cover page'!$B$9-M93)= 2,"2", IF(('1 - Cover page'!$B$9-M93)= 3,"3", IF(('1 - Cover page'!$B$9-M93)= 4,"4", IF(('1 - Cover page'!$B$9-M93)= 5,"5", IF(('1 - Cover page'!$B$9-M93)= 6,"6", IF(('1 - Cover page'!$B$9-M93)= 7,"7", IF(('1 - Cover page'!$B$9-M93)= 8,"8", IF(('1 - Cover page'!$B$9-M93)= 9,"9", IF(('1 - Cover page'!$B$9-M93)= 10,"10", IF(('1 - Cover page'!$B$9-M93)= 11,"11", IF(('1 - Cover page'!$B$9-M93)= 12,"12", IF(('1 - Cover page'!$B$9-M93)= 13,"13", IF(('1 - Cover page'!$B$9-M93)= 14,"14", IF(('1 - Cover page'!$B$9-M93)= 15,"15",  ""))))))))))))))))</f>
        <v>0</v>
      </c>
      <c r="Z93" t="str">
        <f>IF(('1 - Cover page'!$B$9-I93)=0,"0", IF(('1 - Cover page'!$B$9-I93)= 1,"1", IF(('1 - Cover page'!$B$9-I93)= 2,"2", IF(('1 - Cover page'!$B$9-I93)= 3,"3", IF(('1 - Cover page'!$B$9-I93)= 4,"4", IF(('1 - Cover page'!$B$9-I93)= 5,"5", IF(('1 - Cover page'!$B$9-I93)= 6,"6", IF(('1 - Cover page'!$B$9-I93)= 7,"7", IF(('1 - Cover page'!$B$9-I93)= 8,"8", IF(('1 - Cover page'!$B$9-I93)= 9,"9", IF(('1 - Cover page'!$B$9-I93)= 10,"10", IF(('1 - Cover page'!$B$9-I93)= 11,"11", IF(('1 - Cover page'!$B$9-I93)= 12,"12", IF(('1 - Cover page'!$B$9-I93)= 13,"13", IF(('1 - Cover page'!$B$9-I93)= 14,"14", IF(('1 - Cover page'!$B$9-I93)= 15,"15",  ""))))))))))))))))</f>
        <v>0</v>
      </c>
      <c r="AA93" t="e">
        <f>VLOOKUP(E93,'Age group'!$A$2:$B$7,2,TRUE)</f>
        <v>#N/A</v>
      </c>
    </row>
    <row r="94" spans="1:27" ht="12.75" x14ac:dyDescent="0.2">
      <c r="A94" s="21">
        <v>91</v>
      </c>
      <c r="B94" s="22"/>
      <c r="C94" s="22"/>
      <c r="D94" s="23"/>
      <c r="E94" s="103"/>
      <c r="F94" s="22"/>
      <c r="G94" s="22"/>
      <c r="H94" s="24"/>
      <c r="I94" s="16"/>
      <c r="J94" s="25"/>
      <c r="K94" s="25"/>
      <c r="L94" s="26"/>
      <c r="M94" s="17"/>
      <c r="N94" s="27"/>
      <c r="O94" s="27"/>
      <c r="P94" s="20"/>
      <c r="Q94" s="28"/>
      <c r="R94" s="28"/>
      <c r="S94" s="27"/>
      <c r="T94" s="29"/>
      <c r="U94" s="29"/>
      <c r="V94" s="3"/>
      <c r="X94" t="str">
        <f>IF(('1 - Cover page'!$B$9-M94)&lt;6,"&lt;=5 Days","&gt;5 Days")</f>
        <v>&lt;=5 Days</v>
      </c>
      <c r="Y94" t="str">
        <f>IF(('1 - Cover page'!$B$9-M94)=0,"0", IF(('1 - Cover page'!$B$9-M94)= 1,"1", IF(('1 - Cover page'!$B$9-M94)= 2,"2", IF(('1 - Cover page'!$B$9-M94)= 3,"3", IF(('1 - Cover page'!$B$9-M94)= 4,"4", IF(('1 - Cover page'!$B$9-M94)= 5,"5", IF(('1 - Cover page'!$B$9-M94)= 6,"6", IF(('1 - Cover page'!$B$9-M94)= 7,"7", IF(('1 - Cover page'!$B$9-M94)= 8,"8", IF(('1 - Cover page'!$B$9-M94)= 9,"9", IF(('1 - Cover page'!$B$9-M94)= 10,"10", IF(('1 - Cover page'!$B$9-M94)= 11,"11", IF(('1 - Cover page'!$B$9-M94)= 12,"12", IF(('1 - Cover page'!$B$9-M94)= 13,"13", IF(('1 - Cover page'!$B$9-M94)= 14,"14", IF(('1 - Cover page'!$B$9-M94)= 15,"15",  ""))))))))))))))))</f>
        <v>0</v>
      </c>
      <c r="Z94" t="str">
        <f>IF(('1 - Cover page'!$B$9-I94)=0,"0", IF(('1 - Cover page'!$B$9-I94)= 1,"1", IF(('1 - Cover page'!$B$9-I94)= 2,"2", IF(('1 - Cover page'!$B$9-I94)= 3,"3", IF(('1 - Cover page'!$B$9-I94)= 4,"4", IF(('1 - Cover page'!$B$9-I94)= 5,"5", IF(('1 - Cover page'!$B$9-I94)= 6,"6", IF(('1 - Cover page'!$B$9-I94)= 7,"7", IF(('1 - Cover page'!$B$9-I94)= 8,"8", IF(('1 - Cover page'!$B$9-I94)= 9,"9", IF(('1 - Cover page'!$B$9-I94)= 10,"10", IF(('1 - Cover page'!$B$9-I94)= 11,"11", IF(('1 - Cover page'!$B$9-I94)= 12,"12", IF(('1 - Cover page'!$B$9-I94)= 13,"13", IF(('1 - Cover page'!$B$9-I94)= 14,"14", IF(('1 - Cover page'!$B$9-I94)= 15,"15",  ""))))))))))))))))</f>
        <v>0</v>
      </c>
      <c r="AA94" t="e">
        <f>VLOOKUP(E94,'Age group'!$A$2:$B$7,2,TRUE)</f>
        <v>#N/A</v>
      </c>
    </row>
    <row r="95" spans="1:27" ht="12.75" x14ac:dyDescent="0.2">
      <c r="A95" s="21">
        <v>92</v>
      </c>
      <c r="B95" s="22"/>
      <c r="C95" s="22"/>
      <c r="D95" s="23"/>
      <c r="E95" s="103"/>
      <c r="F95" s="22"/>
      <c r="G95" s="22"/>
      <c r="H95" s="24"/>
      <c r="I95" s="16"/>
      <c r="J95" s="25"/>
      <c r="K95" s="25"/>
      <c r="L95" s="26"/>
      <c r="M95" s="17"/>
      <c r="N95" s="27"/>
      <c r="O95" s="27"/>
      <c r="P95" s="20"/>
      <c r="Q95" s="28"/>
      <c r="R95" s="28"/>
      <c r="S95" s="27"/>
      <c r="T95" s="29"/>
      <c r="U95" s="29"/>
      <c r="V95" s="3"/>
      <c r="X95" t="str">
        <f>IF(('1 - Cover page'!$B$9-M95)&lt;6,"&lt;=5 Days","&gt;5 Days")</f>
        <v>&lt;=5 Days</v>
      </c>
      <c r="Y95" t="str">
        <f>IF(('1 - Cover page'!$B$9-M95)=0,"0", IF(('1 - Cover page'!$B$9-M95)= 1,"1", IF(('1 - Cover page'!$B$9-M95)= 2,"2", IF(('1 - Cover page'!$B$9-M95)= 3,"3", IF(('1 - Cover page'!$B$9-M95)= 4,"4", IF(('1 - Cover page'!$B$9-M95)= 5,"5", IF(('1 - Cover page'!$B$9-M95)= 6,"6", IF(('1 - Cover page'!$B$9-M95)= 7,"7", IF(('1 - Cover page'!$B$9-M95)= 8,"8", IF(('1 - Cover page'!$B$9-M95)= 9,"9", IF(('1 - Cover page'!$B$9-M95)= 10,"10", IF(('1 - Cover page'!$B$9-M95)= 11,"11", IF(('1 - Cover page'!$B$9-M95)= 12,"12", IF(('1 - Cover page'!$B$9-M95)= 13,"13", IF(('1 - Cover page'!$B$9-M95)= 14,"14", IF(('1 - Cover page'!$B$9-M95)= 15,"15",  ""))))))))))))))))</f>
        <v>0</v>
      </c>
      <c r="Z95" t="str">
        <f>IF(('1 - Cover page'!$B$9-I95)=0,"0", IF(('1 - Cover page'!$B$9-I95)= 1,"1", IF(('1 - Cover page'!$B$9-I95)= 2,"2", IF(('1 - Cover page'!$B$9-I95)= 3,"3", IF(('1 - Cover page'!$B$9-I95)= 4,"4", IF(('1 - Cover page'!$B$9-I95)= 5,"5", IF(('1 - Cover page'!$B$9-I95)= 6,"6", IF(('1 - Cover page'!$B$9-I95)= 7,"7", IF(('1 - Cover page'!$B$9-I95)= 8,"8", IF(('1 - Cover page'!$B$9-I95)= 9,"9", IF(('1 - Cover page'!$B$9-I95)= 10,"10", IF(('1 - Cover page'!$B$9-I95)= 11,"11", IF(('1 - Cover page'!$B$9-I95)= 12,"12", IF(('1 - Cover page'!$B$9-I95)= 13,"13", IF(('1 - Cover page'!$B$9-I95)= 14,"14", IF(('1 - Cover page'!$B$9-I95)= 15,"15",  ""))))))))))))))))</f>
        <v>0</v>
      </c>
      <c r="AA95" t="e">
        <f>VLOOKUP(E95,'Age group'!$A$2:$B$7,2,TRUE)</f>
        <v>#N/A</v>
      </c>
    </row>
    <row r="96" spans="1:27" ht="12.75" x14ac:dyDescent="0.2">
      <c r="A96" s="21">
        <v>93</v>
      </c>
      <c r="B96" s="22"/>
      <c r="C96" s="22"/>
      <c r="D96" s="23"/>
      <c r="E96" s="103"/>
      <c r="F96" s="22"/>
      <c r="G96" s="22"/>
      <c r="H96" s="24"/>
      <c r="I96" s="16"/>
      <c r="J96" s="25"/>
      <c r="K96" s="25"/>
      <c r="L96" s="26"/>
      <c r="M96" s="17"/>
      <c r="N96" s="27"/>
      <c r="O96" s="27"/>
      <c r="P96" s="20"/>
      <c r="Q96" s="28"/>
      <c r="R96" s="28"/>
      <c r="S96" s="27"/>
      <c r="T96" s="29"/>
      <c r="U96" s="29"/>
      <c r="V96" s="3"/>
      <c r="X96" t="str">
        <f>IF(('1 - Cover page'!$B$9-M96)&lt;6,"&lt;=5 Days","&gt;5 Days")</f>
        <v>&lt;=5 Days</v>
      </c>
      <c r="Y96" t="str">
        <f>IF(('1 - Cover page'!$B$9-M96)=0,"0", IF(('1 - Cover page'!$B$9-M96)= 1,"1", IF(('1 - Cover page'!$B$9-M96)= 2,"2", IF(('1 - Cover page'!$B$9-M96)= 3,"3", IF(('1 - Cover page'!$B$9-M96)= 4,"4", IF(('1 - Cover page'!$B$9-M96)= 5,"5", IF(('1 - Cover page'!$B$9-M96)= 6,"6", IF(('1 - Cover page'!$B$9-M96)= 7,"7", IF(('1 - Cover page'!$B$9-M96)= 8,"8", IF(('1 - Cover page'!$B$9-M96)= 9,"9", IF(('1 - Cover page'!$B$9-M96)= 10,"10", IF(('1 - Cover page'!$B$9-M96)= 11,"11", IF(('1 - Cover page'!$B$9-M96)= 12,"12", IF(('1 - Cover page'!$B$9-M96)= 13,"13", IF(('1 - Cover page'!$B$9-M96)= 14,"14", IF(('1 - Cover page'!$B$9-M96)= 15,"15",  ""))))))))))))))))</f>
        <v>0</v>
      </c>
      <c r="Z96" t="str">
        <f>IF(('1 - Cover page'!$B$9-I96)=0,"0", IF(('1 - Cover page'!$B$9-I96)= 1,"1", IF(('1 - Cover page'!$B$9-I96)= 2,"2", IF(('1 - Cover page'!$B$9-I96)= 3,"3", IF(('1 - Cover page'!$B$9-I96)= 4,"4", IF(('1 - Cover page'!$B$9-I96)= 5,"5", IF(('1 - Cover page'!$B$9-I96)= 6,"6", IF(('1 - Cover page'!$B$9-I96)= 7,"7", IF(('1 - Cover page'!$B$9-I96)= 8,"8", IF(('1 - Cover page'!$B$9-I96)= 9,"9", IF(('1 - Cover page'!$B$9-I96)= 10,"10", IF(('1 - Cover page'!$B$9-I96)= 11,"11", IF(('1 - Cover page'!$B$9-I96)= 12,"12", IF(('1 - Cover page'!$B$9-I96)= 13,"13", IF(('1 - Cover page'!$B$9-I96)= 14,"14", IF(('1 - Cover page'!$B$9-I96)= 15,"15",  ""))))))))))))))))</f>
        <v>0</v>
      </c>
      <c r="AA96" t="e">
        <f>VLOOKUP(E96,'Age group'!$A$2:$B$7,2,TRUE)</f>
        <v>#N/A</v>
      </c>
    </row>
    <row r="97" spans="1:27" ht="12.75" x14ac:dyDescent="0.2">
      <c r="A97" s="21">
        <v>94</v>
      </c>
      <c r="B97" s="22"/>
      <c r="C97" s="22"/>
      <c r="D97" s="23"/>
      <c r="E97" s="103"/>
      <c r="F97" s="22"/>
      <c r="G97" s="22"/>
      <c r="H97" s="24"/>
      <c r="I97" s="16"/>
      <c r="J97" s="25"/>
      <c r="K97" s="25"/>
      <c r="L97" s="26"/>
      <c r="M97" s="17"/>
      <c r="N97" s="27"/>
      <c r="O97" s="27"/>
      <c r="P97" s="20"/>
      <c r="Q97" s="28"/>
      <c r="R97" s="28"/>
      <c r="S97" s="27"/>
      <c r="T97" s="29"/>
      <c r="U97" s="29"/>
      <c r="V97" s="3"/>
      <c r="X97" t="str">
        <f>IF(('1 - Cover page'!$B$9-M97)&lt;6,"&lt;=5 Days","&gt;5 Days")</f>
        <v>&lt;=5 Days</v>
      </c>
      <c r="Y97" t="str">
        <f>IF(('1 - Cover page'!$B$9-M97)=0,"0", IF(('1 - Cover page'!$B$9-M97)= 1,"1", IF(('1 - Cover page'!$B$9-M97)= 2,"2", IF(('1 - Cover page'!$B$9-M97)= 3,"3", IF(('1 - Cover page'!$B$9-M97)= 4,"4", IF(('1 - Cover page'!$B$9-M97)= 5,"5", IF(('1 - Cover page'!$B$9-M97)= 6,"6", IF(('1 - Cover page'!$B$9-M97)= 7,"7", IF(('1 - Cover page'!$B$9-M97)= 8,"8", IF(('1 - Cover page'!$B$9-M97)= 9,"9", IF(('1 - Cover page'!$B$9-M97)= 10,"10", IF(('1 - Cover page'!$B$9-M97)= 11,"11", IF(('1 - Cover page'!$B$9-M97)= 12,"12", IF(('1 - Cover page'!$B$9-M97)= 13,"13", IF(('1 - Cover page'!$B$9-M97)= 14,"14", IF(('1 - Cover page'!$B$9-M97)= 15,"15",  ""))))))))))))))))</f>
        <v>0</v>
      </c>
      <c r="Z97" t="str">
        <f>IF(('1 - Cover page'!$B$9-I97)=0,"0", IF(('1 - Cover page'!$B$9-I97)= 1,"1", IF(('1 - Cover page'!$B$9-I97)= 2,"2", IF(('1 - Cover page'!$B$9-I97)= 3,"3", IF(('1 - Cover page'!$B$9-I97)= 4,"4", IF(('1 - Cover page'!$B$9-I97)= 5,"5", IF(('1 - Cover page'!$B$9-I97)= 6,"6", IF(('1 - Cover page'!$B$9-I97)= 7,"7", IF(('1 - Cover page'!$B$9-I97)= 8,"8", IF(('1 - Cover page'!$B$9-I97)= 9,"9", IF(('1 - Cover page'!$B$9-I97)= 10,"10", IF(('1 - Cover page'!$B$9-I97)= 11,"11", IF(('1 - Cover page'!$B$9-I97)= 12,"12", IF(('1 - Cover page'!$B$9-I97)= 13,"13", IF(('1 - Cover page'!$B$9-I97)= 14,"14", IF(('1 - Cover page'!$B$9-I97)= 15,"15",  ""))))))))))))))))</f>
        <v>0</v>
      </c>
      <c r="AA97" t="e">
        <f>VLOOKUP(E97,'Age group'!$A$2:$B$7,2,TRUE)</f>
        <v>#N/A</v>
      </c>
    </row>
    <row r="98" spans="1:27" ht="12.75" x14ac:dyDescent="0.2">
      <c r="A98" s="21">
        <v>95</v>
      </c>
      <c r="B98" s="22"/>
      <c r="C98" s="22"/>
      <c r="D98" s="23"/>
      <c r="E98" s="103"/>
      <c r="F98" s="22"/>
      <c r="G98" s="22"/>
      <c r="H98" s="24"/>
      <c r="I98" s="16"/>
      <c r="J98" s="25"/>
      <c r="K98" s="25"/>
      <c r="L98" s="26"/>
      <c r="M98" s="17"/>
      <c r="N98" s="27"/>
      <c r="O98" s="27"/>
      <c r="P98" s="20"/>
      <c r="Q98" s="28"/>
      <c r="R98" s="28"/>
      <c r="S98" s="27"/>
      <c r="T98" s="29"/>
      <c r="U98" s="29"/>
      <c r="V98" s="3"/>
      <c r="X98" t="str">
        <f>IF(('1 - Cover page'!$B$9-M98)&lt;6,"&lt;=5 Days","&gt;5 Days")</f>
        <v>&lt;=5 Days</v>
      </c>
      <c r="Y98" t="str">
        <f>IF(('1 - Cover page'!$B$9-M98)=0,"0", IF(('1 - Cover page'!$B$9-M98)= 1,"1", IF(('1 - Cover page'!$B$9-M98)= 2,"2", IF(('1 - Cover page'!$B$9-M98)= 3,"3", IF(('1 - Cover page'!$B$9-M98)= 4,"4", IF(('1 - Cover page'!$B$9-M98)= 5,"5", IF(('1 - Cover page'!$B$9-M98)= 6,"6", IF(('1 - Cover page'!$B$9-M98)= 7,"7", IF(('1 - Cover page'!$B$9-M98)= 8,"8", IF(('1 - Cover page'!$B$9-M98)= 9,"9", IF(('1 - Cover page'!$B$9-M98)= 10,"10", IF(('1 - Cover page'!$B$9-M98)= 11,"11", IF(('1 - Cover page'!$B$9-M98)= 12,"12", IF(('1 - Cover page'!$B$9-M98)= 13,"13", IF(('1 - Cover page'!$B$9-M98)= 14,"14", IF(('1 - Cover page'!$B$9-M98)= 15,"15",  ""))))))))))))))))</f>
        <v>0</v>
      </c>
      <c r="Z98" t="str">
        <f>IF(('1 - Cover page'!$B$9-I98)=0,"0", IF(('1 - Cover page'!$B$9-I98)= 1,"1", IF(('1 - Cover page'!$B$9-I98)= 2,"2", IF(('1 - Cover page'!$B$9-I98)= 3,"3", IF(('1 - Cover page'!$B$9-I98)= 4,"4", IF(('1 - Cover page'!$B$9-I98)= 5,"5", IF(('1 - Cover page'!$B$9-I98)= 6,"6", IF(('1 - Cover page'!$B$9-I98)= 7,"7", IF(('1 - Cover page'!$B$9-I98)= 8,"8", IF(('1 - Cover page'!$B$9-I98)= 9,"9", IF(('1 - Cover page'!$B$9-I98)= 10,"10", IF(('1 - Cover page'!$B$9-I98)= 11,"11", IF(('1 - Cover page'!$B$9-I98)= 12,"12", IF(('1 - Cover page'!$B$9-I98)= 13,"13", IF(('1 - Cover page'!$B$9-I98)= 14,"14", IF(('1 - Cover page'!$B$9-I98)= 15,"15",  ""))))))))))))))))</f>
        <v>0</v>
      </c>
      <c r="AA98" t="e">
        <f>VLOOKUP(E98,'Age group'!$A$2:$B$7,2,TRUE)</f>
        <v>#N/A</v>
      </c>
    </row>
    <row r="99" spans="1:27" ht="12.75" x14ac:dyDescent="0.2">
      <c r="A99" s="21">
        <v>96</v>
      </c>
      <c r="B99" s="22"/>
      <c r="C99" s="22"/>
      <c r="D99" s="23"/>
      <c r="E99" s="103"/>
      <c r="F99" s="22"/>
      <c r="G99" s="22"/>
      <c r="H99" s="24"/>
      <c r="I99" s="16"/>
      <c r="J99" s="25"/>
      <c r="K99" s="25"/>
      <c r="L99" s="26"/>
      <c r="M99" s="17"/>
      <c r="N99" s="27"/>
      <c r="O99" s="27"/>
      <c r="P99" s="20"/>
      <c r="Q99" s="28"/>
      <c r="R99" s="28"/>
      <c r="S99" s="27"/>
      <c r="T99" s="29"/>
      <c r="U99" s="29"/>
      <c r="V99" s="3"/>
      <c r="X99" t="str">
        <f>IF(('1 - Cover page'!$B$9-M99)&lt;6,"&lt;=5 Days","&gt;5 Days")</f>
        <v>&lt;=5 Days</v>
      </c>
      <c r="Y99" t="str">
        <f>IF(('1 - Cover page'!$B$9-M99)=0,"0", IF(('1 - Cover page'!$B$9-M99)= 1,"1", IF(('1 - Cover page'!$B$9-M99)= 2,"2", IF(('1 - Cover page'!$B$9-M99)= 3,"3", IF(('1 - Cover page'!$B$9-M99)= 4,"4", IF(('1 - Cover page'!$B$9-M99)= 5,"5", IF(('1 - Cover page'!$B$9-M99)= 6,"6", IF(('1 - Cover page'!$B$9-M99)= 7,"7", IF(('1 - Cover page'!$B$9-M99)= 8,"8", IF(('1 - Cover page'!$B$9-M99)= 9,"9", IF(('1 - Cover page'!$B$9-M99)= 10,"10", IF(('1 - Cover page'!$B$9-M99)= 11,"11", IF(('1 - Cover page'!$B$9-M99)= 12,"12", IF(('1 - Cover page'!$B$9-M99)= 13,"13", IF(('1 - Cover page'!$B$9-M99)= 14,"14", IF(('1 - Cover page'!$B$9-M99)= 15,"15",  ""))))))))))))))))</f>
        <v>0</v>
      </c>
      <c r="Z99" t="str">
        <f>IF(('1 - Cover page'!$B$9-I99)=0,"0", IF(('1 - Cover page'!$B$9-I99)= 1,"1", IF(('1 - Cover page'!$B$9-I99)= 2,"2", IF(('1 - Cover page'!$B$9-I99)= 3,"3", IF(('1 - Cover page'!$B$9-I99)= 4,"4", IF(('1 - Cover page'!$B$9-I99)= 5,"5", IF(('1 - Cover page'!$B$9-I99)= 6,"6", IF(('1 - Cover page'!$B$9-I99)= 7,"7", IF(('1 - Cover page'!$B$9-I99)= 8,"8", IF(('1 - Cover page'!$B$9-I99)= 9,"9", IF(('1 - Cover page'!$B$9-I99)= 10,"10", IF(('1 - Cover page'!$B$9-I99)= 11,"11", IF(('1 - Cover page'!$B$9-I99)= 12,"12", IF(('1 - Cover page'!$B$9-I99)= 13,"13", IF(('1 - Cover page'!$B$9-I99)= 14,"14", IF(('1 - Cover page'!$B$9-I99)= 15,"15",  ""))))))))))))))))</f>
        <v>0</v>
      </c>
      <c r="AA99" t="e">
        <f>VLOOKUP(E99,'Age group'!$A$2:$B$7,2,TRUE)</f>
        <v>#N/A</v>
      </c>
    </row>
    <row r="100" spans="1:27" ht="12.75" x14ac:dyDescent="0.2">
      <c r="A100" s="21">
        <v>97</v>
      </c>
      <c r="B100" s="22"/>
      <c r="C100" s="22"/>
      <c r="D100" s="23"/>
      <c r="E100" s="103"/>
      <c r="F100" s="22"/>
      <c r="G100" s="22"/>
      <c r="H100" s="24"/>
      <c r="I100" s="16"/>
      <c r="J100" s="25"/>
      <c r="K100" s="25"/>
      <c r="L100" s="26"/>
      <c r="M100" s="17"/>
      <c r="N100" s="27"/>
      <c r="O100" s="27"/>
      <c r="P100" s="20"/>
      <c r="Q100" s="28"/>
      <c r="R100" s="28"/>
      <c r="S100" s="27"/>
      <c r="T100" s="29"/>
      <c r="U100" s="29"/>
      <c r="V100" s="3"/>
      <c r="X100" t="str">
        <f>IF(('1 - Cover page'!$B$9-M100)&lt;6,"&lt;=5 Days","&gt;5 Days")</f>
        <v>&lt;=5 Days</v>
      </c>
      <c r="Y100" t="str">
        <f>IF(('1 - Cover page'!$B$9-M100)=0,"0", IF(('1 - Cover page'!$B$9-M100)= 1,"1", IF(('1 - Cover page'!$B$9-M100)= 2,"2", IF(('1 - Cover page'!$B$9-M100)= 3,"3", IF(('1 - Cover page'!$B$9-M100)= 4,"4", IF(('1 - Cover page'!$B$9-M100)= 5,"5", IF(('1 - Cover page'!$B$9-M100)= 6,"6", IF(('1 - Cover page'!$B$9-M100)= 7,"7", IF(('1 - Cover page'!$B$9-M100)= 8,"8", IF(('1 - Cover page'!$B$9-M100)= 9,"9", IF(('1 - Cover page'!$B$9-M100)= 10,"10", IF(('1 - Cover page'!$B$9-M100)= 11,"11", IF(('1 - Cover page'!$B$9-M100)= 12,"12", IF(('1 - Cover page'!$B$9-M100)= 13,"13", IF(('1 - Cover page'!$B$9-M100)= 14,"14", IF(('1 - Cover page'!$B$9-M100)= 15,"15",  ""))))))))))))))))</f>
        <v>0</v>
      </c>
      <c r="Z100" t="str">
        <f>IF(('1 - Cover page'!$B$9-I100)=0,"0", IF(('1 - Cover page'!$B$9-I100)= 1,"1", IF(('1 - Cover page'!$B$9-I100)= 2,"2", IF(('1 - Cover page'!$B$9-I100)= 3,"3", IF(('1 - Cover page'!$B$9-I100)= 4,"4", IF(('1 - Cover page'!$B$9-I100)= 5,"5", IF(('1 - Cover page'!$B$9-I100)= 6,"6", IF(('1 - Cover page'!$B$9-I100)= 7,"7", IF(('1 - Cover page'!$B$9-I100)= 8,"8", IF(('1 - Cover page'!$B$9-I100)= 9,"9", IF(('1 - Cover page'!$B$9-I100)= 10,"10", IF(('1 - Cover page'!$B$9-I100)= 11,"11", IF(('1 - Cover page'!$B$9-I100)= 12,"12", IF(('1 - Cover page'!$B$9-I100)= 13,"13", IF(('1 - Cover page'!$B$9-I100)= 14,"14", IF(('1 - Cover page'!$B$9-I100)= 15,"15",  ""))))))))))))))))</f>
        <v>0</v>
      </c>
      <c r="AA100" t="e">
        <f>VLOOKUP(E100,'Age group'!$A$2:$B$7,2,TRUE)</f>
        <v>#N/A</v>
      </c>
    </row>
    <row r="101" spans="1:27" ht="12.75" x14ac:dyDescent="0.2">
      <c r="A101" s="21">
        <v>98</v>
      </c>
      <c r="B101" s="22"/>
      <c r="C101" s="22"/>
      <c r="D101" s="23"/>
      <c r="E101" s="103"/>
      <c r="F101" s="22"/>
      <c r="G101" s="22"/>
      <c r="H101" s="24"/>
      <c r="I101" s="16"/>
      <c r="J101" s="25"/>
      <c r="K101" s="25"/>
      <c r="L101" s="26"/>
      <c r="M101" s="17"/>
      <c r="N101" s="27"/>
      <c r="O101" s="27"/>
      <c r="P101" s="20"/>
      <c r="Q101" s="28"/>
      <c r="R101" s="28"/>
      <c r="S101" s="27"/>
      <c r="T101" s="29"/>
      <c r="U101" s="29"/>
      <c r="V101" s="3"/>
      <c r="X101" t="str">
        <f>IF(('1 - Cover page'!$B$9-M101)&lt;6,"&lt;=5 Days","&gt;5 Days")</f>
        <v>&lt;=5 Days</v>
      </c>
      <c r="Y101" t="str">
        <f>IF(('1 - Cover page'!$B$9-M101)=0,"0", IF(('1 - Cover page'!$B$9-M101)= 1,"1", IF(('1 - Cover page'!$B$9-M101)= 2,"2", IF(('1 - Cover page'!$B$9-M101)= 3,"3", IF(('1 - Cover page'!$B$9-M101)= 4,"4", IF(('1 - Cover page'!$B$9-M101)= 5,"5", IF(('1 - Cover page'!$B$9-M101)= 6,"6", IF(('1 - Cover page'!$B$9-M101)= 7,"7", IF(('1 - Cover page'!$B$9-M101)= 8,"8", IF(('1 - Cover page'!$B$9-M101)= 9,"9", IF(('1 - Cover page'!$B$9-M101)= 10,"10", IF(('1 - Cover page'!$B$9-M101)= 11,"11", IF(('1 - Cover page'!$B$9-M101)= 12,"12", IF(('1 - Cover page'!$B$9-M101)= 13,"13", IF(('1 - Cover page'!$B$9-M101)= 14,"14", IF(('1 - Cover page'!$B$9-M101)= 15,"15",  ""))))))))))))))))</f>
        <v>0</v>
      </c>
      <c r="Z101" t="str">
        <f>IF(('1 - Cover page'!$B$9-I101)=0,"0", IF(('1 - Cover page'!$B$9-I101)= 1,"1", IF(('1 - Cover page'!$B$9-I101)= 2,"2", IF(('1 - Cover page'!$B$9-I101)= 3,"3", IF(('1 - Cover page'!$B$9-I101)= 4,"4", IF(('1 - Cover page'!$B$9-I101)= 5,"5", IF(('1 - Cover page'!$B$9-I101)= 6,"6", IF(('1 - Cover page'!$B$9-I101)= 7,"7", IF(('1 - Cover page'!$B$9-I101)= 8,"8", IF(('1 - Cover page'!$B$9-I101)= 9,"9", IF(('1 - Cover page'!$B$9-I101)= 10,"10", IF(('1 - Cover page'!$B$9-I101)= 11,"11", IF(('1 - Cover page'!$B$9-I101)= 12,"12", IF(('1 - Cover page'!$B$9-I101)= 13,"13", IF(('1 - Cover page'!$B$9-I101)= 14,"14", IF(('1 - Cover page'!$B$9-I101)= 15,"15",  ""))))))))))))))))</f>
        <v>0</v>
      </c>
      <c r="AA101" t="e">
        <f>VLOOKUP(E101,'Age group'!$A$2:$B$7,2,TRUE)</f>
        <v>#N/A</v>
      </c>
    </row>
    <row r="102" spans="1:27" ht="12.75" x14ac:dyDescent="0.2">
      <c r="A102" s="21">
        <v>99</v>
      </c>
      <c r="B102" s="22"/>
      <c r="C102" s="22"/>
      <c r="D102" s="23"/>
      <c r="E102" s="103"/>
      <c r="F102" s="22"/>
      <c r="G102" s="22"/>
      <c r="H102" s="24"/>
      <c r="I102" s="16"/>
      <c r="J102" s="25"/>
      <c r="K102" s="25"/>
      <c r="L102" s="26"/>
      <c r="M102" s="17"/>
      <c r="N102" s="27"/>
      <c r="O102" s="27"/>
      <c r="P102" s="20"/>
      <c r="Q102" s="28"/>
      <c r="R102" s="28"/>
      <c r="S102" s="27"/>
      <c r="T102" s="29"/>
      <c r="U102" s="29"/>
      <c r="V102" s="3"/>
      <c r="X102" t="str">
        <f>IF(('1 - Cover page'!$B$9-M102)&lt;6,"&lt;=5 Days","&gt;5 Days")</f>
        <v>&lt;=5 Days</v>
      </c>
      <c r="Y102" t="str">
        <f>IF(('1 - Cover page'!$B$9-M102)=0,"0", IF(('1 - Cover page'!$B$9-M102)= 1,"1", IF(('1 - Cover page'!$B$9-M102)= 2,"2", IF(('1 - Cover page'!$B$9-M102)= 3,"3", IF(('1 - Cover page'!$B$9-M102)= 4,"4", IF(('1 - Cover page'!$B$9-M102)= 5,"5", IF(('1 - Cover page'!$B$9-M102)= 6,"6", IF(('1 - Cover page'!$B$9-M102)= 7,"7", IF(('1 - Cover page'!$B$9-M102)= 8,"8", IF(('1 - Cover page'!$B$9-M102)= 9,"9", IF(('1 - Cover page'!$B$9-M102)= 10,"10", IF(('1 - Cover page'!$B$9-M102)= 11,"11", IF(('1 - Cover page'!$B$9-M102)= 12,"12", IF(('1 - Cover page'!$B$9-M102)= 13,"13", IF(('1 - Cover page'!$B$9-M102)= 14,"14", IF(('1 - Cover page'!$B$9-M102)= 15,"15",  ""))))))))))))))))</f>
        <v>0</v>
      </c>
      <c r="Z102" t="str">
        <f>IF(('1 - Cover page'!$B$9-I102)=0,"0", IF(('1 - Cover page'!$B$9-I102)= 1,"1", IF(('1 - Cover page'!$B$9-I102)= 2,"2", IF(('1 - Cover page'!$B$9-I102)= 3,"3", IF(('1 - Cover page'!$B$9-I102)= 4,"4", IF(('1 - Cover page'!$B$9-I102)= 5,"5", IF(('1 - Cover page'!$B$9-I102)= 6,"6", IF(('1 - Cover page'!$B$9-I102)= 7,"7", IF(('1 - Cover page'!$B$9-I102)= 8,"8", IF(('1 - Cover page'!$B$9-I102)= 9,"9", IF(('1 - Cover page'!$B$9-I102)= 10,"10", IF(('1 - Cover page'!$B$9-I102)= 11,"11", IF(('1 - Cover page'!$B$9-I102)= 12,"12", IF(('1 - Cover page'!$B$9-I102)= 13,"13", IF(('1 - Cover page'!$B$9-I102)= 14,"14", IF(('1 - Cover page'!$B$9-I102)= 15,"15",  ""))))))))))))))))</f>
        <v>0</v>
      </c>
      <c r="AA102" t="e">
        <f>VLOOKUP(E102,'Age group'!$A$2:$B$7,2,TRUE)</f>
        <v>#N/A</v>
      </c>
    </row>
    <row r="103" spans="1:27" ht="12.75" x14ac:dyDescent="0.2">
      <c r="A103" s="21">
        <v>100</v>
      </c>
      <c r="B103" s="22"/>
      <c r="C103" s="22"/>
      <c r="D103" s="23"/>
      <c r="E103" s="103"/>
      <c r="F103" s="22"/>
      <c r="G103" s="22"/>
      <c r="H103" s="24"/>
      <c r="I103" s="16"/>
      <c r="J103" s="25"/>
      <c r="K103" s="25"/>
      <c r="L103" s="26"/>
      <c r="M103" s="17"/>
      <c r="N103" s="27"/>
      <c r="O103" s="27"/>
      <c r="P103" s="20"/>
      <c r="Q103" s="28"/>
      <c r="R103" s="28"/>
      <c r="S103" s="27"/>
      <c r="T103" s="29"/>
      <c r="U103" s="29"/>
      <c r="V103" s="3"/>
      <c r="X103" t="str">
        <f>IF(('1 - Cover page'!$B$9-M103)&lt;6,"&lt;=5 Days","&gt;5 Days")</f>
        <v>&lt;=5 Days</v>
      </c>
      <c r="Y103" t="str">
        <f>IF(('1 - Cover page'!$B$9-M103)=0,"0", IF(('1 - Cover page'!$B$9-M103)= 1,"1", IF(('1 - Cover page'!$B$9-M103)= 2,"2", IF(('1 - Cover page'!$B$9-M103)= 3,"3", IF(('1 - Cover page'!$B$9-M103)= 4,"4", IF(('1 - Cover page'!$B$9-M103)= 5,"5", IF(('1 - Cover page'!$B$9-M103)= 6,"6", IF(('1 - Cover page'!$B$9-M103)= 7,"7", IF(('1 - Cover page'!$B$9-M103)= 8,"8", IF(('1 - Cover page'!$B$9-M103)= 9,"9", IF(('1 - Cover page'!$B$9-M103)= 10,"10", IF(('1 - Cover page'!$B$9-M103)= 11,"11", IF(('1 - Cover page'!$B$9-M103)= 12,"12", IF(('1 - Cover page'!$B$9-M103)= 13,"13", IF(('1 - Cover page'!$B$9-M103)= 14,"14", IF(('1 - Cover page'!$B$9-M103)= 15,"15",  ""))))))))))))))))</f>
        <v>0</v>
      </c>
      <c r="Z103" t="str">
        <f>IF(('1 - Cover page'!$B$9-I103)=0,"0", IF(('1 - Cover page'!$B$9-I103)= 1,"1", IF(('1 - Cover page'!$B$9-I103)= 2,"2", IF(('1 - Cover page'!$B$9-I103)= 3,"3", IF(('1 - Cover page'!$B$9-I103)= 4,"4", IF(('1 - Cover page'!$B$9-I103)= 5,"5", IF(('1 - Cover page'!$B$9-I103)= 6,"6", IF(('1 - Cover page'!$B$9-I103)= 7,"7", IF(('1 - Cover page'!$B$9-I103)= 8,"8", IF(('1 - Cover page'!$B$9-I103)= 9,"9", IF(('1 - Cover page'!$B$9-I103)= 10,"10", IF(('1 - Cover page'!$B$9-I103)= 11,"11", IF(('1 - Cover page'!$B$9-I103)= 12,"12", IF(('1 - Cover page'!$B$9-I103)= 13,"13", IF(('1 - Cover page'!$B$9-I103)= 14,"14", IF(('1 - Cover page'!$B$9-I103)= 15,"15",  ""))))))))))))))))</f>
        <v>0</v>
      </c>
      <c r="AA103" t="e">
        <f>VLOOKUP(E103,'Age group'!$A$2:$B$7,2,TRUE)</f>
        <v>#N/A</v>
      </c>
    </row>
    <row r="104" spans="1:27" ht="12.75" x14ac:dyDescent="0.2">
      <c r="A104" s="21">
        <v>101</v>
      </c>
      <c r="B104" s="22"/>
      <c r="C104" s="22"/>
      <c r="D104" s="23"/>
      <c r="E104" s="103"/>
      <c r="F104" s="22"/>
      <c r="G104" s="22"/>
      <c r="H104" s="24"/>
      <c r="I104" s="16"/>
      <c r="J104" s="25"/>
      <c r="K104" s="25"/>
      <c r="L104" s="26"/>
      <c r="M104" s="17"/>
      <c r="N104" s="27"/>
      <c r="O104" s="27"/>
      <c r="P104" s="20"/>
      <c r="Q104" s="28"/>
      <c r="R104" s="28"/>
      <c r="S104" s="27"/>
      <c r="T104" s="29"/>
      <c r="U104" s="29"/>
      <c r="V104" s="3"/>
      <c r="X104" t="str">
        <f>IF(('1 - Cover page'!$B$9-M104)&lt;6,"&lt;=5 Days","&gt;5 Days")</f>
        <v>&lt;=5 Days</v>
      </c>
      <c r="Y104" t="str">
        <f>IF(('1 - Cover page'!$B$9-M104)=0,"0", IF(('1 - Cover page'!$B$9-M104)= 1,"1", IF(('1 - Cover page'!$B$9-M104)= 2,"2", IF(('1 - Cover page'!$B$9-M104)= 3,"3", IF(('1 - Cover page'!$B$9-M104)= 4,"4", IF(('1 - Cover page'!$B$9-M104)= 5,"5", IF(('1 - Cover page'!$B$9-M104)= 6,"6", IF(('1 - Cover page'!$B$9-M104)= 7,"7", IF(('1 - Cover page'!$B$9-M104)= 8,"8", IF(('1 - Cover page'!$B$9-M104)= 9,"9", IF(('1 - Cover page'!$B$9-M104)= 10,"10", IF(('1 - Cover page'!$B$9-M104)= 11,"11", IF(('1 - Cover page'!$B$9-M104)= 12,"12", IF(('1 - Cover page'!$B$9-M104)= 13,"13", IF(('1 - Cover page'!$B$9-M104)= 14,"14", IF(('1 - Cover page'!$B$9-M104)= 15,"15",  ""))))))))))))))))</f>
        <v>0</v>
      </c>
      <c r="Z104" t="str">
        <f>IF(('1 - Cover page'!$B$9-I104)=0,"0", IF(('1 - Cover page'!$B$9-I104)= 1,"1", IF(('1 - Cover page'!$B$9-I104)= 2,"2", IF(('1 - Cover page'!$B$9-I104)= 3,"3", IF(('1 - Cover page'!$B$9-I104)= 4,"4", IF(('1 - Cover page'!$B$9-I104)= 5,"5", IF(('1 - Cover page'!$B$9-I104)= 6,"6", IF(('1 - Cover page'!$B$9-I104)= 7,"7", IF(('1 - Cover page'!$B$9-I104)= 8,"8", IF(('1 - Cover page'!$B$9-I104)= 9,"9", IF(('1 - Cover page'!$B$9-I104)= 10,"10", IF(('1 - Cover page'!$B$9-I104)= 11,"11", IF(('1 - Cover page'!$B$9-I104)= 12,"12", IF(('1 - Cover page'!$B$9-I104)= 13,"13", IF(('1 - Cover page'!$B$9-I104)= 14,"14", IF(('1 - Cover page'!$B$9-I104)= 15,"15",  ""))))))))))))))))</f>
        <v>0</v>
      </c>
      <c r="AA104" t="e">
        <f>VLOOKUP(E104,'Age group'!$A$2:$B$7,2,TRUE)</f>
        <v>#N/A</v>
      </c>
    </row>
    <row r="105" spans="1:27" ht="12.75" x14ac:dyDescent="0.2">
      <c r="A105" s="21">
        <v>102</v>
      </c>
      <c r="B105" s="22"/>
      <c r="C105" s="22"/>
      <c r="D105" s="23"/>
      <c r="E105" s="103"/>
      <c r="F105" s="22"/>
      <c r="G105" s="22"/>
      <c r="H105" s="24"/>
      <c r="I105" s="16"/>
      <c r="J105" s="25"/>
      <c r="K105" s="25"/>
      <c r="L105" s="26"/>
      <c r="M105" s="17"/>
      <c r="N105" s="27"/>
      <c r="O105" s="27"/>
      <c r="P105" s="20"/>
      <c r="Q105" s="28"/>
      <c r="R105" s="28"/>
      <c r="S105" s="27"/>
      <c r="T105" s="29"/>
      <c r="U105" s="29"/>
      <c r="V105" s="3"/>
      <c r="X105" t="str">
        <f>IF(('1 - Cover page'!$B$9-M105)&lt;6,"&lt;=5 Days","&gt;5 Days")</f>
        <v>&lt;=5 Days</v>
      </c>
      <c r="Y105" t="str">
        <f>IF(('1 - Cover page'!$B$9-M105)=0,"0", IF(('1 - Cover page'!$B$9-M105)= 1,"1", IF(('1 - Cover page'!$B$9-M105)= 2,"2", IF(('1 - Cover page'!$B$9-M105)= 3,"3", IF(('1 - Cover page'!$B$9-M105)= 4,"4", IF(('1 - Cover page'!$B$9-M105)= 5,"5", IF(('1 - Cover page'!$B$9-M105)= 6,"6", IF(('1 - Cover page'!$B$9-M105)= 7,"7", IF(('1 - Cover page'!$B$9-M105)= 8,"8", IF(('1 - Cover page'!$B$9-M105)= 9,"9", IF(('1 - Cover page'!$B$9-M105)= 10,"10", IF(('1 - Cover page'!$B$9-M105)= 11,"11", IF(('1 - Cover page'!$B$9-M105)= 12,"12", IF(('1 - Cover page'!$B$9-M105)= 13,"13", IF(('1 - Cover page'!$B$9-M105)= 14,"14", IF(('1 - Cover page'!$B$9-M105)= 15,"15",  ""))))))))))))))))</f>
        <v>0</v>
      </c>
      <c r="Z105" t="str">
        <f>IF(('1 - Cover page'!$B$9-I105)=0,"0", IF(('1 - Cover page'!$B$9-I105)= 1,"1", IF(('1 - Cover page'!$B$9-I105)= 2,"2", IF(('1 - Cover page'!$B$9-I105)= 3,"3", IF(('1 - Cover page'!$B$9-I105)= 4,"4", IF(('1 - Cover page'!$B$9-I105)= 5,"5", IF(('1 - Cover page'!$B$9-I105)= 6,"6", IF(('1 - Cover page'!$B$9-I105)= 7,"7", IF(('1 - Cover page'!$B$9-I105)= 8,"8", IF(('1 - Cover page'!$B$9-I105)= 9,"9", IF(('1 - Cover page'!$B$9-I105)= 10,"10", IF(('1 - Cover page'!$B$9-I105)= 11,"11", IF(('1 - Cover page'!$B$9-I105)= 12,"12", IF(('1 - Cover page'!$B$9-I105)= 13,"13", IF(('1 - Cover page'!$B$9-I105)= 14,"14", IF(('1 - Cover page'!$B$9-I105)= 15,"15",  ""))))))))))))))))</f>
        <v>0</v>
      </c>
      <c r="AA105" t="e">
        <f>VLOOKUP(E105,'Age group'!$A$2:$B$7,2,TRUE)</f>
        <v>#N/A</v>
      </c>
    </row>
    <row r="106" spans="1:27" ht="12.75" x14ac:dyDescent="0.2">
      <c r="A106" s="21">
        <v>103</v>
      </c>
      <c r="B106" s="22"/>
      <c r="C106" s="22"/>
      <c r="D106" s="23"/>
      <c r="E106" s="103"/>
      <c r="F106" s="22"/>
      <c r="G106" s="22"/>
      <c r="H106" s="24"/>
      <c r="I106" s="16"/>
      <c r="J106" s="25"/>
      <c r="K106" s="25"/>
      <c r="L106" s="26"/>
      <c r="M106" s="17"/>
      <c r="N106" s="27"/>
      <c r="O106" s="27"/>
      <c r="P106" s="20"/>
      <c r="Q106" s="28"/>
      <c r="R106" s="28"/>
      <c r="S106" s="27"/>
      <c r="T106" s="29"/>
      <c r="U106" s="29"/>
      <c r="V106" s="3"/>
      <c r="X106" t="str">
        <f>IF(('1 - Cover page'!$B$9-M106)&lt;6,"&lt;=5 Days","&gt;5 Days")</f>
        <v>&lt;=5 Days</v>
      </c>
      <c r="Y106" t="str">
        <f>IF(('1 - Cover page'!$B$9-M106)=0,"0", IF(('1 - Cover page'!$B$9-M106)= 1,"1", IF(('1 - Cover page'!$B$9-M106)= 2,"2", IF(('1 - Cover page'!$B$9-M106)= 3,"3", IF(('1 - Cover page'!$B$9-M106)= 4,"4", IF(('1 - Cover page'!$B$9-M106)= 5,"5", IF(('1 - Cover page'!$B$9-M106)= 6,"6", IF(('1 - Cover page'!$B$9-M106)= 7,"7", IF(('1 - Cover page'!$B$9-M106)= 8,"8", IF(('1 - Cover page'!$B$9-M106)= 9,"9", IF(('1 - Cover page'!$B$9-M106)= 10,"10", IF(('1 - Cover page'!$B$9-M106)= 11,"11", IF(('1 - Cover page'!$B$9-M106)= 12,"12", IF(('1 - Cover page'!$B$9-M106)= 13,"13", IF(('1 - Cover page'!$B$9-M106)= 14,"14", IF(('1 - Cover page'!$B$9-M106)= 15,"15",  ""))))))))))))))))</f>
        <v>0</v>
      </c>
      <c r="Z106" t="str">
        <f>IF(('1 - Cover page'!$B$9-I106)=0,"0", IF(('1 - Cover page'!$B$9-I106)= 1,"1", IF(('1 - Cover page'!$B$9-I106)= 2,"2", IF(('1 - Cover page'!$B$9-I106)= 3,"3", IF(('1 - Cover page'!$B$9-I106)= 4,"4", IF(('1 - Cover page'!$B$9-I106)= 5,"5", IF(('1 - Cover page'!$B$9-I106)= 6,"6", IF(('1 - Cover page'!$B$9-I106)= 7,"7", IF(('1 - Cover page'!$B$9-I106)= 8,"8", IF(('1 - Cover page'!$B$9-I106)= 9,"9", IF(('1 - Cover page'!$B$9-I106)= 10,"10", IF(('1 - Cover page'!$B$9-I106)= 11,"11", IF(('1 - Cover page'!$B$9-I106)= 12,"12", IF(('1 - Cover page'!$B$9-I106)= 13,"13", IF(('1 - Cover page'!$B$9-I106)= 14,"14", IF(('1 - Cover page'!$B$9-I106)= 15,"15",  ""))))))))))))))))</f>
        <v>0</v>
      </c>
      <c r="AA106" t="e">
        <f>VLOOKUP(E106,'Age group'!$A$2:$B$7,2,TRUE)</f>
        <v>#N/A</v>
      </c>
    </row>
    <row r="107" spans="1:27" ht="12.75" x14ac:dyDescent="0.2">
      <c r="A107" s="21">
        <v>104</v>
      </c>
      <c r="B107" s="22"/>
      <c r="C107" s="22"/>
      <c r="D107" s="23"/>
      <c r="E107" s="103"/>
      <c r="F107" s="22"/>
      <c r="G107" s="22"/>
      <c r="H107" s="24"/>
      <c r="I107" s="16"/>
      <c r="J107" s="25"/>
      <c r="K107" s="25"/>
      <c r="L107" s="26"/>
      <c r="M107" s="17"/>
      <c r="N107" s="27"/>
      <c r="O107" s="27"/>
      <c r="P107" s="20"/>
      <c r="Q107" s="28"/>
      <c r="R107" s="28"/>
      <c r="S107" s="27"/>
      <c r="T107" s="29"/>
      <c r="U107" s="29"/>
      <c r="V107" s="3"/>
      <c r="X107" t="str">
        <f>IF(('1 - Cover page'!$B$9-M107)&lt;6,"&lt;=5 Days","&gt;5 Days")</f>
        <v>&lt;=5 Days</v>
      </c>
      <c r="Y107" t="str">
        <f>IF(('1 - Cover page'!$B$9-M107)=0,"0", IF(('1 - Cover page'!$B$9-M107)= 1,"1", IF(('1 - Cover page'!$B$9-M107)= 2,"2", IF(('1 - Cover page'!$B$9-M107)= 3,"3", IF(('1 - Cover page'!$B$9-M107)= 4,"4", IF(('1 - Cover page'!$B$9-M107)= 5,"5", IF(('1 - Cover page'!$B$9-M107)= 6,"6", IF(('1 - Cover page'!$B$9-M107)= 7,"7", IF(('1 - Cover page'!$B$9-M107)= 8,"8", IF(('1 - Cover page'!$B$9-M107)= 9,"9", IF(('1 - Cover page'!$B$9-M107)= 10,"10", IF(('1 - Cover page'!$B$9-M107)= 11,"11", IF(('1 - Cover page'!$B$9-M107)= 12,"12", IF(('1 - Cover page'!$B$9-M107)= 13,"13", IF(('1 - Cover page'!$B$9-M107)= 14,"14", IF(('1 - Cover page'!$B$9-M107)= 15,"15",  ""))))))))))))))))</f>
        <v>0</v>
      </c>
      <c r="Z107" t="str">
        <f>IF(('1 - Cover page'!$B$9-I107)=0,"0", IF(('1 - Cover page'!$B$9-I107)= 1,"1", IF(('1 - Cover page'!$B$9-I107)= 2,"2", IF(('1 - Cover page'!$B$9-I107)= 3,"3", IF(('1 - Cover page'!$B$9-I107)= 4,"4", IF(('1 - Cover page'!$B$9-I107)= 5,"5", IF(('1 - Cover page'!$B$9-I107)= 6,"6", IF(('1 - Cover page'!$B$9-I107)= 7,"7", IF(('1 - Cover page'!$B$9-I107)= 8,"8", IF(('1 - Cover page'!$B$9-I107)= 9,"9", IF(('1 - Cover page'!$B$9-I107)= 10,"10", IF(('1 - Cover page'!$B$9-I107)= 11,"11", IF(('1 - Cover page'!$B$9-I107)= 12,"12", IF(('1 - Cover page'!$B$9-I107)= 13,"13", IF(('1 - Cover page'!$B$9-I107)= 14,"14", IF(('1 - Cover page'!$B$9-I107)= 15,"15",  ""))))))))))))))))</f>
        <v>0</v>
      </c>
      <c r="AA107" t="e">
        <f>VLOOKUP(E107,'Age group'!$A$2:$B$7,2,TRUE)</f>
        <v>#N/A</v>
      </c>
    </row>
    <row r="108" spans="1:27" ht="12.75" x14ac:dyDescent="0.2">
      <c r="A108" s="21">
        <v>105</v>
      </c>
      <c r="B108" s="22"/>
      <c r="C108" s="22"/>
      <c r="D108" s="23"/>
      <c r="E108" s="103"/>
      <c r="F108" s="22"/>
      <c r="G108" s="22"/>
      <c r="H108" s="24"/>
      <c r="I108" s="16"/>
      <c r="J108" s="25"/>
      <c r="K108" s="25"/>
      <c r="L108" s="26"/>
      <c r="M108" s="17"/>
      <c r="N108" s="27"/>
      <c r="O108" s="27"/>
      <c r="P108" s="20"/>
      <c r="Q108" s="28"/>
      <c r="R108" s="28"/>
      <c r="S108" s="27"/>
      <c r="T108" s="29"/>
      <c r="U108" s="29"/>
      <c r="V108" s="3"/>
      <c r="X108" t="str">
        <f>IF(('1 - Cover page'!$B$9-M108)&lt;6,"&lt;=5 Days","&gt;5 Days")</f>
        <v>&lt;=5 Days</v>
      </c>
      <c r="Y108" t="str">
        <f>IF(('1 - Cover page'!$B$9-M108)=0,"0", IF(('1 - Cover page'!$B$9-M108)= 1,"1", IF(('1 - Cover page'!$B$9-M108)= 2,"2", IF(('1 - Cover page'!$B$9-M108)= 3,"3", IF(('1 - Cover page'!$B$9-M108)= 4,"4", IF(('1 - Cover page'!$B$9-M108)= 5,"5", IF(('1 - Cover page'!$B$9-M108)= 6,"6", IF(('1 - Cover page'!$B$9-M108)= 7,"7", IF(('1 - Cover page'!$B$9-M108)= 8,"8", IF(('1 - Cover page'!$B$9-M108)= 9,"9", IF(('1 - Cover page'!$B$9-M108)= 10,"10", IF(('1 - Cover page'!$B$9-M108)= 11,"11", IF(('1 - Cover page'!$B$9-M108)= 12,"12", IF(('1 - Cover page'!$B$9-M108)= 13,"13", IF(('1 - Cover page'!$B$9-M108)= 14,"14", IF(('1 - Cover page'!$B$9-M108)= 15,"15",  ""))))))))))))))))</f>
        <v>0</v>
      </c>
      <c r="Z108" t="str">
        <f>IF(('1 - Cover page'!$B$9-I108)=0,"0", IF(('1 - Cover page'!$B$9-I108)= 1,"1", IF(('1 - Cover page'!$B$9-I108)= 2,"2", IF(('1 - Cover page'!$B$9-I108)= 3,"3", IF(('1 - Cover page'!$B$9-I108)= 4,"4", IF(('1 - Cover page'!$B$9-I108)= 5,"5", IF(('1 - Cover page'!$B$9-I108)= 6,"6", IF(('1 - Cover page'!$B$9-I108)= 7,"7", IF(('1 - Cover page'!$B$9-I108)= 8,"8", IF(('1 - Cover page'!$B$9-I108)= 9,"9", IF(('1 - Cover page'!$B$9-I108)= 10,"10", IF(('1 - Cover page'!$B$9-I108)= 11,"11", IF(('1 - Cover page'!$B$9-I108)= 12,"12", IF(('1 - Cover page'!$B$9-I108)= 13,"13", IF(('1 - Cover page'!$B$9-I108)= 14,"14", IF(('1 - Cover page'!$B$9-I108)= 15,"15",  ""))))))))))))))))</f>
        <v>0</v>
      </c>
      <c r="AA108" t="e">
        <f>VLOOKUP(E108,'Age group'!$A$2:$B$7,2,TRUE)</f>
        <v>#N/A</v>
      </c>
    </row>
    <row r="109" spans="1:27" ht="12.75" x14ac:dyDescent="0.2">
      <c r="A109" s="21">
        <v>106</v>
      </c>
      <c r="B109" s="22"/>
      <c r="C109" s="22"/>
      <c r="D109" s="23"/>
      <c r="E109" s="103"/>
      <c r="F109" s="22"/>
      <c r="G109" s="22"/>
      <c r="H109" s="24"/>
      <c r="I109" s="16"/>
      <c r="J109" s="25"/>
      <c r="K109" s="25"/>
      <c r="L109" s="26"/>
      <c r="M109" s="17"/>
      <c r="N109" s="27"/>
      <c r="O109" s="27"/>
      <c r="P109" s="20"/>
      <c r="Q109" s="28"/>
      <c r="R109" s="28"/>
      <c r="S109" s="27"/>
      <c r="T109" s="29"/>
      <c r="U109" s="29"/>
      <c r="V109" s="3"/>
      <c r="X109" t="str">
        <f>IF(('1 - Cover page'!$B$9-M109)&lt;6,"&lt;=5 Days","&gt;5 Days")</f>
        <v>&lt;=5 Days</v>
      </c>
      <c r="Y109" t="str">
        <f>IF(('1 - Cover page'!$B$9-M109)=0,"0", IF(('1 - Cover page'!$B$9-M109)= 1,"1", IF(('1 - Cover page'!$B$9-M109)= 2,"2", IF(('1 - Cover page'!$B$9-M109)= 3,"3", IF(('1 - Cover page'!$B$9-M109)= 4,"4", IF(('1 - Cover page'!$B$9-M109)= 5,"5", IF(('1 - Cover page'!$B$9-M109)= 6,"6", IF(('1 - Cover page'!$B$9-M109)= 7,"7", IF(('1 - Cover page'!$B$9-M109)= 8,"8", IF(('1 - Cover page'!$B$9-M109)= 9,"9", IF(('1 - Cover page'!$B$9-M109)= 10,"10", IF(('1 - Cover page'!$B$9-M109)= 11,"11", IF(('1 - Cover page'!$B$9-M109)= 12,"12", IF(('1 - Cover page'!$B$9-M109)= 13,"13", IF(('1 - Cover page'!$B$9-M109)= 14,"14", IF(('1 - Cover page'!$B$9-M109)= 15,"15",  ""))))))))))))))))</f>
        <v>0</v>
      </c>
      <c r="Z109" t="str">
        <f>IF(('1 - Cover page'!$B$9-I109)=0,"0", IF(('1 - Cover page'!$B$9-I109)= 1,"1", IF(('1 - Cover page'!$B$9-I109)= 2,"2", IF(('1 - Cover page'!$B$9-I109)= 3,"3", IF(('1 - Cover page'!$B$9-I109)= 4,"4", IF(('1 - Cover page'!$B$9-I109)= 5,"5", IF(('1 - Cover page'!$B$9-I109)= 6,"6", IF(('1 - Cover page'!$B$9-I109)= 7,"7", IF(('1 - Cover page'!$B$9-I109)= 8,"8", IF(('1 - Cover page'!$B$9-I109)= 9,"9", IF(('1 - Cover page'!$B$9-I109)= 10,"10", IF(('1 - Cover page'!$B$9-I109)= 11,"11", IF(('1 - Cover page'!$B$9-I109)= 12,"12", IF(('1 - Cover page'!$B$9-I109)= 13,"13", IF(('1 - Cover page'!$B$9-I109)= 14,"14", IF(('1 - Cover page'!$B$9-I109)= 15,"15",  ""))))))))))))))))</f>
        <v>0</v>
      </c>
      <c r="AA109" t="e">
        <f>VLOOKUP(E109,'Age group'!$A$2:$B$7,2,TRUE)</f>
        <v>#N/A</v>
      </c>
    </row>
    <row r="110" spans="1:27" ht="12.75" x14ac:dyDescent="0.2">
      <c r="A110" s="21">
        <v>107</v>
      </c>
      <c r="B110" s="22"/>
      <c r="C110" s="22"/>
      <c r="D110" s="23"/>
      <c r="E110" s="103"/>
      <c r="F110" s="22"/>
      <c r="G110" s="22"/>
      <c r="H110" s="24"/>
      <c r="I110" s="16"/>
      <c r="J110" s="25"/>
      <c r="K110" s="25"/>
      <c r="L110" s="26"/>
      <c r="M110" s="17"/>
      <c r="N110" s="27"/>
      <c r="O110" s="27"/>
      <c r="P110" s="20"/>
      <c r="Q110" s="28"/>
      <c r="R110" s="28"/>
      <c r="S110" s="27"/>
      <c r="T110" s="29"/>
      <c r="U110" s="29"/>
      <c r="V110" s="3"/>
      <c r="X110" t="str">
        <f>IF(('1 - Cover page'!$B$9-M110)&lt;6,"&lt;=5 Days","&gt;5 Days")</f>
        <v>&lt;=5 Days</v>
      </c>
      <c r="Y110" t="str">
        <f>IF(('1 - Cover page'!$B$9-M110)=0,"0", IF(('1 - Cover page'!$B$9-M110)= 1,"1", IF(('1 - Cover page'!$B$9-M110)= 2,"2", IF(('1 - Cover page'!$B$9-M110)= 3,"3", IF(('1 - Cover page'!$B$9-M110)= 4,"4", IF(('1 - Cover page'!$B$9-M110)= 5,"5", IF(('1 - Cover page'!$B$9-M110)= 6,"6", IF(('1 - Cover page'!$B$9-M110)= 7,"7", IF(('1 - Cover page'!$B$9-M110)= 8,"8", IF(('1 - Cover page'!$B$9-M110)= 9,"9", IF(('1 - Cover page'!$B$9-M110)= 10,"10", IF(('1 - Cover page'!$B$9-M110)= 11,"11", IF(('1 - Cover page'!$B$9-M110)= 12,"12", IF(('1 - Cover page'!$B$9-M110)= 13,"13", IF(('1 - Cover page'!$B$9-M110)= 14,"14", IF(('1 - Cover page'!$B$9-M110)= 15,"15",  ""))))))))))))))))</f>
        <v>0</v>
      </c>
      <c r="Z110" t="str">
        <f>IF(('1 - Cover page'!$B$9-I110)=0,"0", IF(('1 - Cover page'!$B$9-I110)= 1,"1", IF(('1 - Cover page'!$B$9-I110)= 2,"2", IF(('1 - Cover page'!$B$9-I110)= 3,"3", IF(('1 - Cover page'!$B$9-I110)= 4,"4", IF(('1 - Cover page'!$B$9-I110)= 5,"5", IF(('1 - Cover page'!$B$9-I110)= 6,"6", IF(('1 - Cover page'!$B$9-I110)= 7,"7", IF(('1 - Cover page'!$B$9-I110)= 8,"8", IF(('1 - Cover page'!$B$9-I110)= 9,"9", IF(('1 - Cover page'!$B$9-I110)= 10,"10", IF(('1 - Cover page'!$B$9-I110)= 11,"11", IF(('1 - Cover page'!$B$9-I110)= 12,"12", IF(('1 - Cover page'!$B$9-I110)= 13,"13", IF(('1 - Cover page'!$B$9-I110)= 14,"14", IF(('1 - Cover page'!$B$9-I110)= 15,"15",  ""))))))))))))))))</f>
        <v>0</v>
      </c>
      <c r="AA110" t="e">
        <f>VLOOKUP(E110,'Age group'!$A$2:$B$7,2,TRUE)</f>
        <v>#N/A</v>
      </c>
    </row>
    <row r="111" spans="1:27" ht="12.75" x14ac:dyDescent="0.2">
      <c r="A111" s="21">
        <v>108</v>
      </c>
      <c r="B111" s="22"/>
      <c r="C111" s="22"/>
      <c r="D111" s="23"/>
      <c r="E111" s="103"/>
      <c r="F111" s="22"/>
      <c r="G111" s="22"/>
      <c r="H111" s="24"/>
      <c r="I111" s="16"/>
      <c r="J111" s="25"/>
      <c r="K111" s="25"/>
      <c r="L111" s="26"/>
      <c r="M111" s="17"/>
      <c r="N111" s="27"/>
      <c r="O111" s="27"/>
      <c r="P111" s="20"/>
      <c r="Q111" s="28"/>
      <c r="R111" s="28"/>
      <c r="S111" s="27"/>
      <c r="T111" s="29"/>
      <c r="U111" s="29"/>
      <c r="V111" s="3"/>
      <c r="X111" t="str">
        <f>IF(('1 - Cover page'!$B$9-M111)&lt;6,"&lt;=5 Days","&gt;5 Days")</f>
        <v>&lt;=5 Days</v>
      </c>
      <c r="Y111" t="str">
        <f>IF(('1 - Cover page'!$B$9-M111)=0,"0", IF(('1 - Cover page'!$B$9-M111)= 1,"1", IF(('1 - Cover page'!$B$9-M111)= 2,"2", IF(('1 - Cover page'!$B$9-M111)= 3,"3", IF(('1 - Cover page'!$B$9-M111)= 4,"4", IF(('1 - Cover page'!$B$9-M111)= 5,"5", IF(('1 - Cover page'!$B$9-M111)= 6,"6", IF(('1 - Cover page'!$B$9-M111)= 7,"7", IF(('1 - Cover page'!$B$9-M111)= 8,"8", IF(('1 - Cover page'!$B$9-M111)= 9,"9", IF(('1 - Cover page'!$B$9-M111)= 10,"10", IF(('1 - Cover page'!$B$9-M111)= 11,"11", IF(('1 - Cover page'!$B$9-M111)= 12,"12", IF(('1 - Cover page'!$B$9-M111)= 13,"13", IF(('1 - Cover page'!$B$9-M111)= 14,"14", IF(('1 - Cover page'!$B$9-M111)= 15,"15",  ""))))))))))))))))</f>
        <v>0</v>
      </c>
      <c r="Z111" t="str">
        <f>IF(('1 - Cover page'!$B$9-I111)=0,"0", IF(('1 - Cover page'!$B$9-I111)= 1,"1", IF(('1 - Cover page'!$B$9-I111)= 2,"2", IF(('1 - Cover page'!$B$9-I111)= 3,"3", IF(('1 - Cover page'!$B$9-I111)= 4,"4", IF(('1 - Cover page'!$B$9-I111)= 5,"5", IF(('1 - Cover page'!$B$9-I111)= 6,"6", IF(('1 - Cover page'!$B$9-I111)= 7,"7", IF(('1 - Cover page'!$B$9-I111)= 8,"8", IF(('1 - Cover page'!$B$9-I111)= 9,"9", IF(('1 - Cover page'!$B$9-I111)= 10,"10", IF(('1 - Cover page'!$B$9-I111)= 11,"11", IF(('1 - Cover page'!$B$9-I111)= 12,"12", IF(('1 - Cover page'!$B$9-I111)= 13,"13", IF(('1 - Cover page'!$B$9-I111)= 14,"14", IF(('1 - Cover page'!$B$9-I111)= 15,"15",  ""))))))))))))))))</f>
        <v>0</v>
      </c>
      <c r="AA111" t="e">
        <f>VLOOKUP(E111,'Age group'!$A$2:$B$7,2,TRUE)</f>
        <v>#N/A</v>
      </c>
    </row>
    <row r="112" spans="1:27" ht="12.75" x14ac:dyDescent="0.2">
      <c r="A112" s="21">
        <v>109</v>
      </c>
      <c r="B112" s="22"/>
      <c r="C112" s="22"/>
      <c r="D112" s="23"/>
      <c r="E112" s="103"/>
      <c r="F112" s="22"/>
      <c r="G112" s="22"/>
      <c r="H112" s="24"/>
      <c r="I112" s="16"/>
      <c r="J112" s="25"/>
      <c r="K112" s="25"/>
      <c r="L112" s="26"/>
      <c r="M112" s="17"/>
      <c r="N112" s="27"/>
      <c r="O112" s="27"/>
      <c r="P112" s="20"/>
      <c r="Q112" s="28"/>
      <c r="R112" s="28"/>
      <c r="S112" s="27"/>
      <c r="T112" s="29"/>
      <c r="U112" s="29"/>
      <c r="V112" s="3"/>
      <c r="X112" t="str">
        <f>IF(('1 - Cover page'!$B$9-M112)&lt;6,"&lt;=5 Days","&gt;5 Days")</f>
        <v>&lt;=5 Days</v>
      </c>
      <c r="Y112" t="str">
        <f>IF(('1 - Cover page'!$B$9-M112)=0,"0", IF(('1 - Cover page'!$B$9-M112)= 1,"1", IF(('1 - Cover page'!$B$9-M112)= 2,"2", IF(('1 - Cover page'!$B$9-M112)= 3,"3", IF(('1 - Cover page'!$B$9-M112)= 4,"4", IF(('1 - Cover page'!$B$9-M112)= 5,"5", IF(('1 - Cover page'!$B$9-M112)= 6,"6", IF(('1 - Cover page'!$B$9-M112)= 7,"7", IF(('1 - Cover page'!$B$9-M112)= 8,"8", IF(('1 - Cover page'!$B$9-M112)= 9,"9", IF(('1 - Cover page'!$B$9-M112)= 10,"10", IF(('1 - Cover page'!$B$9-M112)= 11,"11", IF(('1 - Cover page'!$B$9-M112)= 12,"12", IF(('1 - Cover page'!$B$9-M112)= 13,"13", IF(('1 - Cover page'!$B$9-M112)= 14,"14", IF(('1 - Cover page'!$B$9-M112)= 15,"15",  ""))))))))))))))))</f>
        <v>0</v>
      </c>
      <c r="Z112" t="str">
        <f>IF(('1 - Cover page'!$B$9-I112)=0,"0", IF(('1 - Cover page'!$B$9-I112)= 1,"1", IF(('1 - Cover page'!$B$9-I112)= 2,"2", IF(('1 - Cover page'!$B$9-I112)= 3,"3", IF(('1 - Cover page'!$B$9-I112)= 4,"4", IF(('1 - Cover page'!$B$9-I112)= 5,"5", IF(('1 - Cover page'!$B$9-I112)= 6,"6", IF(('1 - Cover page'!$B$9-I112)= 7,"7", IF(('1 - Cover page'!$B$9-I112)= 8,"8", IF(('1 - Cover page'!$B$9-I112)= 9,"9", IF(('1 - Cover page'!$B$9-I112)= 10,"10", IF(('1 - Cover page'!$B$9-I112)= 11,"11", IF(('1 - Cover page'!$B$9-I112)= 12,"12", IF(('1 - Cover page'!$B$9-I112)= 13,"13", IF(('1 - Cover page'!$B$9-I112)= 14,"14", IF(('1 - Cover page'!$B$9-I112)= 15,"15",  ""))))))))))))))))</f>
        <v>0</v>
      </c>
      <c r="AA112" t="e">
        <f>VLOOKUP(E112,'Age group'!$A$2:$B$7,2,TRUE)</f>
        <v>#N/A</v>
      </c>
    </row>
    <row r="113" spans="1:27" ht="12.75" x14ac:dyDescent="0.2">
      <c r="A113" s="21">
        <v>110</v>
      </c>
      <c r="B113" s="22"/>
      <c r="C113" s="22"/>
      <c r="D113" s="23"/>
      <c r="E113" s="103"/>
      <c r="F113" s="22"/>
      <c r="G113" s="22"/>
      <c r="H113" s="24"/>
      <c r="I113" s="16"/>
      <c r="J113" s="25"/>
      <c r="K113" s="25"/>
      <c r="L113" s="26"/>
      <c r="M113" s="17"/>
      <c r="N113" s="27"/>
      <c r="O113" s="27"/>
      <c r="P113" s="20"/>
      <c r="Q113" s="28"/>
      <c r="R113" s="28"/>
      <c r="S113" s="27"/>
      <c r="T113" s="29"/>
      <c r="U113" s="29"/>
      <c r="V113" s="3"/>
      <c r="X113" t="str">
        <f>IF(('1 - Cover page'!$B$9-M113)&lt;6,"&lt;=5 Days","&gt;5 Days")</f>
        <v>&lt;=5 Days</v>
      </c>
      <c r="Y113" t="str">
        <f>IF(('1 - Cover page'!$B$9-M113)=0,"0", IF(('1 - Cover page'!$B$9-M113)= 1,"1", IF(('1 - Cover page'!$B$9-M113)= 2,"2", IF(('1 - Cover page'!$B$9-M113)= 3,"3", IF(('1 - Cover page'!$B$9-M113)= 4,"4", IF(('1 - Cover page'!$B$9-M113)= 5,"5", IF(('1 - Cover page'!$B$9-M113)= 6,"6", IF(('1 - Cover page'!$B$9-M113)= 7,"7", IF(('1 - Cover page'!$B$9-M113)= 8,"8", IF(('1 - Cover page'!$B$9-M113)= 9,"9", IF(('1 - Cover page'!$B$9-M113)= 10,"10", IF(('1 - Cover page'!$B$9-M113)= 11,"11", IF(('1 - Cover page'!$B$9-M113)= 12,"12", IF(('1 - Cover page'!$B$9-M113)= 13,"13", IF(('1 - Cover page'!$B$9-M113)= 14,"14", IF(('1 - Cover page'!$B$9-M113)= 15,"15",  ""))))))))))))))))</f>
        <v>0</v>
      </c>
      <c r="Z113" t="str">
        <f>IF(('1 - Cover page'!$B$9-I113)=0,"0", IF(('1 - Cover page'!$B$9-I113)= 1,"1", IF(('1 - Cover page'!$B$9-I113)= 2,"2", IF(('1 - Cover page'!$B$9-I113)= 3,"3", IF(('1 - Cover page'!$B$9-I113)= 4,"4", IF(('1 - Cover page'!$B$9-I113)= 5,"5", IF(('1 - Cover page'!$B$9-I113)= 6,"6", IF(('1 - Cover page'!$B$9-I113)= 7,"7", IF(('1 - Cover page'!$B$9-I113)= 8,"8", IF(('1 - Cover page'!$B$9-I113)= 9,"9", IF(('1 - Cover page'!$B$9-I113)= 10,"10", IF(('1 - Cover page'!$B$9-I113)= 11,"11", IF(('1 - Cover page'!$B$9-I113)= 12,"12", IF(('1 - Cover page'!$B$9-I113)= 13,"13", IF(('1 - Cover page'!$B$9-I113)= 14,"14", IF(('1 - Cover page'!$B$9-I113)= 15,"15",  ""))))))))))))))))</f>
        <v>0</v>
      </c>
      <c r="AA113" t="e">
        <f>VLOOKUP(E113,'Age group'!$A$2:$B$7,2,TRUE)</f>
        <v>#N/A</v>
      </c>
    </row>
    <row r="114" spans="1:27" ht="12.75" x14ac:dyDescent="0.2">
      <c r="A114" s="21">
        <v>111</v>
      </c>
      <c r="B114" s="22"/>
      <c r="C114" s="22"/>
      <c r="D114" s="23"/>
      <c r="E114" s="103"/>
      <c r="F114" s="22"/>
      <c r="G114" s="22"/>
      <c r="H114" s="24"/>
      <c r="I114" s="16"/>
      <c r="J114" s="25"/>
      <c r="K114" s="25"/>
      <c r="L114" s="26"/>
      <c r="M114" s="17"/>
      <c r="N114" s="27"/>
      <c r="O114" s="27"/>
      <c r="P114" s="20"/>
      <c r="Q114" s="28"/>
      <c r="R114" s="28"/>
      <c r="S114" s="27"/>
      <c r="T114" s="29"/>
      <c r="U114" s="29"/>
      <c r="V114" s="3"/>
      <c r="X114" t="str">
        <f>IF(('1 - Cover page'!$B$9-M114)&lt;6,"&lt;=5 Days","&gt;5 Days")</f>
        <v>&lt;=5 Days</v>
      </c>
      <c r="Y114" t="str">
        <f>IF(('1 - Cover page'!$B$9-M114)=0,"0", IF(('1 - Cover page'!$B$9-M114)= 1,"1", IF(('1 - Cover page'!$B$9-M114)= 2,"2", IF(('1 - Cover page'!$B$9-M114)= 3,"3", IF(('1 - Cover page'!$B$9-M114)= 4,"4", IF(('1 - Cover page'!$B$9-M114)= 5,"5", IF(('1 - Cover page'!$B$9-M114)= 6,"6", IF(('1 - Cover page'!$B$9-M114)= 7,"7", IF(('1 - Cover page'!$B$9-M114)= 8,"8", IF(('1 - Cover page'!$B$9-M114)= 9,"9", IF(('1 - Cover page'!$B$9-M114)= 10,"10", IF(('1 - Cover page'!$B$9-M114)= 11,"11", IF(('1 - Cover page'!$B$9-M114)= 12,"12", IF(('1 - Cover page'!$B$9-M114)= 13,"13", IF(('1 - Cover page'!$B$9-M114)= 14,"14", IF(('1 - Cover page'!$B$9-M114)= 15,"15",  ""))))))))))))))))</f>
        <v>0</v>
      </c>
      <c r="Z114" t="str">
        <f>IF(('1 - Cover page'!$B$9-I114)=0,"0", IF(('1 - Cover page'!$B$9-I114)= 1,"1", IF(('1 - Cover page'!$B$9-I114)= 2,"2", IF(('1 - Cover page'!$B$9-I114)= 3,"3", IF(('1 - Cover page'!$B$9-I114)= 4,"4", IF(('1 - Cover page'!$B$9-I114)= 5,"5", IF(('1 - Cover page'!$B$9-I114)= 6,"6", IF(('1 - Cover page'!$B$9-I114)= 7,"7", IF(('1 - Cover page'!$B$9-I114)= 8,"8", IF(('1 - Cover page'!$B$9-I114)= 9,"9", IF(('1 - Cover page'!$B$9-I114)= 10,"10", IF(('1 - Cover page'!$B$9-I114)= 11,"11", IF(('1 - Cover page'!$B$9-I114)= 12,"12", IF(('1 - Cover page'!$B$9-I114)= 13,"13", IF(('1 - Cover page'!$B$9-I114)= 14,"14", IF(('1 - Cover page'!$B$9-I114)= 15,"15",  ""))))))))))))))))</f>
        <v>0</v>
      </c>
      <c r="AA114" t="e">
        <f>VLOOKUP(E114,'Age group'!$A$2:$B$7,2,TRUE)</f>
        <v>#N/A</v>
      </c>
    </row>
    <row r="115" spans="1:27" ht="12.75" x14ac:dyDescent="0.2">
      <c r="A115" s="21">
        <v>112</v>
      </c>
      <c r="B115" s="22"/>
      <c r="C115" s="22"/>
      <c r="D115" s="23"/>
      <c r="E115" s="103"/>
      <c r="F115" s="22"/>
      <c r="G115" s="22"/>
      <c r="H115" s="24"/>
      <c r="I115" s="16"/>
      <c r="J115" s="25"/>
      <c r="K115" s="25"/>
      <c r="L115" s="26"/>
      <c r="M115" s="17"/>
      <c r="N115" s="27"/>
      <c r="O115" s="27"/>
      <c r="P115" s="20"/>
      <c r="Q115" s="28"/>
      <c r="R115" s="28"/>
      <c r="S115" s="27"/>
      <c r="T115" s="29"/>
      <c r="U115" s="29"/>
      <c r="V115" s="3"/>
      <c r="X115" t="str">
        <f>IF(('1 - Cover page'!$B$9-M115)&lt;6,"&lt;=5 Days","&gt;5 Days")</f>
        <v>&lt;=5 Days</v>
      </c>
      <c r="Y115" t="str">
        <f>IF(('1 - Cover page'!$B$9-M115)=0,"0", IF(('1 - Cover page'!$B$9-M115)= 1,"1", IF(('1 - Cover page'!$B$9-M115)= 2,"2", IF(('1 - Cover page'!$B$9-M115)= 3,"3", IF(('1 - Cover page'!$B$9-M115)= 4,"4", IF(('1 - Cover page'!$B$9-M115)= 5,"5", IF(('1 - Cover page'!$B$9-M115)= 6,"6", IF(('1 - Cover page'!$B$9-M115)= 7,"7", IF(('1 - Cover page'!$B$9-M115)= 8,"8", IF(('1 - Cover page'!$B$9-M115)= 9,"9", IF(('1 - Cover page'!$B$9-M115)= 10,"10", IF(('1 - Cover page'!$B$9-M115)= 11,"11", IF(('1 - Cover page'!$B$9-M115)= 12,"12", IF(('1 - Cover page'!$B$9-M115)= 13,"13", IF(('1 - Cover page'!$B$9-M115)= 14,"14", IF(('1 - Cover page'!$B$9-M115)= 15,"15",  ""))))))))))))))))</f>
        <v>0</v>
      </c>
      <c r="Z115" t="str">
        <f>IF(('1 - Cover page'!$B$9-I115)=0,"0", IF(('1 - Cover page'!$B$9-I115)= 1,"1", IF(('1 - Cover page'!$B$9-I115)= 2,"2", IF(('1 - Cover page'!$B$9-I115)= 3,"3", IF(('1 - Cover page'!$B$9-I115)= 4,"4", IF(('1 - Cover page'!$B$9-I115)= 5,"5", IF(('1 - Cover page'!$B$9-I115)= 6,"6", IF(('1 - Cover page'!$B$9-I115)= 7,"7", IF(('1 - Cover page'!$B$9-I115)= 8,"8", IF(('1 - Cover page'!$B$9-I115)= 9,"9", IF(('1 - Cover page'!$B$9-I115)= 10,"10", IF(('1 - Cover page'!$B$9-I115)= 11,"11", IF(('1 - Cover page'!$B$9-I115)= 12,"12", IF(('1 - Cover page'!$B$9-I115)= 13,"13", IF(('1 - Cover page'!$B$9-I115)= 14,"14", IF(('1 - Cover page'!$B$9-I115)= 15,"15",  ""))))))))))))))))</f>
        <v>0</v>
      </c>
      <c r="AA115" t="e">
        <f>VLOOKUP(E115,'Age group'!$A$2:$B$7,2,TRUE)</f>
        <v>#N/A</v>
      </c>
    </row>
    <row r="116" spans="1:27" ht="12.75" x14ac:dyDescent="0.2">
      <c r="A116" s="21">
        <v>113</v>
      </c>
      <c r="B116" s="22"/>
      <c r="C116" s="22"/>
      <c r="D116" s="23"/>
      <c r="E116" s="103"/>
      <c r="F116" s="22"/>
      <c r="G116" s="22"/>
      <c r="H116" s="24"/>
      <c r="I116" s="16"/>
      <c r="J116" s="25"/>
      <c r="K116" s="25"/>
      <c r="L116" s="26"/>
      <c r="M116" s="17"/>
      <c r="N116" s="27"/>
      <c r="O116" s="27"/>
      <c r="P116" s="20"/>
      <c r="Q116" s="28"/>
      <c r="R116" s="28"/>
      <c r="S116" s="27"/>
      <c r="T116" s="29"/>
      <c r="U116" s="29"/>
      <c r="V116" s="3"/>
      <c r="X116" t="str">
        <f>IF(('1 - Cover page'!$B$9-M116)&lt;6,"&lt;=5 Days","&gt;5 Days")</f>
        <v>&lt;=5 Days</v>
      </c>
      <c r="Y116" t="str">
        <f>IF(('1 - Cover page'!$B$9-M116)=0,"0", IF(('1 - Cover page'!$B$9-M116)= 1,"1", IF(('1 - Cover page'!$B$9-M116)= 2,"2", IF(('1 - Cover page'!$B$9-M116)= 3,"3", IF(('1 - Cover page'!$B$9-M116)= 4,"4", IF(('1 - Cover page'!$B$9-M116)= 5,"5", IF(('1 - Cover page'!$B$9-M116)= 6,"6", IF(('1 - Cover page'!$B$9-M116)= 7,"7", IF(('1 - Cover page'!$B$9-M116)= 8,"8", IF(('1 - Cover page'!$B$9-M116)= 9,"9", IF(('1 - Cover page'!$B$9-M116)= 10,"10", IF(('1 - Cover page'!$B$9-M116)= 11,"11", IF(('1 - Cover page'!$B$9-M116)= 12,"12", IF(('1 - Cover page'!$B$9-M116)= 13,"13", IF(('1 - Cover page'!$B$9-M116)= 14,"14", IF(('1 - Cover page'!$B$9-M116)= 15,"15",  ""))))))))))))))))</f>
        <v>0</v>
      </c>
      <c r="Z116" t="str">
        <f>IF(('1 - Cover page'!$B$9-I116)=0,"0", IF(('1 - Cover page'!$B$9-I116)= 1,"1", IF(('1 - Cover page'!$B$9-I116)= 2,"2", IF(('1 - Cover page'!$B$9-I116)= 3,"3", IF(('1 - Cover page'!$B$9-I116)= 4,"4", IF(('1 - Cover page'!$B$9-I116)= 5,"5", IF(('1 - Cover page'!$B$9-I116)= 6,"6", IF(('1 - Cover page'!$B$9-I116)= 7,"7", IF(('1 - Cover page'!$B$9-I116)= 8,"8", IF(('1 - Cover page'!$B$9-I116)= 9,"9", IF(('1 - Cover page'!$B$9-I116)= 10,"10", IF(('1 - Cover page'!$B$9-I116)= 11,"11", IF(('1 - Cover page'!$B$9-I116)= 12,"12", IF(('1 - Cover page'!$B$9-I116)= 13,"13", IF(('1 - Cover page'!$B$9-I116)= 14,"14", IF(('1 - Cover page'!$B$9-I116)= 15,"15",  ""))))))))))))))))</f>
        <v>0</v>
      </c>
      <c r="AA116" t="e">
        <f>VLOOKUP(E116,'Age group'!$A$2:$B$7,2,TRUE)</f>
        <v>#N/A</v>
      </c>
    </row>
    <row r="117" spans="1:27" ht="12.75" x14ac:dyDescent="0.2">
      <c r="A117" s="21">
        <v>114</v>
      </c>
      <c r="B117" s="22"/>
      <c r="C117" s="22"/>
      <c r="D117" s="23"/>
      <c r="E117" s="103"/>
      <c r="F117" s="22"/>
      <c r="G117" s="22"/>
      <c r="H117" s="24"/>
      <c r="I117" s="16"/>
      <c r="J117" s="25"/>
      <c r="K117" s="25"/>
      <c r="L117" s="26"/>
      <c r="M117" s="17"/>
      <c r="N117" s="27"/>
      <c r="O117" s="27"/>
      <c r="P117" s="20"/>
      <c r="Q117" s="28"/>
      <c r="R117" s="28"/>
      <c r="S117" s="27"/>
      <c r="T117" s="29"/>
      <c r="U117" s="29"/>
      <c r="V117" s="3"/>
      <c r="X117" t="str">
        <f>IF(('1 - Cover page'!$B$9-M117)&lt;6,"&lt;=5 Days","&gt;5 Days")</f>
        <v>&lt;=5 Days</v>
      </c>
      <c r="Y117" t="str">
        <f>IF(('1 - Cover page'!$B$9-M117)=0,"0", IF(('1 - Cover page'!$B$9-M117)= 1,"1", IF(('1 - Cover page'!$B$9-M117)= 2,"2", IF(('1 - Cover page'!$B$9-M117)= 3,"3", IF(('1 - Cover page'!$B$9-M117)= 4,"4", IF(('1 - Cover page'!$B$9-M117)= 5,"5", IF(('1 - Cover page'!$B$9-M117)= 6,"6", IF(('1 - Cover page'!$B$9-M117)= 7,"7", IF(('1 - Cover page'!$B$9-M117)= 8,"8", IF(('1 - Cover page'!$B$9-M117)= 9,"9", IF(('1 - Cover page'!$B$9-M117)= 10,"10", IF(('1 - Cover page'!$B$9-M117)= 11,"11", IF(('1 - Cover page'!$B$9-M117)= 12,"12", IF(('1 - Cover page'!$B$9-M117)= 13,"13", IF(('1 - Cover page'!$B$9-M117)= 14,"14", IF(('1 - Cover page'!$B$9-M117)= 15,"15",  ""))))))))))))))))</f>
        <v>0</v>
      </c>
      <c r="Z117" t="str">
        <f>IF(('1 - Cover page'!$B$9-I117)=0,"0", IF(('1 - Cover page'!$B$9-I117)= 1,"1", IF(('1 - Cover page'!$B$9-I117)= 2,"2", IF(('1 - Cover page'!$B$9-I117)= 3,"3", IF(('1 - Cover page'!$B$9-I117)= 4,"4", IF(('1 - Cover page'!$B$9-I117)= 5,"5", IF(('1 - Cover page'!$B$9-I117)= 6,"6", IF(('1 - Cover page'!$B$9-I117)= 7,"7", IF(('1 - Cover page'!$B$9-I117)= 8,"8", IF(('1 - Cover page'!$B$9-I117)= 9,"9", IF(('1 - Cover page'!$B$9-I117)= 10,"10", IF(('1 - Cover page'!$B$9-I117)= 11,"11", IF(('1 - Cover page'!$B$9-I117)= 12,"12", IF(('1 - Cover page'!$B$9-I117)= 13,"13", IF(('1 - Cover page'!$B$9-I117)= 14,"14", IF(('1 - Cover page'!$B$9-I117)= 15,"15",  ""))))))))))))))))</f>
        <v>0</v>
      </c>
      <c r="AA117" t="e">
        <f>VLOOKUP(E117,'Age group'!$A$2:$B$7,2,TRUE)</f>
        <v>#N/A</v>
      </c>
    </row>
    <row r="118" spans="1:27" ht="12.75" x14ac:dyDescent="0.2">
      <c r="A118" s="21">
        <v>115</v>
      </c>
      <c r="B118" s="22"/>
      <c r="C118" s="22"/>
      <c r="D118" s="23"/>
      <c r="E118" s="103"/>
      <c r="F118" s="22"/>
      <c r="G118" s="22"/>
      <c r="H118" s="24"/>
      <c r="I118" s="16"/>
      <c r="J118" s="25"/>
      <c r="K118" s="25"/>
      <c r="L118" s="26"/>
      <c r="M118" s="17"/>
      <c r="N118" s="27"/>
      <c r="O118" s="27"/>
      <c r="P118" s="20"/>
      <c r="Q118" s="28"/>
      <c r="R118" s="28"/>
      <c r="S118" s="27"/>
      <c r="T118" s="29"/>
      <c r="U118" s="29"/>
      <c r="V118" s="3"/>
      <c r="X118" t="str">
        <f>IF(('1 - Cover page'!$B$9-M118)&lt;6,"&lt;=5 Days","&gt;5 Days")</f>
        <v>&lt;=5 Days</v>
      </c>
      <c r="Y118" t="str">
        <f>IF(('1 - Cover page'!$B$9-M118)=0,"0", IF(('1 - Cover page'!$B$9-M118)= 1,"1", IF(('1 - Cover page'!$B$9-M118)= 2,"2", IF(('1 - Cover page'!$B$9-M118)= 3,"3", IF(('1 - Cover page'!$B$9-M118)= 4,"4", IF(('1 - Cover page'!$B$9-M118)= 5,"5", IF(('1 - Cover page'!$B$9-M118)= 6,"6", IF(('1 - Cover page'!$B$9-M118)= 7,"7", IF(('1 - Cover page'!$B$9-M118)= 8,"8", IF(('1 - Cover page'!$B$9-M118)= 9,"9", IF(('1 - Cover page'!$B$9-M118)= 10,"10", IF(('1 - Cover page'!$B$9-M118)= 11,"11", IF(('1 - Cover page'!$B$9-M118)= 12,"12", IF(('1 - Cover page'!$B$9-M118)= 13,"13", IF(('1 - Cover page'!$B$9-M118)= 14,"14", IF(('1 - Cover page'!$B$9-M118)= 15,"15",  ""))))))))))))))))</f>
        <v>0</v>
      </c>
      <c r="Z118" t="str">
        <f>IF(('1 - Cover page'!$B$9-I118)=0,"0", IF(('1 - Cover page'!$B$9-I118)= 1,"1", IF(('1 - Cover page'!$B$9-I118)= 2,"2", IF(('1 - Cover page'!$B$9-I118)= 3,"3", IF(('1 - Cover page'!$B$9-I118)= 4,"4", IF(('1 - Cover page'!$B$9-I118)= 5,"5", IF(('1 - Cover page'!$B$9-I118)= 6,"6", IF(('1 - Cover page'!$B$9-I118)= 7,"7", IF(('1 - Cover page'!$B$9-I118)= 8,"8", IF(('1 - Cover page'!$B$9-I118)= 9,"9", IF(('1 - Cover page'!$B$9-I118)= 10,"10", IF(('1 - Cover page'!$B$9-I118)= 11,"11", IF(('1 - Cover page'!$B$9-I118)= 12,"12", IF(('1 - Cover page'!$B$9-I118)= 13,"13", IF(('1 - Cover page'!$B$9-I118)= 14,"14", IF(('1 - Cover page'!$B$9-I118)= 15,"15",  ""))))))))))))))))</f>
        <v>0</v>
      </c>
      <c r="AA118" t="e">
        <f>VLOOKUP(E118,'Age group'!$A$2:$B$7,2,TRUE)</f>
        <v>#N/A</v>
      </c>
    </row>
    <row r="119" spans="1:27" ht="12.75" x14ac:dyDescent="0.2">
      <c r="A119" s="21">
        <v>116</v>
      </c>
      <c r="B119" s="22"/>
      <c r="C119" s="22"/>
      <c r="D119" s="23"/>
      <c r="E119" s="103"/>
      <c r="F119" s="22"/>
      <c r="G119" s="22"/>
      <c r="H119" s="24"/>
      <c r="I119" s="16"/>
      <c r="J119" s="25"/>
      <c r="K119" s="25"/>
      <c r="L119" s="26"/>
      <c r="M119" s="17"/>
      <c r="N119" s="27"/>
      <c r="O119" s="27"/>
      <c r="P119" s="20"/>
      <c r="Q119" s="28"/>
      <c r="R119" s="28"/>
      <c r="S119" s="27"/>
      <c r="T119" s="29"/>
      <c r="U119" s="29"/>
      <c r="V119" s="3"/>
      <c r="X119" t="str">
        <f>IF(('1 - Cover page'!$B$9-M119)&lt;6,"&lt;=5 Days","&gt;5 Days")</f>
        <v>&lt;=5 Days</v>
      </c>
      <c r="Y119" t="str">
        <f>IF(('1 - Cover page'!$B$9-M119)=0,"0", IF(('1 - Cover page'!$B$9-M119)= 1,"1", IF(('1 - Cover page'!$B$9-M119)= 2,"2", IF(('1 - Cover page'!$B$9-M119)= 3,"3", IF(('1 - Cover page'!$B$9-M119)= 4,"4", IF(('1 - Cover page'!$B$9-M119)= 5,"5", IF(('1 - Cover page'!$B$9-M119)= 6,"6", IF(('1 - Cover page'!$B$9-M119)= 7,"7", IF(('1 - Cover page'!$B$9-M119)= 8,"8", IF(('1 - Cover page'!$B$9-M119)= 9,"9", IF(('1 - Cover page'!$B$9-M119)= 10,"10", IF(('1 - Cover page'!$B$9-M119)= 11,"11", IF(('1 - Cover page'!$B$9-M119)= 12,"12", IF(('1 - Cover page'!$B$9-M119)= 13,"13", IF(('1 - Cover page'!$B$9-M119)= 14,"14", IF(('1 - Cover page'!$B$9-M119)= 15,"15",  ""))))))))))))))))</f>
        <v>0</v>
      </c>
      <c r="Z119" t="str">
        <f>IF(('1 - Cover page'!$B$9-I119)=0,"0", IF(('1 - Cover page'!$B$9-I119)= 1,"1", IF(('1 - Cover page'!$B$9-I119)= 2,"2", IF(('1 - Cover page'!$B$9-I119)= 3,"3", IF(('1 - Cover page'!$B$9-I119)= 4,"4", IF(('1 - Cover page'!$B$9-I119)= 5,"5", IF(('1 - Cover page'!$B$9-I119)= 6,"6", IF(('1 - Cover page'!$B$9-I119)= 7,"7", IF(('1 - Cover page'!$B$9-I119)= 8,"8", IF(('1 - Cover page'!$B$9-I119)= 9,"9", IF(('1 - Cover page'!$B$9-I119)= 10,"10", IF(('1 - Cover page'!$B$9-I119)= 11,"11", IF(('1 - Cover page'!$B$9-I119)= 12,"12", IF(('1 - Cover page'!$B$9-I119)= 13,"13", IF(('1 - Cover page'!$B$9-I119)= 14,"14", IF(('1 - Cover page'!$B$9-I119)= 15,"15",  ""))))))))))))))))</f>
        <v>0</v>
      </c>
      <c r="AA119" t="e">
        <f>VLOOKUP(E119,'Age group'!$A$2:$B$7,2,TRUE)</f>
        <v>#N/A</v>
      </c>
    </row>
    <row r="120" spans="1:27" ht="12.75" x14ac:dyDescent="0.2">
      <c r="A120" s="21">
        <v>117</v>
      </c>
      <c r="B120" s="22"/>
      <c r="C120" s="22"/>
      <c r="D120" s="23"/>
      <c r="E120" s="103"/>
      <c r="F120" s="22"/>
      <c r="G120" s="22"/>
      <c r="H120" s="24"/>
      <c r="I120" s="16"/>
      <c r="J120" s="25"/>
      <c r="K120" s="25"/>
      <c r="L120" s="26"/>
      <c r="M120" s="17"/>
      <c r="N120" s="27"/>
      <c r="O120" s="27"/>
      <c r="P120" s="20"/>
      <c r="Q120" s="28"/>
      <c r="R120" s="28"/>
      <c r="S120" s="27"/>
      <c r="T120" s="29"/>
      <c r="U120" s="29"/>
      <c r="V120" s="3"/>
      <c r="X120" t="str">
        <f>IF(('1 - Cover page'!$B$9-M120)&lt;6,"&lt;=5 Days","&gt;5 Days")</f>
        <v>&lt;=5 Days</v>
      </c>
      <c r="Y120" t="str">
        <f>IF(('1 - Cover page'!$B$9-M120)=0,"0", IF(('1 - Cover page'!$B$9-M120)= 1,"1", IF(('1 - Cover page'!$B$9-M120)= 2,"2", IF(('1 - Cover page'!$B$9-M120)= 3,"3", IF(('1 - Cover page'!$B$9-M120)= 4,"4", IF(('1 - Cover page'!$B$9-M120)= 5,"5", IF(('1 - Cover page'!$B$9-M120)= 6,"6", IF(('1 - Cover page'!$B$9-M120)= 7,"7", IF(('1 - Cover page'!$B$9-M120)= 8,"8", IF(('1 - Cover page'!$B$9-M120)= 9,"9", IF(('1 - Cover page'!$B$9-M120)= 10,"10", IF(('1 - Cover page'!$B$9-M120)= 11,"11", IF(('1 - Cover page'!$B$9-M120)= 12,"12", IF(('1 - Cover page'!$B$9-M120)= 13,"13", IF(('1 - Cover page'!$B$9-M120)= 14,"14", IF(('1 - Cover page'!$B$9-M120)= 15,"15",  ""))))))))))))))))</f>
        <v>0</v>
      </c>
      <c r="Z120" t="str">
        <f>IF(('1 - Cover page'!$B$9-I120)=0,"0", IF(('1 - Cover page'!$B$9-I120)= 1,"1", IF(('1 - Cover page'!$B$9-I120)= 2,"2", IF(('1 - Cover page'!$B$9-I120)= 3,"3", IF(('1 - Cover page'!$B$9-I120)= 4,"4", IF(('1 - Cover page'!$B$9-I120)= 5,"5", IF(('1 - Cover page'!$B$9-I120)= 6,"6", IF(('1 - Cover page'!$B$9-I120)= 7,"7", IF(('1 - Cover page'!$B$9-I120)= 8,"8", IF(('1 - Cover page'!$B$9-I120)= 9,"9", IF(('1 - Cover page'!$B$9-I120)= 10,"10", IF(('1 - Cover page'!$B$9-I120)= 11,"11", IF(('1 - Cover page'!$B$9-I120)= 12,"12", IF(('1 - Cover page'!$B$9-I120)= 13,"13", IF(('1 - Cover page'!$B$9-I120)= 14,"14", IF(('1 - Cover page'!$B$9-I120)= 15,"15",  ""))))))))))))))))</f>
        <v>0</v>
      </c>
      <c r="AA120" t="e">
        <f>VLOOKUP(E120,'Age group'!$A$2:$B$7,2,TRUE)</f>
        <v>#N/A</v>
      </c>
    </row>
    <row r="121" spans="1:27" ht="12.75" x14ac:dyDescent="0.2">
      <c r="A121" s="21">
        <v>118</v>
      </c>
      <c r="B121" s="22"/>
      <c r="C121" s="22"/>
      <c r="D121" s="23"/>
      <c r="E121" s="103"/>
      <c r="F121" s="22"/>
      <c r="G121" s="22"/>
      <c r="H121" s="24"/>
      <c r="I121" s="16"/>
      <c r="J121" s="25"/>
      <c r="K121" s="25"/>
      <c r="L121" s="26"/>
      <c r="M121" s="17"/>
      <c r="N121" s="27"/>
      <c r="O121" s="27"/>
      <c r="P121" s="20"/>
      <c r="Q121" s="28"/>
      <c r="R121" s="28"/>
      <c r="S121" s="27"/>
      <c r="T121" s="29"/>
      <c r="U121" s="29"/>
      <c r="V121" s="3"/>
      <c r="X121" t="str">
        <f>IF(('1 - Cover page'!$B$9-M121)&lt;6,"&lt;=5 Days","&gt;5 Days")</f>
        <v>&lt;=5 Days</v>
      </c>
      <c r="Y121" t="str">
        <f>IF(('1 - Cover page'!$B$9-M121)=0,"0", IF(('1 - Cover page'!$B$9-M121)= 1,"1", IF(('1 - Cover page'!$B$9-M121)= 2,"2", IF(('1 - Cover page'!$B$9-M121)= 3,"3", IF(('1 - Cover page'!$B$9-M121)= 4,"4", IF(('1 - Cover page'!$B$9-M121)= 5,"5", IF(('1 - Cover page'!$B$9-M121)= 6,"6", IF(('1 - Cover page'!$B$9-M121)= 7,"7", IF(('1 - Cover page'!$B$9-M121)= 8,"8", IF(('1 - Cover page'!$B$9-M121)= 9,"9", IF(('1 - Cover page'!$B$9-M121)= 10,"10", IF(('1 - Cover page'!$B$9-M121)= 11,"11", IF(('1 - Cover page'!$B$9-M121)= 12,"12", IF(('1 - Cover page'!$B$9-M121)= 13,"13", IF(('1 - Cover page'!$B$9-M121)= 14,"14", IF(('1 - Cover page'!$B$9-M121)= 15,"15",  ""))))))))))))))))</f>
        <v>0</v>
      </c>
      <c r="Z121" t="str">
        <f>IF(('1 - Cover page'!$B$9-I121)=0,"0", IF(('1 - Cover page'!$B$9-I121)= 1,"1", IF(('1 - Cover page'!$B$9-I121)= 2,"2", IF(('1 - Cover page'!$B$9-I121)= 3,"3", IF(('1 - Cover page'!$B$9-I121)= 4,"4", IF(('1 - Cover page'!$B$9-I121)= 5,"5", IF(('1 - Cover page'!$B$9-I121)= 6,"6", IF(('1 - Cover page'!$B$9-I121)= 7,"7", IF(('1 - Cover page'!$B$9-I121)= 8,"8", IF(('1 - Cover page'!$B$9-I121)= 9,"9", IF(('1 - Cover page'!$B$9-I121)= 10,"10", IF(('1 - Cover page'!$B$9-I121)= 11,"11", IF(('1 - Cover page'!$B$9-I121)= 12,"12", IF(('1 - Cover page'!$B$9-I121)= 13,"13", IF(('1 - Cover page'!$B$9-I121)= 14,"14", IF(('1 - Cover page'!$B$9-I121)= 15,"15",  ""))))))))))))))))</f>
        <v>0</v>
      </c>
      <c r="AA121" t="e">
        <f>VLOOKUP(E121,'Age group'!$A$2:$B$7,2,TRUE)</f>
        <v>#N/A</v>
      </c>
    </row>
    <row r="122" spans="1:27" ht="12.75" x14ac:dyDescent="0.2">
      <c r="A122" s="21">
        <v>119</v>
      </c>
      <c r="B122" s="22"/>
      <c r="C122" s="22"/>
      <c r="D122" s="23"/>
      <c r="E122" s="103"/>
      <c r="F122" s="22"/>
      <c r="G122" s="22"/>
      <c r="H122" s="24"/>
      <c r="I122" s="16"/>
      <c r="J122" s="25"/>
      <c r="K122" s="25"/>
      <c r="L122" s="26"/>
      <c r="M122" s="17"/>
      <c r="N122" s="27"/>
      <c r="O122" s="27"/>
      <c r="P122" s="20"/>
      <c r="Q122" s="28"/>
      <c r="R122" s="28"/>
      <c r="S122" s="27"/>
      <c r="T122" s="29"/>
      <c r="U122" s="29"/>
      <c r="V122" s="3"/>
      <c r="X122" t="str">
        <f>IF(('1 - Cover page'!$B$9-M122)&lt;6,"&lt;=5 Days","&gt;5 Days")</f>
        <v>&lt;=5 Days</v>
      </c>
      <c r="Y122" t="str">
        <f>IF(('1 - Cover page'!$B$9-M122)=0,"0", IF(('1 - Cover page'!$B$9-M122)= 1,"1", IF(('1 - Cover page'!$B$9-M122)= 2,"2", IF(('1 - Cover page'!$B$9-M122)= 3,"3", IF(('1 - Cover page'!$B$9-M122)= 4,"4", IF(('1 - Cover page'!$B$9-M122)= 5,"5", IF(('1 - Cover page'!$B$9-M122)= 6,"6", IF(('1 - Cover page'!$B$9-M122)= 7,"7", IF(('1 - Cover page'!$B$9-M122)= 8,"8", IF(('1 - Cover page'!$B$9-M122)= 9,"9", IF(('1 - Cover page'!$B$9-M122)= 10,"10", IF(('1 - Cover page'!$B$9-M122)= 11,"11", IF(('1 - Cover page'!$B$9-M122)= 12,"12", IF(('1 - Cover page'!$B$9-M122)= 13,"13", IF(('1 - Cover page'!$B$9-M122)= 14,"14", IF(('1 - Cover page'!$B$9-M122)= 15,"15",  ""))))))))))))))))</f>
        <v>0</v>
      </c>
      <c r="Z122" t="str">
        <f>IF(('1 - Cover page'!$B$9-I122)=0,"0", IF(('1 - Cover page'!$B$9-I122)= 1,"1", IF(('1 - Cover page'!$B$9-I122)= 2,"2", IF(('1 - Cover page'!$B$9-I122)= 3,"3", IF(('1 - Cover page'!$B$9-I122)= 4,"4", IF(('1 - Cover page'!$B$9-I122)= 5,"5", IF(('1 - Cover page'!$B$9-I122)= 6,"6", IF(('1 - Cover page'!$B$9-I122)= 7,"7", IF(('1 - Cover page'!$B$9-I122)= 8,"8", IF(('1 - Cover page'!$B$9-I122)= 9,"9", IF(('1 - Cover page'!$B$9-I122)= 10,"10", IF(('1 - Cover page'!$B$9-I122)= 11,"11", IF(('1 - Cover page'!$B$9-I122)= 12,"12", IF(('1 - Cover page'!$B$9-I122)= 13,"13", IF(('1 - Cover page'!$B$9-I122)= 14,"14", IF(('1 - Cover page'!$B$9-I122)= 15,"15",  ""))))))))))))))))</f>
        <v>0</v>
      </c>
      <c r="AA122" t="e">
        <f>VLOOKUP(E122,'Age group'!$A$2:$B$7,2,TRUE)</f>
        <v>#N/A</v>
      </c>
    </row>
    <row r="123" spans="1:27" ht="12.75" x14ac:dyDescent="0.2">
      <c r="A123" s="21">
        <v>120</v>
      </c>
      <c r="B123" s="22"/>
      <c r="C123" s="22"/>
      <c r="D123" s="23"/>
      <c r="E123" s="103"/>
      <c r="F123" s="22"/>
      <c r="G123" s="22"/>
      <c r="H123" s="24"/>
      <c r="I123" s="16"/>
      <c r="J123" s="25"/>
      <c r="K123" s="25"/>
      <c r="L123" s="26"/>
      <c r="M123" s="17"/>
      <c r="N123" s="27"/>
      <c r="O123" s="27"/>
      <c r="P123" s="20"/>
      <c r="Q123" s="28"/>
      <c r="R123" s="28"/>
      <c r="S123" s="27"/>
      <c r="T123" s="29"/>
      <c r="U123" s="29"/>
      <c r="V123" s="3"/>
      <c r="X123" t="str">
        <f>IF(('1 - Cover page'!$B$9-M123)&lt;6,"&lt;=5 Days","&gt;5 Days")</f>
        <v>&lt;=5 Days</v>
      </c>
      <c r="Y123" t="str">
        <f>IF(('1 - Cover page'!$B$9-M123)=0,"0", IF(('1 - Cover page'!$B$9-M123)= 1,"1", IF(('1 - Cover page'!$B$9-M123)= 2,"2", IF(('1 - Cover page'!$B$9-M123)= 3,"3", IF(('1 - Cover page'!$B$9-M123)= 4,"4", IF(('1 - Cover page'!$B$9-M123)= 5,"5", IF(('1 - Cover page'!$B$9-M123)= 6,"6", IF(('1 - Cover page'!$B$9-M123)= 7,"7", IF(('1 - Cover page'!$B$9-M123)= 8,"8", IF(('1 - Cover page'!$B$9-M123)= 9,"9", IF(('1 - Cover page'!$B$9-M123)= 10,"10", IF(('1 - Cover page'!$B$9-M123)= 11,"11", IF(('1 - Cover page'!$B$9-M123)= 12,"12", IF(('1 - Cover page'!$B$9-M123)= 13,"13", IF(('1 - Cover page'!$B$9-M123)= 14,"14", IF(('1 - Cover page'!$B$9-M123)= 15,"15",  ""))))))))))))))))</f>
        <v>0</v>
      </c>
      <c r="Z123" t="str">
        <f>IF(('1 - Cover page'!$B$9-I123)=0,"0", IF(('1 - Cover page'!$B$9-I123)= 1,"1", IF(('1 - Cover page'!$B$9-I123)= 2,"2", IF(('1 - Cover page'!$B$9-I123)= 3,"3", IF(('1 - Cover page'!$B$9-I123)= 4,"4", IF(('1 - Cover page'!$B$9-I123)= 5,"5", IF(('1 - Cover page'!$B$9-I123)= 6,"6", IF(('1 - Cover page'!$B$9-I123)= 7,"7", IF(('1 - Cover page'!$B$9-I123)= 8,"8", IF(('1 - Cover page'!$B$9-I123)= 9,"9", IF(('1 - Cover page'!$B$9-I123)= 10,"10", IF(('1 - Cover page'!$B$9-I123)= 11,"11", IF(('1 - Cover page'!$B$9-I123)= 12,"12", IF(('1 - Cover page'!$B$9-I123)= 13,"13", IF(('1 - Cover page'!$B$9-I123)= 14,"14", IF(('1 - Cover page'!$B$9-I123)= 15,"15",  ""))))))))))))))))</f>
        <v>0</v>
      </c>
      <c r="AA123" t="e">
        <f>VLOOKUP(E123,'Age group'!$A$2:$B$7,2,TRUE)</f>
        <v>#N/A</v>
      </c>
    </row>
    <row r="124" spans="1:27" ht="12.75" x14ac:dyDescent="0.2">
      <c r="A124" s="21">
        <v>121</v>
      </c>
      <c r="B124" s="22"/>
      <c r="C124" s="22"/>
      <c r="D124" s="23"/>
      <c r="E124" s="103"/>
      <c r="F124" s="22"/>
      <c r="G124" s="22"/>
      <c r="H124" s="24"/>
      <c r="I124" s="16"/>
      <c r="J124" s="25"/>
      <c r="K124" s="25"/>
      <c r="L124" s="26"/>
      <c r="M124" s="17"/>
      <c r="N124" s="27"/>
      <c r="O124" s="27"/>
      <c r="P124" s="20"/>
      <c r="Q124" s="28"/>
      <c r="R124" s="28"/>
      <c r="S124" s="27"/>
      <c r="T124" s="29"/>
      <c r="U124" s="29"/>
      <c r="V124" s="3"/>
      <c r="X124" t="str">
        <f>IF(('1 - Cover page'!$B$9-M124)&lt;6,"&lt;=5 Days","&gt;5 Days")</f>
        <v>&lt;=5 Days</v>
      </c>
      <c r="Y124" t="str">
        <f>IF(('1 - Cover page'!$B$9-M124)=0,"0", IF(('1 - Cover page'!$B$9-M124)= 1,"1", IF(('1 - Cover page'!$B$9-M124)= 2,"2", IF(('1 - Cover page'!$B$9-M124)= 3,"3", IF(('1 - Cover page'!$B$9-M124)= 4,"4", IF(('1 - Cover page'!$B$9-M124)= 5,"5", IF(('1 - Cover page'!$B$9-M124)= 6,"6", IF(('1 - Cover page'!$B$9-M124)= 7,"7", IF(('1 - Cover page'!$B$9-M124)= 8,"8", IF(('1 - Cover page'!$B$9-M124)= 9,"9", IF(('1 - Cover page'!$B$9-M124)= 10,"10", IF(('1 - Cover page'!$B$9-M124)= 11,"11", IF(('1 - Cover page'!$B$9-M124)= 12,"12", IF(('1 - Cover page'!$B$9-M124)= 13,"13", IF(('1 - Cover page'!$B$9-M124)= 14,"14", IF(('1 - Cover page'!$B$9-M124)= 15,"15",  ""))))))))))))))))</f>
        <v>0</v>
      </c>
      <c r="Z124" t="str">
        <f>IF(('1 - Cover page'!$B$9-I124)=0,"0", IF(('1 - Cover page'!$B$9-I124)= 1,"1", IF(('1 - Cover page'!$B$9-I124)= 2,"2", IF(('1 - Cover page'!$B$9-I124)= 3,"3", IF(('1 - Cover page'!$B$9-I124)= 4,"4", IF(('1 - Cover page'!$B$9-I124)= 5,"5", IF(('1 - Cover page'!$B$9-I124)= 6,"6", IF(('1 - Cover page'!$B$9-I124)= 7,"7", IF(('1 - Cover page'!$B$9-I124)= 8,"8", IF(('1 - Cover page'!$B$9-I124)= 9,"9", IF(('1 - Cover page'!$B$9-I124)= 10,"10", IF(('1 - Cover page'!$B$9-I124)= 11,"11", IF(('1 - Cover page'!$B$9-I124)= 12,"12", IF(('1 - Cover page'!$B$9-I124)= 13,"13", IF(('1 - Cover page'!$B$9-I124)= 14,"14", IF(('1 - Cover page'!$B$9-I124)= 15,"15",  ""))))))))))))))))</f>
        <v>0</v>
      </c>
      <c r="AA124" t="e">
        <f>VLOOKUP(E124,'Age group'!$A$2:$B$7,2,TRUE)</f>
        <v>#N/A</v>
      </c>
    </row>
    <row r="125" spans="1:27" ht="12.75" x14ac:dyDescent="0.2">
      <c r="A125" s="21">
        <v>122</v>
      </c>
      <c r="B125" s="22"/>
      <c r="C125" s="22"/>
      <c r="D125" s="23"/>
      <c r="E125" s="103"/>
      <c r="F125" s="22"/>
      <c r="G125" s="22"/>
      <c r="H125" s="24"/>
      <c r="I125" s="16"/>
      <c r="J125" s="25"/>
      <c r="K125" s="25"/>
      <c r="L125" s="26"/>
      <c r="M125" s="17"/>
      <c r="N125" s="27"/>
      <c r="O125" s="27"/>
      <c r="P125" s="20"/>
      <c r="Q125" s="28"/>
      <c r="R125" s="28"/>
      <c r="S125" s="27"/>
      <c r="T125" s="29"/>
      <c r="U125" s="29"/>
      <c r="V125" s="3"/>
      <c r="X125" t="str">
        <f>IF(('1 - Cover page'!$B$9-M125)&lt;6,"&lt;=5 Days","&gt;5 Days")</f>
        <v>&lt;=5 Days</v>
      </c>
      <c r="Y125" t="str">
        <f>IF(('1 - Cover page'!$B$9-M125)=0,"0", IF(('1 - Cover page'!$B$9-M125)= 1,"1", IF(('1 - Cover page'!$B$9-M125)= 2,"2", IF(('1 - Cover page'!$B$9-M125)= 3,"3", IF(('1 - Cover page'!$B$9-M125)= 4,"4", IF(('1 - Cover page'!$B$9-M125)= 5,"5", IF(('1 - Cover page'!$B$9-M125)= 6,"6", IF(('1 - Cover page'!$B$9-M125)= 7,"7", IF(('1 - Cover page'!$B$9-M125)= 8,"8", IF(('1 - Cover page'!$B$9-M125)= 9,"9", IF(('1 - Cover page'!$B$9-M125)= 10,"10", IF(('1 - Cover page'!$B$9-M125)= 11,"11", IF(('1 - Cover page'!$B$9-M125)= 12,"12", IF(('1 - Cover page'!$B$9-M125)= 13,"13", IF(('1 - Cover page'!$B$9-M125)= 14,"14", IF(('1 - Cover page'!$B$9-M125)= 15,"15",  ""))))))))))))))))</f>
        <v>0</v>
      </c>
      <c r="Z125" t="str">
        <f>IF(('1 - Cover page'!$B$9-I125)=0,"0", IF(('1 - Cover page'!$B$9-I125)= 1,"1", IF(('1 - Cover page'!$B$9-I125)= 2,"2", IF(('1 - Cover page'!$B$9-I125)= 3,"3", IF(('1 - Cover page'!$B$9-I125)= 4,"4", IF(('1 - Cover page'!$B$9-I125)= 5,"5", IF(('1 - Cover page'!$B$9-I125)= 6,"6", IF(('1 - Cover page'!$B$9-I125)= 7,"7", IF(('1 - Cover page'!$B$9-I125)= 8,"8", IF(('1 - Cover page'!$B$9-I125)= 9,"9", IF(('1 - Cover page'!$B$9-I125)= 10,"10", IF(('1 - Cover page'!$B$9-I125)= 11,"11", IF(('1 - Cover page'!$B$9-I125)= 12,"12", IF(('1 - Cover page'!$B$9-I125)= 13,"13", IF(('1 - Cover page'!$B$9-I125)= 14,"14", IF(('1 - Cover page'!$B$9-I125)= 15,"15",  ""))))))))))))))))</f>
        <v>0</v>
      </c>
      <c r="AA125" t="e">
        <f>VLOOKUP(E125,'Age group'!$A$2:$B$7,2,TRUE)</f>
        <v>#N/A</v>
      </c>
    </row>
    <row r="126" spans="1:27" ht="12.75" x14ac:dyDescent="0.2">
      <c r="A126" s="21">
        <v>123</v>
      </c>
      <c r="B126" s="22"/>
      <c r="C126" s="22"/>
      <c r="D126" s="23"/>
      <c r="E126" s="103"/>
      <c r="F126" s="22"/>
      <c r="G126" s="22"/>
      <c r="H126" s="24"/>
      <c r="I126" s="16"/>
      <c r="J126" s="25"/>
      <c r="K126" s="25"/>
      <c r="L126" s="26"/>
      <c r="M126" s="17"/>
      <c r="N126" s="27"/>
      <c r="O126" s="27"/>
      <c r="P126" s="20"/>
      <c r="Q126" s="28"/>
      <c r="R126" s="28"/>
      <c r="S126" s="27"/>
      <c r="T126" s="29"/>
      <c r="U126" s="29"/>
      <c r="V126" s="3"/>
      <c r="X126" t="str">
        <f>IF(('1 - Cover page'!$B$9-M126)&lt;6,"&lt;=5 Days","&gt;5 Days")</f>
        <v>&lt;=5 Days</v>
      </c>
      <c r="Y126" t="str">
        <f>IF(('1 - Cover page'!$B$9-M126)=0,"0", IF(('1 - Cover page'!$B$9-M126)= 1,"1", IF(('1 - Cover page'!$B$9-M126)= 2,"2", IF(('1 - Cover page'!$B$9-M126)= 3,"3", IF(('1 - Cover page'!$B$9-M126)= 4,"4", IF(('1 - Cover page'!$B$9-M126)= 5,"5", IF(('1 - Cover page'!$B$9-M126)= 6,"6", IF(('1 - Cover page'!$B$9-M126)= 7,"7", IF(('1 - Cover page'!$B$9-M126)= 8,"8", IF(('1 - Cover page'!$B$9-M126)= 9,"9", IF(('1 - Cover page'!$B$9-M126)= 10,"10", IF(('1 - Cover page'!$B$9-M126)= 11,"11", IF(('1 - Cover page'!$B$9-M126)= 12,"12", IF(('1 - Cover page'!$B$9-M126)= 13,"13", IF(('1 - Cover page'!$B$9-M126)= 14,"14", IF(('1 - Cover page'!$B$9-M126)= 15,"15",  ""))))))))))))))))</f>
        <v>0</v>
      </c>
      <c r="Z126" t="str">
        <f>IF(('1 - Cover page'!$B$9-I126)=0,"0", IF(('1 - Cover page'!$B$9-I126)= 1,"1", IF(('1 - Cover page'!$B$9-I126)= 2,"2", IF(('1 - Cover page'!$B$9-I126)= 3,"3", IF(('1 - Cover page'!$B$9-I126)= 4,"4", IF(('1 - Cover page'!$B$9-I126)= 5,"5", IF(('1 - Cover page'!$B$9-I126)= 6,"6", IF(('1 - Cover page'!$B$9-I126)= 7,"7", IF(('1 - Cover page'!$B$9-I126)= 8,"8", IF(('1 - Cover page'!$B$9-I126)= 9,"9", IF(('1 - Cover page'!$B$9-I126)= 10,"10", IF(('1 - Cover page'!$B$9-I126)= 11,"11", IF(('1 - Cover page'!$B$9-I126)= 12,"12", IF(('1 - Cover page'!$B$9-I126)= 13,"13", IF(('1 - Cover page'!$B$9-I126)= 14,"14", IF(('1 - Cover page'!$B$9-I126)= 15,"15",  ""))))))))))))))))</f>
        <v>0</v>
      </c>
      <c r="AA126" t="e">
        <f>VLOOKUP(E126,'Age group'!$A$2:$B$7,2,TRUE)</f>
        <v>#N/A</v>
      </c>
    </row>
    <row r="127" spans="1:27" ht="12.75" x14ac:dyDescent="0.2">
      <c r="A127" s="21">
        <v>124</v>
      </c>
      <c r="B127" s="22"/>
      <c r="C127" s="22"/>
      <c r="D127" s="23"/>
      <c r="E127" s="103"/>
      <c r="F127" s="22"/>
      <c r="G127" s="22"/>
      <c r="H127" s="24"/>
      <c r="I127" s="16"/>
      <c r="J127" s="25"/>
      <c r="K127" s="25"/>
      <c r="L127" s="26"/>
      <c r="M127" s="17"/>
      <c r="N127" s="27"/>
      <c r="O127" s="27"/>
      <c r="P127" s="20"/>
      <c r="Q127" s="28"/>
      <c r="R127" s="28"/>
      <c r="S127" s="27"/>
      <c r="T127" s="29"/>
      <c r="U127" s="29"/>
      <c r="V127" s="3"/>
      <c r="X127" t="str">
        <f>IF(('1 - Cover page'!$B$9-M127)&lt;6,"&lt;=5 Days","&gt;5 Days")</f>
        <v>&lt;=5 Days</v>
      </c>
      <c r="Y127" t="str">
        <f>IF(('1 - Cover page'!$B$9-M127)=0,"0", IF(('1 - Cover page'!$B$9-M127)= 1,"1", IF(('1 - Cover page'!$B$9-M127)= 2,"2", IF(('1 - Cover page'!$B$9-M127)= 3,"3", IF(('1 - Cover page'!$B$9-M127)= 4,"4", IF(('1 - Cover page'!$B$9-M127)= 5,"5", IF(('1 - Cover page'!$B$9-M127)= 6,"6", IF(('1 - Cover page'!$B$9-M127)= 7,"7", IF(('1 - Cover page'!$B$9-M127)= 8,"8", IF(('1 - Cover page'!$B$9-M127)= 9,"9", IF(('1 - Cover page'!$B$9-M127)= 10,"10", IF(('1 - Cover page'!$B$9-M127)= 11,"11", IF(('1 - Cover page'!$B$9-M127)= 12,"12", IF(('1 - Cover page'!$B$9-M127)= 13,"13", IF(('1 - Cover page'!$B$9-M127)= 14,"14", IF(('1 - Cover page'!$B$9-M127)= 15,"15",  ""))))))))))))))))</f>
        <v>0</v>
      </c>
      <c r="Z127" t="str">
        <f>IF(('1 - Cover page'!$B$9-I127)=0,"0", IF(('1 - Cover page'!$B$9-I127)= 1,"1", IF(('1 - Cover page'!$B$9-I127)= 2,"2", IF(('1 - Cover page'!$B$9-I127)= 3,"3", IF(('1 - Cover page'!$B$9-I127)= 4,"4", IF(('1 - Cover page'!$B$9-I127)= 5,"5", IF(('1 - Cover page'!$B$9-I127)= 6,"6", IF(('1 - Cover page'!$B$9-I127)= 7,"7", IF(('1 - Cover page'!$B$9-I127)= 8,"8", IF(('1 - Cover page'!$B$9-I127)= 9,"9", IF(('1 - Cover page'!$B$9-I127)= 10,"10", IF(('1 - Cover page'!$B$9-I127)= 11,"11", IF(('1 - Cover page'!$B$9-I127)= 12,"12", IF(('1 - Cover page'!$B$9-I127)= 13,"13", IF(('1 - Cover page'!$B$9-I127)= 14,"14", IF(('1 - Cover page'!$B$9-I127)= 15,"15",  ""))))))))))))))))</f>
        <v>0</v>
      </c>
      <c r="AA127" t="e">
        <f>VLOOKUP(E127,'Age group'!$A$2:$B$7,2,TRUE)</f>
        <v>#N/A</v>
      </c>
    </row>
    <row r="128" spans="1:27" ht="12.75" x14ac:dyDescent="0.2">
      <c r="A128" s="21">
        <v>125</v>
      </c>
      <c r="B128" s="22"/>
      <c r="C128" s="22"/>
      <c r="D128" s="23"/>
      <c r="E128" s="103"/>
      <c r="F128" s="22"/>
      <c r="G128" s="22"/>
      <c r="H128" s="24"/>
      <c r="I128" s="16"/>
      <c r="J128" s="25"/>
      <c r="K128" s="25"/>
      <c r="L128" s="26"/>
      <c r="M128" s="17"/>
      <c r="N128" s="27"/>
      <c r="O128" s="27"/>
      <c r="P128" s="20"/>
      <c r="Q128" s="28"/>
      <c r="R128" s="28"/>
      <c r="S128" s="27"/>
      <c r="T128" s="29"/>
      <c r="U128" s="29"/>
      <c r="V128" s="3"/>
      <c r="X128" t="str">
        <f>IF(('1 - Cover page'!$B$9-M128)&lt;6,"&lt;=5 Days","&gt;5 Days")</f>
        <v>&lt;=5 Days</v>
      </c>
      <c r="Y128" t="str">
        <f>IF(('1 - Cover page'!$B$9-M128)=0,"0", IF(('1 - Cover page'!$B$9-M128)= 1,"1", IF(('1 - Cover page'!$B$9-M128)= 2,"2", IF(('1 - Cover page'!$B$9-M128)= 3,"3", IF(('1 - Cover page'!$B$9-M128)= 4,"4", IF(('1 - Cover page'!$B$9-M128)= 5,"5", IF(('1 - Cover page'!$B$9-M128)= 6,"6", IF(('1 - Cover page'!$B$9-M128)= 7,"7", IF(('1 - Cover page'!$B$9-M128)= 8,"8", IF(('1 - Cover page'!$B$9-M128)= 9,"9", IF(('1 - Cover page'!$B$9-M128)= 10,"10", IF(('1 - Cover page'!$B$9-M128)= 11,"11", IF(('1 - Cover page'!$B$9-M128)= 12,"12", IF(('1 - Cover page'!$B$9-M128)= 13,"13", IF(('1 - Cover page'!$B$9-M128)= 14,"14", IF(('1 - Cover page'!$B$9-M128)= 15,"15",  ""))))))))))))))))</f>
        <v>0</v>
      </c>
      <c r="Z128" t="str">
        <f>IF(('1 - Cover page'!$B$9-I128)=0,"0", IF(('1 - Cover page'!$B$9-I128)= 1,"1", IF(('1 - Cover page'!$B$9-I128)= 2,"2", IF(('1 - Cover page'!$B$9-I128)= 3,"3", IF(('1 - Cover page'!$B$9-I128)= 4,"4", IF(('1 - Cover page'!$B$9-I128)= 5,"5", IF(('1 - Cover page'!$B$9-I128)= 6,"6", IF(('1 - Cover page'!$B$9-I128)= 7,"7", IF(('1 - Cover page'!$B$9-I128)= 8,"8", IF(('1 - Cover page'!$B$9-I128)= 9,"9", IF(('1 - Cover page'!$B$9-I128)= 10,"10", IF(('1 - Cover page'!$B$9-I128)= 11,"11", IF(('1 - Cover page'!$B$9-I128)= 12,"12", IF(('1 - Cover page'!$B$9-I128)= 13,"13", IF(('1 - Cover page'!$B$9-I128)= 14,"14", IF(('1 - Cover page'!$B$9-I128)= 15,"15",  ""))))))))))))))))</f>
        <v>0</v>
      </c>
      <c r="AA128" t="e">
        <f>VLOOKUP(E128,'Age group'!$A$2:$B$7,2,TRUE)</f>
        <v>#N/A</v>
      </c>
    </row>
    <row r="129" spans="1:27" ht="12.75" x14ac:dyDescent="0.2">
      <c r="A129" s="21">
        <v>126</v>
      </c>
      <c r="B129" s="22"/>
      <c r="C129" s="22"/>
      <c r="D129" s="23"/>
      <c r="E129" s="103"/>
      <c r="F129" s="22"/>
      <c r="G129" s="22"/>
      <c r="H129" s="24"/>
      <c r="I129" s="16"/>
      <c r="J129" s="25"/>
      <c r="K129" s="25"/>
      <c r="L129" s="26"/>
      <c r="M129" s="17"/>
      <c r="N129" s="27"/>
      <c r="O129" s="27"/>
      <c r="P129" s="20"/>
      <c r="Q129" s="28"/>
      <c r="R129" s="28"/>
      <c r="S129" s="27"/>
      <c r="T129" s="29"/>
      <c r="U129" s="29"/>
      <c r="V129" s="3"/>
      <c r="X129" t="str">
        <f>IF(('1 - Cover page'!$B$9-M129)&lt;6,"&lt;=5 Days","&gt;5 Days")</f>
        <v>&lt;=5 Days</v>
      </c>
      <c r="Y129" t="str">
        <f>IF(('1 - Cover page'!$B$9-M129)=0,"0", IF(('1 - Cover page'!$B$9-M129)= 1,"1", IF(('1 - Cover page'!$B$9-M129)= 2,"2", IF(('1 - Cover page'!$B$9-M129)= 3,"3", IF(('1 - Cover page'!$B$9-M129)= 4,"4", IF(('1 - Cover page'!$B$9-M129)= 5,"5", IF(('1 - Cover page'!$B$9-M129)= 6,"6", IF(('1 - Cover page'!$B$9-M129)= 7,"7", IF(('1 - Cover page'!$B$9-M129)= 8,"8", IF(('1 - Cover page'!$B$9-M129)= 9,"9", IF(('1 - Cover page'!$B$9-M129)= 10,"10", IF(('1 - Cover page'!$B$9-M129)= 11,"11", IF(('1 - Cover page'!$B$9-M129)= 12,"12", IF(('1 - Cover page'!$B$9-M129)= 13,"13", IF(('1 - Cover page'!$B$9-M129)= 14,"14", IF(('1 - Cover page'!$B$9-M129)= 15,"15",  ""))))))))))))))))</f>
        <v>0</v>
      </c>
      <c r="Z129" t="str">
        <f>IF(('1 - Cover page'!$B$9-I129)=0,"0", IF(('1 - Cover page'!$B$9-I129)= 1,"1", IF(('1 - Cover page'!$B$9-I129)= 2,"2", IF(('1 - Cover page'!$B$9-I129)= 3,"3", IF(('1 - Cover page'!$B$9-I129)= 4,"4", IF(('1 - Cover page'!$B$9-I129)= 5,"5", IF(('1 - Cover page'!$B$9-I129)= 6,"6", IF(('1 - Cover page'!$B$9-I129)= 7,"7", IF(('1 - Cover page'!$B$9-I129)= 8,"8", IF(('1 - Cover page'!$B$9-I129)= 9,"9", IF(('1 - Cover page'!$B$9-I129)= 10,"10", IF(('1 - Cover page'!$B$9-I129)= 11,"11", IF(('1 - Cover page'!$B$9-I129)= 12,"12", IF(('1 - Cover page'!$B$9-I129)= 13,"13", IF(('1 - Cover page'!$B$9-I129)= 14,"14", IF(('1 - Cover page'!$B$9-I129)= 15,"15",  ""))))))))))))))))</f>
        <v>0</v>
      </c>
      <c r="AA129" t="e">
        <f>VLOOKUP(E129,'Age group'!$A$2:$B$7,2,TRUE)</f>
        <v>#N/A</v>
      </c>
    </row>
    <row r="130" spans="1:27" ht="12.75" x14ac:dyDescent="0.2">
      <c r="A130" s="21">
        <v>127</v>
      </c>
      <c r="B130" s="22"/>
      <c r="C130" s="22"/>
      <c r="D130" s="23"/>
      <c r="E130" s="103"/>
      <c r="F130" s="22"/>
      <c r="G130" s="22"/>
      <c r="H130" s="24"/>
      <c r="I130" s="16"/>
      <c r="J130" s="25"/>
      <c r="K130" s="25"/>
      <c r="L130" s="26"/>
      <c r="M130" s="17"/>
      <c r="N130" s="27"/>
      <c r="O130" s="27"/>
      <c r="P130" s="20"/>
      <c r="Q130" s="28"/>
      <c r="R130" s="28"/>
      <c r="S130" s="27"/>
      <c r="T130" s="29"/>
      <c r="U130" s="29"/>
      <c r="V130" s="3"/>
      <c r="X130" t="str">
        <f>IF(('1 - Cover page'!$B$9-M130)&lt;6,"&lt;=5 Days","&gt;5 Days")</f>
        <v>&lt;=5 Days</v>
      </c>
      <c r="Y130" t="str">
        <f>IF(('1 - Cover page'!$B$9-M130)=0,"0", IF(('1 - Cover page'!$B$9-M130)= 1,"1", IF(('1 - Cover page'!$B$9-M130)= 2,"2", IF(('1 - Cover page'!$B$9-M130)= 3,"3", IF(('1 - Cover page'!$B$9-M130)= 4,"4", IF(('1 - Cover page'!$B$9-M130)= 5,"5", IF(('1 - Cover page'!$B$9-M130)= 6,"6", IF(('1 - Cover page'!$B$9-M130)= 7,"7", IF(('1 - Cover page'!$B$9-M130)= 8,"8", IF(('1 - Cover page'!$B$9-M130)= 9,"9", IF(('1 - Cover page'!$B$9-M130)= 10,"10", IF(('1 - Cover page'!$B$9-M130)= 11,"11", IF(('1 - Cover page'!$B$9-M130)= 12,"12", IF(('1 - Cover page'!$B$9-M130)= 13,"13", IF(('1 - Cover page'!$B$9-M130)= 14,"14", IF(('1 - Cover page'!$B$9-M130)= 15,"15",  ""))))))))))))))))</f>
        <v>0</v>
      </c>
      <c r="Z130" t="str">
        <f>IF(('1 - Cover page'!$B$9-I130)=0,"0", IF(('1 - Cover page'!$B$9-I130)= 1,"1", IF(('1 - Cover page'!$B$9-I130)= 2,"2", IF(('1 - Cover page'!$B$9-I130)= 3,"3", IF(('1 - Cover page'!$B$9-I130)= 4,"4", IF(('1 - Cover page'!$B$9-I130)= 5,"5", IF(('1 - Cover page'!$B$9-I130)= 6,"6", IF(('1 - Cover page'!$B$9-I130)= 7,"7", IF(('1 - Cover page'!$B$9-I130)= 8,"8", IF(('1 - Cover page'!$B$9-I130)= 9,"9", IF(('1 - Cover page'!$B$9-I130)= 10,"10", IF(('1 - Cover page'!$B$9-I130)= 11,"11", IF(('1 - Cover page'!$B$9-I130)= 12,"12", IF(('1 - Cover page'!$B$9-I130)= 13,"13", IF(('1 - Cover page'!$B$9-I130)= 14,"14", IF(('1 - Cover page'!$B$9-I130)= 15,"15",  ""))))))))))))))))</f>
        <v>0</v>
      </c>
      <c r="AA130" t="e">
        <f>VLOOKUP(E130,'Age group'!$A$2:$B$7,2,TRUE)</f>
        <v>#N/A</v>
      </c>
    </row>
    <row r="131" spans="1:27" ht="12.75" x14ac:dyDescent="0.2">
      <c r="A131" s="21">
        <v>128</v>
      </c>
      <c r="B131" s="22"/>
      <c r="C131" s="22"/>
      <c r="D131" s="23"/>
      <c r="E131" s="103"/>
      <c r="F131" s="22"/>
      <c r="G131" s="22"/>
      <c r="H131" s="24"/>
      <c r="I131" s="16"/>
      <c r="J131" s="25"/>
      <c r="K131" s="25"/>
      <c r="L131" s="26"/>
      <c r="M131" s="17"/>
      <c r="N131" s="27"/>
      <c r="O131" s="27"/>
      <c r="P131" s="20"/>
      <c r="Q131" s="28"/>
      <c r="R131" s="28"/>
      <c r="S131" s="27"/>
      <c r="T131" s="29"/>
      <c r="U131" s="29"/>
      <c r="V131" s="3"/>
      <c r="X131" t="str">
        <f>IF(('1 - Cover page'!$B$9-M131)&lt;6,"&lt;=5 Days","&gt;5 Days")</f>
        <v>&lt;=5 Days</v>
      </c>
      <c r="Y131" t="str">
        <f>IF(('1 - Cover page'!$B$9-M131)=0,"0", IF(('1 - Cover page'!$B$9-M131)= 1,"1", IF(('1 - Cover page'!$B$9-M131)= 2,"2", IF(('1 - Cover page'!$B$9-M131)= 3,"3", IF(('1 - Cover page'!$B$9-M131)= 4,"4", IF(('1 - Cover page'!$B$9-M131)= 5,"5", IF(('1 - Cover page'!$B$9-M131)= 6,"6", IF(('1 - Cover page'!$B$9-M131)= 7,"7", IF(('1 - Cover page'!$B$9-M131)= 8,"8", IF(('1 - Cover page'!$B$9-M131)= 9,"9", IF(('1 - Cover page'!$B$9-M131)= 10,"10", IF(('1 - Cover page'!$B$9-M131)= 11,"11", IF(('1 - Cover page'!$B$9-M131)= 12,"12", IF(('1 - Cover page'!$B$9-M131)= 13,"13", IF(('1 - Cover page'!$B$9-M131)= 14,"14", IF(('1 - Cover page'!$B$9-M131)= 15,"15",  ""))))))))))))))))</f>
        <v>0</v>
      </c>
      <c r="Z131" t="str">
        <f>IF(('1 - Cover page'!$B$9-I131)=0,"0", IF(('1 - Cover page'!$B$9-I131)= 1,"1", IF(('1 - Cover page'!$B$9-I131)= 2,"2", IF(('1 - Cover page'!$B$9-I131)= 3,"3", IF(('1 - Cover page'!$B$9-I131)= 4,"4", IF(('1 - Cover page'!$B$9-I131)= 5,"5", IF(('1 - Cover page'!$B$9-I131)= 6,"6", IF(('1 - Cover page'!$B$9-I131)= 7,"7", IF(('1 - Cover page'!$B$9-I131)= 8,"8", IF(('1 - Cover page'!$B$9-I131)= 9,"9", IF(('1 - Cover page'!$B$9-I131)= 10,"10", IF(('1 - Cover page'!$B$9-I131)= 11,"11", IF(('1 - Cover page'!$B$9-I131)= 12,"12", IF(('1 - Cover page'!$B$9-I131)= 13,"13", IF(('1 - Cover page'!$B$9-I131)= 14,"14", IF(('1 - Cover page'!$B$9-I131)= 15,"15",  ""))))))))))))))))</f>
        <v>0</v>
      </c>
      <c r="AA131" t="e">
        <f>VLOOKUP(E131,'Age group'!$A$2:$B$7,2,TRUE)</f>
        <v>#N/A</v>
      </c>
    </row>
    <row r="132" spans="1:27" ht="12.75" x14ac:dyDescent="0.2">
      <c r="A132" s="21">
        <v>129</v>
      </c>
      <c r="B132" s="22"/>
      <c r="C132" s="22"/>
      <c r="D132" s="23"/>
      <c r="E132" s="103"/>
      <c r="F132" s="22"/>
      <c r="G132" s="22"/>
      <c r="H132" s="24"/>
      <c r="I132" s="16"/>
      <c r="J132" s="25"/>
      <c r="K132" s="25"/>
      <c r="L132" s="26"/>
      <c r="M132" s="17"/>
      <c r="N132" s="27"/>
      <c r="O132" s="27"/>
      <c r="P132" s="20"/>
      <c r="Q132" s="28"/>
      <c r="R132" s="28"/>
      <c r="S132" s="27"/>
      <c r="T132" s="29"/>
      <c r="U132" s="29"/>
      <c r="V132" s="3"/>
      <c r="X132" t="str">
        <f>IF(('1 - Cover page'!$B$9-M132)&lt;6,"&lt;=5 Days","&gt;5 Days")</f>
        <v>&lt;=5 Days</v>
      </c>
      <c r="Y132" t="str">
        <f>IF(('1 - Cover page'!$B$9-M132)=0,"0", IF(('1 - Cover page'!$B$9-M132)= 1,"1", IF(('1 - Cover page'!$B$9-M132)= 2,"2", IF(('1 - Cover page'!$B$9-M132)= 3,"3", IF(('1 - Cover page'!$B$9-M132)= 4,"4", IF(('1 - Cover page'!$B$9-M132)= 5,"5", IF(('1 - Cover page'!$B$9-M132)= 6,"6", IF(('1 - Cover page'!$B$9-M132)= 7,"7", IF(('1 - Cover page'!$B$9-M132)= 8,"8", IF(('1 - Cover page'!$B$9-M132)= 9,"9", IF(('1 - Cover page'!$B$9-M132)= 10,"10", IF(('1 - Cover page'!$B$9-M132)= 11,"11", IF(('1 - Cover page'!$B$9-M132)= 12,"12", IF(('1 - Cover page'!$B$9-M132)= 13,"13", IF(('1 - Cover page'!$B$9-M132)= 14,"14", IF(('1 - Cover page'!$B$9-M132)= 15,"15",  ""))))))))))))))))</f>
        <v>0</v>
      </c>
      <c r="Z132" t="str">
        <f>IF(('1 - Cover page'!$B$9-I132)=0,"0", IF(('1 - Cover page'!$B$9-I132)= 1,"1", IF(('1 - Cover page'!$B$9-I132)= 2,"2", IF(('1 - Cover page'!$B$9-I132)= 3,"3", IF(('1 - Cover page'!$B$9-I132)= 4,"4", IF(('1 - Cover page'!$B$9-I132)= 5,"5", IF(('1 - Cover page'!$B$9-I132)= 6,"6", IF(('1 - Cover page'!$B$9-I132)= 7,"7", IF(('1 - Cover page'!$B$9-I132)= 8,"8", IF(('1 - Cover page'!$B$9-I132)= 9,"9", IF(('1 - Cover page'!$B$9-I132)= 10,"10", IF(('1 - Cover page'!$B$9-I132)= 11,"11", IF(('1 - Cover page'!$B$9-I132)= 12,"12", IF(('1 - Cover page'!$B$9-I132)= 13,"13", IF(('1 - Cover page'!$B$9-I132)= 14,"14", IF(('1 - Cover page'!$B$9-I132)= 15,"15",  ""))))))))))))))))</f>
        <v>0</v>
      </c>
      <c r="AA132" t="e">
        <f>VLOOKUP(E132,'Age group'!$A$2:$B$7,2,TRUE)</f>
        <v>#N/A</v>
      </c>
    </row>
    <row r="133" spans="1:27" ht="12.75" x14ac:dyDescent="0.2">
      <c r="A133" s="21">
        <v>130</v>
      </c>
      <c r="B133" s="22"/>
      <c r="C133" s="22"/>
      <c r="D133" s="23"/>
      <c r="E133" s="103"/>
      <c r="F133" s="22"/>
      <c r="G133" s="22"/>
      <c r="H133" s="24"/>
      <c r="I133" s="16"/>
      <c r="J133" s="25"/>
      <c r="K133" s="25"/>
      <c r="L133" s="26"/>
      <c r="M133" s="17"/>
      <c r="N133" s="27"/>
      <c r="O133" s="27"/>
      <c r="P133" s="20"/>
      <c r="Q133" s="28"/>
      <c r="R133" s="28"/>
      <c r="S133" s="27"/>
      <c r="T133" s="29"/>
      <c r="U133" s="29"/>
      <c r="V133" s="3"/>
      <c r="X133" t="str">
        <f>IF(('1 - Cover page'!$B$9-M133)&lt;6,"&lt;=5 Days","&gt;5 Days")</f>
        <v>&lt;=5 Days</v>
      </c>
      <c r="Y133" t="str">
        <f>IF(('1 - Cover page'!$B$9-M133)=0,"0", IF(('1 - Cover page'!$B$9-M133)= 1,"1", IF(('1 - Cover page'!$B$9-M133)= 2,"2", IF(('1 - Cover page'!$B$9-M133)= 3,"3", IF(('1 - Cover page'!$B$9-M133)= 4,"4", IF(('1 - Cover page'!$B$9-M133)= 5,"5", IF(('1 - Cover page'!$B$9-M133)= 6,"6", IF(('1 - Cover page'!$B$9-M133)= 7,"7", IF(('1 - Cover page'!$B$9-M133)= 8,"8", IF(('1 - Cover page'!$B$9-M133)= 9,"9", IF(('1 - Cover page'!$B$9-M133)= 10,"10", IF(('1 - Cover page'!$B$9-M133)= 11,"11", IF(('1 - Cover page'!$B$9-M133)= 12,"12", IF(('1 - Cover page'!$B$9-M133)= 13,"13", IF(('1 - Cover page'!$B$9-M133)= 14,"14", IF(('1 - Cover page'!$B$9-M133)= 15,"15",  ""))))))))))))))))</f>
        <v>0</v>
      </c>
      <c r="Z133" t="str">
        <f>IF(('1 - Cover page'!$B$9-I133)=0,"0", IF(('1 - Cover page'!$B$9-I133)= 1,"1", IF(('1 - Cover page'!$B$9-I133)= 2,"2", IF(('1 - Cover page'!$B$9-I133)= 3,"3", IF(('1 - Cover page'!$B$9-I133)= 4,"4", IF(('1 - Cover page'!$B$9-I133)= 5,"5", IF(('1 - Cover page'!$B$9-I133)= 6,"6", IF(('1 - Cover page'!$B$9-I133)= 7,"7", IF(('1 - Cover page'!$B$9-I133)= 8,"8", IF(('1 - Cover page'!$B$9-I133)= 9,"9", IF(('1 - Cover page'!$B$9-I133)= 10,"10", IF(('1 - Cover page'!$B$9-I133)= 11,"11", IF(('1 - Cover page'!$B$9-I133)= 12,"12", IF(('1 - Cover page'!$B$9-I133)= 13,"13", IF(('1 - Cover page'!$B$9-I133)= 14,"14", IF(('1 - Cover page'!$B$9-I133)= 15,"15",  ""))))))))))))))))</f>
        <v>0</v>
      </c>
      <c r="AA133" t="e">
        <f>VLOOKUP(E133,'Age group'!$A$2:$B$7,2,TRUE)</f>
        <v>#N/A</v>
      </c>
    </row>
    <row r="134" spans="1:27" ht="12.75" x14ac:dyDescent="0.2">
      <c r="A134" s="21">
        <v>131</v>
      </c>
      <c r="B134" s="22"/>
      <c r="C134" s="22"/>
      <c r="D134" s="23"/>
      <c r="E134" s="103"/>
      <c r="F134" s="22"/>
      <c r="G134" s="22"/>
      <c r="H134" s="24"/>
      <c r="I134" s="16"/>
      <c r="J134" s="25"/>
      <c r="K134" s="25"/>
      <c r="L134" s="26"/>
      <c r="M134" s="17"/>
      <c r="N134" s="27"/>
      <c r="O134" s="27"/>
      <c r="P134" s="20"/>
      <c r="Q134" s="28"/>
      <c r="R134" s="28"/>
      <c r="S134" s="27"/>
      <c r="T134" s="29"/>
      <c r="U134" s="29"/>
      <c r="V134" s="3"/>
      <c r="X134" t="str">
        <f>IF(('1 - Cover page'!$B$9-M134)&lt;6,"&lt;=5 Days","&gt;5 Days")</f>
        <v>&lt;=5 Days</v>
      </c>
      <c r="Y134" t="str">
        <f>IF(('1 - Cover page'!$B$9-M134)=0,"0", IF(('1 - Cover page'!$B$9-M134)= 1,"1", IF(('1 - Cover page'!$B$9-M134)= 2,"2", IF(('1 - Cover page'!$B$9-M134)= 3,"3", IF(('1 - Cover page'!$B$9-M134)= 4,"4", IF(('1 - Cover page'!$B$9-M134)= 5,"5", IF(('1 - Cover page'!$B$9-M134)= 6,"6", IF(('1 - Cover page'!$B$9-M134)= 7,"7", IF(('1 - Cover page'!$B$9-M134)= 8,"8", IF(('1 - Cover page'!$B$9-M134)= 9,"9", IF(('1 - Cover page'!$B$9-M134)= 10,"10", IF(('1 - Cover page'!$B$9-M134)= 11,"11", IF(('1 - Cover page'!$B$9-M134)= 12,"12", IF(('1 - Cover page'!$B$9-M134)= 13,"13", IF(('1 - Cover page'!$B$9-M134)= 14,"14", IF(('1 - Cover page'!$B$9-M134)= 15,"15",  ""))))))))))))))))</f>
        <v>0</v>
      </c>
      <c r="Z134" t="str">
        <f>IF(('1 - Cover page'!$B$9-I134)=0,"0", IF(('1 - Cover page'!$B$9-I134)= 1,"1", IF(('1 - Cover page'!$B$9-I134)= 2,"2", IF(('1 - Cover page'!$B$9-I134)= 3,"3", IF(('1 - Cover page'!$B$9-I134)= 4,"4", IF(('1 - Cover page'!$B$9-I134)= 5,"5", IF(('1 - Cover page'!$B$9-I134)= 6,"6", IF(('1 - Cover page'!$B$9-I134)= 7,"7", IF(('1 - Cover page'!$B$9-I134)= 8,"8", IF(('1 - Cover page'!$B$9-I134)= 9,"9", IF(('1 - Cover page'!$B$9-I134)= 10,"10", IF(('1 - Cover page'!$B$9-I134)= 11,"11", IF(('1 - Cover page'!$B$9-I134)= 12,"12", IF(('1 - Cover page'!$B$9-I134)= 13,"13", IF(('1 - Cover page'!$B$9-I134)= 14,"14", IF(('1 - Cover page'!$B$9-I134)= 15,"15",  ""))))))))))))))))</f>
        <v>0</v>
      </c>
      <c r="AA134" t="e">
        <f>VLOOKUP(E134,'Age group'!$A$2:$B$7,2,TRUE)</f>
        <v>#N/A</v>
      </c>
    </row>
    <row r="135" spans="1:27" ht="12.75" x14ac:dyDescent="0.2">
      <c r="A135" s="21">
        <v>132</v>
      </c>
      <c r="B135" s="22"/>
      <c r="C135" s="22"/>
      <c r="D135" s="23"/>
      <c r="E135" s="103"/>
      <c r="F135" s="22"/>
      <c r="G135" s="22"/>
      <c r="H135" s="24"/>
      <c r="I135" s="16"/>
      <c r="J135" s="25"/>
      <c r="K135" s="25"/>
      <c r="L135" s="26"/>
      <c r="M135" s="17"/>
      <c r="N135" s="27"/>
      <c r="O135" s="27"/>
      <c r="P135" s="20"/>
      <c r="Q135" s="28"/>
      <c r="R135" s="28"/>
      <c r="S135" s="27"/>
      <c r="T135" s="29"/>
      <c r="U135" s="29"/>
      <c r="V135" s="3"/>
      <c r="X135" t="str">
        <f>IF(('1 - Cover page'!$B$9-M135)&lt;6,"&lt;=5 Days","&gt;5 Days")</f>
        <v>&lt;=5 Days</v>
      </c>
      <c r="Y135" t="str">
        <f>IF(('1 - Cover page'!$B$9-M135)=0,"0", IF(('1 - Cover page'!$B$9-M135)= 1,"1", IF(('1 - Cover page'!$B$9-M135)= 2,"2", IF(('1 - Cover page'!$B$9-M135)= 3,"3", IF(('1 - Cover page'!$B$9-M135)= 4,"4", IF(('1 - Cover page'!$B$9-M135)= 5,"5", IF(('1 - Cover page'!$B$9-M135)= 6,"6", IF(('1 - Cover page'!$B$9-M135)= 7,"7", IF(('1 - Cover page'!$B$9-M135)= 8,"8", IF(('1 - Cover page'!$B$9-M135)= 9,"9", IF(('1 - Cover page'!$B$9-M135)= 10,"10", IF(('1 - Cover page'!$B$9-M135)= 11,"11", IF(('1 - Cover page'!$B$9-M135)= 12,"12", IF(('1 - Cover page'!$B$9-M135)= 13,"13", IF(('1 - Cover page'!$B$9-M135)= 14,"14", IF(('1 - Cover page'!$B$9-M135)= 15,"15",  ""))))))))))))))))</f>
        <v>0</v>
      </c>
      <c r="Z135" t="str">
        <f>IF(('1 - Cover page'!$B$9-I135)=0,"0", IF(('1 - Cover page'!$B$9-I135)= 1,"1", IF(('1 - Cover page'!$B$9-I135)= 2,"2", IF(('1 - Cover page'!$B$9-I135)= 3,"3", IF(('1 - Cover page'!$B$9-I135)= 4,"4", IF(('1 - Cover page'!$B$9-I135)= 5,"5", IF(('1 - Cover page'!$B$9-I135)= 6,"6", IF(('1 - Cover page'!$B$9-I135)= 7,"7", IF(('1 - Cover page'!$B$9-I135)= 8,"8", IF(('1 - Cover page'!$B$9-I135)= 9,"9", IF(('1 - Cover page'!$B$9-I135)= 10,"10", IF(('1 - Cover page'!$B$9-I135)= 11,"11", IF(('1 - Cover page'!$B$9-I135)= 12,"12", IF(('1 - Cover page'!$B$9-I135)= 13,"13", IF(('1 - Cover page'!$B$9-I135)= 14,"14", IF(('1 - Cover page'!$B$9-I135)= 15,"15",  ""))))))))))))))))</f>
        <v>0</v>
      </c>
      <c r="AA135" t="e">
        <f>VLOOKUP(E135,'Age group'!$A$2:$B$7,2,TRUE)</f>
        <v>#N/A</v>
      </c>
    </row>
    <row r="136" spans="1:27" ht="12.75" x14ac:dyDescent="0.2">
      <c r="A136" s="21">
        <v>133</v>
      </c>
      <c r="B136" s="22"/>
      <c r="C136" s="22"/>
      <c r="D136" s="23"/>
      <c r="E136" s="103"/>
      <c r="F136" s="22"/>
      <c r="G136" s="22"/>
      <c r="H136" s="24"/>
      <c r="I136" s="16"/>
      <c r="J136" s="25"/>
      <c r="K136" s="25"/>
      <c r="L136" s="26"/>
      <c r="M136" s="17"/>
      <c r="N136" s="27"/>
      <c r="O136" s="27"/>
      <c r="P136" s="20"/>
      <c r="Q136" s="28"/>
      <c r="R136" s="28"/>
      <c r="S136" s="27"/>
      <c r="T136" s="29"/>
      <c r="U136" s="29"/>
      <c r="V136" s="3"/>
      <c r="X136" t="str">
        <f>IF(('1 - Cover page'!$B$9-M136)&lt;6,"&lt;=5 Days","&gt;5 Days")</f>
        <v>&lt;=5 Days</v>
      </c>
      <c r="Y136" t="str">
        <f>IF(('1 - Cover page'!$B$9-M136)=0,"0", IF(('1 - Cover page'!$B$9-M136)= 1,"1", IF(('1 - Cover page'!$B$9-M136)= 2,"2", IF(('1 - Cover page'!$B$9-M136)= 3,"3", IF(('1 - Cover page'!$B$9-M136)= 4,"4", IF(('1 - Cover page'!$B$9-M136)= 5,"5", IF(('1 - Cover page'!$B$9-M136)= 6,"6", IF(('1 - Cover page'!$B$9-M136)= 7,"7", IF(('1 - Cover page'!$B$9-M136)= 8,"8", IF(('1 - Cover page'!$B$9-M136)= 9,"9", IF(('1 - Cover page'!$B$9-M136)= 10,"10", IF(('1 - Cover page'!$B$9-M136)= 11,"11", IF(('1 - Cover page'!$B$9-M136)= 12,"12", IF(('1 - Cover page'!$B$9-M136)= 13,"13", IF(('1 - Cover page'!$B$9-M136)= 14,"14", IF(('1 - Cover page'!$B$9-M136)= 15,"15",  ""))))))))))))))))</f>
        <v>0</v>
      </c>
      <c r="Z136" t="str">
        <f>IF(('1 - Cover page'!$B$9-I136)=0,"0", IF(('1 - Cover page'!$B$9-I136)= 1,"1", IF(('1 - Cover page'!$B$9-I136)= 2,"2", IF(('1 - Cover page'!$B$9-I136)= 3,"3", IF(('1 - Cover page'!$B$9-I136)= 4,"4", IF(('1 - Cover page'!$B$9-I136)= 5,"5", IF(('1 - Cover page'!$B$9-I136)= 6,"6", IF(('1 - Cover page'!$B$9-I136)= 7,"7", IF(('1 - Cover page'!$B$9-I136)= 8,"8", IF(('1 - Cover page'!$B$9-I136)= 9,"9", IF(('1 - Cover page'!$B$9-I136)= 10,"10", IF(('1 - Cover page'!$B$9-I136)= 11,"11", IF(('1 - Cover page'!$B$9-I136)= 12,"12", IF(('1 - Cover page'!$B$9-I136)= 13,"13", IF(('1 - Cover page'!$B$9-I136)= 14,"14", IF(('1 - Cover page'!$B$9-I136)= 15,"15",  ""))))))))))))))))</f>
        <v>0</v>
      </c>
      <c r="AA136" t="e">
        <f>VLOOKUP(E136,'Age group'!$A$2:$B$7,2,TRUE)</f>
        <v>#N/A</v>
      </c>
    </row>
    <row r="137" spans="1:27" ht="12.75" x14ac:dyDescent="0.2">
      <c r="A137" s="21">
        <v>134</v>
      </c>
      <c r="B137" s="22"/>
      <c r="C137" s="22"/>
      <c r="D137" s="23"/>
      <c r="E137" s="103"/>
      <c r="F137" s="22"/>
      <c r="G137" s="22"/>
      <c r="H137" s="24"/>
      <c r="I137" s="16"/>
      <c r="J137" s="25"/>
      <c r="K137" s="25"/>
      <c r="L137" s="26"/>
      <c r="M137" s="17"/>
      <c r="N137" s="27"/>
      <c r="O137" s="27"/>
      <c r="P137" s="20"/>
      <c r="Q137" s="28"/>
      <c r="R137" s="28"/>
      <c r="S137" s="27"/>
      <c r="T137" s="29"/>
      <c r="U137" s="29"/>
      <c r="V137" s="3"/>
      <c r="X137" t="str">
        <f>IF(('1 - Cover page'!$B$9-M137)&lt;6,"&lt;=5 Days","&gt;5 Days")</f>
        <v>&lt;=5 Days</v>
      </c>
      <c r="Y137" t="str">
        <f>IF(('1 - Cover page'!$B$9-M137)=0,"0", IF(('1 - Cover page'!$B$9-M137)= 1,"1", IF(('1 - Cover page'!$B$9-M137)= 2,"2", IF(('1 - Cover page'!$B$9-M137)= 3,"3", IF(('1 - Cover page'!$B$9-M137)= 4,"4", IF(('1 - Cover page'!$B$9-M137)= 5,"5", IF(('1 - Cover page'!$B$9-M137)= 6,"6", IF(('1 - Cover page'!$B$9-M137)= 7,"7", IF(('1 - Cover page'!$B$9-M137)= 8,"8", IF(('1 - Cover page'!$B$9-M137)= 9,"9", IF(('1 - Cover page'!$B$9-M137)= 10,"10", IF(('1 - Cover page'!$B$9-M137)= 11,"11", IF(('1 - Cover page'!$B$9-M137)= 12,"12", IF(('1 - Cover page'!$B$9-M137)= 13,"13", IF(('1 - Cover page'!$B$9-M137)= 14,"14", IF(('1 - Cover page'!$B$9-M137)= 15,"15",  ""))))))))))))))))</f>
        <v>0</v>
      </c>
      <c r="Z137" t="str">
        <f>IF(('1 - Cover page'!$B$9-I137)=0,"0", IF(('1 - Cover page'!$B$9-I137)= 1,"1", IF(('1 - Cover page'!$B$9-I137)= 2,"2", IF(('1 - Cover page'!$B$9-I137)= 3,"3", IF(('1 - Cover page'!$B$9-I137)= 4,"4", IF(('1 - Cover page'!$B$9-I137)= 5,"5", IF(('1 - Cover page'!$B$9-I137)= 6,"6", IF(('1 - Cover page'!$B$9-I137)= 7,"7", IF(('1 - Cover page'!$B$9-I137)= 8,"8", IF(('1 - Cover page'!$B$9-I137)= 9,"9", IF(('1 - Cover page'!$B$9-I137)= 10,"10", IF(('1 - Cover page'!$B$9-I137)= 11,"11", IF(('1 - Cover page'!$B$9-I137)= 12,"12", IF(('1 - Cover page'!$B$9-I137)= 13,"13", IF(('1 - Cover page'!$B$9-I137)= 14,"14", IF(('1 - Cover page'!$B$9-I137)= 15,"15",  ""))))))))))))))))</f>
        <v>0</v>
      </c>
      <c r="AA137" t="e">
        <f>VLOOKUP(E137,'Age group'!$A$2:$B$7,2,TRUE)</f>
        <v>#N/A</v>
      </c>
    </row>
    <row r="138" spans="1:27" ht="12.75" x14ac:dyDescent="0.2">
      <c r="A138" s="21">
        <v>135</v>
      </c>
      <c r="B138" s="22"/>
      <c r="C138" s="22"/>
      <c r="D138" s="23"/>
      <c r="E138" s="103"/>
      <c r="F138" s="22"/>
      <c r="G138" s="22"/>
      <c r="H138" s="24"/>
      <c r="I138" s="16"/>
      <c r="J138" s="25"/>
      <c r="K138" s="25"/>
      <c r="L138" s="26"/>
      <c r="M138" s="17"/>
      <c r="N138" s="27"/>
      <c r="O138" s="27"/>
      <c r="P138" s="20"/>
      <c r="Q138" s="28"/>
      <c r="R138" s="28"/>
      <c r="S138" s="27"/>
      <c r="T138" s="29"/>
      <c r="U138" s="29"/>
      <c r="V138" s="3"/>
      <c r="X138" t="str">
        <f>IF(('1 - Cover page'!$B$9-M138)&lt;6,"&lt;=5 Days","&gt;5 Days")</f>
        <v>&lt;=5 Days</v>
      </c>
      <c r="Y138" t="str">
        <f>IF(('1 - Cover page'!$B$9-M138)=0,"0", IF(('1 - Cover page'!$B$9-M138)= 1,"1", IF(('1 - Cover page'!$B$9-M138)= 2,"2", IF(('1 - Cover page'!$B$9-M138)= 3,"3", IF(('1 - Cover page'!$B$9-M138)= 4,"4", IF(('1 - Cover page'!$B$9-M138)= 5,"5", IF(('1 - Cover page'!$B$9-M138)= 6,"6", IF(('1 - Cover page'!$B$9-M138)= 7,"7", IF(('1 - Cover page'!$B$9-M138)= 8,"8", IF(('1 - Cover page'!$B$9-M138)= 9,"9", IF(('1 - Cover page'!$B$9-M138)= 10,"10", IF(('1 - Cover page'!$B$9-M138)= 11,"11", IF(('1 - Cover page'!$B$9-M138)= 12,"12", IF(('1 - Cover page'!$B$9-M138)= 13,"13", IF(('1 - Cover page'!$B$9-M138)= 14,"14", IF(('1 - Cover page'!$B$9-M138)= 15,"15",  ""))))))))))))))))</f>
        <v>0</v>
      </c>
      <c r="Z138" t="str">
        <f>IF(('1 - Cover page'!$B$9-I138)=0,"0", IF(('1 - Cover page'!$B$9-I138)= 1,"1", IF(('1 - Cover page'!$B$9-I138)= 2,"2", IF(('1 - Cover page'!$B$9-I138)= 3,"3", IF(('1 - Cover page'!$B$9-I138)= 4,"4", IF(('1 - Cover page'!$B$9-I138)= 5,"5", IF(('1 - Cover page'!$B$9-I138)= 6,"6", IF(('1 - Cover page'!$B$9-I138)= 7,"7", IF(('1 - Cover page'!$B$9-I138)= 8,"8", IF(('1 - Cover page'!$B$9-I138)= 9,"9", IF(('1 - Cover page'!$B$9-I138)= 10,"10", IF(('1 - Cover page'!$B$9-I138)= 11,"11", IF(('1 - Cover page'!$B$9-I138)= 12,"12", IF(('1 - Cover page'!$B$9-I138)= 13,"13", IF(('1 - Cover page'!$B$9-I138)= 14,"14", IF(('1 - Cover page'!$B$9-I138)= 15,"15",  ""))))))))))))))))</f>
        <v>0</v>
      </c>
      <c r="AA138" t="e">
        <f>VLOOKUP(E138,'Age group'!$A$2:$B$7,2,TRUE)</f>
        <v>#N/A</v>
      </c>
    </row>
    <row r="139" spans="1:27" ht="12.75" x14ac:dyDescent="0.2">
      <c r="A139" s="21">
        <v>136</v>
      </c>
      <c r="B139" s="22"/>
      <c r="C139" s="22"/>
      <c r="D139" s="23"/>
      <c r="E139" s="103"/>
      <c r="F139" s="22"/>
      <c r="G139" s="22"/>
      <c r="H139" s="24"/>
      <c r="I139" s="16"/>
      <c r="J139" s="25"/>
      <c r="K139" s="25"/>
      <c r="L139" s="26"/>
      <c r="M139" s="17"/>
      <c r="N139" s="27"/>
      <c r="O139" s="27"/>
      <c r="P139" s="20"/>
      <c r="Q139" s="28"/>
      <c r="R139" s="28"/>
      <c r="S139" s="27"/>
      <c r="T139" s="29"/>
      <c r="U139" s="29"/>
      <c r="V139" s="3"/>
      <c r="X139" t="str">
        <f>IF(('1 - Cover page'!$B$9-M139)&lt;6,"&lt;=5 Days","&gt;5 Days")</f>
        <v>&lt;=5 Days</v>
      </c>
      <c r="Y139" t="str">
        <f>IF(('1 - Cover page'!$B$9-M139)=0,"0", IF(('1 - Cover page'!$B$9-M139)= 1,"1", IF(('1 - Cover page'!$B$9-M139)= 2,"2", IF(('1 - Cover page'!$B$9-M139)= 3,"3", IF(('1 - Cover page'!$B$9-M139)= 4,"4", IF(('1 - Cover page'!$B$9-M139)= 5,"5", IF(('1 - Cover page'!$B$9-M139)= 6,"6", IF(('1 - Cover page'!$B$9-M139)= 7,"7", IF(('1 - Cover page'!$B$9-M139)= 8,"8", IF(('1 - Cover page'!$B$9-M139)= 9,"9", IF(('1 - Cover page'!$B$9-M139)= 10,"10", IF(('1 - Cover page'!$B$9-M139)= 11,"11", IF(('1 - Cover page'!$B$9-M139)= 12,"12", IF(('1 - Cover page'!$B$9-M139)= 13,"13", IF(('1 - Cover page'!$B$9-M139)= 14,"14", IF(('1 - Cover page'!$B$9-M139)= 15,"15",  ""))))))))))))))))</f>
        <v>0</v>
      </c>
      <c r="Z139" t="str">
        <f>IF(('1 - Cover page'!$B$9-I139)=0,"0", IF(('1 - Cover page'!$B$9-I139)= 1,"1", IF(('1 - Cover page'!$B$9-I139)= 2,"2", IF(('1 - Cover page'!$B$9-I139)= 3,"3", IF(('1 - Cover page'!$B$9-I139)= 4,"4", IF(('1 - Cover page'!$B$9-I139)= 5,"5", IF(('1 - Cover page'!$B$9-I139)= 6,"6", IF(('1 - Cover page'!$B$9-I139)= 7,"7", IF(('1 - Cover page'!$B$9-I139)= 8,"8", IF(('1 - Cover page'!$B$9-I139)= 9,"9", IF(('1 - Cover page'!$B$9-I139)= 10,"10", IF(('1 - Cover page'!$B$9-I139)= 11,"11", IF(('1 - Cover page'!$B$9-I139)= 12,"12", IF(('1 - Cover page'!$B$9-I139)= 13,"13", IF(('1 - Cover page'!$B$9-I139)= 14,"14", IF(('1 - Cover page'!$B$9-I139)= 15,"15",  ""))))))))))))))))</f>
        <v>0</v>
      </c>
      <c r="AA139" t="e">
        <f>VLOOKUP(E139,'Age group'!$A$2:$B$7,2,TRUE)</f>
        <v>#N/A</v>
      </c>
    </row>
    <row r="140" spans="1:27" ht="12.75" x14ac:dyDescent="0.2">
      <c r="A140" s="21">
        <v>137</v>
      </c>
      <c r="B140" s="22"/>
      <c r="C140" s="22"/>
      <c r="D140" s="23"/>
      <c r="E140" s="103"/>
      <c r="F140" s="22"/>
      <c r="G140" s="22"/>
      <c r="H140" s="24"/>
      <c r="I140" s="16"/>
      <c r="J140" s="25"/>
      <c r="K140" s="25"/>
      <c r="L140" s="26"/>
      <c r="M140" s="17"/>
      <c r="N140" s="27"/>
      <c r="O140" s="27"/>
      <c r="P140" s="20"/>
      <c r="Q140" s="28"/>
      <c r="R140" s="28"/>
      <c r="S140" s="27"/>
      <c r="T140" s="29"/>
      <c r="U140" s="29"/>
      <c r="V140" s="3"/>
      <c r="X140" t="str">
        <f>IF(('1 - Cover page'!$B$9-M140)&lt;6,"&lt;=5 Days","&gt;5 Days")</f>
        <v>&lt;=5 Days</v>
      </c>
      <c r="Y140" t="str">
        <f>IF(('1 - Cover page'!$B$9-M140)=0,"0", IF(('1 - Cover page'!$B$9-M140)= 1,"1", IF(('1 - Cover page'!$B$9-M140)= 2,"2", IF(('1 - Cover page'!$B$9-M140)= 3,"3", IF(('1 - Cover page'!$B$9-M140)= 4,"4", IF(('1 - Cover page'!$B$9-M140)= 5,"5", IF(('1 - Cover page'!$B$9-M140)= 6,"6", IF(('1 - Cover page'!$B$9-M140)= 7,"7", IF(('1 - Cover page'!$B$9-M140)= 8,"8", IF(('1 - Cover page'!$B$9-M140)= 9,"9", IF(('1 - Cover page'!$B$9-M140)= 10,"10", IF(('1 - Cover page'!$B$9-M140)= 11,"11", IF(('1 - Cover page'!$B$9-M140)= 12,"12", IF(('1 - Cover page'!$B$9-M140)= 13,"13", IF(('1 - Cover page'!$B$9-M140)= 14,"14", IF(('1 - Cover page'!$B$9-M140)= 15,"15",  ""))))))))))))))))</f>
        <v>0</v>
      </c>
      <c r="Z140" t="str">
        <f>IF(('1 - Cover page'!$B$9-I140)=0,"0", IF(('1 - Cover page'!$B$9-I140)= 1,"1", IF(('1 - Cover page'!$B$9-I140)= 2,"2", IF(('1 - Cover page'!$B$9-I140)= 3,"3", IF(('1 - Cover page'!$B$9-I140)= 4,"4", IF(('1 - Cover page'!$B$9-I140)= 5,"5", IF(('1 - Cover page'!$B$9-I140)= 6,"6", IF(('1 - Cover page'!$B$9-I140)= 7,"7", IF(('1 - Cover page'!$B$9-I140)= 8,"8", IF(('1 - Cover page'!$B$9-I140)= 9,"9", IF(('1 - Cover page'!$B$9-I140)= 10,"10", IF(('1 - Cover page'!$B$9-I140)= 11,"11", IF(('1 - Cover page'!$B$9-I140)= 12,"12", IF(('1 - Cover page'!$B$9-I140)= 13,"13", IF(('1 - Cover page'!$B$9-I140)= 14,"14", IF(('1 - Cover page'!$B$9-I140)= 15,"15",  ""))))))))))))))))</f>
        <v>0</v>
      </c>
      <c r="AA140" t="e">
        <f>VLOOKUP(E140,'Age group'!$A$2:$B$7,2,TRUE)</f>
        <v>#N/A</v>
      </c>
    </row>
    <row r="141" spans="1:27" ht="12.75" x14ac:dyDescent="0.2">
      <c r="A141" s="21">
        <v>138</v>
      </c>
      <c r="B141" s="22"/>
      <c r="C141" s="22"/>
      <c r="D141" s="23"/>
      <c r="E141" s="103"/>
      <c r="F141" s="22"/>
      <c r="G141" s="22"/>
      <c r="H141" s="24"/>
      <c r="I141" s="16"/>
      <c r="J141" s="25"/>
      <c r="K141" s="25"/>
      <c r="L141" s="26"/>
      <c r="M141" s="17"/>
      <c r="N141" s="27"/>
      <c r="O141" s="27"/>
      <c r="P141" s="20"/>
      <c r="Q141" s="28"/>
      <c r="R141" s="28"/>
      <c r="S141" s="27"/>
      <c r="T141" s="29"/>
      <c r="U141" s="29"/>
      <c r="V141" s="3"/>
      <c r="X141" t="str">
        <f>IF(('1 - Cover page'!$B$9-M141)&lt;6,"&lt;=5 Days","&gt;5 Days")</f>
        <v>&lt;=5 Days</v>
      </c>
      <c r="Y141" t="str">
        <f>IF(('1 - Cover page'!$B$9-M141)=0,"0", IF(('1 - Cover page'!$B$9-M141)= 1,"1", IF(('1 - Cover page'!$B$9-M141)= 2,"2", IF(('1 - Cover page'!$B$9-M141)= 3,"3", IF(('1 - Cover page'!$B$9-M141)= 4,"4", IF(('1 - Cover page'!$B$9-M141)= 5,"5", IF(('1 - Cover page'!$B$9-M141)= 6,"6", IF(('1 - Cover page'!$B$9-M141)= 7,"7", IF(('1 - Cover page'!$B$9-M141)= 8,"8", IF(('1 - Cover page'!$B$9-M141)= 9,"9", IF(('1 - Cover page'!$B$9-M141)= 10,"10", IF(('1 - Cover page'!$B$9-M141)= 11,"11", IF(('1 - Cover page'!$B$9-M141)= 12,"12", IF(('1 - Cover page'!$B$9-M141)= 13,"13", IF(('1 - Cover page'!$B$9-M141)= 14,"14", IF(('1 - Cover page'!$B$9-M141)= 15,"15",  ""))))))))))))))))</f>
        <v>0</v>
      </c>
      <c r="Z141" t="str">
        <f>IF(('1 - Cover page'!$B$9-I141)=0,"0", IF(('1 - Cover page'!$B$9-I141)= 1,"1", IF(('1 - Cover page'!$B$9-I141)= 2,"2", IF(('1 - Cover page'!$B$9-I141)= 3,"3", IF(('1 - Cover page'!$B$9-I141)= 4,"4", IF(('1 - Cover page'!$B$9-I141)= 5,"5", IF(('1 - Cover page'!$B$9-I141)= 6,"6", IF(('1 - Cover page'!$B$9-I141)= 7,"7", IF(('1 - Cover page'!$B$9-I141)= 8,"8", IF(('1 - Cover page'!$B$9-I141)= 9,"9", IF(('1 - Cover page'!$B$9-I141)= 10,"10", IF(('1 - Cover page'!$B$9-I141)= 11,"11", IF(('1 - Cover page'!$B$9-I141)= 12,"12", IF(('1 - Cover page'!$B$9-I141)= 13,"13", IF(('1 - Cover page'!$B$9-I141)= 14,"14", IF(('1 - Cover page'!$B$9-I141)= 15,"15",  ""))))))))))))))))</f>
        <v>0</v>
      </c>
      <c r="AA141" t="e">
        <f>VLOOKUP(E141,'Age group'!$A$2:$B$7,2,TRUE)</f>
        <v>#N/A</v>
      </c>
    </row>
    <row r="142" spans="1:27" ht="12.75" x14ac:dyDescent="0.2">
      <c r="A142" s="21">
        <v>139</v>
      </c>
      <c r="B142" s="22"/>
      <c r="C142" s="22"/>
      <c r="D142" s="23"/>
      <c r="E142" s="103"/>
      <c r="F142" s="22"/>
      <c r="G142" s="22"/>
      <c r="H142" s="24"/>
      <c r="I142" s="16"/>
      <c r="J142" s="25"/>
      <c r="K142" s="25"/>
      <c r="L142" s="26"/>
      <c r="M142" s="17"/>
      <c r="N142" s="27"/>
      <c r="O142" s="27"/>
      <c r="P142" s="20"/>
      <c r="Q142" s="28"/>
      <c r="R142" s="28"/>
      <c r="S142" s="27"/>
      <c r="T142" s="29"/>
      <c r="U142" s="29"/>
      <c r="V142" s="3"/>
      <c r="X142" t="str">
        <f>IF(('1 - Cover page'!$B$9-M142)&lt;6,"&lt;=5 Days","&gt;5 Days")</f>
        <v>&lt;=5 Days</v>
      </c>
      <c r="Y142" t="str">
        <f>IF(('1 - Cover page'!$B$9-M142)=0,"0", IF(('1 - Cover page'!$B$9-M142)= 1,"1", IF(('1 - Cover page'!$B$9-M142)= 2,"2", IF(('1 - Cover page'!$B$9-M142)= 3,"3", IF(('1 - Cover page'!$B$9-M142)= 4,"4", IF(('1 - Cover page'!$B$9-M142)= 5,"5", IF(('1 - Cover page'!$B$9-M142)= 6,"6", IF(('1 - Cover page'!$B$9-M142)= 7,"7", IF(('1 - Cover page'!$B$9-M142)= 8,"8", IF(('1 - Cover page'!$B$9-M142)= 9,"9", IF(('1 - Cover page'!$B$9-M142)= 10,"10", IF(('1 - Cover page'!$B$9-M142)= 11,"11", IF(('1 - Cover page'!$B$9-M142)= 12,"12", IF(('1 - Cover page'!$B$9-M142)= 13,"13", IF(('1 - Cover page'!$B$9-M142)= 14,"14", IF(('1 - Cover page'!$B$9-M142)= 15,"15",  ""))))))))))))))))</f>
        <v>0</v>
      </c>
      <c r="Z142" t="str">
        <f>IF(('1 - Cover page'!$B$9-I142)=0,"0", IF(('1 - Cover page'!$B$9-I142)= 1,"1", IF(('1 - Cover page'!$B$9-I142)= 2,"2", IF(('1 - Cover page'!$B$9-I142)= 3,"3", IF(('1 - Cover page'!$B$9-I142)= 4,"4", IF(('1 - Cover page'!$B$9-I142)= 5,"5", IF(('1 - Cover page'!$B$9-I142)= 6,"6", IF(('1 - Cover page'!$B$9-I142)= 7,"7", IF(('1 - Cover page'!$B$9-I142)= 8,"8", IF(('1 - Cover page'!$B$9-I142)= 9,"9", IF(('1 - Cover page'!$B$9-I142)= 10,"10", IF(('1 - Cover page'!$B$9-I142)= 11,"11", IF(('1 - Cover page'!$B$9-I142)= 12,"12", IF(('1 - Cover page'!$B$9-I142)= 13,"13", IF(('1 - Cover page'!$B$9-I142)= 14,"14", IF(('1 - Cover page'!$B$9-I142)= 15,"15",  ""))))))))))))))))</f>
        <v>0</v>
      </c>
      <c r="AA142" t="e">
        <f>VLOOKUP(E142,'Age group'!$A$2:$B$7,2,TRUE)</f>
        <v>#N/A</v>
      </c>
    </row>
    <row r="143" spans="1:27" ht="12.75" x14ac:dyDescent="0.2">
      <c r="A143" s="21">
        <v>140</v>
      </c>
      <c r="B143" s="22"/>
      <c r="C143" s="22"/>
      <c r="D143" s="23"/>
      <c r="E143" s="103"/>
      <c r="F143" s="22"/>
      <c r="G143" s="22"/>
      <c r="H143" s="24"/>
      <c r="I143" s="16"/>
      <c r="J143" s="25"/>
      <c r="K143" s="25"/>
      <c r="L143" s="26"/>
      <c r="M143" s="17"/>
      <c r="N143" s="27"/>
      <c r="O143" s="27"/>
      <c r="P143" s="20"/>
      <c r="Q143" s="28"/>
      <c r="R143" s="28"/>
      <c r="S143" s="27"/>
      <c r="T143" s="29"/>
      <c r="U143" s="29"/>
      <c r="V143" s="3"/>
      <c r="X143" t="str">
        <f>IF(('1 - Cover page'!$B$9-M143)&lt;6,"&lt;=5 Days","&gt;5 Days")</f>
        <v>&lt;=5 Days</v>
      </c>
      <c r="Y143" t="str">
        <f>IF(('1 - Cover page'!$B$9-M143)=0,"0", IF(('1 - Cover page'!$B$9-M143)= 1,"1", IF(('1 - Cover page'!$B$9-M143)= 2,"2", IF(('1 - Cover page'!$B$9-M143)= 3,"3", IF(('1 - Cover page'!$B$9-M143)= 4,"4", IF(('1 - Cover page'!$B$9-M143)= 5,"5", IF(('1 - Cover page'!$B$9-M143)= 6,"6", IF(('1 - Cover page'!$B$9-M143)= 7,"7", IF(('1 - Cover page'!$B$9-M143)= 8,"8", IF(('1 - Cover page'!$B$9-M143)= 9,"9", IF(('1 - Cover page'!$B$9-M143)= 10,"10", IF(('1 - Cover page'!$B$9-M143)= 11,"11", IF(('1 - Cover page'!$B$9-M143)= 12,"12", IF(('1 - Cover page'!$B$9-M143)= 13,"13", IF(('1 - Cover page'!$B$9-M143)= 14,"14", IF(('1 - Cover page'!$B$9-M143)= 15,"15",  ""))))))))))))))))</f>
        <v>0</v>
      </c>
      <c r="Z143" t="str">
        <f>IF(('1 - Cover page'!$B$9-I143)=0,"0", IF(('1 - Cover page'!$B$9-I143)= 1,"1", IF(('1 - Cover page'!$B$9-I143)= 2,"2", IF(('1 - Cover page'!$B$9-I143)= 3,"3", IF(('1 - Cover page'!$B$9-I143)= 4,"4", IF(('1 - Cover page'!$B$9-I143)= 5,"5", IF(('1 - Cover page'!$B$9-I143)= 6,"6", IF(('1 - Cover page'!$B$9-I143)= 7,"7", IF(('1 - Cover page'!$B$9-I143)= 8,"8", IF(('1 - Cover page'!$B$9-I143)= 9,"9", IF(('1 - Cover page'!$B$9-I143)= 10,"10", IF(('1 - Cover page'!$B$9-I143)= 11,"11", IF(('1 - Cover page'!$B$9-I143)= 12,"12", IF(('1 - Cover page'!$B$9-I143)= 13,"13", IF(('1 - Cover page'!$B$9-I143)= 14,"14", IF(('1 - Cover page'!$B$9-I143)= 15,"15",  ""))))))))))))))))</f>
        <v>0</v>
      </c>
      <c r="AA143" t="e">
        <f>VLOOKUP(E143,'Age group'!$A$2:$B$7,2,TRUE)</f>
        <v>#N/A</v>
      </c>
    </row>
    <row r="144" spans="1:27" ht="12.75" x14ac:dyDescent="0.2">
      <c r="A144" s="21">
        <v>141</v>
      </c>
      <c r="B144" s="22"/>
      <c r="C144" s="22"/>
      <c r="D144" s="23"/>
      <c r="E144" s="103"/>
      <c r="F144" s="22"/>
      <c r="G144" s="22"/>
      <c r="H144" s="24"/>
      <c r="I144" s="16"/>
      <c r="J144" s="25"/>
      <c r="K144" s="25"/>
      <c r="L144" s="26"/>
      <c r="M144" s="17"/>
      <c r="N144" s="27"/>
      <c r="O144" s="27"/>
      <c r="P144" s="20"/>
      <c r="Q144" s="28"/>
      <c r="R144" s="28"/>
      <c r="S144" s="27"/>
      <c r="T144" s="29"/>
      <c r="U144" s="29"/>
      <c r="V144" s="3"/>
      <c r="X144" t="str">
        <f>IF(('1 - Cover page'!$B$9-M144)&lt;6,"&lt;=5 Days","&gt;5 Days")</f>
        <v>&lt;=5 Days</v>
      </c>
      <c r="Y144" t="str">
        <f>IF(('1 - Cover page'!$B$9-M144)=0,"0", IF(('1 - Cover page'!$B$9-M144)= 1,"1", IF(('1 - Cover page'!$B$9-M144)= 2,"2", IF(('1 - Cover page'!$B$9-M144)= 3,"3", IF(('1 - Cover page'!$B$9-M144)= 4,"4", IF(('1 - Cover page'!$B$9-M144)= 5,"5", IF(('1 - Cover page'!$B$9-M144)= 6,"6", IF(('1 - Cover page'!$B$9-M144)= 7,"7", IF(('1 - Cover page'!$B$9-M144)= 8,"8", IF(('1 - Cover page'!$B$9-M144)= 9,"9", IF(('1 - Cover page'!$B$9-M144)= 10,"10", IF(('1 - Cover page'!$B$9-M144)= 11,"11", IF(('1 - Cover page'!$B$9-M144)= 12,"12", IF(('1 - Cover page'!$B$9-M144)= 13,"13", IF(('1 - Cover page'!$B$9-M144)= 14,"14", IF(('1 - Cover page'!$B$9-M144)= 15,"15",  ""))))))))))))))))</f>
        <v>0</v>
      </c>
      <c r="Z144" t="str">
        <f>IF(('1 - Cover page'!$B$9-I144)=0,"0", IF(('1 - Cover page'!$B$9-I144)= 1,"1", IF(('1 - Cover page'!$B$9-I144)= 2,"2", IF(('1 - Cover page'!$B$9-I144)= 3,"3", IF(('1 - Cover page'!$B$9-I144)= 4,"4", IF(('1 - Cover page'!$B$9-I144)= 5,"5", IF(('1 - Cover page'!$B$9-I144)= 6,"6", IF(('1 - Cover page'!$B$9-I144)= 7,"7", IF(('1 - Cover page'!$B$9-I144)= 8,"8", IF(('1 - Cover page'!$B$9-I144)= 9,"9", IF(('1 - Cover page'!$B$9-I144)= 10,"10", IF(('1 - Cover page'!$B$9-I144)= 11,"11", IF(('1 - Cover page'!$B$9-I144)= 12,"12", IF(('1 - Cover page'!$B$9-I144)= 13,"13", IF(('1 - Cover page'!$B$9-I144)= 14,"14", IF(('1 - Cover page'!$B$9-I144)= 15,"15",  ""))))))))))))))))</f>
        <v>0</v>
      </c>
      <c r="AA144" t="e">
        <f>VLOOKUP(E144,'Age group'!$A$2:$B$7,2,TRUE)</f>
        <v>#N/A</v>
      </c>
    </row>
    <row r="145" spans="1:27" ht="12.75" x14ac:dyDescent="0.2">
      <c r="A145" s="21">
        <v>142</v>
      </c>
      <c r="B145" s="22"/>
      <c r="C145" s="22"/>
      <c r="D145" s="23"/>
      <c r="E145" s="103"/>
      <c r="F145" s="22"/>
      <c r="G145" s="22"/>
      <c r="H145" s="24"/>
      <c r="I145" s="16"/>
      <c r="J145" s="25"/>
      <c r="K145" s="25"/>
      <c r="L145" s="26"/>
      <c r="M145" s="17"/>
      <c r="N145" s="27"/>
      <c r="O145" s="27"/>
      <c r="P145" s="20"/>
      <c r="Q145" s="28"/>
      <c r="R145" s="28"/>
      <c r="S145" s="27"/>
      <c r="T145" s="29"/>
      <c r="U145" s="29"/>
      <c r="V145" s="3"/>
      <c r="X145" t="str">
        <f>IF(('1 - Cover page'!$B$9-M145)&lt;6,"&lt;=5 Days","&gt;5 Days")</f>
        <v>&lt;=5 Days</v>
      </c>
      <c r="Y145" t="str">
        <f>IF(('1 - Cover page'!$B$9-M145)=0,"0", IF(('1 - Cover page'!$B$9-M145)= 1,"1", IF(('1 - Cover page'!$B$9-M145)= 2,"2", IF(('1 - Cover page'!$B$9-M145)= 3,"3", IF(('1 - Cover page'!$B$9-M145)= 4,"4", IF(('1 - Cover page'!$B$9-M145)= 5,"5", IF(('1 - Cover page'!$B$9-M145)= 6,"6", IF(('1 - Cover page'!$B$9-M145)= 7,"7", IF(('1 - Cover page'!$B$9-M145)= 8,"8", IF(('1 - Cover page'!$B$9-M145)= 9,"9", IF(('1 - Cover page'!$B$9-M145)= 10,"10", IF(('1 - Cover page'!$B$9-M145)= 11,"11", IF(('1 - Cover page'!$B$9-M145)= 12,"12", IF(('1 - Cover page'!$B$9-M145)= 13,"13", IF(('1 - Cover page'!$B$9-M145)= 14,"14", IF(('1 - Cover page'!$B$9-M145)= 15,"15",  ""))))))))))))))))</f>
        <v>0</v>
      </c>
      <c r="Z145" t="str">
        <f>IF(('1 - Cover page'!$B$9-I145)=0,"0", IF(('1 - Cover page'!$B$9-I145)= 1,"1", IF(('1 - Cover page'!$B$9-I145)= 2,"2", IF(('1 - Cover page'!$B$9-I145)= 3,"3", IF(('1 - Cover page'!$B$9-I145)= 4,"4", IF(('1 - Cover page'!$B$9-I145)= 5,"5", IF(('1 - Cover page'!$B$9-I145)= 6,"6", IF(('1 - Cover page'!$B$9-I145)= 7,"7", IF(('1 - Cover page'!$B$9-I145)= 8,"8", IF(('1 - Cover page'!$B$9-I145)= 9,"9", IF(('1 - Cover page'!$B$9-I145)= 10,"10", IF(('1 - Cover page'!$B$9-I145)= 11,"11", IF(('1 - Cover page'!$B$9-I145)= 12,"12", IF(('1 - Cover page'!$B$9-I145)= 13,"13", IF(('1 - Cover page'!$B$9-I145)= 14,"14", IF(('1 - Cover page'!$B$9-I145)= 15,"15",  ""))))))))))))))))</f>
        <v>0</v>
      </c>
      <c r="AA145" t="e">
        <f>VLOOKUP(E145,'Age group'!$A$2:$B$7,2,TRUE)</f>
        <v>#N/A</v>
      </c>
    </row>
    <row r="146" spans="1:27" ht="12.75" x14ac:dyDescent="0.2">
      <c r="A146" s="21">
        <v>143</v>
      </c>
      <c r="B146" s="22"/>
      <c r="C146" s="22"/>
      <c r="D146" s="23"/>
      <c r="E146" s="103"/>
      <c r="F146" s="22"/>
      <c r="G146" s="22"/>
      <c r="H146" s="24"/>
      <c r="I146" s="16"/>
      <c r="J146" s="25"/>
      <c r="K146" s="25"/>
      <c r="L146" s="26"/>
      <c r="M146" s="17"/>
      <c r="N146" s="27"/>
      <c r="O146" s="27"/>
      <c r="P146" s="20"/>
      <c r="Q146" s="28"/>
      <c r="R146" s="28"/>
      <c r="S146" s="27"/>
      <c r="T146" s="29"/>
      <c r="U146" s="29"/>
      <c r="V146" s="3"/>
      <c r="X146" t="str">
        <f>IF(('1 - Cover page'!$B$9-M146)&lt;6,"&lt;=5 Days","&gt;5 Days")</f>
        <v>&lt;=5 Days</v>
      </c>
      <c r="Y146" t="str">
        <f>IF(('1 - Cover page'!$B$9-M146)=0,"0", IF(('1 - Cover page'!$B$9-M146)= 1,"1", IF(('1 - Cover page'!$B$9-M146)= 2,"2", IF(('1 - Cover page'!$B$9-M146)= 3,"3", IF(('1 - Cover page'!$B$9-M146)= 4,"4", IF(('1 - Cover page'!$B$9-M146)= 5,"5", IF(('1 - Cover page'!$B$9-M146)= 6,"6", IF(('1 - Cover page'!$B$9-M146)= 7,"7", IF(('1 - Cover page'!$B$9-M146)= 8,"8", IF(('1 - Cover page'!$B$9-M146)= 9,"9", IF(('1 - Cover page'!$B$9-M146)= 10,"10", IF(('1 - Cover page'!$B$9-M146)= 11,"11", IF(('1 - Cover page'!$B$9-M146)= 12,"12", IF(('1 - Cover page'!$B$9-M146)= 13,"13", IF(('1 - Cover page'!$B$9-M146)= 14,"14", IF(('1 - Cover page'!$B$9-M146)= 15,"15",  ""))))))))))))))))</f>
        <v>0</v>
      </c>
      <c r="Z146" t="str">
        <f>IF(('1 - Cover page'!$B$9-I146)=0,"0", IF(('1 - Cover page'!$B$9-I146)= 1,"1", IF(('1 - Cover page'!$B$9-I146)= 2,"2", IF(('1 - Cover page'!$B$9-I146)= 3,"3", IF(('1 - Cover page'!$B$9-I146)= 4,"4", IF(('1 - Cover page'!$B$9-I146)= 5,"5", IF(('1 - Cover page'!$B$9-I146)= 6,"6", IF(('1 - Cover page'!$B$9-I146)= 7,"7", IF(('1 - Cover page'!$B$9-I146)= 8,"8", IF(('1 - Cover page'!$B$9-I146)= 9,"9", IF(('1 - Cover page'!$B$9-I146)= 10,"10", IF(('1 - Cover page'!$B$9-I146)= 11,"11", IF(('1 - Cover page'!$B$9-I146)= 12,"12", IF(('1 - Cover page'!$B$9-I146)= 13,"13", IF(('1 - Cover page'!$B$9-I146)= 14,"14", IF(('1 - Cover page'!$B$9-I146)= 15,"15",  ""))))))))))))))))</f>
        <v>0</v>
      </c>
      <c r="AA146" t="e">
        <f>VLOOKUP(E146,'Age group'!$A$2:$B$7,2,TRUE)</f>
        <v>#N/A</v>
      </c>
    </row>
    <row r="147" spans="1:27" ht="12.75" x14ac:dyDescent="0.2">
      <c r="A147" s="21">
        <v>144</v>
      </c>
      <c r="B147" s="22"/>
      <c r="C147" s="22"/>
      <c r="D147" s="23"/>
      <c r="E147" s="103"/>
      <c r="F147" s="22"/>
      <c r="G147" s="22"/>
      <c r="H147" s="24"/>
      <c r="I147" s="16"/>
      <c r="J147" s="25"/>
      <c r="K147" s="25"/>
      <c r="L147" s="26"/>
      <c r="M147" s="17"/>
      <c r="N147" s="27"/>
      <c r="O147" s="27"/>
      <c r="P147" s="20"/>
      <c r="Q147" s="28"/>
      <c r="R147" s="28"/>
      <c r="S147" s="27"/>
      <c r="T147" s="29"/>
      <c r="U147" s="29"/>
      <c r="V147" s="3"/>
      <c r="X147" t="str">
        <f>IF(('1 - Cover page'!$B$9-M147)&lt;6,"&lt;=5 Days","&gt;5 Days")</f>
        <v>&lt;=5 Days</v>
      </c>
      <c r="Y147" t="str">
        <f>IF(('1 - Cover page'!$B$9-M147)=0,"0", IF(('1 - Cover page'!$B$9-M147)= 1,"1", IF(('1 - Cover page'!$B$9-M147)= 2,"2", IF(('1 - Cover page'!$B$9-M147)= 3,"3", IF(('1 - Cover page'!$B$9-M147)= 4,"4", IF(('1 - Cover page'!$B$9-M147)= 5,"5", IF(('1 - Cover page'!$B$9-M147)= 6,"6", IF(('1 - Cover page'!$B$9-M147)= 7,"7", IF(('1 - Cover page'!$B$9-M147)= 8,"8", IF(('1 - Cover page'!$B$9-M147)= 9,"9", IF(('1 - Cover page'!$B$9-M147)= 10,"10", IF(('1 - Cover page'!$B$9-M147)= 11,"11", IF(('1 - Cover page'!$B$9-M147)= 12,"12", IF(('1 - Cover page'!$B$9-M147)= 13,"13", IF(('1 - Cover page'!$B$9-M147)= 14,"14", IF(('1 - Cover page'!$B$9-M147)= 15,"15",  ""))))))))))))))))</f>
        <v>0</v>
      </c>
      <c r="Z147" t="str">
        <f>IF(('1 - Cover page'!$B$9-I147)=0,"0", IF(('1 - Cover page'!$B$9-I147)= 1,"1", IF(('1 - Cover page'!$B$9-I147)= 2,"2", IF(('1 - Cover page'!$B$9-I147)= 3,"3", IF(('1 - Cover page'!$B$9-I147)= 4,"4", IF(('1 - Cover page'!$B$9-I147)= 5,"5", IF(('1 - Cover page'!$B$9-I147)= 6,"6", IF(('1 - Cover page'!$B$9-I147)= 7,"7", IF(('1 - Cover page'!$B$9-I147)= 8,"8", IF(('1 - Cover page'!$B$9-I147)= 9,"9", IF(('1 - Cover page'!$B$9-I147)= 10,"10", IF(('1 - Cover page'!$B$9-I147)= 11,"11", IF(('1 - Cover page'!$B$9-I147)= 12,"12", IF(('1 - Cover page'!$B$9-I147)= 13,"13", IF(('1 - Cover page'!$B$9-I147)= 14,"14", IF(('1 - Cover page'!$B$9-I147)= 15,"15",  ""))))))))))))))))</f>
        <v>0</v>
      </c>
      <c r="AA147" t="e">
        <f>VLOOKUP(E147,'Age group'!$A$2:$B$7,2,TRUE)</f>
        <v>#N/A</v>
      </c>
    </row>
    <row r="148" spans="1:27" ht="12.75" x14ac:dyDescent="0.2">
      <c r="A148" s="21">
        <v>145</v>
      </c>
      <c r="B148" s="22"/>
      <c r="C148" s="22"/>
      <c r="D148" s="23"/>
      <c r="E148" s="103"/>
      <c r="F148" s="22"/>
      <c r="G148" s="22"/>
      <c r="H148" s="24"/>
      <c r="I148" s="16"/>
      <c r="J148" s="25"/>
      <c r="K148" s="25"/>
      <c r="L148" s="26"/>
      <c r="M148" s="17"/>
      <c r="N148" s="27"/>
      <c r="O148" s="27"/>
      <c r="P148" s="20"/>
      <c r="Q148" s="28"/>
      <c r="R148" s="28"/>
      <c r="S148" s="27"/>
      <c r="T148" s="29"/>
      <c r="U148" s="29"/>
      <c r="V148" s="3"/>
      <c r="X148" t="str">
        <f>IF(('1 - Cover page'!$B$9-M148)&lt;6,"&lt;=5 Days","&gt;5 Days")</f>
        <v>&lt;=5 Days</v>
      </c>
      <c r="Y148" t="str">
        <f>IF(('1 - Cover page'!$B$9-M148)=0,"0", IF(('1 - Cover page'!$B$9-M148)= 1,"1", IF(('1 - Cover page'!$B$9-M148)= 2,"2", IF(('1 - Cover page'!$B$9-M148)= 3,"3", IF(('1 - Cover page'!$B$9-M148)= 4,"4", IF(('1 - Cover page'!$B$9-M148)= 5,"5", IF(('1 - Cover page'!$B$9-M148)= 6,"6", IF(('1 - Cover page'!$B$9-M148)= 7,"7", IF(('1 - Cover page'!$B$9-M148)= 8,"8", IF(('1 - Cover page'!$B$9-M148)= 9,"9", IF(('1 - Cover page'!$B$9-M148)= 10,"10", IF(('1 - Cover page'!$B$9-M148)= 11,"11", IF(('1 - Cover page'!$B$9-M148)= 12,"12", IF(('1 - Cover page'!$B$9-M148)= 13,"13", IF(('1 - Cover page'!$B$9-M148)= 14,"14", IF(('1 - Cover page'!$B$9-M148)= 15,"15",  ""))))))))))))))))</f>
        <v>0</v>
      </c>
      <c r="Z148" t="str">
        <f>IF(('1 - Cover page'!$B$9-I148)=0,"0", IF(('1 - Cover page'!$B$9-I148)= 1,"1", IF(('1 - Cover page'!$B$9-I148)= 2,"2", IF(('1 - Cover page'!$B$9-I148)= 3,"3", IF(('1 - Cover page'!$B$9-I148)= 4,"4", IF(('1 - Cover page'!$B$9-I148)= 5,"5", IF(('1 - Cover page'!$B$9-I148)= 6,"6", IF(('1 - Cover page'!$B$9-I148)= 7,"7", IF(('1 - Cover page'!$B$9-I148)= 8,"8", IF(('1 - Cover page'!$B$9-I148)= 9,"9", IF(('1 - Cover page'!$B$9-I148)= 10,"10", IF(('1 - Cover page'!$B$9-I148)= 11,"11", IF(('1 - Cover page'!$B$9-I148)= 12,"12", IF(('1 - Cover page'!$B$9-I148)= 13,"13", IF(('1 - Cover page'!$B$9-I148)= 14,"14", IF(('1 - Cover page'!$B$9-I148)= 15,"15",  ""))))))))))))))))</f>
        <v>0</v>
      </c>
      <c r="AA148" t="e">
        <f>VLOOKUP(E148,'Age group'!$A$2:$B$7,2,TRUE)</f>
        <v>#N/A</v>
      </c>
    </row>
    <row r="149" spans="1:27" ht="12.75" x14ac:dyDescent="0.2">
      <c r="A149" s="21">
        <v>146</v>
      </c>
      <c r="B149" s="22"/>
      <c r="C149" s="22"/>
      <c r="D149" s="23"/>
      <c r="E149" s="103"/>
      <c r="F149" s="22"/>
      <c r="G149" s="22"/>
      <c r="H149" s="24"/>
      <c r="I149" s="16"/>
      <c r="J149" s="25"/>
      <c r="K149" s="25"/>
      <c r="L149" s="26"/>
      <c r="M149" s="17"/>
      <c r="N149" s="27"/>
      <c r="O149" s="27"/>
      <c r="P149" s="20"/>
      <c r="Q149" s="28"/>
      <c r="R149" s="28"/>
      <c r="S149" s="27"/>
      <c r="T149" s="29"/>
      <c r="U149" s="29"/>
      <c r="V149" s="3"/>
      <c r="X149" t="str">
        <f>IF(('1 - Cover page'!$B$9-M149)&lt;6,"&lt;=5 Days","&gt;5 Days")</f>
        <v>&lt;=5 Days</v>
      </c>
      <c r="Y149" t="str">
        <f>IF(('1 - Cover page'!$B$9-M149)=0,"0", IF(('1 - Cover page'!$B$9-M149)= 1,"1", IF(('1 - Cover page'!$B$9-M149)= 2,"2", IF(('1 - Cover page'!$B$9-M149)= 3,"3", IF(('1 - Cover page'!$B$9-M149)= 4,"4", IF(('1 - Cover page'!$B$9-M149)= 5,"5", IF(('1 - Cover page'!$B$9-M149)= 6,"6", IF(('1 - Cover page'!$B$9-M149)= 7,"7", IF(('1 - Cover page'!$B$9-M149)= 8,"8", IF(('1 - Cover page'!$B$9-M149)= 9,"9", IF(('1 - Cover page'!$B$9-M149)= 10,"10", IF(('1 - Cover page'!$B$9-M149)= 11,"11", IF(('1 - Cover page'!$B$9-M149)= 12,"12", IF(('1 - Cover page'!$B$9-M149)= 13,"13", IF(('1 - Cover page'!$B$9-M149)= 14,"14", IF(('1 - Cover page'!$B$9-M149)= 15,"15",  ""))))))))))))))))</f>
        <v>0</v>
      </c>
      <c r="Z149" t="str">
        <f>IF(('1 - Cover page'!$B$9-I149)=0,"0", IF(('1 - Cover page'!$B$9-I149)= 1,"1", IF(('1 - Cover page'!$B$9-I149)= 2,"2", IF(('1 - Cover page'!$B$9-I149)= 3,"3", IF(('1 - Cover page'!$B$9-I149)= 4,"4", IF(('1 - Cover page'!$B$9-I149)= 5,"5", IF(('1 - Cover page'!$B$9-I149)= 6,"6", IF(('1 - Cover page'!$B$9-I149)= 7,"7", IF(('1 - Cover page'!$B$9-I149)= 8,"8", IF(('1 - Cover page'!$B$9-I149)= 9,"9", IF(('1 - Cover page'!$B$9-I149)= 10,"10", IF(('1 - Cover page'!$B$9-I149)= 11,"11", IF(('1 - Cover page'!$B$9-I149)= 12,"12", IF(('1 - Cover page'!$B$9-I149)= 13,"13", IF(('1 - Cover page'!$B$9-I149)= 14,"14", IF(('1 - Cover page'!$B$9-I149)= 15,"15",  ""))))))))))))))))</f>
        <v>0</v>
      </c>
      <c r="AA149" t="e">
        <f>VLOOKUP(E149,'Age group'!$A$2:$B$7,2,TRUE)</f>
        <v>#N/A</v>
      </c>
    </row>
    <row r="150" spans="1:27" ht="12.75" x14ac:dyDescent="0.2">
      <c r="A150" s="21">
        <v>147</v>
      </c>
      <c r="B150" s="22"/>
      <c r="C150" s="22"/>
      <c r="D150" s="23"/>
      <c r="E150" s="103"/>
      <c r="F150" s="22"/>
      <c r="G150" s="22"/>
      <c r="H150" s="24"/>
      <c r="I150" s="16"/>
      <c r="J150" s="25"/>
      <c r="K150" s="25"/>
      <c r="L150" s="26"/>
      <c r="M150" s="17"/>
      <c r="N150" s="27"/>
      <c r="O150" s="27"/>
      <c r="P150" s="20"/>
      <c r="Q150" s="28"/>
      <c r="R150" s="28"/>
      <c r="S150" s="27"/>
      <c r="T150" s="29"/>
      <c r="U150" s="29"/>
      <c r="V150" s="3"/>
      <c r="X150" t="str">
        <f>IF(('1 - Cover page'!$B$9-M150)&lt;6,"&lt;=5 Days","&gt;5 Days")</f>
        <v>&lt;=5 Days</v>
      </c>
      <c r="Y150" t="str">
        <f>IF(('1 - Cover page'!$B$9-M150)=0,"0", IF(('1 - Cover page'!$B$9-M150)= 1,"1", IF(('1 - Cover page'!$B$9-M150)= 2,"2", IF(('1 - Cover page'!$B$9-M150)= 3,"3", IF(('1 - Cover page'!$B$9-M150)= 4,"4", IF(('1 - Cover page'!$B$9-M150)= 5,"5", IF(('1 - Cover page'!$B$9-M150)= 6,"6", IF(('1 - Cover page'!$B$9-M150)= 7,"7", IF(('1 - Cover page'!$B$9-M150)= 8,"8", IF(('1 - Cover page'!$B$9-M150)= 9,"9", IF(('1 - Cover page'!$B$9-M150)= 10,"10", IF(('1 - Cover page'!$B$9-M150)= 11,"11", IF(('1 - Cover page'!$B$9-M150)= 12,"12", IF(('1 - Cover page'!$B$9-M150)= 13,"13", IF(('1 - Cover page'!$B$9-M150)= 14,"14", IF(('1 - Cover page'!$B$9-M150)= 15,"15",  ""))))))))))))))))</f>
        <v>0</v>
      </c>
      <c r="Z150" t="str">
        <f>IF(('1 - Cover page'!$B$9-I150)=0,"0", IF(('1 - Cover page'!$B$9-I150)= 1,"1", IF(('1 - Cover page'!$B$9-I150)= 2,"2", IF(('1 - Cover page'!$B$9-I150)= 3,"3", IF(('1 - Cover page'!$B$9-I150)= 4,"4", IF(('1 - Cover page'!$B$9-I150)= 5,"5", IF(('1 - Cover page'!$B$9-I150)= 6,"6", IF(('1 - Cover page'!$B$9-I150)= 7,"7", IF(('1 - Cover page'!$B$9-I150)= 8,"8", IF(('1 - Cover page'!$B$9-I150)= 9,"9", IF(('1 - Cover page'!$B$9-I150)= 10,"10", IF(('1 - Cover page'!$B$9-I150)= 11,"11", IF(('1 - Cover page'!$B$9-I150)= 12,"12", IF(('1 - Cover page'!$B$9-I150)= 13,"13", IF(('1 - Cover page'!$B$9-I150)= 14,"14", IF(('1 - Cover page'!$B$9-I150)= 15,"15",  ""))))))))))))))))</f>
        <v>0</v>
      </c>
      <c r="AA150" t="e">
        <f>VLOOKUP(E150,'Age group'!$A$2:$B$7,2,TRUE)</f>
        <v>#N/A</v>
      </c>
    </row>
    <row r="151" spans="1:27" ht="12.75" x14ac:dyDescent="0.2">
      <c r="A151" s="21">
        <v>148</v>
      </c>
      <c r="B151" s="22"/>
      <c r="C151" s="22"/>
      <c r="D151" s="23"/>
      <c r="E151" s="103"/>
      <c r="F151" s="22"/>
      <c r="G151" s="22"/>
      <c r="H151" s="24"/>
      <c r="I151" s="16"/>
      <c r="J151" s="25"/>
      <c r="K151" s="25"/>
      <c r="L151" s="26"/>
      <c r="M151" s="17"/>
      <c r="N151" s="27"/>
      <c r="O151" s="27"/>
      <c r="P151" s="20"/>
      <c r="Q151" s="28"/>
      <c r="R151" s="28"/>
      <c r="S151" s="27"/>
      <c r="T151" s="29"/>
      <c r="U151" s="29"/>
      <c r="V151" s="3"/>
      <c r="X151" t="str">
        <f>IF(('1 - Cover page'!$B$9-M151)&lt;6,"&lt;=5 Days","&gt;5 Days")</f>
        <v>&lt;=5 Days</v>
      </c>
      <c r="Y151" t="str">
        <f>IF(('1 - Cover page'!$B$9-M151)=0,"0", IF(('1 - Cover page'!$B$9-M151)= 1,"1", IF(('1 - Cover page'!$B$9-M151)= 2,"2", IF(('1 - Cover page'!$B$9-M151)= 3,"3", IF(('1 - Cover page'!$B$9-M151)= 4,"4", IF(('1 - Cover page'!$B$9-M151)= 5,"5", IF(('1 - Cover page'!$B$9-M151)= 6,"6", IF(('1 - Cover page'!$B$9-M151)= 7,"7", IF(('1 - Cover page'!$B$9-M151)= 8,"8", IF(('1 - Cover page'!$B$9-M151)= 9,"9", IF(('1 - Cover page'!$B$9-M151)= 10,"10", IF(('1 - Cover page'!$B$9-M151)= 11,"11", IF(('1 - Cover page'!$B$9-M151)= 12,"12", IF(('1 - Cover page'!$B$9-M151)= 13,"13", IF(('1 - Cover page'!$B$9-M151)= 14,"14", IF(('1 - Cover page'!$B$9-M151)= 15,"15",  ""))))))))))))))))</f>
        <v>0</v>
      </c>
      <c r="Z151" t="str">
        <f>IF(('1 - Cover page'!$B$9-I151)=0,"0", IF(('1 - Cover page'!$B$9-I151)= 1,"1", IF(('1 - Cover page'!$B$9-I151)= 2,"2", IF(('1 - Cover page'!$B$9-I151)= 3,"3", IF(('1 - Cover page'!$B$9-I151)= 4,"4", IF(('1 - Cover page'!$B$9-I151)= 5,"5", IF(('1 - Cover page'!$B$9-I151)= 6,"6", IF(('1 - Cover page'!$B$9-I151)= 7,"7", IF(('1 - Cover page'!$B$9-I151)= 8,"8", IF(('1 - Cover page'!$B$9-I151)= 9,"9", IF(('1 - Cover page'!$B$9-I151)= 10,"10", IF(('1 - Cover page'!$B$9-I151)= 11,"11", IF(('1 - Cover page'!$B$9-I151)= 12,"12", IF(('1 - Cover page'!$B$9-I151)= 13,"13", IF(('1 - Cover page'!$B$9-I151)= 14,"14", IF(('1 - Cover page'!$B$9-I151)= 15,"15",  ""))))))))))))))))</f>
        <v>0</v>
      </c>
      <c r="AA151" t="e">
        <f>VLOOKUP(E151,'Age group'!$A$2:$B$7,2,TRUE)</f>
        <v>#N/A</v>
      </c>
    </row>
    <row r="152" spans="1:27" ht="12.75" x14ac:dyDescent="0.2">
      <c r="A152" s="21">
        <v>149</v>
      </c>
      <c r="B152" s="22"/>
      <c r="C152" s="22"/>
      <c r="D152" s="23"/>
      <c r="E152" s="103"/>
      <c r="F152" s="22"/>
      <c r="G152" s="22"/>
      <c r="H152" s="24"/>
      <c r="I152" s="16"/>
      <c r="J152" s="25"/>
      <c r="K152" s="25"/>
      <c r="L152" s="26"/>
      <c r="M152" s="17"/>
      <c r="N152" s="27"/>
      <c r="O152" s="27"/>
      <c r="P152" s="20"/>
      <c r="Q152" s="28"/>
      <c r="R152" s="28"/>
      <c r="S152" s="27"/>
      <c r="T152" s="29"/>
      <c r="U152" s="29"/>
      <c r="V152" s="3"/>
      <c r="X152" t="str">
        <f>IF(('1 - Cover page'!$B$9-M152)&lt;6,"&lt;=5 Days","&gt;5 Days")</f>
        <v>&lt;=5 Days</v>
      </c>
      <c r="Y152" t="str">
        <f>IF(('1 - Cover page'!$B$9-M152)=0,"0", IF(('1 - Cover page'!$B$9-M152)= 1,"1", IF(('1 - Cover page'!$B$9-M152)= 2,"2", IF(('1 - Cover page'!$B$9-M152)= 3,"3", IF(('1 - Cover page'!$B$9-M152)= 4,"4", IF(('1 - Cover page'!$B$9-M152)= 5,"5", IF(('1 - Cover page'!$B$9-M152)= 6,"6", IF(('1 - Cover page'!$B$9-M152)= 7,"7", IF(('1 - Cover page'!$B$9-M152)= 8,"8", IF(('1 - Cover page'!$B$9-M152)= 9,"9", IF(('1 - Cover page'!$B$9-M152)= 10,"10", IF(('1 - Cover page'!$B$9-M152)= 11,"11", IF(('1 - Cover page'!$B$9-M152)= 12,"12", IF(('1 - Cover page'!$B$9-M152)= 13,"13", IF(('1 - Cover page'!$B$9-M152)= 14,"14", IF(('1 - Cover page'!$B$9-M152)= 15,"15",  ""))))))))))))))))</f>
        <v>0</v>
      </c>
      <c r="Z152" t="str">
        <f>IF(('1 - Cover page'!$B$9-I152)=0,"0", IF(('1 - Cover page'!$B$9-I152)= 1,"1", IF(('1 - Cover page'!$B$9-I152)= 2,"2", IF(('1 - Cover page'!$B$9-I152)= 3,"3", IF(('1 - Cover page'!$B$9-I152)= 4,"4", IF(('1 - Cover page'!$B$9-I152)= 5,"5", IF(('1 - Cover page'!$B$9-I152)= 6,"6", IF(('1 - Cover page'!$B$9-I152)= 7,"7", IF(('1 - Cover page'!$B$9-I152)= 8,"8", IF(('1 - Cover page'!$B$9-I152)= 9,"9", IF(('1 - Cover page'!$B$9-I152)= 10,"10", IF(('1 - Cover page'!$B$9-I152)= 11,"11", IF(('1 - Cover page'!$B$9-I152)= 12,"12", IF(('1 - Cover page'!$B$9-I152)= 13,"13", IF(('1 - Cover page'!$B$9-I152)= 14,"14", IF(('1 - Cover page'!$B$9-I152)= 15,"15",  ""))))))))))))))))</f>
        <v>0</v>
      </c>
      <c r="AA152" t="e">
        <f>VLOOKUP(E152,'Age group'!$A$2:$B$7,2,TRUE)</f>
        <v>#N/A</v>
      </c>
    </row>
    <row r="153" spans="1:27" ht="12.75" x14ac:dyDescent="0.2">
      <c r="A153" s="21">
        <v>150</v>
      </c>
      <c r="B153" s="22"/>
      <c r="C153" s="22"/>
      <c r="D153" s="23"/>
      <c r="E153" s="103"/>
      <c r="F153" s="22"/>
      <c r="G153" s="22"/>
      <c r="H153" s="24"/>
      <c r="I153" s="16"/>
      <c r="J153" s="25"/>
      <c r="K153" s="25"/>
      <c r="L153" s="26"/>
      <c r="M153" s="17"/>
      <c r="N153" s="27"/>
      <c r="O153" s="27"/>
      <c r="P153" s="20"/>
      <c r="Q153" s="28"/>
      <c r="R153" s="28"/>
      <c r="S153" s="27"/>
      <c r="T153" s="29"/>
      <c r="U153" s="29"/>
      <c r="V153" s="3"/>
      <c r="X153" t="str">
        <f>IF(('1 - Cover page'!$B$9-M153)&lt;6,"&lt;=5 Days","&gt;5 Days")</f>
        <v>&lt;=5 Days</v>
      </c>
      <c r="Y153" t="str">
        <f>IF(('1 - Cover page'!$B$9-M153)=0,"0", IF(('1 - Cover page'!$B$9-M153)= 1,"1", IF(('1 - Cover page'!$B$9-M153)= 2,"2", IF(('1 - Cover page'!$B$9-M153)= 3,"3", IF(('1 - Cover page'!$B$9-M153)= 4,"4", IF(('1 - Cover page'!$B$9-M153)= 5,"5", IF(('1 - Cover page'!$B$9-M153)= 6,"6", IF(('1 - Cover page'!$B$9-M153)= 7,"7", IF(('1 - Cover page'!$B$9-M153)= 8,"8", IF(('1 - Cover page'!$B$9-M153)= 9,"9", IF(('1 - Cover page'!$B$9-M153)= 10,"10", IF(('1 - Cover page'!$B$9-M153)= 11,"11", IF(('1 - Cover page'!$B$9-M153)= 12,"12", IF(('1 - Cover page'!$B$9-M153)= 13,"13", IF(('1 - Cover page'!$B$9-M153)= 14,"14", IF(('1 - Cover page'!$B$9-M153)= 15,"15",  ""))))))))))))))))</f>
        <v>0</v>
      </c>
      <c r="Z153" t="str">
        <f>IF(('1 - Cover page'!$B$9-I153)=0,"0", IF(('1 - Cover page'!$B$9-I153)= 1,"1", IF(('1 - Cover page'!$B$9-I153)= 2,"2", IF(('1 - Cover page'!$B$9-I153)= 3,"3", IF(('1 - Cover page'!$B$9-I153)= 4,"4", IF(('1 - Cover page'!$B$9-I153)= 5,"5", IF(('1 - Cover page'!$B$9-I153)= 6,"6", IF(('1 - Cover page'!$B$9-I153)= 7,"7", IF(('1 - Cover page'!$B$9-I153)= 8,"8", IF(('1 - Cover page'!$B$9-I153)= 9,"9", IF(('1 - Cover page'!$B$9-I153)= 10,"10", IF(('1 - Cover page'!$B$9-I153)= 11,"11", IF(('1 - Cover page'!$B$9-I153)= 12,"12", IF(('1 - Cover page'!$B$9-I153)= 13,"13", IF(('1 - Cover page'!$B$9-I153)= 14,"14", IF(('1 - Cover page'!$B$9-I153)= 15,"15",  ""))))))))))))))))</f>
        <v>0</v>
      </c>
      <c r="AA153" t="e">
        <f>VLOOKUP(E153,'Age group'!$A$2:$B$7,2,TRUE)</f>
        <v>#N/A</v>
      </c>
    </row>
    <row r="154" spans="1:27" ht="12.75" x14ac:dyDescent="0.2">
      <c r="A154" s="21">
        <v>151</v>
      </c>
      <c r="B154" s="22"/>
      <c r="C154" s="22"/>
      <c r="D154" s="23"/>
      <c r="E154" s="103"/>
      <c r="F154" s="22"/>
      <c r="G154" s="22"/>
      <c r="H154" s="24"/>
      <c r="I154" s="16"/>
      <c r="J154" s="25"/>
      <c r="K154" s="25"/>
      <c r="L154" s="26"/>
      <c r="M154" s="17"/>
      <c r="N154" s="27"/>
      <c r="O154" s="27"/>
      <c r="P154" s="20"/>
      <c r="Q154" s="28"/>
      <c r="R154" s="28"/>
      <c r="S154" s="27"/>
      <c r="T154" s="29"/>
      <c r="U154" s="29"/>
      <c r="V154" s="3"/>
      <c r="X154" t="str">
        <f>IF(('1 - Cover page'!$B$9-M154)&lt;6,"&lt;=5 Days","&gt;5 Days")</f>
        <v>&lt;=5 Days</v>
      </c>
      <c r="Y154" t="str">
        <f>IF(('1 - Cover page'!$B$9-M154)=0,"0", IF(('1 - Cover page'!$B$9-M154)= 1,"1", IF(('1 - Cover page'!$B$9-M154)= 2,"2", IF(('1 - Cover page'!$B$9-M154)= 3,"3", IF(('1 - Cover page'!$B$9-M154)= 4,"4", IF(('1 - Cover page'!$B$9-M154)= 5,"5", IF(('1 - Cover page'!$B$9-M154)= 6,"6", IF(('1 - Cover page'!$B$9-M154)= 7,"7", IF(('1 - Cover page'!$B$9-M154)= 8,"8", IF(('1 - Cover page'!$B$9-M154)= 9,"9", IF(('1 - Cover page'!$B$9-M154)= 10,"10", IF(('1 - Cover page'!$B$9-M154)= 11,"11", IF(('1 - Cover page'!$B$9-M154)= 12,"12", IF(('1 - Cover page'!$B$9-M154)= 13,"13", IF(('1 - Cover page'!$B$9-M154)= 14,"14", IF(('1 - Cover page'!$B$9-M154)= 15,"15",  ""))))))))))))))))</f>
        <v>0</v>
      </c>
      <c r="Z154" t="str">
        <f>IF(('1 - Cover page'!$B$9-I154)=0,"0", IF(('1 - Cover page'!$B$9-I154)= 1,"1", IF(('1 - Cover page'!$B$9-I154)= 2,"2", IF(('1 - Cover page'!$B$9-I154)= 3,"3", IF(('1 - Cover page'!$B$9-I154)= 4,"4", IF(('1 - Cover page'!$B$9-I154)= 5,"5", IF(('1 - Cover page'!$B$9-I154)= 6,"6", IF(('1 - Cover page'!$B$9-I154)= 7,"7", IF(('1 - Cover page'!$B$9-I154)= 8,"8", IF(('1 - Cover page'!$B$9-I154)= 9,"9", IF(('1 - Cover page'!$B$9-I154)= 10,"10", IF(('1 - Cover page'!$B$9-I154)= 11,"11", IF(('1 - Cover page'!$B$9-I154)= 12,"12", IF(('1 - Cover page'!$B$9-I154)= 13,"13", IF(('1 - Cover page'!$B$9-I154)= 14,"14", IF(('1 - Cover page'!$B$9-I154)= 15,"15",  ""))))))))))))))))</f>
        <v>0</v>
      </c>
      <c r="AA154" t="e">
        <f>VLOOKUP(E154,'Age group'!$A$2:$B$7,2,TRUE)</f>
        <v>#N/A</v>
      </c>
    </row>
    <row r="155" spans="1:27" ht="12.75" x14ac:dyDescent="0.2">
      <c r="A155" s="21">
        <v>152</v>
      </c>
      <c r="B155" s="22"/>
      <c r="C155" s="22"/>
      <c r="D155" s="23"/>
      <c r="E155" s="103"/>
      <c r="F155" s="22"/>
      <c r="G155" s="22"/>
      <c r="H155" s="24"/>
      <c r="I155" s="16"/>
      <c r="J155" s="25"/>
      <c r="K155" s="25"/>
      <c r="L155" s="26"/>
      <c r="M155" s="17"/>
      <c r="N155" s="27"/>
      <c r="O155" s="27"/>
      <c r="P155" s="20"/>
      <c r="Q155" s="28"/>
      <c r="R155" s="28"/>
      <c r="S155" s="27"/>
      <c r="T155" s="29"/>
      <c r="U155" s="29"/>
      <c r="V155" s="3"/>
      <c r="X155" t="str">
        <f>IF(('1 - Cover page'!$B$9-M155)&lt;6,"&lt;=5 Days","&gt;5 Days")</f>
        <v>&lt;=5 Days</v>
      </c>
      <c r="Y155" t="str">
        <f>IF(('1 - Cover page'!$B$9-M155)=0,"0", IF(('1 - Cover page'!$B$9-M155)= 1,"1", IF(('1 - Cover page'!$B$9-M155)= 2,"2", IF(('1 - Cover page'!$B$9-M155)= 3,"3", IF(('1 - Cover page'!$B$9-M155)= 4,"4", IF(('1 - Cover page'!$B$9-M155)= 5,"5", IF(('1 - Cover page'!$B$9-M155)= 6,"6", IF(('1 - Cover page'!$B$9-M155)= 7,"7", IF(('1 - Cover page'!$B$9-M155)= 8,"8", IF(('1 - Cover page'!$B$9-M155)= 9,"9", IF(('1 - Cover page'!$B$9-M155)= 10,"10", IF(('1 - Cover page'!$B$9-M155)= 11,"11", IF(('1 - Cover page'!$B$9-M155)= 12,"12", IF(('1 - Cover page'!$B$9-M155)= 13,"13", IF(('1 - Cover page'!$B$9-M155)= 14,"14", IF(('1 - Cover page'!$B$9-M155)= 15,"15",  ""))))))))))))))))</f>
        <v>0</v>
      </c>
      <c r="Z155" t="str">
        <f>IF(('1 - Cover page'!$B$9-I155)=0,"0", IF(('1 - Cover page'!$B$9-I155)= 1,"1", IF(('1 - Cover page'!$B$9-I155)= 2,"2", IF(('1 - Cover page'!$B$9-I155)= 3,"3", IF(('1 - Cover page'!$B$9-I155)= 4,"4", IF(('1 - Cover page'!$B$9-I155)= 5,"5", IF(('1 - Cover page'!$B$9-I155)= 6,"6", IF(('1 - Cover page'!$B$9-I155)= 7,"7", IF(('1 - Cover page'!$B$9-I155)= 8,"8", IF(('1 - Cover page'!$B$9-I155)= 9,"9", IF(('1 - Cover page'!$B$9-I155)= 10,"10", IF(('1 - Cover page'!$B$9-I155)= 11,"11", IF(('1 - Cover page'!$B$9-I155)= 12,"12", IF(('1 - Cover page'!$B$9-I155)= 13,"13", IF(('1 - Cover page'!$B$9-I155)= 14,"14", IF(('1 - Cover page'!$B$9-I155)= 15,"15",  ""))))))))))))))))</f>
        <v>0</v>
      </c>
      <c r="AA155" t="e">
        <f>VLOOKUP(E155,'Age group'!$A$2:$B$7,2,TRUE)</f>
        <v>#N/A</v>
      </c>
    </row>
    <row r="156" spans="1:27" ht="12.75" x14ac:dyDescent="0.2">
      <c r="A156" s="21">
        <v>153</v>
      </c>
      <c r="B156" s="22"/>
      <c r="C156" s="22"/>
      <c r="D156" s="23"/>
      <c r="E156" s="103"/>
      <c r="F156" s="22"/>
      <c r="G156" s="22"/>
      <c r="H156" s="24"/>
      <c r="I156" s="16"/>
      <c r="J156" s="25"/>
      <c r="K156" s="25"/>
      <c r="L156" s="26"/>
      <c r="M156" s="17"/>
      <c r="N156" s="27"/>
      <c r="O156" s="27"/>
      <c r="P156" s="20"/>
      <c r="Q156" s="28"/>
      <c r="R156" s="28"/>
      <c r="S156" s="27"/>
      <c r="T156" s="29"/>
      <c r="U156" s="29"/>
      <c r="V156" s="3"/>
      <c r="X156" t="str">
        <f>IF(('1 - Cover page'!$B$9-M156)&lt;6,"&lt;=5 Days","&gt;5 Days")</f>
        <v>&lt;=5 Days</v>
      </c>
      <c r="Y156" t="str">
        <f>IF(('1 - Cover page'!$B$9-M156)=0,"0", IF(('1 - Cover page'!$B$9-M156)= 1,"1", IF(('1 - Cover page'!$B$9-M156)= 2,"2", IF(('1 - Cover page'!$B$9-M156)= 3,"3", IF(('1 - Cover page'!$B$9-M156)= 4,"4", IF(('1 - Cover page'!$B$9-M156)= 5,"5", IF(('1 - Cover page'!$B$9-M156)= 6,"6", IF(('1 - Cover page'!$B$9-M156)= 7,"7", IF(('1 - Cover page'!$B$9-M156)= 8,"8", IF(('1 - Cover page'!$B$9-M156)= 9,"9", IF(('1 - Cover page'!$B$9-M156)= 10,"10", IF(('1 - Cover page'!$B$9-M156)= 11,"11", IF(('1 - Cover page'!$B$9-M156)= 12,"12", IF(('1 - Cover page'!$B$9-M156)= 13,"13", IF(('1 - Cover page'!$B$9-M156)= 14,"14", IF(('1 - Cover page'!$B$9-M156)= 15,"15",  ""))))))))))))))))</f>
        <v>0</v>
      </c>
      <c r="Z156" t="str">
        <f>IF(('1 - Cover page'!$B$9-I156)=0,"0", IF(('1 - Cover page'!$B$9-I156)= 1,"1", IF(('1 - Cover page'!$B$9-I156)= 2,"2", IF(('1 - Cover page'!$B$9-I156)= 3,"3", IF(('1 - Cover page'!$B$9-I156)= 4,"4", IF(('1 - Cover page'!$B$9-I156)= 5,"5", IF(('1 - Cover page'!$B$9-I156)= 6,"6", IF(('1 - Cover page'!$B$9-I156)= 7,"7", IF(('1 - Cover page'!$B$9-I156)= 8,"8", IF(('1 - Cover page'!$B$9-I156)= 9,"9", IF(('1 - Cover page'!$B$9-I156)= 10,"10", IF(('1 - Cover page'!$B$9-I156)= 11,"11", IF(('1 - Cover page'!$B$9-I156)= 12,"12", IF(('1 - Cover page'!$B$9-I156)= 13,"13", IF(('1 - Cover page'!$B$9-I156)= 14,"14", IF(('1 - Cover page'!$B$9-I156)= 15,"15",  ""))))))))))))))))</f>
        <v>0</v>
      </c>
      <c r="AA156" t="e">
        <f>VLOOKUP(E156,'Age group'!$A$2:$B$7,2,TRUE)</f>
        <v>#N/A</v>
      </c>
    </row>
    <row r="157" spans="1:27" ht="12.75" x14ac:dyDescent="0.2">
      <c r="A157" s="21">
        <v>154</v>
      </c>
      <c r="B157" s="22"/>
      <c r="C157" s="22"/>
      <c r="D157" s="23"/>
      <c r="E157" s="103"/>
      <c r="F157" s="22"/>
      <c r="G157" s="22"/>
      <c r="H157" s="24"/>
      <c r="I157" s="16"/>
      <c r="J157" s="25"/>
      <c r="K157" s="25"/>
      <c r="L157" s="26"/>
      <c r="M157" s="17"/>
      <c r="N157" s="27"/>
      <c r="O157" s="27"/>
      <c r="P157" s="20"/>
      <c r="Q157" s="28"/>
      <c r="R157" s="28"/>
      <c r="S157" s="27"/>
      <c r="T157" s="29"/>
      <c r="U157" s="29"/>
      <c r="V157" s="3"/>
      <c r="X157" t="str">
        <f>IF(('1 - Cover page'!$B$9-M157)&lt;6,"&lt;=5 Days","&gt;5 Days")</f>
        <v>&lt;=5 Days</v>
      </c>
      <c r="Y157" t="str">
        <f>IF(('1 - Cover page'!$B$9-M157)=0,"0", IF(('1 - Cover page'!$B$9-M157)= 1,"1", IF(('1 - Cover page'!$B$9-M157)= 2,"2", IF(('1 - Cover page'!$B$9-M157)= 3,"3", IF(('1 - Cover page'!$B$9-M157)= 4,"4", IF(('1 - Cover page'!$B$9-M157)= 5,"5", IF(('1 - Cover page'!$B$9-M157)= 6,"6", IF(('1 - Cover page'!$B$9-M157)= 7,"7", IF(('1 - Cover page'!$B$9-M157)= 8,"8", IF(('1 - Cover page'!$B$9-M157)= 9,"9", IF(('1 - Cover page'!$B$9-M157)= 10,"10", IF(('1 - Cover page'!$B$9-M157)= 11,"11", IF(('1 - Cover page'!$B$9-M157)= 12,"12", IF(('1 - Cover page'!$B$9-M157)= 13,"13", IF(('1 - Cover page'!$B$9-M157)= 14,"14", IF(('1 - Cover page'!$B$9-M157)= 15,"15",  ""))))))))))))))))</f>
        <v>0</v>
      </c>
      <c r="Z157" t="str">
        <f>IF(('1 - Cover page'!$B$9-I157)=0,"0", IF(('1 - Cover page'!$B$9-I157)= 1,"1", IF(('1 - Cover page'!$B$9-I157)= 2,"2", IF(('1 - Cover page'!$B$9-I157)= 3,"3", IF(('1 - Cover page'!$B$9-I157)= 4,"4", IF(('1 - Cover page'!$B$9-I157)= 5,"5", IF(('1 - Cover page'!$B$9-I157)= 6,"6", IF(('1 - Cover page'!$B$9-I157)= 7,"7", IF(('1 - Cover page'!$B$9-I157)= 8,"8", IF(('1 - Cover page'!$B$9-I157)= 9,"9", IF(('1 - Cover page'!$B$9-I157)= 10,"10", IF(('1 - Cover page'!$B$9-I157)= 11,"11", IF(('1 - Cover page'!$B$9-I157)= 12,"12", IF(('1 - Cover page'!$B$9-I157)= 13,"13", IF(('1 - Cover page'!$B$9-I157)= 14,"14", IF(('1 - Cover page'!$B$9-I157)= 15,"15",  ""))))))))))))))))</f>
        <v>0</v>
      </c>
      <c r="AA157" t="e">
        <f>VLOOKUP(E157,'Age group'!$A$2:$B$7,2,TRUE)</f>
        <v>#N/A</v>
      </c>
    </row>
    <row r="158" spans="1:27" ht="12.75" x14ac:dyDescent="0.2">
      <c r="A158" s="21">
        <v>155</v>
      </c>
      <c r="B158" s="22"/>
      <c r="C158" s="22"/>
      <c r="D158" s="23"/>
      <c r="E158" s="103"/>
      <c r="F158" s="22"/>
      <c r="G158" s="22"/>
      <c r="H158" s="24"/>
      <c r="I158" s="16"/>
      <c r="J158" s="25"/>
      <c r="K158" s="25"/>
      <c r="L158" s="26"/>
      <c r="M158" s="17"/>
      <c r="N158" s="27"/>
      <c r="O158" s="27"/>
      <c r="P158" s="20"/>
      <c r="Q158" s="28"/>
      <c r="R158" s="28"/>
      <c r="S158" s="27"/>
      <c r="T158" s="29"/>
      <c r="U158" s="29"/>
      <c r="V158" s="3"/>
      <c r="X158" t="str">
        <f>IF(('1 - Cover page'!$B$9-M158)&lt;6,"&lt;=5 Days","&gt;5 Days")</f>
        <v>&lt;=5 Days</v>
      </c>
      <c r="Y158" t="str">
        <f>IF(('1 - Cover page'!$B$9-M158)=0,"0", IF(('1 - Cover page'!$B$9-M158)= 1,"1", IF(('1 - Cover page'!$B$9-M158)= 2,"2", IF(('1 - Cover page'!$B$9-M158)= 3,"3", IF(('1 - Cover page'!$B$9-M158)= 4,"4", IF(('1 - Cover page'!$B$9-M158)= 5,"5", IF(('1 - Cover page'!$B$9-M158)= 6,"6", IF(('1 - Cover page'!$B$9-M158)= 7,"7", IF(('1 - Cover page'!$B$9-M158)= 8,"8", IF(('1 - Cover page'!$B$9-M158)= 9,"9", IF(('1 - Cover page'!$B$9-M158)= 10,"10", IF(('1 - Cover page'!$B$9-M158)= 11,"11", IF(('1 - Cover page'!$B$9-M158)= 12,"12", IF(('1 - Cover page'!$B$9-M158)= 13,"13", IF(('1 - Cover page'!$B$9-M158)= 14,"14", IF(('1 - Cover page'!$B$9-M158)= 15,"15",  ""))))))))))))))))</f>
        <v>0</v>
      </c>
      <c r="Z158" t="str">
        <f>IF(('1 - Cover page'!$B$9-I158)=0,"0", IF(('1 - Cover page'!$B$9-I158)= 1,"1", IF(('1 - Cover page'!$B$9-I158)= 2,"2", IF(('1 - Cover page'!$B$9-I158)= 3,"3", IF(('1 - Cover page'!$B$9-I158)= 4,"4", IF(('1 - Cover page'!$B$9-I158)= 5,"5", IF(('1 - Cover page'!$B$9-I158)= 6,"6", IF(('1 - Cover page'!$B$9-I158)= 7,"7", IF(('1 - Cover page'!$B$9-I158)= 8,"8", IF(('1 - Cover page'!$B$9-I158)= 9,"9", IF(('1 - Cover page'!$B$9-I158)= 10,"10", IF(('1 - Cover page'!$B$9-I158)= 11,"11", IF(('1 - Cover page'!$B$9-I158)= 12,"12", IF(('1 - Cover page'!$B$9-I158)= 13,"13", IF(('1 - Cover page'!$B$9-I158)= 14,"14", IF(('1 - Cover page'!$B$9-I158)= 15,"15",  ""))))))))))))))))</f>
        <v>0</v>
      </c>
      <c r="AA158" t="e">
        <f>VLOOKUP(E158,'Age group'!$A$2:$B$7,2,TRUE)</f>
        <v>#N/A</v>
      </c>
    </row>
    <row r="159" spans="1:27" ht="12.75" x14ac:dyDescent="0.2">
      <c r="A159" s="21">
        <v>156</v>
      </c>
      <c r="B159" s="22"/>
      <c r="C159" s="22"/>
      <c r="D159" s="23"/>
      <c r="E159" s="103"/>
      <c r="F159" s="22"/>
      <c r="G159" s="22"/>
      <c r="H159" s="24"/>
      <c r="I159" s="16"/>
      <c r="J159" s="25"/>
      <c r="K159" s="25"/>
      <c r="L159" s="26"/>
      <c r="M159" s="17"/>
      <c r="N159" s="27"/>
      <c r="O159" s="27"/>
      <c r="P159" s="20"/>
      <c r="Q159" s="28"/>
      <c r="R159" s="28"/>
      <c r="S159" s="27"/>
      <c r="T159" s="29"/>
      <c r="U159" s="29"/>
      <c r="V159" s="3"/>
      <c r="X159" t="str">
        <f>IF(('1 - Cover page'!$B$9-M159)&lt;6,"&lt;=5 Days","&gt;5 Days")</f>
        <v>&lt;=5 Days</v>
      </c>
      <c r="Y159" t="str">
        <f>IF(('1 - Cover page'!$B$9-M159)=0,"0", IF(('1 - Cover page'!$B$9-M159)= 1,"1", IF(('1 - Cover page'!$B$9-M159)= 2,"2", IF(('1 - Cover page'!$B$9-M159)= 3,"3", IF(('1 - Cover page'!$B$9-M159)= 4,"4", IF(('1 - Cover page'!$B$9-M159)= 5,"5", IF(('1 - Cover page'!$B$9-M159)= 6,"6", IF(('1 - Cover page'!$B$9-M159)= 7,"7", IF(('1 - Cover page'!$B$9-M159)= 8,"8", IF(('1 - Cover page'!$B$9-M159)= 9,"9", IF(('1 - Cover page'!$B$9-M159)= 10,"10", IF(('1 - Cover page'!$B$9-M159)= 11,"11", IF(('1 - Cover page'!$B$9-M159)= 12,"12", IF(('1 - Cover page'!$B$9-M159)= 13,"13", IF(('1 - Cover page'!$B$9-M159)= 14,"14", IF(('1 - Cover page'!$B$9-M159)= 15,"15",  ""))))))))))))))))</f>
        <v>0</v>
      </c>
      <c r="Z159" t="str">
        <f>IF(('1 - Cover page'!$B$9-I159)=0,"0", IF(('1 - Cover page'!$B$9-I159)= 1,"1", IF(('1 - Cover page'!$B$9-I159)= 2,"2", IF(('1 - Cover page'!$B$9-I159)= 3,"3", IF(('1 - Cover page'!$B$9-I159)= 4,"4", IF(('1 - Cover page'!$B$9-I159)= 5,"5", IF(('1 - Cover page'!$B$9-I159)= 6,"6", IF(('1 - Cover page'!$B$9-I159)= 7,"7", IF(('1 - Cover page'!$B$9-I159)= 8,"8", IF(('1 - Cover page'!$B$9-I159)= 9,"9", IF(('1 - Cover page'!$B$9-I159)= 10,"10", IF(('1 - Cover page'!$B$9-I159)= 11,"11", IF(('1 - Cover page'!$B$9-I159)= 12,"12", IF(('1 - Cover page'!$B$9-I159)= 13,"13", IF(('1 - Cover page'!$B$9-I159)= 14,"14", IF(('1 - Cover page'!$B$9-I159)= 15,"15",  ""))))))))))))))))</f>
        <v>0</v>
      </c>
      <c r="AA159" t="e">
        <f>VLOOKUP(E159,'Age group'!$A$2:$B$7,2,TRUE)</f>
        <v>#N/A</v>
      </c>
    </row>
    <row r="160" spans="1:27" ht="12.75" x14ac:dyDescent="0.2">
      <c r="A160" s="21">
        <v>157</v>
      </c>
      <c r="B160" s="22"/>
      <c r="C160" s="22"/>
      <c r="D160" s="23"/>
      <c r="E160" s="103"/>
      <c r="F160" s="22"/>
      <c r="G160" s="22"/>
      <c r="H160" s="24"/>
      <c r="I160" s="16"/>
      <c r="J160" s="25"/>
      <c r="K160" s="25"/>
      <c r="L160" s="26"/>
      <c r="M160" s="17"/>
      <c r="N160" s="27"/>
      <c r="O160" s="27"/>
      <c r="P160" s="20"/>
      <c r="Q160" s="28"/>
      <c r="R160" s="28"/>
      <c r="S160" s="27"/>
      <c r="T160" s="29"/>
      <c r="U160" s="29"/>
      <c r="V160" s="3"/>
      <c r="X160" t="str">
        <f>IF(('1 - Cover page'!$B$9-M160)&lt;6,"&lt;=5 Days","&gt;5 Days")</f>
        <v>&lt;=5 Days</v>
      </c>
      <c r="Y160" t="str">
        <f>IF(('1 - Cover page'!$B$9-M160)=0,"0", IF(('1 - Cover page'!$B$9-M160)= 1,"1", IF(('1 - Cover page'!$B$9-M160)= 2,"2", IF(('1 - Cover page'!$B$9-M160)= 3,"3", IF(('1 - Cover page'!$B$9-M160)= 4,"4", IF(('1 - Cover page'!$B$9-M160)= 5,"5", IF(('1 - Cover page'!$B$9-M160)= 6,"6", IF(('1 - Cover page'!$B$9-M160)= 7,"7", IF(('1 - Cover page'!$B$9-M160)= 8,"8", IF(('1 - Cover page'!$B$9-M160)= 9,"9", IF(('1 - Cover page'!$B$9-M160)= 10,"10", IF(('1 - Cover page'!$B$9-M160)= 11,"11", IF(('1 - Cover page'!$B$9-M160)= 12,"12", IF(('1 - Cover page'!$B$9-M160)= 13,"13", IF(('1 - Cover page'!$B$9-M160)= 14,"14", IF(('1 - Cover page'!$B$9-M160)= 15,"15",  ""))))))))))))))))</f>
        <v>0</v>
      </c>
      <c r="Z160" t="str">
        <f>IF(('1 - Cover page'!$B$9-I160)=0,"0", IF(('1 - Cover page'!$B$9-I160)= 1,"1", IF(('1 - Cover page'!$B$9-I160)= 2,"2", IF(('1 - Cover page'!$B$9-I160)= 3,"3", IF(('1 - Cover page'!$B$9-I160)= 4,"4", IF(('1 - Cover page'!$B$9-I160)= 5,"5", IF(('1 - Cover page'!$B$9-I160)= 6,"6", IF(('1 - Cover page'!$B$9-I160)= 7,"7", IF(('1 - Cover page'!$B$9-I160)= 8,"8", IF(('1 - Cover page'!$B$9-I160)= 9,"9", IF(('1 - Cover page'!$B$9-I160)= 10,"10", IF(('1 - Cover page'!$B$9-I160)= 11,"11", IF(('1 - Cover page'!$B$9-I160)= 12,"12", IF(('1 - Cover page'!$B$9-I160)= 13,"13", IF(('1 - Cover page'!$B$9-I160)= 14,"14", IF(('1 - Cover page'!$B$9-I160)= 15,"15",  ""))))))))))))))))</f>
        <v>0</v>
      </c>
      <c r="AA160" t="e">
        <f>VLOOKUP(E160,'Age group'!$A$2:$B$7,2,TRUE)</f>
        <v>#N/A</v>
      </c>
    </row>
    <row r="161" spans="1:27" ht="12.75" x14ac:dyDescent="0.2">
      <c r="A161" s="21">
        <v>158</v>
      </c>
      <c r="B161" s="22"/>
      <c r="C161" s="22"/>
      <c r="D161" s="23"/>
      <c r="E161" s="103"/>
      <c r="F161" s="22"/>
      <c r="G161" s="22"/>
      <c r="H161" s="24"/>
      <c r="I161" s="16"/>
      <c r="J161" s="25"/>
      <c r="K161" s="25"/>
      <c r="L161" s="26"/>
      <c r="M161" s="17"/>
      <c r="N161" s="27"/>
      <c r="O161" s="27"/>
      <c r="P161" s="20"/>
      <c r="Q161" s="28"/>
      <c r="R161" s="28"/>
      <c r="S161" s="27"/>
      <c r="T161" s="29"/>
      <c r="U161" s="29"/>
      <c r="V161" s="3"/>
      <c r="X161" t="str">
        <f>IF(('1 - Cover page'!$B$9-M161)&lt;6,"&lt;=5 Days","&gt;5 Days")</f>
        <v>&lt;=5 Days</v>
      </c>
      <c r="Y161" t="str">
        <f>IF(('1 - Cover page'!$B$9-M161)=0,"0", IF(('1 - Cover page'!$B$9-M161)= 1,"1", IF(('1 - Cover page'!$B$9-M161)= 2,"2", IF(('1 - Cover page'!$B$9-M161)= 3,"3", IF(('1 - Cover page'!$B$9-M161)= 4,"4", IF(('1 - Cover page'!$B$9-M161)= 5,"5", IF(('1 - Cover page'!$B$9-M161)= 6,"6", IF(('1 - Cover page'!$B$9-M161)= 7,"7", IF(('1 - Cover page'!$B$9-M161)= 8,"8", IF(('1 - Cover page'!$B$9-M161)= 9,"9", IF(('1 - Cover page'!$B$9-M161)= 10,"10", IF(('1 - Cover page'!$B$9-M161)= 11,"11", IF(('1 - Cover page'!$B$9-M161)= 12,"12", IF(('1 - Cover page'!$B$9-M161)= 13,"13", IF(('1 - Cover page'!$B$9-M161)= 14,"14", IF(('1 - Cover page'!$B$9-M161)= 15,"15",  ""))))))))))))))))</f>
        <v>0</v>
      </c>
      <c r="Z161" t="str">
        <f>IF(('1 - Cover page'!$B$9-I161)=0,"0", IF(('1 - Cover page'!$B$9-I161)= 1,"1", IF(('1 - Cover page'!$B$9-I161)= 2,"2", IF(('1 - Cover page'!$B$9-I161)= 3,"3", IF(('1 - Cover page'!$B$9-I161)= 4,"4", IF(('1 - Cover page'!$B$9-I161)= 5,"5", IF(('1 - Cover page'!$B$9-I161)= 6,"6", IF(('1 - Cover page'!$B$9-I161)= 7,"7", IF(('1 - Cover page'!$B$9-I161)= 8,"8", IF(('1 - Cover page'!$B$9-I161)= 9,"9", IF(('1 - Cover page'!$B$9-I161)= 10,"10", IF(('1 - Cover page'!$B$9-I161)= 11,"11", IF(('1 - Cover page'!$B$9-I161)= 12,"12", IF(('1 - Cover page'!$B$9-I161)= 13,"13", IF(('1 - Cover page'!$B$9-I161)= 14,"14", IF(('1 - Cover page'!$B$9-I161)= 15,"15",  ""))))))))))))))))</f>
        <v>0</v>
      </c>
      <c r="AA161" t="e">
        <f>VLOOKUP(E161,'Age group'!$A$2:$B$7,2,TRUE)</f>
        <v>#N/A</v>
      </c>
    </row>
    <row r="162" spans="1:27" ht="12.75" x14ac:dyDescent="0.2">
      <c r="A162" s="21">
        <v>159</v>
      </c>
      <c r="B162" s="22"/>
      <c r="C162" s="22"/>
      <c r="D162" s="23"/>
      <c r="E162" s="103"/>
      <c r="F162" s="22"/>
      <c r="G162" s="22"/>
      <c r="H162" s="24"/>
      <c r="I162" s="16"/>
      <c r="J162" s="25"/>
      <c r="K162" s="25"/>
      <c r="L162" s="26"/>
      <c r="M162" s="17"/>
      <c r="N162" s="27"/>
      <c r="O162" s="27"/>
      <c r="P162" s="20"/>
      <c r="Q162" s="28"/>
      <c r="R162" s="28"/>
      <c r="S162" s="27"/>
      <c r="T162" s="29"/>
      <c r="U162" s="29"/>
      <c r="V162" s="3"/>
      <c r="X162" t="str">
        <f>IF(('1 - Cover page'!$B$9-M162)&lt;6,"&lt;=5 Days","&gt;5 Days")</f>
        <v>&lt;=5 Days</v>
      </c>
      <c r="Y162" t="str">
        <f>IF(('1 - Cover page'!$B$9-M162)=0,"0", IF(('1 - Cover page'!$B$9-M162)= 1,"1", IF(('1 - Cover page'!$B$9-M162)= 2,"2", IF(('1 - Cover page'!$B$9-M162)= 3,"3", IF(('1 - Cover page'!$B$9-M162)= 4,"4", IF(('1 - Cover page'!$B$9-M162)= 5,"5", IF(('1 - Cover page'!$B$9-M162)= 6,"6", IF(('1 - Cover page'!$B$9-M162)= 7,"7", IF(('1 - Cover page'!$B$9-M162)= 8,"8", IF(('1 - Cover page'!$B$9-M162)= 9,"9", IF(('1 - Cover page'!$B$9-M162)= 10,"10", IF(('1 - Cover page'!$B$9-M162)= 11,"11", IF(('1 - Cover page'!$B$9-M162)= 12,"12", IF(('1 - Cover page'!$B$9-M162)= 13,"13", IF(('1 - Cover page'!$B$9-M162)= 14,"14", IF(('1 - Cover page'!$B$9-M162)= 15,"15",  ""))))))))))))))))</f>
        <v>0</v>
      </c>
      <c r="Z162" t="str">
        <f>IF(('1 - Cover page'!$B$9-I162)=0,"0", IF(('1 - Cover page'!$B$9-I162)= 1,"1", IF(('1 - Cover page'!$B$9-I162)= 2,"2", IF(('1 - Cover page'!$B$9-I162)= 3,"3", IF(('1 - Cover page'!$B$9-I162)= 4,"4", IF(('1 - Cover page'!$B$9-I162)= 5,"5", IF(('1 - Cover page'!$B$9-I162)= 6,"6", IF(('1 - Cover page'!$B$9-I162)= 7,"7", IF(('1 - Cover page'!$B$9-I162)= 8,"8", IF(('1 - Cover page'!$B$9-I162)= 9,"9", IF(('1 - Cover page'!$B$9-I162)= 10,"10", IF(('1 - Cover page'!$B$9-I162)= 11,"11", IF(('1 - Cover page'!$B$9-I162)= 12,"12", IF(('1 - Cover page'!$B$9-I162)= 13,"13", IF(('1 - Cover page'!$B$9-I162)= 14,"14", IF(('1 - Cover page'!$B$9-I162)= 15,"15",  ""))))))))))))))))</f>
        <v>0</v>
      </c>
      <c r="AA162" t="e">
        <f>VLOOKUP(E162,'Age group'!$A$2:$B$7,2,TRUE)</f>
        <v>#N/A</v>
      </c>
    </row>
    <row r="163" spans="1:27" ht="12.75" x14ac:dyDescent="0.2">
      <c r="A163" s="21">
        <v>160</v>
      </c>
      <c r="B163" s="22"/>
      <c r="C163" s="22"/>
      <c r="D163" s="23"/>
      <c r="E163" s="103"/>
      <c r="F163" s="22"/>
      <c r="G163" s="22"/>
      <c r="H163" s="24"/>
      <c r="I163" s="16"/>
      <c r="J163" s="25"/>
      <c r="K163" s="25"/>
      <c r="L163" s="26"/>
      <c r="M163" s="17"/>
      <c r="N163" s="27"/>
      <c r="O163" s="27"/>
      <c r="P163" s="20"/>
      <c r="Q163" s="28"/>
      <c r="R163" s="28"/>
      <c r="S163" s="27"/>
      <c r="T163" s="29"/>
      <c r="U163" s="29"/>
      <c r="V163" s="3"/>
      <c r="X163" t="str">
        <f>IF(('1 - Cover page'!$B$9-M163)&lt;6,"&lt;=5 Days","&gt;5 Days")</f>
        <v>&lt;=5 Days</v>
      </c>
      <c r="Y163" t="str">
        <f>IF(('1 - Cover page'!$B$9-M163)=0,"0", IF(('1 - Cover page'!$B$9-M163)= 1,"1", IF(('1 - Cover page'!$B$9-M163)= 2,"2", IF(('1 - Cover page'!$B$9-M163)= 3,"3", IF(('1 - Cover page'!$B$9-M163)= 4,"4", IF(('1 - Cover page'!$B$9-M163)= 5,"5", IF(('1 - Cover page'!$B$9-M163)= 6,"6", IF(('1 - Cover page'!$B$9-M163)= 7,"7", IF(('1 - Cover page'!$B$9-M163)= 8,"8", IF(('1 - Cover page'!$B$9-M163)= 9,"9", IF(('1 - Cover page'!$B$9-M163)= 10,"10", IF(('1 - Cover page'!$B$9-M163)= 11,"11", IF(('1 - Cover page'!$B$9-M163)= 12,"12", IF(('1 - Cover page'!$B$9-M163)= 13,"13", IF(('1 - Cover page'!$B$9-M163)= 14,"14", IF(('1 - Cover page'!$B$9-M163)= 15,"15",  ""))))))))))))))))</f>
        <v>0</v>
      </c>
      <c r="Z163" t="str">
        <f>IF(('1 - Cover page'!$B$9-I163)=0,"0", IF(('1 - Cover page'!$B$9-I163)= 1,"1", IF(('1 - Cover page'!$B$9-I163)= 2,"2", IF(('1 - Cover page'!$B$9-I163)= 3,"3", IF(('1 - Cover page'!$B$9-I163)= 4,"4", IF(('1 - Cover page'!$B$9-I163)= 5,"5", IF(('1 - Cover page'!$B$9-I163)= 6,"6", IF(('1 - Cover page'!$B$9-I163)= 7,"7", IF(('1 - Cover page'!$B$9-I163)= 8,"8", IF(('1 - Cover page'!$B$9-I163)= 9,"9", IF(('1 - Cover page'!$B$9-I163)= 10,"10", IF(('1 - Cover page'!$B$9-I163)= 11,"11", IF(('1 - Cover page'!$B$9-I163)= 12,"12", IF(('1 - Cover page'!$B$9-I163)= 13,"13", IF(('1 - Cover page'!$B$9-I163)= 14,"14", IF(('1 - Cover page'!$B$9-I163)= 15,"15",  ""))))))))))))))))</f>
        <v>0</v>
      </c>
      <c r="AA163" t="e">
        <f>VLOOKUP(E163,'Age group'!$A$2:$B$7,2,TRUE)</f>
        <v>#N/A</v>
      </c>
    </row>
    <row r="164" spans="1:27" ht="12.75" x14ac:dyDescent="0.2">
      <c r="A164" s="21">
        <v>161</v>
      </c>
      <c r="B164" s="22"/>
      <c r="C164" s="22"/>
      <c r="D164" s="23"/>
      <c r="E164" s="103"/>
      <c r="F164" s="22"/>
      <c r="G164" s="22"/>
      <c r="H164" s="24"/>
      <c r="I164" s="16"/>
      <c r="J164" s="25"/>
      <c r="K164" s="25"/>
      <c r="L164" s="26"/>
      <c r="M164" s="17"/>
      <c r="N164" s="27"/>
      <c r="O164" s="27"/>
      <c r="P164" s="20"/>
      <c r="Q164" s="28"/>
      <c r="R164" s="28"/>
      <c r="S164" s="27"/>
      <c r="T164" s="29"/>
      <c r="U164" s="29"/>
      <c r="V164" s="3"/>
      <c r="X164" t="str">
        <f>IF(('1 - Cover page'!$B$9-M164)&lt;6,"&lt;=5 Days","&gt;5 Days")</f>
        <v>&lt;=5 Days</v>
      </c>
      <c r="Y164" t="str">
        <f>IF(('1 - Cover page'!$B$9-M164)=0,"0", IF(('1 - Cover page'!$B$9-M164)= 1,"1", IF(('1 - Cover page'!$B$9-M164)= 2,"2", IF(('1 - Cover page'!$B$9-M164)= 3,"3", IF(('1 - Cover page'!$B$9-M164)= 4,"4", IF(('1 - Cover page'!$B$9-M164)= 5,"5", IF(('1 - Cover page'!$B$9-M164)= 6,"6", IF(('1 - Cover page'!$B$9-M164)= 7,"7", IF(('1 - Cover page'!$B$9-M164)= 8,"8", IF(('1 - Cover page'!$B$9-M164)= 9,"9", IF(('1 - Cover page'!$B$9-M164)= 10,"10", IF(('1 - Cover page'!$B$9-M164)= 11,"11", IF(('1 - Cover page'!$B$9-M164)= 12,"12", IF(('1 - Cover page'!$B$9-M164)= 13,"13", IF(('1 - Cover page'!$B$9-M164)= 14,"14", IF(('1 - Cover page'!$B$9-M164)= 15,"15",  ""))))))))))))))))</f>
        <v>0</v>
      </c>
      <c r="Z164" t="str">
        <f>IF(('1 - Cover page'!$B$9-I164)=0,"0", IF(('1 - Cover page'!$B$9-I164)= 1,"1", IF(('1 - Cover page'!$B$9-I164)= 2,"2", IF(('1 - Cover page'!$B$9-I164)= 3,"3", IF(('1 - Cover page'!$B$9-I164)= 4,"4", IF(('1 - Cover page'!$B$9-I164)= 5,"5", IF(('1 - Cover page'!$B$9-I164)= 6,"6", IF(('1 - Cover page'!$B$9-I164)= 7,"7", IF(('1 - Cover page'!$B$9-I164)= 8,"8", IF(('1 - Cover page'!$B$9-I164)= 9,"9", IF(('1 - Cover page'!$B$9-I164)= 10,"10", IF(('1 - Cover page'!$B$9-I164)= 11,"11", IF(('1 - Cover page'!$B$9-I164)= 12,"12", IF(('1 - Cover page'!$B$9-I164)= 13,"13", IF(('1 - Cover page'!$B$9-I164)= 14,"14", IF(('1 - Cover page'!$B$9-I164)= 15,"15",  ""))))))))))))))))</f>
        <v>0</v>
      </c>
      <c r="AA164" t="e">
        <f>VLOOKUP(E164,'Age group'!$A$2:$B$7,2,TRUE)</f>
        <v>#N/A</v>
      </c>
    </row>
    <row r="165" spans="1:27" ht="12.75" x14ac:dyDescent="0.2">
      <c r="A165" s="21">
        <v>162</v>
      </c>
      <c r="B165" s="22"/>
      <c r="C165" s="22"/>
      <c r="D165" s="23"/>
      <c r="E165" s="103"/>
      <c r="F165" s="22"/>
      <c r="G165" s="22"/>
      <c r="H165" s="24"/>
      <c r="I165" s="16"/>
      <c r="J165" s="25"/>
      <c r="K165" s="25"/>
      <c r="L165" s="26"/>
      <c r="M165" s="17"/>
      <c r="N165" s="27"/>
      <c r="O165" s="27"/>
      <c r="P165" s="20"/>
      <c r="Q165" s="28"/>
      <c r="R165" s="28"/>
      <c r="S165" s="27"/>
      <c r="T165" s="29"/>
      <c r="U165" s="29"/>
      <c r="V165" s="3"/>
      <c r="X165" t="str">
        <f>IF(('1 - Cover page'!$B$9-M165)&lt;6,"&lt;=5 Days","&gt;5 Days")</f>
        <v>&lt;=5 Days</v>
      </c>
      <c r="Y165" t="str">
        <f>IF(('1 - Cover page'!$B$9-M165)=0,"0", IF(('1 - Cover page'!$B$9-M165)= 1,"1", IF(('1 - Cover page'!$B$9-M165)= 2,"2", IF(('1 - Cover page'!$B$9-M165)= 3,"3", IF(('1 - Cover page'!$B$9-M165)= 4,"4", IF(('1 - Cover page'!$B$9-M165)= 5,"5", IF(('1 - Cover page'!$B$9-M165)= 6,"6", IF(('1 - Cover page'!$B$9-M165)= 7,"7", IF(('1 - Cover page'!$B$9-M165)= 8,"8", IF(('1 - Cover page'!$B$9-M165)= 9,"9", IF(('1 - Cover page'!$B$9-M165)= 10,"10", IF(('1 - Cover page'!$B$9-M165)= 11,"11", IF(('1 - Cover page'!$B$9-M165)= 12,"12", IF(('1 - Cover page'!$B$9-M165)= 13,"13", IF(('1 - Cover page'!$B$9-M165)= 14,"14", IF(('1 - Cover page'!$B$9-M165)= 15,"15",  ""))))))))))))))))</f>
        <v>0</v>
      </c>
      <c r="Z165" t="str">
        <f>IF(('1 - Cover page'!$B$9-I165)=0,"0", IF(('1 - Cover page'!$B$9-I165)= 1,"1", IF(('1 - Cover page'!$B$9-I165)= 2,"2", IF(('1 - Cover page'!$B$9-I165)= 3,"3", IF(('1 - Cover page'!$B$9-I165)= 4,"4", IF(('1 - Cover page'!$B$9-I165)= 5,"5", IF(('1 - Cover page'!$B$9-I165)= 6,"6", IF(('1 - Cover page'!$B$9-I165)= 7,"7", IF(('1 - Cover page'!$B$9-I165)= 8,"8", IF(('1 - Cover page'!$B$9-I165)= 9,"9", IF(('1 - Cover page'!$B$9-I165)= 10,"10", IF(('1 - Cover page'!$B$9-I165)= 11,"11", IF(('1 - Cover page'!$B$9-I165)= 12,"12", IF(('1 - Cover page'!$B$9-I165)= 13,"13", IF(('1 - Cover page'!$B$9-I165)= 14,"14", IF(('1 - Cover page'!$B$9-I165)= 15,"15",  ""))))))))))))))))</f>
        <v>0</v>
      </c>
      <c r="AA165" t="e">
        <f>VLOOKUP(E165,'Age group'!$A$2:$B$7,2,TRUE)</f>
        <v>#N/A</v>
      </c>
    </row>
    <row r="166" spans="1:27" ht="12.75" x14ac:dyDescent="0.2">
      <c r="A166" s="21">
        <v>163</v>
      </c>
      <c r="B166" s="22"/>
      <c r="C166" s="22"/>
      <c r="D166" s="23"/>
      <c r="E166" s="103"/>
      <c r="F166" s="22"/>
      <c r="G166" s="22"/>
      <c r="H166" s="24"/>
      <c r="I166" s="16"/>
      <c r="J166" s="25"/>
      <c r="K166" s="25"/>
      <c r="L166" s="26"/>
      <c r="M166" s="17"/>
      <c r="N166" s="27"/>
      <c r="O166" s="27"/>
      <c r="P166" s="20"/>
      <c r="Q166" s="28"/>
      <c r="R166" s="28"/>
      <c r="S166" s="27"/>
      <c r="T166" s="29"/>
      <c r="U166" s="29"/>
      <c r="V166" s="3"/>
      <c r="X166" t="str">
        <f>IF(('1 - Cover page'!$B$9-M166)&lt;6,"&lt;=5 Days","&gt;5 Days")</f>
        <v>&lt;=5 Days</v>
      </c>
      <c r="Y166" t="str">
        <f>IF(('1 - Cover page'!$B$9-M166)=0,"0", IF(('1 - Cover page'!$B$9-M166)= 1,"1", IF(('1 - Cover page'!$B$9-M166)= 2,"2", IF(('1 - Cover page'!$B$9-M166)= 3,"3", IF(('1 - Cover page'!$B$9-M166)= 4,"4", IF(('1 - Cover page'!$B$9-M166)= 5,"5", IF(('1 - Cover page'!$B$9-M166)= 6,"6", IF(('1 - Cover page'!$B$9-M166)= 7,"7", IF(('1 - Cover page'!$B$9-M166)= 8,"8", IF(('1 - Cover page'!$B$9-M166)= 9,"9", IF(('1 - Cover page'!$B$9-M166)= 10,"10", IF(('1 - Cover page'!$B$9-M166)= 11,"11", IF(('1 - Cover page'!$B$9-M166)= 12,"12", IF(('1 - Cover page'!$B$9-M166)= 13,"13", IF(('1 - Cover page'!$B$9-M166)= 14,"14", IF(('1 - Cover page'!$B$9-M166)= 15,"15",  ""))))))))))))))))</f>
        <v>0</v>
      </c>
      <c r="Z166" t="str">
        <f>IF(('1 - Cover page'!$B$9-I166)=0,"0", IF(('1 - Cover page'!$B$9-I166)= 1,"1", IF(('1 - Cover page'!$B$9-I166)= 2,"2", IF(('1 - Cover page'!$B$9-I166)= 3,"3", IF(('1 - Cover page'!$B$9-I166)= 4,"4", IF(('1 - Cover page'!$B$9-I166)= 5,"5", IF(('1 - Cover page'!$B$9-I166)= 6,"6", IF(('1 - Cover page'!$B$9-I166)= 7,"7", IF(('1 - Cover page'!$B$9-I166)= 8,"8", IF(('1 - Cover page'!$B$9-I166)= 9,"9", IF(('1 - Cover page'!$B$9-I166)= 10,"10", IF(('1 - Cover page'!$B$9-I166)= 11,"11", IF(('1 - Cover page'!$B$9-I166)= 12,"12", IF(('1 - Cover page'!$B$9-I166)= 13,"13", IF(('1 - Cover page'!$B$9-I166)= 14,"14", IF(('1 - Cover page'!$B$9-I166)= 15,"15",  ""))))))))))))))))</f>
        <v>0</v>
      </c>
      <c r="AA166" t="e">
        <f>VLOOKUP(E166,'Age group'!$A$2:$B$7,2,TRUE)</f>
        <v>#N/A</v>
      </c>
    </row>
    <row r="167" spans="1:27" ht="12.75" x14ac:dyDescent="0.2">
      <c r="A167" s="21">
        <v>164</v>
      </c>
      <c r="B167" s="22"/>
      <c r="C167" s="22"/>
      <c r="D167" s="23"/>
      <c r="E167" s="103"/>
      <c r="F167" s="22"/>
      <c r="G167" s="22"/>
      <c r="H167" s="24"/>
      <c r="I167" s="16"/>
      <c r="J167" s="25"/>
      <c r="K167" s="25"/>
      <c r="L167" s="26"/>
      <c r="M167" s="17"/>
      <c r="N167" s="27"/>
      <c r="O167" s="27"/>
      <c r="P167" s="20"/>
      <c r="Q167" s="28"/>
      <c r="R167" s="28"/>
      <c r="S167" s="27"/>
      <c r="T167" s="29"/>
      <c r="U167" s="29"/>
      <c r="V167" s="3"/>
      <c r="X167" t="str">
        <f>IF(('1 - Cover page'!$B$9-M167)&lt;6,"&lt;=5 Days","&gt;5 Days")</f>
        <v>&lt;=5 Days</v>
      </c>
      <c r="Y167" t="str">
        <f>IF(('1 - Cover page'!$B$9-M167)=0,"0", IF(('1 - Cover page'!$B$9-M167)= 1,"1", IF(('1 - Cover page'!$B$9-M167)= 2,"2", IF(('1 - Cover page'!$B$9-M167)= 3,"3", IF(('1 - Cover page'!$B$9-M167)= 4,"4", IF(('1 - Cover page'!$B$9-M167)= 5,"5", IF(('1 - Cover page'!$B$9-M167)= 6,"6", IF(('1 - Cover page'!$B$9-M167)= 7,"7", IF(('1 - Cover page'!$B$9-M167)= 8,"8", IF(('1 - Cover page'!$B$9-M167)= 9,"9", IF(('1 - Cover page'!$B$9-M167)= 10,"10", IF(('1 - Cover page'!$B$9-M167)= 11,"11", IF(('1 - Cover page'!$B$9-M167)= 12,"12", IF(('1 - Cover page'!$B$9-M167)= 13,"13", IF(('1 - Cover page'!$B$9-M167)= 14,"14", IF(('1 - Cover page'!$B$9-M167)= 15,"15",  ""))))))))))))))))</f>
        <v>0</v>
      </c>
      <c r="Z167" t="str">
        <f>IF(('1 - Cover page'!$B$9-I167)=0,"0", IF(('1 - Cover page'!$B$9-I167)= 1,"1", IF(('1 - Cover page'!$B$9-I167)= 2,"2", IF(('1 - Cover page'!$B$9-I167)= 3,"3", IF(('1 - Cover page'!$B$9-I167)= 4,"4", IF(('1 - Cover page'!$B$9-I167)= 5,"5", IF(('1 - Cover page'!$B$9-I167)= 6,"6", IF(('1 - Cover page'!$B$9-I167)= 7,"7", IF(('1 - Cover page'!$B$9-I167)= 8,"8", IF(('1 - Cover page'!$B$9-I167)= 9,"9", IF(('1 - Cover page'!$B$9-I167)= 10,"10", IF(('1 - Cover page'!$B$9-I167)= 11,"11", IF(('1 - Cover page'!$B$9-I167)= 12,"12", IF(('1 - Cover page'!$B$9-I167)= 13,"13", IF(('1 - Cover page'!$B$9-I167)= 14,"14", IF(('1 - Cover page'!$B$9-I167)= 15,"15",  ""))))))))))))))))</f>
        <v>0</v>
      </c>
      <c r="AA167" t="e">
        <f>VLOOKUP(E167,'Age group'!$A$2:$B$7,2,TRUE)</f>
        <v>#N/A</v>
      </c>
    </row>
    <row r="168" spans="1:27" ht="12.75" x14ac:dyDescent="0.2">
      <c r="A168" s="21">
        <v>165</v>
      </c>
      <c r="B168" s="22"/>
      <c r="C168" s="22"/>
      <c r="D168" s="23"/>
      <c r="E168" s="103"/>
      <c r="F168" s="22"/>
      <c r="G168" s="22"/>
      <c r="H168" s="24"/>
      <c r="I168" s="16"/>
      <c r="J168" s="25"/>
      <c r="K168" s="25"/>
      <c r="L168" s="26"/>
      <c r="M168" s="17"/>
      <c r="N168" s="27"/>
      <c r="O168" s="27"/>
      <c r="P168" s="20"/>
      <c r="Q168" s="28"/>
      <c r="R168" s="28"/>
      <c r="S168" s="27"/>
      <c r="T168" s="29"/>
      <c r="U168" s="29"/>
      <c r="V168" s="3"/>
      <c r="X168" t="str">
        <f>IF(('1 - Cover page'!$B$9-M168)&lt;6,"&lt;=5 Days","&gt;5 Days")</f>
        <v>&lt;=5 Days</v>
      </c>
      <c r="Y168" t="str">
        <f>IF(('1 - Cover page'!$B$9-M168)=0,"0", IF(('1 - Cover page'!$B$9-M168)= 1,"1", IF(('1 - Cover page'!$B$9-M168)= 2,"2", IF(('1 - Cover page'!$B$9-M168)= 3,"3", IF(('1 - Cover page'!$B$9-M168)= 4,"4", IF(('1 - Cover page'!$B$9-M168)= 5,"5", IF(('1 - Cover page'!$B$9-M168)= 6,"6", IF(('1 - Cover page'!$B$9-M168)= 7,"7", IF(('1 - Cover page'!$B$9-M168)= 8,"8", IF(('1 - Cover page'!$B$9-M168)= 9,"9", IF(('1 - Cover page'!$B$9-M168)= 10,"10", IF(('1 - Cover page'!$B$9-M168)= 11,"11", IF(('1 - Cover page'!$B$9-M168)= 12,"12", IF(('1 - Cover page'!$B$9-M168)= 13,"13", IF(('1 - Cover page'!$B$9-M168)= 14,"14", IF(('1 - Cover page'!$B$9-M168)= 15,"15",  ""))))))))))))))))</f>
        <v>0</v>
      </c>
      <c r="Z168" t="str">
        <f>IF(('1 - Cover page'!$B$9-I168)=0,"0", IF(('1 - Cover page'!$B$9-I168)= 1,"1", IF(('1 - Cover page'!$B$9-I168)= 2,"2", IF(('1 - Cover page'!$B$9-I168)= 3,"3", IF(('1 - Cover page'!$B$9-I168)= 4,"4", IF(('1 - Cover page'!$B$9-I168)= 5,"5", IF(('1 - Cover page'!$B$9-I168)= 6,"6", IF(('1 - Cover page'!$B$9-I168)= 7,"7", IF(('1 - Cover page'!$B$9-I168)= 8,"8", IF(('1 - Cover page'!$B$9-I168)= 9,"9", IF(('1 - Cover page'!$B$9-I168)= 10,"10", IF(('1 - Cover page'!$B$9-I168)= 11,"11", IF(('1 - Cover page'!$B$9-I168)= 12,"12", IF(('1 - Cover page'!$B$9-I168)= 13,"13", IF(('1 - Cover page'!$B$9-I168)= 14,"14", IF(('1 - Cover page'!$B$9-I168)= 15,"15",  ""))))))))))))))))</f>
        <v>0</v>
      </c>
      <c r="AA168" t="e">
        <f>VLOOKUP(E168,'Age group'!$A$2:$B$7,2,TRUE)</f>
        <v>#N/A</v>
      </c>
    </row>
    <row r="169" spans="1:27" ht="12.75" x14ac:dyDescent="0.2">
      <c r="A169" s="21">
        <v>166</v>
      </c>
      <c r="B169" s="22"/>
      <c r="C169" s="22"/>
      <c r="D169" s="23"/>
      <c r="E169" s="103"/>
      <c r="F169" s="22"/>
      <c r="G169" s="22"/>
      <c r="H169" s="24"/>
      <c r="I169" s="16"/>
      <c r="J169" s="25"/>
      <c r="K169" s="25"/>
      <c r="L169" s="26"/>
      <c r="M169" s="17"/>
      <c r="N169" s="27"/>
      <c r="O169" s="27"/>
      <c r="P169" s="20"/>
      <c r="Q169" s="28"/>
      <c r="R169" s="28"/>
      <c r="S169" s="27"/>
      <c r="T169" s="29"/>
      <c r="U169" s="29"/>
      <c r="V169" s="3"/>
      <c r="X169" t="str">
        <f>IF(('1 - Cover page'!$B$9-M169)&lt;6,"&lt;=5 Days","&gt;5 Days")</f>
        <v>&lt;=5 Days</v>
      </c>
      <c r="Y169" t="str">
        <f>IF(('1 - Cover page'!$B$9-M169)=0,"0", IF(('1 - Cover page'!$B$9-M169)= 1,"1", IF(('1 - Cover page'!$B$9-M169)= 2,"2", IF(('1 - Cover page'!$B$9-M169)= 3,"3", IF(('1 - Cover page'!$B$9-M169)= 4,"4", IF(('1 - Cover page'!$B$9-M169)= 5,"5", IF(('1 - Cover page'!$B$9-M169)= 6,"6", IF(('1 - Cover page'!$B$9-M169)= 7,"7", IF(('1 - Cover page'!$B$9-M169)= 8,"8", IF(('1 - Cover page'!$B$9-M169)= 9,"9", IF(('1 - Cover page'!$B$9-M169)= 10,"10", IF(('1 - Cover page'!$B$9-M169)= 11,"11", IF(('1 - Cover page'!$B$9-M169)= 12,"12", IF(('1 - Cover page'!$B$9-M169)= 13,"13", IF(('1 - Cover page'!$B$9-M169)= 14,"14", IF(('1 - Cover page'!$B$9-M169)= 15,"15",  ""))))))))))))))))</f>
        <v>0</v>
      </c>
      <c r="Z169" t="str">
        <f>IF(('1 - Cover page'!$B$9-I169)=0,"0", IF(('1 - Cover page'!$B$9-I169)= 1,"1", IF(('1 - Cover page'!$B$9-I169)= 2,"2", IF(('1 - Cover page'!$B$9-I169)= 3,"3", IF(('1 - Cover page'!$B$9-I169)= 4,"4", IF(('1 - Cover page'!$B$9-I169)= 5,"5", IF(('1 - Cover page'!$B$9-I169)= 6,"6", IF(('1 - Cover page'!$B$9-I169)= 7,"7", IF(('1 - Cover page'!$B$9-I169)= 8,"8", IF(('1 - Cover page'!$B$9-I169)= 9,"9", IF(('1 - Cover page'!$B$9-I169)= 10,"10", IF(('1 - Cover page'!$B$9-I169)= 11,"11", IF(('1 - Cover page'!$B$9-I169)= 12,"12", IF(('1 - Cover page'!$B$9-I169)= 13,"13", IF(('1 - Cover page'!$B$9-I169)= 14,"14", IF(('1 - Cover page'!$B$9-I169)= 15,"15",  ""))))))))))))))))</f>
        <v>0</v>
      </c>
      <c r="AA169" t="e">
        <f>VLOOKUP(E169,'Age group'!$A$2:$B$7,2,TRUE)</f>
        <v>#N/A</v>
      </c>
    </row>
    <row r="170" spans="1:27" ht="12.75" x14ac:dyDescent="0.2">
      <c r="A170" s="21">
        <v>167</v>
      </c>
      <c r="B170" s="22"/>
      <c r="C170" s="22"/>
      <c r="D170" s="23"/>
      <c r="E170" s="103"/>
      <c r="F170" s="22"/>
      <c r="G170" s="22"/>
      <c r="H170" s="24"/>
      <c r="I170" s="16"/>
      <c r="J170" s="25"/>
      <c r="K170" s="25"/>
      <c r="L170" s="26"/>
      <c r="M170" s="17"/>
      <c r="N170" s="27"/>
      <c r="O170" s="27"/>
      <c r="P170" s="20"/>
      <c r="Q170" s="28"/>
      <c r="R170" s="28"/>
      <c r="S170" s="27"/>
      <c r="T170" s="29"/>
      <c r="U170" s="29"/>
      <c r="V170" s="3"/>
      <c r="X170" t="str">
        <f>IF(('1 - Cover page'!$B$9-M170)&lt;6,"&lt;=5 Days","&gt;5 Days")</f>
        <v>&lt;=5 Days</v>
      </c>
      <c r="Y170" t="str">
        <f>IF(('1 - Cover page'!$B$9-M170)=0,"0", IF(('1 - Cover page'!$B$9-M170)= 1,"1", IF(('1 - Cover page'!$B$9-M170)= 2,"2", IF(('1 - Cover page'!$B$9-M170)= 3,"3", IF(('1 - Cover page'!$B$9-M170)= 4,"4", IF(('1 - Cover page'!$B$9-M170)= 5,"5", IF(('1 - Cover page'!$B$9-M170)= 6,"6", IF(('1 - Cover page'!$B$9-M170)= 7,"7", IF(('1 - Cover page'!$B$9-M170)= 8,"8", IF(('1 - Cover page'!$B$9-M170)= 9,"9", IF(('1 - Cover page'!$B$9-M170)= 10,"10", IF(('1 - Cover page'!$B$9-M170)= 11,"11", IF(('1 - Cover page'!$B$9-M170)= 12,"12", IF(('1 - Cover page'!$B$9-M170)= 13,"13", IF(('1 - Cover page'!$B$9-M170)= 14,"14", IF(('1 - Cover page'!$B$9-M170)= 15,"15",  ""))))))))))))))))</f>
        <v>0</v>
      </c>
      <c r="Z170" t="str">
        <f>IF(('1 - Cover page'!$B$9-I170)=0,"0", IF(('1 - Cover page'!$B$9-I170)= 1,"1", IF(('1 - Cover page'!$B$9-I170)= 2,"2", IF(('1 - Cover page'!$B$9-I170)= 3,"3", IF(('1 - Cover page'!$B$9-I170)= 4,"4", IF(('1 - Cover page'!$B$9-I170)= 5,"5", IF(('1 - Cover page'!$B$9-I170)= 6,"6", IF(('1 - Cover page'!$B$9-I170)= 7,"7", IF(('1 - Cover page'!$B$9-I170)= 8,"8", IF(('1 - Cover page'!$B$9-I170)= 9,"9", IF(('1 - Cover page'!$B$9-I170)= 10,"10", IF(('1 - Cover page'!$B$9-I170)= 11,"11", IF(('1 - Cover page'!$B$9-I170)= 12,"12", IF(('1 - Cover page'!$B$9-I170)= 13,"13", IF(('1 - Cover page'!$B$9-I170)= 14,"14", IF(('1 - Cover page'!$B$9-I170)= 15,"15",  ""))))))))))))))))</f>
        <v>0</v>
      </c>
      <c r="AA170" t="e">
        <f>VLOOKUP(E170,'Age group'!$A$2:$B$7,2,TRUE)</f>
        <v>#N/A</v>
      </c>
    </row>
    <row r="171" spans="1:27" ht="12.75" x14ac:dyDescent="0.2">
      <c r="A171" s="21">
        <v>168</v>
      </c>
      <c r="B171" s="22"/>
      <c r="C171" s="22"/>
      <c r="D171" s="23"/>
      <c r="E171" s="103"/>
      <c r="F171" s="22"/>
      <c r="G171" s="22"/>
      <c r="H171" s="24"/>
      <c r="I171" s="16"/>
      <c r="J171" s="25"/>
      <c r="K171" s="25"/>
      <c r="L171" s="26"/>
      <c r="M171" s="17"/>
      <c r="N171" s="27"/>
      <c r="O171" s="27"/>
      <c r="P171" s="20"/>
      <c r="Q171" s="28"/>
      <c r="R171" s="28"/>
      <c r="S171" s="27"/>
      <c r="T171" s="29"/>
      <c r="U171" s="29"/>
      <c r="V171" s="3"/>
      <c r="X171" t="str">
        <f>IF(('1 - Cover page'!$B$9-M171)&lt;6,"&lt;=5 Days","&gt;5 Days")</f>
        <v>&lt;=5 Days</v>
      </c>
      <c r="Y171" t="str">
        <f>IF(('1 - Cover page'!$B$9-M171)=0,"0", IF(('1 - Cover page'!$B$9-M171)= 1,"1", IF(('1 - Cover page'!$B$9-M171)= 2,"2", IF(('1 - Cover page'!$B$9-M171)= 3,"3", IF(('1 - Cover page'!$B$9-M171)= 4,"4", IF(('1 - Cover page'!$B$9-M171)= 5,"5", IF(('1 - Cover page'!$B$9-M171)= 6,"6", IF(('1 - Cover page'!$B$9-M171)= 7,"7", IF(('1 - Cover page'!$B$9-M171)= 8,"8", IF(('1 - Cover page'!$B$9-M171)= 9,"9", IF(('1 - Cover page'!$B$9-M171)= 10,"10", IF(('1 - Cover page'!$B$9-M171)= 11,"11", IF(('1 - Cover page'!$B$9-M171)= 12,"12", IF(('1 - Cover page'!$B$9-M171)= 13,"13", IF(('1 - Cover page'!$B$9-M171)= 14,"14", IF(('1 - Cover page'!$B$9-M171)= 15,"15",  ""))))))))))))))))</f>
        <v>0</v>
      </c>
      <c r="Z171" t="str">
        <f>IF(('1 - Cover page'!$B$9-I171)=0,"0", IF(('1 - Cover page'!$B$9-I171)= 1,"1", IF(('1 - Cover page'!$B$9-I171)= 2,"2", IF(('1 - Cover page'!$B$9-I171)= 3,"3", IF(('1 - Cover page'!$B$9-I171)= 4,"4", IF(('1 - Cover page'!$B$9-I171)= 5,"5", IF(('1 - Cover page'!$B$9-I171)= 6,"6", IF(('1 - Cover page'!$B$9-I171)= 7,"7", IF(('1 - Cover page'!$B$9-I171)= 8,"8", IF(('1 - Cover page'!$B$9-I171)= 9,"9", IF(('1 - Cover page'!$B$9-I171)= 10,"10", IF(('1 - Cover page'!$B$9-I171)= 11,"11", IF(('1 - Cover page'!$B$9-I171)= 12,"12", IF(('1 - Cover page'!$B$9-I171)= 13,"13", IF(('1 - Cover page'!$B$9-I171)= 14,"14", IF(('1 - Cover page'!$B$9-I171)= 15,"15",  ""))))))))))))))))</f>
        <v>0</v>
      </c>
      <c r="AA171" t="e">
        <f>VLOOKUP(E171,'Age group'!$A$2:$B$7,2,TRUE)</f>
        <v>#N/A</v>
      </c>
    </row>
    <row r="172" spans="1:27" ht="12.75" x14ac:dyDescent="0.2">
      <c r="A172" s="21">
        <v>169</v>
      </c>
      <c r="B172" s="22"/>
      <c r="C172" s="22"/>
      <c r="D172" s="23"/>
      <c r="E172" s="103"/>
      <c r="F172" s="22"/>
      <c r="G172" s="22"/>
      <c r="H172" s="24"/>
      <c r="I172" s="16"/>
      <c r="J172" s="25"/>
      <c r="K172" s="25"/>
      <c r="L172" s="26"/>
      <c r="M172" s="17"/>
      <c r="N172" s="27"/>
      <c r="O172" s="27"/>
      <c r="P172" s="20"/>
      <c r="Q172" s="28"/>
      <c r="R172" s="28"/>
      <c r="S172" s="27"/>
      <c r="T172" s="29"/>
      <c r="U172" s="29"/>
      <c r="V172" s="3"/>
      <c r="X172" t="str">
        <f>IF(('1 - Cover page'!$B$9-M172)&lt;6,"&lt;=5 Days","&gt;5 Days")</f>
        <v>&lt;=5 Days</v>
      </c>
      <c r="Y172" t="str">
        <f>IF(('1 - Cover page'!$B$9-M172)=0,"0", IF(('1 - Cover page'!$B$9-M172)= 1,"1", IF(('1 - Cover page'!$B$9-M172)= 2,"2", IF(('1 - Cover page'!$B$9-M172)= 3,"3", IF(('1 - Cover page'!$B$9-M172)= 4,"4", IF(('1 - Cover page'!$B$9-M172)= 5,"5", IF(('1 - Cover page'!$B$9-M172)= 6,"6", IF(('1 - Cover page'!$B$9-M172)= 7,"7", IF(('1 - Cover page'!$B$9-M172)= 8,"8", IF(('1 - Cover page'!$B$9-M172)= 9,"9", IF(('1 - Cover page'!$B$9-M172)= 10,"10", IF(('1 - Cover page'!$B$9-M172)= 11,"11", IF(('1 - Cover page'!$B$9-M172)= 12,"12", IF(('1 - Cover page'!$B$9-M172)= 13,"13", IF(('1 - Cover page'!$B$9-M172)= 14,"14", IF(('1 - Cover page'!$B$9-M172)= 15,"15",  ""))))))))))))))))</f>
        <v>0</v>
      </c>
      <c r="Z172" t="str">
        <f>IF(('1 - Cover page'!$B$9-I172)=0,"0", IF(('1 - Cover page'!$B$9-I172)= 1,"1", IF(('1 - Cover page'!$B$9-I172)= 2,"2", IF(('1 - Cover page'!$B$9-I172)= 3,"3", IF(('1 - Cover page'!$B$9-I172)= 4,"4", IF(('1 - Cover page'!$B$9-I172)= 5,"5", IF(('1 - Cover page'!$B$9-I172)= 6,"6", IF(('1 - Cover page'!$B$9-I172)= 7,"7", IF(('1 - Cover page'!$B$9-I172)= 8,"8", IF(('1 - Cover page'!$B$9-I172)= 9,"9", IF(('1 - Cover page'!$B$9-I172)= 10,"10", IF(('1 - Cover page'!$B$9-I172)= 11,"11", IF(('1 - Cover page'!$B$9-I172)= 12,"12", IF(('1 - Cover page'!$B$9-I172)= 13,"13", IF(('1 - Cover page'!$B$9-I172)= 14,"14", IF(('1 - Cover page'!$B$9-I172)= 15,"15",  ""))))))))))))))))</f>
        <v>0</v>
      </c>
      <c r="AA172" t="e">
        <f>VLOOKUP(E172,'Age group'!$A$2:$B$7,2,TRUE)</f>
        <v>#N/A</v>
      </c>
    </row>
    <row r="173" spans="1:27" ht="12.75" x14ac:dyDescent="0.2">
      <c r="A173" s="21">
        <v>170</v>
      </c>
      <c r="B173" s="22"/>
      <c r="C173" s="22"/>
      <c r="D173" s="23"/>
      <c r="E173" s="103"/>
      <c r="F173" s="22"/>
      <c r="G173" s="22"/>
      <c r="H173" s="24"/>
      <c r="I173" s="16"/>
      <c r="J173" s="25"/>
      <c r="K173" s="25"/>
      <c r="L173" s="26"/>
      <c r="M173" s="17"/>
      <c r="N173" s="27"/>
      <c r="O173" s="27"/>
      <c r="P173" s="20"/>
      <c r="Q173" s="28"/>
      <c r="R173" s="28"/>
      <c r="S173" s="27"/>
      <c r="T173" s="29"/>
      <c r="U173" s="29"/>
      <c r="V173" s="3"/>
      <c r="X173" t="str">
        <f>IF(('1 - Cover page'!$B$9-M173)&lt;6,"&lt;=5 Days","&gt;5 Days")</f>
        <v>&lt;=5 Days</v>
      </c>
      <c r="Y173" t="str">
        <f>IF(('1 - Cover page'!$B$9-M173)=0,"0", IF(('1 - Cover page'!$B$9-M173)= 1,"1", IF(('1 - Cover page'!$B$9-M173)= 2,"2", IF(('1 - Cover page'!$B$9-M173)= 3,"3", IF(('1 - Cover page'!$B$9-M173)= 4,"4", IF(('1 - Cover page'!$B$9-M173)= 5,"5", IF(('1 - Cover page'!$B$9-M173)= 6,"6", IF(('1 - Cover page'!$B$9-M173)= 7,"7", IF(('1 - Cover page'!$B$9-M173)= 8,"8", IF(('1 - Cover page'!$B$9-M173)= 9,"9", IF(('1 - Cover page'!$B$9-M173)= 10,"10", IF(('1 - Cover page'!$B$9-M173)= 11,"11", IF(('1 - Cover page'!$B$9-M173)= 12,"12", IF(('1 - Cover page'!$B$9-M173)= 13,"13", IF(('1 - Cover page'!$B$9-M173)= 14,"14", IF(('1 - Cover page'!$B$9-M173)= 15,"15",  ""))))))))))))))))</f>
        <v>0</v>
      </c>
      <c r="Z173" t="str">
        <f>IF(('1 - Cover page'!$B$9-I173)=0,"0", IF(('1 - Cover page'!$B$9-I173)= 1,"1", IF(('1 - Cover page'!$B$9-I173)= 2,"2", IF(('1 - Cover page'!$B$9-I173)= 3,"3", IF(('1 - Cover page'!$B$9-I173)= 4,"4", IF(('1 - Cover page'!$B$9-I173)= 5,"5", IF(('1 - Cover page'!$B$9-I173)= 6,"6", IF(('1 - Cover page'!$B$9-I173)= 7,"7", IF(('1 - Cover page'!$B$9-I173)= 8,"8", IF(('1 - Cover page'!$B$9-I173)= 9,"9", IF(('1 - Cover page'!$B$9-I173)= 10,"10", IF(('1 - Cover page'!$B$9-I173)= 11,"11", IF(('1 - Cover page'!$B$9-I173)= 12,"12", IF(('1 - Cover page'!$B$9-I173)= 13,"13", IF(('1 - Cover page'!$B$9-I173)= 14,"14", IF(('1 - Cover page'!$B$9-I173)= 15,"15",  ""))))))))))))))))</f>
        <v>0</v>
      </c>
      <c r="AA173" t="e">
        <f>VLOOKUP(E173,'Age group'!$A$2:$B$7,2,TRUE)</f>
        <v>#N/A</v>
      </c>
    </row>
    <row r="174" spans="1:27" ht="12.75" x14ac:dyDescent="0.2">
      <c r="A174" s="21">
        <v>171</v>
      </c>
      <c r="B174" s="22"/>
      <c r="C174" s="22"/>
      <c r="D174" s="23"/>
      <c r="E174" s="103"/>
      <c r="F174" s="22"/>
      <c r="G174" s="22"/>
      <c r="H174" s="24"/>
      <c r="I174" s="16"/>
      <c r="J174" s="25"/>
      <c r="K174" s="25"/>
      <c r="L174" s="26"/>
      <c r="M174" s="17"/>
      <c r="N174" s="27"/>
      <c r="O174" s="27"/>
      <c r="P174" s="20"/>
      <c r="Q174" s="28"/>
      <c r="R174" s="28"/>
      <c r="S174" s="27"/>
      <c r="T174" s="29"/>
      <c r="U174" s="29"/>
      <c r="V174" s="3"/>
      <c r="X174" t="str">
        <f>IF(('1 - Cover page'!$B$9-M174)&lt;6,"&lt;=5 Days","&gt;5 Days")</f>
        <v>&lt;=5 Days</v>
      </c>
      <c r="Y174" t="str">
        <f>IF(('1 - Cover page'!$B$9-M174)=0,"0", IF(('1 - Cover page'!$B$9-M174)= 1,"1", IF(('1 - Cover page'!$B$9-M174)= 2,"2", IF(('1 - Cover page'!$B$9-M174)= 3,"3", IF(('1 - Cover page'!$B$9-M174)= 4,"4", IF(('1 - Cover page'!$B$9-M174)= 5,"5", IF(('1 - Cover page'!$B$9-M174)= 6,"6", IF(('1 - Cover page'!$B$9-M174)= 7,"7", IF(('1 - Cover page'!$B$9-M174)= 8,"8", IF(('1 - Cover page'!$B$9-M174)= 9,"9", IF(('1 - Cover page'!$B$9-M174)= 10,"10", IF(('1 - Cover page'!$B$9-M174)= 11,"11", IF(('1 - Cover page'!$B$9-M174)= 12,"12", IF(('1 - Cover page'!$B$9-M174)= 13,"13", IF(('1 - Cover page'!$B$9-M174)= 14,"14", IF(('1 - Cover page'!$B$9-M174)= 15,"15",  ""))))))))))))))))</f>
        <v>0</v>
      </c>
      <c r="Z174" t="str">
        <f>IF(('1 - Cover page'!$B$9-I174)=0,"0", IF(('1 - Cover page'!$B$9-I174)= 1,"1", IF(('1 - Cover page'!$B$9-I174)= 2,"2", IF(('1 - Cover page'!$B$9-I174)= 3,"3", IF(('1 - Cover page'!$B$9-I174)= 4,"4", IF(('1 - Cover page'!$B$9-I174)= 5,"5", IF(('1 - Cover page'!$B$9-I174)= 6,"6", IF(('1 - Cover page'!$B$9-I174)= 7,"7", IF(('1 - Cover page'!$B$9-I174)= 8,"8", IF(('1 - Cover page'!$B$9-I174)= 9,"9", IF(('1 - Cover page'!$B$9-I174)= 10,"10", IF(('1 - Cover page'!$B$9-I174)= 11,"11", IF(('1 - Cover page'!$B$9-I174)= 12,"12", IF(('1 - Cover page'!$B$9-I174)= 13,"13", IF(('1 - Cover page'!$B$9-I174)= 14,"14", IF(('1 - Cover page'!$B$9-I174)= 15,"15",  ""))))))))))))))))</f>
        <v>0</v>
      </c>
      <c r="AA174" t="e">
        <f>VLOOKUP(E174,'Age group'!$A$2:$B$7,2,TRUE)</f>
        <v>#N/A</v>
      </c>
    </row>
    <row r="175" spans="1:27" ht="12.75" x14ac:dyDescent="0.2">
      <c r="A175" s="21">
        <v>172</v>
      </c>
      <c r="B175" s="22"/>
      <c r="C175" s="22"/>
      <c r="D175" s="23"/>
      <c r="E175" s="103"/>
      <c r="F175" s="22"/>
      <c r="G175" s="22"/>
      <c r="H175" s="24"/>
      <c r="I175" s="16"/>
      <c r="J175" s="25"/>
      <c r="K175" s="25"/>
      <c r="L175" s="26"/>
      <c r="M175" s="17"/>
      <c r="N175" s="27"/>
      <c r="O175" s="27"/>
      <c r="P175" s="20"/>
      <c r="Q175" s="28"/>
      <c r="R175" s="28"/>
      <c r="S175" s="27"/>
      <c r="T175" s="29"/>
      <c r="U175" s="29"/>
      <c r="V175" s="3"/>
      <c r="X175" t="str">
        <f>IF(('1 - Cover page'!$B$9-M175)&lt;6,"&lt;=5 Days","&gt;5 Days")</f>
        <v>&lt;=5 Days</v>
      </c>
      <c r="Y175" t="str">
        <f>IF(('1 - Cover page'!$B$9-M175)=0,"0", IF(('1 - Cover page'!$B$9-M175)= 1,"1", IF(('1 - Cover page'!$B$9-M175)= 2,"2", IF(('1 - Cover page'!$B$9-M175)= 3,"3", IF(('1 - Cover page'!$B$9-M175)= 4,"4", IF(('1 - Cover page'!$B$9-M175)= 5,"5", IF(('1 - Cover page'!$B$9-M175)= 6,"6", IF(('1 - Cover page'!$B$9-M175)= 7,"7", IF(('1 - Cover page'!$B$9-M175)= 8,"8", IF(('1 - Cover page'!$B$9-M175)= 9,"9", IF(('1 - Cover page'!$B$9-M175)= 10,"10", IF(('1 - Cover page'!$B$9-M175)= 11,"11", IF(('1 - Cover page'!$B$9-M175)= 12,"12", IF(('1 - Cover page'!$B$9-M175)= 13,"13", IF(('1 - Cover page'!$B$9-M175)= 14,"14", IF(('1 - Cover page'!$B$9-M175)= 15,"15",  ""))))))))))))))))</f>
        <v>0</v>
      </c>
      <c r="Z175" t="str">
        <f>IF(('1 - Cover page'!$B$9-I175)=0,"0", IF(('1 - Cover page'!$B$9-I175)= 1,"1", IF(('1 - Cover page'!$B$9-I175)= 2,"2", IF(('1 - Cover page'!$B$9-I175)= 3,"3", IF(('1 - Cover page'!$B$9-I175)= 4,"4", IF(('1 - Cover page'!$B$9-I175)= 5,"5", IF(('1 - Cover page'!$B$9-I175)= 6,"6", IF(('1 - Cover page'!$B$9-I175)= 7,"7", IF(('1 - Cover page'!$B$9-I175)= 8,"8", IF(('1 - Cover page'!$B$9-I175)= 9,"9", IF(('1 - Cover page'!$B$9-I175)= 10,"10", IF(('1 - Cover page'!$B$9-I175)= 11,"11", IF(('1 - Cover page'!$B$9-I175)= 12,"12", IF(('1 - Cover page'!$B$9-I175)= 13,"13", IF(('1 - Cover page'!$B$9-I175)= 14,"14", IF(('1 - Cover page'!$B$9-I175)= 15,"15",  ""))))))))))))))))</f>
        <v>0</v>
      </c>
      <c r="AA175" t="e">
        <f>VLOOKUP(E175,'Age group'!$A$2:$B$7,2,TRUE)</f>
        <v>#N/A</v>
      </c>
    </row>
    <row r="176" spans="1:27" ht="12.75" x14ac:dyDescent="0.2">
      <c r="A176" s="21">
        <v>173</v>
      </c>
      <c r="B176" s="22"/>
      <c r="C176" s="22"/>
      <c r="D176" s="23"/>
      <c r="E176" s="103"/>
      <c r="F176" s="22"/>
      <c r="G176" s="22"/>
      <c r="H176" s="24"/>
      <c r="I176" s="16"/>
      <c r="J176" s="25"/>
      <c r="K176" s="25"/>
      <c r="L176" s="26"/>
      <c r="M176" s="17"/>
      <c r="N176" s="27"/>
      <c r="O176" s="27"/>
      <c r="P176" s="20"/>
      <c r="Q176" s="28"/>
      <c r="R176" s="28"/>
      <c r="S176" s="27"/>
      <c r="T176" s="29"/>
      <c r="U176" s="29"/>
      <c r="V176" s="3"/>
      <c r="X176" t="str">
        <f>IF(('1 - Cover page'!$B$9-M176)&lt;6,"&lt;=5 Days","&gt;5 Days")</f>
        <v>&lt;=5 Days</v>
      </c>
      <c r="Y176" t="str">
        <f>IF(('1 - Cover page'!$B$9-M176)=0,"0", IF(('1 - Cover page'!$B$9-M176)= 1,"1", IF(('1 - Cover page'!$B$9-M176)= 2,"2", IF(('1 - Cover page'!$B$9-M176)= 3,"3", IF(('1 - Cover page'!$B$9-M176)= 4,"4", IF(('1 - Cover page'!$B$9-M176)= 5,"5", IF(('1 - Cover page'!$B$9-M176)= 6,"6", IF(('1 - Cover page'!$B$9-M176)= 7,"7", IF(('1 - Cover page'!$B$9-M176)= 8,"8", IF(('1 - Cover page'!$B$9-M176)= 9,"9", IF(('1 - Cover page'!$B$9-M176)= 10,"10", IF(('1 - Cover page'!$B$9-M176)= 11,"11", IF(('1 - Cover page'!$B$9-M176)= 12,"12", IF(('1 - Cover page'!$B$9-M176)= 13,"13", IF(('1 - Cover page'!$B$9-M176)= 14,"14", IF(('1 - Cover page'!$B$9-M176)= 15,"15",  ""))))))))))))))))</f>
        <v>0</v>
      </c>
      <c r="Z176" t="str">
        <f>IF(('1 - Cover page'!$B$9-I176)=0,"0", IF(('1 - Cover page'!$B$9-I176)= 1,"1", IF(('1 - Cover page'!$B$9-I176)= 2,"2", IF(('1 - Cover page'!$B$9-I176)= 3,"3", IF(('1 - Cover page'!$B$9-I176)= 4,"4", IF(('1 - Cover page'!$B$9-I176)= 5,"5", IF(('1 - Cover page'!$B$9-I176)= 6,"6", IF(('1 - Cover page'!$B$9-I176)= 7,"7", IF(('1 - Cover page'!$B$9-I176)= 8,"8", IF(('1 - Cover page'!$B$9-I176)= 9,"9", IF(('1 - Cover page'!$B$9-I176)= 10,"10", IF(('1 - Cover page'!$B$9-I176)= 11,"11", IF(('1 - Cover page'!$B$9-I176)= 12,"12", IF(('1 - Cover page'!$B$9-I176)= 13,"13", IF(('1 - Cover page'!$B$9-I176)= 14,"14", IF(('1 - Cover page'!$B$9-I176)= 15,"15",  ""))))))))))))))))</f>
        <v>0</v>
      </c>
      <c r="AA176" t="e">
        <f>VLOOKUP(E176,'Age group'!$A$2:$B$7,2,TRUE)</f>
        <v>#N/A</v>
      </c>
    </row>
    <row r="177" spans="1:27" ht="12.75" x14ac:dyDescent="0.2">
      <c r="A177" s="21">
        <v>174</v>
      </c>
      <c r="B177" s="22"/>
      <c r="C177" s="22"/>
      <c r="D177" s="23"/>
      <c r="E177" s="103"/>
      <c r="F177" s="22"/>
      <c r="G177" s="22"/>
      <c r="H177" s="24"/>
      <c r="I177" s="16"/>
      <c r="J177" s="25"/>
      <c r="K177" s="25"/>
      <c r="L177" s="26"/>
      <c r="M177" s="17"/>
      <c r="N177" s="27"/>
      <c r="O177" s="27"/>
      <c r="P177" s="20"/>
      <c r="Q177" s="28"/>
      <c r="R177" s="28"/>
      <c r="S177" s="27"/>
      <c r="T177" s="29"/>
      <c r="U177" s="29"/>
      <c r="V177" s="3"/>
      <c r="X177" t="str">
        <f>IF(('1 - Cover page'!$B$9-M177)&lt;6,"&lt;=5 Days","&gt;5 Days")</f>
        <v>&lt;=5 Days</v>
      </c>
      <c r="Y177" t="str">
        <f>IF(('1 - Cover page'!$B$9-M177)=0,"0", IF(('1 - Cover page'!$B$9-M177)= 1,"1", IF(('1 - Cover page'!$B$9-M177)= 2,"2", IF(('1 - Cover page'!$B$9-M177)= 3,"3", IF(('1 - Cover page'!$B$9-M177)= 4,"4", IF(('1 - Cover page'!$B$9-M177)= 5,"5", IF(('1 - Cover page'!$B$9-M177)= 6,"6", IF(('1 - Cover page'!$B$9-M177)= 7,"7", IF(('1 - Cover page'!$B$9-M177)= 8,"8", IF(('1 - Cover page'!$B$9-M177)= 9,"9", IF(('1 - Cover page'!$B$9-M177)= 10,"10", IF(('1 - Cover page'!$B$9-M177)= 11,"11", IF(('1 - Cover page'!$B$9-M177)= 12,"12", IF(('1 - Cover page'!$B$9-M177)= 13,"13", IF(('1 - Cover page'!$B$9-M177)= 14,"14", IF(('1 - Cover page'!$B$9-M177)= 15,"15",  ""))))))))))))))))</f>
        <v>0</v>
      </c>
      <c r="Z177" t="str">
        <f>IF(('1 - Cover page'!$B$9-I177)=0,"0", IF(('1 - Cover page'!$B$9-I177)= 1,"1", IF(('1 - Cover page'!$B$9-I177)= 2,"2", IF(('1 - Cover page'!$B$9-I177)= 3,"3", IF(('1 - Cover page'!$B$9-I177)= 4,"4", IF(('1 - Cover page'!$B$9-I177)= 5,"5", IF(('1 - Cover page'!$B$9-I177)= 6,"6", IF(('1 - Cover page'!$B$9-I177)= 7,"7", IF(('1 - Cover page'!$B$9-I177)= 8,"8", IF(('1 - Cover page'!$B$9-I177)= 9,"9", IF(('1 - Cover page'!$B$9-I177)= 10,"10", IF(('1 - Cover page'!$B$9-I177)= 11,"11", IF(('1 - Cover page'!$B$9-I177)= 12,"12", IF(('1 - Cover page'!$B$9-I177)= 13,"13", IF(('1 - Cover page'!$B$9-I177)= 14,"14", IF(('1 - Cover page'!$B$9-I177)= 15,"15",  ""))))))))))))))))</f>
        <v>0</v>
      </c>
      <c r="AA177" t="e">
        <f>VLOOKUP(E177,'Age group'!$A$2:$B$7,2,TRUE)</f>
        <v>#N/A</v>
      </c>
    </row>
    <row r="178" spans="1:27" ht="12.75" x14ac:dyDescent="0.2">
      <c r="A178" s="21">
        <v>175</v>
      </c>
      <c r="B178" s="22"/>
      <c r="C178" s="22"/>
      <c r="D178" s="23"/>
      <c r="E178" s="103"/>
      <c r="F178" s="22"/>
      <c r="G178" s="22"/>
      <c r="H178" s="24"/>
      <c r="I178" s="16"/>
      <c r="J178" s="25"/>
      <c r="K178" s="25"/>
      <c r="L178" s="26"/>
      <c r="M178" s="17"/>
      <c r="N178" s="27"/>
      <c r="O178" s="27"/>
      <c r="P178" s="20"/>
      <c r="Q178" s="28"/>
      <c r="R178" s="28"/>
      <c r="S178" s="27"/>
      <c r="T178" s="29"/>
      <c r="U178" s="29"/>
      <c r="V178" s="3"/>
      <c r="X178" t="str">
        <f>IF(('1 - Cover page'!$B$9-M178)&lt;6,"&lt;=5 Days","&gt;5 Days")</f>
        <v>&lt;=5 Days</v>
      </c>
      <c r="Y178" t="str">
        <f>IF(('1 - Cover page'!$B$9-M178)=0,"0", IF(('1 - Cover page'!$B$9-M178)= 1,"1", IF(('1 - Cover page'!$B$9-M178)= 2,"2", IF(('1 - Cover page'!$B$9-M178)= 3,"3", IF(('1 - Cover page'!$B$9-M178)= 4,"4", IF(('1 - Cover page'!$B$9-M178)= 5,"5", IF(('1 - Cover page'!$B$9-M178)= 6,"6", IF(('1 - Cover page'!$B$9-M178)= 7,"7", IF(('1 - Cover page'!$B$9-M178)= 8,"8", IF(('1 - Cover page'!$B$9-M178)= 9,"9", IF(('1 - Cover page'!$B$9-M178)= 10,"10", IF(('1 - Cover page'!$B$9-M178)= 11,"11", IF(('1 - Cover page'!$B$9-M178)= 12,"12", IF(('1 - Cover page'!$B$9-M178)= 13,"13", IF(('1 - Cover page'!$B$9-M178)= 14,"14", IF(('1 - Cover page'!$B$9-M178)= 15,"15",  ""))))))))))))))))</f>
        <v>0</v>
      </c>
      <c r="Z178" t="str">
        <f>IF(('1 - Cover page'!$B$9-I178)=0,"0", IF(('1 - Cover page'!$B$9-I178)= 1,"1", IF(('1 - Cover page'!$B$9-I178)= 2,"2", IF(('1 - Cover page'!$B$9-I178)= 3,"3", IF(('1 - Cover page'!$B$9-I178)= 4,"4", IF(('1 - Cover page'!$B$9-I178)= 5,"5", IF(('1 - Cover page'!$B$9-I178)= 6,"6", IF(('1 - Cover page'!$B$9-I178)= 7,"7", IF(('1 - Cover page'!$B$9-I178)= 8,"8", IF(('1 - Cover page'!$B$9-I178)= 9,"9", IF(('1 - Cover page'!$B$9-I178)= 10,"10", IF(('1 - Cover page'!$B$9-I178)= 11,"11", IF(('1 - Cover page'!$B$9-I178)= 12,"12", IF(('1 - Cover page'!$B$9-I178)= 13,"13", IF(('1 - Cover page'!$B$9-I178)= 14,"14", IF(('1 - Cover page'!$B$9-I178)= 15,"15",  ""))))))))))))))))</f>
        <v>0</v>
      </c>
      <c r="AA178" t="e">
        <f>VLOOKUP(E178,'Age group'!$A$2:$B$7,2,TRUE)</f>
        <v>#N/A</v>
      </c>
    </row>
    <row r="179" spans="1:27" ht="12.75" x14ac:dyDescent="0.2">
      <c r="A179" s="21">
        <v>176</v>
      </c>
      <c r="B179" s="22"/>
      <c r="C179" s="22"/>
      <c r="D179" s="23"/>
      <c r="E179" s="103"/>
      <c r="F179" s="22"/>
      <c r="G179" s="22"/>
      <c r="H179" s="24"/>
      <c r="I179" s="16"/>
      <c r="J179" s="25"/>
      <c r="K179" s="25"/>
      <c r="L179" s="26"/>
      <c r="M179" s="17"/>
      <c r="N179" s="27"/>
      <c r="O179" s="27"/>
      <c r="P179" s="20"/>
      <c r="Q179" s="28"/>
      <c r="R179" s="28"/>
      <c r="S179" s="27"/>
      <c r="T179" s="29"/>
      <c r="U179" s="29"/>
      <c r="V179" s="3"/>
      <c r="X179" t="str">
        <f>IF(('1 - Cover page'!$B$9-M179)&lt;6,"&lt;=5 Days","&gt;5 Days")</f>
        <v>&lt;=5 Days</v>
      </c>
      <c r="Y179" t="str">
        <f>IF(('1 - Cover page'!$B$9-M179)=0,"0", IF(('1 - Cover page'!$B$9-M179)= 1,"1", IF(('1 - Cover page'!$B$9-M179)= 2,"2", IF(('1 - Cover page'!$B$9-M179)= 3,"3", IF(('1 - Cover page'!$B$9-M179)= 4,"4", IF(('1 - Cover page'!$B$9-M179)= 5,"5", IF(('1 - Cover page'!$B$9-M179)= 6,"6", IF(('1 - Cover page'!$B$9-M179)= 7,"7", IF(('1 - Cover page'!$B$9-M179)= 8,"8", IF(('1 - Cover page'!$B$9-M179)= 9,"9", IF(('1 - Cover page'!$B$9-M179)= 10,"10", IF(('1 - Cover page'!$B$9-M179)= 11,"11", IF(('1 - Cover page'!$B$9-M179)= 12,"12", IF(('1 - Cover page'!$B$9-M179)= 13,"13", IF(('1 - Cover page'!$B$9-M179)= 14,"14", IF(('1 - Cover page'!$B$9-M179)= 15,"15",  ""))))))))))))))))</f>
        <v>0</v>
      </c>
      <c r="Z179" t="str">
        <f>IF(('1 - Cover page'!$B$9-I179)=0,"0", IF(('1 - Cover page'!$B$9-I179)= 1,"1", IF(('1 - Cover page'!$B$9-I179)= 2,"2", IF(('1 - Cover page'!$B$9-I179)= 3,"3", IF(('1 - Cover page'!$B$9-I179)= 4,"4", IF(('1 - Cover page'!$B$9-I179)= 5,"5", IF(('1 - Cover page'!$B$9-I179)= 6,"6", IF(('1 - Cover page'!$B$9-I179)= 7,"7", IF(('1 - Cover page'!$B$9-I179)= 8,"8", IF(('1 - Cover page'!$B$9-I179)= 9,"9", IF(('1 - Cover page'!$B$9-I179)= 10,"10", IF(('1 - Cover page'!$B$9-I179)= 11,"11", IF(('1 - Cover page'!$B$9-I179)= 12,"12", IF(('1 - Cover page'!$B$9-I179)= 13,"13", IF(('1 - Cover page'!$B$9-I179)= 14,"14", IF(('1 - Cover page'!$B$9-I179)= 15,"15",  ""))))))))))))))))</f>
        <v>0</v>
      </c>
      <c r="AA179" t="e">
        <f>VLOOKUP(E179,'Age group'!$A$2:$B$7,2,TRUE)</f>
        <v>#N/A</v>
      </c>
    </row>
    <row r="180" spans="1:27" ht="12.75" x14ac:dyDescent="0.2">
      <c r="A180" s="21">
        <v>177</v>
      </c>
      <c r="B180" s="22"/>
      <c r="C180" s="22"/>
      <c r="D180" s="23"/>
      <c r="E180" s="103"/>
      <c r="F180" s="22"/>
      <c r="G180" s="22"/>
      <c r="H180" s="24"/>
      <c r="I180" s="16"/>
      <c r="J180" s="25"/>
      <c r="K180" s="25"/>
      <c r="L180" s="26"/>
      <c r="M180" s="17"/>
      <c r="N180" s="27"/>
      <c r="O180" s="27"/>
      <c r="P180" s="20"/>
      <c r="Q180" s="28"/>
      <c r="R180" s="28"/>
      <c r="S180" s="27"/>
      <c r="T180" s="29"/>
      <c r="U180" s="29"/>
      <c r="V180" s="3"/>
      <c r="X180" t="str">
        <f>IF(('1 - Cover page'!$B$9-M180)&lt;6,"&lt;=5 Days","&gt;5 Days")</f>
        <v>&lt;=5 Days</v>
      </c>
      <c r="Y180" t="str">
        <f>IF(('1 - Cover page'!$B$9-M180)=0,"0", IF(('1 - Cover page'!$B$9-M180)= 1,"1", IF(('1 - Cover page'!$B$9-M180)= 2,"2", IF(('1 - Cover page'!$B$9-M180)= 3,"3", IF(('1 - Cover page'!$B$9-M180)= 4,"4", IF(('1 - Cover page'!$B$9-M180)= 5,"5", IF(('1 - Cover page'!$B$9-M180)= 6,"6", IF(('1 - Cover page'!$B$9-M180)= 7,"7", IF(('1 - Cover page'!$B$9-M180)= 8,"8", IF(('1 - Cover page'!$B$9-M180)= 9,"9", IF(('1 - Cover page'!$B$9-M180)= 10,"10", IF(('1 - Cover page'!$B$9-M180)= 11,"11", IF(('1 - Cover page'!$B$9-M180)= 12,"12", IF(('1 - Cover page'!$B$9-M180)= 13,"13", IF(('1 - Cover page'!$B$9-M180)= 14,"14", IF(('1 - Cover page'!$B$9-M180)= 15,"15",  ""))))))))))))))))</f>
        <v>0</v>
      </c>
      <c r="Z180" t="str">
        <f>IF(('1 - Cover page'!$B$9-I180)=0,"0", IF(('1 - Cover page'!$B$9-I180)= 1,"1", IF(('1 - Cover page'!$B$9-I180)= 2,"2", IF(('1 - Cover page'!$B$9-I180)= 3,"3", IF(('1 - Cover page'!$B$9-I180)= 4,"4", IF(('1 - Cover page'!$B$9-I180)= 5,"5", IF(('1 - Cover page'!$B$9-I180)= 6,"6", IF(('1 - Cover page'!$B$9-I180)= 7,"7", IF(('1 - Cover page'!$B$9-I180)= 8,"8", IF(('1 - Cover page'!$B$9-I180)= 9,"9", IF(('1 - Cover page'!$B$9-I180)= 10,"10", IF(('1 - Cover page'!$B$9-I180)= 11,"11", IF(('1 - Cover page'!$B$9-I180)= 12,"12", IF(('1 - Cover page'!$B$9-I180)= 13,"13", IF(('1 - Cover page'!$B$9-I180)= 14,"14", IF(('1 - Cover page'!$B$9-I180)= 15,"15",  ""))))))))))))))))</f>
        <v>0</v>
      </c>
      <c r="AA180" t="e">
        <f>VLOOKUP(E180,'Age group'!$A$2:$B$7,2,TRUE)</f>
        <v>#N/A</v>
      </c>
    </row>
    <row r="181" spans="1:27" ht="12.75" x14ac:dyDescent="0.2">
      <c r="A181" s="21">
        <v>178</v>
      </c>
      <c r="B181" s="22"/>
      <c r="C181" s="22"/>
      <c r="D181" s="23"/>
      <c r="E181" s="103"/>
      <c r="F181" s="22"/>
      <c r="G181" s="22"/>
      <c r="H181" s="24"/>
      <c r="I181" s="16"/>
      <c r="J181" s="25"/>
      <c r="K181" s="25"/>
      <c r="L181" s="26"/>
      <c r="M181" s="17"/>
      <c r="N181" s="27"/>
      <c r="O181" s="27"/>
      <c r="P181" s="20"/>
      <c r="Q181" s="28"/>
      <c r="R181" s="28"/>
      <c r="S181" s="27"/>
      <c r="T181" s="29"/>
      <c r="U181" s="29"/>
      <c r="V181" s="3"/>
      <c r="X181" t="str">
        <f>IF(('1 - Cover page'!$B$9-M181)&lt;6,"&lt;=5 Days","&gt;5 Days")</f>
        <v>&lt;=5 Days</v>
      </c>
      <c r="Y181" t="str">
        <f>IF(('1 - Cover page'!$B$9-M181)=0,"0", IF(('1 - Cover page'!$B$9-M181)= 1,"1", IF(('1 - Cover page'!$B$9-M181)= 2,"2", IF(('1 - Cover page'!$B$9-M181)= 3,"3", IF(('1 - Cover page'!$B$9-M181)= 4,"4", IF(('1 - Cover page'!$B$9-M181)= 5,"5", IF(('1 - Cover page'!$B$9-M181)= 6,"6", IF(('1 - Cover page'!$B$9-M181)= 7,"7", IF(('1 - Cover page'!$B$9-M181)= 8,"8", IF(('1 - Cover page'!$B$9-M181)= 9,"9", IF(('1 - Cover page'!$B$9-M181)= 10,"10", IF(('1 - Cover page'!$B$9-M181)= 11,"11", IF(('1 - Cover page'!$B$9-M181)= 12,"12", IF(('1 - Cover page'!$B$9-M181)= 13,"13", IF(('1 - Cover page'!$B$9-M181)= 14,"14", IF(('1 - Cover page'!$B$9-M181)= 15,"15",  ""))))))))))))))))</f>
        <v>0</v>
      </c>
      <c r="Z181" t="str">
        <f>IF(('1 - Cover page'!$B$9-I181)=0,"0", IF(('1 - Cover page'!$B$9-I181)= 1,"1", IF(('1 - Cover page'!$B$9-I181)= 2,"2", IF(('1 - Cover page'!$B$9-I181)= 3,"3", IF(('1 - Cover page'!$B$9-I181)= 4,"4", IF(('1 - Cover page'!$B$9-I181)= 5,"5", IF(('1 - Cover page'!$B$9-I181)= 6,"6", IF(('1 - Cover page'!$B$9-I181)= 7,"7", IF(('1 - Cover page'!$B$9-I181)= 8,"8", IF(('1 - Cover page'!$B$9-I181)= 9,"9", IF(('1 - Cover page'!$B$9-I181)= 10,"10", IF(('1 - Cover page'!$B$9-I181)= 11,"11", IF(('1 - Cover page'!$B$9-I181)= 12,"12", IF(('1 - Cover page'!$B$9-I181)= 13,"13", IF(('1 - Cover page'!$B$9-I181)= 14,"14", IF(('1 - Cover page'!$B$9-I181)= 15,"15",  ""))))))))))))))))</f>
        <v>0</v>
      </c>
      <c r="AA181" t="e">
        <f>VLOOKUP(E181,'Age group'!$A$2:$B$7,2,TRUE)</f>
        <v>#N/A</v>
      </c>
    </row>
    <row r="182" spans="1:27" ht="12.75" x14ac:dyDescent="0.2">
      <c r="A182" s="21">
        <v>179</v>
      </c>
      <c r="B182" s="22"/>
      <c r="C182" s="22"/>
      <c r="D182" s="23"/>
      <c r="E182" s="103"/>
      <c r="F182" s="22"/>
      <c r="G182" s="22"/>
      <c r="H182" s="24"/>
      <c r="I182" s="16"/>
      <c r="J182" s="25"/>
      <c r="K182" s="25"/>
      <c r="L182" s="26"/>
      <c r="M182" s="17"/>
      <c r="N182" s="27"/>
      <c r="O182" s="27"/>
      <c r="P182" s="20"/>
      <c r="Q182" s="28"/>
      <c r="R182" s="28"/>
      <c r="S182" s="27"/>
      <c r="T182" s="29"/>
      <c r="U182" s="29"/>
      <c r="V182" s="3"/>
      <c r="X182" t="str">
        <f>IF(('1 - Cover page'!$B$9-M182)&lt;6,"&lt;=5 Days","&gt;5 Days")</f>
        <v>&lt;=5 Days</v>
      </c>
      <c r="Y182" t="str">
        <f>IF(('1 - Cover page'!$B$9-M182)=0,"0", IF(('1 - Cover page'!$B$9-M182)= 1,"1", IF(('1 - Cover page'!$B$9-M182)= 2,"2", IF(('1 - Cover page'!$B$9-M182)= 3,"3", IF(('1 - Cover page'!$B$9-M182)= 4,"4", IF(('1 - Cover page'!$B$9-M182)= 5,"5", IF(('1 - Cover page'!$B$9-M182)= 6,"6", IF(('1 - Cover page'!$B$9-M182)= 7,"7", IF(('1 - Cover page'!$B$9-M182)= 8,"8", IF(('1 - Cover page'!$B$9-M182)= 9,"9", IF(('1 - Cover page'!$B$9-M182)= 10,"10", IF(('1 - Cover page'!$B$9-M182)= 11,"11", IF(('1 - Cover page'!$B$9-M182)= 12,"12", IF(('1 - Cover page'!$B$9-M182)= 13,"13", IF(('1 - Cover page'!$B$9-M182)= 14,"14", IF(('1 - Cover page'!$B$9-M182)= 15,"15",  ""))))))))))))))))</f>
        <v>0</v>
      </c>
      <c r="Z182" t="str">
        <f>IF(('1 - Cover page'!$B$9-I182)=0,"0", IF(('1 - Cover page'!$B$9-I182)= 1,"1", IF(('1 - Cover page'!$B$9-I182)= 2,"2", IF(('1 - Cover page'!$B$9-I182)= 3,"3", IF(('1 - Cover page'!$B$9-I182)= 4,"4", IF(('1 - Cover page'!$B$9-I182)= 5,"5", IF(('1 - Cover page'!$B$9-I182)= 6,"6", IF(('1 - Cover page'!$B$9-I182)= 7,"7", IF(('1 - Cover page'!$B$9-I182)= 8,"8", IF(('1 - Cover page'!$B$9-I182)= 9,"9", IF(('1 - Cover page'!$B$9-I182)= 10,"10", IF(('1 - Cover page'!$B$9-I182)= 11,"11", IF(('1 - Cover page'!$B$9-I182)= 12,"12", IF(('1 - Cover page'!$B$9-I182)= 13,"13", IF(('1 - Cover page'!$B$9-I182)= 14,"14", IF(('1 - Cover page'!$B$9-I182)= 15,"15",  ""))))))))))))))))</f>
        <v>0</v>
      </c>
      <c r="AA182" t="e">
        <f>VLOOKUP(E182,'Age group'!$A$2:$B$7,2,TRUE)</f>
        <v>#N/A</v>
      </c>
    </row>
    <row r="183" spans="1:27" ht="12.75" x14ac:dyDescent="0.2">
      <c r="A183" s="21">
        <v>180</v>
      </c>
      <c r="B183" s="22"/>
      <c r="C183" s="22"/>
      <c r="D183" s="23"/>
      <c r="E183" s="103"/>
      <c r="F183" s="22"/>
      <c r="G183" s="22"/>
      <c r="H183" s="24"/>
      <c r="I183" s="16"/>
      <c r="J183" s="25"/>
      <c r="K183" s="25"/>
      <c r="L183" s="26"/>
      <c r="M183" s="17"/>
      <c r="N183" s="27"/>
      <c r="O183" s="27"/>
      <c r="P183" s="20"/>
      <c r="Q183" s="28"/>
      <c r="R183" s="28"/>
      <c r="S183" s="27"/>
      <c r="T183" s="29"/>
      <c r="U183" s="29"/>
      <c r="V183" s="3"/>
      <c r="X183" t="str">
        <f>IF(('1 - Cover page'!$B$9-M183)&lt;6,"&lt;=5 Days","&gt;5 Days")</f>
        <v>&lt;=5 Days</v>
      </c>
      <c r="Y183" t="str">
        <f>IF(('1 - Cover page'!$B$9-M183)=0,"0", IF(('1 - Cover page'!$B$9-M183)= 1,"1", IF(('1 - Cover page'!$B$9-M183)= 2,"2", IF(('1 - Cover page'!$B$9-M183)= 3,"3", IF(('1 - Cover page'!$B$9-M183)= 4,"4", IF(('1 - Cover page'!$B$9-M183)= 5,"5", IF(('1 - Cover page'!$B$9-M183)= 6,"6", IF(('1 - Cover page'!$B$9-M183)= 7,"7", IF(('1 - Cover page'!$B$9-M183)= 8,"8", IF(('1 - Cover page'!$B$9-M183)= 9,"9", IF(('1 - Cover page'!$B$9-M183)= 10,"10", IF(('1 - Cover page'!$B$9-M183)= 11,"11", IF(('1 - Cover page'!$B$9-M183)= 12,"12", IF(('1 - Cover page'!$B$9-M183)= 13,"13", IF(('1 - Cover page'!$B$9-M183)= 14,"14", IF(('1 - Cover page'!$B$9-M183)= 15,"15",  ""))))))))))))))))</f>
        <v>0</v>
      </c>
      <c r="Z183" t="str">
        <f>IF(('1 - Cover page'!$B$9-I183)=0,"0", IF(('1 - Cover page'!$B$9-I183)= 1,"1", IF(('1 - Cover page'!$B$9-I183)= 2,"2", IF(('1 - Cover page'!$B$9-I183)= 3,"3", IF(('1 - Cover page'!$B$9-I183)= 4,"4", IF(('1 - Cover page'!$B$9-I183)= 5,"5", IF(('1 - Cover page'!$B$9-I183)= 6,"6", IF(('1 - Cover page'!$B$9-I183)= 7,"7", IF(('1 - Cover page'!$B$9-I183)= 8,"8", IF(('1 - Cover page'!$B$9-I183)= 9,"9", IF(('1 - Cover page'!$B$9-I183)= 10,"10", IF(('1 - Cover page'!$B$9-I183)= 11,"11", IF(('1 - Cover page'!$B$9-I183)= 12,"12", IF(('1 - Cover page'!$B$9-I183)= 13,"13", IF(('1 - Cover page'!$B$9-I183)= 14,"14", IF(('1 - Cover page'!$B$9-I183)= 15,"15",  ""))))))))))))))))</f>
        <v>0</v>
      </c>
      <c r="AA183" t="e">
        <f>VLOOKUP(E183,'Age group'!$A$2:$B$7,2,TRUE)</f>
        <v>#N/A</v>
      </c>
    </row>
    <row r="184" spans="1:27" ht="12.75" x14ac:dyDescent="0.2">
      <c r="A184" s="21">
        <v>181</v>
      </c>
      <c r="B184" s="22"/>
      <c r="C184" s="22"/>
      <c r="D184" s="23"/>
      <c r="E184" s="103"/>
      <c r="F184" s="22"/>
      <c r="G184" s="22"/>
      <c r="H184" s="24"/>
      <c r="I184" s="16"/>
      <c r="J184" s="25"/>
      <c r="K184" s="25"/>
      <c r="L184" s="26"/>
      <c r="M184" s="17"/>
      <c r="N184" s="27"/>
      <c r="O184" s="27"/>
      <c r="P184" s="20"/>
      <c r="Q184" s="28"/>
      <c r="R184" s="28"/>
      <c r="S184" s="27"/>
      <c r="T184" s="29"/>
      <c r="U184" s="29"/>
      <c r="V184" s="3"/>
      <c r="X184" t="str">
        <f>IF(('1 - Cover page'!$B$9-M184)&lt;6,"&lt;=5 Days","&gt;5 Days")</f>
        <v>&lt;=5 Days</v>
      </c>
      <c r="Y184" t="str">
        <f>IF(('1 - Cover page'!$B$9-M184)=0,"0", IF(('1 - Cover page'!$B$9-M184)= 1,"1", IF(('1 - Cover page'!$B$9-M184)= 2,"2", IF(('1 - Cover page'!$B$9-M184)= 3,"3", IF(('1 - Cover page'!$B$9-M184)= 4,"4", IF(('1 - Cover page'!$B$9-M184)= 5,"5", IF(('1 - Cover page'!$B$9-M184)= 6,"6", IF(('1 - Cover page'!$B$9-M184)= 7,"7", IF(('1 - Cover page'!$B$9-M184)= 8,"8", IF(('1 - Cover page'!$B$9-M184)= 9,"9", IF(('1 - Cover page'!$B$9-M184)= 10,"10", IF(('1 - Cover page'!$B$9-M184)= 11,"11", IF(('1 - Cover page'!$B$9-M184)= 12,"12", IF(('1 - Cover page'!$B$9-M184)= 13,"13", IF(('1 - Cover page'!$B$9-M184)= 14,"14", IF(('1 - Cover page'!$B$9-M184)= 15,"15",  ""))))))))))))))))</f>
        <v>0</v>
      </c>
      <c r="Z184" t="str">
        <f>IF(('1 - Cover page'!$B$9-I184)=0,"0", IF(('1 - Cover page'!$B$9-I184)= 1,"1", IF(('1 - Cover page'!$B$9-I184)= 2,"2", IF(('1 - Cover page'!$B$9-I184)= 3,"3", IF(('1 - Cover page'!$B$9-I184)= 4,"4", IF(('1 - Cover page'!$B$9-I184)= 5,"5", IF(('1 - Cover page'!$B$9-I184)= 6,"6", IF(('1 - Cover page'!$B$9-I184)= 7,"7", IF(('1 - Cover page'!$B$9-I184)= 8,"8", IF(('1 - Cover page'!$B$9-I184)= 9,"9", IF(('1 - Cover page'!$B$9-I184)= 10,"10", IF(('1 - Cover page'!$B$9-I184)= 11,"11", IF(('1 - Cover page'!$B$9-I184)= 12,"12", IF(('1 - Cover page'!$B$9-I184)= 13,"13", IF(('1 - Cover page'!$B$9-I184)= 14,"14", IF(('1 - Cover page'!$B$9-I184)= 15,"15",  ""))))))))))))))))</f>
        <v>0</v>
      </c>
      <c r="AA184" t="e">
        <f>VLOOKUP(E184,'Age group'!$A$2:$B$7,2,TRUE)</f>
        <v>#N/A</v>
      </c>
    </row>
    <row r="185" spans="1:27" ht="12.75" x14ac:dyDescent="0.2">
      <c r="A185" s="21">
        <v>182</v>
      </c>
      <c r="B185" s="22"/>
      <c r="C185" s="22"/>
      <c r="D185" s="23"/>
      <c r="E185" s="103"/>
      <c r="F185" s="22"/>
      <c r="G185" s="22"/>
      <c r="H185" s="24"/>
      <c r="I185" s="16"/>
      <c r="J185" s="25"/>
      <c r="K185" s="25"/>
      <c r="L185" s="26"/>
      <c r="M185" s="17"/>
      <c r="N185" s="27"/>
      <c r="O185" s="27"/>
      <c r="P185" s="20"/>
      <c r="Q185" s="28"/>
      <c r="R185" s="28"/>
      <c r="S185" s="27"/>
      <c r="T185" s="29"/>
      <c r="U185" s="29"/>
      <c r="V185" s="3"/>
      <c r="X185" t="str">
        <f>IF(('1 - Cover page'!$B$9-M185)&lt;6,"&lt;=5 Days","&gt;5 Days")</f>
        <v>&lt;=5 Days</v>
      </c>
      <c r="Y185" t="str">
        <f>IF(('1 - Cover page'!$B$9-M185)=0,"0", IF(('1 - Cover page'!$B$9-M185)= 1,"1", IF(('1 - Cover page'!$B$9-M185)= 2,"2", IF(('1 - Cover page'!$B$9-M185)= 3,"3", IF(('1 - Cover page'!$B$9-M185)= 4,"4", IF(('1 - Cover page'!$B$9-M185)= 5,"5", IF(('1 - Cover page'!$B$9-M185)= 6,"6", IF(('1 - Cover page'!$B$9-M185)= 7,"7", IF(('1 - Cover page'!$B$9-M185)= 8,"8", IF(('1 - Cover page'!$B$9-M185)= 9,"9", IF(('1 - Cover page'!$B$9-M185)= 10,"10", IF(('1 - Cover page'!$B$9-M185)= 11,"11", IF(('1 - Cover page'!$B$9-M185)= 12,"12", IF(('1 - Cover page'!$B$9-M185)= 13,"13", IF(('1 - Cover page'!$B$9-M185)= 14,"14", IF(('1 - Cover page'!$B$9-M185)= 15,"15",  ""))))))))))))))))</f>
        <v>0</v>
      </c>
      <c r="Z185" t="str">
        <f>IF(('1 - Cover page'!$B$9-I185)=0,"0", IF(('1 - Cover page'!$B$9-I185)= 1,"1", IF(('1 - Cover page'!$B$9-I185)= 2,"2", IF(('1 - Cover page'!$B$9-I185)= 3,"3", IF(('1 - Cover page'!$B$9-I185)= 4,"4", IF(('1 - Cover page'!$B$9-I185)= 5,"5", IF(('1 - Cover page'!$B$9-I185)= 6,"6", IF(('1 - Cover page'!$B$9-I185)= 7,"7", IF(('1 - Cover page'!$B$9-I185)= 8,"8", IF(('1 - Cover page'!$B$9-I185)= 9,"9", IF(('1 - Cover page'!$B$9-I185)= 10,"10", IF(('1 - Cover page'!$B$9-I185)= 11,"11", IF(('1 - Cover page'!$B$9-I185)= 12,"12", IF(('1 - Cover page'!$B$9-I185)= 13,"13", IF(('1 - Cover page'!$B$9-I185)= 14,"14", IF(('1 - Cover page'!$B$9-I185)= 15,"15",  ""))))))))))))))))</f>
        <v>0</v>
      </c>
      <c r="AA185" t="e">
        <f>VLOOKUP(E185,'Age group'!$A$2:$B$7,2,TRUE)</f>
        <v>#N/A</v>
      </c>
    </row>
    <row r="186" spans="1:27" ht="12.75" x14ac:dyDescent="0.2">
      <c r="A186" s="21">
        <v>183</v>
      </c>
      <c r="B186" s="22"/>
      <c r="C186" s="22"/>
      <c r="D186" s="23"/>
      <c r="E186" s="103"/>
      <c r="F186" s="22"/>
      <c r="G186" s="22"/>
      <c r="H186" s="24"/>
      <c r="I186" s="16"/>
      <c r="J186" s="25"/>
      <c r="K186" s="25"/>
      <c r="L186" s="26"/>
      <c r="M186" s="17"/>
      <c r="N186" s="27"/>
      <c r="O186" s="27"/>
      <c r="P186" s="20"/>
      <c r="Q186" s="28"/>
      <c r="R186" s="28"/>
      <c r="S186" s="27"/>
      <c r="T186" s="29"/>
      <c r="U186" s="29"/>
      <c r="V186" s="3"/>
      <c r="X186" t="str">
        <f>IF(('1 - Cover page'!$B$9-M186)&lt;6,"&lt;=5 Days","&gt;5 Days")</f>
        <v>&lt;=5 Days</v>
      </c>
      <c r="Y186" t="str">
        <f>IF(('1 - Cover page'!$B$9-M186)=0,"0", IF(('1 - Cover page'!$B$9-M186)= 1,"1", IF(('1 - Cover page'!$B$9-M186)= 2,"2", IF(('1 - Cover page'!$B$9-M186)= 3,"3", IF(('1 - Cover page'!$B$9-M186)= 4,"4", IF(('1 - Cover page'!$B$9-M186)= 5,"5", IF(('1 - Cover page'!$B$9-M186)= 6,"6", IF(('1 - Cover page'!$B$9-M186)= 7,"7", IF(('1 - Cover page'!$B$9-M186)= 8,"8", IF(('1 - Cover page'!$B$9-M186)= 9,"9", IF(('1 - Cover page'!$B$9-M186)= 10,"10", IF(('1 - Cover page'!$B$9-M186)= 11,"11", IF(('1 - Cover page'!$B$9-M186)= 12,"12", IF(('1 - Cover page'!$B$9-M186)= 13,"13", IF(('1 - Cover page'!$B$9-M186)= 14,"14", IF(('1 - Cover page'!$B$9-M186)= 15,"15",  ""))))))))))))))))</f>
        <v>0</v>
      </c>
      <c r="Z186" t="str">
        <f>IF(('1 - Cover page'!$B$9-I186)=0,"0", IF(('1 - Cover page'!$B$9-I186)= 1,"1", IF(('1 - Cover page'!$B$9-I186)= 2,"2", IF(('1 - Cover page'!$B$9-I186)= 3,"3", IF(('1 - Cover page'!$B$9-I186)= 4,"4", IF(('1 - Cover page'!$B$9-I186)= 5,"5", IF(('1 - Cover page'!$B$9-I186)= 6,"6", IF(('1 - Cover page'!$B$9-I186)= 7,"7", IF(('1 - Cover page'!$B$9-I186)= 8,"8", IF(('1 - Cover page'!$B$9-I186)= 9,"9", IF(('1 - Cover page'!$B$9-I186)= 10,"10", IF(('1 - Cover page'!$B$9-I186)= 11,"11", IF(('1 - Cover page'!$B$9-I186)= 12,"12", IF(('1 - Cover page'!$B$9-I186)= 13,"13", IF(('1 - Cover page'!$B$9-I186)= 14,"14", IF(('1 - Cover page'!$B$9-I186)= 15,"15",  ""))))))))))))))))</f>
        <v>0</v>
      </c>
      <c r="AA186" t="e">
        <f>VLOOKUP(E186,'Age group'!$A$2:$B$7,2,TRUE)</f>
        <v>#N/A</v>
      </c>
    </row>
    <row r="187" spans="1:27" ht="12.75" x14ac:dyDescent="0.2">
      <c r="A187" s="21">
        <v>184</v>
      </c>
      <c r="B187" s="22"/>
      <c r="C187" s="22"/>
      <c r="D187" s="23"/>
      <c r="E187" s="103"/>
      <c r="F187" s="22"/>
      <c r="G187" s="22"/>
      <c r="H187" s="24"/>
      <c r="I187" s="16"/>
      <c r="J187" s="25"/>
      <c r="K187" s="25"/>
      <c r="L187" s="26"/>
      <c r="M187" s="17"/>
      <c r="N187" s="27"/>
      <c r="O187" s="27"/>
      <c r="P187" s="20"/>
      <c r="Q187" s="28"/>
      <c r="R187" s="28"/>
      <c r="S187" s="27"/>
      <c r="T187" s="29"/>
      <c r="U187" s="29"/>
      <c r="V187" s="3"/>
      <c r="X187" t="str">
        <f>IF(('1 - Cover page'!$B$9-M187)&lt;6,"&lt;=5 Days","&gt;5 Days")</f>
        <v>&lt;=5 Days</v>
      </c>
      <c r="Y187" t="str">
        <f>IF(('1 - Cover page'!$B$9-M187)=0,"0", IF(('1 - Cover page'!$B$9-M187)= 1,"1", IF(('1 - Cover page'!$B$9-M187)= 2,"2", IF(('1 - Cover page'!$B$9-M187)= 3,"3", IF(('1 - Cover page'!$B$9-M187)= 4,"4", IF(('1 - Cover page'!$B$9-M187)= 5,"5", IF(('1 - Cover page'!$B$9-M187)= 6,"6", IF(('1 - Cover page'!$B$9-M187)= 7,"7", IF(('1 - Cover page'!$B$9-M187)= 8,"8", IF(('1 - Cover page'!$B$9-M187)= 9,"9", IF(('1 - Cover page'!$B$9-M187)= 10,"10", IF(('1 - Cover page'!$B$9-M187)= 11,"11", IF(('1 - Cover page'!$B$9-M187)= 12,"12", IF(('1 - Cover page'!$B$9-M187)= 13,"13", IF(('1 - Cover page'!$B$9-M187)= 14,"14", IF(('1 - Cover page'!$B$9-M187)= 15,"15",  ""))))))))))))))))</f>
        <v>0</v>
      </c>
      <c r="Z187" t="str">
        <f>IF(('1 - Cover page'!$B$9-I187)=0,"0", IF(('1 - Cover page'!$B$9-I187)= 1,"1", IF(('1 - Cover page'!$B$9-I187)= 2,"2", IF(('1 - Cover page'!$B$9-I187)= 3,"3", IF(('1 - Cover page'!$B$9-I187)= 4,"4", IF(('1 - Cover page'!$B$9-I187)= 5,"5", IF(('1 - Cover page'!$B$9-I187)= 6,"6", IF(('1 - Cover page'!$B$9-I187)= 7,"7", IF(('1 - Cover page'!$B$9-I187)= 8,"8", IF(('1 - Cover page'!$B$9-I187)= 9,"9", IF(('1 - Cover page'!$B$9-I187)= 10,"10", IF(('1 - Cover page'!$B$9-I187)= 11,"11", IF(('1 - Cover page'!$B$9-I187)= 12,"12", IF(('1 - Cover page'!$B$9-I187)= 13,"13", IF(('1 - Cover page'!$B$9-I187)= 14,"14", IF(('1 - Cover page'!$B$9-I187)= 15,"15",  ""))))))))))))))))</f>
        <v>0</v>
      </c>
      <c r="AA187" t="e">
        <f>VLOOKUP(E187,'Age group'!$A$2:$B$7,2,TRUE)</f>
        <v>#N/A</v>
      </c>
    </row>
    <row r="188" spans="1:27" ht="12.75" x14ac:dyDescent="0.2">
      <c r="A188" s="21">
        <v>185</v>
      </c>
      <c r="B188" s="22"/>
      <c r="C188" s="22"/>
      <c r="D188" s="23"/>
      <c r="E188" s="103"/>
      <c r="F188" s="22"/>
      <c r="G188" s="22"/>
      <c r="H188" s="24"/>
      <c r="I188" s="16"/>
      <c r="J188" s="25"/>
      <c r="K188" s="25"/>
      <c r="L188" s="26"/>
      <c r="M188" s="17"/>
      <c r="N188" s="27"/>
      <c r="O188" s="27"/>
      <c r="P188" s="20"/>
      <c r="Q188" s="28"/>
      <c r="R188" s="28"/>
      <c r="S188" s="27"/>
      <c r="T188" s="29"/>
      <c r="U188" s="29"/>
      <c r="V188" s="3"/>
      <c r="X188" t="str">
        <f>IF(('1 - Cover page'!$B$9-M188)&lt;6,"&lt;=5 Days","&gt;5 Days")</f>
        <v>&lt;=5 Days</v>
      </c>
      <c r="Y188" t="str">
        <f>IF(('1 - Cover page'!$B$9-M188)=0,"0", IF(('1 - Cover page'!$B$9-M188)= 1,"1", IF(('1 - Cover page'!$B$9-M188)= 2,"2", IF(('1 - Cover page'!$B$9-M188)= 3,"3", IF(('1 - Cover page'!$B$9-M188)= 4,"4", IF(('1 - Cover page'!$B$9-M188)= 5,"5", IF(('1 - Cover page'!$B$9-M188)= 6,"6", IF(('1 - Cover page'!$B$9-M188)= 7,"7", IF(('1 - Cover page'!$B$9-M188)= 8,"8", IF(('1 - Cover page'!$B$9-M188)= 9,"9", IF(('1 - Cover page'!$B$9-M188)= 10,"10", IF(('1 - Cover page'!$B$9-M188)= 11,"11", IF(('1 - Cover page'!$B$9-M188)= 12,"12", IF(('1 - Cover page'!$B$9-M188)= 13,"13", IF(('1 - Cover page'!$B$9-M188)= 14,"14", IF(('1 - Cover page'!$B$9-M188)= 15,"15",  ""))))))))))))))))</f>
        <v>0</v>
      </c>
      <c r="Z188" t="str">
        <f>IF(('1 - Cover page'!$B$9-I188)=0,"0", IF(('1 - Cover page'!$B$9-I188)= 1,"1", IF(('1 - Cover page'!$B$9-I188)= 2,"2", IF(('1 - Cover page'!$B$9-I188)= 3,"3", IF(('1 - Cover page'!$B$9-I188)= 4,"4", IF(('1 - Cover page'!$B$9-I188)= 5,"5", IF(('1 - Cover page'!$B$9-I188)= 6,"6", IF(('1 - Cover page'!$B$9-I188)= 7,"7", IF(('1 - Cover page'!$B$9-I188)= 8,"8", IF(('1 - Cover page'!$B$9-I188)= 9,"9", IF(('1 - Cover page'!$B$9-I188)= 10,"10", IF(('1 - Cover page'!$B$9-I188)= 11,"11", IF(('1 - Cover page'!$B$9-I188)= 12,"12", IF(('1 - Cover page'!$B$9-I188)= 13,"13", IF(('1 - Cover page'!$B$9-I188)= 14,"14", IF(('1 - Cover page'!$B$9-I188)= 15,"15",  ""))))))))))))))))</f>
        <v>0</v>
      </c>
      <c r="AA188" t="e">
        <f>VLOOKUP(E188,'Age group'!$A$2:$B$7,2,TRUE)</f>
        <v>#N/A</v>
      </c>
    </row>
    <row r="189" spans="1:27" ht="12.75" x14ac:dyDescent="0.2">
      <c r="A189" s="21">
        <v>186</v>
      </c>
      <c r="B189" s="22"/>
      <c r="C189" s="22"/>
      <c r="D189" s="23"/>
      <c r="E189" s="103"/>
      <c r="F189" s="22"/>
      <c r="G189" s="22"/>
      <c r="H189" s="24"/>
      <c r="I189" s="16"/>
      <c r="J189" s="25"/>
      <c r="K189" s="25"/>
      <c r="L189" s="26"/>
      <c r="M189" s="17"/>
      <c r="N189" s="27"/>
      <c r="O189" s="27"/>
      <c r="P189" s="20"/>
      <c r="Q189" s="28"/>
      <c r="R189" s="28"/>
      <c r="S189" s="27"/>
      <c r="T189" s="29"/>
      <c r="U189" s="29"/>
      <c r="V189" s="3"/>
      <c r="X189" t="str">
        <f>IF(('1 - Cover page'!$B$9-M189)&lt;6,"&lt;=5 Days","&gt;5 Days")</f>
        <v>&lt;=5 Days</v>
      </c>
      <c r="Y189" t="str">
        <f>IF(('1 - Cover page'!$B$9-M189)=0,"0", IF(('1 - Cover page'!$B$9-M189)= 1,"1", IF(('1 - Cover page'!$B$9-M189)= 2,"2", IF(('1 - Cover page'!$B$9-M189)= 3,"3", IF(('1 - Cover page'!$B$9-M189)= 4,"4", IF(('1 - Cover page'!$B$9-M189)= 5,"5", IF(('1 - Cover page'!$B$9-M189)= 6,"6", IF(('1 - Cover page'!$B$9-M189)= 7,"7", IF(('1 - Cover page'!$B$9-M189)= 8,"8", IF(('1 - Cover page'!$B$9-M189)= 9,"9", IF(('1 - Cover page'!$B$9-M189)= 10,"10", IF(('1 - Cover page'!$B$9-M189)= 11,"11", IF(('1 - Cover page'!$B$9-M189)= 12,"12", IF(('1 - Cover page'!$B$9-M189)= 13,"13", IF(('1 - Cover page'!$B$9-M189)= 14,"14", IF(('1 - Cover page'!$B$9-M189)= 15,"15",  ""))))))))))))))))</f>
        <v>0</v>
      </c>
      <c r="Z189" t="str">
        <f>IF(('1 - Cover page'!$B$9-I189)=0,"0", IF(('1 - Cover page'!$B$9-I189)= 1,"1", IF(('1 - Cover page'!$B$9-I189)= 2,"2", IF(('1 - Cover page'!$B$9-I189)= 3,"3", IF(('1 - Cover page'!$B$9-I189)= 4,"4", IF(('1 - Cover page'!$B$9-I189)= 5,"5", IF(('1 - Cover page'!$B$9-I189)= 6,"6", IF(('1 - Cover page'!$B$9-I189)= 7,"7", IF(('1 - Cover page'!$B$9-I189)= 8,"8", IF(('1 - Cover page'!$B$9-I189)= 9,"9", IF(('1 - Cover page'!$B$9-I189)= 10,"10", IF(('1 - Cover page'!$B$9-I189)= 11,"11", IF(('1 - Cover page'!$B$9-I189)= 12,"12", IF(('1 - Cover page'!$B$9-I189)= 13,"13", IF(('1 - Cover page'!$B$9-I189)= 14,"14", IF(('1 - Cover page'!$B$9-I189)= 15,"15",  ""))))))))))))))))</f>
        <v>0</v>
      </c>
      <c r="AA189" t="e">
        <f>VLOOKUP(E189,'Age group'!$A$2:$B$7,2,TRUE)</f>
        <v>#N/A</v>
      </c>
    </row>
    <row r="190" spans="1:27" ht="12.75" x14ac:dyDescent="0.2">
      <c r="A190" s="21">
        <v>187</v>
      </c>
      <c r="B190" s="22"/>
      <c r="C190" s="22"/>
      <c r="D190" s="23"/>
      <c r="E190" s="103"/>
      <c r="F190" s="22"/>
      <c r="G190" s="22"/>
      <c r="H190" s="24"/>
      <c r="I190" s="16"/>
      <c r="J190" s="25"/>
      <c r="K190" s="25"/>
      <c r="L190" s="26"/>
      <c r="M190" s="17"/>
      <c r="N190" s="27"/>
      <c r="O190" s="27"/>
      <c r="P190" s="20"/>
      <c r="Q190" s="28"/>
      <c r="R190" s="28"/>
      <c r="S190" s="27"/>
      <c r="T190" s="29"/>
      <c r="U190" s="29"/>
      <c r="V190" s="3"/>
      <c r="X190" t="str">
        <f>IF(('1 - Cover page'!$B$9-M190)&lt;6,"&lt;=5 Days","&gt;5 Days")</f>
        <v>&lt;=5 Days</v>
      </c>
      <c r="Y190" t="str">
        <f>IF(('1 - Cover page'!$B$9-M190)=0,"0", IF(('1 - Cover page'!$B$9-M190)= 1,"1", IF(('1 - Cover page'!$B$9-M190)= 2,"2", IF(('1 - Cover page'!$B$9-M190)= 3,"3", IF(('1 - Cover page'!$B$9-M190)= 4,"4", IF(('1 - Cover page'!$B$9-M190)= 5,"5", IF(('1 - Cover page'!$B$9-M190)= 6,"6", IF(('1 - Cover page'!$B$9-M190)= 7,"7", IF(('1 - Cover page'!$B$9-M190)= 8,"8", IF(('1 - Cover page'!$B$9-M190)= 9,"9", IF(('1 - Cover page'!$B$9-M190)= 10,"10", IF(('1 - Cover page'!$B$9-M190)= 11,"11", IF(('1 - Cover page'!$B$9-M190)= 12,"12", IF(('1 - Cover page'!$B$9-M190)= 13,"13", IF(('1 - Cover page'!$B$9-M190)= 14,"14", IF(('1 - Cover page'!$B$9-M190)= 15,"15",  ""))))))))))))))))</f>
        <v>0</v>
      </c>
      <c r="Z190" t="str">
        <f>IF(('1 - Cover page'!$B$9-I190)=0,"0", IF(('1 - Cover page'!$B$9-I190)= 1,"1", IF(('1 - Cover page'!$B$9-I190)= 2,"2", IF(('1 - Cover page'!$B$9-I190)= 3,"3", IF(('1 - Cover page'!$B$9-I190)= 4,"4", IF(('1 - Cover page'!$B$9-I190)= 5,"5", IF(('1 - Cover page'!$B$9-I190)= 6,"6", IF(('1 - Cover page'!$B$9-I190)= 7,"7", IF(('1 - Cover page'!$B$9-I190)= 8,"8", IF(('1 - Cover page'!$B$9-I190)= 9,"9", IF(('1 - Cover page'!$B$9-I190)= 10,"10", IF(('1 - Cover page'!$B$9-I190)= 11,"11", IF(('1 - Cover page'!$B$9-I190)= 12,"12", IF(('1 - Cover page'!$B$9-I190)= 13,"13", IF(('1 - Cover page'!$B$9-I190)= 14,"14", IF(('1 - Cover page'!$B$9-I190)= 15,"15",  ""))))))))))))))))</f>
        <v>0</v>
      </c>
      <c r="AA190" t="e">
        <f>VLOOKUP(E190,'Age group'!$A$2:$B$7,2,TRUE)</f>
        <v>#N/A</v>
      </c>
    </row>
    <row r="191" spans="1:27" ht="12.75" x14ac:dyDescent="0.2">
      <c r="A191" s="21">
        <v>188</v>
      </c>
      <c r="B191" s="22"/>
      <c r="C191" s="22"/>
      <c r="D191" s="23"/>
      <c r="E191" s="103"/>
      <c r="F191" s="22"/>
      <c r="G191" s="22"/>
      <c r="H191" s="24"/>
      <c r="I191" s="16"/>
      <c r="J191" s="25"/>
      <c r="K191" s="25"/>
      <c r="L191" s="26"/>
      <c r="M191" s="17"/>
      <c r="N191" s="27"/>
      <c r="O191" s="27"/>
      <c r="P191" s="20"/>
      <c r="Q191" s="28"/>
      <c r="R191" s="28"/>
      <c r="S191" s="27"/>
      <c r="T191" s="29"/>
      <c r="U191" s="29"/>
      <c r="V191" s="3"/>
      <c r="X191" t="str">
        <f>IF(('1 - Cover page'!$B$9-M191)&lt;6,"&lt;=5 Days","&gt;5 Days")</f>
        <v>&lt;=5 Days</v>
      </c>
      <c r="Y191" t="str">
        <f>IF(('1 - Cover page'!$B$9-M191)=0,"0", IF(('1 - Cover page'!$B$9-M191)= 1,"1", IF(('1 - Cover page'!$B$9-M191)= 2,"2", IF(('1 - Cover page'!$B$9-M191)= 3,"3", IF(('1 - Cover page'!$B$9-M191)= 4,"4", IF(('1 - Cover page'!$B$9-M191)= 5,"5", IF(('1 - Cover page'!$B$9-M191)= 6,"6", IF(('1 - Cover page'!$B$9-M191)= 7,"7", IF(('1 - Cover page'!$B$9-M191)= 8,"8", IF(('1 - Cover page'!$B$9-M191)= 9,"9", IF(('1 - Cover page'!$B$9-M191)= 10,"10", IF(('1 - Cover page'!$B$9-M191)= 11,"11", IF(('1 - Cover page'!$B$9-M191)= 12,"12", IF(('1 - Cover page'!$B$9-M191)= 13,"13", IF(('1 - Cover page'!$B$9-M191)= 14,"14", IF(('1 - Cover page'!$B$9-M191)= 15,"15",  ""))))))))))))))))</f>
        <v>0</v>
      </c>
      <c r="Z191" t="str">
        <f>IF(('1 - Cover page'!$B$9-I191)=0,"0", IF(('1 - Cover page'!$B$9-I191)= 1,"1", IF(('1 - Cover page'!$B$9-I191)= 2,"2", IF(('1 - Cover page'!$B$9-I191)= 3,"3", IF(('1 - Cover page'!$B$9-I191)= 4,"4", IF(('1 - Cover page'!$B$9-I191)= 5,"5", IF(('1 - Cover page'!$B$9-I191)= 6,"6", IF(('1 - Cover page'!$B$9-I191)= 7,"7", IF(('1 - Cover page'!$B$9-I191)= 8,"8", IF(('1 - Cover page'!$B$9-I191)= 9,"9", IF(('1 - Cover page'!$B$9-I191)= 10,"10", IF(('1 - Cover page'!$B$9-I191)= 11,"11", IF(('1 - Cover page'!$B$9-I191)= 12,"12", IF(('1 - Cover page'!$B$9-I191)= 13,"13", IF(('1 - Cover page'!$B$9-I191)= 14,"14", IF(('1 - Cover page'!$B$9-I191)= 15,"15",  ""))))))))))))))))</f>
        <v>0</v>
      </c>
      <c r="AA191" t="e">
        <f>VLOOKUP(E191,'Age group'!$A$2:$B$7,2,TRUE)</f>
        <v>#N/A</v>
      </c>
    </row>
    <row r="192" spans="1:27" ht="12.75" x14ac:dyDescent="0.2">
      <c r="A192" s="21">
        <v>189</v>
      </c>
      <c r="B192" s="22"/>
      <c r="C192" s="22"/>
      <c r="D192" s="23"/>
      <c r="E192" s="103"/>
      <c r="F192" s="22"/>
      <c r="G192" s="22"/>
      <c r="H192" s="24"/>
      <c r="I192" s="16"/>
      <c r="J192" s="25"/>
      <c r="K192" s="25"/>
      <c r="L192" s="26"/>
      <c r="M192" s="17"/>
      <c r="N192" s="27"/>
      <c r="O192" s="27"/>
      <c r="P192" s="20"/>
      <c r="Q192" s="28"/>
      <c r="R192" s="28"/>
      <c r="S192" s="27"/>
      <c r="T192" s="29"/>
      <c r="U192" s="29"/>
      <c r="V192" s="3"/>
      <c r="X192" t="str">
        <f>IF(('1 - Cover page'!$B$9-M192)&lt;6,"&lt;=5 Days","&gt;5 Days")</f>
        <v>&lt;=5 Days</v>
      </c>
      <c r="Y192" t="str">
        <f>IF(('1 - Cover page'!$B$9-M192)=0,"0", IF(('1 - Cover page'!$B$9-M192)= 1,"1", IF(('1 - Cover page'!$B$9-M192)= 2,"2", IF(('1 - Cover page'!$B$9-M192)= 3,"3", IF(('1 - Cover page'!$B$9-M192)= 4,"4", IF(('1 - Cover page'!$B$9-M192)= 5,"5", IF(('1 - Cover page'!$B$9-M192)= 6,"6", IF(('1 - Cover page'!$B$9-M192)= 7,"7", IF(('1 - Cover page'!$B$9-M192)= 8,"8", IF(('1 - Cover page'!$B$9-M192)= 9,"9", IF(('1 - Cover page'!$B$9-M192)= 10,"10", IF(('1 - Cover page'!$B$9-M192)= 11,"11", IF(('1 - Cover page'!$B$9-M192)= 12,"12", IF(('1 - Cover page'!$B$9-M192)= 13,"13", IF(('1 - Cover page'!$B$9-M192)= 14,"14", IF(('1 - Cover page'!$B$9-M192)= 15,"15",  ""))))))))))))))))</f>
        <v>0</v>
      </c>
      <c r="Z192" t="str">
        <f>IF(('1 - Cover page'!$B$9-I192)=0,"0", IF(('1 - Cover page'!$B$9-I192)= 1,"1", IF(('1 - Cover page'!$B$9-I192)= 2,"2", IF(('1 - Cover page'!$B$9-I192)= 3,"3", IF(('1 - Cover page'!$B$9-I192)= 4,"4", IF(('1 - Cover page'!$B$9-I192)= 5,"5", IF(('1 - Cover page'!$B$9-I192)= 6,"6", IF(('1 - Cover page'!$B$9-I192)= 7,"7", IF(('1 - Cover page'!$B$9-I192)= 8,"8", IF(('1 - Cover page'!$B$9-I192)= 9,"9", IF(('1 - Cover page'!$B$9-I192)= 10,"10", IF(('1 - Cover page'!$B$9-I192)= 11,"11", IF(('1 - Cover page'!$B$9-I192)= 12,"12", IF(('1 - Cover page'!$B$9-I192)= 13,"13", IF(('1 - Cover page'!$B$9-I192)= 14,"14", IF(('1 - Cover page'!$B$9-I192)= 15,"15",  ""))))))))))))))))</f>
        <v>0</v>
      </c>
      <c r="AA192" t="e">
        <f>VLOOKUP(E192,'Age group'!$A$2:$B$7,2,TRUE)</f>
        <v>#N/A</v>
      </c>
    </row>
    <row r="193" spans="1:27" ht="12.75" x14ac:dyDescent="0.2">
      <c r="A193" s="21">
        <v>190</v>
      </c>
      <c r="B193" s="22"/>
      <c r="C193" s="22"/>
      <c r="D193" s="23"/>
      <c r="E193" s="103"/>
      <c r="F193" s="22"/>
      <c r="G193" s="22"/>
      <c r="H193" s="24"/>
      <c r="I193" s="16"/>
      <c r="J193" s="25"/>
      <c r="K193" s="25"/>
      <c r="L193" s="26"/>
      <c r="M193" s="17"/>
      <c r="N193" s="27"/>
      <c r="O193" s="27"/>
      <c r="P193" s="20"/>
      <c r="Q193" s="28"/>
      <c r="R193" s="28"/>
      <c r="S193" s="27"/>
      <c r="T193" s="29"/>
      <c r="U193" s="29"/>
      <c r="V193" s="3"/>
      <c r="X193" t="str">
        <f>IF(('1 - Cover page'!$B$9-M193)&lt;6,"&lt;=5 Days","&gt;5 Days")</f>
        <v>&lt;=5 Days</v>
      </c>
      <c r="Y193" t="str">
        <f>IF(('1 - Cover page'!$B$9-M193)=0,"0", IF(('1 - Cover page'!$B$9-M193)= 1,"1", IF(('1 - Cover page'!$B$9-M193)= 2,"2", IF(('1 - Cover page'!$B$9-M193)= 3,"3", IF(('1 - Cover page'!$B$9-M193)= 4,"4", IF(('1 - Cover page'!$B$9-M193)= 5,"5", IF(('1 - Cover page'!$B$9-M193)= 6,"6", IF(('1 - Cover page'!$B$9-M193)= 7,"7", IF(('1 - Cover page'!$B$9-M193)= 8,"8", IF(('1 - Cover page'!$B$9-M193)= 9,"9", IF(('1 - Cover page'!$B$9-M193)= 10,"10", IF(('1 - Cover page'!$B$9-M193)= 11,"11", IF(('1 - Cover page'!$B$9-M193)= 12,"12", IF(('1 - Cover page'!$B$9-M193)= 13,"13", IF(('1 - Cover page'!$B$9-M193)= 14,"14", IF(('1 - Cover page'!$B$9-M193)= 15,"15",  ""))))))))))))))))</f>
        <v>0</v>
      </c>
      <c r="Z193" t="str">
        <f>IF(('1 - Cover page'!$B$9-I193)=0,"0", IF(('1 - Cover page'!$B$9-I193)= 1,"1", IF(('1 - Cover page'!$B$9-I193)= 2,"2", IF(('1 - Cover page'!$B$9-I193)= 3,"3", IF(('1 - Cover page'!$B$9-I193)= 4,"4", IF(('1 - Cover page'!$B$9-I193)= 5,"5", IF(('1 - Cover page'!$B$9-I193)= 6,"6", IF(('1 - Cover page'!$B$9-I193)= 7,"7", IF(('1 - Cover page'!$B$9-I193)= 8,"8", IF(('1 - Cover page'!$B$9-I193)= 9,"9", IF(('1 - Cover page'!$B$9-I193)= 10,"10", IF(('1 - Cover page'!$B$9-I193)= 11,"11", IF(('1 - Cover page'!$B$9-I193)= 12,"12", IF(('1 - Cover page'!$B$9-I193)= 13,"13", IF(('1 - Cover page'!$B$9-I193)= 14,"14", IF(('1 - Cover page'!$B$9-I193)= 15,"15",  ""))))))))))))))))</f>
        <v>0</v>
      </c>
      <c r="AA193" t="e">
        <f>VLOOKUP(E193,'Age group'!$A$2:$B$7,2,TRUE)</f>
        <v>#N/A</v>
      </c>
    </row>
    <row r="194" spans="1:27" ht="12.75" x14ac:dyDescent="0.2">
      <c r="A194" s="21">
        <v>191</v>
      </c>
      <c r="B194" s="22"/>
      <c r="C194" s="22"/>
      <c r="D194" s="23"/>
      <c r="E194" s="103"/>
      <c r="F194" s="22"/>
      <c r="G194" s="22"/>
      <c r="H194" s="24"/>
      <c r="I194" s="16"/>
      <c r="J194" s="25"/>
      <c r="K194" s="25"/>
      <c r="L194" s="26"/>
      <c r="M194" s="17"/>
      <c r="N194" s="27"/>
      <c r="O194" s="27"/>
      <c r="P194" s="20"/>
      <c r="Q194" s="28"/>
      <c r="R194" s="28"/>
      <c r="S194" s="27"/>
      <c r="T194" s="29"/>
      <c r="U194" s="29"/>
      <c r="V194" s="3"/>
      <c r="X194" t="str">
        <f>IF(('1 - Cover page'!$B$9-M194)&lt;6,"&lt;=5 Days","&gt;5 Days")</f>
        <v>&lt;=5 Days</v>
      </c>
      <c r="Y194" t="str">
        <f>IF(('1 - Cover page'!$B$9-M194)=0,"0", IF(('1 - Cover page'!$B$9-M194)= 1,"1", IF(('1 - Cover page'!$B$9-M194)= 2,"2", IF(('1 - Cover page'!$B$9-M194)= 3,"3", IF(('1 - Cover page'!$B$9-M194)= 4,"4", IF(('1 - Cover page'!$B$9-M194)= 5,"5", IF(('1 - Cover page'!$B$9-M194)= 6,"6", IF(('1 - Cover page'!$B$9-M194)= 7,"7", IF(('1 - Cover page'!$B$9-M194)= 8,"8", IF(('1 - Cover page'!$B$9-M194)= 9,"9", IF(('1 - Cover page'!$B$9-M194)= 10,"10", IF(('1 - Cover page'!$B$9-M194)= 11,"11", IF(('1 - Cover page'!$B$9-M194)= 12,"12", IF(('1 - Cover page'!$B$9-M194)= 13,"13", IF(('1 - Cover page'!$B$9-M194)= 14,"14", IF(('1 - Cover page'!$B$9-M194)= 15,"15",  ""))))))))))))))))</f>
        <v>0</v>
      </c>
      <c r="Z194" t="str">
        <f>IF(('1 - Cover page'!$B$9-I194)=0,"0", IF(('1 - Cover page'!$B$9-I194)= 1,"1", IF(('1 - Cover page'!$B$9-I194)= 2,"2", IF(('1 - Cover page'!$B$9-I194)= 3,"3", IF(('1 - Cover page'!$B$9-I194)= 4,"4", IF(('1 - Cover page'!$B$9-I194)= 5,"5", IF(('1 - Cover page'!$B$9-I194)= 6,"6", IF(('1 - Cover page'!$B$9-I194)= 7,"7", IF(('1 - Cover page'!$B$9-I194)= 8,"8", IF(('1 - Cover page'!$B$9-I194)= 9,"9", IF(('1 - Cover page'!$B$9-I194)= 10,"10", IF(('1 - Cover page'!$B$9-I194)= 11,"11", IF(('1 - Cover page'!$B$9-I194)= 12,"12", IF(('1 - Cover page'!$B$9-I194)= 13,"13", IF(('1 - Cover page'!$B$9-I194)= 14,"14", IF(('1 - Cover page'!$B$9-I194)= 15,"15",  ""))))))))))))))))</f>
        <v>0</v>
      </c>
      <c r="AA194" t="e">
        <f>VLOOKUP(E194,'Age group'!$A$2:$B$7,2,TRUE)</f>
        <v>#N/A</v>
      </c>
    </row>
    <row r="195" spans="1:27" ht="12.75" x14ac:dyDescent="0.2">
      <c r="A195" s="21">
        <v>192</v>
      </c>
      <c r="B195" s="22"/>
      <c r="C195" s="22"/>
      <c r="D195" s="23"/>
      <c r="E195" s="103"/>
      <c r="F195" s="22"/>
      <c r="G195" s="22"/>
      <c r="H195" s="24"/>
      <c r="I195" s="16"/>
      <c r="J195" s="25"/>
      <c r="K195" s="25"/>
      <c r="L195" s="26"/>
      <c r="M195" s="17"/>
      <c r="N195" s="27"/>
      <c r="O195" s="27"/>
      <c r="P195" s="20"/>
      <c r="Q195" s="28"/>
      <c r="R195" s="28"/>
      <c r="S195" s="27"/>
      <c r="T195" s="29"/>
      <c r="U195" s="29"/>
      <c r="V195" s="3"/>
      <c r="X195" t="str">
        <f>IF(('1 - Cover page'!$B$9-M195)&lt;6,"&lt;=5 Days","&gt;5 Days")</f>
        <v>&lt;=5 Days</v>
      </c>
      <c r="Y195" t="str">
        <f>IF(('1 - Cover page'!$B$9-M195)=0,"0", IF(('1 - Cover page'!$B$9-M195)= 1,"1", IF(('1 - Cover page'!$B$9-M195)= 2,"2", IF(('1 - Cover page'!$B$9-M195)= 3,"3", IF(('1 - Cover page'!$B$9-M195)= 4,"4", IF(('1 - Cover page'!$B$9-M195)= 5,"5", IF(('1 - Cover page'!$B$9-M195)= 6,"6", IF(('1 - Cover page'!$B$9-M195)= 7,"7", IF(('1 - Cover page'!$B$9-M195)= 8,"8", IF(('1 - Cover page'!$B$9-M195)= 9,"9", IF(('1 - Cover page'!$B$9-M195)= 10,"10", IF(('1 - Cover page'!$B$9-M195)= 11,"11", IF(('1 - Cover page'!$B$9-M195)= 12,"12", IF(('1 - Cover page'!$B$9-M195)= 13,"13", IF(('1 - Cover page'!$B$9-M195)= 14,"14", IF(('1 - Cover page'!$B$9-M195)= 15,"15",  ""))))))))))))))))</f>
        <v>0</v>
      </c>
      <c r="Z195" t="str">
        <f>IF(('1 - Cover page'!$B$9-I195)=0,"0", IF(('1 - Cover page'!$B$9-I195)= 1,"1", IF(('1 - Cover page'!$B$9-I195)= 2,"2", IF(('1 - Cover page'!$B$9-I195)= 3,"3", IF(('1 - Cover page'!$B$9-I195)= 4,"4", IF(('1 - Cover page'!$B$9-I195)= 5,"5", IF(('1 - Cover page'!$B$9-I195)= 6,"6", IF(('1 - Cover page'!$B$9-I195)= 7,"7", IF(('1 - Cover page'!$B$9-I195)= 8,"8", IF(('1 - Cover page'!$B$9-I195)= 9,"9", IF(('1 - Cover page'!$B$9-I195)= 10,"10", IF(('1 - Cover page'!$B$9-I195)= 11,"11", IF(('1 - Cover page'!$B$9-I195)= 12,"12", IF(('1 - Cover page'!$B$9-I195)= 13,"13", IF(('1 - Cover page'!$B$9-I195)= 14,"14", IF(('1 - Cover page'!$B$9-I195)= 15,"15",  ""))))))))))))))))</f>
        <v>0</v>
      </c>
      <c r="AA195" t="e">
        <f>VLOOKUP(E195,'Age group'!$A$2:$B$7,2,TRUE)</f>
        <v>#N/A</v>
      </c>
    </row>
    <row r="196" spans="1:27" ht="12.75" x14ac:dyDescent="0.2">
      <c r="A196" s="21">
        <v>193</v>
      </c>
      <c r="B196" s="22"/>
      <c r="C196" s="22"/>
      <c r="D196" s="23"/>
      <c r="E196" s="103"/>
      <c r="F196" s="22"/>
      <c r="G196" s="22"/>
      <c r="H196" s="24"/>
      <c r="I196" s="16"/>
      <c r="J196" s="25"/>
      <c r="K196" s="25"/>
      <c r="L196" s="26"/>
      <c r="M196" s="17"/>
      <c r="N196" s="27"/>
      <c r="O196" s="27"/>
      <c r="P196" s="20"/>
      <c r="Q196" s="28"/>
      <c r="R196" s="28"/>
      <c r="S196" s="27"/>
      <c r="T196" s="29"/>
      <c r="U196" s="29"/>
      <c r="V196" s="3"/>
      <c r="X196" t="str">
        <f>IF(('1 - Cover page'!$B$9-M196)&lt;6,"&lt;=5 Days","&gt;5 Days")</f>
        <v>&lt;=5 Days</v>
      </c>
      <c r="Y196" t="str">
        <f>IF(('1 - Cover page'!$B$9-M196)=0,"0", IF(('1 - Cover page'!$B$9-M196)= 1,"1", IF(('1 - Cover page'!$B$9-M196)= 2,"2", IF(('1 - Cover page'!$B$9-M196)= 3,"3", IF(('1 - Cover page'!$B$9-M196)= 4,"4", IF(('1 - Cover page'!$B$9-M196)= 5,"5", IF(('1 - Cover page'!$B$9-M196)= 6,"6", IF(('1 - Cover page'!$B$9-M196)= 7,"7", IF(('1 - Cover page'!$B$9-M196)= 8,"8", IF(('1 - Cover page'!$B$9-M196)= 9,"9", IF(('1 - Cover page'!$B$9-M196)= 10,"10", IF(('1 - Cover page'!$B$9-M196)= 11,"11", IF(('1 - Cover page'!$B$9-M196)= 12,"12", IF(('1 - Cover page'!$B$9-M196)= 13,"13", IF(('1 - Cover page'!$B$9-M196)= 14,"14", IF(('1 - Cover page'!$B$9-M196)= 15,"15",  ""))))))))))))))))</f>
        <v>0</v>
      </c>
      <c r="Z196" t="str">
        <f>IF(('1 - Cover page'!$B$9-I196)=0,"0", IF(('1 - Cover page'!$B$9-I196)= 1,"1", IF(('1 - Cover page'!$B$9-I196)= 2,"2", IF(('1 - Cover page'!$B$9-I196)= 3,"3", IF(('1 - Cover page'!$B$9-I196)= 4,"4", IF(('1 - Cover page'!$B$9-I196)= 5,"5", IF(('1 - Cover page'!$B$9-I196)= 6,"6", IF(('1 - Cover page'!$B$9-I196)= 7,"7", IF(('1 - Cover page'!$B$9-I196)= 8,"8", IF(('1 - Cover page'!$B$9-I196)= 9,"9", IF(('1 - Cover page'!$B$9-I196)= 10,"10", IF(('1 - Cover page'!$B$9-I196)= 11,"11", IF(('1 - Cover page'!$B$9-I196)= 12,"12", IF(('1 - Cover page'!$B$9-I196)= 13,"13", IF(('1 - Cover page'!$B$9-I196)= 14,"14", IF(('1 - Cover page'!$B$9-I196)= 15,"15",  ""))))))))))))))))</f>
        <v>0</v>
      </c>
      <c r="AA196" t="e">
        <f>VLOOKUP(E196,'Age group'!$A$2:$B$7,2,TRUE)</f>
        <v>#N/A</v>
      </c>
    </row>
    <row r="197" spans="1:27" ht="12.75" x14ac:dyDescent="0.2">
      <c r="A197" s="21">
        <v>194</v>
      </c>
      <c r="B197" s="22"/>
      <c r="C197" s="22"/>
      <c r="D197" s="23"/>
      <c r="E197" s="103"/>
      <c r="F197" s="22"/>
      <c r="G197" s="22"/>
      <c r="H197" s="24"/>
      <c r="I197" s="16"/>
      <c r="J197" s="25"/>
      <c r="K197" s="25"/>
      <c r="L197" s="26"/>
      <c r="M197" s="17"/>
      <c r="N197" s="27"/>
      <c r="O197" s="27"/>
      <c r="P197" s="20"/>
      <c r="Q197" s="28"/>
      <c r="R197" s="28"/>
      <c r="S197" s="27"/>
      <c r="T197" s="29"/>
      <c r="U197" s="29"/>
      <c r="V197" s="3"/>
      <c r="X197" t="str">
        <f>IF(('1 - Cover page'!$B$9-M197)&lt;6,"&lt;=5 Days","&gt;5 Days")</f>
        <v>&lt;=5 Days</v>
      </c>
      <c r="Y197" t="str">
        <f>IF(('1 - Cover page'!$B$9-M197)=0,"0", IF(('1 - Cover page'!$B$9-M197)= 1,"1", IF(('1 - Cover page'!$B$9-M197)= 2,"2", IF(('1 - Cover page'!$B$9-M197)= 3,"3", IF(('1 - Cover page'!$B$9-M197)= 4,"4", IF(('1 - Cover page'!$B$9-M197)= 5,"5", IF(('1 - Cover page'!$B$9-M197)= 6,"6", IF(('1 - Cover page'!$B$9-M197)= 7,"7", IF(('1 - Cover page'!$B$9-M197)= 8,"8", IF(('1 - Cover page'!$B$9-M197)= 9,"9", IF(('1 - Cover page'!$B$9-M197)= 10,"10", IF(('1 - Cover page'!$B$9-M197)= 11,"11", IF(('1 - Cover page'!$B$9-M197)= 12,"12", IF(('1 - Cover page'!$B$9-M197)= 13,"13", IF(('1 - Cover page'!$B$9-M197)= 14,"14", IF(('1 - Cover page'!$B$9-M197)= 15,"15",  ""))))))))))))))))</f>
        <v>0</v>
      </c>
      <c r="Z197" t="str">
        <f>IF(('1 - Cover page'!$B$9-I197)=0,"0", IF(('1 - Cover page'!$B$9-I197)= 1,"1", IF(('1 - Cover page'!$B$9-I197)= 2,"2", IF(('1 - Cover page'!$B$9-I197)= 3,"3", IF(('1 - Cover page'!$B$9-I197)= 4,"4", IF(('1 - Cover page'!$B$9-I197)= 5,"5", IF(('1 - Cover page'!$B$9-I197)= 6,"6", IF(('1 - Cover page'!$B$9-I197)= 7,"7", IF(('1 - Cover page'!$B$9-I197)= 8,"8", IF(('1 - Cover page'!$B$9-I197)= 9,"9", IF(('1 - Cover page'!$B$9-I197)= 10,"10", IF(('1 - Cover page'!$B$9-I197)= 11,"11", IF(('1 - Cover page'!$B$9-I197)= 12,"12", IF(('1 - Cover page'!$B$9-I197)= 13,"13", IF(('1 - Cover page'!$B$9-I197)= 14,"14", IF(('1 - Cover page'!$B$9-I197)= 15,"15",  ""))))))))))))))))</f>
        <v>0</v>
      </c>
      <c r="AA197" t="e">
        <f>VLOOKUP(E197,'Age group'!$A$2:$B$7,2,TRUE)</f>
        <v>#N/A</v>
      </c>
    </row>
    <row r="198" spans="1:27" ht="12.75" x14ac:dyDescent="0.2">
      <c r="A198" s="21">
        <v>195</v>
      </c>
      <c r="B198" s="22"/>
      <c r="C198" s="22"/>
      <c r="D198" s="23"/>
      <c r="E198" s="103"/>
      <c r="F198" s="22"/>
      <c r="G198" s="22"/>
      <c r="H198" s="24"/>
      <c r="I198" s="16"/>
      <c r="J198" s="25"/>
      <c r="K198" s="25"/>
      <c r="L198" s="26"/>
      <c r="M198" s="17"/>
      <c r="N198" s="27"/>
      <c r="O198" s="27"/>
      <c r="P198" s="20"/>
      <c r="Q198" s="28"/>
      <c r="R198" s="28"/>
      <c r="S198" s="27"/>
      <c r="T198" s="29"/>
      <c r="U198" s="29"/>
      <c r="V198" s="3"/>
      <c r="X198" t="str">
        <f>IF(('1 - Cover page'!$B$9-M198)&lt;6,"&lt;=5 Days","&gt;5 Days")</f>
        <v>&lt;=5 Days</v>
      </c>
      <c r="Y198" t="str">
        <f>IF(('1 - Cover page'!$B$9-M198)=0,"0", IF(('1 - Cover page'!$B$9-M198)= 1,"1", IF(('1 - Cover page'!$B$9-M198)= 2,"2", IF(('1 - Cover page'!$B$9-M198)= 3,"3", IF(('1 - Cover page'!$B$9-M198)= 4,"4", IF(('1 - Cover page'!$B$9-M198)= 5,"5", IF(('1 - Cover page'!$B$9-M198)= 6,"6", IF(('1 - Cover page'!$B$9-M198)= 7,"7", IF(('1 - Cover page'!$B$9-M198)= 8,"8", IF(('1 - Cover page'!$B$9-M198)= 9,"9", IF(('1 - Cover page'!$B$9-M198)= 10,"10", IF(('1 - Cover page'!$B$9-M198)= 11,"11", IF(('1 - Cover page'!$B$9-M198)= 12,"12", IF(('1 - Cover page'!$B$9-M198)= 13,"13", IF(('1 - Cover page'!$B$9-M198)= 14,"14", IF(('1 - Cover page'!$B$9-M198)= 15,"15",  ""))))))))))))))))</f>
        <v>0</v>
      </c>
      <c r="Z198" t="str">
        <f>IF(('1 - Cover page'!$B$9-I198)=0,"0", IF(('1 - Cover page'!$B$9-I198)= 1,"1", IF(('1 - Cover page'!$B$9-I198)= 2,"2", IF(('1 - Cover page'!$B$9-I198)= 3,"3", IF(('1 - Cover page'!$B$9-I198)= 4,"4", IF(('1 - Cover page'!$B$9-I198)= 5,"5", IF(('1 - Cover page'!$B$9-I198)= 6,"6", IF(('1 - Cover page'!$B$9-I198)= 7,"7", IF(('1 - Cover page'!$B$9-I198)= 8,"8", IF(('1 - Cover page'!$B$9-I198)= 9,"9", IF(('1 - Cover page'!$B$9-I198)= 10,"10", IF(('1 - Cover page'!$B$9-I198)= 11,"11", IF(('1 - Cover page'!$B$9-I198)= 12,"12", IF(('1 - Cover page'!$B$9-I198)= 13,"13", IF(('1 - Cover page'!$B$9-I198)= 14,"14", IF(('1 - Cover page'!$B$9-I198)= 15,"15",  ""))))))))))))))))</f>
        <v>0</v>
      </c>
      <c r="AA198" t="e">
        <f>VLOOKUP(E198,'Age group'!$A$2:$B$7,2,TRUE)</f>
        <v>#N/A</v>
      </c>
    </row>
    <row r="199" spans="1:27" ht="12.75" x14ac:dyDescent="0.2">
      <c r="A199" s="21">
        <v>196</v>
      </c>
      <c r="B199" s="22"/>
      <c r="C199" s="22"/>
      <c r="D199" s="23"/>
      <c r="E199" s="103"/>
      <c r="F199" s="22"/>
      <c r="G199" s="22"/>
      <c r="H199" s="24"/>
      <c r="I199" s="16"/>
      <c r="J199" s="25"/>
      <c r="K199" s="25"/>
      <c r="L199" s="26"/>
      <c r="M199" s="17"/>
      <c r="N199" s="27"/>
      <c r="O199" s="27"/>
      <c r="P199" s="20"/>
      <c r="Q199" s="28"/>
      <c r="R199" s="28"/>
      <c r="S199" s="27"/>
      <c r="T199" s="29"/>
      <c r="U199" s="29"/>
      <c r="V199" s="3"/>
      <c r="X199" t="str">
        <f>IF(('1 - Cover page'!$B$9-M199)&lt;6,"&lt;=5 Days","&gt;5 Days")</f>
        <v>&lt;=5 Days</v>
      </c>
      <c r="Y199" t="str">
        <f>IF(('1 - Cover page'!$B$9-M199)=0,"0", IF(('1 - Cover page'!$B$9-M199)= 1,"1", IF(('1 - Cover page'!$B$9-M199)= 2,"2", IF(('1 - Cover page'!$B$9-M199)= 3,"3", IF(('1 - Cover page'!$B$9-M199)= 4,"4", IF(('1 - Cover page'!$B$9-M199)= 5,"5", IF(('1 - Cover page'!$B$9-M199)= 6,"6", IF(('1 - Cover page'!$B$9-M199)= 7,"7", IF(('1 - Cover page'!$B$9-M199)= 8,"8", IF(('1 - Cover page'!$B$9-M199)= 9,"9", IF(('1 - Cover page'!$B$9-M199)= 10,"10", IF(('1 - Cover page'!$B$9-M199)= 11,"11", IF(('1 - Cover page'!$B$9-M199)= 12,"12", IF(('1 - Cover page'!$B$9-M199)= 13,"13", IF(('1 - Cover page'!$B$9-M199)= 14,"14", IF(('1 - Cover page'!$B$9-M199)= 15,"15",  ""))))))))))))))))</f>
        <v>0</v>
      </c>
      <c r="Z199" t="str">
        <f>IF(('1 - Cover page'!$B$9-I199)=0,"0", IF(('1 - Cover page'!$B$9-I199)= 1,"1", IF(('1 - Cover page'!$B$9-I199)= 2,"2", IF(('1 - Cover page'!$B$9-I199)= 3,"3", IF(('1 - Cover page'!$B$9-I199)= 4,"4", IF(('1 - Cover page'!$B$9-I199)= 5,"5", IF(('1 - Cover page'!$B$9-I199)= 6,"6", IF(('1 - Cover page'!$B$9-I199)= 7,"7", IF(('1 - Cover page'!$B$9-I199)= 8,"8", IF(('1 - Cover page'!$B$9-I199)= 9,"9", IF(('1 - Cover page'!$B$9-I199)= 10,"10", IF(('1 - Cover page'!$B$9-I199)= 11,"11", IF(('1 - Cover page'!$B$9-I199)= 12,"12", IF(('1 - Cover page'!$B$9-I199)= 13,"13", IF(('1 - Cover page'!$B$9-I199)= 14,"14", IF(('1 - Cover page'!$B$9-I199)= 15,"15",  ""))))))))))))))))</f>
        <v>0</v>
      </c>
      <c r="AA199" t="e">
        <f>VLOOKUP(E199,'Age group'!$A$2:$B$7,2,TRUE)</f>
        <v>#N/A</v>
      </c>
    </row>
    <row r="200" spans="1:27" ht="12.75" x14ac:dyDescent="0.2">
      <c r="A200" s="21">
        <v>197</v>
      </c>
      <c r="B200" s="22"/>
      <c r="C200" s="22"/>
      <c r="D200" s="23"/>
      <c r="E200" s="103"/>
      <c r="F200" s="22"/>
      <c r="G200" s="22"/>
      <c r="H200" s="24"/>
      <c r="I200" s="16"/>
      <c r="J200" s="25"/>
      <c r="K200" s="25"/>
      <c r="L200" s="26"/>
      <c r="M200" s="17"/>
      <c r="N200" s="27"/>
      <c r="O200" s="27"/>
      <c r="P200" s="20"/>
      <c r="Q200" s="28"/>
      <c r="R200" s="28"/>
      <c r="S200" s="27"/>
      <c r="T200" s="29"/>
      <c r="U200" s="29"/>
      <c r="V200" s="3"/>
      <c r="X200" t="str">
        <f>IF(('1 - Cover page'!$B$9-M200)&lt;6,"&lt;=5 Days","&gt;5 Days")</f>
        <v>&lt;=5 Days</v>
      </c>
      <c r="Y200" t="str">
        <f>IF(('1 - Cover page'!$B$9-M200)=0,"0", IF(('1 - Cover page'!$B$9-M200)= 1,"1", IF(('1 - Cover page'!$B$9-M200)= 2,"2", IF(('1 - Cover page'!$B$9-M200)= 3,"3", IF(('1 - Cover page'!$B$9-M200)= 4,"4", IF(('1 - Cover page'!$B$9-M200)= 5,"5", IF(('1 - Cover page'!$B$9-M200)= 6,"6", IF(('1 - Cover page'!$B$9-M200)= 7,"7", IF(('1 - Cover page'!$B$9-M200)= 8,"8", IF(('1 - Cover page'!$B$9-M200)= 9,"9", IF(('1 - Cover page'!$B$9-M200)= 10,"10", IF(('1 - Cover page'!$B$9-M200)= 11,"11", IF(('1 - Cover page'!$B$9-M200)= 12,"12", IF(('1 - Cover page'!$B$9-M200)= 13,"13", IF(('1 - Cover page'!$B$9-M200)= 14,"14", IF(('1 - Cover page'!$B$9-M200)= 15,"15",  ""))))))))))))))))</f>
        <v>0</v>
      </c>
      <c r="Z200" t="str">
        <f>IF(('1 - Cover page'!$B$9-I200)=0,"0", IF(('1 - Cover page'!$B$9-I200)= 1,"1", IF(('1 - Cover page'!$B$9-I200)= 2,"2", IF(('1 - Cover page'!$B$9-I200)= 3,"3", IF(('1 - Cover page'!$B$9-I200)= 4,"4", IF(('1 - Cover page'!$B$9-I200)= 5,"5", IF(('1 - Cover page'!$B$9-I200)= 6,"6", IF(('1 - Cover page'!$B$9-I200)= 7,"7", IF(('1 - Cover page'!$B$9-I200)= 8,"8", IF(('1 - Cover page'!$B$9-I200)= 9,"9", IF(('1 - Cover page'!$B$9-I200)= 10,"10", IF(('1 - Cover page'!$B$9-I200)= 11,"11", IF(('1 - Cover page'!$B$9-I200)= 12,"12", IF(('1 - Cover page'!$B$9-I200)= 13,"13", IF(('1 - Cover page'!$B$9-I200)= 14,"14", IF(('1 - Cover page'!$B$9-I200)= 15,"15",  ""))))))))))))))))</f>
        <v>0</v>
      </c>
      <c r="AA200" t="e">
        <f>VLOOKUP(E200,'Age group'!$A$2:$B$7,2,TRUE)</f>
        <v>#N/A</v>
      </c>
    </row>
    <row r="201" spans="1:27" ht="12.75" x14ac:dyDescent="0.2">
      <c r="A201" s="21">
        <v>198</v>
      </c>
      <c r="B201" s="22"/>
      <c r="C201" s="22"/>
      <c r="D201" s="23"/>
      <c r="E201" s="103"/>
      <c r="F201" s="22"/>
      <c r="G201" s="22"/>
      <c r="H201" s="24"/>
      <c r="I201" s="16"/>
      <c r="J201" s="25"/>
      <c r="K201" s="25"/>
      <c r="L201" s="26"/>
      <c r="M201" s="17"/>
      <c r="N201" s="27"/>
      <c r="O201" s="27"/>
      <c r="P201" s="20"/>
      <c r="Q201" s="28"/>
      <c r="R201" s="28"/>
      <c r="S201" s="27"/>
      <c r="T201" s="29"/>
      <c r="U201" s="29"/>
      <c r="V201" s="3"/>
      <c r="X201" t="str">
        <f>IF(('1 - Cover page'!$B$9-M201)&lt;6,"&lt;=5 Days","&gt;5 Days")</f>
        <v>&lt;=5 Days</v>
      </c>
      <c r="Y201" t="str">
        <f>IF(('1 - Cover page'!$B$9-M201)=0,"0", IF(('1 - Cover page'!$B$9-M201)= 1,"1", IF(('1 - Cover page'!$B$9-M201)= 2,"2", IF(('1 - Cover page'!$B$9-M201)= 3,"3", IF(('1 - Cover page'!$B$9-M201)= 4,"4", IF(('1 - Cover page'!$B$9-M201)= 5,"5", IF(('1 - Cover page'!$B$9-M201)= 6,"6", IF(('1 - Cover page'!$B$9-M201)= 7,"7", IF(('1 - Cover page'!$B$9-M201)= 8,"8", IF(('1 - Cover page'!$B$9-M201)= 9,"9", IF(('1 - Cover page'!$B$9-M201)= 10,"10", IF(('1 - Cover page'!$B$9-M201)= 11,"11", IF(('1 - Cover page'!$B$9-M201)= 12,"12", IF(('1 - Cover page'!$B$9-M201)= 13,"13", IF(('1 - Cover page'!$B$9-M201)= 14,"14", IF(('1 - Cover page'!$B$9-M201)= 15,"15",  ""))))))))))))))))</f>
        <v>0</v>
      </c>
      <c r="Z201" t="str">
        <f>IF(('1 - Cover page'!$B$9-I201)=0,"0", IF(('1 - Cover page'!$B$9-I201)= 1,"1", IF(('1 - Cover page'!$B$9-I201)= 2,"2", IF(('1 - Cover page'!$B$9-I201)= 3,"3", IF(('1 - Cover page'!$B$9-I201)= 4,"4", IF(('1 - Cover page'!$B$9-I201)= 5,"5", IF(('1 - Cover page'!$B$9-I201)= 6,"6", IF(('1 - Cover page'!$B$9-I201)= 7,"7", IF(('1 - Cover page'!$B$9-I201)= 8,"8", IF(('1 - Cover page'!$B$9-I201)= 9,"9", IF(('1 - Cover page'!$B$9-I201)= 10,"10", IF(('1 - Cover page'!$B$9-I201)= 11,"11", IF(('1 - Cover page'!$B$9-I201)= 12,"12", IF(('1 - Cover page'!$B$9-I201)= 13,"13", IF(('1 - Cover page'!$B$9-I201)= 14,"14", IF(('1 - Cover page'!$B$9-I201)= 15,"15",  ""))))))))))))))))</f>
        <v>0</v>
      </c>
      <c r="AA201" t="e">
        <f>VLOOKUP(E201,'Age group'!$A$2:$B$7,2,TRUE)</f>
        <v>#N/A</v>
      </c>
    </row>
    <row r="202" spans="1:27" ht="12.75" x14ac:dyDescent="0.2">
      <c r="A202" s="21">
        <v>199</v>
      </c>
      <c r="B202" s="22"/>
      <c r="C202" s="22"/>
      <c r="D202" s="23"/>
      <c r="E202" s="103"/>
      <c r="F202" s="22"/>
      <c r="G202" s="22"/>
      <c r="H202" s="24"/>
      <c r="I202" s="16"/>
      <c r="J202" s="25"/>
      <c r="K202" s="25"/>
      <c r="L202" s="26"/>
      <c r="M202" s="17"/>
      <c r="N202" s="27"/>
      <c r="O202" s="27"/>
      <c r="P202" s="20"/>
      <c r="Q202" s="28"/>
      <c r="R202" s="28"/>
      <c r="S202" s="27"/>
      <c r="T202" s="29"/>
      <c r="U202" s="29"/>
      <c r="V202" s="3"/>
      <c r="X202" t="str">
        <f>IF(('1 - Cover page'!$B$9-M202)&lt;6,"&lt;=5 Days","&gt;5 Days")</f>
        <v>&lt;=5 Days</v>
      </c>
      <c r="Y202" t="str">
        <f>IF(('1 - Cover page'!$B$9-M202)=0,"0", IF(('1 - Cover page'!$B$9-M202)= 1,"1", IF(('1 - Cover page'!$B$9-M202)= 2,"2", IF(('1 - Cover page'!$B$9-M202)= 3,"3", IF(('1 - Cover page'!$B$9-M202)= 4,"4", IF(('1 - Cover page'!$B$9-M202)= 5,"5", IF(('1 - Cover page'!$B$9-M202)= 6,"6", IF(('1 - Cover page'!$B$9-M202)= 7,"7", IF(('1 - Cover page'!$B$9-M202)= 8,"8", IF(('1 - Cover page'!$B$9-M202)= 9,"9", IF(('1 - Cover page'!$B$9-M202)= 10,"10", IF(('1 - Cover page'!$B$9-M202)= 11,"11", IF(('1 - Cover page'!$B$9-M202)= 12,"12", IF(('1 - Cover page'!$B$9-M202)= 13,"13", IF(('1 - Cover page'!$B$9-M202)= 14,"14", IF(('1 - Cover page'!$B$9-M202)= 15,"15",  ""))))))))))))))))</f>
        <v>0</v>
      </c>
      <c r="Z202" t="str">
        <f>IF(('1 - Cover page'!$B$9-I202)=0,"0", IF(('1 - Cover page'!$B$9-I202)= 1,"1", IF(('1 - Cover page'!$B$9-I202)= 2,"2", IF(('1 - Cover page'!$B$9-I202)= 3,"3", IF(('1 - Cover page'!$B$9-I202)= 4,"4", IF(('1 - Cover page'!$B$9-I202)= 5,"5", IF(('1 - Cover page'!$B$9-I202)= 6,"6", IF(('1 - Cover page'!$B$9-I202)= 7,"7", IF(('1 - Cover page'!$B$9-I202)= 8,"8", IF(('1 - Cover page'!$B$9-I202)= 9,"9", IF(('1 - Cover page'!$B$9-I202)= 10,"10", IF(('1 - Cover page'!$B$9-I202)= 11,"11", IF(('1 - Cover page'!$B$9-I202)= 12,"12", IF(('1 - Cover page'!$B$9-I202)= 13,"13", IF(('1 - Cover page'!$B$9-I202)= 14,"14", IF(('1 - Cover page'!$B$9-I202)= 15,"15",  ""))))))))))))))))</f>
        <v>0</v>
      </c>
      <c r="AA202" t="e">
        <f>VLOOKUP(E202,'Age group'!$A$2:$B$7,2,TRUE)</f>
        <v>#N/A</v>
      </c>
    </row>
    <row r="203" spans="1:27" ht="12.75" x14ac:dyDescent="0.2">
      <c r="A203" s="21">
        <v>200</v>
      </c>
      <c r="B203" s="22"/>
      <c r="C203" s="22"/>
      <c r="D203" s="23"/>
      <c r="E203" s="103"/>
      <c r="F203" s="22"/>
      <c r="G203" s="22"/>
      <c r="H203" s="24"/>
      <c r="I203" s="16"/>
      <c r="J203" s="25"/>
      <c r="K203" s="25"/>
      <c r="L203" s="26"/>
      <c r="M203" s="17"/>
      <c r="N203" s="27"/>
      <c r="O203" s="27"/>
      <c r="P203" s="20"/>
      <c r="Q203" s="28"/>
      <c r="R203" s="28"/>
      <c r="S203" s="27"/>
      <c r="T203" s="29"/>
      <c r="U203" s="29"/>
      <c r="V203" s="3"/>
      <c r="X203" t="str">
        <f>IF(('1 - Cover page'!$B$9-M203)&lt;6,"&lt;=5 Days","&gt;5 Days")</f>
        <v>&lt;=5 Days</v>
      </c>
      <c r="Y203" t="str">
        <f>IF(('1 - Cover page'!$B$9-M203)=0,"0", IF(('1 - Cover page'!$B$9-M203)= 1,"1", IF(('1 - Cover page'!$B$9-M203)= 2,"2", IF(('1 - Cover page'!$B$9-M203)= 3,"3", IF(('1 - Cover page'!$B$9-M203)= 4,"4", IF(('1 - Cover page'!$B$9-M203)= 5,"5", IF(('1 - Cover page'!$B$9-M203)= 6,"6", IF(('1 - Cover page'!$B$9-M203)= 7,"7", IF(('1 - Cover page'!$B$9-M203)= 8,"8", IF(('1 - Cover page'!$B$9-M203)= 9,"9", IF(('1 - Cover page'!$B$9-M203)= 10,"10", IF(('1 - Cover page'!$B$9-M203)= 11,"11", IF(('1 - Cover page'!$B$9-M203)= 12,"12", IF(('1 - Cover page'!$B$9-M203)= 13,"13", IF(('1 - Cover page'!$B$9-M203)= 14,"14", IF(('1 - Cover page'!$B$9-M203)= 15,"15",  ""))))))))))))))))</f>
        <v>0</v>
      </c>
      <c r="Z203" t="str">
        <f>IF(('1 - Cover page'!$B$9-I203)=0,"0", IF(('1 - Cover page'!$B$9-I203)= 1,"1", IF(('1 - Cover page'!$B$9-I203)= 2,"2", IF(('1 - Cover page'!$B$9-I203)= 3,"3", IF(('1 - Cover page'!$B$9-I203)= 4,"4", IF(('1 - Cover page'!$B$9-I203)= 5,"5", IF(('1 - Cover page'!$B$9-I203)= 6,"6", IF(('1 - Cover page'!$B$9-I203)= 7,"7", IF(('1 - Cover page'!$B$9-I203)= 8,"8", IF(('1 - Cover page'!$B$9-I203)= 9,"9", IF(('1 - Cover page'!$B$9-I203)= 10,"10", IF(('1 - Cover page'!$B$9-I203)= 11,"11", IF(('1 - Cover page'!$B$9-I203)= 12,"12", IF(('1 - Cover page'!$B$9-I203)= 13,"13", IF(('1 - Cover page'!$B$9-I203)= 14,"14", IF(('1 - Cover page'!$B$9-I203)= 15,"15",  ""))))))))))))))))</f>
        <v>0</v>
      </c>
      <c r="AA203" t="e">
        <f>VLOOKUP(E203,'Age group'!$A$2:$B$7,2,TRUE)</f>
        <v>#N/A</v>
      </c>
    </row>
    <row r="204" spans="1:27" ht="12.75" x14ac:dyDescent="0.2">
      <c r="A204" s="21">
        <v>201</v>
      </c>
      <c r="B204" s="22"/>
      <c r="C204" s="22"/>
      <c r="D204" s="23"/>
      <c r="E204" s="103"/>
      <c r="F204" s="22"/>
      <c r="G204" s="22"/>
      <c r="H204" s="24"/>
      <c r="I204" s="16"/>
      <c r="J204" s="25"/>
      <c r="K204" s="25"/>
      <c r="L204" s="26"/>
      <c r="M204" s="17"/>
      <c r="N204" s="27"/>
      <c r="O204" s="27"/>
      <c r="P204" s="20"/>
      <c r="Q204" s="28"/>
      <c r="R204" s="28"/>
      <c r="S204" s="27"/>
      <c r="T204" s="29"/>
      <c r="U204" s="29"/>
      <c r="V204" s="3"/>
      <c r="X204" t="str">
        <f>IF(('1 - Cover page'!$B$9-M204)&lt;6,"&lt;=5 Days","&gt;5 Days")</f>
        <v>&lt;=5 Days</v>
      </c>
      <c r="Y204" t="str">
        <f>IF(('1 - Cover page'!$B$9-M204)=0,"0", IF(('1 - Cover page'!$B$9-M204)= 1,"1", IF(('1 - Cover page'!$B$9-M204)= 2,"2", IF(('1 - Cover page'!$B$9-M204)= 3,"3", IF(('1 - Cover page'!$B$9-M204)= 4,"4", IF(('1 - Cover page'!$B$9-M204)= 5,"5", IF(('1 - Cover page'!$B$9-M204)= 6,"6", IF(('1 - Cover page'!$B$9-M204)= 7,"7", IF(('1 - Cover page'!$B$9-M204)= 8,"8", IF(('1 - Cover page'!$B$9-M204)= 9,"9", IF(('1 - Cover page'!$B$9-M204)= 10,"10", IF(('1 - Cover page'!$B$9-M204)= 11,"11", IF(('1 - Cover page'!$B$9-M204)= 12,"12", IF(('1 - Cover page'!$B$9-M204)= 13,"13", IF(('1 - Cover page'!$B$9-M204)= 14,"14", IF(('1 - Cover page'!$B$9-M204)= 15,"15",  ""))))))))))))))))</f>
        <v>0</v>
      </c>
      <c r="Z204" t="str">
        <f>IF(('1 - Cover page'!$B$9-I204)=0,"0", IF(('1 - Cover page'!$B$9-I204)= 1,"1", IF(('1 - Cover page'!$B$9-I204)= 2,"2", IF(('1 - Cover page'!$B$9-I204)= 3,"3", IF(('1 - Cover page'!$B$9-I204)= 4,"4", IF(('1 - Cover page'!$B$9-I204)= 5,"5", IF(('1 - Cover page'!$B$9-I204)= 6,"6", IF(('1 - Cover page'!$B$9-I204)= 7,"7", IF(('1 - Cover page'!$B$9-I204)= 8,"8", IF(('1 - Cover page'!$B$9-I204)= 9,"9", IF(('1 - Cover page'!$B$9-I204)= 10,"10", IF(('1 - Cover page'!$B$9-I204)= 11,"11", IF(('1 - Cover page'!$B$9-I204)= 12,"12", IF(('1 - Cover page'!$B$9-I204)= 13,"13", IF(('1 - Cover page'!$B$9-I204)= 14,"14", IF(('1 - Cover page'!$B$9-I204)= 15,"15",  ""))))))))))))))))</f>
        <v>0</v>
      </c>
      <c r="AA204" t="e">
        <f>VLOOKUP(E204,'Age group'!$A$2:$B$7,2,TRUE)</f>
        <v>#N/A</v>
      </c>
    </row>
    <row r="205" spans="1:27" ht="12.75" x14ac:dyDescent="0.2">
      <c r="A205" s="21">
        <v>202</v>
      </c>
      <c r="B205" s="22"/>
      <c r="C205" s="22"/>
      <c r="D205" s="23"/>
      <c r="E205" s="103"/>
      <c r="F205" s="22"/>
      <c r="G205" s="22"/>
      <c r="H205" s="24"/>
      <c r="I205" s="16"/>
      <c r="J205" s="25"/>
      <c r="K205" s="25"/>
      <c r="L205" s="26"/>
      <c r="M205" s="17"/>
      <c r="N205" s="27"/>
      <c r="O205" s="27"/>
      <c r="P205" s="20"/>
      <c r="Q205" s="28"/>
      <c r="R205" s="28"/>
      <c r="S205" s="27"/>
      <c r="T205" s="29"/>
      <c r="U205" s="29"/>
      <c r="V205" s="3"/>
      <c r="X205" t="str">
        <f>IF(('1 - Cover page'!$B$9-M205)&lt;6,"&lt;=5 Days","&gt;5 Days")</f>
        <v>&lt;=5 Days</v>
      </c>
      <c r="Y205" t="str">
        <f>IF(('1 - Cover page'!$B$9-M205)=0,"0", IF(('1 - Cover page'!$B$9-M205)= 1,"1", IF(('1 - Cover page'!$B$9-M205)= 2,"2", IF(('1 - Cover page'!$B$9-M205)= 3,"3", IF(('1 - Cover page'!$B$9-M205)= 4,"4", IF(('1 - Cover page'!$B$9-M205)= 5,"5", IF(('1 - Cover page'!$B$9-M205)= 6,"6", IF(('1 - Cover page'!$B$9-M205)= 7,"7", IF(('1 - Cover page'!$B$9-M205)= 8,"8", IF(('1 - Cover page'!$B$9-M205)= 9,"9", IF(('1 - Cover page'!$B$9-M205)= 10,"10", IF(('1 - Cover page'!$B$9-M205)= 11,"11", IF(('1 - Cover page'!$B$9-M205)= 12,"12", IF(('1 - Cover page'!$B$9-M205)= 13,"13", IF(('1 - Cover page'!$B$9-M205)= 14,"14", IF(('1 - Cover page'!$B$9-M205)= 15,"15",  ""))))))))))))))))</f>
        <v>0</v>
      </c>
      <c r="Z205" t="str">
        <f>IF(('1 - Cover page'!$B$9-I205)=0,"0", IF(('1 - Cover page'!$B$9-I205)= 1,"1", IF(('1 - Cover page'!$B$9-I205)= 2,"2", IF(('1 - Cover page'!$B$9-I205)= 3,"3", IF(('1 - Cover page'!$B$9-I205)= 4,"4", IF(('1 - Cover page'!$B$9-I205)= 5,"5", IF(('1 - Cover page'!$B$9-I205)= 6,"6", IF(('1 - Cover page'!$B$9-I205)= 7,"7", IF(('1 - Cover page'!$B$9-I205)= 8,"8", IF(('1 - Cover page'!$B$9-I205)= 9,"9", IF(('1 - Cover page'!$B$9-I205)= 10,"10", IF(('1 - Cover page'!$B$9-I205)= 11,"11", IF(('1 - Cover page'!$B$9-I205)= 12,"12", IF(('1 - Cover page'!$B$9-I205)= 13,"13", IF(('1 - Cover page'!$B$9-I205)= 14,"14", IF(('1 - Cover page'!$B$9-I205)= 15,"15",  ""))))))))))))))))</f>
        <v>0</v>
      </c>
      <c r="AA205" t="e">
        <f>VLOOKUP(E205,'Age group'!$A$2:$B$7,2,TRUE)</f>
        <v>#N/A</v>
      </c>
    </row>
    <row r="206" spans="1:27" ht="12.75" x14ac:dyDescent="0.2">
      <c r="A206" s="21">
        <v>203</v>
      </c>
      <c r="B206" s="22"/>
      <c r="C206" s="22"/>
      <c r="D206" s="23"/>
      <c r="E206" s="103"/>
      <c r="F206" s="22"/>
      <c r="G206" s="22"/>
      <c r="H206" s="24"/>
      <c r="I206" s="16"/>
      <c r="J206" s="25"/>
      <c r="K206" s="25"/>
      <c r="L206" s="26"/>
      <c r="M206" s="17"/>
      <c r="N206" s="27"/>
      <c r="O206" s="27"/>
      <c r="P206" s="20"/>
      <c r="Q206" s="28"/>
      <c r="R206" s="28"/>
      <c r="S206" s="27"/>
      <c r="T206" s="29"/>
      <c r="U206" s="29"/>
      <c r="V206" s="3"/>
      <c r="X206" t="str">
        <f>IF(('1 - Cover page'!$B$9-M206)&lt;6,"&lt;=5 Days","&gt;5 Days")</f>
        <v>&lt;=5 Days</v>
      </c>
      <c r="Y206" t="str">
        <f>IF(('1 - Cover page'!$B$9-M206)=0,"0", IF(('1 - Cover page'!$B$9-M206)= 1,"1", IF(('1 - Cover page'!$B$9-M206)= 2,"2", IF(('1 - Cover page'!$B$9-M206)= 3,"3", IF(('1 - Cover page'!$B$9-M206)= 4,"4", IF(('1 - Cover page'!$B$9-M206)= 5,"5", IF(('1 - Cover page'!$B$9-M206)= 6,"6", IF(('1 - Cover page'!$B$9-M206)= 7,"7", IF(('1 - Cover page'!$B$9-M206)= 8,"8", IF(('1 - Cover page'!$B$9-M206)= 9,"9", IF(('1 - Cover page'!$B$9-M206)= 10,"10", IF(('1 - Cover page'!$B$9-M206)= 11,"11", IF(('1 - Cover page'!$B$9-M206)= 12,"12", IF(('1 - Cover page'!$B$9-M206)= 13,"13", IF(('1 - Cover page'!$B$9-M206)= 14,"14", IF(('1 - Cover page'!$B$9-M206)= 15,"15",  ""))))))))))))))))</f>
        <v>0</v>
      </c>
      <c r="Z206" t="str">
        <f>IF(('1 - Cover page'!$B$9-I206)=0,"0", IF(('1 - Cover page'!$B$9-I206)= 1,"1", IF(('1 - Cover page'!$B$9-I206)= 2,"2", IF(('1 - Cover page'!$B$9-I206)= 3,"3", IF(('1 - Cover page'!$B$9-I206)= 4,"4", IF(('1 - Cover page'!$B$9-I206)= 5,"5", IF(('1 - Cover page'!$B$9-I206)= 6,"6", IF(('1 - Cover page'!$B$9-I206)= 7,"7", IF(('1 - Cover page'!$B$9-I206)= 8,"8", IF(('1 - Cover page'!$B$9-I206)= 9,"9", IF(('1 - Cover page'!$B$9-I206)= 10,"10", IF(('1 - Cover page'!$B$9-I206)= 11,"11", IF(('1 - Cover page'!$B$9-I206)= 12,"12", IF(('1 - Cover page'!$B$9-I206)= 13,"13", IF(('1 - Cover page'!$B$9-I206)= 14,"14", IF(('1 - Cover page'!$B$9-I206)= 15,"15",  ""))))))))))))))))</f>
        <v>0</v>
      </c>
      <c r="AA206" t="e">
        <f>VLOOKUP(E206,'Age group'!$A$2:$B$7,2,TRUE)</f>
        <v>#N/A</v>
      </c>
    </row>
    <row r="207" spans="1:27" ht="12.75" x14ac:dyDescent="0.2">
      <c r="A207" s="21">
        <v>204</v>
      </c>
      <c r="B207" s="22"/>
      <c r="C207" s="22"/>
      <c r="D207" s="23"/>
      <c r="E207" s="103"/>
      <c r="F207" s="22"/>
      <c r="G207" s="22"/>
      <c r="H207" s="24"/>
      <c r="I207" s="16"/>
      <c r="J207" s="25"/>
      <c r="K207" s="25"/>
      <c r="L207" s="26"/>
      <c r="M207" s="17"/>
      <c r="N207" s="27"/>
      <c r="O207" s="27"/>
      <c r="P207" s="20"/>
      <c r="Q207" s="28"/>
      <c r="R207" s="28"/>
      <c r="S207" s="27"/>
      <c r="T207" s="29"/>
      <c r="U207" s="29"/>
      <c r="V207" s="3"/>
      <c r="X207" t="str">
        <f>IF(('1 - Cover page'!$B$9-M207)&lt;6,"&lt;=5 Days","&gt;5 Days")</f>
        <v>&lt;=5 Days</v>
      </c>
      <c r="Y207" t="str">
        <f>IF(('1 - Cover page'!$B$9-M207)=0,"0", IF(('1 - Cover page'!$B$9-M207)= 1,"1", IF(('1 - Cover page'!$B$9-M207)= 2,"2", IF(('1 - Cover page'!$B$9-M207)= 3,"3", IF(('1 - Cover page'!$B$9-M207)= 4,"4", IF(('1 - Cover page'!$B$9-M207)= 5,"5", IF(('1 - Cover page'!$B$9-M207)= 6,"6", IF(('1 - Cover page'!$B$9-M207)= 7,"7", IF(('1 - Cover page'!$B$9-M207)= 8,"8", IF(('1 - Cover page'!$B$9-M207)= 9,"9", IF(('1 - Cover page'!$B$9-M207)= 10,"10", IF(('1 - Cover page'!$B$9-M207)= 11,"11", IF(('1 - Cover page'!$B$9-M207)= 12,"12", IF(('1 - Cover page'!$B$9-M207)= 13,"13", IF(('1 - Cover page'!$B$9-M207)= 14,"14", IF(('1 - Cover page'!$B$9-M207)= 15,"15",  ""))))))))))))))))</f>
        <v>0</v>
      </c>
      <c r="Z207" t="str">
        <f>IF(('1 - Cover page'!$B$9-I207)=0,"0", IF(('1 - Cover page'!$B$9-I207)= 1,"1", IF(('1 - Cover page'!$B$9-I207)= 2,"2", IF(('1 - Cover page'!$B$9-I207)= 3,"3", IF(('1 - Cover page'!$B$9-I207)= 4,"4", IF(('1 - Cover page'!$B$9-I207)= 5,"5", IF(('1 - Cover page'!$B$9-I207)= 6,"6", IF(('1 - Cover page'!$B$9-I207)= 7,"7", IF(('1 - Cover page'!$B$9-I207)= 8,"8", IF(('1 - Cover page'!$B$9-I207)= 9,"9", IF(('1 - Cover page'!$B$9-I207)= 10,"10", IF(('1 - Cover page'!$B$9-I207)= 11,"11", IF(('1 - Cover page'!$B$9-I207)= 12,"12", IF(('1 - Cover page'!$B$9-I207)= 13,"13", IF(('1 - Cover page'!$B$9-I207)= 14,"14", IF(('1 - Cover page'!$B$9-I207)= 15,"15",  ""))))))))))))))))</f>
        <v>0</v>
      </c>
      <c r="AA207" t="e">
        <f>VLOOKUP(E207,'Age group'!$A$2:$B$7,2,TRUE)</f>
        <v>#N/A</v>
      </c>
    </row>
    <row r="208" spans="1:27" ht="12.75" x14ac:dyDescent="0.2">
      <c r="A208" s="21">
        <v>205</v>
      </c>
      <c r="B208" s="22"/>
      <c r="C208" s="22"/>
      <c r="D208" s="23"/>
      <c r="E208" s="103"/>
      <c r="F208" s="22"/>
      <c r="G208" s="22"/>
      <c r="H208" s="24"/>
      <c r="I208" s="16"/>
      <c r="J208" s="25"/>
      <c r="K208" s="25"/>
      <c r="L208" s="26"/>
      <c r="M208" s="17"/>
      <c r="N208" s="27"/>
      <c r="O208" s="27"/>
      <c r="P208" s="20"/>
      <c r="Q208" s="28"/>
      <c r="R208" s="28"/>
      <c r="S208" s="27"/>
      <c r="T208" s="29"/>
      <c r="U208" s="29"/>
      <c r="V208" s="3"/>
      <c r="X208" t="str">
        <f>IF(('1 - Cover page'!$B$9-M208)&lt;6,"&lt;=5 Days","&gt;5 Days")</f>
        <v>&lt;=5 Days</v>
      </c>
      <c r="Y208" t="str">
        <f>IF(('1 - Cover page'!$B$9-M208)=0,"0", IF(('1 - Cover page'!$B$9-M208)= 1,"1", IF(('1 - Cover page'!$B$9-M208)= 2,"2", IF(('1 - Cover page'!$B$9-M208)= 3,"3", IF(('1 - Cover page'!$B$9-M208)= 4,"4", IF(('1 - Cover page'!$B$9-M208)= 5,"5", IF(('1 - Cover page'!$B$9-M208)= 6,"6", IF(('1 - Cover page'!$B$9-M208)= 7,"7", IF(('1 - Cover page'!$B$9-M208)= 8,"8", IF(('1 - Cover page'!$B$9-M208)= 9,"9", IF(('1 - Cover page'!$B$9-M208)= 10,"10", IF(('1 - Cover page'!$B$9-M208)= 11,"11", IF(('1 - Cover page'!$B$9-M208)= 12,"12", IF(('1 - Cover page'!$B$9-M208)= 13,"13", IF(('1 - Cover page'!$B$9-M208)= 14,"14", IF(('1 - Cover page'!$B$9-M208)= 15,"15",  ""))))))))))))))))</f>
        <v>0</v>
      </c>
      <c r="Z208" t="str">
        <f>IF(('1 - Cover page'!$B$9-I208)=0,"0", IF(('1 - Cover page'!$B$9-I208)= 1,"1", IF(('1 - Cover page'!$B$9-I208)= 2,"2", IF(('1 - Cover page'!$B$9-I208)= 3,"3", IF(('1 - Cover page'!$B$9-I208)= 4,"4", IF(('1 - Cover page'!$B$9-I208)= 5,"5", IF(('1 - Cover page'!$B$9-I208)= 6,"6", IF(('1 - Cover page'!$B$9-I208)= 7,"7", IF(('1 - Cover page'!$B$9-I208)= 8,"8", IF(('1 - Cover page'!$B$9-I208)= 9,"9", IF(('1 - Cover page'!$B$9-I208)= 10,"10", IF(('1 - Cover page'!$B$9-I208)= 11,"11", IF(('1 - Cover page'!$B$9-I208)= 12,"12", IF(('1 - Cover page'!$B$9-I208)= 13,"13", IF(('1 - Cover page'!$B$9-I208)= 14,"14", IF(('1 - Cover page'!$B$9-I208)= 15,"15",  ""))))))))))))))))</f>
        <v>0</v>
      </c>
      <c r="AA208" t="e">
        <f>VLOOKUP(E208,'Age group'!$A$2:$B$7,2,TRUE)</f>
        <v>#N/A</v>
      </c>
    </row>
    <row r="209" spans="1:27" ht="12.75" x14ac:dyDescent="0.2">
      <c r="A209" s="21">
        <v>206</v>
      </c>
      <c r="B209" s="22"/>
      <c r="C209" s="22"/>
      <c r="D209" s="23"/>
      <c r="E209" s="103"/>
      <c r="F209" s="22"/>
      <c r="G209" s="22"/>
      <c r="H209" s="24"/>
      <c r="I209" s="16"/>
      <c r="J209" s="25"/>
      <c r="K209" s="25"/>
      <c r="L209" s="26"/>
      <c r="M209" s="17"/>
      <c r="N209" s="27"/>
      <c r="O209" s="27"/>
      <c r="P209" s="20"/>
      <c r="Q209" s="28"/>
      <c r="R209" s="28"/>
      <c r="S209" s="27"/>
      <c r="T209" s="29"/>
      <c r="U209" s="29"/>
      <c r="V209" s="3"/>
      <c r="X209" t="str">
        <f>IF(('1 - Cover page'!$B$9-M209)&lt;6,"&lt;=5 Days","&gt;5 Days")</f>
        <v>&lt;=5 Days</v>
      </c>
      <c r="Y209" t="str">
        <f>IF(('1 - Cover page'!$B$9-M209)=0,"0", IF(('1 - Cover page'!$B$9-M209)= 1,"1", IF(('1 - Cover page'!$B$9-M209)= 2,"2", IF(('1 - Cover page'!$B$9-M209)= 3,"3", IF(('1 - Cover page'!$B$9-M209)= 4,"4", IF(('1 - Cover page'!$B$9-M209)= 5,"5", IF(('1 - Cover page'!$B$9-M209)= 6,"6", IF(('1 - Cover page'!$B$9-M209)= 7,"7", IF(('1 - Cover page'!$B$9-M209)= 8,"8", IF(('1 - Cover page'!$B$9-M209)= 9,"9", IF(('1 - Cover page'!$B$9-M209)= 10,"10", IF(('1 - Cover page'!$B$9-M209)= 11,"11", IF(('1 - Cover page'!$B$9-M209)= 12,"12", IF(('1 - Cover page'!$B$9-M209)= 13,"13", IF(('1 - Cover page'!$B$9-M209)= 14,"14", IF(('1 - Cover page'!$B$9-M209)= 15,"15",  ""))))))))))))))))</f>
        <v>0</v>
      </c>
      <c r="Z209" t="str">
        <f>IF(('1 - Cover page'!$B$9-I209)=0,"0", IF(('1 - Cover page'!$B$9-I209)= 1,"1", IF(('1 - Cover page'!$B$9-I209)= 2,"2", IF(('1 - Cover page'!$B$9-I209)= 3,"3", IF(('1 - Cover page'!$B$9-I209)= 4,"4", IF(('1 - Cover page'!$B$9-I209)= 5,"5", IF(('1 - Cover page'!$B$9-I209)= 6,"6", IF(('1 - Cover page'!$B$9-I209)= 7,"7", IF(('1 - Cover page'!$B$9-I209)= 8,"8", IF(('1 - Cover page'!$B$9-I209)= 9,"9", IF(('1 - Cover page'!$B$9-I209)= 10,"10", IF(('1 - Cover page'!$B$9-I209)= 11,"11", IF(('1 - Cover page'!$B$9-I209)= 12,"12", IF(('1 - Cover page'!$B$9-I209)= 13,"13", IF(('1 - Cover page'!$B$9-I209)= 14,"14", IF(('1 - Cover page'!$B$9-I209)= 15,"15",  ""))))))))))))))))</f>
        <v>0</v>
      </c>
      <c r="AA209" t="e">
        <f>VLOOKUP(E209,'Age group'!$A$2:$B$7,2,TRUE)</f>
        <v>#N/A</v>
      </c>
    </row>
    <row r="210" spans="1:27" ht="12.75" x14ac:dyDescent="0.2">
      <c r="A210" s="21">
        <v>207</v>
      </c>
      <c r="B210" s="22"/>
      <c r="C210" s="22"/>
      <c r="D210" s="23"/>
      <c r="E210" s="103"/>
      <c r="F210" s="22"/>
      <c r="G210" s="22"/>
      <c r="H210" s="24"/>
      <c r="I210" s="16"/>
      <c r="J210" s="25"/>
      <c r="K210" s="25"/>
      <c r="L210" s="26"/>
      <c r="M210" s="17"/>
      <c r="N210" s="27"/>
      <c r="O210" s="27"/>
      <c r="P210" s="20"/>
      <c r="Q210" s="28"/>
      <c r="R210" s="28"/>
      <c r="S210" s="27"/>
      <c r="T210" s="29"/>
      <c r="U210" s="29"/>
      <c r="V210" s="3"/>
      <c r="X210" t="str">
        <f>IF(('1 - Cover page'!$B$9-M210)&lt;6,"&lt;=5 Days","&gt;5 Days")</f>
        <v>&lt;=5 Days</v>
      </c>
      <c r="Y210" t="str">
        <f>IF(('1 - Cover page'!$B$9-M210)=0,"0", IF(('1 - Cover page'!$B$9-M210)= 1,"1", IF(('1 - Cover page'!$B$9-M210)= 2,"2", IF(('1 - Cover page'!$B$9-M210)= 3,"3", IF(('1 - Cover page'!$B$9-M210)= 4,"4", IF(('1 - Cover page'!$B$9-M210)= 5,"5", IF(('1 - Cover page'!$B$9-M210)= 6,"6", IF(('1 - Cover page'!$B$9-M210)= 7,"7", IF(('1 - Cover page'!$B$9-M210)= 8,"8", IF(('1 - Cover page'!$B$9-M210)= 9,"9", IF(('1 - Cover page'!$B$9-M210)= 10,"10", IF(('1 - Cover page'!$B$9-M210)= 11,"11", IF(('1 - Cover page'!$B$9-M210)= 12,"12", IF(('1 - Cover page'!$B$9-M210)= 13,"13", IF(('1 - Cover page'!$B$9-M210)= 14,"14", IF(('1 - Cover page'!$B$9-M210)= 15,"15",  ""))))))))))))))))</f>
        <v>0</v>
      </c>
      <c r="Z210" t="str">
        <f>IF(('1 - Cover page'!$B$9-I210)=0,"0", IF(('1 - Cover page'!$B$9-I210)= 1,"1", IF(('1 - Cover page'!$B$9-I210)= 2,"2", IF(('1 - Cover page'!$B$9-I210)= 3,"3", IF(('1 - Cover page'!$B$9-I210)= 4,"4", IF(('1 - Cover page'!$B$9-I210)= 5,"5", IF(('1 - Cover page'!$B$9-I210)= 6,"6", IF(('1 - Cover page'!$B$9-I210)= 7,"7", IF(('1 - Cover page'!$B$9-I210)= 8,"8", IF(('1 - Cover page'!$B$9-I210)= 9,"9", IF(('1 - Cover page'!$B$9-I210)= 10,"10", IF(('1 - Cover page'!$B$9-I210)= 11,"11", IF(('1 - Cover page'!$B$9-I210)= 12,"12", IF(('1 - Cover page'!$B$9-I210)= 13,"13", IF(('1 - Cover page'!$B$9-I210)= 14,"14", IF(('1 - Cover page'!$B$9-I210)= 15,"15",  ""))))))))))))))))</f>
        <v>0</v>
      </c>
      <c r="AA210" t="e">
        <f>VLOOKUP(E210,'Age group'!$A$2:$B$7,2,TRUE)</f>
        <v>#N/A</v>
      </c>
    </row>
    <row r="211" spans="1:27" ht="12.75" x14ac:dyDescent="0.2">
      <c r="A211" s="21">
        <v>208</v>
      </c>
      <c r="B211" s="22"/>
      <c r="C211" s="22"/>
      <c r="D211" s="23"/>
      <c r="E211" s="103"/>
      <c r="F211" s="22"/>
      <c r="G211" s="22"/>
      <c r="H211" s="24"/>
      <c r="I211" s="16"/>
      <c r="J211" s="25"/>
      <c r="K211" s="25"/>
      <c r="L211" s="26"/>
      <c r="M211" s="17"/>
      <c r="N211" s="27"/>
      <c r="O211" s="27"/>
      <c r="P211" s="20"/>
      <c r="Q211" s="28"/>
      <c r="R211" s="28"/>
      <c r="S211" s="27"/>
      <c r="T211" s="29"/>
      <c r="U211" s="29"/>
      <c r="V211" s="3"/>
      <c r="X211" t="str">
        <f>IF(('1 - Cover page'!$B$9-M211)&lt;6,"&lt;=5 Days","&gt;5 Days")</f>
        <v>&lt;=5 Days</v>
      </c>
      <c r="Y211" t="str">
        <f>IF(('1 - Cover page'!$B$9-M211)=0,"0", IF(('1 - Cover page'!$B$9-M211)= 1,"1", IF(('1 - Cover page'!$B$9-M211)= 2,"2", IF(('1 - Cover page'!$B$9-M211)= 3,"3", IF(('1 - Cover page'!$B$9-M211)= 4,"4", IF(('1 - Cover page'!$B$9-M211)= 5,"5", IF(('1 - Cover page'!$B$9-M211)= 6,"6", IF(('1 - Cover page'!$B$9-M211)= 7,"7", IF(('1 - Cover page'!$B$9-M211)= 8,"8", IF(('1 - Cover page'!$B$9-M211)= 9,"9", IF(('1 - Cover page'!$B$9-M211)= 10,"10", IF(('1 - Cover page'!$B$9-M211)= 11,"11", IF(('1 - Cover page'!$B$9-M211)= 12,"12", IF(('1 - Cover page'!$B$9-M211)= 13,"13", IF(('1 - Cover page'!$B$9-M211)= 14,"14", IF(('1 - Cover page'!$B$9-M211)= 15,"15",  ""))))))))))))))))</f>
        <v>0</v>
      </c>
      <c r="Z211" t="str">
        <f>IF(('1 - Cover page'!$B$9-I211)=0,"0", IF(('1 - Cover page'!$B$9-I211)= 1,"1", IF(('1 - Cover page'!$B$9-I211)= 2,"2", IF(('1 - Cover page'!$B$9-I211)= 3,"3", IF(('1 - Cover page'!$B$9-I211)= 4,"4", IF(('1 - Cover page'!$B$9-I211)= 5,"5", IF(('1 - Cover page'!$B$9-I211)= 6,"6", IF(('1 - Cover page'!$B$9-I211)= 7,"7", IF(('1 - Cover page'!$B$9-I211)= 8,"8", IF(('1 - Cover page'!$B$9-I211)= 9,"9", IF(('1 - Cover page'!$B$9-I211)= 10,"10", IF(('1 - Cover page'!$B$9-I211)= 11,"11", IF(('1 - Cover page'!$B$9-I211)= 12,"12", IF(('1 - Cover page'!$B$9-I211)= 13,"13", IF(('1 - Cover page'!$B$9-I211)= 14,"14", IF(('1 - Cover page'!$B$9-I211)= 15,"15",  ""))))))))))))))))</f>
        <v>0</v>
      </c>
      <c r="AA211" t="e">
        <f>VLOOKUP(E211,'Age group'!$A$2:$B$7,2,TRUE)</f>
        <v>#N/A</v>
      </c>
    </row>
    <row r="212" spans="1:27" ht="12.75" x14ac:dyDescent="0.2">
      <c r="A212" s="21">
        <v>209</v>
      </c>
      <c r="B212" s="22"/>
      <c r="C212" s="22"/>
      <c r="D212" s="23"/>
      <c r="E212" s="103"/>
      <c r="F212" s="22"/>
      <c r="G212" s="22"/>
      <c r="H212" s="24"/>
      <c r="I212" s="16"/>
      <c r="J212" s="25"/>
      <c r="K212" s="25"/>
      <c r="L212" s="26"/>
      <c r="M212" s="17"/>
      <c r="N212" s="27"/>
      <c r="O212" s="27"/>
      <c r="P212" s="20"/>
      <c r="Q212" s="28"/>
      <c r="R212" s="28"/>
      <c r="S212" s="27"/>
      <c r="T212" s="29"/>
      <c r="U212" s="29"/>
      <c r="V212" s="3"/>
      <c r="X212" t="str">
        <f>IF(('1 - Cover page'!$B$9-M212)&lt;6,"&lt;=5 Days","&gt;5 Days")</f>
        <v>&lt;=5 Days</v>
      </c>
      <c r="Y212" t="str">
        <f>IF(('1 - Cover page'!$B$9-M212)=0,"0", IF(('1 - Cover page'!$B$9-M212)= 1,"1", IF(('1 - Cover page'!$B$9-M212)= 2,"2", IF(('1 - Cover page'!$B$9-M212)= 3,"3", IF(('1 - Cover page'!$B$9-M212)= 4,"4", IF(('1 - Cover page'!$B$9-M212)= 5,"5", IF(('1 - Cover page'!$B$9-M212)= 6,"6", IF(('1 - Cover page'!$B$9-M212)= 7,"7", IF(('1 - Cover page'!$B$9-M212)= 8,"8", IF(('1 - Cover page'!$B$9-M212)= 9,"9", IF(('1 - Cover page'!$B$9-M212)= 10,"10", IF(('1 - Cover page'!$B$9-M212)= 11,"11", IF(('1 - Cover page'!$B$9-M212)= 12,"12", IF(('1 - Cover page'!$B$9-M212)= 13,"13", IF(('1 - Cover page'!$B$9-M212)= 14,"14", IF(('1 - Cover page'!$B$9-M212)= 15,"15",  ""))))))))))))))))</f>
        <v>0</v>
      </c>
      <c r="Z212" t="str">
        <f>IF(('1 - Cover page'!$B$9-I212)=0,"0", IF(('1 - Cover page'!$B$9-I212)= 1,"1", IF(('1 - Cover page'!$B$9-I212)= 2,"2", IF(('1 - Cover page'!$B$9-I212)= 3,"3", IF(('1 - Cover page'!$B$9-I212)= 4,"4", IF(('1 - Cover page'!$B$9-I212)= 5,"5", IF(('1 - Cover page'!$B$9-I212)= 6,"6", IF(('1 - Cover page'!$B$9-I212)= 7,"7", IF(('1 - Cover page'!$B$9-I212)= 8,"8", IF(('1 - Cover page'!$B$9-I212)= 9,"9", IF(('1 - Cover page'!$B$9-I212)= 10,"10", IF(('1 - Cover page'!$B$9-I212)= 11,"11", IF(('1 - Cover page'!$B$9-I212)= 12,"12", IF(('1 - Cover page'!$B$9-I212)= 13,"13", IF(('1 - Cover page'!$B$9-I212)= 14,"14", IF(('1 - Cover page'!$B$9-I212)= 15,"15",  ""))))))))))))))))</f>
        <v>0</v>
      </c>
      <c r="AA212" t="e">
        <f>VLOOKUP(E212,'Age group'!$A$2:$B$7,2,TRUE)</f>
        <v>#N/A</v>
      </c>
    </row>
    <row r="213" spans="1:27" ht="12.75" x14ac:dyDescent="0.2">
      <c r="A213" s="21">
        <v>210</v>
      </c>
      <c r="B213" s="22"/>
      <c r="C213" s="22"/>
      <c r="D213" s="23"/>
      <c r="E213" s="103"/>
      <c r="F213" s="22"/>
      <c r="G213" s="22"/>
      <c r="H213" s="24"/>
      <c r="I213" s="16"/>
      <c r="J213" s="25"/>
      <c r="K213" s="25"/>
      <c r="L213" s="26"/>
      <c r="M213" s="17"/>
      <c r="N213" s="27"/>
      <c r="O213" s="27"/>
      <c r="P213" s="20"/>
      <c r="Q213" s="28"/>
      <c r="R213" s="28"/>
      <c r="S213" s="27"/>
      <c r="T213" s="29"/>
      <c r="U213" s="29"/>
      <c r="V213" s="3"/>
      <c r="X213" t="str">
        <f>IF(('1 - Cover page'!$B$9-M213)&lt;6,"&lt;=5 Days","&gt;5 Days")</f>
        <v>&lt;=5 Days</v>
      </c>
      <c r="Y213" t="str">
        <f>IF(('1 - Cover page'!$B$9-M213)=0,"0", IF(('1 - Cover page'!$B$9-M213)= 1,"1", IF(('1 - Cover page'!$B$9-M213)= 2,"2", IF(('1 - Cover page'!$B$9-M213)= 3,"3", IF(('1 - Cover page'!$B$9-M213)= 4,"4", IF(('1 - Cover page'!$B$9-M213)= 5,"5", IF(('1 - Cover page'!$B$9-M213)= 6,"6", IF(('1 - Cover page'!$B$9-M213)= 7,"7", IF(('1 - Cover page'!$B$9-M213)= 8,"8", IF(('1 - Cover page'!$B$9-M213)= 9,"9", IF(('1 - Cover page'!$B$9-M213)= 10,"10", IF(('1 - Cover page'!$B$9-M213)= 11,"11", IF(('1 - Cover page'!$B$9-M213)= 12,"12", IF(('1 - Cover page'!$B$9-M213)= 13,"13", IF(('1 - Cover page'!$B$9-M213)= 14,"14", IF(('1 - Cover page'!$B$9-M213)= 15,"15",  ""))))))))))))))))</f>
        <v>0</v>
      </c>
      <c r="Z213" t="str">
        <f>IF(('1 - Cover page'!$B$9-I213)=0,"0", IF(('1 - Cover page'!$B$9-I213)= 1,"1", IF(('1 - Cover page'!$B$9-I213)= 2,"2", IF(('1 - Cover page'!$B$9-I213)= 3,"3", IF(('1 - Cover page'!$B$9-I213)= 4,"4", IF(('1 - Cover page'!$B$9-I213)= 5,"5", IF(('1 - Cover page'!$B$9-I213)= 6,"6", IF(('1 - Cover page'!$B$9-I213)= 7,"7", IF(('1 - Cover page'!$B$9-I213)= 8,"8", IF(('1 - Cover page'!$B$9-I213)= 9,"9", IF(('1 - Cover page'!$B$9-I213)= 10,"10", IF(('1 - Cover page'!$B$9-I213)= 11,"11", IF(('1 - Cover page'!$B$9-I213)= 12,"12", IF(('1 - Cover page'!$B$9-I213)= 13,"13", IF(('1 - Cover page'!$B$9-I213)= 14,"14", IF(('1 - Cover page'!$B$9-I213)= 15,"15",  ""))))))))))))))))</f>
        <v>0</v>
      </c>
      <c r="AA213" t="e">
        <f>VLOOKUP(E213,'Age group'!$A$2:$B$7,2,TRUE)</f>
        <v>#N/A</v>
      </c>
    </row>
    <row r="214" spans="1:27" ht="12.75" x14ac:dyDescent="0.2">
      <c r="A214" s="21">
        <v>211</v>
      </c>
      <c r="B214" s="22"/>
      <c r="C214" s="22"/>
      <c r="D214" s="23"/>
      <c r="E214" s="103"/>
      <c r="F214" s="22"/>
      <c r="G214" s="22"/>
      <c r="H214" s="24"/>
      <c r="I214" s="16"/>
      <c r="J214" s="25"/>
      <c r="K214" s="25"/>
      <c r="L214" s="26"/>
      <c r="M214" s="17"/>
      <c r="N214" s="27"/>
      <c r="O214" s="27"/>
      <c r="P214" s="20"/>
      <c r="Q214" s="28"/>
      <c r="R214" s="28"/>
      <c r="S214" s="27"/>
      <c r="T214" s="29"/>
      <c r="U214" s="29"/>
      <c r="V214" s="3"/>
      <c r="X214" t="str">
        <f>IF(('1 - Cover page'!$B$9-M214)&lt;6,"&lt;=5 Days","&gt;5 Days")</f>
        <v>&lt;=5 Days</v>
      </c>
      <c r="Y214" t="str">
        <f>IF(('1 - Cover page'!$B$9-M214)=0,"0", IF(('1 - Cover page'!$B$9-M214)= 1,"1", IF(('1 - Cover page'!$B$9-M214)= 2,"2", IF(('1 - Cover page'!$B$9-M214)= 3,"3", IF(('1 - Cover page'!$B$9-M214)= 4,"4", IF(('1 - Cover page'!$B$9-M214)= 5,"5", IF(('1 - Cover page'!$B$9-M214)= 6,"6", IF(('1 - Cover page'!$B$9-M214)= 7,"7", IF(('1 - Cover page'!$B$9-M214)= 8,"8", IF(('1 - Cover page'!$B$9-M214)= 9,"9", IF(('1 - Cover page'!$B$9-M214)= 10,"10", IF(('1 - Cover page'!$B$9-M214)= 11,"11", IF(('1 - Cover page'!$B$9-M214)= 12,"12", IF(('1 - Cover page'!$B$9-M214)= 13,"13", IF(('1 - Cover page'!$B$9-M214)= 14,"14", IF(('1 - Cover page'!$B$9-M214)= 15,"15",  ""))))))))))))))))</f>
        <v>0</v>
      </c>
      <c r="Z214" t="str">
        <f>IF(('1 - Cover page'!$B$9-I214)=0,"0", IF(('1 - Cover page'!$B$9-I214)= 1,"1", IF(('1 - Cover page'!$B$9-I214)= 2,"2", IF(('1 - Cover page'!$B$9-I214)= 3,"3", IF(('1 - Cover page'!$B$9-I214)= 4,"4", IF(('1 - Cover page'!$B$9-I214)= 5,"5", IF(('1 - Cover page'!$B$9-I214)= 6,"6", IF(('1 - Cover page'!$B$9-I214)= 7,"7", IF(('1 - Cover page'!$B$9-I214)= 8,"8", IF(('1 - Cover page'!$B$9-I214)= 9,"9", IF(('1 - Cover page'!$B$9-I214)= 10,"10", IF(('1 - Cover page'!$B$9-I214)= 11,"11", IF(('1 - Cover page'!$B$9-I214)= 12,"12", IF(('1 - Cover page'!$B$9-I214)= 13,"13", IF(('1 - Cover page'!$B$9-I214)= 14,"14", IF(('1 - Cover page'!$B$9-I214)= 15,"15",  ""))))))))))))))))</f>
        <v>0</v>
      </c>
      <c r="AA214" t="e">
        <f>VLOOKUP(E214,'Age group'!$A$2:$B$7,2,TRUE)</f>
        <v>#N/A</v>
      </c>
    </row>
    <row r="215" spans="1:27" ht="12.75" x14ac:dyDescent="0.2">
      <c r="A215" s="21">
        <v>212</v>
      </c>
      <c r="B215" s="22"/>
      <c r="C215" s="22"/>
      <c r="D215" s="23"/>
      <c r="E215" s="103"/>
      <c r="F215" s="22"/>
      <c r="G215" s="22"/>
      <c r="H215" s="24"/>
      <c r="I215" s="16"/>
      <c r="J215" s="25"/>
      <c r="K215" s="25"/>
      <c r="L215" s="26"/>
      <c r="M215" s="17"/>
      <c r="N215" s="27"/>
      <c r="O215" s="27"/>
      <c r="P215" s="20"/>
      <c r="Q215" s="28"/>
      <c r="R215" s="28"/>
      <c r="S215" s="27"/>
      <c r="T215" s="29"/>
      <c r="U215" s="29"/>
      <c r="V215" s="3"/>
      <c r="X215" t="str">
        <f>IF(('1 - Cover page'!$B$9-M215)&lt;6,"&lt;=5 Days","&gt;5 Days")</f>
        <v>&lt;=5 Days</v>
      </c>
      <c r="Y215" t="str">
        <f>IF(('1 - Cover page'!$B$9-M215)=0,"0", IF(('1 - Cover page'!$B$9-M215)= 1,"1", IF(('1 - Cover page'!$B$9-M215)= 2,"2", IF(('1 - Cover page'!$B$9-M215)= 3,"3", IF(('1 - Cover page'!$B$9-M215)= 4,"4", IF(('1 - Cover page'!$B$9-M215)= 5,"5", IF(('1 - Cover page'!$B$9-M215)= 6,"6", IF(('1 - Cover page'!$B$9-M215)= 7,"7", IF(('1 - Cover page'!$B$9-M215)= 8,"8", IF(('1 - Cover page'!$B$9-M215)= 9,"9", IF(('1 - Cover page'!$B$9-M215)= 10,"10", IF(('1 - Cover page'!$B$9-M215)= 11,"11", IF(('1 - Cover page'!$B$9-M215)= 12,"12", IF(('1 - Cover page'!$B$9-M215)= 13,"13", IF(('1 - Cover page'!$B$9-M215)= 14,"14", IF(('1 - Cover page'!$B$9-M215)= 15,"15",  ""))))))))))))))))</f>
        <v>0</v>
      </c>
      <c r="Z215" t="str">
        <f>IF(('1 - Cover page'!$B$9-I215)=0,"0", IF(('1 - Cover page'!$B$9-I215)= 1,"1", IF(('1 - Cover page'!$B$9-I215)= 2,"2", IF(('1 - Cover page'!$B$9-I215)= 3,"3", IF(('1 - Cover page'!$B$9-I215)= 4,"4", IF(('1 - Cover page'!$B$9-I215)= 5,"5", IF(('1 - Cover page'!$B$9-I215)= 6,"6", IF(('1 - Cover page'!$B$9-I215)= 7,"7", IF(('1 - Cover page'!$B$9-I215)= 8,"8", IF(('1 - Cover page'!$B$9-I215)= 9,"9", IF(('1 - Cover page'!$B$9-I215)= 10,"10", IF(('1 - Cover page'!$B$9-I215)= 11,"11", IF(('1 - Cover page'!$B$9-I215)= 12,"12", IF(('1 - Cover page'!$B$9-I215)= 13,"13", IF(('1 - Cover page'!$B$9-I215)= 14,"14", IF(('1 - Cover page'!$B$9-I215)= 15,"15",  ""))))))))))))))))</f>
        <v>0</v>
      </c>
      <c r="AA215" t="e">
        <f>VLOOKUP(E215,'Age group'!$A$2:$B$7,2,TRUE)</f>
        <v>#N/A</v>
      </c>
    </row>
    <row r="216" spans="1:27" ht="12.75" x14ac:dyDescent="0.2">
      <c r="A216" s="21">
        <v>213</v>
      </c>
      <c r="B216" s="22"/>
      <c r="C216" s="22"/>
      <c r="D216" s="23"/>
      <c r="E216" s="103"/>
      <c r="F216" s="22"/>
      <c r="G216" s="22"/>
      <c r="H216" s="24"/>
      <c r="I216" s="16"/>
      <c r="J216" s="25"/>
      <c r="K216" s="25"/>
      <c r="L216" s="26"/>
      <c r="M216" s="17"/>
      <c r="N216" s="27"/>
      <c r="O216" s="27"/>
      <c r="P216" s="20"/>
      <c r="Q216" s="28"/>
      <c r="R216" s="28"/>
      <c r="S216" s="27"/>
      <c r="T216" s="29"/>
      <c r="U216" s="29"/>
      <c r="V216" s="3"/>
      <c r="X216" t="str">
        <f>IF(('1 - Cover page'!$B$9-M216)&lt;6,"&lt;=5 Days","&gt;5 Days")</f>
        <v>&lt;=5 Days</v>
      </c>
      <c r="Y216" t="str">
        <f>IF(('1 - Cover page'!$B$9-M216)=0,"0", IF(('1 - Cover page'!$B$9-M216)= 1,"1", IF(('1 - Cover page'!$B$9-M216)= 2,"2", IF(('1 - Cover page'!$B$9-M216)= 3,"3", IF(('1 - Cover page'!$B$9-M216)= 4,"4", IF(('1 - Cover page'!$B$9-M216)= 5,"5", IF(('1 - Cover page'!$B$9-M216)= 6,"6", IF(('1 - Cover page'!$B$9-M216)= 7,"7", IF(('1 - Cover page'!$B$9-M216)= 8,"8", IF(('1 - Cover page'!$B$9-M216)= 9,"9", IF(('1 - Cover page'!$B$9-M216)= 10,"10", IF(('1 - Cover page'!$B$9-M216)= 11,"11", IF(('1 - Cover page'!$B$9-M216)= 12,"12", IF(('1 - Cover page'!$B$9-M216)= 13,"13", IF(('1 - Cover page'!$B$9-M216)= 14,"14", IF(('1 - Cover page'!$B$9-M216)= 15,"15",  ""))))))))))))))))</f>
        <v>0</v>
      </c>
      <c r="Z216" t="str">
        <f>IF(('1 - Cover page'!$B$9-I216)=0,"0", IF(('1 - Cover page'!$B$9-I216)= 1,"1", IF(('1 - Cover page'!$B$9-I216)= 2,"2", IF(('1 - Cover page'!$B$9-I216)= 3,"3", IF(('1 - Cover page'!$B$9-I216)= 4,"4", IF(('1 - Cover page'!$B$9-I216)= 5,"5", IF(('1 - Cover page'!$B$9-I216)= 6,"6", IF(('1 - Cover page'!$B$9-I216)= 7,"7", IF(('1 - Cover page'!$B$9-I216)= 8,"8", IF(('1 - Cover page'!$B$9-I216)= 9,"9", IF(('1 - Cover page'!$B$9-I216)= 10,"10", IF(('1 - Cover page'!$B$9-I216)= 11,"11", IF(('1 - Cover page'!$B$9-I216)= 12,"12", IF(('1 - Cover page'!$B$9-I216)= 13,"13", IF(('1 - Cover page'!$B$9-I216)= 14,"14", IF(('1 - Cover page'!$B$9-I216)= 15,"15",  ""))))))))))))))))</f>
        <v>0</v>
      </c>
      <c r="AA216" t="e">
        <f>VLOOKUP(E216,'Age group'!$A$2:$B$7,2,TRUE)</f>
        <v>#N/A</v>
      </c>
    </row>
    <row r="217" spans="1:27" ht="12.75" x14ac:dyDescent="0.2">
      <c r="A217" s="21">
        <v>214</v>
      </c>
      <c r="B217" s="22"/>
      <c r="C217" s="22"/>
      <c r="D217" s="23"/>
      <c r="E217" s="103"/>
      <c r="F217" s="22"/>
      <c r="G217" s="22"/>
      <c r="H217" s="24"/>
      <c r="I217" s="16"/>
      <c r="J217" s="25"/>
      <c r="K217" s="25"/>
      <c r="L217" s="26"/>
      <c r="M217" s="17"/>
      <c r="N217" s="27"/>
      <c r="O217" s="27"/>
      <c r="P217" s="20"/>
      <c r="Q217" s="28"/>
      <c r="R217" s="28"/>
      <c r="S217" s="27"/>
      <c r="T217" s="29"/>
      <c r="U217" s="29"/>
      <c r="V217" s="3"/>
      <c r="X217" t="str">
        <f>IF(('1 - Cover page'!$B$9-M217)&lt;6,"&lt;=5 Days","&gt;5 Days")</f>
        <v>&lt;=5 Days</v>
      </c>
      <c r="Y217" t="str">
        <f>IF(('1 - Cover page'!$B$9-M217)=0,"0", IF(('1 - Cover page'!$B$9-M217)= 1,"1", IF(('1 - Cover page'!$B$9-M217)= 2,"2", IF(('1 - Cover page'!$B$9-M217)= 3,"3", IF(('1 - Cover page'!$B$9-M217)= 4,"4", IF(('1 - Cover page'!$B$9-M217)= 5,"5", IF(('1 - Cover page'!$B$9-M217)= 6,"6", IF(('1 - Cover page'!$B$9-M217)= 7,"7", IF(('1 - Cover page'!$B$9-M217)= 8,"8", IF(('1 - Cover page'!$B$9-M217)= 9,"9", IF(('1 - Cover page'!$B$9-M217)= 10,"10", IF(('1 - Cover page'!$B$9-M217)= 11,"11", IF(('1 - Cover page'!$B$9-M217)= 12,"12", IF(('1 - Cover page'!$B$9-M217)= 13,"13", IF(('1 - Cover page'!$B$9-M217)= 14,"14", IF(('1 - Cover page'!$B$9-M217)= 15,"15",  ""))))))))))))))))</f>
        <v>0</v>
      </c>
      <c r="Z217" t="str">
        <f>IF(('1 - Cover page'!$B$9-I217)=0,"0", IF(('1 - Cover page'!$B$9-I217)= 1,"1", IF(('1 - Cover page'!$B$9-I217)= 2,"2", IF(('1 - Cover page'!$B$9-I217)= 3,"3", IF(('1 - Cover page'!$B$9-I217)= 4,"4", IF(('1 - Cover page'!$B$9-I217)= 5,"5", IF(('1 - Cover page'!$B$9-I217)= 6,"6", IF(('1 - Cover page'!$B$9-I217)= 7,"7", IF(('1 - Cover page'!$B$9-I217)= 8,"8", IF(('1 - Cover page'!$B$9-I217)= 9,"9", IF(('1 - Cover page'!$B$9-I217)= 10,"10", IF(('1 - Cover page'!$B$9-I217)= 11,"11", IF(('1 - Cover page'!$B$9-I217)= 12,"12", IF(('1 - Cover page'!$B$9-I217)= 13,"13", IF(('1 - Cover page'!$B$9-I217)= 14,"14", IF(('1 - Cover page'!$B$9-I217)= 15,"15",  ""))))))))))))))))</f>
        <v>0</v>
      </c>
      <c r="AA217" t="e">
        <f>VLOOKUP(E217,'Age group'!$A$2:$B$7,2,TRUE)</f>
        <v>#N/A</v>
      </c>
    </row>
    <row r="218" spans="1:27" ht="12.75" x14ac:dyDescent="0.2">
      <c r="A218" s="21">
        <v>215</v>
      </c>
      <c r="B218" s="22"/>
      <c r="C218" s="22"/>
      <c r="D218" s="23"/>
      <c r="E218" s="103"/>
      <c r="F218" s="22"/>
      <c r="G218" s="22"/>
      <c r="H218" s="24"/>
      <c r="I218" s="16"/>
      <c r="J218" s="25"/>
      <c r="K218" s="25"/>
      <c r="L218" s="26"/>
      <c r="M218" s="17"/>
      <c r="N218" s="27"/>
      <c r="O218" s="27"/>
      <c r="P218" s="20"/>
      <c r="Q218" s="28"/>
      <c r="R218" s="28"/>
      <c r="S218" s="27"/>
      <c r="T218" s="29"/>
      <c r="U218" s="29"/>
      <c r="V218" s="3"/>
      <c r="X218" t="str">
        <f>IF(('1 - Cover page'!$B$9-M218)&lt;6,"&lt;=5 Days","&gt;5 Days")</f>
        <v>&lt;=5 Days</v>
      </c>
      <c r="Y218" t="str">
        <f>IF(('1 - Cover page'!$B$9-M218)=0,"0", IF(('1 - Cover page'!$B$9-M218)= 1,"1", IF(('1 - Cover page'!$B$9-M218)= 2,"2", IF(('1 - Cover page'!$B$9-M218)= 3,"3", IF(('1 - Cover page'!$B$9-M218)= 4,"4", IF(('1 - Cover page'!$B$9-M218)= 5,"5", IF(('1 - Cover page'!$B$9-M218)= 6,"6", IF(('1 - Cover page'!$B$9-M218)= 7,"7", IF(('1 - Cover page'!$B$9-M218)= 8,"8", IF(('1 - Cover page'!$B$9-M218)= 9,"9", IF(('1 - Cover page'!$B$9-M218)= 10,"10", IF(('1 - Cover page'!$B$9-M218)= 11,"11", IF(('1 - Cover page'!$B$9-M218)= 12,"12", IF(('1 - Cover page'!$B$9-M218)= 13,"13", IF(('1 - Cover page'!$B$9-M218)= 14,"14", IF(('1 - Cover page'!$B$9-M218)= 15,"15",  ""))))))))))))))))</f>
        <v>0</v>
      </c>
      <c r="Z218" t="str">
        <f>IF(('1 - Cover page'!$B$9-I218)=0,"0", IF(('1 - Cover page'!$B$9-I218)= 1,"1", IF(('1 - Cover page'!$B$9-I218)= 2,"2", IF(('1 - Cover page'!$B$9-I218)= 3,"3", IF(('1 - Cover page'!$B$9-I218)= 4,"4", IF(('1 - Cover page'!$B$9-I218)= 5,"5", IF(('1 - Cover page'!$B$9-I218)= 6,"6", IF(('1 - Cover page'!$B$9-I218)= 7,"7", IF(('1 - Cover page'!$B$9-I218)= 8,"8", IF(('1 - Cover page'!$B$9-I218)= 9,"9", IF(('1 - Cover page'!$B$9-I218)= 10,"10", IF(('1 - Cover page'!$B$9-I218)= 11,"11", IF(('1 - Cover page'!$B$9-I218)= 12,"12", IF(('1 - Cover page'!$B$9-I218)= 13,"13", IF(('1 - Cover page'!$B$9-I218)= 14,"14", IF(('1 - Cover page'!$B$9-I218)= 15,"15",  ""))))))))))))))))</f>
        <v>0</v>
      </c>
      <c r="AA218" t="e">
        <f>VLOOKUP(E218,'Age group'!$A$2:$B$7,2,TRUE)</f>
        <v>#N/A</v>
      </c>
    </row>
    <row r="219" spans="1:27" ht="12.75" x14ac:dyDescent="0.2">
      <c r="A219" s="21">
        <v>216</v>
      </c>
      <c r="B219" s="22"/>
      <c r="C219" s="22"/>
      <c r="D219" s="23"/>
      <c r="E219" s="103"/>
      <c r="F219" s="22"/>
      <c r="G219" s="22"/>
      <c r="H219" s="24"/>
      <c r="I219" s="16"/>
      <c r="J219" s="25"/>
      <c r="K219" s="25"/>
      <c r="L219" s="26"/>
      <c r="M219" s="17"/>
      <c r="N219" s="27"/>
      <c r="O219" s="27"/>
      <c r="P219" s="20"/>
      <c r="Q219" s="28"/>
      <c r="R219" s="28"/>
      <c r="S219" s="27"/>
      <c r="T219" s="29"/>
      <c r="U219" s="29"/>
      <c r="V219" s="3"/>
      <c r="X219" t="str">
        <f>IF(('1 - Cover page'!$B$9-M219)&lt;6,"&lt;=5 Days","&gt;5 Days")</f>
        <v>&lt;=5 Days</v>
      </c>
      <c r="Y219" t="str">
        <f>IF(('1 - Cover page'!$B$9-M219)=0,"0", IF(('1 - Cover page'!$B$9-M219)= 1,"1", IF(('1 - Cover page'!$B$9-M219)= 2,"2", IF(('1 - Cover page'!$B$9-M219)= 3,"3", IF(('1 - Cover page'!$B$9-M219)= 4,"4", IF(('1 - Cover page'!$B$9-M219)= 5,"5", IF(('1 - Cover page'!$B$9-M219)= 6,"6", IF(('1 - Cover page'!$B$9-M219)= 7,"7", IF(('1 - Cover page'!$B$9-M219)= 8,"8", IF(('1 - Cover page'!$B$9-M219)= 9,"9", IF(('1 - Cover page'!$B$9-M219)= 10,"10", IF(('1 - Cover page'!$B$9-M219)= 11,"11", IF(('1 - Cover page'!$B$9-M219)= 12,"12", IF(('1 - Cover page'!$B$9-M219)= 13,"13", IF(('1 - Cover page'!$B$9-M219)= 14,"14", IF(('1 - Cover page'!$B$9-M219)= 15,"15",  ""))))))))))))))))</f>
        <v>0</v>
      </c>
      <c r="Z219" t="str">
        <f>IF(('1 - Cover page'!$B$9-I219)=0,"0", IF(('1 - Cover page'!$B$9-I219)= 1,"1", IF(('1 - Cover page'!$B$9-I219)= 2,"2", IF(('1 - Cover page'!$B$9-I219)= 3,"3", IF(('1 - Cover page'!$B$9-I219)= 4,"4", IF(('1 - Cover page'!$B$9-I219)= 5,"5", IF(('1 - Cover page'!$B$9-I219)= 6,"6", IF(('1 - Cover page'!$B$9-I219)= 7,"7", IF(('1 - Cover page'!$B$9-I219)= 8,"8", IF(('1 - Cover page'!$B$9-I219)= 9,"9", IF(('1 - Cover page'!$B$9-I219)= 10,"10", IF(('1 - Cover page'!$B$9-I219)= 11,"11", IF(('1 - Cover page'!$B$9-I219)= 12,"12", IF(('1 - Cover page'!$B$9-I219)= 13,"13", IF(('1 - Cover page'!$B$9-I219)= 14,"14", IF(('1 - Cover page'!$B$9-I219)= 15,"15",  ""))))))))))))))))</f>
        <v>0</v>
      </c>
      <c r="AA219" t="e">
        <f>VLOOKUP(E219,'Age group'!$A$2:$B$7,2,TRUE)</f>
        <v>#N/A</v>
      </c>
    </row>
    <row r="220" spans="1:27" ht="12.75" x14ac:dyDescent="0.2">
      <c r="A220" s="21">
        <v>217</v>
      </c>
      <c r="B220" s="22"/>
      <c r="C220" s="22"/>
      <c r="D220" s="23"/>
      <c r="E220" s="103"/>
      <c r="F220" s="22"/>
      <c r="G220" s="22"/>
      <c r="H220" s="24"/>
      <c r="I220" s="16"/>
      <c r="J220" s="25"/>
      <c r="K220" s="25"/>
      <c r="L220" s="26"/>
      <c r="M220" s="17"/>
      <c r="N220" s="27"/>
      <c r="O220" s="27"/>
      <c r="P220" s="20"/>
      <c r="Q220" s="28"/>
      <c r="R220" s="28"/>
      <c r="S220" s="27"/>
      <c r="T220" s="29"/>
      <c r="U220" s="29"/>
      <c r="V220" s="3"/>
      <c r="X220" t="str">
        <f>IF(('1 - Cover page'!$B$9-M220)&lt;6,"&lt;=5 Days","&gt;5 Days")</f>
        <v>&lt;=5 Days</v>
      </c>
      <c r="Y220" t="str">
        <f>IF(('1 - Cover page'!$B$9-M220)=0,"0", IF(('1 - Cover page'!$B$9-M220)= 1,"1", IF(('1 - Cover page'!$B$9-M220)= 2,"2", IF(('1 - Cover page'!$B$9-M220)= 3,"3", IF(('1 - Cover page'!$B$9-M220)= 4,"4", IF(('1 - Cover page'!$B$9-M220)= 5,"5", IF(('1 - Cover page'!$B$9-M220)= 6,"6", IF(('1 - Cover page'!$B$9-M220)= 7,"7", IF(('1 - Cover page'!$B$9-M220)= 8,"8", IF(('1 - Cover page'!$B$9-M220)= 9,"9", IF(('1 - Cover page'!$B$9-M220)= 10,"10", IF(('1 - Cover page'!$B$9-M220)= 11,"11", IF(('1 - Cover page'!$B$9-M220)= 12,"12", IF(('1 - Cover page'!$B$9-M220)= 13,"13", IF(('1 - Cover page'!$B$9-M220)= 14,"14", IF(('1 - Cover page'!$B$9-M220)= 15,"15",  ""))))))))))))))))</f>
        <v>0</v>
      </c>
      <c r="Z220" t="str">
        <f>IF(('1 - Cover page'!$B$9-I220)=0,"0", IF(('1 - Cover page'!$B$9-I220)= 1,"1", IF(('1 - Cover page'!$B$9-I220)= 2,"2", IF(('1 - Cover page'!$B$9-I220)= 3,"3", IF(('1 - Cover page'!$B$9-I220)= 4,"4", IF(('1 - Cover page'!$B$9-I220)= 5,"5", IF(('1 - Cover page'!$B$9-I220)= 6,"6", IF(('1 - Cover page'!$B$9-I220)= 7,"7", IF(('1 - Cover page'!$B$9-I220)= 8,"8", IF(('1 - Cover page'!$B$9-I220)= 9,"9", IF(('1 - Cover page'!$B$9-I220)= 10,"10", IF(('1 - Cover page'!$B$9-I220)= 11,"11", IF(('1 - Cover page'!$B$9-I220)= 12,"12", IF(('1 - Cover page'!$B$9-I220)= 13,"13", IF(('1 - Cover page'!$B$9-I220)= 14,"14", IF(('1 - Cover page'!$B$9-I220)= 15,"15",  ""))))))))))))))))</f>
        <v>0</v>
      </c>
      <c r="AA220" t="e">
        <f>VLOOKUP(E220,'Age group'!$A$2:$B$7,2,TRUE)</f>
        <v>#N/A</v>
      </c>
    </row>
    <row r="221" spans="1:27" ht="12.75" x14ac:dyDescent="0.2">
      <c r="A221" s="21">
        <v>218</v>
      </c>
      <c r="B221" s="22"/>
      <c r="C221" s="22"/>
      <c r="D221" s="23"/>
      <c r="E221" s="103"/>
      <c r="F221" s="22"/>
      <c r="G221" s="22"/>
      <c r="H221" s="24"/>
      <c r="I221" s="16"/>
      <c r="J221" s="25"/>
      <c r="K221" s="25"/>
      <c r="L221" s="26"/>
      <c r="M221" s="17"/>
      <c r="N221" s="27"/>
      <c r="O221" s="27"/>
      <c r="P221" s="20"/>
      <c r="Q221" s="28"/>
      <c r="R221" s="28"/>
      <c r="S221" s="27"/>
      <c r="T221" s="29"/>
      <c r="U221" s="29"/>
      <c r="V221" s="3"/>
      <c r="X221" t="str">
        <f>IF(('1 - Cover page'!$B$9-M221)&lt;6,"&lt;=5 Days","&gt;5 Days")</f>
        <v>&lt;=5 Days</v>
      </c>
      <c r="Y221" t="str">
        <f>IF(('1 - Cover page'!$B$9-M221)=0,"0", IF(('1 - Cover page'!$B$9-M221)= 1,"1", IF(('1 - Cover page'!$B$9-M221)= 2,"2", IF(('1 - Cover page'!$B$9-M221)= 3,"3", IF(('1 - Cover page'!$B$9-M221)= 4,"4", IF(('1 - Cover page'!$B$9-M221)= 5,"5", IF(('1 - Cover page'!$B$9-M221)= 6,"6", IF(('1 - Cover page'!$B$9-M221)= 7,"7", IF(('1 - Cover page'!$B$9-M221)= 8,"8", IF(('1 - Cover page'!$B$9-M221)= 9,"9", IF(('1 - Cover page'!$B$9-M221)= 10,"10", IF(('1 - Cover page'!$B$9-M221)= 11,"11", IF(('1 - Cover page'!$B$9-M221)= 12,"12", IF(('1 - Cover page'!$B$9-M221)= 13,"13", IF(('1 - Cover page'!$B$9-M221)= 14,"14", IF(('1 - Cover page'!$B$9-M221)= 15,"15",  ""))))))))))))))))</f>
        <v>0</v>
      </c>
      <c r="Z221" t="str">
        <f>IF(('1 - Cover page'!$B$9-I221)=0,"0", IF(('1 - Cover page'!$B$9-I221)= 1,"1", IF(('1 - Cover page'!$B$9-I221)= 2,"2", IF(('1 - Cover page'!$B$9-I221)= 3,"3", IF(('1 - Cover page'!$B$9-I221)= 4,"4", IF(('1 - Cover page'!$B$9-I221)= 5,"5", IF(('1 - Cover page'!$B$9-I221)= 6,"6", IF(('1 - Cover page'!$B$9-I221)= 7,"7", IF(('1 - Cover page'!$B$9-I221)= 8,"8", IF(('1 - Cover page'!$B$9-I221)= 9,"9", IF(('1 - Cover page'!$B$9-I221)= 10,"10", IF(('1 - Cover page'!$B$9-I221)= 11,"11", IF(('1 - Cover page'!$B$9-I221)= 12,"12", IF(('1 - Cover page'!$B$9-I221)= 13,"13", IF(('1 - Cover page'!$B$9-I221)= 14,"14", IF(('1 - Cover page'!$B$9-I221)= 15,"15",  ""))))))))))))))))</f>
        <v>0</v>
      </c>
      <c r="AA221" t="e">
        <f>VLOOKUP(E221,'Age group'!$A$2:$B$7,2,TRUE)</f>
        <v>#N/A</v>
      </c>
    </row>
    <row r="222" spans="1:27" ht="12.75" x14ac:dyDescent="0.2">
      <c r="A222" s="21">
        <v>219</v>
      </c>
      <c r="B222" s="22"/>
      <c r="C222" s="22"/>
      <c r="D222" s="23"/>
      <c r="E222" s="103"/>
      <c r="F222" s="22"/>
      <c r="G222" s="22"/>
      <c r="H222" s="24"/>
      <c r="I222" s="16"/>
      <c r="J222" s="25"/>
      <c r="K222" s="25"/>
      <c r="L222" s="26"/>
      <c r="M222" s="17"/>
      <c r="N222" s="27"/>
      <c r="O222" s="27"/>
      <c r="P222" s="20"/>
      <c r="Q222" s="28"/>
      <c r="R222" s="28"/>
      <c r="S222" s="27"/>
      <c r="T222" s="29"/>
      <c r="U222" s="29"/>
      <c r="V222" s="3"/>
      <c r="X222" t="str">
        <f>IF(('1 - Cover page'!$B$9-M222)&lt;6,"&lt;=5 Days","&gt;5 Days")</f>
        <v>&lt;=5 Days</v>
      </c>
      <c r="Y222" t="str">
        <f>IF(('1 - Cover page'!$B$9-M222)=0,"0", IF(('1 - Cover page'!$B$9-M222)= 1,"1", IF(('1 - Cover page'!$B$9-M222)= 2,"2", IF(('1 - Cover page'!$B$9-M222)= 3,"3", IF(('1 - Cover page'!$B$9-M222)= 4,"4", IF(('1 - Cover page'!$B$9-M222)= 5,"5", IF(('1 - Cover page'!$B$9-M222)= 6,"6", IF(('1 - Cover page'!$B$9-M222)= 7,"7", IF(('1 - Cover page'!$B$9-M222)= 8,"8", IF(('1 - Cover page'!$B$9-M222)= 9,"9", IF(('1 - Cover page'!$B$9-M222)= 10,"10", IF(('1 - Cover page'!$B$9-M222)= 11,"11", IF(('1 - Cover page'!$B$9-M222)= 12,"12", IF(('1 - Cover page'!$B$9-M222)= 13,"13", IF(('1 - Cover page'!$B$9-M222)= 14,"14", IF(('1 - Cover page'!$B$9-M222)= 15,"15",  ""))))))))))))))))</f>
        <v>0</v>
      </c>
      <c r="Z222" t="str">
        <f>IF(('1 - Cover page'!$B$9-I222)=0,"0", IF(('1 - Cover page'!$B$9-I222)= 1,"1", IF(('1 - Cover page'!$B$9-I222)= 2,"2", IF(('1 - Cover page'!$B$9-I222)= 3,"3", IF(('1 - Cover page'!$B$9-I222)= 4,"4", IF(('1 - Cover page'!$B$9-I222)= 5,"5", IF(('1 - Cover page'!$B$9-I222)= 6,"6", IF(('1 - Cover page'!$B$9-I222)= 7,"7", IF(('1 - Cover page'!$B$9-I222)= 8,"8", IF(('1 - Cover page'!$B$9-I222)= 9,"9", IF(('1 - Cover page'!$B$9-I222)= 10,"10", IF(('1 - Cover page'!$B$9-I222)= 11,"11", IF(('1 - Cover page'!$B$9-I222)= 12,"12", IF(('1 - Cover page'!$B$9-I222)= 13,"13", IF(('1 - Cover page'!$B$9-I222)= 14,"14", IF(('1 - Cover page'!$B$9-I222)= 15,"15",  ""))))))))))))))))</f>
        <v>0</v>
      </c>
      <c r="AA222" t="e">
        <f>VLOOKUP(E222,'Age group'!$A$2:$B$7,2,TRUE)</f>
        <v>#N/A</v>
      </c>
    </row>
    <row r="223" spans="1:27" ht="12.75" x14ac:dyDescent="0.2">
      <c r="A223" s="21">
        <v>220</v>
      </c>
      <c r="B223" s="22"/>
      <c r="C223" s="22"/>
      <c r="D223" s="23"/>
      <c r="E223" s="103"/>
      <c r="F223" s="22"/>
      <c r="G223" s="22"/>
      <c r="H223" s="24"/>
      <c r="I223" s="16"/>
      <c r="J223" s="25"/>
      <c r="K223" s="25"/>
      <c r="L223" s="26"/>
      <c r="M223" s="17"/>
      <c r="N223" s="27"/>
      <c r="O223" s="27"/>
      <c r="P223" s="20"/>
      <c r="Q223" s="28"/>
      <c r="R223" s="28"/>
      <c r="S223" s="27"/>
      <c r="T223" s="29"/>
      <c r="U223" s="29"/>
      <c r="V223" s="3"/>
      <c r="X223" t="str">
        <f>IF(('1 - Cover page'!$B$9-M223)&lt;6,"&lt;=5 Days","&gt;5 Days")</f>
        <v>&lt;=5 Days</v>
      </c>
      <c r="Y223" t="str">
        <f>IF(('1 - Cover page'!$B$9-M223)=0,"0", IF(('1 - Cover page'!$B$9-M223)= 1,"1", IF(('1 - Cover page'!$B$9-M223)= 2,"2", IF(('1 - Cover page'!$B$9-M223)= 3,"3", IF(('1 - Cover page'!$B$9-M223)= 4,"4", IF(('1 - Cover page'!$B$9-M223)= 5,"5", IF(('1 - Cover page'!$B$9-M223)= 6,"6", IF(('1 - Cover page'!$B$9-M223)= 7,"7", IF(('1 - Cover page'!$B$9-M223)= 8,"8", IF(('1 - Cover page'!$B$9-M223)= 9,"9", IF(('1 - Cover page'!$B$9-M223)= 10,"10", IF(('1 - Cover page'!$B$9-M223)= 11,"11", IF(('1 - Cover page'!$B$9-M223)= 12,"12", IF(('1 - Cover page'!$B$9-M223)= 13,"13", IF(('1 - Cover page'!$B$9-M223)= 14,"14", IF(('1 - Cover page'!$B$9-M223)= 15,"15",  ""))))))))))))))))</f>
        <v>0</v>
      </c>
      <c r="Z223" t="str">
        <f>IF(('1 - Cover page'!$B$9-I223)=0,"0", IF(('1 - Cover page'!$B$9-I223)= 1,"1", IF(('1 - Cover page'!$B$9-I223)= 2,"2", IF(('1 - Cover page'!$B$9-I223)= 3,"3", IF(('1 - Cover page'!$B$9-I223)= 4,"4", IF(('1 - Cover page'!$B$9-I223)= 5,"5", IF(('1 - Cover page'!$B$9-I223)= 6,"6", IF(('1 - Cover page'!$B$9-I223)= 7,"7", IF(('1 - Cover page'!$B$9-I223)= 8,"8", IF(('1 - Cover page'!$B$9-I223)= 9,"9", IF(('1 - Cover page'!$B$9-I223)= 10,"10", IF(('1 - Cover page'!$B$9-I223)= 11,"11", IF(('1 - Cover page'!$B$9-I223)= 12,"12", IF(('1 - Cover page'!$B$9-I223)= 13,"13", IF(('1 - Cover page'!$B$9-I223)= 14,"14", IF(('1 - Cover page'!$B$9-I223)= 15,"15",  ""))))))))))))))))</f>
        <v>0</v>
      </c>
      <c r="AA223" t="e">
        <f>VLOOKUP(E223,'Age group'!$A$2:$B$7,2,TRUE)</f>
        <v>#N/A</v>
      </c>
    </row>
    <row r="224" spans="1:27" ht="12.75" x14ac:dyDescent="0.2">
      <c r="A224" s="21">
        <v>221</v>
      </c>
      <c r="B224" s="22"/>
      <c r="C224" s="22"/>
      <c r="D224" s="23"/>
      <c r="E224" s="103"/>
      <c r="F224" s="22"/>
      <c r="G224" s="22"/>
      <c r="H224" s="24"/>
      <c r="I224" s="16"/>
      <c r="J224" s="25"/>
      <c r="K224" s="25"/>
      <c r="L224" s="26"/>
      <c r="M224" s="17"/>
      <c r="N224" s="27"/>
      <c r="O224" s="27"/>
      <c r="P224" s="20"/>
      <c r="Q224" s="28"/>
      <c r="R224" s="28"/>
      <c r="S224" s="27"/>
      <c r="T224" s="29"/>
      <c r="U224" s="29"/>
      <c r="V224" s="3"/>
      <c r="X224" t="str">
        <f>IF(('1 - Cover page'!$B$9-M224)&lt;6,"&lt;=5 Days","&gt;5 Days")</f>
        <v>&lt;=5 Days</v>
      </c>
      <c r="Y224" t="str">
        <f>IF(('1 - Cover page'!$B$9-M224)=0,"0", IF(('1 - Cover page'!$B$9-M224)= 1,"1", IF(('1 - Cover page'!$B$9-M224)= 2,"2", IF(('1 - Cover page'!$B$9-M224)= 3,"3", IF(('1 - Cover page'!$B$9-M224)= 4,"4", IF(('1 - Cover page'!$B$9-M224)= 5,"5", IF(('1 - Cover page'!$B$9-M224)= 6,"6", IF(('1 - Cover page'!$B$9-M224)= 7,"7", IF(('1 - Cover page'!$B$9-M224)= 8,"8", IF(('1 - Cover page'!$B$9-M224)= 9,"9", IF(('1 - Cover page'!$B$9-M224)= 10,"10", IF(('1 - Cover page'!$B$9-M224)= 11,"11", IF(('1 - Cover page'!$B$9-M224)= 12,"12", IF(('1 - Cover page'!$B$9-M224)= 13,"13", IF(('1 - Cover page'!$B$9-M224)= 14,"14", IF(('1 - Cover page'!$B$9-M224)= 15,"15",  ""))))))))))))))))</f>
        <v>0</v>
      </c>
      <c r="Z224" t="str">
        <f>IF(('1 - Cover page'!$B$9-I224)=0,"0", IF(('1 - Cover page'!$B$9-I224)= 1,"1", IF(('1 - Cover page'!$B$9-I224)= 2,"2", IF(('1 - Cover page'!$B$9-I224)= 3,"3", IF(('1 - Cover page'!$B$9-I224)= 4,"4", IF(('1 - Cover page'!$B$9-I224)= 5,"5", IF(('1 - Cover page'!$B$9-I224)= 6,"6", IF(('1 - Cover page'!$B$9-I224)= 7,"7", IF(('1 - Cover page'!$B$9-I224)= 8,"8", IF(('1 - Cover page'!$B$9-I224)= 9,"9", IF(('1 - Cover page'!$B$9-I224)= 10,"10", IF(('1 - Cover page'!$B$9-I224)= 11,"11", IF(('1 - Cover page'!$B$9-I224)= 12,"12", IF(('1 - Cover page'!$B$9-I224)= 13,"13", IF(('1 - Cover page'!$B$9-I224)= 14,"14", IF(('1 - Cover page'!$B$9-I224)= 15,"15",  ""))))))))))))))))</f>
        <v>0</v>
      </c>
      <c r="AA224" t="e">
        <f>VLOOKUP(E224,'Age group'!$A$2:$B$7,2,TRUE)</f>
        <v>#N/A</v>
      </c>
    </row>
    <row r="225" spans="1:27" ht="12.75" x14ac:dyDescent="0.2">
      <c r="A225" s="21">
        <v>222</v>
      </c>
      <c r="B225" s="22"/>
      <c r="C225" s="22"/>
      <c r="D225" s="23"/>
      <c r="E225" s="103"/>
      <c r="F225" s="22"/>
      <c r="G225" s="22"/>
      <c r="H225" s="24"/>
      <c r="I225" s="16"/>
      <c r="J225" s="25"/>
      <c r="K225" s="25"/>
      <c r="L225" s="26"/>
      <c r="M225" s="17"/>
      <c r="N225" s="27"/>
      <c r="O225" s="27"/>
      <c r="P225" s="20"/>
      <c r="Q225" s="28"/>
      <c r="R225" s="28"/>
      <c r="S225" s="27"/>
      <c r="T225" s="29"/>
      <c r="U225" s="29"/>
      <c r="V225" s="3"/>
      <c r="X225" t="str">
        <f>IF(('1 - Cover page'!$B$9-M225)&lt;6,"&lt;=5 Days","&gt;5 Days")</f>
        <v>&lt;=5 Days</v>
      </c>
      <c r="Y225" t="str">
        <f>IF(('1 - Cover page'!$B$9-M225)=0,"0", IF(('1 - Cover page'!$B$9-M225)= 1,"1", IF(('1 - Cover page'!$B$9-M225)= 2,"2", IF(('1 - Cover page'!$B$9-M225)= 3,"3", IF(('1 - Cover page'!$B$9-M225)= 4,"4", IF(('1 - Cover page'!$B$9-M225)= 5,"5", IF(('1 - Cover page'!$B$9-M225)= 6,"6", IF(('1 - Cover page'!$B$9-M225)= 7,"7", IF(('1 - Cover page'!$B$9-M225)= 8,"8", IF(('1 - Cover page'!$B$9-M225)= 9,"9", IF(('1 - Cover page'!$B$9-M225)= 10,"10", IF(('1 - Cover page'!$B$9-M225)= 11,"11", IF(('1 - Cover page'!$B$9-M225)= 12,"12", IF(('1 - Cover page'!$B$9-M225)= 13,"13", IF(('1 - Cover page'!$B$9-M225)= 14,"14", IF(('1 - Cover page'!$B$9-M225)= 15,"15",  ""))))))))))))))))</f>
        <v>0</v>
      </c>
      <c r="Z225" t="str">
        <f>IF(('1 - Cover page'!$B$9-I225)=0,"0", IF(('1 - Cover page'!$B$9-I225)= 1,"1", IF(('1 - Cover page'!$B$9-I225)= 2,"2", IF(('1 - Cover page'!$B$9-I225)= 3,"3", IF(('1 - Cover page'!$B$9-I225)= 4,"4", IF(('1 - Cover page'!$B$9-I225)= 5,"5", IF(('1 - Cover page'!$B$9-I225)= 6,"6", IF(('1 - Cover page'!$B$9-I225)= 7,"7", IF(('1 - Cover page'!$B$9-I225)= 8,"8", IF(('1 - Cover page'!$B$9-I225)= 9,"9", IF(('1 - Cover page'!$B$9-I225)= 10,"10", IF(('1 - Cover page'!$B$9-I225)= 11,"11", IF(('1 - Cover page'!$B$9-I225)= 12,"12", IF(('1 - Cover page'!$B$9-I225)= 13,"13", IF(('1 - Cover page'!$B$9-I225)= 14,"14", IF(('1 - Cover page'!$B$9-I225)= 15,"15",  ""))))))))))))))))</f>
        <v>0</v>
      </c>
      <c r="AA225" t="e">
        <f>VLOOKUP(E225,'Age group'!$A$2:$B$7,2,TRUE)</f>
        <v>#N/A</v>
      </c>
    </row>
    <row r="226" spans="1:27" ht="12.75" x14ac:dyDescent="0.2">
      <c r="A226" s="21">
        <v>223</v>
      </c>
      <c r="B226" s="22"/>
      <c r="C226" s="22"/>
      <c r="D226" s="23"/>
      <c r="E226" s="103"/>
      <c r="F226" s="22"/>
      <c r="G226" s="22"/>
      <c r="H226" s="24"/>
      <c r="I226" s="16"/>
      <c r="J226" s="25"/>
      <c r="K226" s="25"/>
      <c r="L226" s="26"/>
      <c r="M226" s="17"/>
      <c r="N226" s="27"/>
      <c r="O226" s="27"/>
      <c r="P226" s="20"/>
      <c r="Q226" s="28"/>
      <c r="R226" s="28"/>
      <c r="S226" s="27"/>
      <c r="T226" s="29"/>
      <c r="U226" s="29"/>
      <c r="V226" s="3"/>
      <c r="X226" t="str">
        <f>IF(('1 - Cover page'!$B$9-M226)&lt;6,"&lt;=5 Days","&gt;5 Days")</f>
        <v>&lt;=5 Days</v>
      </c>
      <c r="Y226" t="str">
        <f>IF(('1 - Cover page'!$B$9-M226)=0,"0", IF(('1 - Cover page'!$B$9-M226)= 1,"1", IF(('1 - Cover page'!$B$9-M226)= 2,"2", IF(('1 - Cover page'!$B$9-M226)= 3,"3", IF(('1 - Cover page'!$B$9-M226)= 4,"4", IF(('1 - Cover page'!$B$9-M226)= 5,"5", IF(('1 - Cover page'!$B$9-M226)= 6,"6", IF(('1 - Cover page'!$B$9-M226)= 7,"7", IF(('1 - Cover page'!$B$9-M226)= 8,"8", IF(('1 - Cover page'!$B$9-M226)= 9,"9", IF(('1 - Cover page'!$B$9-M226)= 10,"10", IF(('1 - Cover page'!$B$9-M226)= 11,"11", IF(('1 - Cover page'!$B$9-M226)= 12,"12", IF(('1 - Cover page'!$B$9-M226)= 13,"13", IF(('1 - Cover page'!$B$9-M226)= 14,"14", IF(('1 - Cover page'!$B$9-M226)= 15,"15",  ""))))))))))))))))</f>
        <v>0</v>
      </c>
      <c r="Z226" t="str">
        <f>IF(('1 - Cover page'!$B$9-I226)=0,"0", IF(('1 - Cover page'!$B$9-I226)= 1,"1", IF(('1 - Cover page'!$B$9-I226)= 2,"2", IF(('1 - Cover page'!$B$9-I226)= 3,"3", IF(('1 - Cover page'!$B$9-I226)= 4,"4", IF(('1 - Cover page'!$B$9-I226)= 5,"5", IF(('1 - Cover page'!$B$9-I226)= 6,"6", IF(('1 - Cover page'!$B$9-I226)= 7,"7", IF(('1 - Cover page'!$B$9-I226)= 8,"8", IF(('1 - Cover page'!$B$9-I226)= 9,"9", IF(('1 - Cover page'!$B$9-I226)= 10,"10", IF(('1 - Cover page'!$B$9-I226)= 11,"11", IF(('1 - Cover page'!$B$9-I226)= 12,"12", IF(('1 - Cover page'!$B$9-I226)= 13,"13", IF(('1 - Cover page'!$B$9-I226)= 14,"14", IF(('1 - Cover page'!$B$9-I226)= 15,"15",  ""))))))))))))))))</f>
        <v>0</v>
      </c>
      <c r="AA226" t="e">
        <f>VLOOKUP(E226,'Age group'!$A$2:$B$7,2,TRUE)</f>
        <v>#N/A</v>
      </c>
    </row>
    <row r="227" spans="1:27" ht="12.75" x14ac:dyDescent="0.2">
      <c r="A227" s="21">
        <v>224</v>
      </c>
      <c r="B227" s="22"/>
      <c r="C227" s="22"/>
      <c r="D227" s="23"/>
      <c r="E227" s="103"/>
      <c r="F227" s="22"/>
      <c r="G227" s="22"/>
      <c r="H227" s="24"/>
      <c r="I227" s="16"/>
      <c r="J227" s="25"/>
      <c r="K227" s="25"/>
      <c r="L227" s="26"/>
      <c r="M227" s="17"/>
      <c r="N227" s="27"/>
      <c r="O227" s="27"/>
      <c r="P227" s="20"/>
      <c r="Q227" s="28"/>
      <c r="R227" s="28"/>
      <c r="S227" s="27"/>
      <c r="T227" s="29"/>
      <c r="U227" s="29"/>
      <c r="V227" s="3"/>
      <c r="X227" t="str">
        <f>IF(('1 - Cover page'!$B$9-M227)&lt;6,"&lt;=5 Days","&gt;5 Days")</f>
        <v>&lt;=5 Days</v>
      </c>
      <c r="Y227" t="str">
        <f>IF(('1 - Cover page'!$B$9-M227)=0,"0", IF(('1 - Cover page'!$B$9-M227)= 1,"1", IF(('1 - Cover page'!$B$9-M227)= 2,"2", IF(('1 - Cover page'!$B$9-M227)= 3,"3", IF(('1 - Cover page'!$B$9-M227)= 4,"4", IF(('1 - Cover page'!$B$9-M227)= 5,"5", IF(('1 - Cover page'!$B$9-M227)= 6,"6", IF(('1 - Cover page'!$B$9-M227)= 7,"7", IF(('1 - Cover page'!$B$9-M227)= 8,"8", IF(('1 - Cover page'!$B$9-M227)= 9,"9", IF(('1 - Cover page'!$B$9-M227)= 10,"10", IF(('1 - Cover page'!$B$9-M227)= 11,"11", IF(('1 - Cover page'!$B$9-M227)= 12,"12", IF(('1 - Cover page'!$B$9-M227)= 13,"13", IF(('1 - Cover page'!$B$9-M227)= 14,"14", IF(('1 - Cover page'!$B$9-M227)= 15,"15",  ""))))))))))))))))</f>
        <v>0</v>
      </c>
      <c r="Z227" t="str">
        <f>IF(('1 - Cover page'!$B$9-I227)=0,"0", IF(('1 - Cover page'!$B$9-I227)= 1,"1", IF(('1 - Cover page'!$B$9-I227)= 2,"2", IF(('1 - Cover page'!$B$9-I227)= 3,"3", IF(('1 - Cover page'!$B$9-I227)= 4,"4", IF(('1 - Cover page'!$B$9-I227)= 5,"5", IF(('1 - Cover page'!$B$9-I227)= 6,"6", IF(('1 - Cover page'!$B$9-I227)= 7,"7", IF(('1 - Cover page'!$B$9-I227)= 8,"8", IF(('1 - Cover page'!$B$9-I227)= 9,"9", IF(('1 - Cover page'!$B$9-I227)= 10,"10", IF(('1 - Cover page'!$B$9-I227)= 11,"11", IF(('1 - Cover page'!$B$9-I227)= 12,"12", IF(('1 - Cover page'!$B$9-I227)= 13,"13", IF(('1 - Cover page'!$B$9-I227)= 14,"14", IF(('1 - Cover page'!$B$9-I227)= 15,"15",  ""))))))))))))))))</f>
        <v>0</v>
      </c>
      <c r="AA227" t="e">
        <f>VLOOKUP(E227,'Age group'!$A$2:$B$7,2,TRUE)</f>
        <v>#N/A</v>
      </c>
    </row>
    <row r="228" spans="1:27" ht="12.75" x14ac:dyDescent="0.2">
      <c r="A228" s="21">
        <v>225</v>
      </c>
      <c r="B228" s="22"/>
      <c r="C228" s="22"/>
      <c r="D228" s="23"/>
      <c r="E228" s="103"/>
      <c r="F228" s="22"/>
      <c r="G228" s="22"/>
      <c r="H228" s="24"/>
      <c r="I228" s="16"/>
      <c r="J228" s="25"/>
      <c r="K228" s="25"/>
      <c r="L228" s="26"/>
      <c r="M228" s="17"/>
      <c r="N228" s="27"/>
      <c r="O228" s="27"/>
      <c r="P228" s="20"/>
      <c r="Q228" s="28"/>
      <c r="R228" s="28"/>
      <c r="S228" s="27"/>
      <c r="T228" s="29"/>
      <c r="U228" s="29"/>
      <c r="V228" s="3"/>
      <c r="X228" t="str">
        <f>IF(('1 - Cover page'!$B$9-M228)&lt;6,"&lt;=5 Days","&gt;5 Days")</f>
        <v>&lt;=5 Days</v>
      </c>
      <c r="Y228" t="str">
        <f>IF(('1 - Cover page'!$B$9-M228)=0,"0", IF(('1 - Cover page'!$B$9-M228)= 1,"1", IF(('1 - Cover page'!$B$9-M228)= 2,"2", IF(('1 - Cover page'!$B$9-M228)= 3,"3", IF(('1 - Cover page'!$B$9-M228)= 4,"4", IF(('1 - Cover page'!$B$9-M228)= 5,"5", IF(('1 - Cover page'!$B$9-M228)= 6,"6", IF(('1 - Cover page'!$B$9-M228)= 7,"7", IF(('1 - Cover page'!$B$9-M228)= 8,"8", IF(('1 - Cover page'!$B$9-M228)= 9,"9", IF(('1 - Cover page'!$B$9-M228)= 10,"10", IF(('1 - Cover page'!$B$9-M228)= 11,"11", IF(('1 - Cover page'!$B$9-M228)= 12,"12", IF(('1 - Cover page'!$B$9-M228)= 13,"13", IF(('1 - Cover page'!$B$9-M228)= 14,"14", IF(('1 - Cover page'!$B$9-M228)= 15,"15",  ""))))))))))))))))</f>
        <v>0</v>
      </c>
      <c r="Z228" t="str">
        <f>IF(('1 - Cover page'!$B$9-I228)=0,"0", IF(('1 - Cover page'!$B$9-I228)= 1,"1", IF(('1 - Cover page'!$B$9-I228)= 2,"2", IF(('1 - Cover page'!$B$9-I228)= 3,"3", IF(('1 - Cover page'!$B$9-I228)= 4,"4", IF(('1 - Cover page'!$B$9-I228)= 5,"5", IF(('1 - Cover page'!$B$9-I228)= 6,"6", IF(('1 - Cover page'!$B$9-I228)= 7,"7", IF(('1 - Cover page'!$B$9-I228)= 8,"8", IF(('1 - Cover page'!$B$9-I228)= 9,"9", IF(('1 - Cover page'!$B$9-I228)= 10,"10", IF(('1 - Cover page'!$B$9-I228)= 11,"11", IF(('1 - Cover page'!$B$9-I228)= 12,"12", IF(('1 - Cover page'!$B$9-I228)= 13,"13", IF(('1 - Cover page'!$B$9-I228)= 14,"14", IF(('1 - Cover page'!$B$9-I228)= 15,"15",  ""))))))))))))))))</f>
        <v>0</v>
      </c>
      <c r="AA228" t="e">
        <f>VLOOKUP(E228,'Age group'!$A$2:$B$7,2,TRUE)</f>
        <v>#N/A</v>
      </c>
    </row>
    <row r="229" spans="1:27" ht="12.75" x14ac:dyDescent="0.2">
      <c r="A229" s="21">
        <v>226</v>
      </c>
      <c r="B229" s="22"/>
      <c r="C229" s="22"/>
      <c r="D229" s="23"/>
      <c r="E229" s="103"/>
      <c r="F229" s="22"/>
      <c r="G229" s="22"/>
      <c r="H229" s="24"/>
      <c r="I229" s="16"/>
      <c r="J229" s="25"/>
      <c r="K229" s="25"/>
      <c r="L229" s="26"/>
      <c r="M229" s="17"/>
      <c r="N229" s="27"/>
      <c r="O229" s="27"/>
      <c r="P229" s="20"/>
      <c r="Q229" s="28"/>
      <c r="R229" s="28"/>
      <c r="S229" s="27"/>
      <c r="T229" s="29"/>
      <c r="U229" s="29"/>
      <c r="V229" s="3"/>
      <c r="X229" t="str">
        <f>IF(('1 - Cover page'!$B$9-M229)&lt;6,"&lt;=5 Days","&gt;5 Days")</f>
        <v>&lt;=5 Days</v>
      </c>
      <c r="Y229" t="str">
        <f>IF(('1 - Cover page'!$B$9-M229)=0,"0", IF(('1 - Cover page'!$B$9-M229)= 1,"1", IF(('1 - Cover page'!$B$9-M229)= 2,"2", IF(('1 - Cover page'!$B$9-M229)= 3,"3", IF(('1 - Cover page'!$B$9-M229)= 4,"4", IF(('1 - Cover page'!$B$9-M229)= 5,"5", IF(('1 - Cover page'!$B$9-M229)= 6,"6", IF(('1 - Cover page'!$B$9-M229)= 7,"7", IF(('1 - Cover page'!$B$9-M229)= 8,"8", IF(('1 - Cover page'!$B$9-M229)= 9,"9", IF(('1 - Cover page'!$B$9-M229)= 10,"10", IF(('1 - Cover page'!$B$9-M229)= 11,"11", IF(('1 - Cover page'!$B$9-M229)= 12,"12", IF(('1 - Cover page'!$B$9-M229)= 13,"13", IF(('1 - Cover page'!$B$9-M229)= 14,"14", IF(('1 - Cover page'!$B$9-M229)= 15,"15",  ""))))))))))))))))</f>
        <v>0</v>
      </c>
      <c r="Z229" t="str">
        <f>IF(('1 - Cover page'!$B$9-I229)=0,"0", IF(('1 - Cover page'!$B$9-I229)= 1,"1", IF(('1 - Cover page'!$B$9-I229)= 2,"2", IF(('1 - Cover page'!$B$9-I229)= 3,"3", IF(('1 - Cover page'!$B$9-I229)= 4,"4", IF(('1 - Cover page'!$B$9-I229)= 5,"5", IF(('1 - Cover page'!$B$9-I229)= 6,"6", IF(('1 - Cover page'!$B$9-I229)= 7,"7", IF(('1 - Cover page'!$B$9-I229)= 8,"8", IF(('1 - Cover page'!$B$9-I229)= 9,"9", IF(('1 - Cover page'!$B$9-I229)= 10,"10", IF(('1 - Cover page'!$B$9-I229)= 11,"11", IF(('1 - Cover page'!$B$9-I229)= 12,"12", IF(('1 - Cover page'!$B$9-I229)= 13,"13", IF(('1 - Cover page'!$B$9-I229)= 14,"14", IF(('1 - Cover page'!$B$9-I229)= 15,"15",  ""))))))))))))))))</f>
        <v>0</v>
      </c>
      <c r="AA229" t="e">
        <f>VLOOKUP(E229,'Age group'!$A$2:$B$7,2,TRUE)</f>
        <v>#N/A</v>
      </c>
    </row>
    <row r="230" spans="1:27" ht="12.75" x14ac:dyDescent="0.2">
      <c r="A230" s="21">
        <v>227</v>
      </c>
      <c r="B230" s="22"/>
      <c r="C230" s="22"/>
      <c r="D230" s="23"/>
      <c r="E230" s="103"/>
      <c r="F230" s="22"/>
      <c r="G230" s="22"/>
      <c r="H230" s="24"/>
      <c r="I230" s="16"/>
      <c r="J230" s="25"/>
      <c r="K230" s="25"/>
      <c r="L230" s="26"/>
      <c r="M230" s="17"/>
      <c r="N230" s="27"/>
      <c r="O230" s="27"/>
      <c r="P230" s="20"/>
      <c r="Q230" s="28"/>
      <c r="R230" s="28"/>
      <c r="S230" s="27"/>
      <c r="T230" s="29"/>
      <c r="U230" s="29"/>
      <c r="V230" s="3"/>
      <c r="X230" t="str">
        <f>IF(('1 - Cover page'!$B$9-M230)&lt;6,"&lt;=5 Days","&gt;5 Days")</f>
        <v>&lt;=5 Days</v>
      </c>
      <c r="Y230" t="str">
        <f>IF(('1 - Cover page'!$B$9-M230)=0,"0", IF(('1 - Cover page'!$B$9-M230)= 1,"1", IF(('1 - Cover page'!$B$9-M230)= 2,"2", IF(('1 - Cover page'!$B$9-M230)= 3,"3", IF(('1 - Cover page'!$B$9-M230)= 4,"4", IF(('1 - Cover page'!$B$9-M230)= 5,"5", IF(('1 - Cover page'!$B$9-M230)= 6,"6", IF(('1 - Cover page'!$B$9-M230)= 7,"7", IF(('1 - Cover page'!$B$9-M230)= 8,"8", IF(('1 - Cover page'!$B$9-M230)= 9,"9", IF(('1 - Cover page'!$B$9-M230)= 10,"10", IF(('1 - Cover page'!$B$9-M230)= 11,"11", IF(('1 - Cover page'!$B$9-M230)= 12,"12", IF(('1 - Cover page'!$B$9-M230)= 13,"13", IF(('1 - Cover page'!$B$9-M230)= 14,"14", IF(('1 - Cover page'!$B$9-M230)= 15,"15",  ""))))))))))))))))</f>
        <v>0</v>
      </c>
      <c r="Z230" t="str">
        <f>IF(('1 - Cover page'!$B$9-I230)=0,"0", IF(('1 - Cover page'!$B$9-I230)= 1,"1", IF(('1 - Cover page'!$B$9-I230)= 2,"2", IF(('1 - Cover page'!$B$9-I230)= 3,"3", IF(('1 - Cover page'!$B$9-I230)= 4,"4", IF(('1 - Cover page'!$B$9-I230)= 5,"5", IF(('1 - Cover page'!$B$9-I230)= 6,"6", IF(('1 - Cover page'!$B$9-I230)= 7,"7", IF(('1 - Cover page'!$B$9-I230)= 8,"8", IF(('1 - Cover page'!$B$9-I230)= 9,"9", IF(('1 - Cover page'!$B$9-I230)= 10,"10", IF(('1 - Cover page'!$B$9-I230)= 11,"11", IF(('1 - Cover page'!$B$9-I230)= 12,"12", IF(('1 - Cover page'!$B$9-I230)= 13,"13", IF(('1 - Cover page'!$B$9-I230)= 14,"14", IF(('1 - Cover page'!$B$9-I230)= 15,"15",  ""))))))))))))))))</f>
        <v>0</v>
      </c>
      <c r="AA230" t="e">
        <f>VLOOKUP(E230,'Age group'!$A$2:$B$7,2,TRUE)</f>
        <v>#N/A</v>
      </c>
    </row>
    <row r="231" spans="1:27" ht="12.75" x14ac:dyDescent="0.2">
      <c r="A231" s="21">
        <v>228</v>
      </c>
      <c r="B231" s="22"/>
      <c r="C231" s="22"/>
      <c r="D231" s="23"/>
      <c r="E231" s="103"/>
      <c r="F231" s="22"/>
      <c r="G231" s="22"/>
      <c r="H231" s="24"/>
      <c r="I231" s="16"/>
      <c r="J231" s="25"/>
      <c r="K231" s="25"/>
      <c r="L231" s="26"/>
      <c r="M231" s="17"/>
      <c r="N231" s="27"/>
      <c r="O231" s="27"/>
      <c r="P231" s="20"/>
      <c r="Q231" s="28"/>
      <c r="R231" s="28"/>
      <c r="S231" s="27"/>
      <c r="T231" s="29"/>
      <c r="U231" s="29"/>
      <c r="V231" s="3"/>
      <c r="X231" t="str">
        <f>IF(('1 - Cover page'!$B$9-M231)&lt;6,"&lt;=5 Days","&gt;5 Days")</f>
        <v>&lt;=5 Days</v>
      </c>
      <c r="Y231" t="str">
        <f>IF(('1 - Cover page'!$B$9-M231)=0,"0", IF(('1 - Cover page'!$B$9-M231)= 1,"1", IF(('1 - Cover page'!$B$9-M231)= 2,"2", IF(('1 - Cover page'!$B$9-M231)= 3,"3", IF(('1 - Cover page'!$B$9-M231)= 4,"4", IF(('1 - Cover page'!$B$9-M231)= 5,"5", IF(('1 - Cover page'!$B$9-M231)= 6,"6", IF(('1 - Cover page'!$B$9-M231)= 7,"7", IF(('1 - Cover page'!$B$9-M231)= 8,"8", IF(('1 - Cover page'!$B$9-M231)= 9,"9", IF(('1 - Cover page'!$B$9-M231)= 10,"10", IF(('1 - Cover page'!$B$9-M231)= 11,"11", IF(('1 - Cover page'!$B$9-M231)= 12,"12", IF(('1 - Cover page'!$B$9-M231)= 13,"13", IF(('1 - Cover page'!$B$9-M231)= 14,"14", IF(('1 - Cover page'!$B$9-M231)= 15,"15",  ""))))))))))))))))</f>
        <v>0</v>
      </c>
      <c r="Z231" t="str">
        <f>IF(('1 - Cover page'!$B$9-I231)=0,"0", IF(('1 - Cover page'!$B$9-I231)= 1,"1", IF(('1 - Cover page'!$B$9-I231)= 2,"2", IF(('1 - Cover page'!$B$9-I231)= 3,"3", IF(('1 - Cover page'!$B$9-I231)= 4,"4", IF(('1 - Cover page'!$B$9-I231)= 5,"5", IF(('1 - Cover page'!$B$9-I231)= 6,"6", IF(('1 - Cover page'!$B$9-I231)= 7,"7", IF(('1 - Cover page'!$B$9-I231)= 8,"8", IF(('1 - Cover page'!$B$9-I231)= 9,"9", IF(('1 - Cover page'!$B$9-I231)= 10,"10", IF(('1 - Cover page'!$B$9-I231)= 11,"11", IF(('1 - Cover page'!$B$9-I231)= 12,"12", IF(('1 - Cover page'!$B$9-I231)= 13,"13", IF(('1 - Cover page'!$B$9-I231)= 14,"14", IF(('1 - Cover page'!$B$9-I231)= 15,"15",  ""))))))))))))))))</f>
        <v>0</v>
      </c>
      <c r="AA231" t="e">
        <f>VLOOKUP(E231,'Age group'!$A$2:$B$7,2,TRUE)</f>
        <v>#N/A</v>
      </c>
    </row>
    <row r="232" spans="1:27" ht="12.75" x14ac:dyDescent="0.2">
      <c r="A232" s="21">
        <v>229</v>
      </c>
      <c r="B232" s="22"/>
      <c r="C232" s="22"/>
      <c r="D232" s="23"/>
      <c r="E232" s="103"/>
      <c r="F232" s="22"/>
      <c r="G232" s="22"/>
      <c r="H232" s="24"/>
      <c r="I232" s="16"/>
      <c r="J232" s="25"/>
      <c r="K232" s="25"/>
      <c r="L232" s="26"/>
      <c r="M232" s="17"/>
      <c r="N232" s="27"/>
      <c r="O232" s="27"/>
      <c r="P232" s="20"/>
      <c r="Q232" s="28"/>
      <c r="R232" s="28"/>
      <c r="S232" s="27"/>
      <c r="T232" s="29"/>
      <c r="U232" s="29"/>
      <c r="V232" s="3"/>
      <c r="X232" t="str">
        <f>IF(('1 - Cover page'!$B$9-M232)&lt;6,"&lt;=5 Days","&gt;5 Days")</f>
        <v>&lt;=5 Days</v>
      </c>
      <c r="Y232" t="str">
        <f>IF(('1 - Cover page'!$B$9-M232)=0,"0", IF(('1 - Cover page'!$B$9-M232)= 1,"1", IF(('1 - Cover page'!$B$9-M232)= 2,"2", IF(('1 - Cover page'!$B$9-M232)= 3,"3", IF(('1 - Cover page'!$B$9-M232)= 4,"4", IF(('1 - Cover page'!$B$9-M232)= 5,"5", IF(('1 - Cover page'!$B$9-M232)= 6,"6", IF(('1 - Cover page'!$B$9-M232)= 7,"7", IF(('1 - Cover page'!$B$9-M232)= 8,"8", IF(('1 - Cover page'!$B$9-M232)= 9,"9", IF(('1 - Cover page'!$B$9-M232)= 10,"10", IF(('1 - Cover page'!$B$9-M232)= 11,"11", IF(('1 - Cover page'!$B$9-M232)= 12,"12", IF(('1 - Cover page'!$B$9-M232)= 13,"13", IF(('1 - Cover page'!$B$9-M232)= 14,"14", IF(('1 - Cover page'!$B$9-M232)= 15,"15",  ""))))))))))))))))</f>
        <v>0</v>
      </c>
      <c r="Z232" t="str">
        <f>IF(('1 - Cover page'!$B$9-I232)=0,"0", IF(('1 - Cover page'!$B$9-I232)= 1,"1", IF(('1 - Cover page'!$B$9-I232)= 2,"2", IF(('1 - Cover page'!$B$9-I232)= 3,"3", IF(('1 - Cover page'!$B$9-I232)= 4,"4", IF(('1 - Cover page'!$B$9-I232)= 5,"5", IF(('1 - Cover page'!$B$9-I232)= 6,"6", IF(('1 - Cover page'!$B$9-I232)= 7,"7", IF(('1 - Cover page'!$B$9-I232)= 8,"8", IF(('1 - Cover page'!$B$9-I232)= 9,"9", IF(('1 - Cover page'!$B$9-I232)= 10,"10", IF(('1 - Cover page'!$B$9-I232)= 11,"11", IF(('1 - Cover page'!$B$9-I232)= 12,"12", IF(('1 - Cover page'!$B$9-I232)= 13,"13", IF(('1 - Cover page'!$B$9-I232)= 14,"14", IF(('1 - Cover page'!$B$9-I232)= 15,"15",  ""))))))))))))))))</f>
        <v>0</v>
      </c>
      <c r="AA232" t="e">
        <f>VLOOKUP(E232,'Age group'!$A$2:$B$7,2,TRUE)</f>
        <v>#N/A</v>
      </c>
    </row>
    <row r="233" spans="1:27" ht="12.75" x14ac:dyDescent="0.2">
      <c r="A233" s="21">
        <v>230</v>
      </c>
      <c r="B233" s="22"/>
      <c r="C233" s="22"/>
      <c r="D233" s="23"/>
      <c r="E233" s="103"/>
      <c r="F233" s="22"/>
      <c r="G233" s="22"/>
      <c r="H233" s="24"/>
      <c r="I233" s="16"/>
      <c r="J233" s="25"/>
      <c r="K233" s="25"/>
      <c r="L233" s="26"/>
      <c r="M233" s="17"/>
      <c r="N233" s="27"/>
      <c r="O233" s="27"/>
      <c r="P233" s="20"/>
      <c r="Q233" s="28"/>
      <c r="R233" s="28"/>
      <c r="S233" s="27"/>
      <c r="T233" s="29"/>
      <c r="U233" s="29"/>
      <c r="V233" s="3"/>
      <c r="X233" t="str">
        <f>IF(('1 - Cover page'!$B$9-M233)&lt;6,"&lt;=5 Days","&gt;5 Days")</f>
        <v>&lt;=5 Days</v>
      </c>
      <c r="Y233" t="str">
        <f>IF(('1 - Cover page'!$B$9-M233)=0,"0", IF(('1 - Cover page'!$B$9-M233)= 1,"1", IF(('1 - Cover page'!$B$9-M233)= 2,"2", IF(('1 - Cover page'!$B$9-M233)= 3,"3", IF(('1 - Cover page'!$B$9-M233)= 4,"4", IF(('1 - Cover page'!$B$9-M233)= 5,"5", IF(('1 - Cover page'!$B$9-M233)= 6,"6", IF(('1 - Cover page'!$B$9-M233)= 7,"7", IF(('1 - Cover page'!$B$9-M233)= 8,"8", IF(('1 - Cover page'!$B$9-M233)= 9,"9", IF(('1 - Cover page'!$B$9-M233)= 10,"10", IF(('1 - Cover page'!$B$9-M233)= 11,"11", IF(('1 - Cover page'!$B$9-M233)= 12,"12", IF(('1 - Cover page'!$B$9-M233)= 13,"13", IF(('1 - Cover page'!$B$9-M233)= 14,"14", IF(('1 - Cover page'!$B$9-M233)= 15,"15",  ""))))))))))))))))</f>
        <v>0</v>
      </c>
      <c r="Z233" t="str">
        <f>IF(('1 - Cover page'!$B$9-I233)=0,"0", IF(('1 - Cover page'!$B$9-I233)= 1,"1", IF(('1 - Cover page'!$B$9-I233)= 2,"2", IF(('1 - Cover page'!$B$9-I233)= 3,"3", IF(('1 - Cover page'!$B$9-I233)= 4,"4", IF(('1 - Cover page'!$B$9-I233)= 5,"5", IF(('1 - Cover page'!$B$9-I233)= 6,"6", IF(('1 - Cover page'!$B$9-I233)= 7,"7", IF(('1 - Cover page'!$B$9-I233)= 8,"8", IF(('1 - Cover page'!$B$9-I233)= 9,"9", IF(('1 - Cover page'!$B$9-I233)= 10,"10", IF(('1 - Cover page'!$B$9-I233)= 11,"11", IF(('1 - Cover page'!$B$9-I233)= 12,"12", IF(('1 - Cover page'!$B$9-I233)= 13,"13", IF(('1 - Cover page'!$B$9-I233)= 14,"14", IF(('1 - Cover page'!$B$9-I233)= 15,"15",  ""))))))))))))))))</f>
        <v>0</v>
      </c>
      <c r="AA233" t="e">
        <f>VLOOKUP(E233,'Age group'!$A$2:$B$7,2,TRUE)</f>
        <v>#N/A</v>
      </c>
    </row>
    <row r="234" spans="1:27" ht="12.75" x14ac:dyDescent="0.2">
      <c r="A234" s="21">
        <v>231</v>
      </c>
      <c r="B234" s="22"/>
      <c r="C234" s="22"/>
      <c r="D234" s="23"/>
      <c r="E234" s="103"/>
      <c r="F234" s="22"/>
      <c r="G234" s="22"/>
      <c r="H234" s="24"/>
      <c r="I234" s="16"/>
      <c r="J234" s="25"/>
      <c r="K234" s="25"/>
      <c r="L234" s="26"/>
      <c r="M234" s="17"/>
      <c r="N234" s="27"/>
      <c r="O234" s="27"/>
      <c r="P234" s="20"/>
      <c r="Q234" s="28"/>
      <c r="R234" s="28"/>
      <c r="S234" s="27"/>
      <c r="T234" s="29"/>
      <c r="U234" s="29"/>
      <c r="V234" s="3"/>
      <c r="X234" t="str">
        <f>IF(('1 - Cover page'!$B$9-M234)&lt;6,"&lt;=5 Days","&gt;5 Days")</f>
        <v>&lt;=5 Days</v>
      </c>
      <c r="Y234" t="str">
        <f>IF(('1 - Cover page'!$B$9-M234)=0,"0", IF(('1 - Cover page'!$B$9-M234)= 1,"1", IF(('1 - Cover page'!$B$9-M234)= 2,"2", IF(('1 - Cover page'!$B$9-M234)= 3,"3", IF(('1 - Cover page'!$B$9-M234)= 4,"4", IF(('1 - Cover page'!$B$9-M234)= 5,"5", IF(('1 - Cover page'!$B$9-M234)= 6,"6", IF(('1 - Cover page'!$B$9-M234)= 7,"7", IF(('1 - Cover page'!$B$9-M234)= 8,"8", IF(('1 - Cover page'!$B$9-M234)= 9,"9", IF(('1 - Cover page'!$B$9-M234)= 10,"10", IF(('1 - Cover page'!$B$9-M234)= 11,"11", IF(('1 - Cover page'!$B$9-M234)= 12,"12", IF(('1 - Cover page'!$B$9-M234)= 13,"13", IF(('1 - Cover page'!$B$9-M234)= 14,"14", IF(('1 - Cover page'!$B$9-M234)= 15,"15",  ""))))))))))))))))</f>
        <v>0</v>
      </c>
      <c r="Z234" t="str">
        <f>IF(('1 - Cover page'!$B$9-I234)=0,"0", IF(('1 - Cover page'!$B$9-I234)= 1,"1", IF(('1 - Cover page'!$B$9-I234)= 2,"2", IF(('1 - Cover page'!$B$9-I234)= 3,"3", IF(('1 - Cover page'!$B$9-I234)= 4,"4", IF(('1 - Cover page'!$B$9-I234)= 5,"5", IF(('1 - Cover page'!$B$9-I234)= 6,"6", IF(('1 - Cover page'!$B$9-I234)= 7,"7", IF(('1 - Cover page'!$B$9-I234)= 8,"8", IF(('1 - Cover page'!$B$9-I234)= 9,"9", IF(('1 - Cover page'!$B$9-I234)= 10,"10", IF(('1 - Cover page'!$B$9-I234)= 11,"11", IF(('1 - Cover page'!$B$9-I234)= 12,"12", IF(('1 - Cover page'!$B$9-I234)= 13,"13", IF(('1 - Cover page'!$B$9-I234)= 14,"14", IF(('1 - Cover page'!$B$9-I234)= 15,"15",  ""))))))))))))))))</f>
        <v>0</v>
      </c>
      <c r="AA234" t="e">
        <f>VLOOKUP(E234,'Age group'!$A$2:$B$7,2,TRUE)</f>
        <v>#N/A</v>
      </c>
    </row>
    <row r="235" spans="1:27" ht="12.75" x14ac:dyDescent="0.2">
      <c r="A235" s="21">
        <v>232</v>
      </c>
      <c r="B235" s="22"/>
      <c r="C235" s="22"/>
      <c r="D235" s="23"/>
      <c r="E235" s="103"/>
      <c r="F235" s="22"/>
      <c r="G235" s="22"/>
      <c r="H235" s="24"/>
      <c r="I235" s="16"/>
      <c r="J235" s="25"/>
      <c r="K235" s="25"/>
      <c r="L235" s="26"/>
      <c r="M235" s="17"/>
      <c r="N235" s="27"/>
      <c r="O235" s="27"/>
      <c r="P235" s="20"/>
      <c r="Q235" s="28"/>
      <c r="R235" s="28"/>
      <c r="S235" s="27"/>
      <c r="T235" s="29"/>
      <c r="U235" s="29"/>
      <c r="V235" s="3"/>
      <c r="X235" t="str">
        <f>IF(('1 - Cover page'!$B$9-M235)&lt;6,"&lt;=5 Days","&gt;5 Days")</f>
        <v>&lt;=5 Days</v>
      </c>
      <c r="Y235" t="str">
        <f>IF(('1 - Cover page'!$B$9-M235)=0,"0", IF(('1 - Cover page'!$B$9-M235)= 1,"1", IF(('1 - Cover page'!$B$9-M235)= 2,"2", IF(('1 - Cover page'!$B$9-M235)= 3,"3", IF(('1 - Cover page'!$B$9-M235)= 4,"4", IF(('1 - Cover page'!$B$9-M235)= 5,"5", IF(('1 - Cover page'!$B$9-M235)= 6,"6", IF(('1 - Cover page'!$B$9-M235)= 7,"7", IF(('1 - Cover page'!$B$9-M235)= 8,"8", IF(('1 - Cover page'!$B$9-M235)= 9,"9", IF(('1 - Cover page'!$B$9-M235)= 10,"10", IF(('1 - Cover page'!$B$9-M235)= 11,"11", IF(('1 - Cover page'!$B$9-M235)= 12,"12", IF(('1 - Cover page'!$B$9-M235)= 13,"13", IF(('1 - Cover page'!$B$9-M235)= 14,"14", IF(('1 - Cover page'!$B$9-M235)= 15,"15",  ""))))))))))))))))</f>
        <v>0</v>
      </c>
      <c r="Z235" t="str">
        <f>IF(('1 - Cover page'!$B$9-I235)=0,"0", IF(('1 - Cover page'!$B$9-I235)= 1,"1", IF(('1 - Cover page'!$B$9-I235)= 2,"2", IF(('1 - Cover page'!$B$9-I235)= 3,"3", IF(('1 - Cover page'!$B$9-I235)= 4,"4", IF(('1 - Cover page'!$B$9-I235)= 5,"5", IF(('1 - Cover page'!$B$9-I235)= 6,"6", IF(('1 - Cover page'!$B$9-I235)= 7,"7", IF(('1 - Cover page'!$B$9-I235)= 8,"8", IF(('1 - Cover page'!$B$9-I235)= 9,"9", IF(('1 - Cover page'!$B$9-I235)= 10,"10", IF(('1 - Cover page'!$B$9-I235)= 11,"11", IF(('1 - Cover page'!$B$9-I235)= 12,"12", IF(('1 - Cover page'!$B$9-I235)= 13,"13", IF(('1 - Cover page'!$B$9-I235)= 14,"14", IF(('1 - Cover page'!$B$9-I235)= 15,"15",  ""))))))))))))))))</f>
        <v>0</v>
      </c>
      <c r="AA235" t="e">
        <f>VLOOKUP(E235,'Age group'!$A$2:$B$7,2,TRUE)</f>
        <v>#N/A</v>
      </c>
    </row>
    <row r="236" spans="1:27" ht="12.75" x14ac:dyDescent="0.2">
      <c r="A236" s="21">
        <v>233</v>
      </c>
      <c r="B236" s="22"/>
      <c r="C236" s="22"/>
      <c r="D236" s="23"/>
      <c r="E236" s="103"/>
      <c r="F236" s="22"/>
      <c r="G236" s="22"/>
      <c r="H236" s="24"/>
      <c r="I236" s="16"/>
      <c r="J236" s="25"/>
      <c r="K236" s="25"/>
      <c r="L236" s="26"/>
      <c r="M236" s="17"/>
      <c r="N236" s="27"/>
      <c r="O236" s="27"/>
      <c r="P236" s="20"/>
      <c r="Q236" s="28"/>
      <c r="R236" s="28"/>
      <c r="S236" s="27"/>
      <c r="T236" s="29"/>
      <c r="U236" s="29"/>
      <c r="V236" s="3"/>
      <c r="X236" t="str">
        <f>IF(('1 - Cover page'!$B$9-M236)&lt;6,"&lt;=5 Days","&gt;5 Days")</f>
        <v>&lt;=5 Days</v>
      </c>
      <c r="Y236" t="str">
        <f>IF(('1 - Cover page'!$B$9-M236)=0,"0", IF(('1 - Cover page'!$B$9-M236)= 1,"1", IF(('1 - Cover page'!$B$9-M236)= 2,"2", IF(('1 - Cover page'!$B$9-M236)= 3,"3", IF(('1 - Cover page'!$B$9-M236)= 4,"4", IF(('1 - Cover page'!$B$9-M236)= 5,"5", IF(('1 - Cover page'!$B$9-M236)= 6,"6", IF(('1 - Cover page'!$B$9-M236)= 7,"7", IF(('1 - Cover page'!$B$9-M236)= 8,"8", IF(('1 - Cover page'!$B$9-M236)= 9,"9", IF(('1 - Cover page'!$B$9-M236)= 10,"10", IF(('1 - Cover page'!$B$9-M236)= 11,"11", IF(('1 - Cover page'!$B$9-M236)= 12,"12", IF(('1 - Cover page'!$B$9-M236)= 13,"13", IF(('1 - Cover page'!$B$9-M236)= 14,"14", IF(('1 - Cover page'!$B$9-M236)= 15,"15",  ""))))))))))))))))</f>
        <v>0</v>
      </c>
      <c r="Z236" t="str">
        <f>IF(('1 - Cover page'!$B$9-I236)=0,"0", IF(('1 - Cover page'!$B$9-I236)= 1,"1", IF(('1 - Cover page'!$B$9-I236)= 2,"2", IF(('1 - Cover page'!$B$9-I236)= 3,"3", IF(('1 - Cover page'!$B$9-I236)= 4,"4", IF(('1 - Cover page'!$B$9-I236)= 5,"5", IF(('1 - Cover page'!$B$9-I236)= 6,"6", IF(('1 - Cover page'!$B$9-I236)= 7,"7", IF(('1 - Cover page'!$B$9-I236)= 8,"8", IF(('1 - Cover page'!$B$9-I236)= 9,"9", IF(('1 - Cover page'!$B$9-I236)= 10,"10", IF(('1 - Cover page'!$B$9-I236)= 11,"11", IF(('1 - Cover page'!$B$9-I236)= 12,"12", IF(('1 - Cover page'!$B$9-I236)= 13,"13", IF(('1 - Cover page'!$B$9-I236)= 14,"14", IF(('1 - Cover page'!$B$9-I236)= 15,"15",  ""))))))))))))))))</f>
        <v>0</v>
      </c>
      <c r="AA236" t="e">
        <f>VLOOKUP(E236,'Age group'!$A$2:$B$7,2,TRUE)</f>
        <v>#N/A</v>
      </c>
    </row>
    <row r="237" spans="1:27" ht="12.75" x14ac:dyDescent="0.2">
      <c r="A237" s="21">
        <v>234</v>
      </c>
      <c r="B237" s="22"/>
      <c r="C237" s="22"/>
      <c r="D237" s="23"/>
      <c r="E237" s="103"/>
      <c r="F237" s="22"/>
      <c r="G237" s="22"/>
      <c r="H237" s="24"/>
      <c r="I237" s="16"/>
      <c r="J237" s="25"/>
      <c r="K237" s="25"/>
      <c r="L237" s="26"/>
      <c r="M237" s="17"/>
      <c r="N237" s="27"/>
      <c r="O237" s="27"/>
      <c r="P237" s="20"/>
      <c r="Q237" s="28"/>
      <c r="R237" s="28"/>
      <c r="S237" s="27"/>
      <c r="T237" s="29"/>
      <c r="U237" s="29"/>
      <c r="V237" s="3"/>
      <c r="X237" t="str">
        <f>IF(('1 - Cover page'!$B$9-M237)&lt;6,"&lt;=5 Days","&gt;5 Days")</f>
        <v>&lt;=5 Days</v>
      </c>
      <c r="Y237" t="str">
        <f>IF(('1 - Cover page'!$B$9-M237)=0,"0", IF(('1 - Cover page'!$B$9-M237)= 1,"1", IF(('1 - Cover page'!$B$9-M237)= 2,"2", IF(('1 - Cover page'!$B$9-M237)= 3,"3", IF(('1 - Cover page'!$B$9-M237)= 4,"4", IF(('1 - Cover page'!$B$9-M237)= 5,"5", IF(('1 - Cover page'!$B$9-M237)= 6,"6", IF(('1 - Cover page'!$B$9-M237)= 7,"7", IF(('1 - Cover page'!$B$9-M237)= 8,"8", IF(('1 - Cover page'!$B$9-M237)= 9,"9", IF(('1 - Cover page'!$B$9-M237)= 10,"10", IF(('1 - Cover page'!$B$9-M237)= 11,"11", IF(('1 - Cover page'!$B$9-M237)= 12,"12", IF(('1 - Cover page'!$B$9-M237)= 13,"13", IF(('1 - Cover page'!$B$9-M237)= 14,"14", IF(('1 - Cover page'!$B$9-M237)= 15,"15",  ""))))))))))))))))</f>
        <v>0</v>
      </c>
      <c r="Z237" t="str">
        <f>IF(('1 - Cover page'!$B$9-I237)=0,"0", IF(('1 - Cover page'!$B$9-I237)= 1,"1", IF(('1 - Cover page'!$B$9-I237)= 2,"2", IF(('1 - Cover page'!$B$9-I237)= 3,"3", IF(('1 - Cover page'!$B$9-I237)= 4,"4", IF(('1 - Cover page'!$B$9-I237)= 5,"5", IF(('1 - Cover page'!$B$9-I237)= 6,"6", IF(('1 - Cover page'!$B$9-I237)= 7,"7", IF(('1 - Cover page'!$B$9-I237)= 8,"8", IF(('1 - Cover page'!$B$9-I237)= 9,"9", IF(('1 - Cover page'!$B$9-I237)= 10,"10", IF(('1 - Cover page'!$B$9-I237)= 11,"11", IF(('1 - Cover page'!$B$9-I237)= 12,"12", IF(('1 - Cover page'!$B$9-I237)= 13,"13", IF(('1 - Cover page'!$B$9-I237)= 14,"14", IF(('1 - Cover page'!$B$9-I237)= 15,"15",  ""))))))))))))))))</f>
        <v>0</v>
      </c>
      <c r="AA237" t="e">
        <f>VLOOKUP(E237,'Age group'!$A$2:$B$7,2,TRUE)</f>
        <v>#N/A</v>
      </c>
    </row>
    <row r="238" spans="1:27" ht="12.75" x14ac:dyDescent="0.2">
      <c r="A238" s="21">
        <v>235</v>
      </c>
      <c r="B238" s="22"/>
      <c r="C238" s="22"/>
      <c r="D238" s="23"/>
      <c r="E238" s="103"/>
      <c r="F238" s="22"/>
      <c r="G238" s="22"/>
      <c r="H238" s="24"/>
      <c r="I238" s="16"/>
      <c r="J238" s="25"/>
      <c r="K238" s="25"/>
      <c r="L238" s="26"/>
      <c r="M238" s="17"/>
      <c r="N238" s="27"/>
      <c r="O238" s="27"/>
      <c r="P238" s="20"/>
      <c r="Q238" s="28"/>
      <c r="R238" s="28"/>
      <c r="S238" s="27"/>
      <c r="T238" s="29"/>
      <c r="U238" s="29"/>
      <c r="V238" s="3"/>
      <c r="X238" t="str">
        <f>IF(('1 - Cover page'!$B$9-M238)&lt;6,"&lt;=5 Days","&gt;5 Days")</f>
        <v>&lt;=5 Days</v>
      </c>
      <c r="Y238" t="str">
        <f>IF(('1 - Cover page'!$B$9-M238)=0,"0", IF(('1 - Cover page'!$B$9-M238)= 1,"1", IF(('1 - Cover page'!$B$9-M238)= 2,"2", IF(('1 - Cover page'!$B$9-M238)= 3,"3", IF(('1 - Cover page'!$B$9-M238)= 4,"4", IF(('1 - Cover page'!$B$9-M238)= 5,"5", IF(('1 - Cover page'!$B$9-M238)= 6,"6", IF(('1 - Cover page'!$B$9-M238)= 7,"7", IF(('1 - Cover page'!$B$9-M238)= 8,"8", IF(('1 - Cover page'!$B$9-M238)= 9,"9", IF(('1 - Cover page'!$B$9-M238)= 10,"10", IF(('1 - Cover page'!$B$9-M238)= 11,"11", IF(('1 - Cover page'!$B$9-M238)= 12,"12", IF(('1 - Cover page'!$B$9-M238)= 13,"13", IF(('1 - Cover page'!$B$9-M238)= 14,"14", IF(('1 - Cover page'!$B$9-M238)= 15,"15",  ""))))))))))))))))</f>
        <v>0</v>
      </c>
      <c r="Z238" t="str">
        <f>IF(('1 - Cover page'!$B$9-I238)=0,"0", IF(('1 - Cover page'!$B$9-I238)= 1,"1", IF(('1 - Cover page'!$B$9-I238)= 2,"2", IF(('1 - Cover page'!$B$9-I238)= 3,"3", IF(('1 - Cover page'!$B$9-I238)= 4,"4", IF(('1 - Cover page'!$B$9-I238)= 5,"5", IF(('1 - Cover page'!$B$9-I238)= 6,"6", IF(('1 - Cover page'!$B$9-I238)= 7,"7", IF(('1 - Cover page'!$B$9-I238)= 8,"8", IF(('1 - Cover page'!$B$9-I238)= 9,"9", IF(('1 - Cover page'!$B$9-I238)= 10,"10", IF(('1 - Cover page'!$B$9-I238)= 11,"11", IF(('1 - Cover page'!$B$9-I238)= 12,"12", IF(('1 - Cover page'!$B$9-I238)= 13,"13", IF(('1 - Cover page'!$B$9-I238)= 14,"14", IF(('1 - Cover page'!$B$9-I238)= 15,"15",  ""))))))))))))))))</f>
        <v>0</v>
      </c>
      <c r="AA238" t="e">
        <f>VLOOKUP(E238,'Age group'!$A$2:$B$7,2,TRUE)</f>
        <v>#N/A</v>
      </c>
    </row>
    <row r="239" spans="1:27" ht="12.75" x14ac:dyDescent="0.2">
      <c r="A239" s="21">
        <v>236</v>
      </c>
      <c r="B239" s="22"/>
      <c r="C239" s="22"/>
      <c r="D239" s="23"/>
      <c r="E239" s="103"/>
      <c r="F239" s="22"/>
      <c r="G239" s="22"/>
      <c r="H239" s="24"/>
      <c r="I239" s="16"/>
      <c r="J239" s="25"/>
      <c r="K239" s="25"/>
      <c r="L239" s="26"/>
      <c r="M239" s="17"/>
      <c r="N239" s="27"/>
      <c r="O239" s="27"/>
      <c r="P239" s="20"/>
      <c r="Q239" s="28"/>
      <c r="R239" s="28"/>
      <c r="S239" s="27"/>
      <c r="T239" s="29"/>
      <c r="U239" s="29"/>
      <c r="V239" s="3"/>
      <c r="X239" t="str">
        <f>IF(('1 - Cover page'!$B$9-M239)&lt;6,"&lt;=5 Days","&gt;5 Days")</f>
        <v>&lt;=5 Days</v>
      </c>
      <c r="Y239" t="str">
        <f>IF(('1 - Cover page'!$B$9-M239)=0,"0", IF(('1 - Cover page'!$B$9-M239)= 1,"1", IF(('1 - Cover page'!$B$9-M239)= 2,"2", IF(('1 - Cover page'!$B$9-M239)= 3,"3", IF(('1 - Cover page'!$B$9-M239)= 4,"4", IF(('1 - Cover page'!$B$9-M239)= 5,"5", IF(('1 - Cover page'!$B$9-M239)= 6,"6", IF(('1 - Cover page'!$B$9-M239)= 7,"7", IF(('1 - Cover page'!$B$9-M239)= 8,"8", IF(('1 - Cover page'!$B$9-M239)= 9,"9", IF(('1 - Cover page'!$B$9-M239)= 10,"10", IF(('1 - Cover page'!$B$9-M239)= 11,"11", IF(('1 - Cover page'!$B$9-M239)= 12,"12", IF(('1 - Cover page'!$B$9-M239)= 13,"13", IF(('1 - Cover page'!$B$9-M239)= 14,"14", IF(('1 - Cover page'!$B$9-M239)= 15,"15",  ""))))))))))))))))</f>
        <v>0</v>
      </c>
      <c r="Z239" t="str">
        <f>IF(('1 - Cover page'!$B$9-I239)=0,"0", IF(('1 - Cover page'!$B$9-I239)= 1,"1", IF(('1 - Cover page'!$B$9-I239)= 2,"2", IF(('1 - Cover page'!$B$9-I239)= 3,"3", IF(('1 - Cover page'!$B$9-I239)= 4,"4", IF(('1 - Cover page'!$B$9-I239)= 5,"5", IF(('1 - Cover page'!$B$9-I239)= 6,"6", IF(('1 - Cover page'!$B$9-I239)= 7,"7", IF(('1 - Cover page'!$B$9-I239)= 8,"8", IF(('1 - Cover page'!$B$9-I239)= 9,"9", IF(('1 - Cover page'!$B$9-I239)= 10,"10", IF(('1 - Cover page'!$B$9-I239)= 11,"11", IF(('1 - Cover page'!$B$9-I239)= 12,"12", IF(('1 - Cover page'!$B$9-I239)= 13,"13", IF(('1 - Cover page'!$B$9-I239)= 14,"14", IF(('1 - Cover page'!$B$9-I239)= 15,"15",  ""))))))))))))))))</f>
        <v>0</v>
      </c>
      <c r="AA239" t="e">
        <f>VLOOKUP(E239,'Age group'!$A$2:$B$7,2,TRUE)</f>
        <v>#N/A</v>
      </c>
    </row>
    <row r="240" spans="1:27" ht="12.75" x14ac:dyDescent="0.2">
      <c r="A240" s="21">
        <v>237</v>
      </c>
      <c r="B240" s="22"/>
      <c r="C240" s="22"/>
      <c r="D240" s="23"/>
      <c r="E240" s="103"/>
      <c r="F240" s="22"/>
      <c r="G240" s="22"/>
      <c r="H240" s="24"/>
      <c r="I240" s="16"/>
      <c r="J240" s="25"/>
      <c r="K240" s="25"/>
      <c r="L240" s="26"/>
      <c r="M240" s="17"/>
      <c r="N240" s="27"/>
      <c r="O240" s="27"/>
      <c r="P240" s="20"/>
      <c r="Q240" s="28"/>
      <c r="R240" s="28"/>
      <c r="S240" s="27"/>
      <c r="T240" s="29"/>
      <c r="U240" s="29"/>
      <c r="V240" s="3"/>
      <c r="X240" t="str">
        <f>IF(('1 - Cover page'!$B$9-M240)&lt;6,"&lt;=5 Days","&gt;5 Days")</f>
        <v>&lt;=5 Days</v>
      </c>
      <c r="Y240" t="str">
        <f>IF(('1 - Cover page'!$B$9-M240)=0,"0", IF(('1 - Cover page'!$B$9-M240)= 1,"1", IF(('1 - Cover page'!$B$9-M240)= 2,"2", IF(('1 - Cover page'!$B$9-M240)= 3,"3", IF(('1 - Cover page'!$B$9-M240)= 4,"4", IF(('1 - Cover page'!$B$9-M240)= 5,"5", IF(('1 - Cover page'!$B$9-M240)= 6,"6", IF(('1 - Cover page'!$B$9-M240)= 7,"7", IF(('1 - Cover page'!$B$9-M240)= 8,"8", IF(('1 - Cover page'!$B$9-M240)= 9,"9", IF(('1 - Cover page'!$B$9-M240)= 10,"10", IF(('1 - Cover page'!$B$9-M240)= 11,"11", IF(('1 - Cover page'!$B$9-M240)= 12,"12", IF(('1 - Cover page'!$B$9-M240)= 13,"13", IF(('1 - Cover page'!$B$9-M240)= 14,"14", IF(('1 - Cover page'!$B$9-M240)= 15,"15",  ""))))))))))))))))</f>
        <v>0</v>
      </c>
      <c r="Z240" t="str">
        <f>IF(('1 - Cover page'!$B$9-I240)=0,"0", IF(('1 - Cover page'!$B$9-I240)= 1,"1", IF(('1 - Cover page'!$B$9-I240)= 2,"2", IF(('1 - Cover page'!$B$9-I240)= 3,"3", IF(('1 - Cover page'!$B$9-I240)= 4,"4", IF(('1 - Cover page'!$B$9-I240)= 5,"5", IF(('1 - Cover page'!$B$9-I240)= 6,"6", IF(('1 - Cover page'!$B$9-I240)= 7,"7", IF(('1 - Cover page'!$B$9-I240)= 8,"8", IF(('1 - Cover page'!$B$9-I240)= 9,"9", IF(('1 - Cover page'!$B$9-I240)= 10,"10", IF(('1 - Cover page'!$B$9-I240)= 11,"11", IF(('1 - Cover page'!$B$9-I240)= 12,"12", IF(('1 - Cover page'!$B$9-I240)= 13,"13", IF(('1 - Cover page'!$B$9-I240)= 14,"14", IF(('1 - Cover page'!$B$9-I240)= 15,"15",  ""))))))))))))))))</f>
        <v>0</v>
      </c>
      <c r="AA240" t="e">
        <f>VLOOKUP(E240,'Age group'!$A$2:$B$7,2,TRUE)</f>
        <v>#N/A</v>
      </c>
    </row>
    <row r="241" spans="1:27" ht="12.75" x14ac:dyDescent="0.2">
      <c r="A241" s="21">
        <v>238</v>
      </c>
      <c r="B241" s="22"/>
      <c r="C241" s="22"/>
      <c r="D241" s="23"/>
      <c r="E241" s="103"/>
      <c r="F241" s="22"/>
      <c r="G241" s="22"/>
      <c r="H241" s="24"/>
      <c r="I241" s="16"/>
      <c r="J241" s="25"/>
      <c r="K241" s="25"/>
      <c r="L241" s="26"/>
      <c r="M241" s="17"/>
      <c r="N241" s="27"/>
      <c r="O241" s="27"/>
      <c r="P241" s="20"/>
      <c r="Q241" s="28"/>
      <c r="R241" s="28"/>
      <c r="S241" s="27"/>
      <c r="T241" s="29"/>
      <c r="U241" s="29"/>
      <c r="V241" s="3"/>
      <c r="X241" t="str">
        <f>IF(('1 - Cover page'!$B$9-M241)&lt;6,"&lt;=5 Days","&gt;5 Days")</f>
        <v>&lt;=5 Days</v>
      </c>
      <c r="Y241" t="str">
        <f>IF(('1 - Cover page'!$B$9-M241)=0,"0", IF(('1 - Cover page'!$B$9-M241)= 1,"1", IF(('1 - Cover page'!$B$9-M241)= 2,"2", IF(('1 - Cover page'!$B$9-M241)= 3,"3", IF(('1 - Cover page'!$B$9-M241)= 4,"4", IF(('1 - Cover page'!$B$9-M241)= 5,"5", IF(('1 - Cover page'!$B$9-M241)= 6,"6", IF(('1 - Cover page'!$B$9-M241)= 7,"7", IF(('1 - Cover page'!$B$9-M241)= 8,"8", IF(('1 - Cover page'!$B$9-M241)= 9,"9", IF(('1 - Cover page'!$B$9-M241)= 10,"10", IF(('1 - Cover page'!$B$9-M241)= 11,"11", IF(('1 - Cover page'!$B$9-M241)= 12,"12", IF(('1 - Cover page'!$B$9-M241)= 13,"13", IF(('1 - Cover page'!$B$9-M241)= 14,"14", IF(('1 - Cover page'!$B$9-M241)= 15,"15",  ""))))))))))))))))</f>
        <v>0</v>
      </c>
      <c r="Z241" t="str">
        <f>IF(('1 - Cover page'!$B$9-I241)=0,"0", IF(('1 - Cover page'!$B$9-I241)= 1,"1", IF(('1 - Cover page'!$B$9-I241)= 2,"2", IF(('1 - Cover page'!$B$9-I241)= 3,"3", IF(('1 - Cover page'!$B$9-I241)= 4,"4", IF(('1 - Cover page'!$B$9-I241)= 5,"5", IF(('1 - Cover page'!$B$9-I241)= 6,"6", IF(('1 - Cover page'!$B$9-I241)= 7,"7", IF(('1 - Cover page'!$B$9-I241)= 8,"8", IF(('1 - Cover page'!$B$9-I241)= 9,"9", IF(('1 - Cover page'!$B$9-I241)= 10,"10", IF(('1 - Cover page'!$B$9-I241)= 11,"11", IF(('1 - Cover page'!$B$9-I241)= 12,"12", IF(('1 - Cover page'!$B$9-I241)= 13,"13", IF(('1 - Cover page'!$B$9-I241)= 14,"14", IF(('1 - Cover page'!$B$9-I241)= 15,"15",  ""))))))))))))))))</f>
        <v>0</v>
      </c>
      <c r="AA241" t="e">
        <f>VLOOKUP(E241,'Age group'!$A$2:$B$7,2,TRUE)</f>
        <v>#N/A</v>
      </c>
    </row>
    <row r="242" spans="1:27" ht="12.75" x14ac:dyDescent="0.2">
      <c r="A242" s="21">
        <v>239</v>
      </c>
      <c r="B242" s="22"/>
      <c r="C242" s="22"/>
      <c r="D242" s="23"/>
      <c r="E242" s="103"/>
      <c r="F242" s="22"/>
      <c r="G242" s="22"/>
      <c r="H242" s="24"/>
      <c r="I242" s="16"/>
      <c r="J242" s="25"/>
      <c r="K242" s="25"/>
      <c r="L242" s="26"/>
      <c r="M242" s="17"/>
      <c r="N242" s="27"/>
      <c r="O242" s="27"/>
      <c r="P242" s="20"/>
      <c r="Q242" s="28"/>
      <c r="R242" s="28"/>
      <c r="S242" s="27"/>
      <c r="T242" s="29"/>
      <c r="U242" s="29"/>
      <c r="V242" s="3"/>
      <c r="X242" t="str">
        <f>IF(('1 - Cover page'!$B$9-M242)&lt;6,"&lt;=5 Days","&gt;5 Days")</f>
        <v>&lt;=5 Days</v>
      </c>
      <c r="Y242" t="str">
        <f>IF(('1 - Cover page'!$B$9-M242)=0,"0", IF(('1 - Cover page'!$B$9-M242)= 1,"1", IF(('1 - Cover page'!$B$9-M242)= 2,"2", IF(('1 - Cover page'!$B$9-M242)= 3,"3", IF(('1 - Cover page'!$B$9-M242)= 4,"4", IF(('1 - Cover page'!$B$9-M242)= 5,"5", IF(('1 - Cover page'!$B$9-M242)= 6,"6", IF(('1 - Cover page'!$B$9-M242)= 7,"7", IF(('1 - Cover page'!$B$9-M242)= 8,"8", IF(('1 - Cover page'!$B$9-M242)= 9,"9", IF(('1 - Cover page'!$B$9-M242)= 10,"10", IF(('1 - Cover page'!$B$9-M242)= 11,"11", IF(('1 - Cover page'!$B$9-M242)= 12,"12", IF(('1 - Cover page'!$B$9-M242)= 13,"13", IF(('1 - Cover page'!$B$9-M242)= 14,"14", IF(('1 - Cover page'!$B$9-M242)= 15,"15",  ""))))))))))))))))</f>
        <v>0</v>
      </c>
      <c r="Z242" t="str">
        <f>IF(('1 - Cover page'!$B$9-I242)=0,"0", IF(('1 - Cover page'!$B$9-I242)= 1,"1", IF(('1 - Cover page'!$B$9-I242)= 2,"2", IF(('1 - Cover page'!$B$9-I242)= 3,"3", IF(('1 - Cover page'!$B$9-I242)= 4,"4", IF(('1 - Cover page'!$B$9-I242)= 5,"5", IF(('1 - Cover page'!$B$9-I242)= 6,"6", IF(('1 - Cover page'!$B$9-I242)= 7,"7", IF(('1 - Cover page'!$B$9-I242)= 8,"8", IF(('1 - Cover page'!$B$9-I242)= 9,"9", IF(('1 - Cover page'!$B$9-I242)= 10,"10", IF(('1 - Cover page'!$B$9-I242)= 11,"11", IF(('1 - Cover page'!$B$9-I242)= 12,"12", IF(('1 - Cover page'!$B$9-I242)= 13,"13", IF(('1 - Cover page'!$B$9-I242)= 14,"14", IF(('1 - Cover page'!$B$9-I242)= 15,"15",  ""))))))))))))))))</f>
        <v>0</v>
      </c>
      <c r="AA242" t="e">
        <f>VLOOKUP(E242,'Age group'!$A$2:$B$7,2,TRUE)</f>
        <v>#N/A</v>
      </c>
    </row>
    <row r="243" spans="1:27" ht="12.75" x14ac:dyDescent="0.2">
      <c r="A243" s="21">
        <v>240</v>
      </c>
      <c r="B243" s="22"/>
      <c r="C243" s="22"/>
      <c r="D243" s="23"/>
      <c r="E243" s="103"/>
      <c r="F243" s="22"/>
      <c r="G243" s="22"/>
      <c r="H243" s="24"/>
      <c r="I243" s="16"/>
      <c r="J243" s="25"/>
      <c r="K243" s="25"/>
      <c r="L243" s="26"/>
      <c r="M243" s="17"/>
      <c r="N243" s="27"/>
      <c r="O243" s="27"/>
      <c r="P243" s="20"/>
      <c r="Q243" s="28"/>
      <c r="R243" s="28"/>
      <c r="S243" s="27"/>
      <c r="T243" s="29"/>
      <c r="U243" s="29"/>
      <c r="V243" s="3"/>
      <c r="X243" t="str">
        <f>IF(('1 - Cover page'!$B$9-M243)&lt;6,"&lt;=5 Days","&gt;5 Days")</f>
        <v>&lt;=5 Days</v>
      </c>
      <c r="Y243" t="str">
        <f>IF(('1 - Cover page'!$B$9-M243)=0,"0", IF(('1 - Cover page'!$B$9-M243)= 1,"1", IF(('1 - Cover page'!$B$9-M243)= 2,"2", IF(('1 - Cover page'!$B$9-M243)= 3,"3", IF(('1 - Cover page'!$B$9-M243)= 4,"4", IF(('1 - Cover page'!$B$9-M243)= 5,"5", IF(('1 - Cover page'!$B$9-M243)= 6,"6", IF(('1 - Cover page'!$B$9-M243)= 7,"7", IF(('1 - Cover page'!$B$9-M243)= 8,"8", IF(('1 - Cover page'!$B$9-M243)= 9,"9", IF(('1 - Cover page'!$B$9-M243)= 10,"10", IF(('1 - Cover page'!$B$9-M243)= 11,"11", IF(('1 - Cover page'!$B$9-M243)= 12,"12", IF(('1 - Cover page'!$B$9-M243)= 13,"13", IF(('1 - Cover page'!$B$9-M243)= 14,"14", IF(('1 - Cover page'!$B$9-M243)= 15,"15",  ""))))))))))))))))</f>
        <v>0</v>
      </c>
      <c r="Z243" t="str">
        <f>IF(('1 - Cover page'!$B$9-I243)=0,"0", IF(('1 - Cover page'!$B$9-I243)= 1,"1", IF(('1 - Cover page'!$B$9-I243)= 2,"2", IF(('1 - Cover page'!$B$9-I243)= 3,"3", IF(('1 - Cover page'!$B$9-I243)= 4,"4", IF(('1 - Cover page'!$B$9-I243)= 5,"5", IF(('1 - Cover page'!$B$9-I243)= 6,"6", IF(('1 - Cover page'!$B$9-I243)= 7,"7", IF(('1 - Cover page'!$B$9-I243)= 8,"8", IF(('1 - Cover page'!$B$9-I243)= 9,"9", IF(('1 - Cover page'!$B$9-I243)= 10,"10", IF(('1 - Cover page'!$B$9-I243)= 11,"11", IF(('1 - Cover page'!$B$9-I243)= 12,"12", IF(('1 - Cover page'!$B$9-I243)= 13,"13", IF(('1 - Cover page'!$B$9-I243)= 14,"14", IF(('1 - Cover page'!$B$9-I243)= 15,"15",  ""))))))))))))))))</f>
        <v>0</v>
      </c>
      <c r="AA243" t="e">
        <f>VLOOKUP(E243,'Age group'!$A$2:$B$7,2,TRUE)</f>
        <v>#N/A</v>
      </c>
    </row>
    <row r="244" spans="1:27" ht="12.75" x14ac:dyDescent="0.2">
      <c r="A244" s="21">
        <v>241</v>
      </c>
      <c r="B244" s="22"/>
      <c r="C244" s="22"/>
      <c r="D244" s="23"/>
      <c r="E244" s="103"/>
      <c r="F244" s="22"/>
      <c r="G244" s="22"/>
      <c r="H244" s="24"/>
      <c r="I244" s="16"/>
      <c r="J244" s="25"/>
      <c r="K244" s="25"/>
      <c r="L244" s="26"/>
      <c r="M244" s="17"/>
      <c r="N244" s="27"/>
      <c r="O244" s="27"/>
      <c r="P244" s="20"/>
      <c r="Q244" s="28"/>
      <c r="R244" s="28"/>
      <c r="S244" s="27"/>
      <c r="T244" s="29"/>
      <c r="U244" s="29"/>
      <c r="V244" s="3"/>
      <c r="X244" t="str">
        <f>IF(('1 - Cover page'!$B$9-M244)&lt;6,"&lt;=5 Days","&gt;5 Days")</f>
        <v>&lt;=5 Days</v>
      </c>
      <c r="Y244" t="str">
        <f>IF(('1 - Cover page'!$B$9-M244)=0,"0", IF(('1 - Cover page'!$B$9-M244)= 1,"1", IF(('1 - Cover page'!$B$9-M244)= 2,"2", IF(('1 - Cover page'!$B$9-M244)= 3,"3", IF(('1 - Cover page'!$B$9-M244)= 4,"4", IF(('1 - Cover page'!$B$9-M244)= 5,"5", IF(('1 - Cover page'!$B$9-M244)= 6,"6", IF(('1 - Cover page'!$B$9-M244)= 7,"7", IF(('1 - Cover page'!$B$9-M244)= 8,"8", IF(('1 - Cover page'!$B$9-M244)= 9,"9", IF(('1 - Cover page'!$B$9-M244)= 10,"10", IF(('1 - Cover page'!$B$9-M244)= 11,"11", IF(('1 - Cover page'!$B$9-M244)= 12,"12", IF(('1 - Cover page'!$B$9-M244)= 13,"13", IF(('1 - Cover page'!$B$9-M244)= 14,"14", IF(('1 - Cover page'!$B$9-M244)= 15,"15",  ""))))))))))))))))</f>
        <v>0</v>
      </c>
      <c r="Z244" t="str">
        <f>IF(('1 - Cover page'!$B$9-I244)=0,"0", IF(('1 - Cover page'!$B$9-I244)= 1,"1", IF(('1 - Cover page'!$B$9-I244)= 2,"2", IF(('1 - Cover page'!$B$9-I244)= 3,"3", IF(('1 - Cover page'!$B$9-I244)= 4,"4", IF(('1 - Cover page'!$B$9-I244)= 5,"5", IF(('1 - Cover page'!$B$9-I244)= 6,"6", IF(('1 - Cover page'!$B$9-I244)= 7,"7", IF(('1 - Cover page'!$B$9-I244)= 8,"8", IF(('1 - Cover page'!$B$9-I244)= 9,"9", IF(('1 - Cover page'!$B$9-I244)= 10,"10", IF(('1 - Cover page'!$B$9-I244)= 11,"11", IF(('1 - Cover page'!$B$9-I244)= 12,"12", IF(('1 - Cover page'!$B$9-I244)= 13,"13", IF(('1 - Cover page'!$B$9-I244)= 14,"14", IF(('1 - Cover page'!$B$9-I244)= 15,"15",  ""))))))))))))))))</f>
        <v>0</v>
      </c>
      <c r="AA244" t="e">
        <f>VLOOKUP(E244,'Age group'!$A$2:$B$7,2,TRUE)</f>
        <v>#N/A</v>
      </c>
    </row>
    <row r="245" spans="1:27" ht="12.75" x14ac:dyDescent="0.2">
      <c r="A245" s="21">
        <v>242</v>
      </c>
      <c r="B245" s="22"/>
      <c r="C245" s="22"/>
      <c r="D245" s="23"/>
      <c r="E245" s="103"/>
      <c r="F245" s="22"/>
      <c r="G245" s="22"/>
      <c r="H245" s="24"/>
      <c r="I245" s="16"/>
      <c r="J245" s="25"/>
      <c r="K245" s="25"/>
      <c r="L245" s="26"/>
      <c r="M245" s="17"/>
      <c r="N245" s="27"/>
      <c r="O245" s="27"/>
      <c r="P245" s="20"/>
      <c r="Q245" s="28"/>
      <c r="R245" s="28"/>
      <c r="S245" s="27"/>
      <c r="T245" s="29"/>
      <c r="U245" s="29"/>
      <c r="V245" s="3"/>
      <c r="X245" t="str">
        <f>IF(('1 - Cover page'!$B$9-M245)&lt;6,"&lt;=5 Days","&gt;5 Days")</f>
        <v>&lt;=5 Days</v>
      </c>
      <c r="Y245" t="str">
        <f>IF(('1 - Cover page'!$B$9-M245)=0,"0", IF(('1 - Cover page'!$B$9-M245)= 1,"1", IF(('1 - Cover page'!$B$9-M245)= 2,"2", IF(('1 - Cover page'!$B$9-M245)= 3,"3", IF(('1 - Cover page'!$B$9-M245)= 4,"4", IF(('1 - Cover page'!$B$9-M245)= 5,"5", IF(('1 - Cover page'!$B$9-M245)= 6,"6", IF(('1 - Cover page'!$B$9-M245)= 7,"7", IF(('1 - Cover page'!$B$9-M245)= 8,"8", IF(('1 - Cover page'!$B$9-M245)= 9,"9", IF(('1 - Cover page'!$B$9-M245)= 10,"10", IF(('1 - Cover page'!$B$9-M245)= 11,"11", IF(('1 - Cover page'!$B$9-M245)= 12,"12", IF(('1 - Cover page'!$B$9-M245)= 13,"13", IF(('1 - Cover page'!$B$9-M245)= 14,"14", IF(('1 - Cover page'!$B$9-M245)= 15,"15",  ""))))))))))))))))</f>
        <v>0</v>
      </c>
      <c r="Z245" t="str">
        <f>IF(('1 - Cover page'!$B$9-I245)=0,"0", IF(('1 - Cover page'!$B$9-I245)= 1,"1", IF(('1 - Cover page'!$B$9-I245)= 2,"2", IF(('1 - Cover page'!$B$9-I245)= 3,"3", IF(('1 - Cover page'!$B$9-I245)= 4,"4", IF(('1 - Cover page'!$B$9-I245)= 5,"5", IF(('1 - Cover page'!$B$9-I245)= 6,"6", IF(('1 - Cover page'!$B$9-I245)= 7,"7", IF(('1 - Cover page'!$B$9-I245)= 8,"8", IF(('1 - Cover page'!$B$9-I245)= 9,"9", IF(('1 - Cover page'!$B$9-I245)= 10,"10", IF(('1 - Cover page'!$B$9-I245)= 11,"11", IF(('1 - Cover page'!$B$9-I245)= 12,"12", IF(('1 - Cover page'!$B$9-I245)= 13,"13", IF(('1 - Cover page'!$B$9-I245)= 14,"14", IF(('1 - Cover page'!$B$9-I245)= 15,"15",  ""))))))))))))))))</f>
        <v>0</v>
      </c>
      <c r="AA245" t="e">
        <f>VLOOKUP(E245,'Age group'!$A$2:$B$7,2,TRUE)</f>
        <v>#N/A</v>
      </c>
    </row>
    <row r="246" spans="1:27" ht="12.75" x14ac:dyDescent="0.2">
      <c r="A246" s="21">
        <v>243</v>
      </c>
      <c r="B246" s="22"/>
      <c r="C246" s="22"/>
      <c r="D246" s="23"/>
      <c r="E246" s="103"/>
      <c r="F246" s="22"/>
      <c r="G246" s="22"/>
      <c r="H246" s="24"/>
      <c r="I246" s="16"/>
      <c r="J246" s="25"/>
      <c r="K246" s="25"/>
      <c r="L246" s="26"/>
      <c r="M246" s="17"/>
      <c r="N246" s="27"/>
      <c r="O246" s="27"/>
      <c r="P246" s="20"/>
      <c r="Q246" s="28"/>
      <c r="R246" s="28"/>
      <c r="S246" s="27"/>
      <c r="T246" s="29"/>
      <c r="U246" s="29"/>
      <c r="V246" s="3"/>
      <c r="X246" t="str">
        <f>IF(('1 - Cover page'!$B$9-M246)&lt;6,"&lt;=5 Days","&gt;5 Days")</f>
        <v>&lt;=5 Days</v>
      </c>
      <c r="Y246" t="str">
        <f>IF(('1 - Cover page'!$B$9-M246)=0,"0", IF(('1 - Cover page'!$B$9-M246)= 1,"1", IF(('1 - Cover page'!$B$9-M246)= 2,"2", IF(('1 - Cover page'!$B$9-M246)= 3,"3", IF(('1 - Cover page'!$B$9-M246)= 4,"4", IF(('1 - Cover page'!$B$9-M246)= 5,"5", IF(('1 - Cover page'!$B$9-M246)= 6,"6", IF(('1 - Cover page'!$B$9-M246)= 7,"7", IF(('1 - Cover page'!$B$9-M246)= 8,"8", IF(('1 - Cover page'!$B$9-M246)= 9,"9", IF(('1 - Cover page'!$B$9-M246)= 10,"10", IF(('1 - Cover page'!$B$9-M246)= 11,"11", IF(('1 - Cover page'!$B$9-M246)= 12,"12", IF(('1 - Cover page'!$B$9-M246)= 13,"13", IF(('1 - Cover page'!$B$9-M246)= 14,"14", IF(('1 - Cover page'!$B$9-M246)= 15,"15",  ""))))))))))))))))</f>
        <v>0</v>
      </c>
      <c r="Z246" t="str">
        <f>IF(('1 - Cover page'!$B$9-I246)=0,"0", IF(('1 - Cover page'!$B$9-I246)= 1,"1", IF(('1 - Cover page'!$B$9-I246)= 2,"2", IF(('1 - Cover page'!$B$9-I246)= 3,"3", IF(('1 - Cover page'!$B$9-I246)= 4,"4", IF(('1 - Cover page'!$B$9-I246)= 5,"5", IF(('1 - Cover page'!$B$9-I246)= 6,"6", IF(('1 - Cover page'!$B$9-I246)= 7,"7", IF(('1 - Cover page'!$B$9-I246)= 8,"8", IF(('1 - Cover page'!$B$9-I246)= 9,"9", IF(('1 - Cover page'!$B$9-I246)= 10,"10", IF(('1 - Cover page'!$B$9-I246)= 11,"11", IF(('1 - Cover page'!$B$9-I246)= 12,"12", IF(('1 - Cover page'!$B$9-I246)= 13,"13", IF(('1 - Cover page'!$B$9-I246)= 14,"14", IF(('1 - Cover page'!$B$9-I246)= 15,"15",  ""))))))))))))))))</f>
        <v>0</v>
      </c>
      <c r="AA246" t="e">
        <f>VLOOKUP(E246,'Age group'!$A$2:$B$7,2,TRUE)</f>
        <v>#N/A</v>
      </c>
    </row>
    <row r="247" spans="1:27" ht="12.75" x14ac:dyDescent="0.2">
      <c r="A247" s="21">
        <v>244</v>
      </c>
      <c r="B247" s="22"/>
      <c r="C247" s="22"/>
      <c r="D247" s="23"/>
      <c r="E247" s="103"/>
      <c r="F247" s="22"/>
      <c r="G247" s="22"/>
      <c r="H247" s="24"/>
      <c r="I247" s="16"/>
      <c r="J247" s="25"/>
      <c r="K247" s="25"/>
      <c r="L247" s="26"/>
      <c r="M247" s="17"/>
      <c r="N247" s="27"/>
      <c r="O247" s="27"/>
      <c r="P247" s="20"/>
      <c r="Q247" s="28"/>
      <c r="R247" s="28"/>
      <c r="S247" s="27"/>
      <c r="T247" s="29"/>
      <c r="U247" s="29"/>
      <c r="V247" s="3"/>
      <c r="X247" t="str">
        <f>IF(('1 - Cover page'!$B$9-M247)&lt;6,"&lt;=5 Days","&gt;5 Days")</f>
        <v>&lt;=5 Days</v>
      </c>
      <c r="Y247" t="str">
        <f>IF(('1 - Cover page'!$B$9-M247)=0,"0", IF(('1 - Cover page'!$B$9-M247)= 1,"1", IF(('1 - Cover page'!$B$9-M247)= 2,"2", IF(('1 - Cover page'!$B$9-M247)= 3,"3", IF(('1 - Cover page'!$B$9-M247)= 4,"4", IF(('1 - Cover page'!$B$9-M247)= 5,"5", IF(('1 - Cover page'!$B$9-M247)= 6,"6", IF(('1 - Cover page'!$B$9-M247)= 7,"7", IF(('1 - Cover page'!$B$9-M247)= 8,"8", IF(('1 - Cover page'!$B$9-M247)= 9,"9", IF(('1 - Cover page'!$B$9-M247)= 10,"10", IF(('1 - Cover page'!$B$9-M247)= 11,"11", IF(('1 - Cover page'!$B$9-M247)= 12,"12", IF(('1 - Cover page'!$B$9-M247)= 13,"13", IF(('1 - Cover page'!$B$9-M247)= 14,"14", IF(('1 - Cover page'!$B$9-M247)= 15,"15",  ""))))))))))))))))</f>
        <v>0</v>
      </c>
      <c r="Z247" t="str">
        <f>IF(('1 - Cover page'!$B$9-I247)=0,"0", IF(('1 - Cover page'!$B$9-I247)= 1,"1", IF(('1 - Cover page'!$B$9-I247)= 2,"2", IF(('1 - Cover page'!$B$9-I247)= 3,"3", IF(('1 - Cover page'!$B$9-I247)= 4,"4", IF(('1 - Cover page'!$B$9-I247)= 5,"5", IF(('1 - Cover page'!$B$9-I247)= 6,"6", IF(('1 - Cover page'!$B$9-I247)= 7,"7", IF(('1 - Cover page'!$B$9-I247)= 8,"8", IF(('1 - Cover page'!$B$9-I247)= 9,"9", IF(('1 - Cover page'!$B$9-I247)= 10,"10", IF(('1 - Cover page'!$B$9-I247)= 11,"11", IF(('1 - Cover page'!$B$9-I247)= 12,"12", IF(('1 - Cover page'!$B$9-I247)= 13,"13", IF(('1 - Cover page'!$B$9-I247)= 14,"14", IF(('1 - Cover page'!$B$9-I247)= 15,"15",  ""))))))))))))))))</f>
        <v>0</v>
      </c>
      <c r="AA247" t="e">
        <f>VLOOKUP(E247,'Age group'!$A$2:$B$7,2,TRUE)</f>
        <v>#N/A</v>
      </c>
    </row>
    <row r="248" spans="1:27" ht="12.75" x14ac:dyDescent="0.2">
      <c r="A248" s="21">
        <v>245</v>
      </c>
      <c r="B248" s="22"/>
      <c r="C248" s="22"/>
      <c r="D248" s="23"/>
      <c r="E248" s="103"/>
      <c r="F248" s="22"/>
      <c r="G248" s="22"/>
      <c r="H248" s="24"/>
      <c r="I248" s="16"/>
      <c r="J248" s="25"/>
      <c r="K248" s="25"/>
      <c r="L248" s="26"/>
      <c r="M248" s="17"/>
      <c r="N248" s="27"/>
      <c r="O248" s="27"/>
      <c r="P248" s="20"/>
      <c r="Q248" s="28"/>
      <c r="R248" s="28"/>
      <c r="S248" s="27"/>
      <c r="T248" s="29"/>
      <c r="U248" s="29"/>
      <c r="V248" s="3"/>
      <c r="X248" t="str">
        <f>IF(('1 - Cover page'!$B$9-M248)&lt;6,"&lt;=5 Days","&gt;5 Days")</f>
        <v>&lt;=5 Days</v>
      </c>
      <c r="Y248" t="str">
        <f>IF(('1 - Cover page'!$B$9-M248)=0,"0", IF(('1 - Cover page'!$B$9-M248)= 1,"1", IF(('1 - Cover page'!$B$9-M248)= 2,"2", IF(('1 - Cover page'!$B$9-M248)= 3,"3", IF(('1 - Cover page'!$B$9-M248)= 4,"4", IF(('1 - Cover page'!$B$9-M248)= 5,"5", IF(('1 - Cover page'!$B$9-M248)= 6,"6", IF(('1 - Cover page'!$B$9-M248)= 7,"7", IF(('1 - Cover page'!$B$9-M248)= 8,"8", IF(('1 - Cover page'!$B$9-M248)= 9,"9", IF(('1 - Cover page'!$B$9-M248)= 10,"10", IF(('1 - Cover page'!$B$9-M248)= 11,"11", IF(('1 - Cover page'!$B$9-M248)= 12,"12", IF(('1 - Cover page'!$B$9-M248)= 13,"13", IF(('1 - Cover page'!$B$9-M248)= 14,"14", IF(('1 - Cover page'!$B$9-M248)= 15,"15",  ""))))))))))))))))</f>
        <v>0</v>
      </c>
      <c r="Z248" t="str">
        <f>IF(('1 - Cover page'!$B$9-I248)=0,"0", IF(('1 - Cover page'!$B$9-I248)= 1,"1", IF(('1 - Cover page'!$B$9-I248)= 2,"2", IF(('1 - Cover page'!$B$9-I248)= 3,"3", IF(('1 - Cover page'!$B$9-I248)= 4,"4", IF(('1 - Cover page'!$B$9-I248)= 5,"5", IF(('1 - Cover page'!$B$9-I248)= 6,"6", IF(('1 - Cover page'!$B$9-I248)= 7,"7", IF(('1 - Cover page'!$B$9-I248)= 8,"8", IF(('1 - Cover page'!$B$9-I248)= 9,"9", IF(('1 - Cover page'!$B$9-I248)= 10,"10", IF(('1 - Cover page'!$B$9-I248)= 11,"11", IF(('1 - Cover page'!$B$9-I248)= 12,"12", IF(('1 - Cover page'!$B$9-I248)= 13,"13", IF(('1 - Cover page'!$B$9-I248)= 14,"14", IF(('1 - Cover page'!$B$9-I248)= 15,"15",  ""))))))))))))))))</f>
        <v>0</v>
      </c>
      <c r="AA248" t="e">
        <f>VLOOKUP(E248,'Age group'!$A$2:$B$7,2,TRUE)</f>
        <v>#N/A</v>
      </c>
    </row>
    <row r="249" spans="1:27" ht="12.75" x14ac:dyDescent="0.2">
      <c r="A249" s="21">
        <v>246</v>
      </c>
      <c r="B249" s="22"/>
      <c r="C249" s="22"/>
      <c r="D249" s="23"/>
      <c r="E249" s="103"/>
      <c r="F249" s="22"/>
      <c r="G249" s="22"/>
      <c r="H249" s="24"/>
      <c r="I249" s="16"/>
      <c r="J249" s="25"/>
      <c r="K249" s="25"/>
      <c r="L249" s="26"/>
      <c r="M249" s="17"/>
      <c r="N249" s="27"/>
      <c r="O249" s="27"/>
      <c r="P249" s="20"/>
      <c r="Q249" s="28"/>
      <c r="R249" s="28"/>
      <c r="S249" s="27"/>
      <c r="T249" s="29"/>
      <c r="U249" s="29"/>
      <c r="V249" s="3"/>
      <c r="X249" t="str">
        <f>IF(('1 - Cover page'!$B$9-M249)&lt;6,"&lt;=5 Days","&gt;5 Days")</f>
        <v>&lt;=5 Days</v>
      </c>
      <c r="Y249" t="str">
        <f>IF(('1 - Cover page'!$B$9-M249)=0,"0", IF(('1 - Cover page'!$B$9-M249)= 1,"1", IF(('1 - Cover page'!$B$9-M249)= 2,"2", IF(('1 - Cover page'!$B$9-M249)= 3,"3", IF(('1 - Cover page'!$B$9-M249)= 4,"4", IF(('1 - Cover page'!$B$9-M249)= 5,"5", IF(('1 - Cover page'!$B$9-M249)= 6,"6", IF(('1 - Cover page'!$B$9-M249)= 7,"7", IF(('1 - Cover page'!$B$9-M249)= 8,"8", IF(('1 - Cover page'!$B$9-M249)= 9,"9", IF(('1 - Cover page'!$B$9-M249)= 10,"10", IF(('1 - Cover page'!$B$9-M249)= 11,"11", IF(('1 - Cover page'!$B$9-M249)= 12,"12", IF(('1 - Cover page'!$B$9-M249)= 13,"13", IF(('1 - Cover page'!$B$9-M249)= 14,"14", IF(('1 - Cover page'!$B$9-M249)= 15,"15",  ""))))))))))))))))</f>
        <v>0</v>
      </c>
      <c r="Z249" t="str">
        <f>IF(('1 - Cover page'!$B$9-I249)=0,"0", IF(('1 - Cover page'!$B$9-I249)= 1,"1", IF(('1 - Cover page'!$B$9-I249)= 2,"2", IF(('1 - Cover page'!$B$9-I249)= 3,"3", IF(('1 - Cover page'!$B$9-I249)= 4,"4", IF(('1 - Cover page'!$B$9-I249)= 5,"5", IF(('1 - Cover page'!$B$9-I249)= 6,"6", IF(('1 - Cover page'!$B$9-I249)= 7,"7", IF(('1 - Cover page'!$B$9-I249)= 8,"8", IF(('1 - Cover page'!$B$9-I249)= 9,"9", IF(('1 - Cover page'!$B$9-I249)= 10,"10", IF(('1 - Cover page'!$B$9-I249)= 11,"11", IF(('1 - Cover page'!$B$9-I249)= 12,"12", IF(('1 - Cover page'!$B$9-I249)= 13,"13", IF(('1 - Cover page'!$B$9-I249)= 14,"14", IF(('1 - Cover page'!$B$9-I249)= 15,"15",  ""))))))))))))))))</f>
        <v>0</v>
      </c>
      <c r="AA249" t="e">
        <f>VLOOKUP(E249,'Age group'!$A$2:$B$7,2,TRUE)</f>
        <v>#N/A</v>
      </c>
    </row>
    <row r="250" spans="1:27" ht="12.75" x14ac:dyDescent="0.2">
      <c r="A250" s="21">
        <v>247</v>
      </c>
      <c r="B250" s="22"/>
      <c r="C250" s="22"/>
      <c r="D250" s="23"/>
      <c r="E250" s="103"/>
      <c r="F250" s="22"/>
      <c r="G250" s="22"/>
      <c r="H250" s="24"/>
      <c r="I250" s="16"/>
      <c r="J250" s="25"/>
      <c r="K250" s="25"/>
      <c r="L250" s="26"/>
      <c r="M250" s="17"/>
      <c r="N250" s="27"/>
      <c r="O250" s="27"/>
      <c r="P250" s="20"/>
      <c r="Q250" s="28"/>
      <c r="R250" s="28"/>
      <c r="S250" s="27"/>
      <c r="T250" s="29"/>
      <c r="U250" s="29"/>
      <c r="V250" s="3"/>
      <c r="X250" t="str">
        <f>IF(('1 - Cover page'!$B$9-M250)&lt;6,"&lt;=5 Days","&gt;5 Days")</f>
        <v>&lt;=5 Days</v>
      </c>
      <c r="Y250" t="str">
        <f>IF(('1 - Cover page'!$B$9-M250)=0,"0", IF(('1 - Cover page'!$B$9-M250)= 1,"1", IF(('1 - Cover page'!$B$9-M250)= 2,"2", IF(('1 - Cover page'!$B$9-M250)= 3,"3", IF(('1 - Cover page'!$B$9-M250)= 4,"4", IF(('1 - Cover page'!$B$9-M250)= 5,"5", IF(('1 - Cover page'!$B$9-M250)= 6,"6", IF(('1 - Cover page'!$B$9-M250)= 7,"7", IF(('1 - Cover page'!$B$9-M250)= 8,"8", IF(('1 - Cover page'!$B$9-M250)= 9,"9", IF(('1 - Cover page'!$B$9-M250)= 10,"10", IF(('1 - Cover page'!$B$9-M250)= 11,"11", IF(('1 - Cover page'!$B$9-M250)= 12,"12", IF(('1 - Cover page'!$B$9-M250)= 13,"13", IF(('1 - Cover page'!$B$9-M250)= 14,"14", IF(('1 - Cover page'!$B$9-M250)= 15,"15",  ""))))))))))))))))</f>
        <v>0</v>
      </c>
      <c r="Z250" t="str">
        <f>IF(('1 - Cover page'!$B$9-I250)=0,"0", IF(('1 - Cover page'!$B$9-I250)= 1,"1", IF(('1 - Cover page'!$B$9-I250)= 2,"2", IF(('1 - Cover page'!$B$9-I250)= 3,"3", IF(('1 - Cover page'!$B$9-I250)= 4,"4", IF(('1 - Cover page'!$B$9-I250)= 5,"5", IF(('1 - Cover page'!$B$9-I250)= 6,"6", IF(('1 - Cover page'!$B$9-I250)= 7,"7", IF(('1 - Cover page'!$B$9-I250)= 8,"8", IF(('1 - Cover page'!$B$9-I250)= 9,"9", IF(('1 - Cover page'!$B$9-I250)= 10,"10", IF(('1 - Cover page'!$B$9-I250)= 11,"11", IF(('1 - Cover page'!$B$9-I250)= 12,"12", IF(('1 - Cover page'!$B$9-I250)= 13,"13", IF(('1 - Cover page'!$B$9-I250)= 14,"14", IF(('1 - Cover page'!$B$9-I250)= 15,"15",  ""))))))))))))))))</f>
        <v>0</v>
      </c>
      <c r="AA250" t="e">
        <f>VLOOKUP(E250,'Age group'!$A$2:$B$7,2,TRUE)</f>
        <v>#N/A</v>
      </c>
    </row>
    <row r="251" spans="1:27" ht="12.75" x14ac:dyDescent="0.2">
      <c r="A251" s="21">
        <v>248</v>
      </c>
      <c r="B251" s="22"/>
      <c r="C251" s="22"/>
      <c r="D251" s="23"/>
      <c r="E251" s="103"/>
      <c r="F251" s="22"/>
      <c r="G251" s="22"/>
      <c r="H251" s="24"/>
      <c r="I251" s="16"/>
      <c r="J251" s="25"/>
      <c r="K251" s="25"/>
      <c r="L251" s="26"/>
      <c r="M251" s="17"/>
      <c r="N251" s="27"/>
      <c r="O251" s="27"/>
      <c r="P251" s="20"/>
      <c r="Q251" s="28"/>
      <c r="R251" s="28"/>
      <c r="S251" s="27"/>
      <c r="T251" s="29"/>
      <c r="U251" s="29"/>
      <c r="V251" s="3"/>
      <c r="X251" t="str">
        <f>IF(('1 - Cover page'!$B$9-M251)&lt;6,"&lt;=5 Days","&gt;5 Days")</f>
        <v>&lt;=5 Days</v>
      </c>
      <c r="Y251" t="str">
        <f>IF(('1 - Cover page'!$B$9-M251)=0,"0", IF(('1 - Cover page'!$B$9-M251)= 1,"1", IF(('1 - Cover page'!$B$9-M251)= 2,"2", IF(('1 - Cover page'!$B$9-M251)= 3,"3", IF(('1 - Cover page'!$B$9-M251)= 4,"4", IF(('1 - Cover page'!$B$9-M251)= 5,"5", IF(('1 - Cover page'!$B$9-M251)= 6,"6", IF(('1 - Cover page'!$B$9-M251)= 7,"7", IF(('1 - Cover page'!$B$9-M251)= 8,"8", IF(('1 - Cover page'!$B$9-M251)= 9,"9", IF(('1 - Cover page'!$B$9-M251)= 10,"10", IF(('1 - Cover page'!$B$9-M251)= 11,"11", IF(('1 - Cover page'!$B$9-M251)= 12,"12", IF(('1 - Cover page'!$B$9-M251)= 13,"13", IF(('1 - Cover page'!$B$9-M251)= 14,"14", IF(('1 - Cover page'!$B$9-M251)= 15,"15",  ""))))))))))))))))</f>
        <v>0</v>
      </c>
      <c r="Z251" t="str">
        <f>IF(('1 - Cover page'!$B$9-I251)=0,"0", IF(('1 - Cover page'!$B$9-I251)= 1,"1", IF(('1 - Cover page'!$B$9-I251)= 2,"2", IF(('1 - Cover page'!$B$9-I251)= 3,"3", IF(('1 - Cover page'!$B$9-I251)= 4,"4", IF(('1 - Cover page'!$B$9-I251)= 5,"5", IF(('1 - Cover page'!$B$9-I251)= 6,"6", IF(('1 - Cover page'!$B$9-I251)= 7,"7", IF(('1 - Cover page'!$B$9-I251)= 8,"8", IF(('1 - Cover page'!$B$9-I251)= 9,"9", IF(('1 - Cover page'!$B$9-I251)= 10,"10", IF(('1 - Cover page'!$B$9-I251)= 11,"11", IF(('1 - Cover page'!$B$9-I251)= 12,"12", IF(('1 - Cover page'!$B$9-I251)= 13,"13", IF(('1 - Cover page'!$B$9-I251)= 14,"14", IF(('1 - Cover page'!$B$9-I251)= 15,"15",  ""))))))))))))))))</f>
        <v>0</v>
      </c>
      <c r="AA251" t="e">
        <f>VLOOKUP(E251,'Age group'!$A$2:$B$7,2,TRUE)</f>
        <v>#N/A</v>
      </c>
    </row>
    <row r="252" spans="1:27" ht="12.75" x14ac:dyDescent="0.2">
      <c r="A252" s="21">
        <v>249</v>
      </c>
      <c r="B252" s="22"/>
      <c r="C252" s="22"/>
      <c r="D252" s="23"/>
      <c r="E252" s="103"/>
      <c r="F252" s="22"/>
      <c r="G252" s="22"/>
      <c r="H252" s="24"/>
      <c r="I252" s="16"/>
      <c r="J252" s="25"/>
      <c r="K252" s="25"/>
      <c r="L252" s="26"/>
      <c r="M252" s="17"/>
      <c r="N252" s="27"/>
      <c r="O252" s="27"/>
      <c r="P252" s="20"/>
      <c r="Q252" s="28"/>
      <c r="R252" s="28"/>
      <c r="S252" s="27"/>
      <c r="T252" s="29"/>
      <c r="U252" s="29"/>
      <c r="V252" s="3"/>
      <c r="X252" t="str">
        <f>IF(('1 - Cover page'!$B$9-M252)&lt;6,"&lt;=5 Days","&gt;5 Days")</f>
        <v>&lt;=5 Days</v>
      </c>
      <c r="Y252" t="str">
        <f>IF(('1 - Cover page'!$B$9-M252)=0,"0", IF(('1 - Cover page'!$B$9-M252)= 1,"1", IF(('1 - Cover page'!$B$9-M252)= 2,"2", IF(('1 - Cover page'!$B$9-M252)= 3,"3", IF(('1 - Cover page'!$B$9-M252)= 4,"4", IF(('1 - Cover page'!$B$9-M252)= 5,"5", IF(('1 - Cover page'!$B$9-M252)= 6,"6", IF(('1 - Cover page'!$B$9-M252)= 7,"7", IF(('1 - Cover page'!$B$9-M252)= 8,"8", IF(('1 - Cover page'!$B$9-M252)= 9,"9", IF(('1 - Cover page'!$B$9-M252)= 10,"10", IF(('1 - Cover page'!$B$9-M252)= 11,"11", IF(('1 - Cover page'!$B$9-M252)= 12,"12", IF(('1 - Cover page'!$B$9-M252)= 13,"13", IF(('1 - Cover page'!$B$9-M252)= 14,"14", IF(('1 - Cover page'!$B$9-M252)= 15,"15",  ""))))))))))))))))</f>
        <v>0</v>
      </c>
      <c r="Z252" t="str">
        <f>IF(('1 - Cover page'!$B$9-I252)=0,"0", IF(('1 - Cover page'!$B$9-I252)= 1,"1", IF(('1 - Cover page'!$B$9-I252)= 2,"2", IF(('1 - Cover page'!$B$9-I252)= 3,"3", IF(('1 - Cover page'!$B$9-I252)= 4,"4", IF(('1 - Cover page'!$B$9-I252)= 5,"5", IF(('1 - Cover page'!$B$9-I252)= 6,"6", IF(('1 - Cover page'!$B$9-I252)= 7,"7", IF(('1 - Cover page'!$B$9-I252)= 8,"8", IF(('1 - Cover page'!$B$9-I252)= 9,"9", IF(('1 - Cover page'!$B$9-I252)= 10,"10", IF(('1 - Cover page'!$B$9-I252)= 11,"11", IF(('1 - Cover page'!$B$9-I252)= 12,"12", IF(('1 - Cover page'!$B$9-I252)= 13,"13", IF(('1 - Cover page'!$B$9-I252)= 14,"14", IF(('1 - Cover page'!$B$9-I252)= 15,"15",  ""))))))))))))))))</f>
        <v>0</v>
      </c>
      <c r="AA252" t="e">
        <f>VLOOKUP(E252,'Age group'!$A$2:$B$7,2,TRUE)</f>
        <v>#N/A</v>
      </c>
    </row>
    <row r="253" spans="1:27" ht="12.75" x14ac:dyDescent="0.2">
      <c r="A253" s="21">
        <v>250</v>
      </c>
      <c r="B253" s="22"/>
      <c r="C253" s="22"/>
      <c r="D253" s="23"/>
      <c r="E253" s="103"/>
      <c r="F253" s="22"/>
      <c r="G253" s="22"/>
      <c r="H253" s="24"/>
      <c r="I253" s="16"/>
      <c r="J253" s="25"/>
      <c r="K253" s="25"/>
      <c r="L253" s="26"/>
      <c r="M253" s="17"/>
      <c r="N253" s="27"/>
      <c r="O253" s="27"/>
      <c r="P253" s="20"/>
      <c r="Q253" s="28"/>
      <c r="R253" s="28"/>
      <c r="S253" s="27"/>
      <c r="T253" s="29"/>
      <c r="U253" s="29"/>
      <c r="V253" s="3"/>
      <c r="X253" t="str">
        <f>IF(('1 - Cover page'!$B$9-M253)&lt;6,"&lt;=5 Days","&gt;5 Days")</f>
        <v>&lt;=5 Days</v>
      </c>
      <c r="Y253" t="str">
        <f>IF(('1 - Cover page'!$B$9-M253)=0,"0", IF(('1 - Cover page'!$B$9-M253)= 1,"1", IF(('1 - Cover page'!$B$9-M253)= 2,"2", IF(('1 - Cover page'!$B$9-M253)= 3,"3", IF(('1 - Cover page'!$B$9-M253)= 4,"4", IF(('1 - Cover page'!$B$9-M253)= 5,"5", IF(('1 - Cover page'!$B$9-M253)= 6,"6", IF(('1 - Cover page'!$B$9-M253)= 7,"7", IF(('1 - Cover page'!$B$9-M253)= 8,"8", IF(('1 - Cover page'!$B$9-M253)= 9,"9", IF(('1 - Cover page'!$B$9-M253)= 10,"10", IF(('1 - Cover page'!$B$9-M253)= 11,"11", IF(('1 - Cover page'!$B$9-M253)= 12,"12", IF(('1 - Cover page'!$B$9-M253)= 13,"13", IF(('1 - Cover page'!$B$9-M253)= 14,"14", IF(('1 - Cover page'!$B$9-M253)= 15,"15",  ""))))))))))))))))</f>
        <v>0</v>
      </c>
      <c r="Z253" t="str">
        <f>IF(('1 - Cover page'!$B$9-I253)=0,"0", IF(('1 - Cover page'!$B$9-I253)= 1,"1", IF(('1 - Cover page'!$B$9-I253)= 2,"2", IF(('1 - Cover page'!$B$9-I253)= 3,"3", IF(('1 - Cover page'!$B$9-I253)= 4,"4", IF(('1 - Cover page'!$B$9-I253)= 5,"5", IF(('1 - Cover page'!$B$9-I253)= 6,"6", IF(('1 - Cover page'!$B$9-I253)= 7,"7", IF(('1 - Cover page'!$B$9-I253)= 8,"8", IF(('1 - Cover page'!$B$9-I253)= 9,"9", IF(('1 - Cover page'!$B$9-I253)= 10,"10", IF(('1 - Cover page'!$B$9-I253)= 11,"11", IF(('1 - Cover page'!$B$9-I253)= 12,"12", IF(('1 - Cover page'!$B$9-I253)= 13,"13", IF(('1 - Cover page'!$B$9-I253)= 14,"14", IF(('1 - Cover page'!$B$9-I253)= 15,"15",  ""))))))))))))))))</f>
        <v>0</v>
      </c>
      <c r="AA253" t="e">
        <f>VLOOKUP(E253,'Age group'!$A$2:$B$7,2,TRUE)</f>
        <v>#N/A</v>
      </c>
    </row>
    <row r="254" spans="1:27" ht="12.75" x14ac:dyDescent="0.2">
      <c r="A254" s="21">
        <v>251</v>
      </c>
      <c r="B254" s="22"/>
      <c r="C254" s="22"/>
      <c r="D254" s="23"/>
      <c r="E254" s="103"/>
      <c r="F254" s="22"/>
      <c r="G254" s="22"/>
      <c r="H254" s="24"/>
      <c r="I254" s="16"/>
      <c r="J254" s="25"/>
      <c r="K254" s="25"/>
      <c r="L254" s="26"/>
      <c r="M254" s="17"/>
      <c r="N254" s="27"/>
      <c r="O254" s="27"/>
      <c r="P254" s="20"/>
      <c r="Q254" s="28"/>
      <c r="R254" s="28"/>
      <c r="S254" s="27"/>
      <c r="T254" s="29"/>
      <c r="U254" s="29"/>
      <c r="V254" s="3"/>
      <c r="X254" t="str">
        <f>IF(('1 - Cover page'!$B$9-M254)&lt;6,"&lt;=5 Days","&gt;5 Days")</f>
        <v>&lt;=5 Days</v>
      </c>
      <c r="Y254" t="str">
        <f>IF(('1 - Cover page'!$B$9-M254)=0,"0", IF(('1 - Cover page'!$B$9-M254)= 1,"1", IF(('1 - Cover page'!$B$9-M254)= 2,"2", IF(('1 - Cover page'!$B$9-M254)= 3,"3", IF(('1 - Cover page'!$B$9-M254)= 4,"4", IF(('1 - Cover page'!$B$9-M254)= 5,"5", IF(('1 - Cover page'!$B$9-M254)= 6,"6", IF(('1 - Cover page'!$B$9-M254)= 7,"7", IF(('1 - Cover page'!$B$9-M254)= 8,"8", IF(('1 - Cover page'!$B$9-M254)= 9,"9", IF(('1 - Cover page'!$B$9-M254)= 10,"10", IF(('1 - Cover page'!$B$9-M254)= 11,"11", IF(('1 - Cover page'!$B$9-M254)= 12,"12", IF(('1 - Cover page'!$B$9-M254)= 13,"13", IF(('1 - Cover page'!$B$9-M254)= 14,"14", IF(('1 - Cover page'!$B$9-M254)= 15,"15",  ""))))))))))))))))</f>
        <v>0</v>
      </c>
      <c r="Z254" t="str">
        <f>IF(('1 - Cover page'!$B$9-I254)=0,"0", IF(('1 - Cover page'!$B$9-I254)= 1,"1", IF(('1 - Cover page'!$B$9-I254)= 2,"2", IF(('1 - Cover page'!$B$9-I254)= 3,"3", IF(('1 - Cover page'!$B$9-I254)= 4,"4", IF(('1 - Cover page'!$B$9-I254)= 5,"5", IF(('1 - Cover page'!$B$9-I254)= 6,"6", IF(('1 - Cover page'!$B$9-I254)= 7,"7", IF(('1 - Cover page'!$B$9-I254)= 8,"8", IF(('1 - Cover page'!$B$9-I254)= 9,"9", IF(('1 - Cover page'!$B$9-I254)= 10,"10", IF(('1 - Cover page'!$B$9-I254)= 11,"11", IF(('1 - Cover page'!$B$9-I254)= 12,"12", IF(('1 - Cover page'!$B$9-I254)= 13,"13", IF(('1 - Cover page'!$B$9-I254)= 14,"14", IF(('1 - Cover page'!$B$9-I254)= 15,"15",  ""))))))))))))))))</f>
        <v>0</v>
      </c>
      <c r="AA254" t="e">
        <f>VLOOKUP(E254,'Age group'!$A$2:$B$7,2,TRUE)</f>
        <v>#N/A</v>
      </c>
    </row>
    <row r="255" spans="1:27" ht="12.75" x14ac:dyDescent="0.2">
      <c r="A255" s="21">
        <v>252</v>
      </c>
      <c r="B255" s="22"/>
      <c r="C255" s="22"/>
      <c r="D255" s="23"/>
      <c r="E255" s="103"/>
      <c r="F255" s="22"/>
      <c r="G255" s="22"/>
      <c r="H255" s="24"/>
      <c r="I255" s="16"/>
      <c r="J255" s="25"/>
      <c r="K255" s="25"/>
      <c r="L255" s="26"/>
      <c r="M255" s="17"/>
      <c r="N255" s="27"/>
      <c r="O255" s="27"/>
      <c r="P255" s="20"/>
      <c r="Q255" s="28"/>
      <c r="R255" s="28"/>
      <c r="S255" s="27"/>
      <c r="T255" s="29"/>
      <c r="U255" s="29"/>
      <c r="V255" s="3"/>
      <c r="X255" t="str">
        <f>IF(('1 - Cover page'!$B$9-M255)&lt;6,"&lt;=5 Days","&gt;5 Days")</f>
        <v>&lt;=5 Days</v>
      </c>
      <c r="Y255" t="str">
        <f>IF(('1 - Cover page'!$B$9-M255)=0,"0", IF(('1 - Cover page'!$B$9-M255)= 1,"1", IF(('1 - Cover page'!$B$9-M255)= 2,"2", IF(('1 - Cover page'!$B$9-M255)= 3,"3", IF(('1 - Cover page'!$B$9-M255)= 4,"4", IF(('1 - Cover page'!$B$9-M255)= 5,"5", IF(('1 - Cover page'!$B$9-M255)= 6,"6", IF(('1 - Cover page'!$B$9-M255)= 7,"7", IF(('1 - Cover page'!$B$9-M255)= 8,"8", IF(('1 - Cover page'!$B$9-M255)= 9,"9", IF(('1 - Cover page'!$B$9-M255)= 10,"10", IF(('1 - Cover page'!$B$9-M255)= 11,"11", IF(('1 - Cover page'!$B$9-M255)= 12,"12", IF(('1 - Cover page'!$B$9-M255)= 13,"13", IF(('1 - Cover page'!$B$9-M255)= 14,"14", IF(('1 - Cover page'!$B$9-M255)= 15,"15",  ""))))))))))))))))</f>
        <v>0</v>
      </c>
      <c r="Z255" t="str">
        <f>IF(('1 - Cover page'!$B$9-I255)=0,"0", IF(('1 - Cover page'!$B$9-I255)= 1,"1", IF(('1 - Cover page'!$B$9-I255)= 2,"2", IF(('1 - Cover page'!$B$9-I255)= 3,"3", IF(('1 - Cover page'!$B$9-I255)= 4,"4", IF(('1 - Cover page'!$B$9-I255)= 5,"5", IF(('1 - Cover page'!$B$9-I255)= 6,"6", IF(('1 - Cover page'!$B$9-I255)= 7,"7", IF(('1 - Cover page'!$B$9-I255)= 8,"8", IF(('1 - Cover page'!$B$9-I255)= 9,"9", IF(('1 - Cover page'!$B$9-I255)= 10,"10", IF(('1 - Cover page'!$B$9-I255)= 11,"11", IF(('1 - Cover page'!$B$9-I255)= 12,"12", IF(('1 - Cover page'!$B$9-I255)= 13,"13", IF(('1 - Cover page'!$B$9-I255)= 14,"14", IF(('1 - Cover page'!$B$9-I255)= 15,"15",  ""))))))))))))))))</f>
        <v>0</v>
      </c>
      <c r="AA255" t="e">
        <f>VLOOKUP(E255,'Age group'!$A$2:$B$7,2,TRUE)</f>
        <v>#N/A</v>
      </c>
    </row>
    <row r="256" spans="1:27" ht="12.75" x14ac:dyDescent="0.2">
      <c r="A256" s="21">
        <v>253</v>
      </c>
      <c r="B256" s="22"/>
      <c r="C256" s="22"/>
      <c r="D256" s="23"/>
      <c r="E256" s="103"/>
      <c r="F256" s="22"/>
      <c r="G256" s="22"/>
      <c r="H256" s="24"/>
      <c r="I256" s="16"/>
      <c r="J256" s="25"/>
      <c r="K256" s="25"/>
      <c r="L256" s="26"/>
      <c r="M256" s="17"/>
      <c r="N256" s="27"/>
      <c r="O256" s="27"/>
      <c r="P256" s="20"/>
      <c r="Q256" s="28"/>
      <c r="R256" s="28"/>
      <c r="S256" s="27"/>
      <c r="T256" s="29"/>
      <c r="U256" s="29"/>
      <c r="V256" s="3"/>
      <c r="X256" t="str">
        <f>IF(('1 - Cover page'!$B$9-M256)&lt;6,"&lt;=5 Days","&gt;5 Days")</f>
        <v>&lt;=5 Days</v>
      </c>
      <c r="Y256" t="str">
        <f>IF(('1 - Cover page'!$B$9-M256)=0,"0", IF(('1 - Cover page'!$B$9-M256)= 1,"1", IF(('1 - Cover page'!$B$9-M256)= 2,"2", IF(('1 - Cover page'!$B$9-M256)= 3,"3", IF(('1 - Cover page'!$B$9-M256)= 4,"4", IF(('1 - Cover page'!$B$9-M256)= 5,"5", IF(('1 - Cover page'!$B$9-M256)= 6,"6", IF(('1 - Cover page'!$B$9-M256)= 7,"7", IF(('1 - Cover page'!$B$9-M256)= 8,"8", IF(('1 - Cover page'!$B$9-M256)= 9,"9", IF(('1 - Cover page'!$B$9-M256)= 10,"10", IF(('1 - Cover page'!$B$9-M256)= 11,"11", IF(('1 - Cover page'!$B$9-M256)= 12,"12", IF(('1 - Cover page'!$B$9-M256)= 13,"13", IF(('1 - Cover page'!$B$9-M256)= 14,"14", IF(('1 - Cover page'!$B$9-M256)= 15,"15",  ""))))))))))))))))</f>
        <v>0</v>
      </c>
      <c r="Z256" t="str">
        <f>IF(('1 - Cover page'!$B$9-I256)=0,"0", IF(('1 - Cover page'!$B$9-I256)= 1,"1", IF(('1 - Cover page'!$B$9-I256)= 2,"2", IF(('1 - Cover page'!$B$9-I256)= 3,"3", IF(('1 - Cover page'!$B$9-I256)= 4,"4", IF(('1 - Cover page'!$B$9-I256)= 5,"5", IF(('1 - Cover page'!$B$9-I256)= 6,"6", IF(('1 - Cover page'!$B$9-I256)= 7,"7", IF(('1 - Cover page'!$B$9-I256)= 8,"8", IF(('1 - Cover page'!$B$9-I256)= 9,"9", IF(('1 - Cover page'!$B$9-I256)= 10,"10", IF(('1 - Cover page'!$B$9-I256)= 11,"11", IF(('1 - Cover page'!$B$9-I256)= 12,"12", IF(('1 - Cover page'!$B$9-I256)= 13,"13", IF(('1 - Cover page'!$B$9-I256)= 14,"14", IF(('1 - Cover page'!$B$9-I256)= 15,"15",  ""))))))))))))))))</f>
        <v>0</v>
      </c>
      <c r="AA256" t="e">
        <f>VLOOKUP(E256,'Age group'!$A$2:$B$7,2,TRUE)</f>
        <v>#N/A</v>
      </c>
    </row>
    <row r="257" spans="1:27" ht="12.75" x14ac:dyDescent="0.2">
      <c r="A257" s="21">
        <v>254</v>
      </c>
      <c r="B257" s="22"/>
      <c r="C257" s="22"/>
      <c r="D257" s="23"/>
      <c r="E257" s="103"/>
      <c r="F257" s="22"/>
      <c r="G257" s="22"/>
      <c r="H257" s="24"/>
      <c r="I257" s="16"/>
      <c r="J257" s="25"/>
      <c r="K257" s="25"/>
      <c r="L257" s="26"/>
      <c r="M257" s="17"/>
      <c r="N257" s="27"/>
      <c r="O257" s="27"/>
      <c r="P257" s="20"/>
      <c r="Q257" s="28"/>
      <c r="R257" s="28"/>
      <c r="S257" s="27"/>
      <c r="T257" s="29"/>
      <c r="U257" s="29"/>
      <c r="V257" s="3"/>
      <c r="X257" t="str">
        <f>IF(('1 - Cover page'!$B$9-M257)&lt;6,"&lt;=5 Days","&gt;5 Days")</f>
        <v>&lt;=5 Days</v>
      </c>
      <c r="Y257" t="str">
        <f>IF(('1 - Cover page'!$B$9-M257)=0,"0", IF(('1 - Cover page'!$B$9-M257)= 1,"1", IF(('1 - Cover page'!$B$9-M257)= 2,"2", IF(('1 - Cover page'!$B$9-M257)= 3,"3", IF(('1 - Cover page'!$B$9-M257)= 4,"4", IF(('1 - Cover page'!$B$9-M257)= 5,"5", IF(('1 - Cover page'!$B$9-M257)= 6,"6", IF(('1 - Cover page'!$B$9-M257)= 7,"7", IF(('1 - Cover page'!$B$9-M257)= 8,"8", IF(('1 - Cover page'!$B$9-M257)= 9,"9", IF(('1 - Cover page'!$B$9-M257)= 10,"10", IF(('1 - Cover page'!$B$9-M257)= 11,"11", IF(('1 - Cover page'!$B$9-M257)= 12,"12", IF(('1 - Cover page'!$B$9-M257)= 13,"13", IF(('1 - Cover page'!$B$9-M257)= 14,"14", IF(('1 - Cover page'!$B$9-M257)= 15,"15",  ""))))))))))))))))</f>
        <v>0</v>
      </c>
      <c r="Z257" t="str">
        <f>IF(('1 - Cover page'!$B$9-I257)=0,"0", IF(('1 - Cover page'!$B$9-I257)= 1,"1", IF(('1 - Cover page'!$B$9-I257)= 2,"2", IF(('1 - Cover page'!$B$9-I257)= 3,"3", IF(('1 - Cover page'!$B$9-I257)= 4,"4", IF(('1 - Cover page'!$B$9-I257)= 5,"5", IF(('1 - Cover page'!$B$9-I257)= 6,"6", IF(('1 - Cover page'!$B$9-I257)= 7,"7", IF(('1 - Cover page'!$B$9-I257)= 8,"8", IF(('1 - Cover page'!$B$9-I257)= 9,"9", IF(('1 - Cover page'!$B$9-I257)= 10,"10", IF(('1 - Cover page'!$B$9-I257)= 11,"11", IF(('1 - Cover page'!$B$9-I257)= 12,"12", IF(('1 - Cover page'!$B$9-I257)= 13,"13", IF(('1 - Cover page'!$B$9-I257)= 14,"14", IF(('1 - Cover page'!$B$9-I257)= 15,"15",  ""))))))))))))))))</f>
        <v>0</v>
      </c>
      <c r="AA257" t="e">
        <f>VLOOKUP(E257,'Age group'!$A$2:$B$7,2,TRUE)</f>
        <v>#N/A</v>
      </c>
    </row>
    <row r="258" spans="1:27" ht="12.75" x14ac:dyDescent="0.2">
      <c r="A258" s="21">
        <v>255</v>
      </c>
      <c r="B258" s="22"/>
      <c r="C258" s="22"/>
      <c r="D258" s="23"/>
      <c r="E258" s="103"/>
      <c r="F258" s="22"/>
      <c r="G258" s="22"/>
      <c r="H258" s="24"/>
      <c r="I258" s="16"/>
      <c r="J258" s="25"/>
      <c r="K258" s="25"/>
      <c r="L258" s="26"/>
      <c r="M258" s="17"/>
      <c r="N258" s="27"/>
      <c r="O258" s="27"/>
      <c r="P258" s="20"/>
      <c r="Q258" s="28"/>
      <c r="R258" s="28"/>
      <c r="S258" s="27"/>
      <c r="T258" s="29"/>
      <c r="U258" s="29"/>
      <c r="V258" s="3"/>
      <c r="X258" t="str">
        <f>IF(('1 - Cover page'!$B$9-M258)&lt;6,"&lt;=5 Days","&gt;5 Days")</f>
        <v>&lt;=5 Days</v>
      </c>
      <c r="Y258" t="str">
        <f>IF(('1 - Cover page'!$B$9-M258)=0,"0", IF(('1 - Cover page'!$B$9-M258)= 1,"1", IF(('1 - Cover page'!$B$9-M258)= 2,"2", IF(('1 - Cover page'!$B$9-M258)= 3,"3", IF(('1 - Cover page'!$B$9-M258)= 4,"4", IF(('1 - Cover page'!$B$9-M258)= 5,"5", IF(('1 - Cover page'!$B$9-M258)= 6,"6", IF(('1 - Cover page'!$B$9-M258)= 7,"7", IF(('1 - Cover page'!$B$9-M258)= 8,"8", IF(('1 - Cover page'!$B$9-M258)= 9,"9", IF(('1 - Cover page'!$B$9-M258)= 10,"10", IF(('1 - Cover page'!$B$9-M258)= 11,"11", IF(('1 - Cover page'!$B$9-M258)= 12,"12", IF(('1 - Cover page'!$B$9-M258)= 13,"13", IF(('1 - Cover page'!$B$9-M258)= 14,"14", IF(('1 - Cover page'!$B$9-M258)= 15,"15",  ""))))))))))))))))</f>
        <v>0</v>
      </c>
      <c r="Z258" t="str">
        <f>IF(('1 - Cover page'!$B$9-I258)=0,"0", IF(('1 - Cover page'!$B$9-I258)= 1,"1", IF(('1 - Cover page'!$B$9-I258)= 2,"2", IF(('1 - Cover page'!$B$9-I258)= 3,"3", IF(('1 - Cover page'!$B$9-I258)= 4,"4", IF(('1 - Cover page'!$B$9-I258)= 5,"5", IF(('1 - Cover page'!$B$9-I258)= 6,"6", IF(('1 - Cover page'!$B$9-I258)= 7,"7", IF(('1 - Cover page'!$B$9-I258)= 8,"8", IF(('1 - Cover page'!$B$9-I258)= 9,"9", IF(('1 - Cover page'!$B$9-I258)= 10,"10", IF(('1 - Cover page'!$B$9-I258)= 11,"11", IF(('1 - Cover page'!$B$9-I258)= 12,"12", IF(('1 - Cover page'!$B$9-I258)= 13,"13", IF(('1 - Cover page'!$B$9-I258)= 14,"14", IF(('1 - Cover page'!$B$9-I258)= 15,"15",  ""))))))))))))))))</f>
        <v>0</v>
      </c>
      <c r="AA258" t="e">
        <f>VLOOKUP(E258,'Age group'!$A$2:$B$7,2,TRUE)</f>
        <v>#N/A</v>
      </c>
    </row>
    <row r="259" spans="1:27" ht="12.75" x14ac:dyDescent="0.2">
      <c r="A259" s="21">
        <v>256</v>
      </c>
      <c r="B259" s="22"/>
      <c r="C259" s="22"/>
      <c r="D259" s="23"/>
      <c r="E259" s="103"/>
      <c r="F259" s="22"/>
      <c r="G259" s="22"/>
      <c r="H259" s="24"/>
      <c r="I259" s="16"/>
      <c r="J259" s="25"/>
      <c r="K259" s="25"/>
      <c r="L259" s="26"/>
      <c r="M259" s="17"/>
      <c r="N259" s="27"/>
      <c r="O259" s="27"/>
      <c r="P259" s="20"/>
      <c r="Q259" s="28"/>
      <c r="R259" s="28"/>
      <c r="S259" s="27"/>
      <c r="T259" s="29"/>
      <c r="U259" s="29"/>
      <c r="V259" s="3"/>
      <c r="X259" t="str">
        <f>IF(('1 - Cover page'!$B$9-M259)&lt;6,"&lt;=5 Days","&gt;5 Days")</f>
        <v>&lt;=5 Days</v>
      </c>
      <c r="Y259" t="str">
        <f>IF(('1 - Cover page'!$B$9-M259)=0,"0", IF(('1 - Cover page'!$B$9-M259)= 1,"1", IF(('1 - Cover page'!$B$9-M259)= 2,"2", IF(('1 - Cover page'!$B$9-M259)= 3,"3", IF(('1 - Cover page'!$B$9-M259)= 4,"4", IF(('1 - Cover page'!$B$9-M259)= 5,"5", IF(('1 - Cover page'!$B$9-M259)= 6,"6", IF(('1 - Cover page'!$B$9-M259)= 7,"7", IF(('1 - Cover page'!$B$9-M259)= 8,"8", IF(('1 - Cover page'!$B$9-M259)= 9,"9", IF(('1 - Cover page'!$B$9-M259)= 10,"10", IF(('1 - Cover page'!$B$9-M259)= 11,"11", IF(('1 - Cover page'!$B$9-M259)= 12,"12", IF(('1 - Cover page'!$B$9-M259)= 13,"13", IF(('1 - Cover page'!$B$9-M259)= 14,"14", IF(('1 - Cover page'!$B$9-M259)= 15,"15",  ""))))))))))))))))</f>
        <v>0</v>
      </c>
      <c r="Z259" t="str">
        <f>IF(('1 - Cover page'!$B$9-I259)=0,"0", IF(('1 - Cover page'!$B$9-I259)= 1,"1", IF(('1 - Cover page'!$B$9-I259)= 2,"2", IF(('1 - Cover page'!$B$9-I259)= 3,"3", IF(('1 - Cover page'!$B$9-I259)= 4,"4", IF(('1 - Cover page'!$B$9-I259)= 5,"5", IF(('1 - Cover page'!$B$9-I259)= 6,"6", IF(('1 - Cover page'!$B$9-I259)= 7,"7", IF(('1 - Cover page'!$B$9-I259)= 8,"8", IF(('1 - Cover page'!$B$9-I259)= 9,"9", IF(('1 - Cover page'!$B$9-I259)= 10,"10", IF(('1 - Cover page'!$B$9-I259)= 11,"11", IF(('1 - Cover page'!$B$9-I259)= 12,"12", IF(('1 - Cover page'!$B$9-I259)= 13,"13", IF(('1 - Cover page'!$B$9-I259)= 14,"14", IF(('1 - Cover page'!$B$9-I259)= 15,"15",  ""))))))))))))))))</f>
        <v>0</v>
      </c>
      <c r="AA259" t="e">
        <f>VLOOKUP(E259,'Age group'!$A$2:$B$7,2,TRUE)</f>
        <v>#N/A</v>
      </c>
    </row>
    <row r="260" spans="1:27" ht="12.75" x14ac:dyDescent="0.2">
      <c r="A260" s="21">
        <v>257</v>
      </c>
      <c r="B260" s="22"/>
      <c r="C260" s="22"/>
      <c r="D260" s="23"/>
      <c r="E260" s="103"/>
      <c r="F260" s="22"/>
      <c r="G260" s="22"/>
      <c r="H260" s="24"/>
      <c r="I260" s="16"/>
      <c r="J260" s="25"/>
      <c r="K260" s="25"/>
      <c r="L260" s="26"/>
      <c r="M260" s="17"/>
      <c r="N260" s="27"/>
      <c r="O260" s="27"/>
      <c r="P260" s="20"/>
      <c r="Q260" s="28"/>
      <c r="R260" s="28"/>
      <c r="S260" s="27"/>
      <c r="T260" s="29"/>
      <c r="U260" s="29"/>
      <c r="V260" s="3"/>
      <c r="X260" t="str">
        <f>IF(('1 - Cover page'!$B$9-M260)&lt;6,"&lt;=5 Days","&gt;5 Days")</f>
        <v>&lt;=5 Days</v>
      </c>
      <c r="Y260" t="str">
        <f>IF(('1 - Cover page'!$B$9-M260)=0,"0", IF(('1 - Cover page'!$B$9-M260)= 1,"1", IF(('1 - Cover page'!$B$9-M260)= 2,"2", IF(('1 - Cover page'!$B$9-M260)= 3,"3", IF(('1 - Cover page'!$B$9-M260)= 4,"4", IF(('1 - Cover page'!$B$9-M260)= 5,"5", IF(('1 - Cover page'!$B$9-M260)= 6,"6", IF(('1 - Cover page'!$B$9-M260)= 7,"7", IF(('1 - Cover page'!$B$9-M260)= 8,"8", IF(('1 - Cover page'!$B$9-M260)= 9,"9", IF(('1 - Cover page'!$B$9-M260)= 10,"10", IF(('1 - Cover page'!$B$9-M260)= 11,"11", IF(('1 - Cover page'!$B$9-M260)= 12,"12", IF(('1 - Cover page'!$B$9-M260)= 13,"13", IF(('1 - Cover page'!$B$9-M260)= 14,"14", IF(('1 - Cover page'!$B$9-M260)= 15,"15",  ""))))))))))))))))</f>
        <v>0</v>
      </c>
      <c r="Z260" t="str">
        <f>IF(('1 - Cover page'!$B$9-I260)=0,"0", IF(('1 - Cover page'!$B$9-I260)= 1,"1", IF(('1 - Cover page'!$B$9-I260)= 2,"2", IF(('1 - Cover page'!$B$9-I260)= 3,"3", IF(('1 - Cover page'!$B$9-I260)= 4,"4", IF(('1 - Cover page'!$B$9-I260)= 5,"5", IF(('1 - Cover page'!$B$9-I260)= 6,"6", IF(('1 - Cover page'!$B$9-I260)= 7,"7", IF(('1 - Cover page'!$B$9-I260)= 8,"8", IF(('1 - Cover page'!$B$9-I260)= 9,"9", IF(('1 - Cover page'!$B$9-I260)= 10,"10", IF(('1 - Cover page'!$B$9-I260)= 11,"11", IF(('1 - Cover page'!$B$9-I260)= 12,"12", IF(('1 - Cover page'!$B$9-I260)= 13,"13", IF(('1 - Cover page'!$B$9-I260)= 14,"14", IF(('1 - Cover page'!$B$9-I260)= 15,"15",  ""))))))))))))))))</f>
        <v>0</v>
      </c>
      <c r="AA260" t="e">
        <f>VLOOKUP(E260,'Age group'!$A$2:$B$7,2,TRUE)</f>
        <v>#N/A</v>
      </c>
    </row>
    <row r="261" spans="1:27" ht="12.75" x14ac:dyDescent="0.2">
      <c r="A261" s="21">
        <v>258</v>
      </c>
      <c r="B261" s="22"/>
      <c r="C261" s="22"/>
      <c r="D261" s="23"/>
      <c r="E261" s="103"/>
      <c r="F261" s="22"/>
      <c r="G261" s="22"/>
      <c r="H261" s="24"/>
      <c r="I261" s="16"/>
      <c r="J261" s="25"/>
      <c r="K261" s="25"/>
      <c r="L261" s="26"/>
      <c r="M261" s="17"/>
      <c r="N261" s="27"/>
      <c r="O261" s="27"/>
      <c r="P261" s="20"/>
      <c r="Q261" s="28"/>
      <c r="R261" s="28"/>
      <c r="S261" s="27"/>
      <c r="T261" s="29"/>
      <c r="U261" s="29"/>
      <c r="V261" s="3"/>
      <c r="X261" t="str">
        <f>IF(('1 - Cover page'!$B$9-M261)&lt;6,"&lt;=5 Days","&gt;5 Days")</f>
        <v>&lt;=5 Days</v>
      </c>
      <c r="Y261" t="str">
        <f>IF(('1 - Cover page'!$B$9-M261)=0,"0", IF(('1 - Cover page'!$B$9-M261)= 1,"1", IF(('1 - Cover page'!$B$9-M261)= 2,"2", IF(('1 - Cover page'!$B$9-M261)= 3,"3", IF(('1 - Cover page'!$B$9-M261)= 4,"4", IF(('1 - Cover page'!$B$9-M261)= 5,"5", IF(('1 - Cover page'!$B$9-M261)= 6,"6", IF(('1 - Cover page'!$B$9-M261)= 7,"7", IF(('1 - Cover page'!$B$9-M261)= 8,"8", IF(('1 - Cover page'!$B$9-M261)= 9,"9", IF(('1 - Cover page'!$B$9-M261)= 10,"10", IF(('1 - Cover page'!$B$9-M261)= 11,"11", IF(('1 - Cover page'!$B$9-M261)= 12,"12", IF(('1 - Cover page'!$B$9-M261)= 13,"13", IF(('1 - Cover page'!$B$9-M261)= 14,"14", IF(('1 - Cover page'!$B$9-M261)= 15,"15",  ""))))))))))))))))</f>
        <v>0</v>
      </c>
      <c r="Z261" t="str">
        <f>IF(('1 - Cover page'!$B$9-I261)=0,"0", IF(('1 - Cover page'!$B$9-I261)= 1,"1", IF(('1 - Cover page'!$B$9-I261)= 2,"2", IF(('1 - Cover page'!$B$9-I261)= 3,"3", IF(('1 - Cover page'!$B$9-I261)= 4,"4", IF(('1 - Cover page'!$B$9-I261)= 5,"5", IF(('1 - Cover page'!$B$9-I261)= 6,"6", IF(('1 - Cover page'!$B$9-I261)= 7,"7", IF(('1 - Cover page'!$B$9-I261)= 8,"8", IF(('1 - Cover page'!$B$9-I261)= 9,"9", IF(('1 - Cover page'!$B$9-I261)= 10,"10", IF(('1 - Cover page'!$B$9-I261)= 11,"11", IF(('1 - Cover page'!$B$9-I261)= 12,"12", IF(('1 - Cover page'!$B$9-I261)= 13,"13", IF(('1 - Cover page'!$B$9-I261)= 14,"14", IF(('1 - Cover page'!$B$9-I261)= 15,"15",  ""))))))))))))))))</f>
        <v>0</v>
      </c>
      <c r="AA261" t="e">
        <f>VLOOKUP(E261,'Age group'!$A$2:$B$7,2,TRUE)</f>
        <v>#N/A</v>
      </c>
    </row>
    <row r="262" spans="1:27" ht="12.75" x14ac:dyDescent="0.2">
      <c r="A262" s="21">
        <v>259</v>
      </c>
      <c r="B262" s="22"/>
      <c r="C262" s="22"/>
      <c r="D262" s="23"/>
      <c r="E262" s="103"/>
      <c r="F262" s="22"/>
      <c r="G262" s="22"/>
      <c r="H262" s="24"/>
      <c r="I262" s="16"/>
      <c r="J262" s="25"/>
      <c r="K262" s="25"/>
      <c r="L262" s="26"/>
      <c r="M262" s="17"/>
      <c r="N262" s="27"/>
      <c r="O262" s="27"/>
      <c r="P262" s="20"/>
      <c r="Q262" s="28"/>
      <c r="R262" s="28"/>
      <c r="S262" s="27"/>
      <c r="T262" s="29"/>
      <c r="U262" s="29"/>
      <c r="V262" s="3"/>
      <c r="X262" t="str">
        <f>IF(('1 - Cover page'!$B$9-M262)&lt;6,"&lt;=5 Days","&gt;5 Days")</f>
        <v>&lt;=5 Days</v>
      </c>
      <c r="Y262" t="str">
        <f>IF(('1 - Cover page'!$B$9-M262)=0,"0", IF(('1 - Cover page'!$B$9-M262)= 1,"1", IF(('1 - Cover page'!$B$9-M262)= 2,"2", IF(('1 - Cover page'!$B$9-M262)= 3,"3", IF(('1 - Cover page'!$B$9-M262)= 4,"4", IF(('1 - Cover page'!$B$9-M262)= 5,"5", IF(('1 - Cover page'!$B$9-M262)= 6,"6", IF(('1 - Cover page'!$B$9-M262)= 7,"7", IF(('1 - Cover page'!$B$9-M262)= 8,"8", IF(('1 - Cover page'!$B$9-M262)= 9,"9", IF(('1 - Cover page'!$B$9-M262)= 10,"10", IF(('1 - Cover page'!$B$9-M262)= 11,"11", IF(('1 - Cover page'!$B$9-M262)= 12,"12", IF(('1 - Cover page'!$B$9-M262)= 13,"13", IF(('1 - Cover page'!$B$9-M262)= 14,"14", IF(('1 - Cover page'!$B$9-M262)= 15,"15",  ""))))))))))))))))</f>
        <v>0</v>
      </c>
      <c r="Z262" t="str">
        <f>IF(('1 - Cover page'!$B$9-I262)=0,"0", IF(('1 - Cover page'!$B$9-I262)= 1,"1", IF(('1 - Cover page'!$B$9-I262)= 2,"2", IF(('1 - Cover page'!$B$9-I262)= 3,"3", IF(('1 - Cover page'!$B$9-I262)= 4,"4", IF(('1 - Cover page'!$B$9-I262)= 5,"5", IF(('1 - Cover page'!$B$9-I262)= 6,"6", IF(('1 - Cover page'!$B$9-I262)= 7,"7", IF(('1 - Cover page'!$B$9-I262)= 8,"8", IF(('1 - Cover page'!$B$9-I262)= 9,"9", IF(('1 - Cover page'!$B$9-I262)= 10,"10", IF(('1 - Cover page'!$B$9-I262)= 11,"11", IF(('1 - Cover page'!$B$9-I262)= 12,"12", IF(('1 - Cover page'!$B$9-I262)= 13,"13", IF(('1 - Cover page'!$B$9-I262)= 14,"14", IF(('1 - Cover page'!$B$9-I262)= 15,"15",  ""))))))))))))))))</f>
        <v>0</v>
      </c>
      <c r="AA262" t="e">
        <f>VLOOKUP(E262,'Age group'!$A$2:$B$7,2,TRUE)</f>
        <v>#N/A</v>
      </c>
    </row>
    <row r="263" spans="1:27" ht="12.75" x14ac:dyDescent="0.2">
      <c r="A263" s="21">
        <v>260</v>
      </c>
      <c r="B263" s="22"/>
      <c r="C263" s="22"/>
      <c r="D263" s="23"/>
      <c r="E263" s="103"/>
      <c r="F263" s="22"/>
      <c r="G263" s="22"/>
      <c r="H263" s="24"/>
      <c r="I263" s="16"/>
      <c r="J263" s="25"/>
      <c r="K263" s="25"/>
      <c r="L263" s="26"/>
      <c r="M263" s="17"/>
      <c r="N263" s="27"/>
      <c r="O263" s="27"/>
      <c r="P263" s="20"/>
      <c r="Q263" s="28"/>
      <c r="R263" s="28"/>
      <c r="S263" s="27"/>
      <c r="T263" s="29"/>
      <c r="U263" s="29"/>
      <c r="V263" s="3"/>
      <c r="X263" t="str">
        <f>IF(('1 - Cover page'!$B$9-M263)&lt;6,"&lt;=5 Days","&gt;5 Days")</f>
        <v>&lt;=5 Days</v>
      </c>
      <c r="Y263" t="str">
        <f>IF(('1 - Cover page'!$B$9-M263)=0,"0", IF(('1 - Cover page'!$B$9-M263)= 1,"1", IF(('1 - Cover page'!$B$9-M263)= 2,"2", IF(('1 - Cover page'!$B$9-M263)= 3,"3", IF(('1 - Cover page'!$B$9-M263)= 4,"4", IF(('1 - Cover page'!$B$9-M263)= 5,"5", IF(('1 - Cover page'!$B$9-M263)= 6,"6", IF(('1 - Cover page'!$B$9-M263)= 7,"7", IF(('1 - Cover page'!$B$9-M263)= 8,"8", IF(('1 - Cover page'!$B$9-M263)= 9,"9", IF(('1 - Cover page'!$B$9-M263)= 10,"10", IF(('1 - Cover page'!$B$9-M263)= 11,"11", IF(('1 - Cover page'!$B$9-M263)= 12,"12", IF(('1 - Cover page'!$B$9-M263)= 13,"13", IF(('1 - Cover page'!$B$9-M263)= 14,"14", IF(('1 - Cover page'!$B$9-M263)= 15,"15",  ""))))))))))))))))</f>
        <v>0</v>
      </c>
      <c r="Z263" t="str">
        <f>IF(('1 - Cover page'!$B$9-I263)=0,"0", IF(('1 - Cover page'!$B$9-I263)= 1,"1", IF(('1 - Cover page'!$B$9-I263)= 2,"2", IF(('1 - Cover page'!$B$9-I263)= 3,"3", IF(('1 - Cover page'!$B$9-I263)= 4,"4", IF(('1 - Cover page'!$B$9-I263)= 5,"5", IF(('1 - Cover page'!$B$9-I263)= 6,"6", IF(('1 - Cover page'!$B$9-I263)= 7,"7", IF(('1 - Cover page'!$B$9-I263)= 8,"8", IF(('1 - Cover page'!$B$9-I263)= 9,"9", IF(('1 - Cover page'!$B$9-I263)= 10,"10", IF(('1 - Cover page'!$B$9-I263)= 11,"11", IF(('1 - Cover page'!$B$9-I263)= 12,"12", IF(('1 - Cover page'!$B$9-I263)= 13,"13", IF(('1 - Cover page'!$B$9-I263)= 14,"14", IF(('1 - Cover page'!$B$9-I263)= 15,"15",  ""))))))))))))))))</f>
        <v>0</v>
      </c>
      <c r="AA263" t="e">
        <f>VLOOKUP(E263,'Age group'!$A$2:$B$7,2,TRUE)</f>
        <v>#N/A</v>
      </c>
    </row>
    <row r="264" spans="1:27" ht="12.75" x14ac:dyDescent="0.2">
      <c r="A264" s="21">
        <v>261</v>
      </c>
      <c r="B264" s="22"/>
      <c r="C264" s="22"/>
      <c r="D264" s="23"/>
      <c r="E264" s="103"/>
      <c r="F264" s="22"/>
      <c r="G264" s="22"/>
      <c r="H264" s="24"/>
      <c r="I264" s="16"/>
      <c r="J264" s="25"/>
      <c r="K264" s="25"/>
      <c r="L264" s="26"/>
      <c r="M264" s="17"/>
      <c r="N264" s="27"/>
      <c r="O264" s="27"/>
      <c r="P264" s="20"/>
      <c r="Q264" s="28"/>
      <c r="R264" s="28"/>
      <c r="S264" s="27"/>
      <c r="T264" s="29"/>
      <c r="U264" s="29"/>
      <c r="V264" s="3"/>
      <c r="X264" t="str">
        <f>IF(('1 - Cover page'!$B$9-M264)&lt;6,"&lt;=5 Days","&gt;5 Days")</f>
        <v>&lt;=5 Days</v>
      </c>
      <c r="Y264" t="str">
        <f>IF(('1 - Cover page'!$B$9-M264)=0,"0", IF(('1 - Cover page'!$B$9-M264)= 1,"1", IF(('1 - Cover page'!$B$9-M264)= 2,"2", IF(('1 - Cover page'!$B$9-M264)= 3,"3", IF(('1 - Cover page'!$B$9-M264)= 4,"4", IF(('1 - Cover page'!$B$9-M264)= 5,"5", IF(('1 - Cover page'!$B$9-M264)= 6,"6", IF(('1 - Cover page'!$B$9-M264)= 7,"7", IF(('1 - Cover page'!$B$9-M264)= 8,"8", IF(('1 - Cover page'!$B$9-M264)= 9,"9", IF(('1 - Cover page'!$B$9-M264)= 10,"10", IF(('1 - Cover page'!$B$9-M264)= 11,"11", IF(('1 - Cover page'!$B$9-M264)= 12,"12", IF(('1 - Cover page'!$B$9-M264)= 13,"13", IF(('1 - Cover page'!$B$9-M264)= 14,"14", IF(('1 - Cover page'!$B$9-M264)= 15,"15",  ""))))))))))))))))</f>
        <v>0</v>
      </c>
      <c r="Z264" t="str">
        <f>IF(('1 - Cover page'!$B$9-I264)=0,"0", IF(('1 - Cover page'!$B$9-I264)= 1,"1", IF(('1 - Cover page'!$B$9-I264)= 2,"2", IF(('1 - Cover page'!$B$9-I264)= 3,"3", IF(('1 - Cover page'!$B$9-I264)= 4,"4", IF(('1 - Cover page'!$B$9-I264)= 5,"5", IF(('1 - Cover page'!$B$9-I264)= 6,"6", IF(('1 - Cover page'!$B$9-I264)= 7,"7", IF(('1 - Cover page'!$B$9-I264)= 8,"8", IF(('1 - Cover page'!$B$9-I264)= 9,"9", IF(('1 - Cover page'!$B$9-I264)= 10,"10", IF(('1 - Cover page'!$B$9-I264)= 11,"11", IF(('1 - Cover page'!$B$9-I264)= 12,"12", IF(('1 - Cover page'!$B$9-I264)= 13,"13", IF(('1 - Cover page'!$B$9-I264)= 14,"14", IF(('1 - Cover page'!$B$9-I264)= 15,"15",  ""))))))))))))))))</f>
        <v>0</v>
      </c>
      <c r="AA264" t="e">
        <f>VLOOKUP(E264,'Age group'!$A$2:$B$7,2,TRUE)</f>
        <v>#N/A</v>
      </c>
    </row>
    <row r="265" spans="1:27" ht="12.75" x14ac:dyDescent="0.2">
      <c r="A265" s="21">
        <v>262</v>
      </c>
      <c r="B265" s="22"/>
      <c r="C265" s="22"/>
      <c r="D265" s="23"/>
      <c r="E265" s="103"/>
      <c r="F265" s="22"/>
      <c r="G265" s="22"/>
      <c r="H265" s="24"/>
      <c r="I265" s="16"/>
      <c r="J265" s="25"/>
      <c r="K265" s="25"/>
      <c r="L265" s="26"/>
      <c r="M265" s="17"/>
      <c r="N265" s="27"/>
      <c r="O265" s="27"/>
      <c r="P265" s="20"/>
      <c r="Q265" s="28"/>
      <c r="R265" s="28"/>
      <c r="S265" s="27"/>
      <c r="T265" s="29"/>
      <c r="U265" s="29"/>
      <c r="V265" s="3"/>
      <c r="X265" t="str">
        <f>IF(('1 - Cover page'!$B$9-M265)&lt;6,"&lt;=5 Days","&gt;5 Days")</f>
        <v>&lt;=5 Days</v>
      </c>
      <c r="Y265" t="str">
        <f>IF(('1 - Cover page'!$B$9-M265)=0,"0", IF(('1 - Cover page'!$B$9-M265)= 1,"1", IF(('1 - Cover page'!$B$9-M265)= 2,"2", IF(('1 - Cover page'!$B$9-M265)= 3,"3", IF(('1 - Cover page'!$B$9-M265)= 4,"4", IF(('1 - Cover page'!$B$9-M265)= 5,"5", IF(('1 - Cover page'!$B$9-M265)= 6,"6", IF(('1 - Cover page'!$B$9-M265)= 7,"7", IF(('1 - Cover page'!$B$9-M265)= 8,"8", IF(('1 - Cover page'!$B$9-M265)= 9,"9", IF(('1 - Cover page'!$B$9-M265)= 10,"10", IF(('1 - Cover page'!$B$9-M265)= 11,"11", IF(('1 - Cover page'!$B$9-M265)= 12,"12", IF(('1 - Cover page'!$B$9-M265)= 13,"13", IF(('1 - Cover page'!$B$9-M265)= 14,"14", IF(('1 - Cover page'!$B$9-M265)= 15,"15",  ""))))))))))))))))</f>
        <v>0</v>
      </c>
      <c r="Z265" t="str">
        <f>IF(('1 - Cover page'!$B$9-I265)=0,"0", IF(('1 - Cover page'!$B$9-I265)= 1,"1", IF(('1 - Cover page'!$B$9-I265)= 2,"2", IF(('1 - Cover page'!$B$9-I265)= 3,"3", IF(('1 - Cover page'!$B$9-I265)= 4,"4", IF(('1 - Cover page'!$B$9-I265)= 5,"5", IF(('1 - Cover page'!$B$9-I265)= 6,"6", IF(('1 - Cover page'!$B$9-I265)= 7,"7", IF(('1 - Cover page'!$B$9-I265)= 8,"8", IF(('1 - Cover page'!$B$9-I265)= 9,"9", IF(('1 - Cover page'!$B$9-I265)= 10,"10", IF(('1 - Cover page'!$B$9-I265)= 11,"11", IF(('1 - Cover page'!$B$9-I265)= 12,"12", IF(('1 - Cover page'!$B$9-I265)= 13,"13", IF(('1 - Cover page'!$B$9-I265)= 14,"14", IF(('1 - Cover page'!$B$9-I265)= 15,"15",  ""))))))))))))))))</f>
        <v>0</v>
      </c>
      <c r="AA265" t="e">
        <f>VLOOKUP(E265,'Age group'!$A$2:$B$7,2,TRUE)</f>
        <v>#N/A</v>
      </c>
    </row>
    <row r="266" spans="1:27" ht="12.75" x14ac:dyDescent="0.2">
      <c r="A266" s="21">
        <v>263</v>
      </c>
      <c r="B266" s="22"/>
      <c r="C266" s="22"/>
      <c r="D266" s="23"/>
      <c r="E266" s="103"/>
      <c r="F266" s="22"/>
      <c r="G266" s="22"/>
      <c r="H266" s="24"/>
      <c r="I266" s="16"/>
      <c r="J266" s="25"/>
      <c r="K266" s="25"/>
      <c r="L266" s="26"/>
      <c r="M266" s="17"/>
      <c r="N266" s="27"/>
      <c r="O266" s="27"/>
      <c r="P266" s="20"/>
      <c r="Q266" s="28"/>
      <c r="R266" s="28"/>
      <c r="S266" s="27"/>
      <c r="T266" s="29"/>
      <c r="U266" s="29"/>
      <c r="V266" s="3"/>
      <c r="X266" t="str">
        <f>IF(('1 - Cover page'!$B$9-M266)&lt;6,"&lt;=5 Days","&gt;5 Days")</f>
        <v>&lt;=5 Days</v>
      </c>
      <c r="Y266" t="str">
        <f>IF(('1 - Cover page'!$B$9-M266)=0,"0", IF(('1 - Cover page'!$B$9-M266)= 1,"1", IF(('1 - Cover page'!$B$9-M266)= 2,"2", IF(('1 - Cover page'!$B$9-M266)= 3,"3", IF(('1 - Cover page'!$B$9-M266)= 4,"4", IF(('1 - Cover page'!$B$9-M266)= 5,"5", IF(('1 - Cover page'!$B$9-M266)= 6,"6", IF(('1 - Cover page'!$B$9-M266)= 7,"7", IF(('1 - Cover page'!$B$9-M266)= 8,"8", IF(('1 - Cover page'!$B$9-M266)= 9,"9", IF(('1 - Cover page'!$B$9-M266)= 10,"10", IF(('1 - Cover page'!$B$9-M266)= 11,"11", IF(('1 - Cover page'!$B$9-M266)= 12,"12", IF(('1 - Cover page'!$B$9-M266)= 13,"13", IF(('1 - Cover page'!$B$9-M266)= 14,"14", IF(('1 - Cover page'!$B$9-M266)= 15,"15",  ""))))))))))))))))</f>
        <v>0</v>
      </c>
      <c r="Z266" t="str">
        <f>IF(('1 - Cover page'!$B$9-I266)=0,"0", IF(('1 - Cover page'!$B$9-I266)= 1,"1", IF(('1 - Cover page'!$B$9-I266)= 2,"2", IF(('1 - Cover page'!$B$9-I266)= 3,"3", IF(('1 - Cover page'!$B$9-I266)= 4,"4", IF(('1 - Cover page'!$B$9-I266)= 5,"5", IF(('1 - Cover page'!$B$9-I266)= 6,"6", IF(('1 - Cover page'!$B$9-I266)= 7,"7", IF(('1 - Cover page'!$B$9-I266)= 8,"8", IF(('1 - Cover page'!$B$9-I266)= 9,"9", IF(('1 - Cover page'!$B$9-I266)= 10,"10", IF(('1 - Cover page'!$B$9-I266)= 11,"11", IF(('1 - Cover page'!$B$9-I266)= 12,"12", IF(('1 - Cover page'!$B$9-I266)= 13,"13", IF(('1 - Cover page'!$B$9-I266)= 14,"14", IF(('1 - Cover page'!$B$9-I266)= 15,"15",  ""))))))))))))))))</f>
        <v>0</v>
      </c>
      <c r="AA266" t="e">
        <f>VLOOKUP(E266,'Age group'!$A$2:$B$7,2,TRUE)</f>
        <v>#N/A</v>
      </c>
    </row>
    <row r="267" spans="1:27" ht="12.75" x14ac:dyDescent="0.2">
      <c r="A267" s="21">
        <v>264</v>
      </c>
      <c r="B267" s="22"/>
      <c r="C267" s="22"/>
      <c r="D267" s="23"/>
      <c r="E267" s="103"/>
      <c r="F267" s="22"/>
      <c r="G267" s="22"/>
      <c r="H267" s="24"/>
      <c r="I267" s="16"/>
      <c r="J267" s="25"/>
      <c r="K267" s="25"/>
      <c r="L267" s="26"/>
      <c r="M267" s="17"/>
      <c r="N267" s="27"/>
      <c r="O267" s="27"/>
      <c r="P267" s="20"/>
      <c r="Q267" s="28"/>
      <c r="R267" s="28"/>
      <c r="S267" s="27"/>
      <c r="T267" s="29"/>
      <c r="U267" s="29"/>
      <c r="V267" s="3"/>
      <c r="X267" t="str">
        <f>IF(('1 - Cover page'!$B$9-M267)&lt;6,"&lt;=5 Days","&gt;5 Days")</f>
        <v>&lt;=5 Days</v>
      </c>
      <c r="Y267" t="str">
        <f>IF(('1 - Cover page'!$B$9-M267)=0,"0", IF(('1 - Cover page'!$B$9-M267)= 1,"1", IF(('1 - Cover page'!$B$9-M267)= 2,"2", IF(('1 - Cover page'!$B$9-M267)= 3,"3", IF(('1 - Cover page'!$B$9-M267)= 4,"4", IF(('1 - Cover page'!$B$9-M267)= 5,"5", IF(('1 - Cover page'!$B$9-M267)= 6,"6", IF(('1 - Cover page'!$B$9-M267)= 7,"7", IF(('1 - Cover page'!$B$9-M267)= 8,"8", IF(('1 - Cover page'!$B$9-M267)= 9,"9", IF(('1 - Cover page'!$B$9-M267)= 10,"10", IF(('1 - Cover page'!$B$9-M267)= 11,"11", IF(('1 - Cover page'!$B$9-M267)= 12,"12", IF(('1 - Cover page'!$B$9-M267)= 13,"13", IF(('1 - Cover page'!$B$9-M267)= 14,"14", IF(('1 - Cover page'!$B$9-M267)= 15,"15",  ""))))))))))))))))</f>
        <v>0</v>
      </c>
      <c r="Z267" t="str">
        <f>IF(('1 - Cover page'!$B$9-I267)=0,"0", IF(('1 - Cover page'!$B$9-I267)= 1,"1", IF(('1 - Cover page'!$B$9-I267)= 2,"2", IF(('1 - Cover page'!$B$9-I267)= 3,"3", IF(('1 - Cover page'!$B$9-I267)= 4,"4", IF(('1 - Cover page'!$B$9-I267)= 5,"5", IF(('1 - Cover page'!$B$9-I267)= 6,"6", IF(('1 - Cover page'!$B$9-I267)= 7,"7", IF(('1 - Cover page'!$B$9-I267)= 8,"8", IF(('1 - Cover page'!$B$9-I267)= 9,"9", IF(('1 - Cover page'!$B$9-I267)= 10,"10", IF(('1 - Cover page'!$B$9-I267)= 11,"11", IF(('1 - Cover page'!$B$9-I267)= 12,"12", IF(('1 - Cover page'!$B$9-I267)= 13,"13", IF(('1 - Cover page'!$B$9-I267)= 14,"14", IF(('1 - Cover page'!$B$9-I267)= 15,"15",  ""))))))))))))))))</f>
        <v>0</v>
      </c>
      <c r="AA267" t="e">
        <f>VLOOKUP(E267,'Age group'!$A$2:$B$7,2,TRUE)</f>
        <v>#N/A</v>
      </c>
    </row>
    <row r="268" spans="1:27" ht="12.75" x14ac:dyDescent="0.2">
      <c r="A268" s="21">
        <v>265</v>
      </c>
      <c r="B268" s="22"/>
      <c r="C268" s="22"/>
      <c r="D268" s="23"/>
      <c r="E268" s="103"/>
      <c r="F268" s="22"/>
      <c r="G268" s="22"/>
      <c r="H268" s="24"/>
      <c r="I268" s="16"/>
      <c r="J268" s="25"/>
      <c r="K268" s="25"/>
      <c r="L268" s="26"/>
      <c r="M268" s="17"/>
      <c r="N268" s="27"/>
      <c r="O268" s="27"/>
      <c r="P268" s="20"/>
      <c r="Q268" s="28"/>
      <c r="R268" s="28"/>
      <c r="S268" s="27"/>
      <c r="T268" s="29"/>
      <c r="U268" s="29"/>
      <c r="V268" s="3"/>
      <c r="X268" t="str">
        <f>IF(('1 - Cover page'!$B$9-M268)&lt;6,"&lt;=5 Days","&gt;5 Days")</f>
        <v>&lt;=5 Days</v>
      </c>
      <c r="Y268" t="str">
        <f>IF(('1 - Cover page'!$B$9-M268)=0,"0", IF(('1 - Cover page'!$B$9-M268)= 1,"1", IF(('1 - Cover page'!$B$9-M268)= 2,"2", IF(('1 - Cover page'!$B$9-M268)= 3,"3", IF(('1 - Cover page'!$B$9-M268)= 4,"4", IF(('1 - Cover page'!$B$9-M268)= 5,"5", IF(('1 - Cover page'!$B$9-M268)= 6,"6", IF(('1 - Cover page'!$B$9-M268)= 7,"7", IF(('1 - Cover page'!$B$9-M268)= 8,"8", IF(('1 - Cover page'!$B$9-M268)= 9,"9", IF(('1 - Cover page'!$B$9-M268)= 10,"10", IF(('1 - Cover page'!$B$9-M268)= 11,"11", IF(('1 - Cover page'!$B$9-M268)= 12,"12", IF(('1 - Cover page'!$B$9-M268)= 13,"13", IF(('1 - Cover page'!$B$9-M268)= 14,"14", IF(('1 - Cover page'!$B$9-M268)= 15,"15",  ""))))))))))))))))</f>
        <v>0</v>
      </c>
      <c r="Z268" t="str">
        <f>IF(('1 - Cover page'!$B$9-I268)=0,"0", IF(('1 - Cover page'!$B$9-I268)= 1,"1", IF(('1 - Cover page'!$B$9-I268)= 2,"2", IF(('1 - Cover page'!$B$9-I268)= 3,"3", IF(('1 - Cover page'!$B$9-I268)= 4,"4", IF(('1 - Cover page'!$B$9-I268)= 5,"5", IF(('1 - Cover page'!$B$9-I268)= 6,"6", IF(('1 - Cover page'!$B$9-I268)= 7,"7", IF(('1 - Cover page'!$B$9-I268)= 8,"8", IF(('1 - Cover page'!$B$9-I268)= 9,"9", IF(('1 - Cover page'!$B$9-I268)= 10,"10", IF(('1 - Cover page'!$B$9-I268)= 11,"11", IF(('1 - Cover page'!$B$9-I268)= 12,"12", IF(('1 - Cover page'!$B$9-I268)= 13,"13", IF(('1 - Cover page'!$B$9-I268)= 14,"14", IF(('1 - Cover page'!$B$9-I268)= 15,"15",  ""))))))))))))))))</f>
        <v>0</v>
      </c>
      <c r="AA268" t="e">
        <f>VLOOKUP(E268,'Age group'!$A$2:$B$7,2,TRUE)</f>
        <v>#N/A</v>
      </c>
    </row>
    <row r="269" spans="1:27" ht="12.75" x14ac:dyDescent="0.2">
      <c r="A269" s="21">
        <v>266</v>
      </c>
      <c r="B269" s="22"/>
      <c r="C269" s="22"/>
      <c r="D269" s="23"/>
      <c r="E269" s="103"/>
      <c r="F269" s="22"/>
      <c r="G269" s="22"/>
      <c r="H269" s="24"/>
      <c r="I269" s="16"/>
      <c r="J269" s="25"/>
      <c r="K269" s="25"/>
      <c r="L269" s="26"/>
      <c r="M269" s="17"/>
      <c r="N269" s="27"/>
      <c r="O269" s="27"/>
      <c r="P269" s="20"/>
      <c r="Q269" s="28"/>
      <c r="R269" s="28"/>
      <c r="S269" s="27"/>
      <c r="T269" s="29"/>
      <c r="U269" s="29"/>
      <c r="V269" s="3"/>
      <c r="X269" t="str">
        <f>IF(('1 - Cover page'!$B$9-M269)&lt;6,"&lt;=5 Days","&gt;5 Days")</f>
        <v>&lt;=5 Days</v>
      </c>
      <c r="Y269" t="str">
        <f>IF(('1 - Cover page'!$B$9-M269)=0,"0", IF(('1 - Cover page'!$B$9-M269)= 1,"1", IF(('1 - Cover page'!$B$9-M269)= 2,"2", IF(('1 - Cover page'!$B$9-M269)= 3,"3", IF(('1 - Cover page'!$B$9-M269)= 4,"4", IF(('1 - Cover page'!$B$9-M269)= 5,"5", IF(('1 - Cover page'!$B$9-M269)= 6,"6", IF(('1 - Cover page'!$B$9-M269)= 7,"7", IF(('1 - Cover page'!$B$9-M269)= 8,"8", IF(('1 - Cover page'!$B$9-M269)= 9,"9", IF(('1 - Cover page'!$B$9-M269)= 10,"10", IF(('1 - Cover page'!$B$9-M269)= 11,"11", IF(('1 - Cover page'!$B$9-M269)= 12,"12", IF(('1 - Cover page'!$B$9-M269)= 13,"13", IF(('1 - Cover page'!$B$9-M269)= 14,"14", IF(('1 - Cover page'!$B$9-M269)= 15,"15",  ""))))))))))))))))</f>
        <v>0</v>
      </c>
      <c r="Z269" t="str">
        <f>IF(('1 - Cover page'!$B$9-I269)=0,"0", IF(('1 - Cover page'!$B$9-I269)= 1,"1", IF(('1 - Cover page'!$B$9-I269)= 2,"2", IF(('1 - Cover page'!$B$9-I269)= 3,"3", IF(('1 - Cover page'!$B$9-I269)= 4,"4", IF(('1 - Cover page'!$B$9-I269)= 5,"5", IF(('1 - Cover page'!$B$9-I269)= 6,"6", IF(('1 - Cover page'!$B$9-I269)= 7,"7", IF(('1 - Cover page'!$B$9-I269)= 8,"8", IF(('1 - Cover page'!$B$9-I269)= 9,"9", IF(('1 - Cover page'!$B$9-I269)= 10,"10", IF(('1 - Cover page'!$B$9-I269)= 11,"11", IF(('1 - Cover page'!$B$9-I269)= 12,"12", IF(('1 - Cover page'!$B$9-I269)= 13,"13", IF(('1 - Cover page'!$B$9-I269)= 14,"14", IF(('1 - Cover page'!$B$9-I269)= 15,"15",  ""))))))))))))))))</f>
        <v>0</v>
      </c>
      <c r="AA269" t="e">
        <f>VLOOKUP(E269,'Age group'!$A$2:$B$7,2,TRUE)</f>
        <v>#N/A</v>
      </c>
    </row>
    <row r="270" spans="1:27" ht="12.75" x14ac:dyDescent="0.2">
      <c r="A270" s="21">
        <v>267</v>
      </c>
      <c r="B270" s="22"/>
      <c r="C270" s="22"/>
      <c r="D270" s="23"/>
      <c r="E270" s="103"/>
      <c r="F270" s="22"/>
      <c r="G270" s="22"/>
      <c r="H270" s="24"/>
      <c r="I270" s="16"/>
      <c r="J270" s="25"/>
      <c r="K270" s="25"/>
      <c r="L270" s="26"/>
      <c r="M270" s="17"/>
      <c r="N270" s="27"/>
      <c r="O270" s="27"/>
      <c r="P270" s="20"/>
      <c r="Q270" s="28"/>
      <c r="R270" s="28"/>
      <c r="S270" s="27"/>
      <c r="T270" s="29"/>
      <c r="U270" s="29"/>
      <c r="V270" s="3"/>
      <c r="X270" t="str">
        <f>IF(('1 - Cover page'!$B$9-M270)&lt;6,"&lt;=5 Days","&gt;5 Days")</f>
        <v>&lt;=5 Days</v>
      </c>
      <c r="Y270" t="str">
        <f>IF(('1 - Cover page'!$B$9-M270)=0,"0", IF(('1 - Cover page'!$B$9-M270)= 1,"1", IF(('1 - Cover page'!$B$9-M270)= 2,"2", IF(('1 - Cover page'!$B$9-M270)= 3,"3", IF(('1 - Cover page'!$B$9-M270)= 4,"4", IF(('1 - Cover page'!$B$9-M270)= 5,"5", IF(('1 - Cover page'!$B$9-M270)= 6,"6", IF(('1 - Cover page'!$B$9-M270)= 7,"7", IF(('1 - Cover page'!$B$9-M270)= 8,"8", IF(('1 - Cover page'!$B$9-M270)= 9,"9", IF(('1 - Cover page'!$B$9-M270)= 10,"10", IF(('1 - Cover page'!$B$9-M270)= 11,"11", IF(('1 - Cover page'!$B$9-M270)= 12,"12", IF(('1 - Cover page'!$B$9-M270)= 13,"13", IF(('1 - Cover page'!$B$9-M270)= 14,"14", IF(('1 - Cover page'!$B$9-M270)= 15,"15",  ""))))))))))))))))</f>
        <v>0</v>
      </c>
      <c r="Z270" t="str">
        <f>IF(('1 - Cover page'!$B$9-I270)=0,"0", IF(('1 - Cover page'!$B$9-I270)= 1,"1", IF(('1 - Cover page'!$B$9-I270)= 2,"2", IF(('1 - Cover page'!$B$9-I270)= 3,"3", IF(('1 - Cover page'!$B$9-I270)= 4,"4", IF(('1 - Cover page'!$B$9-I270)= 5,"5", IF(('1 - Cover page'!$B$9-I270)= 6,"6", IF(('1 - Cover page'!$B$9-I270)= 7,"7", IF(('1 - Cover page'!$B$9-I270)= 8,"8", IF(('1 - Cover page'!$B$9-I270)= 9,"9", IF(('1 - Cover page'!$B$9-I270)= 10,"10", IF(('1 - Cover page'!$B$9-I270)= 11,"11", IF(('1 - Cover page'!$B$9-I270)= 12,"12", IF(('1 - Cover page'!$B$9-I270)= 13,"13", IF(('1 - Cover page'!$B$9-I270)= 14,"14", IF(('1 - Cover page'!$B$9-I270)= 15,"15",  ""))))))))))))))))</f>
        <v>0</v>
      </c>
      <c r="AA270" t="e">
        <f>VLOOKUP(E270,'Age group'!$A$2:$B$7,2,TRUE)</f>
        <v>#N/A</v>
      </c>
    </row>
    <row r="271" spans="1:27" ht="12.75" x14ac:dyDescent="0.2">
      <c r="A271" s="21">
        <v>268</v>
      </c>
      <c r="B271" s="22"/>
      <c r="C271" s="22"/>
      <c r="D271" s="23"/>
      <c r="E271" s="103"/>
      <c r="F271" s="22"/>
      <c r="G271" s="22"/>
      <c r="H271" s="24"/>
      <c r="I271" s="16"/>
      <c r="J271" s="25"/>
      <c r="K271" s="25"/>
      <c r="L271" s="26"/>
      <c r="M271" s="17"/>
      <c r="N271" s="27"/>
      <c r="O271" s="27"/>
      <c r="P271" s="20"/>
      <c r="Q271" s="28"/>
      <c r="R271" s="28"/>
      <c r="S271" s="27"/>
      <c r="T271" s="29"/>
      <c r="U271" s="29"/>
      <c r="V271" s="3"/>
      <c r="X271" t="str">
        <f>IF(('1 - Cover page'!$B$9-M271)&lt;6,"&lt;=5 Days","&gt;5 Days")</f>
        <v>&lt;=5 Days</v>
      </c>
      <c r="Y271" t="str">
        <f>IF(('1 - Cover page'!$B$9-M271)=0,"0", IF(('1 - Cover page'!$B$9-M271)= 1,"1", IF(('1 - Cover page'!$B$9-M271)= 2,"2", IF(('1 - Cover page'!$B$9-M271)= 3,"3", IF(('1 - Cover page'!$B$9-M271)= 4,"4", IF(('1 - Cover page'!$B$9-M271)= 5,"5", IF(('1 - Cover page'!$B$9-M271)= 6,"6", IF(('1 - Cover page'!$B$9-M271)= 7,"7", IF(('1 - Cover page'!$B$9-M271)= 8,"8", IF(('1 - Cover page'!$B$9-M271)= 9,"9", IF(('1 - Cover page'!$B$9-M271)= 10,"10", IF(('1 - Cover page'!$B$9-M271)= 11,"11", IF(('1 - Cover page'!$B$9-M271)= 12,"12", IF(('1 - Cover page'!$B$9-M271)= 13,"13", IF(('1 - Cover page'!$B$9-M271)= 14,"14", IF(('1 - Cover page'!$B$9-M271)= 15,"15",  ""))))))))))))))))</f>
        <v>0</v>
      </c>
      <c r="Z271" t="str">
        <f>IF(('1 - Cover page'!$B$9-I271)=0,"0", IF(('1 - Cover page'!$B$9-I271)= 1,"1", IF(('1 - Cover page'!$B$9-I271)= 2,"2", IF(('1 - Cover page'!$B$9-I271)= 3,"3", IF(('1 - Cover page'!$B$9-I271)= 4,"4", IF(('1 - Cover page'!$B$9-I271)= 5,"5", IF(('1 - Cover page'!$B$9-I271)= 6,"6", IF(('1 - Cover page'!$B$9-I271)= 7,"7", IF(('1 - Cover page'!$B$9-I271)= 8,"8", IF(('1 - Cover page'!$B$9-I271)= 9,"9", IF(('1 - Cover page'!$B$9-I271)= 10,"10", IF(('1 - Cover page'!$B$9-I271)= 11,"11", IF(('1 - Cover page'!$B$9-I271)= 12,"12", IF(('1 - Cover page'!$B$9-I271)= 13,"13", IF(('1 - Cover page'!$B$9-I271)= 14,"14", IF(('1 - Cover page'!$B$9-I271)= 15,"15",  ""))))))))))))))))</f>
        <v>0</v>
      </c>
      <c r="AA271" t="e">
        <f>VLOOKUP(E271,'Age group'!$A$2:$B$7,2,TRUE)</f>
        <v>#N/A</v>
      </c>
    </row>
    <row r="272" spans="1:27" ht="12.75" x14ac:dyDescent="0.2">
      <c r="A272" s="21">
        <v>269</v>
      </c>
      <c r="B272" s="22"/>
      <c r="C272" s="22"/>
      <c r="D272" s="23"/>
      <c r="E272" s="103"/>
      <c r="F272" s="22"/>
      <c r="G272" s="22"/>
      <c r="H272" s="24"/>
      <c r="I272" s="16"/>
      <c r="J272" s="25"/>
      <c r="K272" s="25"/>
      <c r="L272" s="26"/>
      <c r="M272" s="17"/>
      <c r="N272" s="27"/>
      <c r="O272" s="27"/>
      <c r="P272" s="20"/>
      <c r="Q272" s="28"/>
      <c r="R272" s="28"/>
      <c r="S272" s="27"/>
      <c r="T272" s="29"/>
      <c r="U272" s="29"/>
      <c r="V272" s="3"/>
      <c r="X272" t="str">
        <f>IF(('1 - Cover page'!$B$9-M272)&lt;6,"&lt;=5 Days","&gt;5 Days")</f>
        <v>&lt;=5 Days</v>
      </c>
      <c r="Y272" t="str">
        <f>IF(('1 - Cover page'!$B$9-M272)=0,"0", IF(('1 - Cover page'!$B$9-M272)= 1,"1", IF(('1 - Cover page'!$B$9-M272)= 2,"2", IF(('1 - Cover page'!$B$9-M272)= 3,"3", IF(('1 - Cover page'!$B$9-M272)= 4,"4", IF(('1 - Cover page'!$B$9-M272)= 5,"5", IF(('1 - Cover page'!$B$9-M272)= 6,"6", IF(('1 - Cover page'!$B$9-M272)= 7,"7", IF(('1 - Cover page'!$B$9-M272)= 8,"8", IF(('1 - Cover page'!$B$9-M272)= 9,"9", IF(('1 - Cover page'!$B$9-M272)= 10,"10", IF(('1 - Cover page'!$B$9-M272)= 11,"11", IF(('1 - Cover page'!$B$9-M272)= 12,"12", IF(('1 - Cover page'!$B$9-M272)= 13,"13", IF(('1 - Cover page'!$B$9-M272)= 14,"14", IF(('1 - Cover page'!$B$9-M272)= 15,"15",  ""))))))))))))))))</f>
        <v>0</v>
      </c>
      <c r="Z272" t="str">
        <f>IF(('1 - Cover page'!$B$9-I272)=0,"0", IF(('1 - Cover page'!$B$9-I272)= 1,"1", IF(('1 - Cover page'!$B$9-I272)= 2,"2", IF(('1 - Cover page'!$B$9-I272)= 3,"3", IF(('1 - Cover page'!$B$9-I272)= 4,"4", IF(('1 - Cover page'!$B$9-I272)= 5,"5", IF(('1 - Cover page'!$B$9-I272)= 6,"6", IF(('1 - Cover page'!$B$9-I272)= 7,"7", IF(('1 - Cover page'!$B$9-I272)= 8,"8", IF(('1 - Cover page'!$B$9-I272)= 9,"9", IF(('1 - Cover page'!$B$9-I272)= 10,"10", IF(('1 - Cover page'!$B$9-I272)= 11,"11", IF(('1 - Cover page'!$B$9-I272)= 12,"12", IF(('1 - Cover page'!$B$9-I272)= 13,"13", IF(('1 - Cover page'!$B$9-I272)= 14,"14", IF(('1 - Cover page'!$B$9-I272)= 15,"15",  ""))))))))))))))))</f>
        <v>0</v>
      </c>
      <c r="AA272" t="e">
        <f>VLOOKUP(E272,'Age group'!$A$2:$B$7,2,TRUE)</f>
        <v>#N/A</v>
      </c>
    </row>
    <row r="273" spans="1:27" ht="12.75" x14ac:dyDescent="0.2">
      <c r="A273" s="21">
        <v>270</v>
      </c>
      <c r="B273" s="22"/>
      <c r="C273" s="22"/>
      <c r="D273" s="23"/>
      <c r="E273" s="103"/>
      <c r="F273" s="22"/>
      <c r="G273" s="22"/>
      <c r="H273" s="24"/>
      <c r="I273" s="16"/>
      <c r="J273" s="25"/>
      <c r="K273" s="25"/>
      <c r="L273" s="26"/>
      <c r="M273" s="17"/>
      <c r="N273" s="27"/>
      <c r="O273" s="27"/>
      <c r="P273" s="20"/>
      <c r="Q273" s="28"/>
      <c r="R273" s="28"/>
      <c r="S273" s="27"/>
      <c r="T273" s="29"/>
      <c r="U273" s="29"/>
      <c r="V273" s="3"/>
      <c r="X273" t="str">
        <f>IF(('1 - Cover page'!$B$9-M273)&lt;6,"&lt;=5 Days","&gt;5 Days")</f>
        <v>&lt;=5 Days</v>
      </c>
      <c r="Y273" t="str">
        <f>IF(('1 - Cover page'!$B$9-M273)=0,"0", IF(('1 - Cover page'!$B$9-M273)= 1,"1", IF(('1 - Cover page'!$B$9-M273)= 2,"2", IF(('1 - Cover page'!$B$9-M273)= 3,"3", IF(('1 - Cover page'!$B$9-M273)= 4,"4", IF(('1 - Cover page'!$B$9-M273)= 5,"5", IF(('1 - Cover page'!$B$9-M273)= 6,"6", IF(('1 - Cover page'!$B$9-M273)= 7,"7", IF(('1 - Cover page'!$B$9-M273)= 8,"8", IF(('1 - Cover page'!$B$9-M273)= 9,"9", IF(('1 - Cover page'!$B$9-M273)= 10,"10", IF(('1 - Cover page'!$B$9-M273)= 11,"11", IF(('1 - Cover page'!$B$9-M273)= 12,"12", IF(('1 - Cover page'!$B$9-M273)= 13,"13", IF(('1 - Cover page'!$B$9-M273)= 14,"14", IF(('1 - Cover page'!$B$9-M273)= 15,"15",  ""))))))))))))))))</f>
        <v>0</v>
      </c>
      <c r="Z273" t="str">
        <f>IF(('1 - Cover page'!$B$9-I273)=0,"0", IF(('1 - Cover page'!$B$9-I273)= 1,"1", IF(('1 - Cover page'!$B$9-I273)= 2,"2", IF(('1 - Cover page'!$B$9-I273)= 3,"3", IF(('1 - Cover page'!$B$9-I273)= 4,"4", IF(('1 - Cover page'!$B$9-I273)= 5,"5", IF(('1 - Cover page'!$B$9-I273)= 6,"6", IF(('1 - Cover page'!$B$9-I273)= 7,"7", IF(('1 - Cover page'!$B$9-I273)= 8,"8", IF(('1 - Cover page'!$B$9-I273)= 9,"9", IF(('1 - Cover page'!$B$9-I273)= 10,"10", IF(('1 - Cover page'!$B$9-I273)= 11,"11", IF(('1 - Cover page'!$B$9-I273)= 12,"12", IF(('1 - Cover page'!$B$9-I273)= 13,"13", IF(('1 - Cover page'!$B$9-I273)= 14,"14", IF(('1 - Cover page'!$B$9-I273)= 15,"15",  ""))))))))))))))))</f>
        <v>0</v>
      </c>
      <c r="AA273" t="e">
        <f>VLOOKUP(E273,'Age group'!$A$2:$B$7,2,TRUE)</f>
        <v>#N/A</v>
      </c>
    </row>
    <row r="274" spans="1:27" ht="12.75" x14ac:dyDescent="0.2">
      <c r="A274" s="21">
        <v>271</v>
      </c>
      <c r="B274" s="22"/>
      <c r="C274" s="22"/>
      <c r="D274" s="23"/>
      <c r="E274" s="103"/>
      <c r="F274" s="22"/>
      <c r="G274" s="22"/>
      <c r="H274" s="24"/>
      <c r="I274" s="16"/>
      <c r="J274" s="25"/>
      <c r="K274" s="25"/>
      <c r="L274" s="26"/>
      <c r="M274" s="17"/>
      <c r="N274" s="27"/>
      <c r="O274" s="27"/>
      <c r="P274" s="20"/>
      <c r="Q274" s="28"/>
      <c r="R274" s="28"/>
      <c r="S274" s="27"/>
      <c r="T274" s="29"/>
      <c r="U274" s="29"/>
      <c r="V274" s="3"/>
      <c r="X274" t="str">
        <f>IF(('1 - Cover page'!$B$9-M274)&lt;6,"&lt;=5 Days","&gt;5 Days")</f>
        <v>&lt;=5 Days</v>
      </c>
      <c r="Y274" t="str">
        <f>IF(('1 - Cover page'!$B$9-M274)=0,"0", IF(('1 - Cover page'!$B$9-M274)= 1,"1", IF(('1 - Cover page'!$B$9-M274)= 2,"2", IF(('1 - Cover page'!$B$9-M274)= 3,"3", IF(('1 - Cover page'!$B$9-M274)= 4,"4", IF(('1 - Cover page'!$B$9-M274)= 5,"5", IF(('1 - Cover page'!$B$9-M274)= 6,"6", IF(('1 - Cover page'!$B$9-M274)= 7,"7", IF(('1 - Cover page'!$B$9-M274)= 8,"8", IF(('1 - Cover page'!$B$9-M274)= 9,"9", IF(('1 - Cover page'!$B$9-M274)= 10,"10", IF(('1 - Cover page'!$B$9-M274)= 11,"11", IF(('1 - Cover page'!$B$9-M274)= 12,"12", IF(('1 - Cover page'!$B$9-M274)= 13,"13", IF(('1 - Cover page'!$B$9-M274)= 14,"14", IF(('1 - Cover page'!$B$9-M274)= 15,"15",  ""))))))))))))))))</f>
        <v>0</v>
      </c>
      <c r="Z274" t="str">
        <f>IF(('1 - Cover page'!$B$9-I274)=0,"0", IF(('1 - Cover page'!$B$9-I274)= 1,"1", IF(('1 - Cover page'!$B$9-I274)= 2,"2", IF(('1 - Cover page'!$B$9-I274)= 3,"3", IF(('1 - Cover page'!$B$9-I274)= 4,"4", IF(('1 - Cover page'!$B$9-I274)= 5,"5", IF(('1 - Cover page'!$B$9-I274)= 6,"6", IF(('1 - Cover page'!$B$9-I274)= 7,"7", IF(('1 - Cover page'!$B$9-I274)= 8,"8", IF(('1 - Cover page'!$B$9-I274)= 9,"9", IF(('1 - Cover page'!$B$9-I274)= 10,"10", IF(('1 - Cover page'!$B$9-I274)= 11,"11", IF(('1 - Cover page'!$B$9-I274)= 12,"12", IF(('1 - Cover page'!$B$9-I274)= 13,"13", IF(('1 - Cover page'!$B$9-I274)= 14,"14", IF(('1 - Cover page'!$B$9-I274)= 15,"15",  ""))))))))))))))))</f>
        <v>0</v>
      </c>
      <c r="AA274" t="e">
        <f>VLOOKUP(E274,'Age group'!$A$2:$B$7,2,TRUE)</f>
        <v>#N/A</v>
      </c>
    </row>
    <row r="275" spans="1:27" ht="12.75" x14ac:dyDescent="0.2">
      <c r="A275" s="21">
        <v>272</v>
      </c>
      <c r="B275" s="22"/>
      <c r="C275" s="22"/>
      <c r="D275" s="23"/>
      <c r="E275" s="103"/>
      <c r="F275" s="22"/>
      <c r="G275" s="22"/>
      <c r="H275" s="24"/>
      <c r="I275" s="16"/>
      <c r="J275" s="25"/>
      <c r="K275" s="25"/>
      <c r="L275" s="26"/>
      <c r="M275" s="17"/>
      <c r="N275" s="27"/>
      <c r="O275" s="27"/>
      <c r="P275" s="20"/>
      <c r="Q275" s="28"/>
      <c r="R275" s="28"/>
      <c r="S275" s="27"/>
      <c r="T275" s="29"/>
      <c r="U275" s="29"/>
      <c r="V275" s="3"/>
      <c r="X275" t="str">
        <f>IF(('1 - Cover page'!$B$9-M275)&lt;6,"&lt;=5 Days","&gt;5 Days")</f>
        <v>&lt;=5 Days</v>
      </c>
      <c r="Y275" t="str">
        <f>IF(('1 - Cover page'!$B$9-M275)=0,"0", IF(('1 - Cover page'!$B$9-M275)= 1,"1", IF(('1 - Cover page'!$B$9-M275)= 2,"2", IF(('1 - Cover page'!$B$9-M275)= 3,"3", IF(('1 - Cover page'!$B$9-M275)= 4,"4", IF(('1 - Cover page'!$B$9-M275)= 5,"5", IF(('1 - Cover page'!$B$9-M275)= 6,"6", IF(('1 - Cover page'!$B$9-M275)= 7,"7", IF(('1 - Cover page'!$B$9-M275)= 8,"8", IF(('1 - Cover page'!$B$9-M275)= 9,"9", IF(('1 - Cover page'!$B$9-M275)= 10,"10", IF(('1 - Cover page'!$B$9-M275)= 11,"11", IF(('1 - Cover page'!$B$9-M275)= 12,"12", IF(('1 - Cover page'!$B$9-M275)= 13,"13", IF(('1 - Cover page'!$B$9-M275)= 14,"14", IF(('1 - Cover page'!$B$9-M275)= 15,"15",  ""))))))))))))))))</f>
        <v>0</v>
      </c>
      <c r="Z275" t="str">
        <f>IF(('1 - Cover page'!$B$9-I275)=0,"0", IF(('1 - Cover page'!$B$9-I275)= 1,"1", IF(('1 - Cover page'!$B$9-I275)= 2,"2", IF(('1 - Cover page'!$B$9-I275)= 3,"3", IF(('1 - Cover page'!$B$9-I275)= 4,"4", IF(('1 - Cover page'!$B$9-I275)= 5,"5", IF(('1 - Cover page'!$B$9-I275)= 6,"6", IF(('1 - Cover page'!$B$9-I275)= 7,"7", IF(('1 - Cover page'!$B$9-I275)= 8,"8", IF(('1 - Cover page'!$B$9-I275)= 9,"9", IF(('1 - Cover page'!$B$9-I275)= 10,"10", IF(('1 - Cover page'!$B$9-I275)= 11,"11", IF(('1 - Cover page'!$B$9-I275)= 12,"12", IF(('1 - Cover page'!$B$9-I275)= 13,"13", IF(('1 - Cover page'!$B$9-I275)= 14,"14", IF(('1 - Cover page'!$B$9-I275)= 15,"15",  ""))))))))))))))))</f>
        <v>0</v>
      </c>
      <c r="AA275" t="e">
        <f>VLOOKUP(E275,'Age group'!$A$2:$B$7,2,TRUE)</f>
        <v>#N/A</v>
      </c>
    </row>
    <row r="276" spans="1:27" ht="12.75" x14ac:dyDescent="0.2">
      <c r="A276" s="21">
        <v>273</v>
      </c>
      <c r="B276" s="22"/>
      <c r="C276" s="22"/>
      <c r="D276" s="23"/>
      <c r="E276" s="103"/>
      <c r="F276" s="22"/>
      <c r="G276" s="22"/>
      <c r="H276" s="24"/>
      <c r="I276" s="16"/>
      <c r="J276" s="25"/>
      <c r="K276" s="25"/>
      <c r="L276" s="26"/>
      <c r="M276" s="17"/>
      <c r="N276" s="27"/>
      <c r="O276" s="27"/>
      <c r="P276" s="20"/>
      <c r="Q276" s="28"/>
      <c r="R276" s="28"/>
      <c r="S276" s="27"/>
      <c r="T276" s="29"/>
      <c r="U276" s="29"/>
      <c r="V276" s="3"/>
      <c r="X276" t="str">
        <f>IF(('1 - Cover page'!$B$9-M276)&lt;6,"&lt;=5 Days","&gt;5 Days")</f>
        <v>&lt;=5 Days</v>
      </c>
      <c r="Y276" t="str">
        <f>IF(('1 - Cover page'!$B$9-M276)=0,"0", IF(('1 - Cover page'!$B$9-M276)= 1,"1", IF(('1 - Cover page'!$B$9-M276)= 2,"2", IF(('1 - Cover page'!$B$9-M276)= 3,"3", IF(('1 - Cover page'!$B$9-M276)= 4,"4", IF(('1 - Cover page'!$B$9-M276)= 5,"5", IF(('1 - Cover page'!$B$9-M276)= 6,"6", IF(('1 - Cover page'!$B$9-M276)= 7,"7", IF(('1 - Cover page'!$B$9-M276)= 8,"8", IF(('1 - Cover page'!$B$9-M276)= 9,"9", IF(('1 - Cover page'!$B$9-M276)= 10,"10", IF(('1 - Cover page'!$B$9-M276)= 11,"11", IF(('1 - Cover page'!$B$9-M276)= 12,"12", IF(('1 - Cover page'!$B$9-M276)= 13,"13", IF(('1 - Cover page'!$B$9-M276)= 14,"14", IF(('1 - Cover page'!$B$9-M276)= 15,"15",  ""))))))))))))))))</f>
        <v>0</v>
      </c>
      <c r="Z276" t="str">
        <f>IF(('1 - Cover page'!$B$9-I276)=0,"0", IF(('1 - Cover page'!$B$9-I276)= 1,"1", IF(('1 - Cover page'!$B$9-I276)= 2,"2", IF(('1 - Cover page'!$B$9-I276)= 3,"3", IF(('1 - Cover page'!$B$9-I276)= 4,"4", IF(('1 - Cover page'!$B$9-I276)= 5,"5", IF(('1 - Cover page'!$B$9-I276)= 6,"6", IF(('1 - Cover page'!$B$9-I276)= 7,"7", IF(('1 - Cover page'!$B$9-I276)= 8,"8", IF(('1 - Cover page'!$B$9-I276)= 9,"9", IF(('1 - Cover page'!$B$9-I276)= 10,"10", IF(('1 - Cover page'!$B$9-I276)= 11,"11", IF(('1 - Cover page'!$B$9-I276)= 12,"12", IF(('1 - Cover page'!$B$9-I276)= 13,"13", IF(('1 - Cover page'!$B$9-I276)= 14,"14", IF(('1 - Cover page'!$B$9-I276)= 15,"15",  ""))))))))))))))))</f>
        <v>0</v>
      </c>
      <c r="AA276" t="e">
        <f>VLOOKUP(E276,'Age group'!$A$2:$B$7,2,TRUE)</f>
        <v>#N/A</v>
      </c>
    </row>
    <row r="277" spans="1:27" ht="12.75" x14ac:dyDescent="0.2">
      <c r="A277" s="21">
        <v>274</v>
      </c>
      <c r="B277" s="22"/>
      <c r="C277" s="22"/>
      <c r="D277" s="23"/>
      <c r="E277" s="103"/>
      <c r="F277" s="22"/>
      <c r="G277" s="22"/>
      <c r="H277" s="24"/>
      <c r="I277" s="16"/>
      <c r="J277" s="25"/>
      <c r="K277" s="25"/>
      <c r="L277" s="26"/>
      <c r="M277" s="17"/>
      <c r="N277" s="27"/>
      <c r="O277" s="27"/>
      <c r="P277" s="20"/>
      <c r="Q277" s="28"/>
      <c r="R277" s="28"/>
      <c r="S277" s="27"/>
      <c r="T277" s="29"/>
      <c r="U277" s="29"/>
      <c r="V277" s="3"/>
      <c r="X277" t="str">
        <f>IF(('1 - Cover page'!$B$9-M277)&lt;6,"&lt;=5 Days","&gt;5 Days")</f>
        <v>&lt;=5 Days</v>
      </c>
      <c r="Y277" t="str">
        <f>IF(('1 - Cover page'!$B$9-M277)=0,"0", IF(('1 - Cover page'!$B$9-M277)= 1,"1", IF(('1 - Cover page'!$B$9-M277)= 2,"2", IF(('1 - Cover page'!$B$9-M277)= 3,"3", IF(('1 - Cover page'!$B$9-M277)= 4,"4", IF(('1 - Cover page'!$B$9-M277)= 5,"5", IF(('1 - Cover page'!$B$9-M277)= 6,"6", IF(('1 - Cover page'!$B$9-M277)= 7,"7", IF(('1 - Cover page'!$B$9-M277)= 8,"8", IF(('1 - Cover page'!$B$9-M277)= 9,"9", IF(('1 - Cover page'!$B$9-M277)= 10,"10", IF(('1 - Cover page'!$B$9-M277)= 11,"11", IF(('1 - Cover page'!$B$9-M277)= 12,"12", IF(('1 - Cover page'!$B$9-M277)= 13,"13", IF(('1 - Cover page'!$B$9-M277)= 14,"14", IF(('1 - Cover page'!$B$9-M277)= 15,"15",  ""))))))))))))))))</f>
        <v>0</v>
      </c>
      <c r="Z277" t="str">
        <f>IF(('1 - Cover page'!$B$9-I277)=0,"0", IF(('1 - Cover page'!$B$9-I277)= 1,"1", IF(('1 - Cover page'!$B$9-I277)= 2,"2", IF(('1 - Cover page'!$B$9-I277)= 3,"3", IF(('1 - Cover page'!$B$9-I277)= 4,"4", IF(('1 - Cover page'!$B$9-I277)= 5,"5", IF(('1 - Cover page'!$B$9-I277)= 6,"6", IF(('1 - Cover page'!$B$9-I277)= 7,"7", IF(('1 - Cover page'!$B$9-I277)= 8,"8", IF(('1 - Cover page'!$B$9-I277)= 9,"9", IF(('1 - Cover page'!$B$9-I277)= 10,"10", IF(('1 - Cover page'!$B$9-I277)= 11,"11", IF(('1 - Cover page'!$B$9-I277)= 12,"12", IF(('1 - Cover page'!$B$9-I277)= 13,"13", IF(('1 - Cover page'!$B$9-I277)= 14,"14", IF(('1 - Cover page'!$B$9-I277)= 15,"15",  ""))))))))))))))))</f>
        <v>0</v>
      </c>
      <c r="AA277" t="e">
        <f>VLOOKUP(E277,'Age group'!$A$2:$B$7,2,TRUE)</f>
        <v>#N/A</v>
      </c>
    </row>
    <row r="278" spans="1:27" ht="12.75" x14ac:dyDescent="0.2">
      <c r="A278" s="21">
        <v>275</v>
      </c>
      <c r="B278" s="22"/>
      <c r="C278" s="22"/>
      <c r="D278" s="23"/>
      <c r="E278" s="103"/>
      <c r="F278" s="22"/>
      <c r="G278" s="22"/>
      <c r="H278" s="24"/>
      <c r="I278" s="16"/>
      <c r="J278" s="25"/>
      <c r="K278" s="25"/>
      <c r="L278" s="26"/>
      <c r="M278" s="17"/>
      <c r="N278" s="27"/>
      <c r="O278" s="27"/>
      <c r="P278" s="20"/>
      <c r="Q278" s="28"/>
      <c r="R278" s="28"/>
      <c r="S278" s="27"/>
      <c r="T278" s="29"/>
      <c r="U278" s="29"/>
      <c r="V278" s="3"/>
      <c r="X278" t="str">
        <f>IF(('1 - Cover page'!$B$9-M278)&lt;6,"&lt;=5 Days","&gt;5 Days")</f>
        <v>&lt;=5 Days</v>
      </c>
      <c r="Y278" t="str">
        <f>IF(('1 - Cover page'!$B$9-M278)=0,"0", IF(('1 - Cover page'!$B$9-M278)= 1,"1", IF(('1 - Cover page'!$B$9-M278)= 2,"2", IF(('1 - Cover page'!$B$9-M278)= 3,"3", IF(('1 - Cover page'!$B$9-M278)= 4,"4", IF(('1 - Cover page'!$B$9-M278)= 5,"5", IF(('1 - Cover page'!$B$9-M278)= 6,"6", IF(('1 - Cover page'!$B$9-M278)= 7,"7", IF(('1 - Cover page'!$B$9-M278)= 8,"8", IF(('1 - Cover page'!$B$9-M278)= 9,"9", IF(('1 - Cover page'!$B$9-M278)= 10,"10", IF(('1 - Cover page'!$B$9-M278)= 11,"11", IF(('1 - Cover page'!$B$9-M278)= 12,"12", IF(('1 - Cover page'!$B$9-M278)= 13,"13", IF(('1 - Cover page'!$B$9-M278)= 14,"14", IF(('1 - Cover page'!$B$9-M278)= 15,"15",  ""))))))))))))))))</f>
        <v>0</v>
      </c>
      <c r="Z278" t="str">
        <f>IF(('1 - Cover page'!$B$9-I278)=0,"0", IF(('1 - Cover page'!$B$9-I278)= 1,"1", IF(('1 - Cover page'!$B$9-I278)= 2,"2", IF(('1 - Cover page'!$B$9-I278)= 3,"3", IF(('1 - Cover page'!$B$9-I278)= 4,"4", IF(('1 - Cover page'!$B$9-I278)= 5,"5", IF(('1 - Cover page'!$B$9-I278)= 6,"6", IF(('1 - Cover page'!$B$9-I278)= 7,"7", IF(('1 - Cover page'!$B$9-I278)= 8,"8", IF(('1 - Cover page'!$B$9-I278)= 9,"9", IF(('1 - Cover page'!$B$9-I278)= 10,"10", IF(('1 - Cover page'!$B$9-I278)= 11,"11", IF(('1 - Cover page'!$B$9-I278)= 12,"12", IF(('1 - Cover page'!$B$9-I278)= 13,"13", IF(('1 - Cover page'!$B$9-I278)= 14,"14", IF(('1 - Cover page'!$B$9-I278)= 15,"15",  ""))))))))))))))))</f>
        <v>0</v>
      </c>
      <c r="AA278" t="e">
        <f>VLOOKUP(E278,'Age group'!$A$2:$B$7,2,TRUE)</f>
        <v>#N/A</v>
      </c>
    </row>
    <row r="279" spans="1:27" ht="12.75" x14ac:dyDescent="0.2">
      <c r="A279" s="21">
        <v>276</v>
      </c>
      <c r="B279" s="22"/>
      <c r="C279" s="22"/>
      <c r="D279" s="23"/>
      <c r="E279" s="103"/>
      <c r="F279" s="22"/>
      <c r="G279" s="22"/>
      <c r="H279" s="24"/>
      <c r="I279" s="16"/>
      <c r="J279" s="25"/>
      <c r="K279" s="25"/>
      <c r="L279" s="26"/>
      <c r="M279" s="17"/>
      <c r="N279" s="27"/>
      <c r="O279" s="27"/>
      <c r="P279" s="20"/>
      <c r="Q279" s="28"/>
      <c r="R279" s="28"/>
      <c r="S279" s="27"/>
      <c r="T279" s="29"/>
      <c r="U279" s="29"/>
      <c r="V279" s="3"/>
      <c r="X279" t="str">
        <f>IF(('1 - Cover page'!$B$9-M279)&lt;6,"&lt;=5 Days","&gt;5 Days")</f>
        <v>&lt;=5 Days</v>
      </c>
      <c r="Y279" t="str">
        <f>IF(('1 - Cover page'!$B$9-M279)=0,"0", IF(('1 - Cover page'!$B$9-M279)= 1,"1", IF(('1 - Cover page'!$B$9-M279)= 2,"2", IF(('1 - Cover page'!$B$9-M279)= 3,"3", IF(('1 - Cover page'!$B$9-M279)= 4,"4", IF(('1 - Cover page'!$B$9-M279)= 5,"5", IF(('1 - Cover page'!$B$9-M279)= 6,"6", IF(('1 - Cover page'!$B$9-M279)= 7,"7", IF(('1 - Cover page'!$B$9-M279)= 8,"8", IF(('1 - Cover page'!$B$9-M279)= 9,"9", IF(('1 - Cover page'!$B$9-M279)= 10,"10", IF(('1 - Cover page'!$B$9-M279)= 11,"11", IF(('1 - Cover page'!$B$9-M279)= 12,"12", IF(('1 - Cover page'!$B$9-M279)= 13,"13", IF(('1 - Cover page'!$B$9-M279)= 14,"14", IF(('1 - Cover page'!$B$9-M279)= 15,"15",  ""))))))))))))))))</f>
        <v>0</v>
      </c>
      <c r="Z279" t="str">
        <f>IF(('1 - Cover page'!$B$9-I279)=0,"0", IF(('1 - Cover page'!$B$9-I279)= 1,"1", IF(('1 - Cover page'!$B$9-I279)= 2,"2", IF(('1 - Cover page'!$B$9-I279)= 3,"3", IF(('1 - Cover page'!$B$9-I279)= 4,"4", IF(('1 - Cover page'!$B$9-I279)= 5,"5", IF(('1 - Cover page'!$B$9-I279)= 6,"6", IF(('1 - Cover page'!$B$9-I279)= 7,"7", IF(('1 - Cover page'!$B$9-I279)= 8,"8", IF(('1 - Cover page'!$B$9-I279)= 9,"9", IF(('1 - Cover page'!$B$9-I279)= 10,"10", IF(('1 - Cover page'!$B$9-I279)= 11,"11", IF(('1 - Cover page'!$B$9-I279)= 12,"12", IF(('1 - Cover page'!$B$9-I279)= 13,"13", IF(('1 - Cover page'!$B$9-I279)= 14,"14", IF(('1 - Cover page'!$B$9-I279)= 15,"15",  ""))))))))))))))))</f>
        <v>0</v>
      </c>
      <c r="AA279" t="e">
        <f>VLOOKUP(E279,'Age group'!$A$2:$B$7,2,TRUE)</f>
        <v>#N/A</v>
      </c>
    </row>
    <row r="280" spans="1:27" ht="12.75" x14ac:dyDescent="0.2">
      <c r="A280" s="21">
        <v>277</v>
      </c>
      <c r="B280" s="22"/>
      <c r="C280" s="22"/>
      <c r="D280" s="23"/>
      <c r="E280" s="103"/>
      <c r="F280" s="22"/>
      <c r="G280" s="22"/>
      <c r="H280" s="24"/>
      <c r="I280" s="16"/>
      <c r="J280" s="25"/>
      <c r="K280" s="25"/>
      <c r="L280" s="26"/>
      <c r="M280" s="17"/>
      <c r="N280" s="27"/>
      <c r="O280" s="27"/>
      <c r="P280" s="20"/>
      <c r="Q280" s="28"/>
      <c r="R280" s="28"/>
      <c r="S280" s="27"/>
      <c r="T280" s="29"/>
      <c r="U280" s="29"/>
      <c r="V280" s="3"/>
      <c r="X280" t="str">
        <f>IF(('1 - Cover page'!$B$9-M280)&lt;6,"&lt;=5 Days","&gt;5 Days")</f>
        <v>&lt;=5 Days</v>
      </c>
      <c r="Y280" t="str">
        <f>IF(('1 - Cover page'!$B$9-M280)=0,"0", IF(('1 - Cover page'!$B$9-M280)= 1,"1", IF(('1 - Cover page'!$B$9-M280)= 2,"2", IF(('1 - Cover page'!$B$9-M280)= 3,"3", IF(('1 - Cover page'!$B$9-M280)= 4,"4", IF(('1 - Cover page'!$B$9-M280)= 5,"5", IF(('1 - Cover page'!$B$9-M280)= 6,"6", IF(('1 - Cover page'!$B$9-M280)= 7,"7", IF(('1 - Cover page'!$B$9-M280)= 8,"8", IF(('1 - Cover page'!$B$9-M280)= 9,"9", IF(('1 - Cover page'!$B$9-M280)= 10,"10", IF(('1 - Cover page'!$B$9-M280)= 11,"11", IF(('1 - Cover page'!$B$9-M280)= 12,"12", IF(('1 - Cover page'!$B$9-M280)= 13,"13", IF(('1 - Cover page'!$B$9-M280)= 14,"14", IF(('1 - Cover page'!$B$9-M280)= 15,"15",  ""))))))))))))))))</f>
        <v>0</v>
      </c>
      <c r="Z280" t="str">
        <f>IF(('1 - Cover page'!$B$9-I280)=0,"0", IF(('1 - Cover page'!$B$9-I280)= 1,"1", IF(('1 - Cover page'!$B$9-I280)= 2,"2", IF(('1 - Cover page'!$B$9-I280)= 3,"3", IF(('1 - Cover page'!$B$9-I280)= 4,"4", IF(('1 - Cover page'!$B$9-I280)= 5,"5", IF(('1 - Cover page'!$B$9-I280)= 6,"6", IF(('1 - Cover page'!$B$9-I280)= 7,"7", IF(('1 - Cover page'!$B$9-I280)= 8,"8", IF(('1 - Cover page'!$B$9-I280)= 9,"9", IF(('1 - Cover page'!$B$9-I280)= 10,"10", IF(('1 - Cover page'!$B$9-I280)= 11,"11", IF(('1 - Cover page'!$B$9-I280)= 12,"12", IF(('1 - Cover page'!$B$9-I280)= 13,"13", IF(('1 - Cover page'!$B$9-I280)= 14,"14", IF(('1 - Cover page'!$B$9-I280)= 15,"15",  ""))))))))))))))))</f>
        <v>0</v>
      </c>
      <c r="AA280" t="e">
        <f>VLOOKUP(E280,'Age group'!$A$2:$B$7,2,TRUE)</f>
        <v>#N/A</v>
      </c>
    </row>
    <row r="281" spans="1:27" ht="12.75" x14ac:dyDescent="0.2">
      <c r="A281" s="21">
        <v>278</v>
      </c>
      <c r="B281" s="22"/>
      <c r="C281" s="22"/>
      <c r="D281" s="23"/>
      <c r="E281" s="103"/>
      <c r="F281" s="22"/>
      <c r="G281" s="22"/>
      <c r="H281" s="24"/>
      <c r="I281" s="16"/>
      <c r="J281" s="25"/>
      <c r="K281" s="25"/>
      <c r="L281" s="26"/>
      <c r="M281" s="17"/>
      <c r="N281" s="27"/>
      <c r="O281" s="27"/>
      <c r="P281" s="20"/>
      <c r="Q281" s="28"/>
      <c r="R281" s="28"/>
      <c r="S281" s="27"/>
      <c r="T281" s="29"/>
      <c r="U281" s="29"/>
      <c r="V281" s="3"/>
      <c r="X281" t="str">
        <f>IF(('1 - Cover page'!$B$9-M281)&lt;6,"&lt;=5 Days","&gt;5 Days")</f>
        <v>&lt;=5 Days</v>
      </c>
      <c r="Y281" t="str">
        <f>IF(('1 - Cover page'!$B$9-M281)=0,"0", IF(('1 - Cover page'!$B$9-M281)= 1,"1", IF(('1 - Cover page'!$B$9-M281)= 2,"2", IF(('1 - Cover page'!$B$9-M281)= 3,"3", IF(('1 - Cover page'!$B$9-M281)= 4,"4", IF(('1 - Cover page'!$B$9-M281)= 5,"5", IF(('1 - Cover page'!$B$9-M281)= 6,"6", IF(('1 - Cover page'!$B$9-M281)= 7,"7", IF(('1 - Cover page'!$B$9-M281)= 8,"8", IF(('1 - Cover page'!$B$9-M281)= 9,"9", IF(('1 - Cover page'!$B$9-M281)= 10,"10", IF(('1 - Cover page'!$B$9-M281)= 11,"11", IF(('1 - Cover page'!$B$9-M281)= 12,"12", IF(('1 - Cover page'!$B$9-M281)= 13,"13", IF(('1 - Cover page'!$B$9-M281)= 14,"14", IF(('1 - Cover page'!$B$9-M281)= 15,"15",  ""))))))))))))))))</f>
        <v>0</v>
      </c>
      <c r="Z281" t="str">
        <f>IF(('1 - Cover page'!$B$9-I281)=0,"0", IF(('1 - Cover page'!$B$9-I281)= 1,"1", IF(('1 - Cover page'!$B$9-I281)= 2,"2", IF(('1 - Cover page'!$B$9-I281)= 3,"3", IF(('1 - Cover page'!$B$9-I281)= 4,"4", IF(('1 - Cover page'!$B$9-I281)= 5,"5", IF(('1 - Cover page'!$B$9-I281)= 6,"6", IF(('1 - Cover page'!$B$9-I281)= 7,"7", IF(('1 - Cover page'!$B$9-I281)= 8,"8", IF(('1 - Cover page'!$B$9-I281)= 9,"9", IF(('1 - Cover page'!$B$9-I281)= 10,"10", IF(('1 - Cover page'!$B$9-I281)= 11,"11", IF(('1 - Cover page'!$B$9-I281)= 12,"12", IF(('1 - Cover page'!$B$9-I281)= 13,"13", IF(('1 - Cover page'!$B$9-I281)= 14,"14", IF(('1 - Cover page'!$B$9-I281)= 15,"15",  ""))))))))))))))))</f>
        <v>0</v>
      </c>
      <c r="AA281" t="e">
        <f>VLOOKUP(E281,'Age group'!$A$2:$B$7,2,TRUE)</f>
        <v>#N/A</v>
      </c>
    </row>
    <row r="282" spans="1:27" ht="12.75" x14ac:dyDescent="0.2">
      <c r="A282" s="21">
        <v>279</v>
      </c>
      <c r="B282" s="22"/>
      <c r="C282" s="22"/>
      <c r="D282" s="23"/>
      <c r="E282" s="103"/>
      <c r="F282" s="22"/>
      <c r="G282" s="22"/>
      <c r="H282" s="24"/>
      <c r="I282" s="16"/>
      <c r="J282" s="25"/>
      <c r="K282" s="25"/>
      <c r="L282" s="26"/>
      <c r="M282" s="17"/>
      <c r="N282" s="27"/>
      <c r="O282" s="27"/>
      <c r="P282" s="20"/>
      <c r="Q282" s="28"/>
      <c r="R282" s="28"/>
      <c r="S282" s="27"/>
      <c r="T282" s="29"/>
      <c r="U282" s="29"/>
      <c r="V282" s="3"/>
      <c r="X282" t="str">
        <f>IF(('1 - Cover page'!$B$9-M282)&lt;6,"&lt;=5 Days","&gt;5 Days")</f>
        <v>&lt;=5 Days</v>
      </c>
      <c r="Y282" t="str">
        <f>IF(('1 - Cover page'!$B$9-M282)=0,"0", IF(('1 - Cover page'!$B$9-M282)= 1,"1", IF(('1 - Cover page'!$B$9-M282)= 2,"2", IF(('1 - Cover page'!$B$9-M282)= 3,"3", IF(('1 - Cover page'!$B$9-M282)= 4,"4", IF(('1 - Cover page'!$B$9-M282)= 5,"5", IF(('1 - Cover page'!$B$9-M282)= 6,"6", IF(('1 - Cover page'!$B$9-M282)= 7,"7", IF(('1 - Cover page'!$B$9-M282)= 8,"8", IF(('1 - Cover page'!$B$9-M282)= 9,"9", IF(('1 - Cover page'!$B$9-M282)= 10,"10", IF(('1 - Cover page'!$B$9-M282)= 11,"11", IF(('1 - Cover page'!$B$9-M282)= 12,"12", IF(('1 - Cover page'!$B$9-M282)= 13,"13", IF(('1 - Cover page'!$B$9-M282)= 14,"14", IF(('1 - Cover page'!$B$9-M282)= 15,"15",  ""))))))))))))))))</f>
        <v>0</v>
      </c>
      <c r="Z282" t="str">
        <f>IF(('1 - Cover page'!$B$9-I282)=0,"0", IF(('1 - Cover page'!$B$9-I282)= 1,"1", IF(('1 - Cover page'!$B$9-I282)= 2,"2", IF(('1 - Cover page'!$B$9-I282)= 3,"3", IF(('1 - Cover page'!$B$9-I282)= 4,"4", IF(('1 - Cover page'!$B$9-I282)= 5,"5", IF(('1 - Cover page'!$B$9-I282)= 6,"6", IF(('1 - Cover page'!$B$9-I282)= 7,"7", IF(('1 - Cover page'!$B$9-I282)= 8,"8", IF(('1 - Cover page'!$B$9-I282)= 9,"9", IF(('1 - Cover page'!$B$9-I282)= 10,"10", IF(('1 - Cover page'!$B$9-I282)= 11,"11", IF(('1 - Cover page'!$B$9-I282)= 12,"12", IF(('1 - Cover page'!$B$9-I282)= 13,"13", IF(('1 - Cover page'!$B$9-I282)= 14,"14", IF(('1 - Cover page'!$B$9-I282)= 15,"15",  ""))))))))))))))))</f>
        <v>0</v>
      </c>
      <c r="AA282" t="e">
        <f>VLOOKUP(E282,'Age group'!$A$2:$B$7,2,TRUE)</f>
        <v>#N/A</v>
      </c>
    </row>
    <row r="283" spans="1:27" ht="12.75" x14ac:dyDescent="0.2">
      <c r="A283" s="21">
        <v>280</v>
      </c>
      <c r="B283" s="22"/>
      <c r="C283" s="22"/>
      <c r="D283" s="23"/>
      <c r="E283" s="103"/>
      <c r="F283" s="22"/>
      <c r="G283" s="22"/>
      <c r="H283" s="24"/>
      <c r="I283" s="16"/>
      <c r="J283" s="25"/>
      <c r="K283" s="25"/>
      <c r="L283" s="26"/>
      <c r="M283" s="17"/>
      <c r="N283" s="27"/>
      <c r="O283" s="27"/>
      <c r="P283" s="20"/>
      <c r="Q283" s="28"/>
      <c r="R283" s="28"/>
      <c r="S283" s="27"/>
      <c r="T283" s="29"/>
      <c r="U283" s="29"/>
      <c r="V283" s="3"/>
      <c r="X283" t="str">
        <f>IF(('1 - Cover page'!$B$9-M283)&lt;6,"&lt;=5 Days","&gt;5 Days")</f>
        <v>&lt;=5 Days</v>
      </c>
      <c r="Y283" t="str">
        <f>IF(('1 - Cover page'!$B$9-M283)=0,"0", IF(('1 - Cover page'!$B$9-M283)= 1,"1", IF(('1 - Cover page'!$B$9-M283)= 2,"2", IF(('1 - Cover page'!$B$9-M283)= 3,"3", IF(('1 - Cover page'!$B$9-M283)= 4,"4", IF(('1 - Cover page'!$B$9-M283)= 5,"5", IF(('1 - Cover page'!$B$9-M283)= 6,"6", IF(('1 - Cover page'!$B$9-M283)= 7,"7", IF(('1 - Cover page'!$B$9-M283)= 8,"8", IF(('1 - Cover page'!$B$9-M283)= 9,"9", IF(('1 - Cover page'!$B$9-M283)= 10,"10", IF(('1 - Cover page'!$B$9-M283)= 11,"11", IF(('1 - Cover page'!$B$9-M283)= 12,"12", IF(('1 - Cover page'!$B$9-M283)= 13,"13", IF(('1 - Cover page'!$B$9-M283)= 14,"14", IF(('1 - Cover page'!$B$9-M283)= 15,"15",  ""))))))))))))))))</f>
        <v>0</v>
      </c>
      <c r="Z283" t="str">
        <f>IF(('1 - Cover page'!$B$9-I283)=0,"0", IF(('1 - Cover page'!$B$9-I283)= 1,"1", IF(('1 - Cover page'!$B$9-I283)= 2,"2", IF(('1 - Cover page'!$B$9-I283)= 3,"3", IF(('1 - Cover page'!$B$9-I283)= 4,"4", IF(('1 - Cover page'!$B$9-I283)= 5,"5", IF(('1 - Cover page'!$B$9-I283)= 6,"6", IF(('1 - Cover page'!$B$9-I283)= 7,"7", IF(('1 - Cover page'!$B$9-I283)= 8,"8", IF(('1 - Cover page'!$B$9-I283)= 9,"9", IF(('1 - Cover page'!$B$9-I283)= 10,"10", IF(('1 - Cover page'!$B$9-I283)= 11,"11", IF(('1 - Cover page'!$B$9-I283)= 12,"12", IF(('1 - Cover page'!$B$9-I283)= 13,"13", IF(('1 - Cover page'!$B$9-I283)= 14,"14", IF(('1 - Cover page'!$B$9-I283)= 15,"15",  ""))))))))))))))))</f>
        <v>0</v>
      </c>
      <c r="AA283" t="e">
        <f>VLOOKUP(E283,'Age group'!$A$2:$B$7,2,TRUE)</f>
        <v>#N/A</v>
      </c>
    </row>
    <row r="284" spans="1:27" ht="12.75" x14ac:dyDescent="0.2">
      <c r="A284" s="21">
        <v>281</v>
      </c>
      <c r="B284" s="22"/>
      <c r="C284" s="22"/>
      <c r="D284" s="23"/>
      <c r="E284" s="103"/>
      <c r="F284" s="22"/>
      <c r="G284" s="22"/>
      <c r="H284" s="24"/>
      <c r="I284" s="16"/>
      <c r="J284" s="25"/>
      <c r="K284" s="25"/>
      <c r="L284" s="26"/>
      <c r="M284" s="17"/>
      <c r="N284" s="27"/>
      <c r="O284" s="27"/>
      <c r="P284" s="20"/>
      <c r="Q284" s="28"/>
      <c r="R284" s="28"/>
      <c r="S284" s="27"/>
      <c r="T284" s="29"/>
      <c r="U284" s="29"/>
      <c r="V284" s="3"/>
      <c r="X284" t="str">
        <f>IF(('1 - Cover page'!$B$9-M284)&lt;6,"&lt;=5 Days","&gt;5 Days")</f>
        <v>&lt;=5 Days</v>
      </c>
      <c r="Y284" t="str">
        <f>IF(('1 - Cover page'!$B$9-M284)=0,"0", IF(('1 - Cover page'!$B$9-M284)= 1,"1", IF(('1 - Cover page'!$B$9-M284)= 2,"2", IF(('1 - Cover page'!$B$9-M284)= 3,"3", IF(('1 - Cover page'!$B$9-M284)= 4,"4", IF(('1 - Cover page'!$B$9-M284)= 5,"5", IF(('1 - Cover page'!$B$9-M284)= 6,"6", IF(('1 - Cover page'!$B$9-M284)= 7,"7", IF(('1 - Cover page'!$B$9-M284)= 8,"8", IF(('1 - Cover page'!$B$9-M284)= 9,"9", IF(('1 - Cover page'!$B$9-M284)= 10,"10", IF(('1 - Cover page'!$B$9-M284)= 11,"11", IF(('1 - Cover page'!$B$9-M284)= 12,"12", IF(('1 - Cover page'!$B$9-M284)= 13,"13", IF(('1 - Cover page'!$B$9-M284)= 14,"14", IF(('1 - Cover page'!$B$9-M284)= 15,"15",  ""))))))))))))))))</f>
        <v>0</v>
      </c>
      <c r="Z284" t="str">
        <f>IF(('1 - Cover page'!$B$9-I284)=0,"0", IF(('1 - Cover page'!$B$9-I284)= 1,"1", IF(('1 - Cover page'!$B$9-I284)= 2,"2", IF(('1 - Cover page'!$B$9-I284)= 3,"3", IF(('1 - Cover page'!$B$9-I284)= 4,"4", IF(('1 - Cover page'!$B$9-I284)= 5,"5", IF(('1 - Cover page'!$B$9-I284)= 6,"6", IF(('1 - Cover page'!$B$9-I284)= 7,"7", IF(('1 - Cover page'!$B$9-I284)= 8,"8", IF(('1 - Cover page'!$B$9-I284)= 9,"9", IF(('1 - Cover page'!$B$9-I284)= 10,"10", IF(('1 - Cover page'!$B$9-I284)= 11,"11", IF(('1 - Cover page'!$B$9-I284)= 12,"12", IF(('1 - Cover page'!$B$9-I284)= 13,"13", IF(('1 - Cover page'!$B$9-I284)= 14,"14", IF(('1 - Cover page'!$B$9-I284)= 15,"15",  ""))))))))))))))))</f>
        <v>0</v>
      </c>
      <c r="AA284" t="e">
        <f>VLOOKUP(E284,'Age group'!$A$2:$B$7,2,TRUE)</f>
        <v>#N/A</v>
      </c>
    </row>
    <row r="285" spans="1:27" ht="12.75" x14ac:dyDescent="0.2">
      <c r="A285" s="21">
        <v>282</v>
      </c>
      <c r="B285" s="22"/>
      <c r="C285" s="22"/>
      <c r="D285" s="23"/>
      <c r="E285" s="103"/>
      <c r="F285" s="22"/>
      <c r="G285" s="22"/>
      <c r="H285" s="24"/>
      <c r="I285" s="16"/>
      <c r="J285" s="25"/>
      <c r="K285" s="25"/>
      <c r="L285" s="26"/>
      <c r="M285" s="17"/>
      <c r="N285" s="27"/>
      <c r="O285" s="27"/>
      <c r="P285" s="20"/>
      <c r="Q285" s="28"/>
      <c r="R285" s="28"/>
      <c r="S285" s="27"/>
      <c r="T285" s="29"/>
      <c r="U285" s="29"/>
      <c r="V285" s="3"/>
      <c r="X285" t="str">
        <f>IF(('1 - Cover page'!$B$9-M285)&lt;6,"&lt;=5 Days","&gt;5 Days")</f>
        <v>&lt;=5 Days</v>
      </c>
      <c r="Y285" t="str">
        <f>IF(('1 - Cover page'!$B$9-M285)=0,"0", IF(('1 - Cover page'!$B$9-M285)= 1,"1", IF(('1 - Cover page'!$B$9-M285)= 2,"2", IF(('1 - Cover page'!$B$9-M285)= 3,"3", IF(('1 - Cover page'!$B$9-M285)= 4,"4", IF(('1 - Cover page'!$B$9-M285)= 5,"5", IF(('1 - Cover page'!$B$9-M285)= 6,"6", IF(('1 - Cover page'!$B$9-M285)= 7,"7", IF(('1 - Cover page'!$B$9-M285)= 8,"8", IF(('1 - Cover page'!$B$9-M285)= 9,"9", IF(('1 - Cover page'!$B$9-M285)= 10,"10", IF(('1 - Cover page'!$B$9-M285)= 11,"11", IF(('1 - Cover page'!$B$9-M285)= 12,"12", IF(('1 - Cover page'!$B$9-M285)= 13,"13", IF(('1 - Cover page'!$B$9-M285)= 14,"14", IF(('1 - Cover page'!$B$9-M285)= 15,"15",  ""))))))))))))))))</f>
        <v>0</v>
      </c>
      <c r="Z285" t="str">
        <f>IF(('1 - Cover page'!$B$9-I285)=0,"0", IF(('1 - Cover page'!$B$9-I285)= 1,"1", IF(('1 - Cover page'!$B$9-I285)= 2,"2", IF(('1 - Cover page'!$B$9-I285)= 3,"3", IF(('1 - Cover page'!$B$9-I285)= 4,"4", IF(('1 - Cover page'!$B$9-I285)= 5,"5", IF(('1 - Cover page'!$B$9-I285)= 6,"6", IF(('1 - Cover page'!$B$9-I285)= 7,"7", IF(('1 - Cover page'!$B$9-I285)= 8,"8", IF(('1 - Cover page'!$B$9-I285)= 9,"9", IF(('1 - Cover page'!$B$9-I285)= 10,"10", IF(('1 - Cover page'!$B$9-I285)= 11,"11", IF(('1 - Cover page'!$B$9-I285)= 12,"12", IF(('1 - Cover page'!$B$9-I285)= 13,"13", IF(('1 - Cover page'!$B$9-I285)= 14,"14", IF(('1 - Cover page'!$B$9-I285)= 15,"15",  ""))))))))))))))))</f>
        <v>0</v>
      </c>
      <c r="AA285" t="e">
        <f>VLOOKUP(E285,'Age group'!$A$2:$B$7,2,TRUE)</f>
        <v>#N/A</v>
      </c>
    </row>
    <row r="286" spans="1:27" ht="12.75" x14ac:dyDescent="0.2">
      <c r="A286" s="21">
        <v>283</v>
      </c>
      <c r="B286" s="22"/>
      <c r="C286" s="22"/>
      <c r="D286" s="23"/>
      <c r="E286" s="103"/>
      <c r="F286" s="22"/>
      <c r="G286" s="22"/>
      <c r="H286" s="24"/>
      <c r="I286" s="16"/>
      <c r="J286" s="25"/>
      <c r="K286" s="25"/>
      <c r="L286" s="26"/>
      <c r="M286" s="17"/>
      <c r="N286" s="27"/>
      <c r="O286" s="27"/>
      <c r="P286" s="20"/>
      <c r="Q286" s="28"/>
      <c r="R286" s="28"/>
      <c r="S286" s="27"/>
      <c r="T286" s="29"/>
      <c r="U286" s="29"/>
      <c r="V286" s="3"/>
      <c r="X286" t="str">
        <f>IF(('1 - Cover page'!$B$9-M286)&lt;6,"&lt;=5 Days","&gt;5 Days")</f>
        <v>&lt;=5 Days</v>
      </c>
      <c r="Y286" t="str">
        <f>IF(('1 - Cover page'!$B$9-M286)=0,"0", IF(('1 - Cover page'!$B$9-M286)= 1,"1", IF(('1 - Cover page'!$B$9-M286)= 2,"2", IF(('1 - Cover page'!$B$9-M286)= 3,"3", IF(('1 - Cover page'!$B$9-M286)= 4,"4", IF(('1 - Cover page'!$B$9-M286)= 5,"5", IF(('1 - Cover page'!$B$9-M286)= 6,"6", IF(('1 - Cover page'!$B$9-M286)= 7,"7", IF(('1 - Cover page'!$B$9-M286)= 8,"8", IF(('1 - Cover page'!$B$9-M286)= 9,"9", IF(('1 - Cover page'!$B$9-M286)= 10,"10", IF(('1 - Cover page'!$B$9-M286)= 11,"11", IF(('1 - Cover page'!$B$9-M286)= 12,"12", IF(('1 - Cover page'!$B$9-M286)= 13,"13", IF(('1 - Cover page'!$B$9-M286)= 14,"14", IF(('1 - Cover page'!$B$9-M286)= 15,"15",  ""))))))))))))))))</f>
        <v>0</v>
      </c>
      <c r="Z286" t="str">
        <f>IF(('1 - Cover page'!$B$9-I286)=0,"0", IF(('1 - Cover page'!$B$9-I286)= 1,"1", IF(('1 - Cover page'!$B$9-I286)= 2,"2", IF(('1 - Cover page'!$B$9-I286)= 3,"3", IF(('1 - Cover page'!$B$9-I286)= 4,"4", IF(('1 - Cover page'!$B$9-I286)= 5,"5", IF(('1 - Cover page'!$B$9-I286)= 6,"6", IF(('1 - Cover page'!$B$9-I286)= 7,"7", IF(('1 - Cover page'!$B$9-I286)= 8,"8", IF(('1 - Cover page'!$B$9-I286)= 9,"9", IF(('1 - Cover page'!$B$9-I286)= 10,"10", IF(('1 - Cover page'!$B$9-I286)= 11,"11", IF(('1 - Cover page'!$B$9-I286)= 12,"12", IF(('1 - Cover page'!$B$9-I286)= 13,"13", IF(('1 - Cover page'!$B$9-I286)= 14,"14", IF(('1 - Cover page'!$B$9-I286)= 15,"15",  ""))))))))))))))))</f>
        <v>0</v>
      </c>
      <c r="AA286" t="e">
        <f>VLOOKUP(E286,'Age group'!$A$2:$B$7,2,TRUE)</f>
        <v>#N/A</v>
      </c>
    </row>
    <row r="287" spans="1:27" ht="12.75" x14ac:dyDescent="0.2">
      <c r="A287" s="21">
        <v>284</v>
      </c>
      <c r="B287" s="22"/>
      <c r="C287" s="22"/>
      <c r="D287" s="23"/>
      <c r="E287" s="103"/>
      <c r="F287" s="22"/>
      <c r="G287" s="22"/>
      <c r="H287" s="24"/>
      <c r="I287" s="16"/>
      <c r="J287" s="25"/>
      <c r="K287" s="25"/>
      <c r="L287" s="26"/>
      <c r="M287" s="17"/>
      <c r="N287" s="27"/>
      <c r="O287" s="27"/>
      <c r="P287" s="20"/>
      <c r="Q287" s="28"/>
      <c r="R287" s="28"/>
      <c r="S287" s="27"/>
      <c r="T287" s="29"/>
      <c r="U287" s="29"/>
      <c r="V287" s="3"/>
      <c r="X287" t="str">
        <f>IF(('1 - Cover page'!$B$9-M287)&lt;6,"&lt;=5 Days","&gt;5 Days")</f>
        <v>&lt;=5 Days</v>
      </c>
      <c r="Y287" t="str">
        <f>IF(('1 - Cover page'!$B$9-M287)=0,"0", IF(('1 - Cover page'!$B$9-M287)= 1,"1", IF(('1 - Cover page'!$B$9-M287)= 2,"2", IF(('1 - Cover page'!$B$9-M287)= 3,"3", IF(('1 - Cover page'!$B$9-M287)= 4,"4", IF(('1 - Cover page'!$B$9-M287)= 5,"5", IF(('1 - Cover page'!$B$9-M287)= 6,"6", IF(('1 - Cover page'!$B$9-M287)= 7,"7", IF(('1 - Cover page'!$B$9-M287)= 8,"8", IF(('1 - Cover page'!$B$9-M287)= 9,"9", IF(('1 - Cover page'!$B$9-M287)= 10,"10", IF(('1 - Cover page'!$B$9-M287)= 11,"11", IF(('1 - Cover page'!$B$9-M287)= 12,"12", IF(('1 - Cover page'!$B$9-M287)= 13,"13", IF(('1 - Cover page'!$B$9-M287)= 14,"14", IF(('1 - Cover page'!$B$9-M287)= 15,"15",  ""))))))))))))))))</f>
        <v>0</v>
      </c>
      <c r="Z287" t="str">
        <f>IF(('1 - Cover page'!$B$9-I287)=0,"0", IF(('1 - Cover page'!$B$9-I287)= 1,"1", IF(('1 - Cover page'!$B$9-I287)= 2,"2", IF(('1 - Cover page'!$B$9-I287)= 3,"3", IF(('1 - Cover page'!$B$9-I287)= 4,"4", IF(('1 - Cover page'!$B$9-I287)= 5,"5", IF(('1 - Cover page'!$B$9-I287)= 6,"6", IF(('1 - Cover page'!$B$9-I287)= 7,"7", IF(('1 - Cover page'!$B$9-I287)= 8,"8", IF(('1 - Cover page'!$B$9-I287)= 9,"9", IF(('1 - Cover page'!$B$9-I287)= 10,"10", IF(('1 - Cover page'!$B$9-I287)= 11,"11", IF(('1 - Cover page'!$B$9-I287)= 12,"12", IF(('1 - Cover page'!$B$9-I287)= 13,"13", IF(('1 - Cover page'!$B$9-I287)= 14,"14", IF(('1 - Cover page'!$B$9-I287)= 15,"15",  ""))))))))))))))))</f>
        <v>0</v>
      </c>
      <c r="AA287" t="e">
        <f>VLOOKUP(E287,'Age group'!$A$2:$B$7,2,TRUE)</f>
        <v>#N/A</v>
      </c>
    </row>
    <row r="288" spans="1:27" ht="12.75" x14ac:dyDescent="0.2">
      <c r="A288" s="21">
        <v>285</v>
      </c>
      <c r="B288" s="22"/>
      <c r="C288" s="22"/>
      <c r="D288" s="23"/>
      <c r="E288" s="103"/>
      <c r="F288" s="22"/>
      <c r="G288" s="22"/>
      <c r="H288" s="24"/>
      <c r="I288" s="16"/>
      <c r="J288" s="25"/>
      <c r="K288" s="25"/>
      <c r="L288" s="26"/>
      <c r="M288" s="17"/>
      <c r="N288" s="27"/>
      <c r="O288" s="27"/>
      <c r="P288" s="20"/>
      <c r="Q288" s="28"/>
      <c r="R288" s="28"/>
      <c r="S288" s="27"/>
      <c r="T288" s="29"/>
      <c r="U288" s="29"/>
      <c r="V288" s="3"/>
      <c r="X288" t="str">
        <f>IF(('1 - Cover page'!$B$9-M288)&lt;6,"&lt;=5 Days","&gt;5 Days")</f>
        <v>&lt;=5 Days</v>
      </c>
      <c r="Y288" t="str">
        <f>IF(('1 - Cover page'!$B$9-M288)=0,"0", IF(('1 - Cover page'!$B$9-M288)= 1,"1", IF(('1 - Cover page'!$B$9-M288)= 2,"2", IF(('1 - Cover page'!$B$9-M288)= 3,"3", IF(('1 - Cover page'!$B$9-M288)= 4,"4", IF(('1 - Cover page'!$B$9-M288)= 5,"5", IF(('1 - Cover page'!$B$9-M288)= 6,"6", IF(('1 - Cover page'!$B$9-M288)= 7,"7", IF(('1 - Cover page'!$B$9-M288)= 8,"8", IF(('1 - Cover page'!$B$9-M288)= 9,"9", IF(('1 - Cover page'!$B$9-M288)= 10,"10", IF(('1 - Cover page'!$B$9-M288)= 11,"11", IF(('1 - Cover page'!$B$9-M288)= 12,"12", IF(('1 - Cover page'!$B$9-M288)= 13,"13", IF(('1 - Cover page'!$B$9-M288)= 14,"14", IF(('1 - Cover page'!$B$9-M288)= 15,"15",  ""))))))))))))))))</f>
        <v>0</v>
      </c>
      <c r="Z288" t="str">
        <f>IF(('1 - Cover page'!$B$9-I288)=0,"0", IF(('1 - Cover page'!$B$9-I288)= 1,"1", IF(('1 - Cover page'!$B$9-I288)= 2,"2", IF(('1 - Cover page'!$B$9-I288)= 3,"3", IF(('1 - Cover page'!$B$9-I288)= 4,"4", IF(('1 - Cover page'!$B$9-I288)= 5,"5", IF(('1 - Cover page'!$B$9-I288)= 6,"6", IF(('1 - Cover page'!$B$9-I288)= 7,"7", IF(('1 - Cover page'!$B$9-I288)= 8,"8", IF(('1 - Cover page'!$B$9-I288)= 9,"9", IF(('1 - Cover page'!$B$9-I288)= 10,"10", IF(('1 - Cover page'!$B$9-I288)= 11,"11", IF(('1 - Cover page'!$B$9-I288)= 12,"12", IF(('1 - Cover page'!$B$9-I288)= 13,"13", IF(('1 - Cover page'!$B$9-I288)= 14,"14", IF(('1 - Cover page'!$B$9-I288)= 15,"15",  ""))))))))))))))))</f>
        <v>0</v>
      </c>
      <c r="AA288" t="e">
        <f>VLOOKUP(E288,'Age group'!$A$2:$B$7,2,TRUE)</f>
        <v>#N/A</v>
      </c>
    </row>
    <row r="289" spans="1:27" ht="12.75" x14ac:dyDescent="0.2">
      <c r="A289" s="21">
        <v>286</v>
      </c>
      <c r="B289" s="22"/>
      <c r="C289" s="22"/>
      <c r="D289" s="23"/>
      <c r="E289" s="103"/>
      <c r="F289" s="22"/>
      <c r="G289" s="22"/>
      <c r="H289" s="24"/>
      <c r="I289" s="16"/>
      <c r="J289" s="25"/>
      <c r="K289" s="25"/>
      <c r="L289" s="26"/>
      <c r="M289" s="17"/>
      <c r="N289" s="27"/>
      <c r="O289" s="27"/>
      <c r="P289" s="20"/>
      <c r="Q289" s="28"/>
      <c r="R289" s="28"/>
      <c r="S289" s="27"/>
      <c r="T289" s="29"/>
      <c r="U289" s="29"/>
      <c r="V289" s="3"/>
      <c r="X289" t="str">
        <f>IF(('1 - Cover page'!$B$9-M289)&lt;6,"&lt;=5 Days","&gt;5 Days")</f>
        <v>&lt;=5 Days</v>
      </c>
      <c r="Y289" t="str">
        <f>IF(('1 - Cover page'!$B$9-M289)=0,"0", IF(('1 - Cover page'!$B$9-M289)= 1,"1", IF(('1 - Cover page'!$B$9-M289)= 2,"2", IF(('1 - Cover page'!$B$9-M289)= 3,"3", IF(('1 - Cover page'!$B$9-M289)= 4,"4", IF(('1 - Cover page'!$B$9-M289)= 5,"5", IF(('1 - Cover page'!$B$9-M289)= 6,"6", IF(('1 - Cover page'!$B$9-M289)= 7,"7", IF(('1 - Cover page'!$B$9-M289)= 8,"8", IF(('1 - Cover page'!$B$9-M289)= 9,"9", IF(('1 - Cover page'!$B$9-M289)= 10,"10", IF(('1 - Cover page'!$B$9-M289)= 11,"11", IF(('1 - Cover page'!$B$9-M289)= 12,"12", IF(('1 - Cover page'!$B$9-M289)= 13,"13", IF(('1 - Cover page'!$B$9-M289)= 14,"14", IF(('1 - Cover page'!$B$9-M289)= 15,"15",  ""))))))))))))))))</f>
        <v>0</v>
      </c>
      <c r="Z289" t="str">
        <f>IF(('1 - Cover page'!$B$9-I289)=0,"0", IF(('1 - Cover page'!$B$9-I289)= 1,"1", IF(('1 - Cover page'!$B$9-I289)= 2,"2", IF(('1 - Cover page'!$B$9-I289)= 3,"3", IF(('1 - Cover page'!$B$9-I289)= 4,"4", IF(('1 - Cover page'!$B$9-I289)= 5,"5", IF(('1 - Cover page'!$B$9-I289)= 6,"6", IF(('1 - Cover page'!$B$9-I289)= 7,"7", IF(('1 - Cover page'!$B$9-I289)= 8,"8", IF(('1 - Cover page'!$B$9-I289)= 9,"9", IF(('1 - Cover page'!$B$9-I289)= 10,"10", IF(('1 - Cover page'!$B$9-I289)= 11,"11", IF(('1 - Cover page'!$B$9-I289)= 12,"12", IF(('1 - Cover page'!$B$9-I289)= 13,"13", IF(('1 - Cover page'!$B$9-I289)= 14,"14", IF(('1 - Cover page'!$B$9-I289)= 15,"15",  ""))))))))))))))))</f>
        <v>0</v>
      </c>
      <c r="AA289" t="e">
        <f>VLOOKUP(E289,'Age group'!$A$2:$B$7,2,TRUE)</f>
        <v>#N/A</v>
      </c>
    </row>
    <row r="290" spans="1:27" ht="12.75" x14ac:dyDescent="0.2">
      <c r="A290" s="21">
        <v>287</v>
      </c>
      <c r="B290" s="22"/>
      <c r="C290" s="22"/>
      <c r="D290" s="23"/>
      <c r="E290" s="103"/>
      <c r="F290" s="22"/>
      <c r="G290" s="22"/>
      <c r="H290" s="24"/>
      <c r="I290" s="16"/>
      <c r="J290" s="25"/>
      <c r="K290" s="25"/>
      <c r="L290" s="26"/>
      <c r="M290" s="17"/>
      <c r="N290" s="27"/>
      <c r="O290" s="27"/>
      <c r="P290" s="20"/>
      <c r="Q290" s="28"/>
      <c r="R290" s="28"/>
      <c r="S290" s="27"/>
      <c r="T290" s="29"/>
      <c r="U290" s="29"/>
      <c r="V290" s="3"/>
      <c r="X290" t="str">
        <f>IF(('1 - Cover page'!$B$9-M290)&lt;6,"&lt;=5 Days","&gt;5 Days")</f>
        <v>&lt;=5 Days</v>
      </c>
      <c r="Y290" t="str">
        <f>IF(('1 - Cover page'!$B$9-M290)=0,"0", IF(('1 - Cover page'!$B$9-M290)= 1,"1", IF(('1 - Cover page'!$B$9-M290)= 2,"2", IF(('1 - Cover page'!$B$9-M290)= 3,"3", IF(('1 - Cover page'!$B$9-M290)= 4,"4", IF(('1 - Cover page'!$B$9-M290)= 5,"5", IF(('1 - Cover page'!$B$9-M290)= 6,"6", IF(('1 - Cover page'!$B$9-M290)= 7,"7", IF(('1 - Cover page'!$B$9-M290)= 8,"8", IF(('1 - Cover page'!$B$9-M290)= 9,"9", IF(('1 - Cover page'!$B$9-M290)= 10,"10", IF(('1 - Cover page'!$B$9-M290)= 11,"11", IF(('1 - Cover page'!$B$9-M290)= 12,"12", IF(('1 - Cover page'!$B$9-M290)= 13,"13", IF(('1 - Cover page'!$B$9-M290)= 14,"14", IF(('1 - Cover page'!$B$9-M290)= 15,"15",  ""))))))))))))))))</f>
        <v>0</v>
      </c>
      <c r="Z290" t="str">
        <f>IF(('1 - Cover page'!$B$9-I290)=0,"0", IF(('1 - Cover page'!$B$9-I290)= 1,"1", IF(('1 - Cover page'!$B$9-I290)= 2,"2", IF(('1 - Cover page'!$B$9-I290)= 3,"3", IF(('1 - Cover page'!$B$9-I290)= 4,"4", IF(('1 - Cover page'!$B$9-I290)= 5,"5", IF(('1 - Cover page'!$B$9-I290)= 6,"6", IF(('1 - Cover page'!$B$9-I290)= 7,"7", IF(('1 - Cover page'!$B$9-I290)= 8,"8", IF(('1 - Cover page'!$B$9-I290)= 9,"9", IF(('1 - Cover page'!$B$9-I290)= 10,"10", IF(('1 - Cover page'!$B$9-I290)= 11,"11", IF(('1 - Cover page'!$B$9-I290)= 12,"12", IF(('1 - Cover page'!$B$9-I290)= 13,"13", IF(('1 - Cover page'!$B$9-I290)= 14,"14", IF(('1 - Cover page'!$B$9-I290)= 15,"15",  ""))))))))))))))))</f>
        <v>0</v>
      </c>
      <c r="AA290" t="e">
        <f>VLOOKUP(E290,'Age group'!$A$2:$B$7,2,TRUE)</f>
        <v>#N/A</v>
      </c>
    </row>
    <row r="291" spans="1:27" ht="12.75" x14ac:dyDescent="0.2">
      <c r="A291" s="21">
        <v>288</v>
      </c>
      <c r="B291" s="22"/>
      <c r="C291" s="22"/>
      <c r="D291" s="23"/>
      <c r="E291" s="103"/>
      <c r="F291" s="22"/>
      <c r="G291" s="22"/>
      <c r="H291" s="24"/>
      <c r="I291" s="16"/>
      <c r="J291" s="25"/>
      <c r="K291" s="25"/>
      <c r="L291" s="26"/>
      <c r="M291" s="17"/>
      <c r="N291" s="27"/>
      <c r="O291" s="27"/>
      <c r="P291" s="20"/>
      <c r="Q291" s="28"/>
      <c r="R291" s="28"/>
      <c r="S291" s="27"/>
      <c r="T291" s="29"/>
      <c r="U291" s="29"/>
      <c r="V291" s="3"/>
      <c r="X291" t="str">
        <f>IF(('1 - Cover page'!$B$9-M291)&lt;6,"&lt;=5 Days","&gt;5 Days")</f>
        <v>&lt;=5 Days</v>
      </c>
      <c r="Y291" t="str">
        <f>IF(('1 - Cover page'!$B$9-M291)=0,"0", IF(('1 - Cover page'!$B$9-M291)= 1,"1", IF(('1 - Cover page'!$B$9-M291)= 2,"2", IF(('1 - Cover page'!$B$9-M291)= 3,"3", IF(('1 - Cover page'!$B$9-M291)= 4,"4", IF(('1 - Cover page'!$B$9-M291)= 5,"5", IF(('1 - Cover page'!$B$9-M291)= 6,"6", IF(('1 - Cover page'!$B$9-M291)= 7,"7", IF(('1 - Cover page'!$B$9-M291)= 8,"8", IF(('1 - Cover page'!$B$9-M291)= 9,"9", IF(('1 - Cover page'!$B$9-M291)= 10,"10", IF(('1 - Cover page'!$B$9-M291)= 11,"11", IF(('1 - Cover page'!$B$9-M291)= 12,"12", IF(('1 - Cover page'!$B$9-M291)= 13,"13", IF(('1 - Cover page'!$B$9-M291)= 14,"14", IF(('1 - Cover page'!$B$9-M291)= 15,"15",  ""))))))))))))))))</f>
        <v>0</v>
      </c>
      <c r="Z291" t="str">
        <f>IF(('1 - Cover page'!$B$9-I291)=0,"0", IF(('1 - Cover page'!$B$9-I291)= 1,"1", IF(('1 - Cover page'!$B$9-I291)= 2,"2", IF(('1 - Cover page'!$B$9-I291)= 3,"3", IF(('1 - Cover page'!$B$9-I291)= 4,"4", IF(('1 - Cover page'!$B$9-I291)= 5,"5", IF(('1 - Cover page'!$B$9-I291)= 6,"6", IF(('1 - Cover page'!$B$9-I291)= 7,"7", IF(('1 - Cover page'!$B$9-I291)= 8,"8", IF(('1 - Cover page'!$B$9-I291)= 9,"9", IF(('1 - Cover page'!$B$9-I291)= 10,"10", IF(('1 - Cover page'!$B$9-I291)= 11,"11", IF(('1 - Cover page'!$B$9-I291)= 12,"12", IF(('1 - Cover page'!$B$9-I291)= 13,"13", IF(('1 - Cover page'!$B$9-I291)= 14,"14", IF(('1 - Cover page'!$B$9-I291)= 15,"15",  ""))))))))))))))))</f>
        <v>0</v>
      </c>
      <c r="AA291" t="e">
        <f>VLOOKUP(E291,'Age group'!$A$2:$B$7,2,TRUE)</f>
        <v>#N/A</v>
      </c>
    </row>
    <row r="292" spans="1:27" ht="12.75" x14ac:dyDescent="0.2">
      <c r="A292" s="21">
        <v>289</v>
      </c>
      <c r="B292" s="22"/>
      <c r="C292" s="22"/>
      <c r="D292" s="23"/>
      <c r="E292" s="103"/>
      <c r="F292" s="22"/>
      <c r="G292" s="22"/>
      <c r="H292" s="24"/>
      <c r="I292" s="16"/>
      <c r="J292" s="25"/>
      <c r="K292" s="25"/>
      <c r="L292" s="26"/>
      <c r="M292" s="17"/>
      <c r="N292" s="27"/>
      <c r="O292" s="27"/>
      <c r="P292" s="20"/>
      <c r="Q292" s="28"/>
      <c r="R292" s="28"/>
      <c r="S292" s="27"/>
      <c r="T292" s="29"/>
      <c r="U292" s="29"/>
      <c r="V292" s="3"/>
      <c r="X292" t="str">
        <f>IF(('1 - Cover page'!$B$9-M292)&lt;6,"&lt;=5 Days","&gt;5 Days")</f>
        <v>&lt;=5 Days</v>
      </c>
      <c r="Y292" t="str">
        <f>IF(('1 - Cover page'!$B$9-M292)=0,"0", IF(('1 - Cover page'!$B$9-M292)= 1,"1", IF(('1 - Cover page'!$B$9-M292)= 2,"2", IF(('1 - Cover page'!$B$9-M292)= 3,"3", IF(('1 - Cover page'!$B$9-M292)= 4,"4", IF(('1 - Cover page'!$B$9-M292)= 5,"5", IF(('1 - Cover page'!$B$9-M292)= 6,"6", IF(('1 - Cover page'!$B$9-M292)= 7,"7", IF(('1 - Cover page'!$B$9-M292)= 8,"8", IF(('1 - Cover page'!$B$9-M292)= 9,"9", IF(('1 - Cover page'!$B$9-M292)= 10,"10", IF(('1 - Cover page'!$B$9-M292)= 11,"11", IF(('1 - Cover page'!$B$9-M292)= 12,"12", IF(('1 - Cover page'!$B$9-M292)= 13,"13", IF(('1 - Cover page'!$B$9-M292)= 14,"14", IF(('1 - Cover page'!$B$9-M292)= 15,"15",  ""))))))))))))))))</f>
        <v>0</v>
      </c>
      <c r="Z292" t="str">
        <f>IF(('1 - Cover page'!$B$9-I292)=0,"0", IF(('1 - Cover page'!$B$9-I292)= 1,"1", IF(('1 - Cover page'!$B$9-I292)= 2,"2", IF(('1 - Cover page'!$B$9-I292)= 3,"3", IF(('1 - Cover page'!$B$9-I292)= 4,"4", IF(('1 - Cover page'!$B$9-I292)= 5,"5", IF(('1 - Cover page'!$B$9-I292)= 6,"6", IF(('1 - Cover page'!$B$9-I292)= 7,"7", IF(('1 - Cover page'!$B$9-I292)= 8,"8", IF(('1 - Cover page'!$B$9-I292)= 9,"9", IF(('1 - Cover page'!$B$9-I292)= 10,"10", IF(('1 - Cover page'!$B$9-I292)= 11,"11", IF(('1 - Cover page'!$B$9-I292)= 12,"12", IF(('1 - Cover page'!$B$9-I292)= 13,"13", IF(('1 - Cover page'!$B$9-I292)= 14,"14", IF(('1 - Cover page'!$B$9-I292)= 15,"15",  ""))))))))))))))))</f>
        <v>0</v>
      </c>
      <c r="AA292" t="e">
        <f>VLOOKUP(E292,'Age group'!$A$2:$B$7,2,TRUE)</f>
        <v>#N/A</v>
      </c>
    </row>
    <row r="293" spans="1:27" ht="12.75" x14ac:dyDescent="0.2">
      <c r="A293" s="21">
        <v>290</v>
      </c>
      <c r="B293" s="22"/>
      <c r="C293" s="22"/>
      <c r="D293" s="23"/>
      <c r="E293" s="103"/>
      <c r="F293" s="22"/>
      <c r="G293" s="22"/>
      <c r="H293" s="24"/>
      <c r="I293" s="16"/>
      <c r="J293" s="25"/>
      <c r="K293" s="25"/>
      <c r="L293" s="26"/>
      <c r="M293" s="17"/>
      <c r="N293" s="27"/>
      <c r="O293" s="27"/>
      <c r="P293" s="20"/>
      <c r="Q293" s="28"/>
      <c r="R293" s="28"/>
      <c r="S293" s="27"/>
      <c r="T293" s="29"/>
      <c r="U293" s="29"/>
      <c r="V293" s="3"/>
      <c r="X293" t="str">
        <f>IF(('1 - Cover page'!$B$9-M293)&lt;6,"&lt;=5 Days","&gt;5 Days")</f>
        <v>&lt;=5 Days</v>
      </c>
      <c r="Y293" t="str">
        <f>IF(('1 - Cover page'!$B$9-M293)=0,"0", IF(('1 - Cover page'!$B$9-M293)= 1,"1", IF(('1 - Cover page'!$B$9-M293)= 2,"2", IF(('1 - Cover page'!$B$9-M293)= 3,"3", IF(('1 - Cover page'!$B$9-M293)= 4,"4", IF(('1 - Cover page'!$B$9-M293)= 5,"5", IF(('1 - Cover page'!$B$9-M293)= 6,"6", IF(('1 - Cover page'!$B$9-M293)= 7,"7", IF(('1 - Cover page'!$B$9-M293)= 8,"8", IF(('1 - Cover page'!$B$9-M293)= 9,"9", IF(('1 - Cover page'!$B$9-M293)= 10,"10", IF(('1 - Cover page'!$B$9-M293)= 11,"11", IF(('1 - Cover page'!$B$9-M293)= 12,"12", IF(('1 - Cover page'!$B$9-M293)= 13,"13", IF(('1 - Cover page'!$B$9-M293)= 14,"14", IF(('1 - Cover page'!$B$9-M293)= 15,"15",  ""))))))))))))))))</f>
        <v>0</v>
      </c>
      <c r="Z293" t="str">
        <f>IF(('1 - Cover page'!$B$9-I293)=0,"0", IF(('1 - Cover page'!$B$9-I293)= 1,"1", IF(('1 - Cover page'!$B$9-I293)= 2,"2", IF(('1 - Cover page'!$B$9-I293)= 3,"3", IF(('1 - Cover page'!$B$9-I293)= 4,"4", IF(('1 - Cover page'!$B$9-I293)= 5,"5", IF(('1 - Cover page'!$B$9-I293)= 6,"6", IF(('1 - Cover page'!$B$9-I293)= 7,"7", IF(('1 - Cover page'!$B$9-I293)= 8,"8", IF(('1 - Cover page'!$B$9-I293)= 9,"9", IF(('1 - Cover page'!$B$9-I293)= 10,"10", IF(('1 - Cover page'!$B$9-I293)= 11,"11", IF(('1 - Cover page'!$B$9-I293)= 12,"12", IF(('1 - Cover page'!$B$9-I293)= 13,"13", IF(('1 - Cover page'!$B$9-I293)= 14,"14", IF(('1 - Cover page'!$B$9-I293)= 15,"15",  ""))))))))))))))))</f>
        <v>0</v>
      </c>
      <c r="AA293" t="e">
        <f>VLOOKUP(E293,'Age group'!$A$2:$B$7,2,TRUE)</f>
        <v>#N/A</v>
      </c>
    </row>
    <row r="294" spans="1:27" ht="12.75" x14ac:dyDescent="0.2">
      <c r="A294" s="21">
        <v>291</v>
      </c>
      <c r="B294" s="22"/>
      <c r="C294" s="22"/>
      <c r="D294" s="23"/>
      <c r="E294" s="103"/>
      <c r="F294" s="22"/>
      <c r="G294" s="22"/>
      <c r="H294" s="24"/>
      <c r="I294" s="16"/>
      <c r="J294" s="25"/>
      <c r="K294" s="25"/>
      <c r="L294" s="26"/>
      <c r="M294" s="17"/>
      <c r="N294" s="27"/>
      <c r="O294" s="27"/>
      <c r="P294" s="20"/>
      <c r="Q294" s="28"/>
      <c r="R294" s="28"/>
      <c r="S294" s="27"/>
      <c r="T294" s="29"/>
      <c r="U294" s="29"/>
      <c r="V294" s="3"/>
      <c r="X294" t="str">
        <f>IF(('1 - Cover page'!$B$9-M294)&lt;6,"&lt;=5 Days","&gt;5 Days")</f>
        <v>&lt;=5 Days</v>
      </c>
      <c r="Y294" t="str">
        <f>IF(('1 - Cover page'!$B$9-M294)=0,"0", IF(('1 - Cover page'!$B$9-M294)= 1,"1", IF(('1 - Cover page'!$B$9-M294)= 2,"2", IF(('1 - Cover page'!$B$9-M294)= 3,"3", IF(('1 - Cover page'!$B$9-M294)= 4,"4", IF(('1 - Cover page'!$B$9-M294)= 5,"5", IF(('1 - Cover page'!$B$9-M294)= 6,"6", IF(('1 - Cover page'!$B$9-M294)= 7,"7", IF(('1 - Cover page'!$B$9-M294)= 8,"8", IF(('1 - Cover page'!$B$9-M294)= 9,"9", IF(('1 - Cover page'!$B$9-M294)= 10,"10", IF(('1 - Cover page'!$B$9-M294)= 11,"11", IF(('1 - Cover page'!$B$9-M294)= 12,"12", IF(('1 - Cover page'!$B$9-M294)= 13,"13", IF(('1 - Cover page'!$B$9-M294)= 14,"14", IF(('1 - Cover page'!$B$9-M294)= 15,"15",  ""))))))))))))))))</f>
        <v>0</v>
      </c>
      <c r="Z294" t="str">
        <f>IF(('1 - Cover page'!$B$9-I294)=0,"0", IF(('1 - Cover page'!$B$9-I294)= 1,"1", IF(('1 - Cover page'!$B$9-I294)= 2,"2", IF(('1 - Cover page'!$B$9-I294)= 3,"3", IF(('1 - Cover page'!$B$9-I294)= 4,"4", IF(('1 - Cover page'!$B$9-I294)= 5,"5", IF(('1 - Cover page'!$B$9-I294)= 6,"6", IF(('1 - Cover page'!$B$9-I294)= 7,"7", IF(('1 - Cover page'!$B$9-I294)= 8,"8", IF(('1 - Cover page'!$B$9-I294)= 9,"9", IF(('1 - Cover page'!$B$9-I294)= 10,"10", IF(('1 - Cover page'!$B$9-I294)= 11,"11", IF(('1 - Cover page'!$B$9-I294)= 12,"12", IF(('1 - Cover page'!$B$9-I294)= 13,"13", IF(('1 - Cover page'!$B$9-I294)= 14,"14", IF(('1 - Cover page'!$B$9-I294)= 15,"15",  ""))))))))))))))))</f>
        <v>0</v>
      </c>
      <c r="AA294" t="e">
        <f>VLOOKUP(E294,'Age group'!$A$2:$B$7,2,TRUE)</f>
        <v>#N/A</v>
      </c>
    </row>
    <row r="295" spans="1:27" ht="12.75" x14ac:dyDescent="0.2">
      <c r="A295" s="21">
        <v>292</v>
      </c>
      <c r="B295" s="22"/>
      <c r="C295" s="22"/>
      <c r="D295" s="23"/>
      <c r="E295" s="103"/>
      <c r="F295" s="22"/>
      <c r="G295" s="22"/>
      <c r="H295" s="24"/>
      <c r="I295" s="16"/>
      <c r="J295" s="25"/>
      <c r="K295" s="25"/>
      <c r="L295" s="26"/>
      <c r="M295" s="17"/>
      <c r="N295" s="27"/>
      <c r="O295" s="27"/>
      <c r="P295" s="20"/>
      <c r="Q295" s="28"/>
      <c r="R295" s="28"/>
      <c r="S295" s="27"/>
      <c r="T295" s="29"/>
      <c r="U295" s="29"/>
      <c r="V295" s="3"/>
      <c r="X295" t="str">
        <f>IF(('1 - Cover page'!$B$9-M295)&lt;6,"&lt;=5 Days","&gt;5 Days")</f>
        <v>&lt;=5 Days</v>
      </c>
      <c r="Y295" t="str">
        <f>IF(('1 - Cover page'!$B$9-M295)=0,"0", IF(('1 - Cover page'!$B$9-M295)= 1,"1", IF(('1 - Cover page'!$B$9-M295)= 2,"2", IF(('1 - Cover page'!$B$9-M295)= 3,"3", IF(('1 - Cover page'!$B$9-M295)= 4,"4", IF(('1 - Cover page'!$B$9-M295)= 5,"5", IF(('1 - Cover page'!$B$9-M295)= 6,"6", IF(('1 - Cover page'!$B$9-M295)= 7,"7", IF(('1 - Cover page'!$B$9-M295)= 8,"8", IF(('1 - Cover page'!$B$9-M295)= 9,"9", IF(('1 - Cover page'!$B$9-M295)= 10,"10", IF(('1 - Cover page'!$B$9-M295)= 11,"11", IF(('1 - Cover page'!$B$9-M295)= 12,"12", IF(('1 - Cover page'!$B$9-M295)= 13,"13", IF(('1 - Cover page'!$B$9-M295)= 14,"14", IF(('1 - Cover page'!$B$9-M295)= 15,"15",  ""))))))))))))))))</f>
        <v>0</v>
      </c>
      <c r="Z295" t="str">
        <f>IF(('1 - Cover page'!$B$9-I295)=0,"0", IF(('1 - Cover page'!$B$9-I295)= 1,"1", IF(('1 - Cover page'!$B$9-I295)= 2,"2", IF(('1 - Cover page'!$B$9-I295)= 3,"3", IF(('1 - Cover page'!$B$9-I295)= 4,"4", IF(('1 - Cover page'!$B$9-I295)= 5,"5", IF(('1 - Cover page'!$B$9-I295)= 6,"6", IF(('1 - Cover page'!$B$9-I295)= 7,"7", IF(('1 - Cover page'!$B$9-I295)= 8,"8", IF(('1 - Cover page'!$B$9-I295)= 9,"9", IF(('1 - Cover page'!$B$9-I295)= 10,"10", IF(('1 - Cover page'!$B$9-I295)= 11,"11", IF(('1 - Cover page'!$B$9-I295)= 12,"12", IF(('1 - Cover page'!$B$9-I295)= 13,"13", IF(('1 - Cover page'!$B$9-I295)= 14,"14", IF(('1 - Cover page'!$B$9-I295)= 15,"15",  ""))))))))))))))))</f>
        <v>0</v>
      </c>
      <c r="AA295" t="e">
        <f>VLOOKUP(E295,'Age group'!$A$2:$B$7,2,TRUE)</f>
        <v>#N/A</v>
      </c>
    </row>
    <row r="296" spans="1:27" ht="12.75" x14ac:dyDescent="0.2">
      <c r="A296" s="21">
        <v>293</v>
      </c>
      <c r="B296" s="22"/>
      <c r="C296" s="22"/>
      <c r="D296" s="23"/>
      <c r="E296" s="103"/>
      <c r="F296" s="22"/>
      <c r="G296" s="22"/>
      <c r="H296" s="24"/>
      <c r="I296" s="16"/>
      <c r="J296" s="25"/>
      <c r="K296" s="25"/>
      <c r="L296" s="26"/>
      <c r="M296" s="17"/>
      <c r="N296" s="27"/>
      <c r="O296" s="27"/>
      <c r="P296" s="20"/>
      <c r="Q296" s="28"/>
      <c r="R296" s="28"/>
      <c r="S296" s="27"/>
      <c r="T296" s="29"/>
      <c r="U296" s="29"/>
      <c r="V296" s="3"/>
      <c r="X296" t="str">
        <f>IF(('1 - Cover page'!$B$9-M296)&lt;6,"&lt;=5 Days","&gt;5 Days")</f>
        <v>&lt;=5 Days</v>
      </c>
      <c r="Y296" t="str">
        <f>IF(('1 - Cover page'!$B$9-M296)=0,"0", IF(('1 - Cover page'!$B$9-M296)= 1,"1", IF(('1 - Cover page'!$B$9-M296)= 2,"2", IF(('1 - Cover page'!$B$9-M296)= 3,"3", IF(('1 - Cover page'!$B$9-M296)= 4,"4", IF(('1 - Cover page'!$B$9-M296)= 5,"5", IF(('1 - Cover page'!$B$9-M296)= 6,"6", IF(('1 - Cover page'!$B$9-M296)= 7,"7", IF(('1 - Cover page'!$B$9-M296)= 8,"8", IF(('1 - Cover page'!$B$9-M296)= 9,"9", IF(('1 - Cover page'!$B$9-M296)= 10,"10", IF(('1 - Cover page'!$B$9-M296)= 11,"11", IF(('1 - Cover page'!$B$9-M296)= 12,"12", IF(('1 - Cover page'!$B$9-M296)= 13,"13", IF(('1 - Cover page'!$B$9-M296)= 14,"14", IF(('1 - Cover page'!$B$9-M296)= 15,"15",  ""))))))))))))))))</f>
        <v>0</v>
      </c>
      <c r="Z296" t="str">
        <f>IF(('1 - Cover page'!$B$9-I296)=0,"0", IF(('1 - Cover page'!$B$9-I296)= 1,"1", IF(('1 - Cover page'!$B$9-I296)= 2,"2", IF(('1 - Cover page'!$B$9-I296)= 3,"3", IF(('1 - Cover page'!$B$9-I296)= 4,"4", IF(('1 - Cover page'!$B$9-I296)= 5,"5", IF(('1 - Cover page'!$B$9-I296)= 6,"6", IF(('1 - Cover page'!$B$9-I296)= 7,"7", IF(('1 - Cover page'!$B$9-I296)= 8,"8", IF(('1 - Cover page'!$B$9-I296)= 9,"9", IF(('1 - Cover page'!$B$9-I296)= 10,"10", IF(('1 - Cover page'!$B$9-I296)= 11,"11", IF(('1 - Cover page'!$B$9-I296)= 12,"12", IF(('1 - Cover page'!$B$9-I296)= 13,"13", IF(('1 - Cover page'!$B$9-I296)= 14,"14", IF(('1 - Cover page'!$B$9-I296)= 15,"15",  ""))))))))))))))))</f>
        <v>0</v>
      </c>
      <c r="AA296" t="e">
        <f>VLOOKUP(E296,'Age group'!$A$2:$B$7,2,TRUE)</f>
        <v>#N/A</v>
      </c>
    </row>
    <row r="297" spans="1:27" ht="12.75" x14ac:dyDescent="0.2">
      <c r="A297" s="21">
        <v>294</v>
      </c>
      <c r="B297" s="22"/>
      <c r="C297" s="22"/>
      <c r="D297" s="23"/>
      <c r="E297" s="103"/>
      <c r="F297" s="22"/>
      <c r="G297" s="22"/>
      <c r="H297" s="24"/>
      <c r="I297" s="16"/>
      <c r="J297" s="25"/>
      <c r="K297" s="25"/>
      <c r="L297" s="26"/>
      <c r="M297" s="17"/>
      <c r="N297" s="27"/>
      <c r="O297" s="27"/>
      <c r="P297" s="20"/>
      <c r="Q297" s="28"/>
      <c r="R297" s="28"/>
      <c r="S297" s="27"/>
      <c r="T297" s="29"/>
      <c r="U297" s="29"/>
      <c r="V297" s="3"/>
      <c r="X297" t="str">
        <f>IF(('1 - Cover page'!$B$9-M297)&lt;6,"&lt;=5 Days","&gt;5 Days")</f>
        <v>&lt;=5 Days</v>
      </c>
      <c r="Y297" t="str">
        <f>IF(('1 - Cover page'!$B$9-M297)=0,"0", IF(('1 - Cover page'!$B$9-M297)= 1,"1", IF(('1 - Cover page'!$B$9-M297)= 2,"2", IF(('1 - Cover page'!$B$9-M297)= 3,"3", IF(('1 - Cover page'!$B$9-M297)= 4,"4", IF(('1 - Cover page'!$B$9-M297)= 5,"5", IF(('1 - Cover page'!$B$9-M297)= 6,"6", IF(('1 - Cover page'!$B$9-M297)= 7,"7", IF(('1 - Cover page'!$B$9-M297)= 8,"8", IF(('1 - Cover page'!$B$9-M297)= 9,"9", IF(('1 - Cover page'!$B$9-M297)= 10,"10", IF(('1 - Cover page'!$B$9-M297)= 11,"11", IF(('1 - Cover page'!$B$9-M297)= 12,"12", IF(('1 - Cover page'!$B$9-M297)= 13,"13", IF(('1 - Cover page'!$B$9-M297)= 14,"14", IF(('1 - Cover page'!$B$9-M297)= 15,"15",  ""))))))))))))))))</f>
        <v>0</v>
      </c>
      <c r="Z297" t="str">
        <f>IF(('1 - Cover page'!$B$9-I297)=0,"0", IF(('1 - Cover page'!$B$9-I297)= 1,"1", IF(('1 - Cover page'!$B$9-I297)= 2,"2", IF(('1 - Cover page'!$B$9-I297)= 3,"3", IF(('1 - Cover page'!$B$9-I297)= 4,"4", IF(('1 - Cover page'!$B$9-I297)= 5,"5", IF(('1 - Cover page'!$B$9-I297)= 6,"6", IF(('1 - Cover page'!$B$9-I297)= 7,"7", IF(('1 - Cover page'!$B$9-I297)= 8,"8", IF(('1 - Cover page'!$B$9-I297)= 9,"9", IF(('1 - Cover page'!$B$9-I297)= 10,"10", IF(('1 - Cover page'!$B$9-I297)= 11,"11", IF(('1 - Cover page'!$B$9-I297)= 12,"12", IF(('1 - Cover page'!$B$9-I297)= 13,"13", IF(('1 - Cover page'!$B$9-I297)= 14,"14", IF(('1 - Cover page'!$B$9-I297)= 15,"15",  ""))))))))))))))))</f>
        <v>0</v>
      </c>
      <c r="AA297" t="e">
        <f>VLOOKUP(E297,'Age group'!$A$2:$B$7,2,TRUE)</f>
        <v>#N/A</v>
      </c>
    </row>
    <row r="298" spans="1:27" ht="12.75" x14ac:dyDescent="0.2">
      <c r="A298" s="21">
        <v>295</v>
      </c>
      <c r="B298" s="22"/>
      <c r="C298" s="22"/>
      <c r="D298" s="23"/>
      <c r="E298" s="103"/>
      <c r="F298" s="22"/>
      <c r="G298" s="22"/>
      <c r="H298" s="24"/>
      <c r="I298" s="16"/>
      <c r="J298" s="25"/>
      <c r="K298" s="25"/>
      <c r="L298" s="26"/>
      <c r="M298" s="17"/>
      <c r="N298" s="27"/>
      <c r="O298" s="27"/>
      <c r="P298" s="20"/>
      <c r="Q298" s="28"/>
      <c r="R298" s="28"/>
      <c r="S298" s="27"/>
      <c r="T298" s="29"/>
      <c r="U298" s="29"/>
      <c r="V298" s="3"/>
      <c r="X298" t="str">
        <f>IF(('1 - Cover page'!$B$9-M298)&lt;6,"&lt;=5 Days","&gt;5 Days")</f>
        <v>&lt;=5 Days</v>
      </c>
      <c r="Y298" t="str">
        <f>IF(('1 - Cover page'!$B$9-M298)=0,"0", IF(('1 - Cover page'!$B$9-M298)= 1,"1", IF(('1 - Cover page'!$B$9-M298)= 2,"2", IF(('1 - Cover page'!$B$9-M298)= 3,"3", IF(('1 - Cover page'!$B$9-M298)= 4,"4", IF(('1 - Cover page'!$B$9-M298)= 5,"5", IF(('1 - Cover page'!$B$9-M298)= 6,"6", IF(('1 - Cover page'!$B$9-M298)= 7,"7", IF(('1 - Cover page'!$B$9-M298)= 8,"8", IF(('1 - Cover page'!$B$9-M298)= 9,"9", IF(('1 - Cover page'!$B$9-M298)= 10,"10", IF(('1 - Cover page'!$B$9-M298)= 11,"11", IF(('1 - Cover page'!$B$9-M298)= 12,"12", IF(('1 - Cover page'!$B$9-M298)= 13,"13", IF(('1 - Cover page'!$B$9-M298)= 14,"14", IF(('1 - Cover page'!$B$9-M298)= 15,"15",  ""))))))))))))))))</f>
        <v>0</v>
      </c>
      <c r="Z298" t="str">
        <f>IF(('1 - Cover page'!$B$9-I298)=0,"0", IF(('1 - Cover page'!$B$9-I298)= 1,"1", IF(('1 - Cover page'!$B$9-I298)= 2,"2", IF(('1 - Cover page'!$B$9-I298)= 3,"3", IF(('1 - Cover page'!$B$9-I298)= 4,"4", IF(('1 - Cover page'!$B$9-I298)= 5,"5", IF(('1 - Cover page'!$B$9-I298)= 6,"6", IF(('1 - Cover page'!$B$9-I298)= 7,"7", IF(('1 - Cover page'!$B$9-I298)= 8,"8", IF(('1 - Cover page'!$B$9-I298)= 9,"9", IF(('1 - Cover page'!$B$9-I298)= 10,"10", IF(('1 - Cover page'!$B$9-I298)= 11,"11", IF(('1 - Cover page'!$B$9-I298)= 12,"12", IF(('1 - Cover page'!$B$9-I298)= 13,"13", IF(('1 - Cover page'!$B$9-I298)= 14,"14", IF(('1 - Cover page'!$B$9-I298)= 15,"15",  ""))))))))))))))))</f>
        <v>0</v>
      </c>
      <c r="AA298" t="e">
        <f>VLOOKUP(E298,'Age group'!$A$2:$B$7,2,TRUE)</f>
        <v>#N/A</v>
      </c>
    </row>
    <row r="299" spans="1:27" ht="12.75" x14ac:dyDescent="0.2">
      <c r="A299" s="21">
        <v>296</v>
      </c>
      <c r="B299" s="22"/>
      <c r="C299" s="22"/>
      <c r="D299" s="23"/>
      <c r="E299" s="103"/>
      <c r="F299" s="22"/>
      <c r="G299" s="22"/>
      <c r="H299" s="24"/>
      <c r="I299" s="16"/>
      <c r="J299" s="25"/>
      <c r="K299" s="25"/>
      <c r="L299" s="26"/>
      <c r="M299" s="17"/>
      <c r="N299" s="27"/>
      <c r="O299" s="27"/>
      <c r="P299" s="20"/>
      <c r="Q299" s="28"/>
      <c r="R299" s="28"/>
      <c r="S299" s="27"/>
      <c r="T299" s="29"/>
      <c r="U299" s="29"/>
      <c r="V299" s="3"/>
      <c r="X299" t="str">
        <f>IF(('1 - Cover page'!$B$9-M299)&lt;6,"&lt;=5 Days","&gt;5 Days")</f>
        <v>&lt;=5 Days</v>
      </c>
      <c r="Y299" t="str">
        <f>IF(('1 - Cover page'!$B$9-M299)=0,"0", IF(('1 - Cover page'!$B$9-M299)= 1,"1", IF(('1 - Cover page'!$B$9-M299)= 2,"2", IF(('1 - Cover page'!$B$9-M299)= 3,"3", IF(('1 - Cover page'!$B$9-M299)= 4,"4", IF(('1 - Cover page'!$B$9-M299)= 5,"5", IF(('1 - Cover page'!$B$9-M299)= 6,"6", IF(('1 - Cover page'!$B$9-M299)= 7,"7", IF(('1 - Cover page'!$B$9-M299)= 8,"8", IF(('1 - Cover page'!$B$9-M299)= 9,"9", IF(('1 - Cover page'!$B$9-M299)= 10,"10", IF(('1 - Cover page'!$B$9-M299)= 11,"11", IF(('1 - Cover page'!$B$9-M299)= 12,"12", IF(('1 - Cover page'!$B$9-M299)= 13,"13", IF(('1 - Cover page'!$B$9-M299)= 14,"14", IF(('1 - Cover page'!$B$9-M299)= 15,"15",  ""))))))))))))))))</f>
        <v>0</v>
      </c>
      <c r="Z299" t="str">
        <f>IF(('1 - Cover page'!$B$9-I299)=0,"0", IF(('1 - Cover page'!$B$9-I299)= 1,"1", IF(('1 - Cover page'!$B$9-I299)= 2,"2", IF(('1 - Cover page'!$B$9-I299)= 3,"3", IF(('1 - Cover page'!$B$9-I299)= 4,"4", IF(('1 - Cover page'!$B$9-I299)= 5,"5", IF(('1 - Cover page'!$B$9-I299)= 6,"6", IF(('1 - Cover page'!$B$9-I299)= 7,"7", IF(('1 - Cover page'!$B$9-I299)= 8,"8", IF(('1 - Cover page'!$B$9-I299)= 9,"9", IF(('1 - Cover page'!$B$9-I299)= 10,"10", IF(('1 - Cover page'!$B$9-I299)= 11,"11", IF(('1 - Cover page'!$B$9-I299)= 12,"12", IF(('1 - Cover page'!$B$9-I299)= 13,"13", IF(('1 - Cover page'!$B$9-I299)= 14,"14", IF(('1 - Cover page'!$B$9-I299)= 15,"15",  ""))))))))))))))))</f>
        <v>0</v>
      </c>
      <c r="AA299" t="e">
        <f>VLOOKUP(E299,'Age group'!$A$2:$B$7,2,TRUE)</f>
        <v>#N/A</v>
      </c>
    </row>
    <row r="300" spans="1:27" ht="12.75" x14ac:dyDescent="0.2">
      <c r="A300" s="21">
        <v>297</v>
      </c>
      <c r="B300" s="22"/>
      <c r="C300" s="22"/>
      <c r="D300" s="23"/>
      <c r="E300" s="103"/>
      <c r="F300" s="22"/>
      <c r="G300" s="22"/>
      <c r="H300" s="24"/>
      <c r="I300" s="16"/>
      <c r="J300" s="25"/>
      <c r="K300" s="25"/>
      <c r="L300" s="26"/>
      <c r="M300" s="17"/>
      <c r="N300" s="27"/>
      <c r="O300" s="27"/>
      <c r="P300" s="20"/>
      <c r="Q300" s="28"/>
      <c r="R300" s="28"/>
      <c r="S300" s="27"/>
      <c r="T300" s="29"/>
      <c r="U300" s="29"/>
      <c r="V300" s="3"/>
      <c r="X300" t="str">
        <f>IF(('1 - Cover page'!$B$9-M300)&lt;6,"&lt;=5 Days","&gt;5 Days")</f>
        <v>&lt;=5 Days</v>
      </c>
      <c r="Y300" t="str">
        <f>IF(('1 - Cover page'!$B$9-M300)=0,"0", IF(('1 - Cover page'!$B$9-M300)= 1,"1", IF(('1 - Cover page'!$B$9-M300)= 2,"2", IF(('1 - Cover page'!$B$9-M300)= 3,"3", IF(('1 - Cover page'!$B$9-M300)= 4,"4", IF(('1 - Cover page'!$B$9-M300)= 5,"5", IF(('1 - Cover page'!$B$9-M300)= 6,"6", IF(('1 - Cover page'!$B$9-M300)= 7,"7", IF(('1 - Cover page'!$B$9-M300)= 8,"8", IF(('1 - Cover page'!$B$9-M300)= 9,"9", IF(('1 - Cover page'!$B$9-M300)= 10,"10", IF(('1 - Cover page'!$B$9-M300)= 11,"11", IF(('1 - Cover page'!$B$9-M300)= 12,"12", IF(('1 - Cover page'!$B$9-M300)= 13,"13", IF(('1 - Cover page'!$B$9-M300)= 14,"14", IF(('1 - Cover page'!$B$9-M300)= 15,"15",  ""))))))))))))))))</f>
        <v>0</v>
      </c>
      <c r="Z300" t="str">
        <f>IF(('1 - Cover page'!$B$9-I300)=0,"0", IF(('1 - Cover page'!$B$9-I300)= 1,"1", IF(('1 - Cover page'!$B$9-I300)= 2,"2", IF(('1 - Cover page'!$B$9-I300)= 3,"3", IF(('1 - Cover page'!$B$9-I300)= 4,"4", IF(('1 - Cover page'!$B$9-I300)= 5,"5", IF(('1 - Cover page'!$B$9-I300)= 6,"6", IF(('1 - Cover page'!$B$9-I300)= 7,"7", IF(('1 - Cover page'!$B$9-I300)= 8,"8", IF(('1 - Cover page'!$B$9-I300)= 9,"9", IF(('1 - Cover page'!$B$9-I300)= 10,"10", IF(('1 - Cover page'!$B$9-I300)= 11,"11", IF(('1 - Cover page'!$B$9-I300)= 12,"12", IF(('1 - Cover page'!$B$9-I300)= 13,"13", IF(('1 - Cover page'!$B$9-I300)= 14,"14", IF(('1 - Cover page'!$B$9-I300)= 15,"15",  ""))))))))))))))))</f>
        <v>0</v>
      </c>
      <c r="AA300" t="e">
        <f>VLOOKUP(E300,'Age group'!$A$2:$B$7,2,TRUE)</f>
        <v>#N/A</v>
      </c>
    </row>
    <row r="301" spans="1:27" ht="12.75" x14ac:dyDescent="0.2">
      <c r="A301" s="21">
        <v>298</v>
      </c>
      <c r="B301" s="22"/>
      <c r="C301" s="22"/>
      <c r="D301" s="23"/>
      <c r="E301" s="103"/>
      <c r="F301" s="22"/>
      <c r="G301" s="22"/>
      <c r="H301" s="24"/>
      <c r="I301" s="16"/>
      <c r="J301" s="25"/>
      <c r="K301" s="25"/>
      <c r="L301" s="26"/>
      <c r="M301" s="17"/>
      <c r="N301" s="27"/>
      <c r="O301" s="27"/>
      <c r="P301" s="20"/>
      <c r="Q301" s="28"/>
      <c r="R301" s="28"/>
      <c r="S301" s="27"/>
      <c r="T301" s="29"/>
      <c r="U301" s="29"/>
      <c r="V301" s="3"/>
      <c r="X301" t="str">
        <f>IF(('1 - Cover page'!$B$9-M301)&lt;6,"&lt;=5 Days","&gt;5 Days")</f>
        <v>&lt;=5 Days</v>
      </c>
      <c r="Y301" t="str">
        <f>IF(('1 - Cover page'!$B$9-M301)=0,"0", IF(('1 - Cover page'!$B$9-M301)= 1,"1", IF(('1 - Cover page'!$B$9-M301)= 2,"2", IF(('1 - Cover page'!$B$9-M301)= 3,"3", IF(('1 - Cover page'!$B$9-M301)= 4,"4", IF(('1 - Cover page'!$B$9-M301)= 5,"5", IF(('1 - Cover page'!$B$9-M301)= 6,"6", IF(('1 - Cover page'!$B$9-M301)= 7,"7", IF(('1 - Cover page'!$B$9-M301)= 8,"8", IF(('1 - Cover page'!$B$9-M301)= 9,"9", IF(('1 - Cover page'!$B$9-M301)= 10,"10", IF(('1 - Cover page'!$B$9-M301)= 11,"11", IF(('1 - Cover page'!$B$9-M301)= 12,"12", IF(('1 - Cover page'!$B$9-M301)= 13,"13", IF(('1 - Cover page'!$B$9-M301)= 14,"14", IF(('1 - Cover page'!$B$9-M301)= 15,"15",  ""))))))))))))))))</f>
        <v>0</v>
      </c>
      <c r="Z301" t="str">
        <f>IF(('1 - Cover page'!$B$9-I301)=0,"0", IF(('1 - Cover page'!$B$9-I301)= 1,"1", IF(('1 - Cover page'!$B$9-I301)= 2,"2", IF(('1 - Cover page'!$B$9-I301)= 3,"3", IF(('1 - Cover page'!$B$9-I301)= 4,"4", IF(('1 - Cover page'!$B$9-I301)= 5,"5", IF(('1 - Cover page'!$B$9-I301)= 6,"6", IF(('1 - Cover page'!$B$9-I301)= 7,"7", IF(('1 - Cover page'!$B$9-I301)= 8,"8", IF(('1 - Cover page'!$B$9-I301)= 9,"9", IF(('1 - Cover page'!$B$9-I301)= 10,"10", IF(('1 - Cover page'!$B$9-I301)= 11,"11", IF(('1 - Cover page'!$B$9-I301)= 12,"12", IF(('1 - Cover page'!$B$9-I301)= 13,"13", IF(('1 - Cover page'!$B$9-I301)= 14,"14", IF(('1 - Cover page'!$B$9-I301)= 15,"15",  ""))))))))))))))))</f>
        <v>0</v>
      </c>
      <c r="AA301" t="e">
        <f>VLOOKUP(E301,'Age group'!$A$2:$B$7,2,TRUE)</f>
        <v>#N/A</v>
      </c>
    </row>
    <row r="302" spans="1:27" ht="12.75" x14ac:dyDescent="0.2">
      <c r="A302" s="21">
        <v>299</v>
      </c>
      <c r="B302" s="22"/>
      <c r="C302" s="22"/>
      <c r="D302" s="23"/>
      <c r="E302" s="103"/>
      <c r="F302" s="22"/>
      <c r="G302" s="22"/>
      <c r="H302" s="24"/>
      <c r="I302" s="16"/>
      <c r="J302" s="25"/>
      <c r="K302" s="25"/>
      <c r="L302" s="26"/>
      <c r="M302" s="17"/>
      <c r="N302" s="27"/>
      <c r="O302" s="27"/>
      <c r="P302" s="20"/>
      <c r="Q302" s="28"/>
      <c r="R302" s="28"/>
      <c r="S302" s="27"/>
      <c r="T302" s="29"/>
      <c r="U302" s="29"/>
      <c r="V302" s="3"/>
      <c r="X302" t="str">
        <f>IF(('1 - Cover page'!$B$9-M302)&lt;6,"&lt;=5 Days","&gt;5 Days")</f>
        <v>&lt;=5 Days</v>
      </c>
      <c r="Y302" t="str">
        <f>IF(('1 - Cover page'!$B$9-M302)=0,"0", IF(('1 - Cover page'!$B$9-M302)= 1,"1", IF(('1 - Cover page'!$B$9-M302)= 2,"2", IF(('1 - Cover page'!$B$9-M302)= 3,"3", IF(('1 - Cover page'!$B$9-M302)= 4,"4", IF(('1 - Cover page'!$B$9-M302)= 5,"5", IF(('1 - Cover page'!$B$9-M302)= 6,"6", IF(('1 - Cover page'!$B$9-M302)= 7,"7", IF(('1 - Cover page'!$B$9-M302)= 8,"8", IF(('1 - Cover page'!$B$9-M302)= 9,"9", IF(('1 - Cover page'!$B$9-M302)= 10,"10", IF(('1 - Cover page'!$B$9-M302)= 11,"11", IF(('1 - Cover page'!$B$9-M302)= 12,"12", IF(('1 - Cover page'!$B$9-M302)= 13,"13", IF(('1 - Cover page'!$B$9-M302)= 14,"14", IF(('1 - Cover page'!$B$9-M302)= 15,"15",  ""))))))))))))))))</f>
        <v>0</v>
      </c>
      <c r="Z302" t="str">
        <f>IF(('1 - Cover page'!$B$9-I302)=0,"0", IF(('1 - Cover page'!$B$9-I302)= 1,"1", IF(('1 - Cover page'!$B$9-I302)= 2,"2", IF(('1 - Cover page'!$B$9-I302)= 3,"3", IF(('1 - Cover page'!$B$9-I302)= 4,"4", IF(('1 - Cover page'!$B$9-I302)= 5,"5", IF(('1 - Cover page'!$B$9-I302)= 6,"6", IF(('1 - Cover page'!$B$9-I302)= 7,"7", IF(('1 - Cover page'!$B$9-I302)= 8,"8", IF(('1 - Cover page'!$B$9-I302)= 9,"9", IF(('1 - Cover page'!$B$9-I302)= 10,"10", IF(('1 - Cover page'!$B$9-I302)= 11,"11", IF(('1 - Cover page'!$B$9-I302)= 12,"12", IF(('1 - Cover page'!$B$9-I302)= 13,"13", IF(('1 - Cover page'!$B$9-I302)= 14,"14", IF(('1 - Cover page'!$B$9-I302)= 15,"15",  ""))))))))))))))))</f>
        <v>0</v>
      </c>
      <c r="AA302" t="e">
        <f>VLOOKUP(E302,'Age group'!$A$2:$B$7,2,TRUE)</f>
        <v>#N/A</v>
      </c>
    </row>
    <row r="303" spans="1:27" ht="12.75" x14ac:dyDescent="0.2">
      <c r="A303" s="21">
        <v>300</v>
      </c>
      <c r="B303" s="22"/>
      <c r="C303" s="22"/>
      <c r="D303" s="23"/>
      <c r="E303" s="103"/>
      <c r="F303" s="22"/>
      <c r="G303" s="22"/>
      <c r="H303" s="24"/>
      <c r="I303" s="16"/>
      <c r="J303" s="25"/>
      <c r="K303" s="25"/>
      <c r="L303" s="26"/>
      <c r="M303" s="17"/>
      <c r="N303" s="27"/>
      <c r="O303" s="27"/>
      <c r="P303" s="20"/>
      <c r="Q303" s="28"/>
      <c r="R303" s="28"/>
      <c r="S303" s="27"/>
      <c r="T303" s="29"/>
      <c r="U303" s="29"/>
      <c r="V303" s="3"/>
      <c r="X303" t="str">
        <f>IF(('1 - Cover page'!$B$9-M303)&lt;6,"&lt;=5 Days","&gt;5 Days")</f>
        <v>&lt;=5 Days</v>
      </c>
      <c r="Y303" t="str">
        <f>IF(('1 - Cover page'!$B$9-M303)=0,"0", IF(('1 - Cover page'!$B$9-M303)= 1,"1", IF(('1 - Cover page'!$B$9-M303)= 2,"2", IF(('1 - Cover page'!$B$9-M303)= 3,"3", IF(('1 - Cover page'!$B$9-M303)= 4,"4", IF(('1 - Cover page'!$B$9-M303)= 5,"5", IF(('1 - Cover page'!$B$9-M303)= 6,"6", IF(('1 - Cover page'!$B$9-M303)= 7,"7", IF(('1 - Cover page'!$B$9-M303)= 8,"8", IF(('1 - Cover page'!$B$9-M303)= 9,"9", IF(('1 - Cover page'!$B$9-M303)= 10,"10", IF(('1 - Cover page'!$B$9-M303)= 11,"11", IF(('1 - Cover page'!$B$9-M303)= 12,"12", IF(('1 - Cover page'!$B$9-M303)= 13,"13", IF(('1 - Cover page'!$B$9-M303)= 14,"14", IF(('1 - Cover page'!$B$9-M303)= 15,"15",  ""))))))))))))))))</f>
        <v>0</v>
      </c>
      <c r="Z303" t="str">
        <f>IF(('1 - Cover page'!$B$9-I303)=0,"0", IF(('1 - Cover page'!$B$9-I303)= 1,"1", IF(('1 - Cover page'!$B$9-I303)= 2,"2", IF(('1 - Cover page'!$B$9-I303)= 3,"3", IF(('1 - Cover page'!$B$9-I303)= 4,"4", IF(('1 - Cover page'!$B$9-I303)= 5,"5", IF(('1 - Cover page'!$B$9-I303)= 6,"6", IF(('1 - Cover page'!$B$9-I303)= 7,"7", IF(('1 - Cover page'!$B$9-I303)= 8,"8", IF(('1 - Cover page'!$B$9-I303)= 9,"9", IF(('1 - Cover page'!$B$9-I303)= 10,"10", IF(('1 - Cover page'!$B$9-I303)= 11,"11", IF(('1 - Cover page'!$B$9-I303)= 12,"12", IF(('1 - Cover page'!$B$9-I303)= 13,"13", IF(('1 - Cover page'!$B$9-I303)= 14,"14", IF(('1 - Cover page'!$B$9-I303)= 15,"15",  ""))))))))))))))))</f>
        <v>0</v>
      </c>
      <c r="AA303" t="e">
        <f>VLOOKUP(E303,'Age group'!$A$2:$B$7,2,TRUE)</f>
        <v>#N/A</v>
      </c>
    </row>
    <row r="304" spans="1:27" ht="12.75" x14ac:dyDescent="0.2">
      <c r="A304" s="21">
        <v>301</v>
      </c>
      <c r="B304" s="22"/>
      <c r="C304" s="22"/>
      <c r="D304" s="23"/>
      <c r="E304" s="103"/>
      <c r="F304" s="22"/>
      <c r="G304" s="22"/>
      <c r="H304" s="24"/>
      <c r="I304" s="16"/>
      <c r="J304" s="25"/>
      <c r="K304" s="25"/>
      <c r="L304" s="26"/>
      <c r="M304" s="17"/>
      <c r="N304" s="27"/>
      <c r="O304" s="27"/>
      <c r="P304" s="20"/>
      <c r="Q304" s="28"/>
      <c r="R304" s="28"/>
      <c r="S304" s="27"/>
      <c r="T304" s="29"/>
      <c r="U304" s="29"/>
      <c r="V304" s="3"/>
      <c r="X304" t="str">
        <f>IF(('1 - Cover page'!$B$9-M304)&lt;6,"&lt;=5 Days","&gt;5 Days")</f>
        <v>&lt;=5 Days</v>
      </c>
      <c r="Y304" t="str">
        <f>IF(('1 - Cover page'!$B$9-M304)=0,"0", IF(('1 - Cover page'!$B$9-M304)= 1,"1", IF(('1 - Cover page'!$B$9-M304)= 2,"2", IF(('1 - Cover page'!$B$9-M304)= 3,"3", IF(('1 - Cover page'!$B$9-M304)= 4,"4", IF(('1 - Cover page'!$B$9-M304)= 5,"5", IF(('1 - Cover page'!$B$9-M304)= 6,"6", IF(('1 - Cover page'!$B$9-M304)= 7,"7", IF(('1 - Cover page'!$B$9-M304)= 8,"8", IF(('1 - Cover page'!$B$9-M304)= 9,"9", IF(('1 - Cover page'!$B$9-M304)= 10,"10", IF(('1 - Cover page'!$B$9-M304)= 11,"11", IF(('1 - Cover page'!$B$9-M304)= 12,"12", IF(('1 - Cover page'!$B$9-M304)= 13,"13", IF(('1 - Cover page'!$B$9-M304)= 14,"14", IF(('1 - Cover page'!$B$9-M304)= 15,"15",  ""))))))))))))))))</f>
        <v>0</v>
      </c>
      <c r="Z304" t="str">
        <f>IF(('1 - Cover page'!$B$9-I304)=0,"0", IF(('1 - Cover page'!$B$9-I304)= 1,"1", IF(('1 - Cover page'!$B$9-I304)= 2,"2", IF(('1 - Cover page'!$B$9-I304)= 3,"3", IF(('1 - Cover page'!$B$9-I304)= 4,"4", IF(('1 - Cover page'!$B$9-I304)= 5,"5", IF(('1 - Cover page'!$B$9-I304)= 6,"6", IF(('1 - Cover page'!$B$9-I304)= 7,"7", IF(('1 - Cover page'!$B$9-I304)= 8,"8", IF(('1 - Cover page'!$B$9-I304)= 9,"9", IF(('1 - Cover page'!$B$9-I304)= 10,"10", IF(('1 - Cover page'!$B$9-I304)= 11,"11", IF(('1 - Cover page'!$B$9-I304)= 12,"12", IF(('1 - Cover page'!$B$9-I304)= 13,"13", IF(('1 - Cover page'!$B$9-I304)= 14,"14", IF(('1 - Cover page'!$B$9-I304)= 15,"15",  ""))))))))))))))))</f>
        <v>0</v>
      </c>
      <c r="AA304" t="e">
        <f>VLOOKUP(E304,'Age group'!$A$2:$B$7,2,TRUE)</f>
        <v>#N/A</v>
      </c>
    </row>
    <row r="305" spans="1:27" ht="12.75" x14ac:dyDescent="0.2">
      <c r="A305" s="21">
        <v>302</v>
      </c>
      <c r="B305" s="22"/>
      <c r="C305" s="22"/>
      <c r="D305" s="23"/>
      <c r="E305" s="103"/>
      <c r="F305" s="22"/>
      <c r="G305" s="22"/>
      <c r="H305" s="24"/>
      <c r="I305" s="16"/>
      <c r="J305" s="25"/>
      <c r="K305" s="25"/>
      <c r="L305" s="26"/>
      <c r="M305" s="17"/>
      <c r="N305" s="27"/>
      <c r="O305" s="27"/>
      <c r="P305" s="20"/>
      <c r="Q305" s="28"/>
      <c r="R305" s="28"/>
      <c r="S305" s="27"/>
      <c r="T305" s="29"/>
      <c r="U305" s="29"/>
      <c r="V305" s="3"/>
      <c r="X305" t="str">
        <f>IF(('1 - Cover page'!$B$9-M305)&lt;6,"&lt;=5 Days","&gt;5 Days")</f>
        <v>&lt;=5 Days</v>
      </c>
      <c r="Y305" t="str">
        <f>IF(('1 - Cover page'!$B$9-M305)=0,"0", IF(('1 - Cover page'!$B$9-M305)= 1,"1", IF(('1 - Cover page'!$B$9-M305)= 2,"2", IF(('1 - Cover page'!$B$9-M305)= 3,"3", IF(('1 - Cover page'!$B$9-M305)= 4,"4", IF(('1 - Cover page'!$B$9-M305)= 5,"5", IF(('1 - Cover page'!$B$9-M305)= 6,"6", IF(('1 - Cover page'!$B$9-M305)= 7,"7", IF(('1 - Cover page'!$B$9-M305)= 8,"8", IF(('1 - Cover page'!$B$9-M305)= 9,"9", IF(('1 - Cover page'!$B$9-M305)= 10,"10", IF(('1 - Cover page'!$B$9-M305)= 11,"11", IF(('1 - Cover page'!$B$9-M305)= 12,"12", IF(('1 - Cover page'!$B$9-M305)= 13,"13", IF(('1 - Cover page'!$B$9-M305)= 14,"14", IF(('1 - Cover page'!$B$9-M305)= 15,"15",  ""))))))))))))))))</f>
        <v>0</v>
      </c>
      <c r="Z305" t="str">
        <f>IF(('1 - Cover page'!$B$9-I305)=0,"0", IF(('1 - Cover page'!$B$9-I305)= 1,"1", IF(('1 - Cover page'!$B$9-I305)= 2,"2", IF(('1 - Cover page'!$B$9-I305)= 3,"3", IF(('1 - Cover page'!$B$9-I305)= 4,"4", IF(('1 - Cover page'!$B$9-I305)= 5,"5", IF(('1 - Cover page'!$B$9-I305)= 6,"6", IF(('1 - Cover page'!$B$9-I305)= 7,"7", IF(('1 - Cover page'!$B$9-I305)= 8,"8", IF(('1 - Cover page'!$B$9-I305)= 9,"9", IF(('1 - Cover page'!$B$9-I305)= 10,"10", IF(('1 - Cover page'!$B$9-I305)= 11,"11", IF(('1 - Cover page'!$B$9-I305)= 12,"12", IF(('1 - Cover page'!$B$9-I305)= 13,"13", IF(('1 - Cover page'!$B$9-I305)= 14,"14", IF(('1 - Cover page'!$B$9-I305)= 15,"15",  ""))))))))))))))))</f>
        <v>0</v>
      </c>
      <c r="AA305" t="e">
        <f>VLOOKUP(E305,'Age group'!$A$2:$B$7,2,TRUE)</f>
        <v>#N/A</v>
      </c>
    </row>
    <row r="306" spans="1:27" ht="12.75" x14ac:dyDescent="0.2">
      <c r="A306" s="21">
        <v>303</v>
      </c>
      <c r="B306" s="22"/>
      <c r="C306" s="22"/>
      <c r="D306" s="23"/>
      <c r="E306" s="103"/>
      <c r="F306" s="22"/>
      <c r="G306" s="22"/>
      <c r="H306" s="24"/>
      <c r="I306" s="16"/>
      <c r="J306" s="25"/>
      <c r="K306" s="25"/>
      <c r="L306" s="26"/>
      <c r="M306" s="17"/>
      <c r="N306" s="27"/>
      <c r="O306" s="27"/>
      <c r="P306" s="20"/>
      <c r="Q306" s="28"/>
      <c r="R306" s="28"/>
      <c r="S306" s="27"/>
      <c r="T306" s="29"/>
      <c r="U306" s="29"/>
      <c r="V306" s="3"/>
      <c r="X306" t="str">
        <f>IF(('1 - Cover page'!$B$9-M306)&lt;6,"&lt;=5 Days","&gt;5 Days")</f>
        <v>&lt;=5 Days</v>
      </c>
      <c r="Y306" t="str">
        <f>IF(('1 - Cover page'!$B$9-M306)=0,"0", IF(('1 - Cover page'!$B$9-M306)= 1,"1", IF(('1 - Cover page'!$B$9-M306)= 2,"2", IF(('1 - Cover page'!$B$9-M306)= 3,"3", IF(('1 - Cover page'!$B$9-M306)= 4,"4", IF(('1 - Cover page'!$B$9-M306)= 5,"5", IF(('1 - Cover page'!$B$9-M306)= 6,"6", IF(('1 - Cover page'!$B$9-M306)= 7,"7", IF(('1 - Cover page'!$B$9-M306)= 8,"8", IF(('1 - Cover page'!$B$9-M306)= 9,"9", IF(('1 - Cover page'!$B$9-M306)= 10,"10", IF(('1 - Cover page'!$B$9-M306)= 11,"11", IF(('1 - Cover page'!$B$9-M306)= 12,"12", IF(('1 - Cover page'!$B$9-M306)= 13,"13", IF(('1 - Cover page'!$B$9-M306)= 14,"14", IF(('1 - Cover page'!$B$9-M306)= 15,"15",  ""))))))))))))))))</f>
        <v>0</v>
      </c>
      <c r="Z306" t="str">
        <f>IF(('1 - Cover page'!$B$9-I306)=0,"0", IF(('1 - Cover page'!$B$9-I306)= 1,"1", IF(('1 - Cover page'!$B$9-I306)= 2,"2", IF(('1 - Cover page'!$B$9-I306)= 3,"3", IF(('1 - Cover page'!$B$9-I306)= 4,"4", IF(('1 - Cover page'!$B$9-I306)= 5,"5", IF(('1 - Cover page'!$B$9-I306)= 6,"6", IF(('1 - Cover page'!$B$9-I306)= 7,"7", IF(('1 - Cover page'!$B$9-I306)= 8,"8", IF(('1 - Cover page'!$B$9-I306)= 9,"9", IF(('1 - Cover page'!$B$9-I306)= 10,"10", IF(('1 - Cover page'!$B$9-I306)= 11,"11", IF(('1 - Cover page'!$B$9-I306)= 12,"12", IF(('1 - Cover page'!$B$9-I306)= 13,"13", IF(('1 - Cover page'!$B$9-I306)= 14,"14", IF(('1 - Cover page'!$B$9-I306)= 15,"15",  ""))))))))))))))))</f>
        <v>0</v>
      </c>
      <c r="AA306" t="e">
        <f>VLOOKUP(E306,'Age group'!$A$2:$B$7,2,TRUE)</f>
        <v>#N/A</v>
      </c>
    </row>
    <row r="307" spans="1:27" ht="12.75" x14ac:dyDescent="0.2">
      <c r="A307" s="21">
        <v>304</v>
      </c>
      <c r="B307" s="22"/>
      <c r="C307" s="22"/>
      <c r="D307" s="23"/>
      <c r="E307" s="103"/>
      <c r="F307" s="22"/>
      <c r="G307" s="22"/>
      <c r="H307" s="24"/>
      <c r="I307" s="16"/>
      <c r="J307" s="25"/>
      <c r="K307" s="25"/>
      <c r="L307" s="26"/>
      <c r="M307" s="17"/>
      <c r="N307" s="27"/>
      <c r="O307" s="27"/>
      <c r="P307" s="20"/>
      <c r="Q307" s="28"/>
      <c r="R307" s="28"/>
      <c r="S307" s="27"/>
      <c r="T307" s="29"/>
      <c r="U307" s="29"/>
      <c r="V307" s="3"/>
      <c r="X307" t="str">
        <f>IF(('1 - Cover page'!$B$9-M307)&lt;6,"&lt;=5 Days","&gt;5 Days")</f>
        <v>&lt;=5 Days</v>
      </c>
      <c r="Y307" t="str">
        <f>IF(('1 - Cover page'!$B$9-M307)=0,"0", IF(('1 - Cover page'!$B$9-M307)= 1,"1", IF(('1 - Cover page'!$B$9-M307)= 2,"2", IF(('1 - Cover page'!$B$9-M307)= 3,"3", IF(('1 - Cover page'!$B$9-M307)= 4,"4", IF(('1 - Cover page'!$B$9-M307)= 5,"5", IF(('1 - Cover page'!$B$9-M307)= 6,"6", IF(('1 - Cover page'!$B$9-M307)= 7,"7", IF(('1 - Cover page'!$B$9-M307)= 8,"8", IF(('1 - Cover page'!$B$9-M307)= 9,"9", IF(('1 - Cover page'!$B$9-M307)= 10,"10", IF(('1 - Cover page'!$B$9-M307)= 11,"11", IF(('1 - Cover page'!$B$9-M307)= 12,"12", IF(('1 - Cover page'!$B$9-M307)= 13,"13", IF(('1 - Cover page'!$B$9-M307)= 14,"14", IF(('1 - Cover page'!$B$9-M307)= 15,"15",  ""))))))))))))))))</f>
        <v>0</v>
      </c>
      <c r="Z307" t="str">
        <f>IF(('1 - Cover page'!$B$9-I307)=0,"0", IF(('1 - Cover page'!$B$9-I307)= 1,"1", IF(('1 - Cover page'!$B$9-I307)= 2,"2", IF(('1 - Cover page'!$B$9-I307)= 3,"3", IF(('1 - Cover page'!$B$9-I307)= 4,"4", IF(('1 - Cover page'!$B$9-I307)= 5,"5", IF(('1 - Cover page'!$B$9-I307)= 6,"6", IF(('1 - Cover page'!$B$9-I307)= 7,"7", IF(('1 - Cover page'!$B$9-I307)= 8,"8", IF(('1 - Cover page'!$B$9-I307)= 9,"9", IF(('1 - Cover page'!$B$9-I307)= 10,"10", IF(('1 - Cover page'!$B$9-I307)= 11,"11", IF(('1 - Cover page'!$B$9-I307)= 12,"12", IF(('1 - Cover page'!$B$9-I307)= 13,"13", IF(('1 - Cover page'!$B$9-I307)= 14,"14", IF(('1 - Cover page'!$B$9-I307)= 15,"15",  ""))))))))))))))))</f>
        <v>0</v>
      </c>
      <c r="AA307" t="e">
        <f>VLOOKUP(E307,'Age group'!$A$2:$B$7,2,TRUE)</f>
        <v>#N/A</v>
      </c>
    </row>
    <row r="308" spans="1:27" ht="12.75" x14ac:dyDescent="0.2">
      <c r="A308" s="21">
        <v>305</v>
      </c>
      <c r="B308" s="22"/>
      <c r="C308" s="22"/>
      <c r="D308" s="23"/>
      <c r="E308" s="103"/>
      <c r="F308" s="22"/>
      <c r="G308" s="22"/>
      <c r="H308" s="24"/>
      <c r="I308" s="16"/>
      <c r="J308" s="25"/>
      <c r="K308" s="25"/>
      <c r="L308" s="26"/>
      <c r="M308" s="17"/>
      <c r="N308" s="27"/>
      <c r="O308" s="27"/>
      <c r="P308" s="20"/>
      <c r="Q308" s="28"/>
      <c r="R308" s="28"/>
      <c r="S308" s="27"/>
      <c r="T308" s="29"/>
      <c r="U308" s="29"/>
      <c r="V308" s="3"/>
      <c r="X308" t="str">
        <f>IF(('1 - Cover page'!$B$9-M308)&lt;6,"&lt;=5 Days","&gt;5 Days")</f>
        <v>&lt;=5 Days</v>
      </c>
      <c r="Y308" t="str">
        <f>IF(('1 - Cover page'!$B$9-M308)=0,"0", IF(('1 - Cover page'!$B$9-M308)= 1,"1", IF(('1 - Cover page'!$B$9-M308)= 2,"2", IF(('1 - Cover page'!$B$9-M308)= 3,"3", IF(('1 - Cover page'!$B$9-M308)= 4,"4", IF(('1 - Cover page'!$B$9-M308)= 5,"5", IF(('1 - Cover page'!$B$9-M308)= 6,"6", IF(('1 - Cover page'!$B$9-M308)= 7,"7", IF(('1 - Cover page'!$B$9-M308)= 8,"8", IF(('1 - Cover page'!$B$9-M308)= 9,"9", IF(('1 - Cover page'!$B$9-M308)= 10,"10", IF(('1 - Cover page'!$B$9-M308)= 11,"11", IF(('1 - Cover page'!$B$9-M308)= 12,"12", IF(('1 - Cover page'!$B$9-M308)= 13,"13", IF(('1 - Cover page'!$B$9-M308)= 14,"14", IF(('1 - Cover page'!$B$9-M308)= 15,"15",  ""))))))))))))))))</f>
        <v>0</v>
      </c>
      <c r="Z308" t="str">
        <f>IF(('1 - Cover page'!$B$9-I308)=0,"0", IF(('1 - Cover page'!$B$9-I308)= 1,"1", IF(('1 - Cover page'!$B$9-I308)= 2,"2", IF(('1 - Cover page'!$B$9-I308)= 3,"3", IF(('1 - Cover page'!$B$9-I308)= 4,"4", IF(('1 - Cover page'!$B$9-I308)= 5,"5", IF(('1 - Cover page'!$B$9-I308)= 6,"6", IF(('1 - Cover page'!$B$9-I308)= 7,"7", IF(('1 - Cover page'!$B$9-I308)= 8,"8", IF(('1 - Cover page'!$B$9-I308)= 9,"9", IF(('1 - Cover page'!$B$9-I308)= 10,"10", IF(('1 - Cover page'!$B$9-I308)= 11,"11", IF(('1 - Cover page'!$B$9-I308)= 12,"12", IF(('1 - Cover page'!$B$9-I308)= 13,"13", IF(('1 - Cover page'!$B$9-I308)= 14,"14", IF(('1 - Cover page'!$B$9-I308)= 15,"15",  ""))))))))))))))))</f>
        <v>0</v>
      </c>
      <c r="AA308" t="e">
        <f>VLOOKUP(E308,'Age group'!$A$2:$B$7,2,TRUE)</f>
        <v>#N/A</v>
      </c>
    </row>
    <row r="309" spans="1:27" ht="12.75" x14ac:dyDescent="0.2">
      <c r="A309" s="21">
        <v>306</v>
      </c>
      <c r="B309" s="22"/>
      <c r="C309" s="22"/>
      <c r="D309" s="23"/>
      <c r="E309" s="103"/>
      <c r="F309" s="22"/>
      <c r="G309" s="22"/>
      <c r="H309" s="24"/>
      <c r="I309" s="16"/>
      <c r="J309" s="25"/>
      <c r="K309" s="25"/>
      <c r="L309" s="26"/>
      <c r="M309" s="17"/>
      <c r="N309" s="27"/>
      <c r="O309" s="27"/>
      <c r="P309" s="20"/>
      <c r="Q309" s="28"/>
      <c r="R309" s="28"/>
      <c r="S309" s="27"/>
      <c r="T309" s="29"/>
      <c r="U309" s="29"/>
      <c r="V309" s="3"/>
      <c r="X309" t="str">
        <f>IF(('1 - Cover page'!$B$9-M309)&lt;6,"&lt;=5 Days","&gt;5 Days")</f>
        <v>&lt;=5 Days</v>
      </c>
      <c r="Y309" t="str">
        <f>IF(('1 - Cover page'!$B$9-M309)=0,"0", IF(('1 - Cover page'!$B$9-M309)= 1,"1", IF(('1 - Cover page'!$B$9-M309)= 2,"2", IF(('1 - Cover page'!$B$9-M309)= 3,"3", IF(('1 - Cover page'!$B$9-M309)= 4,"4", IF(('1 - Cover page'!$B$9-M309)= 5,"5", IF(('1 - Cover page'!$B$9-M309)= 6,"6", IF(('1 - Cover page'!$B$9-M309)= 7,"7", IF(('1 - Cover page'!$B$9-M309)= 8,"8", IF(('1 - Cover page'!$B$9-M309)= 9,"9", IF(('1 - Cover page'!$B$9-M309)= 10,"10", IF(('1 - Cover page'!$B$9-M309)= 11,"11", IF(('1 - Cover page'!$B$9-M309)= 12,"12", IF(('1 - Cover page'!$B$9-M309)= 13,"13", IF(('1 - Cover page'!$B$9-M309)= 14,"14", IF(('1 - Cover page'!$B$9-M309)= 15,"15",  ""))))))))))))))))</f>
        <v>0</v>
      </c>
      <c r="Z309" t="str">
        <f>IF(('1 - Cover page'!$B$9-I309)=0,"0", IF(('1 - Cover page'!$B$9-I309)= 1,"1", IF(('1 - Cover page'!$B$9-I309)= 2,"2", IF(('1 - Cover page'!$B$9-I309)= 3,"3", IF(('1 - Cover page'!$B$9-I309)= 4,"4", IF(('1 - Cover page'!$B$9-I309)= 5,"5", IF(('1 - Cover page'!$B$9-I309)= 6,"6", IF(('1 - Cover page'!$B$9-I309)= 7,"7", IF(('1 - Cover page'!$B$9-I309)= 8,"8", IF(('1 - Cover page'!$B$9-I309)= 9,"9", IF(('1 - Cover page'!$B$9-I309)= 10,"10", IF(('1 - Cover page'!$B$9-I309)= 11,"11", IF(('1 - Cover page'!$B$9-I309)= 12,"12", IF(('1 - Cover page'!$B$9-I309)= 13,"13", IF(('1 - Cover page'!$B$9-I309)= 14,"14", IF(('1 - Cover page'!$B$9-I309)= 15,"15",  ""))))))))))))))))</f>
        <v>0</v>
      </c>
      <c r="AA309" t="e">
        <f>VLOOKUP(E309,'Age group'!$A$2:$B$7,2,TRUE)</f>
        <v>#N/A</v>
      </c>
    </row>
    <row r="310" spans="1:27" ht="12.75" x14ac:dyDescent="0.2">
      <c r="A310" s="21">
        <v>307</v>
      </c>
      <c r="B310" s="22"/>
      <c r="C310" s="22"/>
      <c r="D310" s="23"/>
      <c r="E310" s="103"/>
      <c r="F310" s="22"/>
      <c r="G310" s="22"/>
      <c r="H310" s="24"/>
      <c r="I310" s="16"/>
      <c r="J310" s="25"/>
      <c r="K310" s="25"/>
      <c r="L310" s="26"/>
      <c r="M310" s="17"/>
      <c r="N310" s="27"/>
      <c r="O310" s="27"/>
      <c r="P310" s="20"/>
      <c r="Q310" s="28"/>
      <c r="R310" s="28"/>
      <c r="S310" s="27"/>
      <c r="T310" s="29"/>
      <c r="U310" s="29"/>
      <c r="V310" s="3"/>
      <c r="X310" t="str">
        <f>IF(('1 - Cover page'!$B$9-M310)&lt;6,"&lt;=5 Days","&gt;5 Days")</f>
        <v>&lt;=5 Days</v>
      </c>
      <c r="Y310" t="str">
        <f>IF(('1 - Cover page'!$B$9-M310)=0,"0", IF(('1 - Cover page'!$B$9-M310)= 1,"1", IF(('1 - Cover page'!$B$9-M310)= 2,"2", IF(('1 - Cover page'!$B$9-M310)= 3,"3", IF(('1 - Cover page'!$B$9-M310)= 4,"4", IF(('1 - Cover page'!$B$9-M310)= 5,"5", IF(('1 - Cover page'!$B$9-M310)= 6,"6", IF(('1 - Cover page'!$B$9-M310)= 7,"7", IF(('1 - Cover page'!$B$9-M310)= 8,"8", IF(('1 - Cover page'!$B$9-M310)= 9,"9", IF(('1 - Cover page'!$B$9-M310)= 10,"10", IF(('1 - Cover page'!$B$9-M310)= 11,"11", IF(('1 - Cover page'!$B$9-M310)= 12,"12", IF(('1 - Cover page'!$B$9-M310)= 13,"13", IF(('1 - Cover page'!$B$9-M310)= 14,"14", IF(('1 - Cover page'!$B$9-M310)= 15,"15",  ""))))))))))))))))</f>
        <v>0</v>
      </c>
      <c r="Z310" t="str">
        <f>IF(('1 - Cover page'!$B$9-I310)=0,"0", IF(('1 - Cover page'!$B$9-I310)= 1,"1", IF(('1 - Cover page'!$B$9-I310)= 2,"2", IF(('1 - Cover page'!$B$9-I310)= 3,"3", IF(('1 - Cover page'!$B$9-I310)= 4,"4", IF(('1 - Cover page'!$B$9-I310)= 5,"5", IF(('1 - Cover page'!$B$9-I310)= 6,"6", IF(('1 - Cover page'!$B$9-I310)= 7,"7", IF(('1 - Cover page'!$B$9-I310)= 8,"8", IF(('1 - Cover page'!$B$9-I310)= 9,"9", IF(('1 - Cover page'!$B$9-I310)= 10,"10", IF(('1 - Cover page'!$B$9-I310)= 11,"11", IF(('1 - Cover page'!$B$9-I310)= 12,"12", IF(('1 - Cover page'!$B$9-I310)= 13,"13", IF(('1 - Cover page'!$B$9-I310)= 14,"14", IF(('1 - Cover page'!$B$9-I310)= 15,"15",  ""))))))))))))))))</f>
        <v>0</v>
      </c>
      <c r="AA310" t="e">
        <f>VLOOKUP(E310,'Age group'!$A$2:$B$7,2,TRUE)</f>
        <v>#N/A</v>
      </c>
    </row>
    <row r="311" spans="1:27" ht="12.75" x14ac:dyDescent="0.2">
      <c r="A311" s="21">
        <v>308</v>
      </c>
      <c r="B311" s="22"/>
      <c r="C311" s="22"/>
      <c r="D311" s="23"/>
      <c r="E311" s="103"/>
      <c r="F311" s="22"/>
      <c r="G311" s="22"/>
      <c r="H311" s="24"/>
      <c r="I311" s="16"/>
      <c r="J311" s="25"/>
      <c r="K311" s="25"/>
      <c r="L311" s="26"/>
      <c r="M311" s="17"/>
      <c r="N311" s="27"/>
      <c r="O311" s="27"/>
      <c r="P311" s="20"/>
      <c r="Q311" s="28"/>
      <c r="R311" s="28"/>
      <c r="S311" s="27"/>
      <c r="T311" s="29"/>
      <c r="U311" s="29"/>
      <c r="V311" s="3"/>
      <c r="X311" t="str">
        <f>IF(('1 - Cover page'!$B$9-M311)&lt;6,"&lt;=5 Days","&gt;5 Days")</f>
        <v>&lt;=5 Days</v>
      </c>
      <c r="Y311" t="str">
        <f>IF(('1 - Cover page'!$B$9-M311)=0,"0", IF(('1 - Cover page'!$B$9-M311)= 1,"1", IF(('1 - Cover page'!$B$9-M311)= 2,"2", IF(('1 - Cover page'!$B$9-M311)= 3,"3", IF(('1 - Cover page'!$B$9-M311)= 4,"4", IF(('1 - Cover page'!$B$9-M311)= 5,"5", IF(('1 - Cover page'!$B$9-M311)= 6,"6", IF(('1 - Cover page'!$B$9-M311)= 7,"7", IF(('1 - Cover page'!$B$9-M311)= 8,"8", IF(('1 - Cover page'!$B$9-M311)= 9,"9", IF(('1 - Cover page'!$B$9-M311)= 10,"10", IF(('1 - Cover page'!$B$9-M311)= 11,"11", IF(('1 - Cover page'!$B$9-M311)= 12,"12", IF(('1 - Cover page'!$B$9-M311)= 13,"13", IF(('1 - Cover page'!$B$9-M311)= 14,"14", IF(('1 - Cover page'!$B$9-M311)= 15,"15",  ""))))))))))))))))</f>
        <v>0</v>
      </c>
      <c r="Z311" t="str">
        <f>IF(('1 - Cover page'!$B$9-I311)=0,"0", IF(('1 - Cover page'!$B$9-I311)= 1,"1", IF(('1 - Cover page'!$B$9-I311)= 2,"2", IF(('1 - Cover page'!$B$9-I311)= 3,"3", IF(('1 - Cover page'!$B$9-I311)= 4,"4", IF(('1 - Cover page'!$B$9-I311)= 5,"5", IF(('1 - Cover page'!$B$9-I311)= 6,"6", IF(('1 - Cover page'!$B$9-I311)= 7,"7", IF(('1 - Cover page'!$B$9-I311)= 8,"8", IF(('1 - Cover page'!$B$9-I311)= 9,"9", IF(('1 - Cover page'!$B$9-I311)= 10,"10", IF(('1 - Cover page'!$B$9-I311)= 11,"11", IF(('1 - Cover page'!$B$9-I311)= 12,"12", IF(('1 - Cover page'!$B$9-I311)= 13,"13", IF(('1 - Cover page'!$B$9-I311)= 14,"14", IF(('1 - Cover page'!$B$9-I311)= 15,"15",  ""))))))))))))))))</f>
        <v>0</v>
      </c>
      <c r="AA311" t="e">
        <f>VLOOKUP(E311,'Age group'!$A$2:$B$7,2,TRUE)</f>
        <v>#N/A</v>
      </c>
    </row>
    <row r="312" spans="1:27" ht="12.75" x14ac:dyDescent="0.2">
      <c r="A312" s="21">
        <v>309</v>
      </c>
      <c r="B312" s="22"/>
      <c r="C312" s="22"/>
      <c r="D312" s="23"/>
      <c r="E312" s="103"/>
      <c r="F312" s="22"/>
      <c r="G312" s="22"/>
      <c r="H312" s="24"/>
      <c r="I312" s="16"/>
      <c r="J312" s="25"/>
      <c r="K312" s="25"/>
      <c r="L312" s="26"/>
      <c r="M312" s="17"/>
      <c r="N312" s="27"/>
      <c r="O312" s="27"/>
      <c r="P312" s="20"/>
      <c r="Q312" s="28"/>
      <c r="R312" s="28"/>
      <c r="S312" s="27"/>
      <c r="T312" s="29"/>
      <c r="U312" s="29"/>
      <c r="V312" s="3"/>
      <c r="X312" t="str">
        <f>IF(('1 - Cover page'!$B$9-M312)&lt;6,"&lt;=5 Days","&gt;5 Days")</f>
        <v>&lt;=5 Days</v>
      </c>
      <c r="Y312" t="str">
        <f>IF(('1 - Cover page'!$B$9-M312)=0,"0", IF(('1 - Cover page'!$B$9-M312)= 1,"1", IF(('1 - Cover page'!$B$9-M312)= 2,"2", IF(('1 - Cover page'!$B$9-M312)= 3,"3", IF(('1 - Cover page'!$B$9-M312)= 4,"4", IF(('1 - Cover page'!$B$9-M312)= 5,"5", IF(('1 - Cover page'!$B$9-M312)= 6,"6", IF(('1 - Cover page'!$B$9-M312)= 7,"7", IF(('1 - Cover page'!$B$9-M312)= 8,"8", IF(('1 - Cover page'!$B$9-M312)= 9,"9", IF(('1 - Cover page'!$B$9-M312)= 10,"10", IF(('1 - Cover page'!$B$9-M312)= 11,"11", IF(('1 - Cover page'!$B$9-M312)= 12,"12", IF(('1 - Cover page'!$B$9-M312)= 13,"13", IF(('1 - Cover page'!$B$9-M312)= 14,"14", IF(('1 - Cover page'!$B$9-M312)= 15,"15",  ""))))))))))))))))</f>
        <v>0</v>
      </c>
      <c r="Z312" t="str">
        <f>IF(('1 - Cover page'!$B$9-I312)=0,"0", IF(('1 - Cover page'!$B$9-I312)= 1,"1", IF(('1 - Cover page'!$B$9-I312)= 2,"2", IF(('1 - Cover page'!$B$9-I312)= 3,"3", IF(('1 - Cover page'!$B$9-I312)= 4,"4", IF(('1 - Cover page'!$B$9-I312)= 5,"5", IF(('1 - Cover page'!$B$9-I312)= 6,"6", IF(('1 - Cover page'!$B$9-I312)= 7,"7", IF(('1 - Cover page'!$B$9-I312)= 8,"8", IF(('1 - Cover page'!$B$9-I312)= 9,"9", IF(('1 - Cover page'!$B$9-I312)= 10,"10", IF(('1 - Cover page'!$B$9-I312)= 11,"11", IF(('1 - Cover page'!$B$9-I312)= 12,"12", IF(('1 - Cover page'!$B$9-I312)= 13,"13", IF(('1 - Cover page'!$B$9-I312)= 14,"14", IF(('1 - Cover page'!$B$9-I312)= 15,"15",  ""))))))))))))))))</f>
        <v>0</v>
      </c>
      <c r="AA312" t="e">
        <f>VLOOKUP(E312,'Age group'!$A$2:$B$7,2,TRUE)</f>
        <v>#N/A</v>
      </c>
    </row>
    <row r="313" spans="1:27" ht="12.75" x14ac:dyDescent="0.2">
      <c r="A313" s="21">
        <v>310</v>
      </c>
      <c r="B313" s="22"/>
      <c r="C313" s="22"/>
      <c r="D313" s="23"/>
      <c r="E313" s="103"/>
      <c r="F313" s="22"/>
      <c r="G313" s="22"/>
      <c r="H313" s="24"/>
      <c r="I313" s="16"/>
      <c r="J313" s="25"/>
      <c r="K313" s="25"/>
      <c r="L313" s="26"/>
      <c r="M313" s="17"/>
      <c r="N313" s="27"/>
      <c r="O313" s="27"/>
      <c r="P313" s="20"/>
      <c r="Q313" s="28"/>
      <c r="R313" s="28"/>
      <c r="S313" s="27"/>
      <c r="T313" s="29"/>
      <c r="U313" s="29"/>
      <c r="V313" s="3"/>
      <c r="X313" t="str">
        <f>IF(('1 - Cover page'!$B$9-M313)&lt;6,"&lt;=5 Days","&gt;5 Days")</f>
        <v>&lt;=5 Days</v>
      </c>
      <c r="Y313" t="str">
        <f>IF(('1 - Cover page'!$B$9-M313)=0,"0", IF(('1 - Cover page'!$B$9-M313)= 1,"1", IF(('1 - Cover page'!$B$9-M313)= 2,"2", IF(('1 - Cover page'!$B$9-M313)= 3,"3", IF(('1 - Cover page'!$B$9-M313)= 4,"4", IF(('1 - Cover page'!$B$9-M313)= 5,"5", IF(('1 - Cover page'!$B$9-M313)= 6,"6", IF(('1 - Cover page'!$B$9-M313)= 7,"7", IF(('1 - Cover page'!$B$9-M313)= 8,"8", IF(('1 - Cover page'!$B$9-M313)= 9,"9", IF(('1 - Cover page'!$B$9-M313)= 10,"10", IF(('1 - Cover page'!$B$9-M313)= 11,"11", IF(('1 - Cover page'!$B$9-M313)= 12,"12", IF(('1 - Cover page'!$B$9-M313)= 13,"13", IF(('1 - Cover page'!$B$9-M313)= 14,"14", IF(('1 - Cover page'!$B$9-M313)= 15,"15",  ""))))))))))))))))</f>
        <v>0</v>
      </c>
      <c r="Z313" t="str">
        <f>IF(('1 - Cover page'!$B$9-I313)=0,"0", IF(('1 - Cover page'!$B$9-I313)= 1,"1", IF(('1 - Cover page'!$B$9-I313)= 2,"2", IF(('1 - Cover page'!$B$9-I313)= 3,"3", IF(('1 - Cover page'!$B$9-I313)= 4,"4", IF(('1 - Cover page'!$B$9-I313)= 5,"5", IF(('1 - Cover page'!$B$9-I313)= 6,"6", IF(('1 - Cover page'!$B$9-I313)= 7,"7", IF(('1 - Cover page'!$B$9-I313)= 8,"8", IF(('1 - Cover page'!$B$9-I313)= 9,"9", IF(('1 - Cover page'!$B$9-I313)= 10,"10", IF(('1 - Cover page'!$B$9-I313)= 11,"11", IF(('1 - Cover page'!$B$9-I313)= 12,"12", IF(('1 - Cover page'!$B$9-I313)= 13,"13", IF(('1 - Cover page'!$B$9-I313)= 14,"14", IF(('1 - Cover page'!$B$9-I313)= 15,"15",  ""))))))))))))))))</f>
        <v>0</v>
      </c>
      <c r="AA313" t="e">
        <f>VLOOKUP(E313,'Age group'!$A$2:$B$7,2,TRUE)</f>
        <v>#N/A</v>
      </c>
    </row>
    <row r="314" spans="1:27" ht="12.75" x14ac:dyDescent="0.2">
      <c r="A314" s="21">
        <v>311</v>
      </c>
      <c r="B314" s="22"/>
      <c r="C314" s="22"/>
      <c r="D314" s="23"/>
      <c r="E314" s="103"/>
      <c r="F314" s="22"/>
      <c r="G314" s="22"/>
      <c r="H314" s="24"/>
      <c r="I314" s="16"/>
      <c r="J314" s="25"/>
      <c r="K314" s="25"/>
      <c r="L314" s="26"/>
      <c r="M314" s="17"/>
      <c r="N314" s="27"/>
      <c r="O314" s="27"/>
      <c r="P314" s="20"/>
      <c r="Q314" s="28"/>
      <c r="R314" s="28"/>
      <c r="S314" s="27"/>
      <c r="T314" s="29"/>
      <c r="U314" s="29"/>
      <c r="V314" s="3"/>
      <c r="X314" t="str">
        <f>IF(('1 - Cover page'!$B$9-M314)&lt;6,"&lt;=5 Days","&gt;5 Days")</f>
        <v>&lt;=5 Days</v>
      </c>
      <c r="Y314" t="str">
        <f>IF(('1 - Cover page'!$B$9-M314)=0,"0", IF(('1 - Cover page'!$B$9-M314)= 1,"1", IF(('1 - Cover page'!$B$9-M314)= 2,"2", IF(('1 - Cover page'!$B$9-M314)= 3,"3", IF(('1 - Cover page'!$B$9-M314)= 4,"4", IF(('1 - Cover page'!$B$9-M314)= 5,"5", IF(('1 - Cover page'!$B$9-M314)= 6,"6", IF(('1 - Cover page'!$B$9-M314)= 7,"7", IF(('1 - Cover page'!$B$9-M314)= 8,"8", IF(('1 - Cover page'!$B$9-M314)= 9,"9", IF(('1 - Cover page'!$B$9-M314)= 10,"10", IF(('1 - Cover page'!$B$9-M314)= 11,"11", IF(('1 - Cover page'!$B$9-M314)= 12,"12", IF(('1 - Cover page'!$B$9-M314)= 13,"13", IF(('1 - Cover page'!$B$9-M314)= 14,"14", IF(('1 - Cover page'!$B$9-M314)= 15,"15",  ""))))))))))))))))</f>
        <v>0</v>
      </c>
      <c r="Z314" t="str">
        <f>IF(('1 - Cover page'!$B$9-I314)=0,"0", IF(('1 - Cover page'!$B$9-I314)= 1,"1", IF(('1 - Cover page'!$B$9-I314)= 2,"2", IF(('1 - Cover page'!$B$9-I314)= 3,"3", IF(('1 - Cover page'!$B$9-I314)= 4,"4", IF(('1 - Cover page'!$B$9-I314)= 5,"5", IF(('1 - Cover page'!$B$9-I314)= 6,"6", IF(('1 - Cover page'!$B$9-I314)= 7,"7", IF(('1 - Cover page'!$B$9-I314)= 8,"8", IF(('1 - Cover page'!$B$9-I314)= 9,"9", IF(('1 - Cover page'!$B$9-I314)= 10,"10", IF(('1 - Cover page'!$B$9-I314)= 11,"11", IF(('1 - Cover page'!$B$9-I314)= 12,"12", IF(('1 - Cover page'!$B$9-I314)= 13,"13", IF(('1 - Cover page'!$B$9-I314)= 14,"14", IF(('1 - Cover page'!$B$9-I314)= 15,"15",  ""))))))))))))))))</f>
        <v>0</v>
      </c>
      <c r="AA314" t="e">
        <f>VLOOKUP(E314,'Age group'!$A$2:$B$7,2,TRUE)</f>
        <v>#N/A</v>
      </c>
    </row>
    <row r="315" spans="1:27" ht="12.75" x14ac:dyDescent="0.2">
      <c r="A315" s="21">
        <v>312</v>
      </c>
      <c r="B315" s="22"/>
      <c r="C315" s="22"/>
      <c r="D315" s="23"/>
      <c r="E315" s="103"/>
      <c r="F315" s="22"/>
      <c r="G315" s="22"/>
      <c r="H315" s="24"/>
      <c r="I315" s="16"/>
      <c r="J315" s="25"/>
      <c r="K315" s="25"/>
      <c r="L315" s="26"/>
      <c r="M315" s="17"/>
      <c r="N315" s="27"/>
      <c r="O315" s="27"/>
      <c r="P315" s="20"/>
      <c r="Q315" s="28"/>
      <c r="R315" s="28"/>
      <c r="S315" s="27"/>
      <c r="T315" s="29"/>
      <c r="U315" s="29"/>
      <c r="V315" s="3"/>
      <c r="X315" t="str">
        <f>IF(('1 - Cover page'!$B$9-M315)&lt;6,"&lt;=5 Days","&gt;5 Days")</f>
        <v>&lt;=5 Days</v>
      </c>
      <c r="Y315" t="str">
        <f>IF(('1 - Cover page'!$B$9-M315)=0,"0", IF(('1 - Cover page'!$B$9-M315)= 1,"1", IF(('1 - Cover page'!$B$9-M315)= 2,"2", IF(('1 - Cover page'!$B$9-M315)= 3,"3", IF(('1 - Cover page'!$B$9-M315)= 4,"4", IF(('1 - Cover page'!$B$9-M315)= 5,"5", IF(('1 - Cover page'!$B$9-M315)= 6,"6", IF(('1 - Cover page'!$B$9-M315)= 7,"7", IF(('1 - Cover page'!$B$9-M315)= 8,"8", IF(('1 - Cover page'!$B$9-M315)= 9,"9", IF(('1 - Cover page'!$B$9-M315)= 10,"10", IF(('1 - Cover page'!$B$9-M315)= 11,"11", IF(('1 - Cover page'!$B$9-M315)= 12,"12", IF(('1 - Cover page'!$B$9-M315)= 13,"13", IF(('1 - Cover page'!$B$9-M315)= 14,"14", IF(('1 - Cover page'!$B$9-M315)= 15,"15",  ""))))))))))))))))</f>
        <v>0</v>
      </c>
      <c r="Z315" t="str">
        <f>IF(('1 - Cover page'!$B$9-I315)=0,"0", IF(('1 - Cover page'!$B$9-I315)= 1,"1", IF(('1 - Cover page'!$B$9-I315)= 2,"2", IF(('1 - Cover page'!$B$9-I315)= 3,"3", IF(('1 - Cover page'!$B$9-I315)= 4,"4", IF(('1 - Cover page'!$B$9-I315)= 5,"5", IF(('1 - Cover page'!$B$9-I315)= 6,"6", IF(('1 - Cover page'!$B$9-I315)= 7,"7", IF(('1 - Cover page'!$B$9-I315)= 8,"8", IF(('1 - Cover page'!$B$9-I315)= 9,"9", IF(('1 - Cover page'!$B$9-I315)= 10,"10", IF(('1 - Cover page'!$B$9-I315)= 11,"11", IF(('1 - Cover page'!$B$9-I315)= 12,"12", IF(('1 - Cover page'!$B$9-I315)= 13,"13", IF(('1 - Cover page'!$B$9-I315)= 14,"14", IF(('1 - Cover page'!$B$9-I315)= 15,"15",  ""))))))))))))))))</f>
        <v>0</v>
      </c>
      <c r="AA315" t="e">
        <f>VLOOKUP(E315,'Age group'!$A$2:$B$7,2,TRUE)</f>
        <v>#N/A</v>
      </c>
    </row>
    <row r="316" spans="1:27" ht="12.75" x14ac:dyDescent="0.2">
      <c r="A316" s="21">
        <v>313</v>
      </c>
      <c r="B316" s="22"/>
      <c r="C316" s="22"/>
      <c r="D316" s="23"/>
      <c r="E316" s="103"/>
      <c r="F316" s="22"/>
      <c r="G316" s="22"/>
      <c r="H316" s="24"/>
      <c r="I316" s="16"/>
      <c r="J316" s="25"/>
      <c r="K316" s="25"/>
      <c r="L316" s="26"/>
      <c r="M316" s="17"/>
      <c r="N316" s="27"/>
      <c r="O316" s="27"/>
      <c r="P316" s="20"/>
      <c r="Q316" s="28"/>
      <c r="R316" s="28"/>
      <c r="S316" s="27"/>
      <c r="T316" s="29"/>
      <c r="U316" s="29"/>
      <c r="V316" s="3"/>
      <c r="X316" t="str">
        <f>IF(('1 - Cover page'!$B$9-M316)&lt;6,"&lt;=5 Days","&gt;5 Days")</f>
        <v>&lt;=5 Days</v>
      </c>
      <c r="Y316" t="str">
        <f>IF(('1 - Cover page'!$B$9-M316)=0,"0", IF(('1 - Cover page'!$B$9-M316)= 1,"1", IF(('1 - Cover page'!$B$9-M316)= 2,"2", IF(('1 - Cover page'!$B$9-M316)= 3,"3", IF(('1 - Cover page'!$B$9-M316)= 4,"4", IF(('1 - Cover page'!$B$9-M316)= 5,"5", IF(('1 - Cover page'!$B$9-M316)= 6,"6", IF(('1 - Cover page'!$B$9-M316)= 7,"7", IF(('1 - Cover page'!$B$9-M316)= 8,"8", IF(('1 - Cover page'!$B$9-M316)= 9,"9", IF(('1 - Cover page'!$B$9-M316)= 10,"10", IF(('1 - Cover page'!$B$9-M316)= 11,"11", IF(('1 - Cover page'!$B$9-M316)= 12,"12", IF(('1 - Cover page'!$B$9-M316)= 13,"13", IF(('1 - Cover page'!$B$9-M316)= 14,"14", IF(('1 - Cover page'!$B$9-M316)= 15,"15",  ""))))))))))))))))</f>
        <v>0</v>
      </c>
      <c r="Z316" t="str">
        <f>IF(('1 - Cover page'!$B$9-I316)=0,"0", IF(('1 - Cover page'!$B$9-I316)= 1,"1", IF(('1 - Cover page'!$B$9-I316)= 2,"2", IF(('1 - Cover page'!$B$9-I316)= 3,"3", IF(('1 - Cover page'!$B$9-I316)= 4,"4", IF(('1 - Cover page'!$B$9-I316)= 5,"5", IF(('1 - Cover page'!$B$9-I316)= 6,"6", IF(('1 - Cover page'!$B$9-I316)= 7,"7", IF(('1 - Cover page'!$B$9-I316)= 8,"8", IF(('1 - Cover page'!$B$9-I316)= 9,"9", IF(('1 - Cover page'!$B$9-I316)= 10,"10", IF(('1 - Cover page'!$B$9-I316)= 11,"11", IF(('1 - Cover page'!$B$9-I316)= 12,"12", IF(('1 - Cover page'!$B$9-I316)= 13,"13", IF(('1 - Cover page'!$B$9-I316)= 14,"14", IF(('1 - Cover page'!$B$9-I316)= 15,"15",  ""))))))))))))))))</f>
        <v>0</v>
      </c>
      <c r="AA316" t="e">
        <f>VLOOKUP(E316,'Age group'!$A$2:$B$7,2,TRUE)</f>
        <v>#N/A</v>
      </c>
    </row>
    <row r="317" spans="1:27" ht="12.75" x14ac:dyDescent="0.2">
      <c r="A317" s="21">
        <v>314</v>
      </c>
      <c r="B317" s="22"/>
      <c r="C317" s="22"/>
      <c r="D317" s="23"/>
      <c r="E317" s="103"/>
      <c r="F317" s="22"/>
      <c r="G317" s="22"/>
      <c r="H317" s="24"/>
      <c r="I317" s="16"/>
      <c r="J317" s="25"/>
      <c r="K317" s="25"/>
      <c r="L317" s="26"/>
      <c r="M317" s="17"/>
      <c r="N317" s="27"/>
      <c r="O317" s="27"/>
      <c r="P317" s="20"/>
      <c r="Q317" s="28"/>
      <c r="R317" s="28"/>
      <c r="S317" s="27"/>
      <c r="T317" s="29"/>
      <c r="U317" s="29"/>
      <c r="V317" s="3"/>
      <c r="X317" t="str">
        <f>IF(('1 - Cover page'!$B$9-M317)&lt;6,"&lt;=5 Days","&gt;5 Days")</f>
        <v>&lt;=5 Days</v>
      </c>
      <c r="Y317" t="str">
        <f>IF(('1 - Cover page'!$B$9-M317)=0,"0", IF(('1 - Cover page'!$B$9-M317)= 1,"1", IF(('1 - Cover page'!$B$9-M317)= 2,"2", IF(('1 - Cover page'!$B$9-M317)= 3,"3", IF(('1 - Cover page'!$B$9-M317)= 4,"4", IF(('1 - Cover page'!$B$9-M317)= 5,"5", IF(('1 - Cover page'!$B$9-M317)= 6,"6", IF(('1 - Cover page'!$B$9-M317)= 7,"7", IF(('1 - Cover page'!$B$9-M317)= 8,"8", IF(('1 - Cover page'!$B$9-M317)= 9,"9", IF(('1 - Cover page'!$B$9-M317)= 10,"10", IF(('1 - Cover page'!$B$9-M317)= 11,"11", IF(('1 - Cover page'!$B$9-M317)= 12,"12", IF(('1 - Cover page'!$B$9-M317)= 13,"13", IF(('1 - Cover page'!$B$9-M317)= 14,"14", IF(('1 - Cover page'!$B$9-M317)= 15,"15",  ""))))))))))))))))</f>
        <v>0</v>
      </c>
      <c r="Z317" t="str">
        <f>IF(('1 - Cover page'!$B$9-I317)=0,"0", IF(('1 - Cover page'!$B$9-I317)= 1,"1", IF(('1 - Cover page'!$B$9-I317)= 2,"2", IF(('1 - Cover page'!$B$9-I317)= 3,"3", IF(('1 - Cover page'!$B$9-I317)= 4,"4", IF(('1 - Cover page'!$B$9-I317)= 5,"5", IF(('1 - Cover page'!$B$9-I317)= 6,"6", IF(('1 - Cover page'!$B$9-I317)= 7,"7", IF(('1 - Cover page'!$B$9-I317)= 8,"8", IF(('1 - Cover page'!$B$9-I317)= 9,"9", IF(('1 - Cover page'!$B$9-I317)= 10,"10", IF(('1 - Cover page'!$B$9-I317)= 11,"11", IF(('1 - Cover page'!$B$9-I317)= 12,"12", IF(('1 - Cover page'!$B$9-I317)= 13,"13", IF(('1 - Cover page'!$B$9-I317)= 14,"14", IF(('1 - Cover page'!$B$9-I317)= 15,"15",  ""))))))))))))))))</f>
        <v>0</v>
      </c>
      <c r="AA317" t="e">
        <f>VLOOKUP(E317,'Age group'!$A$2:$B$7,2,TRUE)</f>
        <v>#N/A</v>
      </c>
    </row>
    <row r="318" spans="1:27" ht="12.75" x14ac:dyDescent="0.2">
      <c r="A318" s="21">
        <v>315</v>
      </c>
      <c r="B318" s="22"/>
      <c r="C318" s="22"/>
      <c r="D318" s="23"/>
      <c r="E318" s="103"/>
      <c r="F318" s="22"/>
      <c r="G318" s="22"/>
      <c r="H318" s="24"/>
      <c r="I318" s="16"/>
      <c r="J318" s="25"/>
      <c r="K318" s="25"/>
      <c r="L318" s="26"/>
      <c r="M318" s="17"/>
      <c r="N318" s="27"/>
      <c r="O318" s="27"/>
      <c r="P318" s="20"/>
      <c r="Q318" s="28"/>
      <c r="R318" s="28"/>
      <c r="S318" s="27"/>
      <c r="T318" s="29"/>
      <c r="U318" s="29"/>
      <c r="V318" s="3"/>
      <c r="X318" t="str">
        <f>IF(('1 - Cover page'!$B$9-M318)&lt;6,"&lt;=5 Days","&gt;5 Days")</f>
        <v>&lt;=5 Days</v>
      </c>
      <c r="Y318" t="str">
        <f>IF(('1 - Cover page'!$B$9-M318)=0,"0", IF(('1 - Cover page'!$B$9-M318)= 1,"1", IF(('1 - Cover page'!$B$9-M318)= 2,"2", IF(('1 - Cover page'!$B$9-M318)= 3,"3", IF(('1 - Cover page'!$B$9-M318)= 4,"4", IF(('1 - Cover page'!$B$9-M318)= 5,"5", IF(('1 - Cover page'!$B$9-M318)= 6,"6", IF(('1 - Cover page'!$B$9-M318)= 7,"7", IF(('1 - Cover page'!$B$9-M318)= 8,"8", IF(('1 - Cover page'!$B$9-M318)= 9,"9", IF(('1 - Cover page'!$B$9-M318)= 10,"10", IF(('1 - Cover page'!$B$9-M318)= 11,"11", IF(('1 - Cover page'!$B$9-M318)= 12,"12", IF(('1 - Cover page'!$B$9-M318)= 13,"13", IF(('1 - Cover page'!$B$9-M318)= 14,"14", IF(('1 - Cover page'!$B$9-M318)= 15,"15",  ""))))))))))))))))</f>
        <v>0</v>
      </c>
      <c r="Z318" t="str">
        <f>IF(('1 - Cover page'!$B$9-I318)=0,"0", IF(('1 - Cover page'!$B$9-I318)= 1,"1", IF(('1 - Cover page'!$B$9-I318)= 2,"2", IF(('1 - Cover page'!$B$9-I318)= 3,"3", IF(('1 - Cover page'!$B$9-I318)= 4,"4", IF(('1 - Cover page'!$B$9-I318)= 5,"5", IF(('1 - Cover page'!$B$9-I318)= 6,"6", IF(('1 - Cover page'!$B$9-I318)= 7,"7", IF(('1 - Cover page'!$B$9-I318)= 8,"8", IF(('1 - Cover page'!$B$9-I318)= 9,"9", IF(('1 - Cover page'!$B$9-I318)= 10,"10", IF(('1 - Cover page'!$B$9-I318)= 11,"11", IF(('1 - Cover page'!$B$9-I318)= 12,"12", IF(('1 - Cover page'!$B$9-I318)= 13,"13", IF(('1 - Cover page'!$B$9-I318)= 14,"14", IF(('1 - Cover page'!$B$9-I318)= 15,"15",  ""))))))))))))))))</f>
        <v>0</v>
      </c>
      <c r="AA318" t="e">
        <f>VLOOKUP(E318,'Age group'!$A$2:$B$7,2,TRUE)</f>
        <v>#N/A</v>
      </c>
    </row>
    <row r="319" spans="1:27" ht="12.75" x14ac:dyDescent="0.2">
      <c r="A319" s="21">
        <v>316</v>
      </c>
      <c r="B319" s="22"/>
      <c r="C319" s="22"/>
      <c r="D319" s="23"/>
      <c r="E319" s="103"/>
      <c r="F319" s="22"/>
      <c r="G319" s="22"/>
      <c r="H319" s="24"/>
      <c r="I319" s="16"/>
      <c r="J319" s="25"/>
      <c r="K319" s="25"/>
      <c r="L319" s="26"/>
      <c r="M319" s="17"/>
      <c r="N319" s="27"/>
      <c r="O319" s="27"/>
      <c r="P319" s="20"/>
      <c r="Q319" s="28"/>
      <c r="R319" s="28"/>
      <c r="S319" s="27"/>
      <c r="T319" s="29"/>
      <c r="U319" s="29"/>
      <c r="V319" s="3"/>
      <c r="X319" t="str">
        <f>IF(('1 - Cover page'!$B$9-M319)&lt;6,"&lt;=5 Days","&gt;5 Days")</f>
        <v>&lt;=5 Days</v>
      </c>
      <c r="Y319" t="str">
        <f>IF(('1 - Cover page'!$B$9-M319)=0,"0", IF(('1 - Cover page'!$B$9-M319)= 1,"1", IF(('1 - Cover page'!$B$9-M319)= 2,"2", IF(('1 - Cover page'!$B$9-M319)= 3,"3", IF(('1 - Cover page'!$B$9-M319)= 4,"4", IF(('1 - Cover page'!$B$9-M319)= 5,"5", IF(('1 - Cover page'!$B$9-M319)= 6,"6", IF(('1 - Cover page'!$B$9-M319)= 7,"7", IF(('1 - Cover page'!$B$9-M319)= 8,"8", IF(('1 - Cover page'!$B$9-M319)= 9,"9", IF(('1 - Cover page'!$B$9-M319)= 10,"10", IF(('1 - Cover page'!$B$9-M319)= 11,"11", IF(('1 - Cover page'!$B$9-M319)= 12,"12", IF(('1 - Cover page'!$B$9-M319)= 13,"13", IF(('1 - Cover page'!$B$9-M319)= 14,"14", IF(('1 - Cover page'!$B$9-M319)= 15,"15",  ""))))))))))))))))</f>
        <v>0</v>
      </c>
      <c r="Z319" t="str">
        <f>IF(('1 - Cover page'!$B$9-I319)=0,"0", IF(('1 - Cover page'!$B$9-I319)= 1,"1", IF(('1 - Cover page'!$B$9-I319)= 2,"2", IF(('1 - Cover page'!$B$9-I319)= 3,"3", IF(('1 - Cover page'!$B$9-I319)= 4,"4", IF(('1 - Cover page'!$B$9-I319)= 5,"5", IF(('1 - Cover page'!$B$9-I319)= 6,"6", IF(('1 - Cover page'!$B$9-I319)= 7,"7", IF(('1 - Cover page'!$B$9-I319)= 8,"8", IF(('1 - Cover page'!$B$9-I319)= 9,"9", IF(('1 - Cover page'!$B$9-I319)= 10,"10", IF(('1 - Cover page'!$B$9-I319)= 11,"11", IF(('1 - Cover page'!$B$9-I319)= 12,"12", IF(('1 - Cover page'!$B$9-I319)= 13,"13", IF(('1 - Cover page'!$B$9-I319)= 14,"14", IF(('1 - Cover page'!$B$9-I319)= 15,"15",  ""))))))))))))))))</f>
        <v>0</v>
      </c>
      <c r="AA319" t="e">
        <f>VLOOKUP(E319,'Age group'!$A$2:$B$7,2,TRUE)</f>
        <v>#N/A</v>
      </c>
    </row>
    <row r="320" spans="1:27" ht="12.75" x14ac:dyDescent="0.2">
      <c r="A320" s="21">
        <v>317</v>
      </c>
      <c r="B320" s="22"/>
      <c r="C320" s="22"/>
      <c r="D320" s="23"/>
      <c r="E320" s="103"/>
      <c r="F320" s="22"/>
      <c r="G320" s="22"/>
      <c r="H320" s="24"/>
      <c r="I320" s="16"/>
      <c r="J320" s="25"/>
      <c r="K320" s="25"/>
      <c r="L320" s="26"/>
      <c r="M320" s="17"/>
      <c r="N320" s="27"/>
      <c r="O320" s="27"/>
      <c r="P320" s="20"/>
      <c r="Q320" s="28"/>
      <c r="R320" s="28"/>
      <c r="S320" s="27"/>
      <c r="T320" s="29"/>
      <c r="U320" s="29"/>
      <c r="V320" s="3"/>
      <c r="X320" t="str">
        <f>IF(('1 - Cover page'!$B$9-M320)&lt;6,"&lt;=5 Days","&gt;5 Days")</f>
        <v>&lt;=5 Days</v>
      </c>
      <c r="Y320" t="str">
        <f>IF(('1 - Cover page'!$B$9-M320)=0,"0", IF(('1 - Cover page'!$B$9-M320)= 1,"1", IF(('1 - Cover page'!$B$9-M320)= 2,"2", IF(('1 - Cover page'!$B$9-M320)= 3,"3", IF(('1 - Cover page'!$B$9-M320)= 4,"4", IF(('1 - Cover page'!$B$9-M320)= 5,"5", IF(('1 - Cover page'!$B$9-M320)= 6,"6", IF(('1 - Cover page'!$B$9-M320)= 7,"7", IF(('1 - Cover page'!$B$9-M320)= 8,"8", IF(('1 - Cover page'!$B$9-M320)= 9,"9", IF(('1 - Cover page'!$B$9-M320)= 10,"10", IF(('1 - Cover page'!$B$9-M320)= 11,"11", IF(('1 - Cover page'!$B$9-M320)= 12,"12", IF(('1 - Cover page'!$B$9-M320)= 13,"13", IF(('1 - Cover page'!$B$9-M320)= 14,"14", IF(('1 - Cover page'!$B$9-M320)= 15,"15",  ""))))))))))))))))</f>
        <v>0</v>
      </c>
      <c r="Z320" t="str">
        <f>IF(('1 - Cover page'!$B$9-I320)=0,"0", IF(('1 - Cover page'!$B$9-I320)= 1,"1", IF(('1 - Cover page'!$B$9-I320)= 2,"2", IF(('1 - Cover page'!$B$9-I320)= 3,"3", IF(('1 - Cover page'!$B$9-I320)= 4,"4", IF(('1 - Cover page'!$B$9-I320)= 5,"5", IF(('1 - Cover page'!$B$9-I320)= 6,"6", IF(('1 - Cover page'!$B$9-I320)= 7,"7", IF(('1 - Cover page'!$B$9-I320)= 8,"8", IF(('1 - Cover page'!$B$9-I320)= 9,"9", IF(('1 - Cover page'!$B$9-I320)= 10,"10", IF(('1 - Cover page'!$B$9-I320)= 11,"11", IF(('1 - Cover page'!$B$9-I320)= 12,"12", IF(('1 - Cover page'!$B$9-I320)= 13,"13", IF(('1 - Cover page'!$B$9-I320)= 14,"14", IF(('1 - Cover page'!$B$9-I320)= 15,"15",  ""))))))))))))))))</f>
        <v>0</v>
      </c>
      <c r="AA320" t="e">
        <f>VLOOKUP(E320,'Age group'!$A$2:$B$7,2,TRUE)</f>
        <v>#N/A</v>
      </c>
    </row>
    <row r="321" spans="1:27" ht="12.75" x14ac:dyDescent="0.2">
      <c r="A321" s="21">
        <v>318</v>
      </c>
      <c r="B321" s="22"/>
      <c r="C321" s="22"/>
      <c r="D321" s="23"/>
      <c r="E321" s="103"/>
      <c r="F321" s="22"/>
      <c r="G321" s="22"/>
      <c r="H321" s="24"/>
      <c r="I321" s="16"/>
      <c r="J321" s="25"/>
      <c r="K321" s="25"/>
      <c r="L321" s="26"/>
      <c r="M321" s="17"/>
      <c r="N321" s="27"/>
      <c r="O321" s="27"/>
      <c r="P321" s="20"/>
      <c r="Q321" s="28"/>
      <c r="R321" s="28"/>
      <c r="S321" s="27"/>
      <c r="T321" s="29"/>
      <c r="U321" s="29"/>
      <c r="V321" s="3"/>
      <c r="X321" t="str">
        <f>IF(('1 - Cover page'!$B$9-M321)&lt;6,"&lt;=5 Days","&gt;5 Days")</f>
        <v>&lt;=5 Days</v>
      </c>
      <c r="Y321" t="str">
        <f>IF(('1 - Cover page'!$B$9-M321)=0,"0", IF(('1 - Cover page'!$B$9-M321)= 1,"1", IF(('1 - Cover page'!$B$9-M321)= 2,"2", IF(('1 - Cover page'!$B$9-M321)= 3,"3", IF(('1 - Cover page'!$B$9-M321)= 4,"4", IF(('1 - Cover page'!$B$9-M321)= 5,"5", IF(('1 - Cover page'!$B$9-M321)= 6,"6", IF(('1 - Cover page'!$B$9-M321)= 7,"7", IF(('1 - Cover page'!$B$9-M321)= 8,"8", IF(('1 - Cover page'!$B$9-M321)= 9,"9", IF(('1 - Cover page'!$B$9-M321)= 10,"10", IF(('1 - Cover page'!$B$9-M321)= 11,"11", IF(('1 - Cover page'!$B$9-M321)= 12,"12", IF(('1 - Cover page'!$B$9-M321)= 13,"13", IF(('1 - Cover page'!$B$9-M321)= 14,"14", IF(('1 - Cover page'!$B$9-M321)= 15,"15",  ""))))))))))))))))</f>
        <v>0</v>
      </c>
      <c r="Z321" t="str">
        <f>IF(('1 - Cover page'!$B$9-I321)=0,"0", IF(('1 - Cover page'!$B$9-I321)= 1,"1", IF(('1 - Cover page'!$B$9-I321)= 2,"2", IF(('1 - Cover page'!$B$9-I321)= 3,"3", IF(('1 - Cover page'!$B$9-I321)= 4,"4", IF(('1 - Cover page'!$B$9-I321)= 5,"5", IF(('1 - Cover page'!$B$9-I321)= 6,"6", IF(('1 - Cover page'!$B$9-I321)= 7,"7", IF(('1 - Cover page'!$B$9-I321)= 8,"8", IF(('1 - Cover page'!$B$9-I321)= 9,"9", IF(('1 - Cover page'!$B$9-I321)= 10,"10", IF(('1 - Cover page'!$B$9-I321)= 11,"11", IF(('1 - Cover page'!$B$9-I321)= 12,"12", IF(('1 - Cover page'!$B$9-I321)= 13,"13", IF(('1 - Cover page'!$B$9-I321)= 14,"14", IF(('1 - Cover page'!$B$9-I321)= 15,"15",  ""))))))))))))))))</f>
        <v>0</v>
      </c>
      <c r="AA321" t="e">
        <f>VLOOKUP(E321,'Age group'!$A$2:$B$7,2,TRUE)</f>
        <v>#N/A</v>
      </c>
    </row>
    <row r="322" spans="1:27" ht="12.75" x14ac:dyDescent="0.2">
      <c r="A322" s="21">
        <v>319</v>
      </c>
      <c r="B322" s="22"/>
      <c r="C322" s="22"/>
      <c r="D322" s="23"/>
      <c r="E322" s="103"/>
      <c r="F322" s="22"/>
      <c r="G322" s="22"/>
      <c r="H322" s="24"/>
      <c r="I322" s="16"/>
      <c r="J322" s="25"/>
      <c r="K322" s="25"/>
      <c r="L322" s="26"/>
      <c r="M322" s="17"/>
      <c r="N322" s="27"/>
      <c r="O322" s="27"/>
      <c r="P322" s="20"/>
      <c r="Q322" s="28"/>
      <c r="R322" s="28"/>
      <c r="S322" s="27"/>
      <c r="T322" s="29"/>
      <c r="U322" s="29"/>
      <c r="V322" s="3"/>
      <c r="X322" t="str">
        <f>IF(('1 - Cover page'!$B$9-M322)&lt;6,"&lt;=5 Days","&gt;5 Days")</f>
        <v>&lt;=5 Days</v>
      </c>
      <c r="Y322" t="str">
        <f>IF(('1 - Cover page'!$B$9-M322)=0,"0", IF(('1 - Cover page'!$B$9-M322)= 1,"1", IF(('1 - Cover page'!$B$9-M322)= 2,"2", IF(('1 - Cover page'!$B$9-M322)= 3,"3", IF(('1 - Cover page'!$B$9-M322)= 4,"4", IF(('1 - Cover page'!$B$9-M322)= 5,"5", IF(('1 - Cover page'!$B$9-M322)= 6,"6", IF(('1 - Cover page'!$B$9-M322)= 7,"7", IF(('1 - Cover page'!$B$9-M322)= 8,"8", IF(('1 - Cover page'!$B$9-M322)= 9,"9", IF(('1 - Cover page'!$B$9-M322)= 10,"10", IF(('1 - Cover page'!$B$9-M322)= 11,"11", IF(('1 - Cover page'!$B$9-M322)= 12,"12", IF(('1 - Cover page'!$B$9-M322)= 13,"13", IF(('1 - Cover page'!$B$9-M322)= 14,"14", IF(('1 - Cover page'!$B$9-M322)= 15,"15",  ""))))))))))))))))</f>
        <v>0</v>
      </c>
      <c r="Z322" t="str">
        <f>IF(('1 - Cover page'!$B$9-I322)=0,"0", IF(('1 - Cover page'!$B$9-I322)= 1,"1", IF(('1 - Cover page'!$B$9-I322)= 2,"2", IF(('1 - Cover page'!$B$9-I322)= 3,"3", IF(('1 - Cover page'!$B$9-I322)= 4,"4", IF(('1 - Cover page'!$B$9-I322)= 5,"5", IF(('1 - Cover page'!$B$9-I322)= 6,"6", IF(('1 - Cover page'!$B$9-I322)= 7,"7", IF(('1 - Cover page'!$B$9-I322)= 8,"8", IF(('1 - Cover page'!$B$9-I322)= 9,"9", IF(('1 - Cover page'!$B$9-I322)= 10,"10", IF(('1 - Cover page'!$B$9-I322)= 11,"11", IF(('1 - Cover page'!$B$9-I322)= 12,"12", IF(('1 - Cover page'!$B$9-I322)= 13,"13", IF(('1 - Cover page'!$B$9-I322)= 14,"14", IF(('1 - Cover page'!$B$9-I322)= 15,"15",  ""))))))))))))))))</f>
        <v>0</v>
      </c>
      <c r="AA322" t="e">
        <f>VLOOKUP(E322,'Age group'!$A$2:$B$7,2,TRUE)</f>
        <v>#N/A</v>
      </c>
    </row>
    <row r="323" spans="1:27" ht="12.75" x14ac:dyDescent="0.2">
      <c r="A323" s="21">
        <v>320</v>
      </c>
      <c r="B323" s="22"/>
      <c r="C323" s="22"/>
      <c r="D323" s="23"/>
      <c r="E323" s="103"/>
      <c r="F323" s="22"/>
      <c r="G323" s="22"/>
      <c r="H323" s="24"/>
      <c r="I323" s="16"/>
      <c r="J323" s="25"/>
      <c r="K323" s="25"/>
      <c r="L323" s="26"/>
      <c r="M323" s="17"/>
      <c r="N323" s="27"/>
      <c r="O323" s="27"/>
      <c r="P323" s="20"/>
      <c r="Q323" s="28"/>
      <c r="R323" s="28"/>
      <c r="S323" s="27"/>
      <c r="T323" s="29"/>
      <c r="U323" s="29"/>
      <c r="V323" s="3"/>
      <c r="X323" t="str">
        <f>IF(('1 - Cover page'!$B$9-M323)&lt;6,"&lt;=5 Days","&gt;5 Days")</f>
        <v>&lt;=5 Days</v>
      </c>
      <c r="Y323" t="str">
        <f>IF(('1 - Cover page'!$B$9-M323)=0,"0", IF(('1 - Cover page'!$B$9-M323)= 1,"1", IF(('1 - Cover page'!$B$9-M323)= 2,"2", IF(('1 - Cover page'!$B$9-M323)= 3,"3", IF(('1 - Cover page'!$B$9-M323)= 4,"4", IF(('1 - Cover page'!$B$9-M323)= 5,"5", IF(('1 - Cover page'!$B$9-M323)= 6,"6", IF(('1 - Cover page'!$B$9-M323)= 7,"7", IF(('1 - Cover page'!$B$9-M323)= 8,"8", IF(('1 - Cover page'!$B$9-M323)= 9,"9", IF(('1 - Cover page'!$B$9-M323)= 10,"10", IF(('1 - Cover page'!$B$9-M323)= 11,"11", IF(('1 - Cover page'!$B$9-M323)= 12,"12", IF(('1 - Cover page'!$B$9-M323)= 13,"13", IF(('1 - Cover page'!$B$9-M323)= 14,"14", IF(('1 - Cover page'!$B$9-M323)= 15,"15",  ""))))))))))))))))</f>
        <v>0</v>
      </c>
      <c r="Z323" t="str">
        <f>IF(('1 - Cover page'!$B$9-I323)=0,"0", IF(('1 - Cover page'!$B$9-I323)= 1,"1", IF(('1 - Cover page'!$B$9-I323)= 2,"2", IF(('1 - Cover page'!$B$9-I323)= 3,"3", IF(('1 - Cover page'!$B$9-I323)= 4,"4", IF(('1 - Cover page'!$B$9-I323)= 5,"5", IF(('1 - Cover page'!$B$9-I323)= 6,"6", IF(('1 - Cover page'!$B$9-I323)= 7,"7", IF(('1 - Cover page'!$B$9-I323)= 8,"8", IF(('1 - Cover page'!$B$9-I323)= 9,"9", IF(('1 - Cover page'!$B$9-I323)= 10,"10", IF(('1 - Cover page'!$B$9-I323)= 11,"11", IF(('1 - Cover page'!$B$9-I323)= 12,"12", IF(('1 - Cover page'!$B$9-I323)= 13,"13", IF(('1 - Cover page'!$B$9-I323)= 14,"14", IF(('1 - Cover page'!$B$9-I323)= 15,"15",  ""))))))))))))))))</f>
        <v>0</v>
      </c>
      <c r="AA323" t="e">
        <f>VLOOKUP(E323,'Age group'!$A$2:$B$7,2,TRUE)</f>
        <v>#N/A</v>
      </c>
    </row>
    <row r="324" spans="1:27" ht="12.75" x14ac:dyDescent="0.2">
      <c r="A324" s="21">
        <v>321</v>
      </c>
      <c r="B324" s="22"/>
      <c r="C324" s="22"/>
      <c r="D324" s="23"/>
      <c r="E324" s="103"/>
      <c r="F324" s="22"/>
      <c r="G324" s="22"/>
      <c r="H324" s="24"/>
      <c r="I324" s="16"/>
      <c r="J324" s="25"/>
      <c r="K324" s="25"/>
      <c r="L324" s="26"/>
      <c r="M324" s="17"/>
      <c r="N324" s="27"/>
      <c r="O324" s="27"/>
      <c r="P324" s="20"/>
      <c r="Q324" s="28"/>
      <c r="R324" s="28"/>
      <c r="S324" s="27"/>
      <c r="T324" s="29"/>
      <c r="U324" s="29"/>
      <c r="V324" s="3"/>
      <c r="X324" t="str">
        <f>IF(('1 - Cover page'!$B$9-M324)&lt;6,"&lt;=5 Days","&gt;5 Days")</f>
        <v>&lt;=5 Days</v>
      </c>
      <c r="Y324" t="str">
        <f>IF(('1 - Cover page'!$B$9-M324)=0,"0", IF(('1 - Cover page'!$B$9-M324)= 1,"1", IF(('1 - Cover page'!$B$9-M324)= 2,"2", IF(('1 - Cover page'!$B$9-M324)= 3,"3", IF(('1 - Cover page'!$B$9-M324)= 4,"4", IF(('1 - Cover page'!$B$9-M324)= 5,"5", IF(('1 - Cover page'!$B$9-M324)= 6,"6", IF(('1 - Cover page'!$B$9-M324)= 7,"7", IF(('1 - Cover page'!$B$9-M324)= 8,"8", IF(('1 - Cover page'!$B$9-M324)= 9,"9", IF(('1 - Cover page'!$B$9-M324)= 10,"10", IF(('1 - Cover page'!$B$9-M324)= 11,"11", IF(('1 - Cover page'!$B$9-M324)= 12,"12", IF(('1 - Cover page'!$B$9-M324)= 13,"13", IF(('1 - Cover page'!$B$9-M324)= 14,"14", IF(('1 - Cover page'!$B$9-M324)= 15,"15",  ""))))))))))))))))</f>
        <v>0</v>
      </c>
      <c r="Z324" t="str">
        <f>IF(('1 - Cover page'!$B$9-I324)=0,"0", IF(('1 - Cover page'!$B$9-I324)= 1,"1", IF(('1 - Cover page'!$B$9-I324)= 2,"2", IF(('1 - Cover page'!$B$9-I324)= 3,"3", IF(('1 - Cover page'!$B$9-I324)= 4,"4", IF(('1 - Cover page'!$B$9-I324)= 5,"5", IF(('1 - Cover page'!$B$9-I324)= 6,"6", IF(('1 - Cover page'!$B$9-I324)= 7,"7", IF(('1 - Cover page'!$B$9-I324)= 8,"8", IF(('1 - Cover page'!$B$9-I324)= 9,"9", IF(('1 - Cover page'!$B$9-I324)= 10,"10", IF(('1 - Cover page'!$B$9-I324)= 11,"11", IF(('1 - Cover page'!$B$9-I324)= 12,"12", IF(('1 - Cover page'!$B$9-I324)= 13,"13", IF(('1 - Cover page'!$B$9-I324)= 14,"14", IF(('1 - Cover page'!$B$9-I324)= 15,"15",  ""))))))))))))))))</f>
        <v>0</v>
      </c>
      <c r="AA324" t="e">
        <f>VLOOKUP(E324,'Age group'!$A$2:$B$7,2,TRUE)</f>
        <v>#N/A</v>
      </c>
    </row>
    <row r="325" spans="1:27" ht="12.75" x14ac:dyDescent="0.2">
      <c r="A325" s="21">
        <v>322</v>
      </c>
      <c r="B325" s="22"/>
      <c r="C325" s="22"/>
      <c r="D325" s="23"/>
      <c r="E325" s="103"/>
      <c r="F325" s="22"/>
      <c r="G325" s="22"/>
      <c r="H325" s="24"/>
      <c r="I325" s="16"/>
      <c r="J325" s="25"/>
      <c r="K325" s="25"/>
      <c r="L325" s="26"/>
      <c r="M325" s="17"/>
      <c r="N325" s="27"/>
      <c r="O325" s="27"/>
      <c r="P325" s="20"/>
      <c r="Q325" s="28"/>
      <c r="R325" s="28"/>
      <c r="S325" s="27"/>
      <c r="T325" s="29"/>
      <c r="U325" s="29"/>
      <c r="V325" s="3"/>
      <c r="X325" t="str">
        <f>IF(('1 - Cover page'!$B$9-M325)&lt;6,"&lt;=5 Days","&gt;5 Days")</f>
        <v>&lt;=5 Days</v>
      </c>
      <c r="Y325" t="str">
        <f>IF(('1 - Cover page'!$B$9-M325)=0,"0", IF(('1 - Cover page'!$B$9-M325)= 1,"1", IF(('1 - Cover page'!$B$9-M325)= 2,"2", IF(('1 - Cover page'!$B$9-M325)= 3,"3", IF(('1 - Cover page'!$B$9-M325)= 4,"4", IF(('1 - Cover page'!$B$9-M325)= 5,"5", IF(('1 - Cover page'!$B$9-M325)= 6,"6", IF(('1 - Cover page'!$B$9-M325)= 7,"7", IF(('1 - Cover page'!$B$9-M325)= 8,"8", IF(('1 - Cover page'!$B$9-M325)= 9,"9", IF(('1 - Cover page'!$B$9-M325)= 10,"10", IF(('1 - Cover page'!$B$9-M325)= 11,"11", IF(('1 - Cover page'!$B$9-M325)= 12,"12", IF(('1 - Cover page'!$B$9-M325)= 13,"13", IF(('1 - Cover page'!$B$9-M325)= 14,"14", IF(('1 - Cover page'!$B$9-M325)= 15,"15",  ""))))))))))))))))</f>
        <v>0</v>
      </c>
      <c r="Z325" t="str">
        <f>IF(('1 - Cover page'!$B$9-I325)=0,"0", IF(('1 - Cover page'!$B$9-I325)= 1,"1", IF(('1 - Cover page'!$B$9-I325)= 2,"2", IF(('1 - Cover page'!$B$9-I325)= 3,"3", IF(('1 - Cover page'!$B$9-I325)= 4,"4", IF(('1 - Cover page'!$B$9-I325)= 5,"5", IF(('1 - Cover page'!$B$9-I325)= 6,"6", IF(('1 - Cover page'!$B$9-I325)= 7,"7", IF(('1 - Cover page'!$B$9-I325)= 8,"8", IF(('1 - Cover page'!$B$9-I325)= 9,"9", IF(('1 - Cover page'!$B$9-I325)= 10,"10", IF(('1 - Cover page'!$B$9-I325)= 11,"11", IF(('1 - Cover page'!$B$9-I325)= 12,"12", IF(('1 - Cover page'!$B$9-I325)= 13,"13", IF(('1 - Cover page'!$B$9-I325)= 14,"14", IF(('1 - Cover page'!$B$9-I325)= 15,"15",  ""))))))))))))))))</f>
        <v>0</v>
      </c>
      <c r="AA325" t="e">
        <f>VLOOKUP(E325,'Age group'!$A$2:$B$7,2,TRUE)</f>
        <v>#N/A</v>
      </c>
    </row>
    <row r="326" spans="1:27" ht="12.75" x14ac:dyDescent="0.2">
      <c r="A326" s="21">
        <v>323</v>
      </c>
      <c r="B326" s="22"/>
      <c r="C326" s="22"/>
      <c r="D326" s="23"/>
      <c r="E326" s="103"/>
      <c r="F326" s="22"/>
      <c r="G326" s="22"/>
      <c r="H326" s="24"/>
      <c r="I326" s="16"/>
      <c r="J326" s="25"/>
      <c r="K326" s="25"/>
      <c r="L326" s="26"/>
      <c r="M326" s="17"/>
      <c r="N326" s="27"/>
      <c r="O326" s="27"/>
      <c r="P326" s="20"/>
      <c r="Q326" s="28"/>
      <c r="R326" s="28"/>
      <c r="S326" s="27"/>
      <c r="T326" s="29"/>
      <c r="U326" s="29"/>
      <c r="V326" s="3"/>
      <c r="X326" t="str">
        <f>IF(('1 - Cover page'!$B$9-M326)&lt;6,"&lt;=5 Days","&gt;5 Days")</f>
        <v>&lt;=5 Days</v>
      </c>
      <c r="Y326" t="str">
        <f>IF(('1 - Cover page'!$B$9-M326)=0,"0", IF(('1 - Cover page'!$B$9-M326)= 1,"1", IF(('1 - Cover page'!$B$9-M326)= 2,"2", IF(('1 - Cover page'!$B$9-M326)= 3,"3", IF(('1 - Cover page'!$B$9-M326)= 4,"4", IF(('1 - Cover page'!$B$9-M326)= 5,"5", IF(('1 - Cover page'!$B$9-M326)= 6,"6", IF(('1 - Cover page'!$B$9-M326)= 7,"7", IF(('1 - Cover page'!$B$9-M326)= 8,"8", IF(('1 - Cover page'!$B$9-M326)= 9,"9", IF(('1 - Cover page'!$B$9-M326)= 10,"10", IF(('1 - Cover page'!$B$9-M326)= 11,"11", IF(('1 - Cover page'!$B$9-M326)= 12,"12", IF(('1 - Cover page'!$B$9-M326)= 13,"13", IF(('1 - Cover page'!$B$9-M326)= 14,"14", IF(('1 - Cover page'!$B$9-M326)= 15,"15",  ""))))))))))))))))</f>
        <v>0</v>
      </c>
      <c r="Z326" t="str">
        <f>IF(('1 - Cover page'!$B$9-I326)=0,"0", IF(('1 - Cover page'!$B$9-I326)= 1,"1", IF(('1 - Cover page'!$B$9-I326)= 2,"2", IF(('1 - Cover page'!$B$9-I326)= 3,"3", IF(('1 - Cover page'!$B$9-I326)= 4,"4", IF(('1 - Cover page'!$B$9-I326)= 5,"5", IF(('1 - Cover page'!$B$9-I326)= 6,"6", IF(('1 - Cover page'!$B$9-I326)= 7,"7", IF(('1 - Cover page'!$B$9-I326)= 8,"8", IF(('1 - Cover page'!$B$9-I326)= 9,"9", IF(('1 - Cover page'!$B$9-I326)= 10,"10", IF(('1 - Cover page'!$B$9-I326)= 11,"11", IF(('1 - Cover page'!$B$9-I326)= 12,"12", IF(('1 - Cover page'!$B$9-I326)= 13,"13", IF(('1 - Cover page'!$B$9-I326)= 14,"14", IF(('1 - Cover page'!$B$9-I326)= 15,"15",  ""))))))))))))))))</f>
        <v>0</v>
      </c>
      <c r="AA326" t="e">
        <f>VLOOKUP(E326,'Age group'!$A$2:$B$7,2,TRUE)</f>
        <v>#N/A</v>
      </c>
    </row>
    <row r="327" spans="1:27" ht="12.75" x14ac:dyDescent="0.2">
      <c r="A327" s="21">
        <v>324</v>
      </c>
      <c r="B327" s="22"/>
      <c r="C327" s="22"/>
      <c r="D327" s="23"/>
      <c r="E327" s="103"/>
      <c r="F327" s="22"/>
      <c r="G327" s="22"/>
      <c r="H327" s="24"/>
      <c r="I327" s="16"/>
      <c r="J327" s="25"/>
      <c r="K327" s="25"/>
      <c r="L327" s="26"/>
      <c r="M327" s="17"/>
      <c r="N327" s="27"/>
      <c r="O327" s="27"/>
      <c r="P327" s="20"/>
      <c r="Q327" s="28"/>
      <c r="R327" s="28"/>
      <c r="S327" s="27"/>
      <c r="T327" s="29"/>
      <c r="U327" s="29"/>
      <c r="V327" s="3"/>
      <c r="X327" t="str">
        <f>IF(('1 - Cover page'!$B$9-M327)&lt;6,"&lt;=5 Days","&gt;5 Days")</f>
        <v>&lt;=5 Days</v>
      </c>
      <c r="Y327" t="str">
        <f>IF(('1 - Cover page'!$B$9-M327)=0,"0", IF(('1 - Cover page'!$B$9-M327)= 1,"1", IF(('1 - Cover page'!$B$9-M327)= 2,"2", IF(('1 - Cover page'!$B$9-M327)= 3,"3", IF(('1 - Cover page'!$B$9-M327)= 4,"4", IF(('1 - Cover page'!$B$9-M327)= 5,"5", IF(('1 - Cover page'!$B$9-M327)= 6,"6", IF(('1 - Cover page'!$B$9-M327)= 7,"7", IF(('1 - Cover page'!$B$9-M327)= 8,"8", IF(('1 - Cover page'!$B$9-M327)= 9,"9", IF(('1 - Cover page'!$B$9-M327)= 10,"10", IF(('1 - Cover page'!$B$9-M327)= 11,"11", IF(('1 - Cover page'!$B$9-M327)= 12,"12", IF(('1 - Cover page'!$B$9-M327)= 13,"13", IF(('1 - Cover page'!$B$9-M327)= 14,"14", IF(('1 - Cover page'!$B$9-M327)= 15,"15",  ""))))))))))))))))</f>
        <v>0</v>
      </c>
      <c r="Z327" t="str">
        <f>IF(('1 - Cover page'!$B$9-I327)=0,"0", IF(('1 - Cover page'!$B$9-I327)= 1,"1", IF(('1 - Cover page'!$B$9-I327)= 2,"2", IF(('1 - Cover page'!$B$9-I327)= 3,"3", IF(('1 - Cover page'!$B$9-I327)= 4,"4", IF(('1 - Cover page'!$B$9-I327)= 5,"5", IF(('1 - Cover page'!$B$9-I327)= 6,"6", IF(('1 - Cover page'!$B$9-I327)= 7,"7", IF(('1 - Cover page'!$B$9-I327)= 8,"8", IF(('1 - Cover page'!$B$9-I327)= 9,"9", IF(('1 - Cover page'!$B$9-I327)= 10,"10", IF(('1 - Cover page'!$B$9-I327)= 11,"11", IF(('1 - Cover page'!$B$9-I327)= 12,"12", IF(('1 - Cover page'!$B$9-I327)= 13,"13", IF(('1 - Cover page'!$B$9-I327)= 14,"14", IF(('1 - Cover page'!$B$9-I327)= 15,"15",  ""))))))))))))))))</f>
        <v>0</v>
      </c>
      <c r="AA327" t="e">
        <f>VLOOKUP(E327,'Age group'!$A$2:$B$7,2,TRUE)</f>
        <v>#N/A</v>
      </c>
    </row>
    <row r="328" spans="1:27" ht="12.75" x14ac:dyDescent="0.2">
      <c r="A328" s="21">
        <v>325</v>
      </c>
      <c r="B328" s="22"/>
      <c r="C328" s="22"/>
      <c r="D328" s="23"/>
      <c r="E328" s="103"/>
      <c r="F328" s="22"/>
      <c r="G328" s="22"/>
      <c r="H328" s="24"/>
      <c r="I328" s="16"/>
      <c r="J328" s="25"/>
      <c r="K328" s="25"/>
      <c r="L328" s="26"/>
      <c r="M328" s="17"/>
      <c r="N328" s="27"/>
      <c r="O328" s="27"/>
      <c r="P328" s="20"/>
      <c r="Q328" s="28"/>
      <c r="R328" s="28"/>
      <c r="S328" s="27"/>
      <c r="T328" s="29"/>
      <c r="U328" s="29"/>
      <c r="V328" s="3"/>
      <c r="X328" t="str">
        <f>IF(('1 - Cover page'!$B$9-M328)&lt;6,"&lt;=5 Days","&gt;5 Days")</f>
        <v>&lt;=5 Days</v>
      </c>
      <c r="Y328" t="str">
        <f>IF(('1 - Cover page'!$B$9-M328)=0,"0", IF(('1 - Cover page'!$B$9-M328)= 1,"1", IF(('1 - Cover page'!$B$9-M328)= 2,"2", IF(('1 - Cover page'!$B$9-M328)= 3,"3", IF(('1 - Cover page'!$B$9-M328)= 4,"4", IF(('1 - Cover page'!$B$9-M328)= 5,"5", IF(('1 - Cover page'!$B$9-M328)= 6,"6", IF(('1 - Cover page'!$B$9-M328)= 7,"7", IF(('1 - Cover page'!$B$9-M328)= 8,"8", IF(('1 - Cover page'!$B$9-M328)= 9,"9", IF(('1 - Cover page'!$B$9-M328)= 10,"10", IF(('1 - Cover page'!$B$9-M328)= 11,"11", IF(('1 - Cover page'!$B$9-M328)= 12,"12", IF(('1 - Cover page'!$B$9-M328)= 13,"13", IF(('1 - Cover page'!$B$9-M328)= 14,"14", IF(('1 - Cover page'!$B$9-M328)= 15,"15",  ""))))))))))))))))</f>
        <v>0</v>
      </c>
      <c r="Z328" t="str">
        <f>IF(('1 - Cover page'!$B$9-I328)=0,"0", IF(('1 - Cover page'!$B$9-I328)= 1,"1", IF(('1 - Cover page'!$B$9-I328)= 2,"2", IF(('1 - Cover page'!$B$9-I328)= 3,"3", IF(('1 - Cover page'!$B$9-I328)= 4,"4", IF(('1 - Cover page'!$B$9-I328)= 5,"5", IF(('1 - Cover page'!$B$9-I328)= 6,"6", IF(('1 - Cover page'!$B$9-I328)= 7,"7", IF(('1 - Cover page'!$B$9-I328)= 8,"8", IF(('1 - Cover page'!$B$9-I328)= 9,"9", IF(('1 - Cover page'!$B$9-I328)= 10,"10", IF(('1 - Cover page'!$B$9-I328)= 11,"11", IF(('1 - Cover page'!$B$9-I328)= 12,"12", IF(('1 - Cover page'!$B$9-I328)= 13,"13", IF(('1 - Cover page'!$B$9-I328)= 14,"14", IF(('1 - Cover page'!$B$9-I328)= 15,"15",  ""))))))))))))))))</f>
        <v>0</v>
      </c>
      <c r="AA328" t="e">
        <f>VLOOKUP(E328,'Age group'!$A$2:$B$7,2,TRUE)</f>
        <v>#N/A</v>
      </c>
    </row>
    <row r="329" spans="1:27" ht="12.75" x14ac:dyDescent="0.2">
      <c r="A329" s="21">
        <v>326</v>
      </c>
      <c r="B329" s="22"/>
      <c r="C329" s="22"/>
      <c r="D329" s="23"/>
      <c r="E329" s="103"/>
      <c r="F329" s="22"/>
      <c r="G329" s="22"/>
      <c r="H329" s="24"/>
      <c r="I329" s="16"/>
      <c r="J329" s="25"/>
      <c r="K329" s="25"/>
      <c r="L329" s="26"/>
      <c r="M329" s="17"/>
      <c r="N329" s="27"/>
      <c r="O329" s="27"/>
      <c r="P329" s="20"/>
      <c r="Q329" s="28"/>
      <c r="R329" s="28"/>
      <c r="S329" s="27"/>
      <c r="T329" s="29"/>
      <c r="U329" s="29"/>
      <c r="V329" s="3"/>
      <c r="X329" t="str">
        <f>IF(('1 - Cover page'!$B$9-M329)&lt;6,"&lt;=5 Days","&gt;5 Days")</f>
        <v>&lt;=5 Days</v>
      </c>
      <c r="Y329" t="str">
        <f>IF(('1 - Cover page'!$B$9-M329)=0,"0", IF(('1 - Cover page'!$B$9-M329)= 1,"1", IF(('1 - Cover page'!$B$9-M329)= 2,"2", IF(('1 - Cover page'!$B$9-M329)= 3,"3", IF(('1 - Cover page'!$B$9-M329)= 4,"4", IF(('1 - Cover page'!$B$9-M329)= 5,"5", IF(('1 - Cover page'!$B$9-M329)= 6,"6", IF(('1 - Cover page'!$B$9-M329)= 7,"7", IF(('1 - Cover page'!$B$9-M329)= 8,"8", IF(('1 - Cover page'!$B$9-M329)= 9,"9", IF(('1 - Cover page'!$B$9-M329)= 10,"10", IF(('1 - Cover page'!$B$9-M329)= 11,"11", IF(('1 - Cover page'!$B$9-M329)= 12,"12", IF(('1 - Cover page'!$B$9-M329)= 13,"13", IF(('1 - Cover page'!$B$9-M329)= 14,"14", IF(('1 - Cover page'!$B$9-M329)= 15,"15",  ""))))))))))))))))</f>
        <v>0</v>
      </c>
      <c r="Z329" t="str">
        <f>IF(('1 - Cover page'!$B$9-I329)=0,"0", IF(('1 - Cover page'!$B$9-I329)= 1,"1", IF(('1 - Cover page'!$B$9-I329)= 2,"2", IF(('1 - Cover page'!$B$9-I329)= 3,"3", IF(('1 - Cover page'!$B$9-I329)= 4,"4", IF(('1 - Cover page'!$B$9-I329)= 5,"5", IF(('1 - Cover page'!$B$9-I329)= 6,"6", IF(('1 - Cover page'!$B$9-I329)= 7,"7", IF(('1 - Cover page'!$B$9-I329)= 8,"8", IF(('1 - Cover page'!$B$9-I329)= 9,"9", IF(('1 - Cover page'!$B$9-I329)= 10,"10", IF(('1 - Cover page'!$B$9-I329)= 11,"11", IF(('1 - Cover page'!$B$9-I329)= 12,"12", IF(('1 - Cover page'!$B$9-I329)= 13,"13", IF(('1 - Cover page'!$B$9-I329)= 14,"14", IF(('1 - Cover page'!$B$9-I329)= 15,"15",  ""))))))))))))))))</f>
        <v>0</v>
      </c>
      <c r="AA329" t="e">
        <f>VLOOKUP(E329,'Age group'!$A$2:$B$7,2,TRUE)</f>
        <v>#N/A</v>
      </c>
    </row>
    <row r="330" spans="1:27" ht="12.75" x14ac:dyDescent="0.2">
      <c r="A330" s="21">
        <v>327</v>
      </c>
      <c r="B330" s="22"/>
      <c r="C330" s="22"/>
      <c r="D330" s="23"/>
      <c r="E330" s="103"/>
      <c r="F330" s="22"/>
      <c r="G330" s="22"/>
      <c r="H330" s="24"/>
      <c r="I330" s="16"/>
      <c r="J330" s="25"/>
      <c r="K330" s="25"/>
      <c r="L330" s="26"/>
      <c r="M330" s="17"/>
      <c r="N330" s="27"/>
      <c r="O330" s="27"/>
      <c r="P330" s="20"/>
      <c r="Q330" s="28"/>
      <c r="R330" s="28"/>
      <c r="S330" s="27"/>
      <c r="T330" s="29"/>
      <c r="U330" s="29"/>
      <c r="V330" s="3"/>
      <c r="X330" t="str">
        <f>IF(('1 - Cover page'!$B$9-M330)&lt;6,"&lt;=5 Days","&gt;5 Days")</f>
        <v>&lt;=5 Days</v>
      </c>
      <c r="Y330" t="str">
        <f>IF(('1 - Cover page'!$B$9-M330)=0,"0", IF(('1 - Cover page'!$B$9-M330)= 1,"1", IF(('1 - Cover page'!$B$9-M330)= 2,"2", IF(('1 - Cover page'!$B$9-M330)= 3,"3", IF(('1 - Cover page'!$B$9-M330)= 4,"4", IF(('1 - Cover page'!$B$9-M330)= 5,"5", IF(('1 - Cover page'!$B$9-M330)= 6,"6", IF(('1 - Cover page'!$B$9-M330)= 7,"7", IF(('1 - Cover page'!$B$9-M330)= 8,"8", IF(('1 - Cover page'!$B$9-M330)= 9,"9", IF(('1 - Cover page'!$B$9-M330)= 10,"10", IF(('1 - Cover page'!$B$9-M330)= 11,"11", IF(('1 - Cover page'!$B$9-M330)= 12,"12", IF(('1 - Cover page'!$B$9-M330)= 13,"13", IF(('1 - Cover page'!$B$9-M330)= 14,"14", IF(('1 - Cover page'!$B$9-M330)= 15,"15",  ""))))))))))))))))</f>
        <v>0</v>
      </c>
      <c r="Z330" t="str">
        <f>IF(('1 - Cover page'!$B$9-I330)=0,"0", IF(('1 - Cover page'!$B$9-I330)= 1,"1", IF(('1 - Cover page'!$B$9-I330)= 2,"2", IF(('1 - Cover page'!$B$9-I330)= 3,"3", IF(('1 - Cover page'!$B$9-I330)= 4,"4", IF(('1 - Cover page'!$B$9-I330)= 5,"5", IF(('1 - Cover page'!$B$9-I330)= 6,"6", IF(('1 - Cover page'!$B$9-I330)= 7,"7", IF(('1 - Cover page'!$B$9-I330)= 8,"8", IF(('1 - Cover page'!$B$9-I330)= 9,"9", IF(('1 - Cover page'!$B$9-I330)= 10,"10", IF(('1 - Cover page'!$B$9-I330)= 11,"11", IF(('1 - Cover page'!$B$9-I330)= 12,"12", IF(('1 - Cover page'!$B$9-I330)= 13,"13", IF(('1 - Cover page'!$B$9-I330)= 14,"14", IF(('1 - Cover page'!$B$9-I330)= 15,"15",  ""))))))))))))))))</f>
        <v>0</v>
      </c>
      <c r="AA330" t="e">
        <f>VLOOKUP(E330,'Age group'!$A$2:$B$7,2,TRUE)</f>
        <v>#N/A</v>
      </c>
    </row>
    <row r="331" spans="1:27" ht="12.75" x14ac:dyDescent="0.2">
      <c r="A331" s="21">
        <v>328</v>
      </c>
      <c r="B331" s="22"/>
      <c r="C331" s="22"/>
      <c r="D331" s="23"/>
      <c r="E331" s="103"/>
      <c r="F331" s="22"/>
      <c r="G331" s="22"/>
      <c r="H331" s="24"/>
      <c r="I331" s="16"/>
      <c r="J331" s="25"/>
      <c r="K331" s="25"/>
      <c r="L331" s="26"/>
      <c r="M331" s="17"/>
      <c r="N331" s="27"/>
      <c r="O331" s="27"/>
      <c r="P331" s="20"/>
      <c r="Q331" s="28"/>
      <c r="R331" s="28"/>
      <c r="S331" s="27"/>
      <c r="T331" s="29"/>
      <c r="U331" s="29"/>
      <c r="V331" s="3"/>
      <c r="X331" t="str">
        <f>IF(('1 - Cover page'!$B$9-M331)&lt;6,"&lt;=5 Days","&gt;5 Days")</f>
        <v>&lt;=5 Days</v>
      </c>
      <c r="Y331" t="str">
        <f>IF(('1 - Cover page'!$B$9-M331)=0,"0", IF(('1 - Cover page'!$B$9-M331)= 1,"1", IF(('1 - Cover page'!$B$9-M331)= 2,"2", IF(('1 - Cover page'!$B$9-M331)= 3,"3", IF(('1 - Cover page'!$B$9-M331)= 4,"4", IF(('1 - Cover page'!$B$9-M331)= 5,"5", IF(('1 - Cover page'!$B$9-M331)= 6,"6", IF(('1 - Cover page'!$B$9-M331)= 7,"7", IF(('1 - Cover page'!$B$9-M331)= 8,"8", IF(('1 - Cover page'!$B$9-M331)= 9,"9", IF(('1 - Cover page'!$B$9-M331)= 10,"10", IF(('1 - Cover page'!$B$9-M331)= 11,"11", IF(('1 - Cover page'!$B$9-M331)= 12,"12", IF(('1 - Cover page'!$B$9-M331)= 13,"13", IF(('1 - Cover page'!$B$9-M331)= 14,"14", IF(('1 - Cover page'!$B$9-M331)= 15,"15",  ""))))))))))))))))</f>
        <v>0</v>
      </c>
      <c r="Z331" t="str">
        <f>IF(('1 - Cover page'!$B$9-I331)=0,"0", IF(('1 - Cover page'!$B$9-I331)= 1,"1", IF(('1 - Cover page'!$B$9-I331)= 2,"2", IF(('1 - Cover page'!$B$9-I331)= 3,"3", IF(('1 - Cover page'!$B$9-I331)= 4,"4", IF(('1 - Cover page'!$B$9-I331)= 5,"5", IF(('1 - Cover page'!$B$9-I331)= 6,"6", IF(('1 - Cover page'!$B$9-I331)= 7,"7", IF(('1 - Cover page'!$B$9-I331)= 8,"8", IF(('1 - Cover page'!$B$9-I331)= 9,"9", IF(('1 - Cover page'!$B$9-I331)= 10,"10", IF(('1 - Cover page'!$B$9-I331)= 11,"11", IF(('1 - Cover page'!$B$9-I331)= 12,"12", IF(('1 - Cover page'!$B$9-I331)= 13,"13", IF(('1 - Cover page'!$B$9-I331)= 14,"14", IF(('1 - Cover page'!$B$9-I331)= 15,"15",  ""))))))))))))))))</f>
        <v>0</v>
      </c>
      <c r="AA331" t="e">
        <f>VLOOKUP(E331,'Age group'!$A$2:$B$7,2,TRUE)</f>
        <v>#N/A</v>
      </c>
    </row>
    <row r="332" spans="1:27" ht="12.75" x14ac:dyDescent="0.2">
      <c r="A332" s="21">
        <v>329</v>
      </c>
      <c r="B332" s="22"/>
      <c r="C332" s="22"/>
      <c r="D332" s="23"/>
      <c r="E332" s="103"/>
      <c r="F332" s="22"/>
      <c r="G332" s="22"/>
      <c r="H332" s="24"/>
      <c r="I332" s="16"/>
      <c r="J332" s="25"/>
      <c r="K332" s="25"/>
      <c r="L332" s="26"/>
      <c r="M332" s="17"/>
      <c r="N332" s="27"/>
      <c r="O332" s="27"/>
      <c r="P332" s="20"/>
      <c r="Q332" s="28"/>
      <c r="R332" s="28"/>
      <c r="S332" s="27"/>
      <c r="T332" s="29"/>
      <c r="U332" s="29"/>
      <c r="V332" s="3"/>
      <c r="X332" t="str">
        <f>IF(('1 - Cover page'!$B$9-M332)&lt;6,"&lt;=5 Days","&gt;5 Days")</f>
        <v>&lt;=5 Days</v>
      </c>
      <c r="Y332" t="str">
        <f>IF(('1 - Cover page'!$B$9-M332)=0,"0", IF(('1 - Cover page'!$B$9-M332)= 1,"1", IF(('1 - Cover page'!$B$9-M332)= 2,"2", IF(('1 - Cover page'!$B$9-M332)= 3,"3", IF(('1 - Cover page'!$B$9-M332)= 4,"4", IF(('1 - Cover page'!$B$9-M332)= 5,"5", IF(('1 - Cover page'!$B$9-M332)= 6,"6", IF(('1 - Cover page'!$B$9-M332)= 7,"7", IF(('1 - Cover page'!$B$9-M332)= 8,"8", IF(('1 - Cover page'!$B$9-M332)= 9,"9", IF(('1 - Cover page'!$B$9-M332)= 10,"10", IF(('1 - Cover page'!$B$9-M332)= 11,"11", IF(('1 - Cover page'!$B$9-M332)= 12,"12", IF(('1 - Cover page'!$B$9-M332)= 13,"13", IF(('1 - Cover page'!$B$9-M332)= 14,"14", IF(('1 - Cover page'!$B$9-M332)= 15,"15",  ""))))))))))))))))</f>
        <v>0</v>
      </c>
      <c r="Z332" t="str">
        <f>IF(('1 - Cover page'!$B$9-I332)=0,"0", IF(('1 - Cover page'!$B$9-I332)= 1,"1", IF(('1 - Cover page'!$B$9-I332)= 2,"2", IF(('1 - Cover page'!$B$9-I332)= 3,"3", IF(('1 - Cover page'!$B$9-I332)= 4,"4", IF(('1 - Cover page'!$B$9-I332)= 5,"5", IF(('1 - Cover page'!$B$9-I332)= 6,"6", IF(('1 - Cover page'!$B$9-I332)= 7,"7", IF(('1 - Cover page'!$B$9-I332)= 8,"8", IF(('1 - Cover page'!$B$9-I332)= 9,"9", IF(('1 - Cover page'!$B$9-I332)= 10,"10", IF(('1 - Cover page'!$B$9-I332)= 11,"11", IF(('1 - Cover page'!$B$9-I332)= 12,"12", IF(('1 - Cover page'!$B$9-I332)= 13,"13", IF(('1 - Cover page'!$B$9-I332)= 14,"14", IF(('1 - Cover page'!$B$9-I332)= 15,"15",  ""))))))))))))))))</f>
        <v>0</v>
      </c>
      <c r="AA332" t="e">
        <f>VLOOKUP(E332,'Age group'!$A$2:$B$7,2,TRUE)</f>
        <v>#N/A</v>
      </c>
    </row>
    <row r="333" spans="1:27" ht="12.75" x14ac:dyDescent="0.2">
      <c r="A333" s="21">
        <v>330</v>
      </c>
      <c r="B333" s="22"/>
      <c r="C333" s="22"/>
      <c r="D333" s="23"/>
      <c r="E333" s="103"/>
      <c r="F333" s="22"/>
      <c r="G333" s="22"/>
      <c r="H333" s="24"/>
      <c r="I333" s="16"/>
      <c r="J333" s="25"/>
      <c r="K333" s="25"/>
      <c r="L333" s="26"/>
      <c r="M333" s="17"/>
      <c r="N333" s="27"/>
      <c r="O333" s="27"/>
      <c r="P333" s="20"/>
      <c r="Q333" s="28"/>
      <c r="R333" s="28"/>
      <c r="S333" s="27"/>
      <c r="T333" s="29"/>
      <c r="U333" s="29"/>
      <c r="V333" s="3"/>
      <c r="X333" t="str">
        <f>IF(('1 - Cover page'!$B$9-M333)&lt;6,"&lt;=5 Days","&gt;5 Days")</f>
        <v>&lt;=5 Days</v>
      </c>
      <c r="Y333" t="str">
        <f>IF(('1 - Cover page'!$B$9-M333)=0,"0", IF(('1 - Cover page'!$B$9-M333)= 1,"1", IF(('1 - Cover page'!$B$9-M333)= 2,"2", IF(('1 - Cover page'!$B$9-M333)= 3,"3", IF(('1 - Cover page'!$B$9-M333)= 4,"4", IF(('1 - Cover page'!$B$9-M333)= 5,"5", IF(('1 - Cover page'!$B$9-M333)= 6,"6", IF(('1 - Cover page'!$B$9-M333)= 7,"7", IF(('1 - Cover page'!$B$9-M333)= 8,"8", IF(('1 - Cover page'!$B$9-M333)= 9,"9", IF(('1 - Cover page'!$B$9-M333)= 10,"10", IF(('1 - Cover page'!$B$9-M333)= 11,"11", IF(('1 - Cover page'!$B$9-M333)= 12,"12", IF(('1 - Cover page'!$B$9-M333)= 13,"13", IF(('1 - Cover page'!$B$9-M333)= 14,"14", IF(('1 - Cover page'!$B$9-M333)= 15,"15",  ""))))))))))))))))</f>
        <v>0</v>
      </c>
      <c r="Z333" t="str">
        <f>IF(('1 - Cover page'!$B$9-I333)=0,"0", IF(('1 - Cover page'!$B$9-I333)= 1,"1", IF(('1 - Cover page'!$B$9-I333)= 2,"2", IF(('1 - Cover page'!$B$9-I333)= 3,"3", IF(('1 - Cover page'!$B$9-I333)= 4,"4", IF(('1 - Cover page'!$B$9-I333)= 5,"5", IF(('1 - Cover page'!$B$9-I333)= 6,"6", IF(('1 - Cover page'!$B$9-I333)= 7,"7", IF(('1 - Cover page'!$B$9-I333)= 8,"8", IF(('1 - Cover page'!$B$9-I333)= 9,"9", IF(('1 - Cover page'!$B$9-I333)= 10,"10", IF(('1 - Cover page'!$B$9-I333)= 11,"11", IF(('1 - Cover page'!$B$9-I333)= 12,"12", IF(('1 - Cover page'!$B$9-I333)= 13,"13", IF(('1 - Cover page'!$B$9-I333)= 14,"14", IF(('1 - Cover page'!$B$9-I333)= 15,"15",  ""))))))))))))))))</f>
        <v>0</v>
      </c>
      <c r="AA333" t="e">
        <f>VLOOKUP(E333,'Age group'!$A$2:$B$7,2,TRUE)</f>
        <v>#N/A</v>
      </c>
    </row>
    <row r="334" spans="1:27" ht="12.75" x14ac:dyDescent="0.2">
      <c r="A334" s="21">
        <v>331</v>
      </c>
      <c r="B334" s="22"/>
      <c r="C334" s="22"/>
      <c r="D334" s="23"/>
      <c r="E334" s="103"/>
      <c r="F334" s="22"/>
      <c r="G334" s="22"/>
      <c r="H334" s="24"/>
      <c r="I334" s="16"/>
      <c r="J334" s="25"/>
      <c r="K334" s="25"/>
      <c r="L334" s="26"/>
      <c r="M334" s="17"/>
      <c r="N334" s="27"/>
      <c r="O334" s="27"/>
      <c r="P334" s="20"/>
      <c r="Q334" s="28"/>
      <c r="R334" s="28"/>
      <c r="S334" s="27"/>
      <c r="T334" s="29"/>
      <c r="U334" s="29"/>
      <c r="V334" s="3"/>
      <c r="X334" t="str">
        <f>IF(('1 - Cover page'!$B$9-M334)&lt;6,"&lt;=5 Days","&gt;5 Days")</f>
        <v>&lt;=5 Days</v>
      </c>
      <c r="Y334" t="str">
        <f>IF(('1 - Cover page'!$B$9-M334)=0,"0", IF(('1 - Cover page'!$B$9-M334)= 1,"1", IF(('1 - Cover page'!$B$9-M334)= 2,"2", IF(('1 - Cover page'!$B$9-M334)= 3,"3", IF(('1 - Cover page'!$B$9-M334)= 4,"4", IF(('1 - Cover page'!$B$9-M334)= 5,"5", IF(('1 - Cover page'!$B$9-M334)= 6,"6", IF(('1 - Cover page'!$B$9-M334)= 7,"7", IF(('1 - Cover page'!$B$9-M334)= 8,"8", IF(('1 - Cover page'!$B$9-M334)= 9,"9", IF(('1 - Cover page'!$B$9-M334)= 10,"10", IF(('1 - Cover page'!$B$9-M334)= 11,"11", IF(('1 - Cover page'!$B$9-M334)= 12,"12", IF(('1 - Cover page'!$B$9-M334)= 13,"13", IF(('1 - Cover page'!$B$9-M334)= 14,"14", IF(('1 - Cover page'!$B$9-M334)= 15,"15",  ""))))))))))))))))</f>
        <v>0</v>
      </c>
      <c r="Z334" t="str">
        <f>IF(('1 - Cover page'!$B$9-I334)=0,"0", IF(('1 - Cover page'!$B$9-I334)= 1,"1", IF(('1 - Cover page'!$B$9-I334)= 2,"2", IF(('1 - Cover page'!$B$9-I334)= 3,"3", IF(('1 - Cover page'!$B$9-I334)= 4,"4", IF(('1 - Cover page'!$B$9-I334)= 5,"5", IF(('1 - Cover page'!$B$9-I334)= 6,"6", IF(('1 - Cover page'!$B$9-I334)= 7,"7", IF(('1 - Cover page'!$B$9-I334)= 8,"8", IF(('1 - Cover page'!$B$9-I334)= 9,"9", IF(('1 - Cover page'!$B$9-I334)= 10,"10", IF(('1 - Cover page'!$B$9-I334)= 11,"11", IF(('1 - Cover page'!$B$9-I334)= 12,"12", IF(('1 - Cover page'!$B$9-I334)= 13,"13", IF(('1 - Cover page'!$B$9-I334)= 14,"14", IF(('1 - Cover page'!$B$9-I334)= 15,"15",  ""))))))))))))))))</f>
        <v>0</v>
      </c>
      <c r="AA334" t="e">
        <f>VLOOKUP(E334,'Age group'!$A$2:$B$7,2,TRUE)</f>
        <v>#N/A</v>
      </c>
    </row>
    <row r="335" spans="1:27" ht="12.75" x14ac:dyDescent="0.2">
      <c r="A335" s="21">
        <v>332</v>
      </c>
      <c r="B335" s="22"/>
      <c r="C335" s="22"/>
      <c r="D335" s="23"/>
      <c r="E335" s="103"/>
      <c r="F335" s="22"/>
      <c r="G335" s="22"/>
      <c r="H335" s="24"/>
      <c r="I335" s="16"/>
      <c r="J335" s="25"/>
      <c r="K335" s="25"/>
      <c r="L335" s="26"/>
      <c r="M335" s="17"/>
      <c r="N335" s="27"/>
      <c r="O335" s="27"/>
      <c r="P335" s="20"/>
      <c r="Q335" s="28"/>
      <c r="R335" s="28"/>
      <c r="S335" s="27"/>
      <c r="T335" s="29"/>
      <c r="U335" s="29"/>
      <c r="V335" s="3"/>
      <c r="X335" t="str">
        <f>IF(('1 - Cover page'!$B$9-M335)&lt;6,"&lt;=5 Days","&gt;5 Days")</f>
        <v>&lt;=5 Days</v>
      </c>
      <c r="Y335" t="str">
        <f>IF(('1 - Cover page'!$B$9-M335)=0,"0", IF(('1 - Cover page'!$B$9-M335)= 1,"1", IF(('1 - Cover page'!$B$9-M335)= 2,"2", IF(('1 - Cover page'!$B$9-M335)= 3,"3", IF(('1 - Cover page'!$B$9-M335)= 4,"4", IF(('1 - Cover page'!$B$9-M335)= 5,"5", IF(('1 - Cover page'!$B$9-M335)= 6,"6", IF(('1 - Cover page'!$B$9-M335)= 7,"7", IF(('1 - Cover page'!$B$9-M335)= 8,"8", IF(('1 - Cover page'!$B$9-M335)= 9,"9", IF(('1 - Cover page'!$B$9-M335)= 10,"10", IF(('1 - Cover page'!$B$9-M335)= 11,"11", IF(('1 - Cover page'!$B$9-M335)= 12,"12", IF(('1 - Cover page'!$B$9-M335)= 13,"13", IF(('1 - Cover page'!$B$9-M335)= 14,"14", IF(('1 - Cover page'!$B$9-M335)= 15,"15",  ""))))))))))))))))</f>
        <v>0</v>
      </c>
      <c r="Z335" t="str">
        <f>IF(('1 - Cover page'!$B$9-I335)=0,"0", IF(('1 - Cover page'!$B$9-I335)= 1,"1", IF(('1 - Cover page'!$B$9-I335)= 2,"2", IF(('1 - Cover page'!$B$9-I335)= 3,"3", IF(('1 - Cover page'!$B$9-I335)= 4,"4", IF(('1 - Cover page'!$B$9-I335)= 5,"5", IF(('1 - Cover page'!$B$9-I335)= 6,"6", IF(('1 - Cover page'!$B$9-I335)= 7,"7", IF(('1 - Cover page'!$B$9-I335)= 8,"8", IF(('1 - Cover page'!$B$9-I335)= 9,"9", IF(('1 - Cover page'!$B$9-I335)= 10,"10", IF(('1 - Cover page'!$B$9-I335)= 11,"11", IF(('1 - Cover page'!$B$9-I335)= 12,"12", IF(('1 - Cover page'!$B$9-I335)= 13,"13", IF(('1 - Cover page'!$B$9-I335)= 14,"14", IF(('1 - Cover page'!$B$9-I335)= 15,"15",  ""))))))))))))))))</f>
        <v>0</v>
      </c>
      <c r="AA335" t="e">
        <f>VLOOKUP(E335,'Age group'!$A$2:$B$7,2,TRUE)</f>
        <v>#N/A</v>
      </c>
    </row>
    <row r="336" spans="1:27" ht="12.75" x14ac:dyDescent="0.2">
      <c r="A336" s="21">
        <v>333</v>
      </c>
      <c r="B336" s="22"/>
      <c r="C336" s="22"/>
      <c r="D336" s="23"/>
      <c r="E336" s="103"/>
      <c r="F336" s="22"/>
      <c r="G336" s="22"/>
      <c r="H336" s="24"/>
      <c r="I336" s="16"/>
      <c r="J336" s="25"/>
      <c r="K336" s="25"/>
      <c r="L336" s="26"/>
      <c r="M336" s="17"/>
      <c r="N336" s="27"/>
      <c r="O336" s="27"/>
      <c r="P336" s="20"/>
      <c r="Q336" s="28"/>
      <c r="R336" s="28"/>
      <c r="S336" s="27"/>
      <c r="T336" s="29"/>
      <c r="U336" s="29"/>
      <c r="V336" s="3"/>
      <c r="X336" t="str">
        <f>IF(('1 - Cover page'!$B$9-M336)&lt;6,"&lt;=5 Days","&gt;5 Days")</f>
        <v>&lt;=5 Days</v>
      </c>
      <c r="Y336" t="str">
        <f>IF(('1 - Cover page'!$B$9-M336)=0,"0", IF(('1 - Cover page'!$B$9-M336)= 1,"1", IF(('1 - Cover page'!$B$9-M336)= 2,"2", IF(('1 - Cover page'!$B$9-M336)= 3,"3", IF(('1 - Cover page'!$B$9-M336)= 4,"4", IF(('1 - Cover page'!$B$9-M336)= 5,"5", IF(('1 - Cover page'!$B$9-M336)= 6,"6", IF(('1 - Cover page'!$B$9-M336)= 7,"7", IF(('1 - Cover page'!$B$9-M336)= 8,"8", IF(('1 - Cover page'!$B$9-M336)= 9,"9", IF(('1 - Cover page'!$B$9-M336)= 10,"10", IF(('1 - Cover page'!$B$9-M336)= 11,"11", IF(('1 - Cover page'!$B$9-M336)= 12,"12", IF(('1 - Cover page'!$B$9-M336)= 13,"13", IF(('1 - Cover page'!$B$9-M336)= 14,"14", IF(('1 - Cover page'!$B$9-M336)= 15,"15",  ""))))))))))))))))</f>
        <v>0</v>
      </c>
      <c r="Z336" t="str">
        <f>IF(('1 - Cover page'!$B$9-I336)=0,"0", IF(('1 - Cover page'!$B$9-I336)= 1,"1", IF(('1 - Cover page'!$B$9-I336)= 2,"2", IF(('1 - Cover page'!$B$9-I336)= 3,"3", IF(('1 - Cover page'!$B$9-I336)= 4,"4", IF(('1 - Cover page'!$B$9-I336)= 5,"5", IF(('1 - Cover page'!$B$9-I336)= 6,"6", IF(('1 - Cover page'!$B$9-I336)= 7,"7", IF(('1 - Cover page'!$B$9-I336)= 8,"8", IF(('1 - Cover page'!$B$9-I336)= 9,"9", IF(('1 - Cover page'!$B$9-I336)= 10,"10", IF(('1 - Cover page'!$B$9-I336)= 11,"11", IF(('1 - Cover page'!$B$9-I336)= 12,"12", IF(('1 - Cover page'!$B$9-I336)= 13,"13", IF(('1 - Cover page'!$B$9-I336)= 14,"14", IF(('1 - Cover page'!$B$9-I336)= 15,"15",  ""))))))))))))))))</f>
        <v>0</v>
      </c>
      <c r="AA336" t="e">
        <f>VLOOKUP(E336,'Age group'!$A$2:$B$7,2,TRUE)</f>
        <v>#N/A</v>
      </c>
    </row>
    <row r="337" spans="1:27" ht="12.75" x14ac:dyDescent="0.2">
      <c r="A337" s="21">
        <v>334</v>
      </c>
      <c r="B337" s="22"/>
      <c r="C337" s="22"/>
      <c r="D337" s="23"/>
      <c r="E337" s="103"/>
      <c r="F337" s="22"/>
      <c r="G337" s="22"/>
      <c r="H337" s="24"/>
      <c r="I337" s="16"/>
      <c r="J337" s="25"/>
      <c r="K337" s="25"/>
      <c r="L337" s="26"/>
      <c r="M337" s="17"/>
      <c r="N337" s="27"/>
      <c r="O337" s="27"/>
      <c r="P337" s="20"/>
      <c r="Q337" s="28"/>
      <c r="R337" s="28"/>
      <c r="S337" s="27"/>
      <c r="T337" s="29"/>
      <c r="U337" s="29"/>
      <c r="V337" s="3"/>
      <c r="X337" t="str">
        <f>IF(('1 - Cover page'!$B$9-M337)&lt;6,"&lt;=5 Days","&gt;5 Days")</f>
        <v>&lt;=5 Days</v>
      </c>
      <c r="Y337" t="str">
        <f>IF(('1 - Cover page'!$B$9-M337)=0,"0", IF(('1 - Cover page'!$B$9-M337)= 1,"1", IF(('1 - Cover page'!$B$9-M337)= 2,"2", IF(('1 - Cover page'!$B$9-M337)= 3,"3", IF(('1 - Cover page'!$B$9-M337)= 4,"4", IF(('1 - Cover page'!$B$9-M337)= 5,"5", IF(('1 - Cover page'!$B$9-M337)= 6,"6", IF(('1 - Cover page'!$B$9-M337)= 7,"7", IF(('1 - Cover page'!$B$9-M337)= 8,"8", IF(('1 - Cover page'!$B$9-M337)= 9,"9", IF(('1 - Cover page'!$B$9-M337)= 10,"10", IF(('1 - Cover page'!$B$9-M337)= 11,"11", IF(('1 - Cover page'!$B$9-M337)= 12,"12", IF(('1 - Cover page'!$B$9-M337)= 13,"13", IF(('1 - Cover page'!$B$9-M337)= 14,"14", IF(('1 - Cover page'!$B$9-M337)= 15,"15",  ""))))))))))))))))</f>
        <v>0</v>
      </c>
      <c r="Z337" t="str">
        <f>IF(('1 - Cover page'!$B$9-I337)=0,"0", IF(('1 - Cover page'!$B$9-I337)= 1,"1", IF(('1 - Cover page'!$B$9-I337)= 2,"2", IF(('1 - Cover page'!$B$9-I337)= 3,"3", IF(('1 - Cover page'!$B$9-I337)= 4,"4", IF(('1 - Cover page'!$B$9-I337)= 5,"5", IF(('1 - Cover page'!$B$9-I337)= 6,"6", IF(('1 - Cover page'!$B$9-I337)= 7,"7", IF(('1 - Cover page'!$B$9-I337)= 8,"8", IF(('1 - Cover page'!$B$9-I337)= 9,"9", IF(('1 - Cover page'!$B$9-I337)= 10,"10", IF(('1 - Cover page'!$B$9-I337)= 11,"11", IF(('1 - Cover page'!$B$9-I337)= 12,"12", IF(('1 - Cover page'!$B$9-I337)= 13,"13", IF(('1 - Cover page'!$B$9-I337)= 14,"14", IF(('1 - Cover page'!$B$9-I337)= 15,"15",  ""))))))))))))))))</f>
        <v>0</v>
      </c>
      <c r="AA337" t="e">
        <f>VLOOKUP(E337,'Age group'!$A$2:$B$7,2,TRUE)</f>
        <v>#N/A</v>
      </c>
    </row>
    <row r="338" spans="1:27" ht="12.75" x14ac:dyDescent="0.2">
      <c r="A338" s="21">
        <v>335</v>
      </c>
      <c r="B338" s="22"/>
      <c r="C338" s="22"/>
      <c r="D338" s="23"/>
      <c r="E338" s="103"/>
      <c r="F338" s="22"/>
      <c r="G338" s="22"/>
      <c r="H338" s="24"/>
      <c r="I338" s="16"/>
      <c r="J338" s="25"/>
      <c r="K338" s="25"/>
      <c r="L338" s="26"/>
      <c r="M338" s="17"/>
      <c r="N338" s="27"/>
      <c r="O338" s="27"/>
      <c r="P338" s="20"/>
      <c r="Q338" s="28"/>
      <c r="R338" s="28"/>
      <c r="S338" s="27"/>
      <c r="T338" s="29"/>
      <c r="U338" s="29"/>
      <c r="V338" s="3"/>
      <c r="X338" t="str">
        <f>IF(('1 - Cover page'!$B$9-M338)&lt;6,"&lt;=5 Days","&gt;5 Days")</f>
        <v>&lt;=5 Days</v>
      </c>
      <c r="Y338" t="str">
        <f>IF(('1 - Cover page'!$B$9-M338)=0,"0", IF(('1 - Cover page'!$B$9-M338)= 1,"1", IF(('1 - Cover page'!$B$9-M338)= 2,"2", IF(('1 - Cover page'!$B$9-M338)= 3,"3", IF(('1 - Cover page'!$B$9-M338)= 4,"4", IF(('1 - Cover page'!$B$9-M338)= 5,"5", IF(('1 - Cover page'!$B$9-M338)= 6,"6", IF(('1 - Cover page'!$B$9-M338)= 7,"7", IF(('1 - Cover page'!$B$9-M338)= 8,"8", IF(('1 - Cover page'!$B$9-M338)= 9,"9", IF(('1 - Cover page'!$B$9-M338)= 10,"10", IF(('1 - Cover page'!$B$9-M338)= 11,"11", IF(('1 - Cover page'!$B$9-M338)= 12,"12", IF(('1 - Cover page'!$B$9-M338)= 13,"13", IF(('1 - Cover page'!$B$9-M338)= 14,"14", IF(('1 - Cover page'!$B$9-M338)= 15,"15",  ""))))))))))))))))</f>
        <v>0</v>
      </c>
      <c r="Z338" t="str">
        <f>IF(('1 - Cover page'!$B$9-I338)=0,"0", IF(('1 - Cover page'!$B$9-I338)= 1,"1", IF(('1 - Cover page'!$B$9-I338)= 2,"2", IF(('1 - Cover page'!$B$9-I338)= 3,"3", IF(('1 - Cover page'!$B$9-I338)= 4,"4", IF(('1 - Cover page'!$B$9-I338)= 5,"5", IF(('1 - Cover page'!$B$9-I338)= 6,"6", IF(('1 - Cover page'!$B$9-I338)= 7,"7", IF(('1 - Cover page'!$B$9-I338)= 8,"8", IF(('1 - Cover page'!$B$9-I338)= 9,"9", IF(('1 - Cover page'!$B$9-I338)= 10,"10", IF(('1 - Cover page'!$B$9-I338)= 11,"11", IF(('1 - Cover page'!$B$9-I338)= 12,"12", IF(('1 - Cover page'!$B$9-I338)= 13,"13", IF(('1 - Cover page'!$B$9-I338)= 14,"14", IF(('1 - Cover page'!$B$9-I338)= 15,"15",  ""))))))))))))))))</f>
        <v>0</v>
      </c>
      <c r="AA338" t="e">
        <f>VLOOKUP(E338,'Age group'!$A$2:$B$7,2,TRUE)</f>
        <v>#N/A</v>
      </c>
    </row>
    <row r="339" spans="1:27" ht="12.75" x14ac:dyDescent="0.2">
      <c r="A339" s="21">
        <v>336</v>
      </c>
      <c r="B339" s="22"/>
      <c r="C339" s="22"/>
      <c r="D339" s="23"/>
      <c r="E339" s="103"/>
      <c r="F339" s="22"/>
      <c r="G339" s="22"/>
      <c r="H339" s="24"/>
      <c r="I339" s="16"/>
      <c r="J339" s="25"/>
      <c r="K339" s="25"/>
      <c r="L339" s="26"/>
      <c r="M339" s="17"/>
      <c r="N339" s="27"/>
      <c r="O339" s="27"/>
      <c r="P339" s="20"/>
      <c r="Q339" s="28"/>
      <c r="R339" s="28"/>
      <c r="S339" s="27"/>
      <c r="T339" s="29"/>
      <c r="U339" s="29"/>
      <c r="V339" s="3"/>
      <c r="X339" t="str">
        <f>IF(('1 - Cover page'!$B$9-M339)&lt;6,"&lt;=5 Days","&gt;5 Days")</f>
        <v>&lt;=5 Days</v>
      </c>
      <c r="Y339" t="str">
        <f>IF(('1 - Cover page'!$B$9-M339)=0,"0", IF(('1 - Cover page'!$B$9-M339)= 1,"1", IF(('1 - Cover page'!$B$9-M339)= 2,"2", IF(('1 - Cover page'!$B$9-M339)= 3,"3", IF(('1 - Cover page'!$B$9-M339)= 4,"4", IF(('1 - Cover page'!$B$9-M339)= 5,"5", IF(('1 - Cover page'!$B$9-M339)= 6,"6", IF(('1 - Cover page'!$B$9-M339)= 7,"7", IF(('1 - Cover page'!$B$9-M339)= 8,"8", IF(('1 - Cover page'!$B$9-M339)= 9,"9", IF(('1 - Cover page'!$B$9-M339)= 10,"10", IF(('1 - Cover page'!$B$9-M339)= 11,"11", IF(('1 - Cover page'!$B$9-M339)= 12,"12", IF(('1 - Cover page'!$B$9-M339)= 13,"13", IF(('1 - Cover page'!$B$9-M339)= 14,"14", IF(('1 - Cover page'!$B$9-M339)= 15,"15",  ""))))))))))))))))</f>
        <v>0</v>
      </c>
      <c r="Z339" t="str">
        <f>IF(('1 - Cover page'!$B$9-I339)=0,"0", IF(('1 - Cover page'!$B$9-I339)= 1,"1", IF(('1 - Cover page'!$B$9-I339)= 2,"2", IF(('1 - Cover page'!$B$9-I339)= 3,"3", IF(('1 - Cover page'!$B$9-I339)= 4,"4", IF(('1 - Cover page'!$B$9-I339)= 5,"5", IF(('1 - Cover page'!$B$9-I339)= 6,"6", IF(('1 - Cover page'!$B$9-I339)= 7,"7", IF(('1 - Cover page'!$B$9-I339)= 8,"8", IF(('1 - Cover page'!$B$9-I339)= 9,"9", IF(('1 - Cover page'!$B$9-I339)= 10,"10", IF(('1 - Cover page'!$B$9-I339)= 11,"11", IF(('1 - Cover page'!$B$9-I339)= 12,"12", IF(('1 - Cover page'!$B$9-I339)= 13,"13", IF(('1 - Cover page'!$B$9-I339)= 14,"14", IF(('1 - Cover page'!$B$9-I339)= 15,"15",  ""))))))))))))))))</f>
        <v>0</v>
      </c>
      <c r="AA339" t="e">
        <f>VLOOKUP(E339,'Age group'!$A$2:$B$7,2,TRUE)</f>
        <v>#N/A</v>
      </c>
    </row>
    <row r="340" spans="1:27" ht="12.75" x14ac:dyDescent="0.2">
      <c r="A340" s="21">
        <v>337</v>
      </c>
      <c r="B340" s="22"/>
      <c r="C340" s="22"/>
      <c r="D340" s="23"/>
      <c r="E340" s="103"/>
      <c r="F340" s="22"/>
      <c r="G340" s="22"/>
      <c r="H340" s="24"/>
      <c r="I340" s="16"/>
      <c r="J340" s="25"/>
      <c r="K340" s="25"/>
      <c r="L340" s="26"/>
      <c r="M340" s="17"/>
      <c r="N340" s="27"/>
      <c r="O340" s="27"/>
      <c r="P340" s="20"/>
      <c r="Q340" s="28"/>
      <c r="R340" s="28"/>
      <c r="S340" s="27"/>
      <c r="T340" s="29"/>
      <c r="U340" s="29"/>
      <c r="V340" s="3"/>
      <c r="X340" t="str">
        <f>IF(('1 - Cover page'!$B$9-M340)&lt;6,"&lt;=5 Days","&gt;5 Days")</f>
        <v>&lt;=5 Days</v>
      </c>
      <c r="Y340" t="str">
        <f>IF(('1 - Cover page'!$B$9-M340)=0,"0", IF(('1 - Cover page'!$B$9-M340)= 1,"1", IF(('1 - Cover page'!$B$9-M340)= 2,"2", IF(('1 - Cover page'!$B$9-M340)= 3,"3", IF(('1 - Cover page'!$B$9-M340)= 4,"4", IF(('1 - Cover page'!$B$9-M340)= 5,"5", IF(('1 - Cover page'!$B$9-M340)= 6,"6", IF(('1 - Cover page'!$B$9-M340)= 7,"7", IF(('1 - Cover page'!$B$9-M340)= 8,"8", IF(('1 - Cover page'!$B$9-M340)= 9,"9", IF(('1 - Cover page'!$B$9-M340)= 10,"10", IF(('1 - Cover page'!$B$9-M340)= 11,"11", IF(('1 - Cover page'!$B$9-M340)= 12,"12", IF(('1 - Cover page'!$B$9-M340)= 13,"13", IF(('1 - Cover page'!$B$9-M340)= 14,"14", IF(('1 - Cover page'!$B$9-M340)= 15,"15",  ""))))))))))))))))</f>
        <v>0</v>
      </c>
      <c r="Z340" t="str">
        <f>IF(('1 - Cover page'!$B$9-I340)=0,"0", IF(('1 - Cover page'!$B$9-I340)= 1,"1", IF(('1 - Cover page'!$B$9-I340)= 2,"2", IF(('1 - Cover page'!$B$9-I340)= 3,"3", IF(('1 - Cover page'!$B$9-I340)= 4,"4", IF(('1 - Cover page'!$B$9-I340)= 5,"5", IF(('1 - Cover page'!$B$9-I340)= 6,"6", IF(('1 - Cover page'!$B$9-I340)= 7,"7", IF(('1 - Cover page'!$B$9-I340)= 8,"8", IF(('1 - Cover page'!$B$9-I340)= 9,"9", IF(('1 - Cover page'!$B$9-I340)= 10,"10", IF(('1 - Cover page'!$B$9-I340)= 11,"11", IF(('1 - Cover page'!$B$9-I340)= 12,"12", IF(('1 - Cover page'!$B$9-I340)= 13,"13", IF(('1 - Cover page'!$B$9-I340)= 14,"14", IF(('1 - Cover page'!$B$9-I340)= 15,"15",  ""))))))))))))))))</f>
        <v>0</v>
      </c>
      <c r="AA340" t="e">
        <f>VLOOKUP(E340,'Age group'!$A$2:$B$7,2,TRUE)</f>
        <v>#N/A</v>
      </c>
    </row>
    <row r="341" spans="1:27" ht="12.75" x14ac:dyDescent="0.2">
      <c r="A341" s="21">
        <v>338</v>
      </c>
      <c r="B341" s="22"/>
      <c r="C341" s="22"/>
      <c r="D341" s="23"/>
      <c r="E341" s="103"/>
      <c r="F341" s="22"/>
      <c r="G341" s="22"/>
      <c r="H341" s="24"/>
      <c r="I341" s="16"/>
      <c r="J341" s="25"/>
      <c r="K341" s="25"/>
      <c r="L341" s="26"/>
      <c r="M341" s="17"/>
      <c r="N341" s="27"/>
      <c r="O341" s="27"/>
      <c r="P341" s="20"/>
      <c r="Q341" s="28"/>
      <c r="R341" s="28"/>
      <c r="S341" s="27"/>
      <c r="T341" s="29"/>
      <c r="U341" s="29"/>
      <c r="V341" s="3"/>
      <c r="X341" t="str">
        <f>IF(('1 - Cover page'!$B$9-M341)&lt;6,"&lt;=5 Days","&gt;5 Days")</f>
        <v>&lt;=5 Days</v>
      </c>
      <c r="Y341" t="str">
        <f>IF(('1 - Cover page'!$B$9-M341)=0,"0", IF(('1 - Cover page'!$B$9-M341)= 1,"1", IF(('1 - Cover page'!$B$9-M341)= 2,"2", IF(('1 - Cover page'!$B$9-M341)= 3,"3", IF(('1 - Cover page'!$B$9-M341)= 4,"4", IF(('1 - Cover page'!$B$9-M341)= 5,"5", IF(('1 - Cover page'!$B$9-M341)= 6,"6", IF(('1 - Cover page'!$B$9-M341)= 7,"7", IF(('1 - Cover page'!$B$9-M341)= 8,"8", IF(('1 - Cover page'!$B$9-M341)= 9,"9", IF(('1 - Cover page'!$B$9-M341)= 10,"10", IF(('1 - Cover page'!$B$9-M341)= 11,"11", IF(('1 - Cover page'!$B$9-M341)= 12,"12", IF(('1 - Cover page'!$B$9-M341)= 13,"13", IF(('1 - Cover page'!$B$9-M341)= 14,"14", IF(('1 - Cover page'!$B$9-M341)= 15,"15",  ""))))))))))))))))</f>
        <v>0</v>
      </c>
      <c r="Z341" t="str">
        <f>IF(('1 - Cover page'!$B$9-I341)=0,"0", IF(('1 - Cover page'!$B$9-I341)= 1,"1", IF(('1 - Cover page'!$B$9-I341)= 2,"2", IF(('1 - Cover page'!$B$9-I341)= 3,"3", IF(('1 - Cover page'!$B$9-I341)= 4,"4", IF(('1 - Cover page'!$B$9-I341)= 5,"5", IF(('1 - Cover page'!$B$9-I341)= 6,"6", IF(('1 - Cover page'!$B$9-I341)= 7,"7", IF(('1 - Cover page'!$B$9-I341)= 8,"8", IF(('1 - Cover page'!$B$9-I341)= 9,"9", IF(('1 - Cover page'!$B$9-I341)= 10,"10", IF(('1 - Cover page'!$B$9-I341)= 11,"11", IF(('1 - Cover page'!$B$9-I341)= 12,"12", IF(('1 - Cover page'!$B$9-I341)= 13,"13", IF(('1 - Cover page'!$B$9-I341)= 14,"14", IF(('1 - Cover page'!$B$9-I341)= 15,"15",  ""))))))))))))))))</f>
        <v>0</v>
      </c>
      <c r="AA341" t="e">
        <f>VLOOKUP(E341,'Age group'!$A$2:$B$7,2,TRUE)</f>
        <v>#N/A</v>
      </c>
    </row>
    <row r="342" spans="1:27" ht="12.75" x14ac:dyDescent="0.2">
      <c r="A342" s="21">
        <v>339</v>
      </c>
      <c r="B342" s="22"/>
      <c r="C342" s="22"/>
      <c r="D342" s="23"/>
      <c r="E342" s="103"/>
      <c r="F342" s="22"/>
      <c r="G342" s="22"/>
      <c r="H342" s="24"/>
      <c r="I342" s="16"/>
      <c r="J342" s="25"/>
      <c r="K342" s="25"/>
      <c r="L342" s="26"/>
      <c r="M342" s="17"/>
      <c r="N342" s="27"/>
      <c r="O342" s="27"/>
      <c r="P342" s="20"/>
      <c r="Q342" s="28"/>
      <c r="R342" s="28"/>
      <c r="S342" s="27"/>
      <c r="T342" s="29"/>
      <c r="U342" s="29"/>
      <c r="V342" s="3"/>
      <c r="X342" t="str">
        <f>IF(('1 - Cover page'!$B$9-M342)&lt;6,"&lt;=5 Days","&gt;5 Days")</f>
        <v>&lt;=5 Days</v>
      </c>
      <c r="Y342" t="str">
        <f>IF(('1 - Cover page'!$B$9-M342)=0,"0", IF(('1 - Cover page'!$B$9-M342)= 1,"1", IF(('1 - Cover page'!$B$9-M342)= 2,"2", IF(('1 - Cover page'!$B$9-M342)= 3,"3", IF(('1 - Cover page'!$B$9-M342)= 4,"4", IF(('1 - Cover page'!$B$9-M342)= 5,"5", IF(('1 - Cover page'!$B$9-M342)= 6,"6", IF(('1 - Cover page'!$B$9-M342)= 7,"7", IF(('1 - Cover page'!$B$9-M342)= 8,"8", IF(('1 - Cover page'!$B$9-M342)= 9,"9", IF(('1 - Cover page'!$B$9-M342)= 10,"10", IF(('1 - Cover page'!$B$9-M342)= 11,"11", IF(('1 - Cover page'!$B$9-M342)= 12,"12", IF(('1 - Cover page'!$B$9-M342)= 13,"13", IF(('1 - Cover page'!$B$9-M342)= 14,"14", IF(('1 - Cover page'!$B$9-M342)= 15,"15",  ""))))))))))))))))</f>
        <v>0</v>
      </c>
      <c r="Z342" t="str">
        <f>IF(('1 - Cover page'!$B$9-I342)=0,"0", IF(('1 - Cover page'!$B$9-I342)= 1,"1", IF(('1 - Cover page'!$B$9-I342)= 2,"2", IF(('1 - Cover page'!$B$9-I342)= 3,"3", IF(('1 - Cover page'!$B$9-I342)= 4,"4", IF(('1 - Cover page'!$B$9-I342)= 5,"5", IF(('1 - Cover page'!$B$9-I342)= 6,"6", IF(('1 - Cover page'!$B$9-I342)= 7,"7", IF(('1 - Cover page'!$B$9-I342)= 8,"8", IF(('1 - Cover page'!$B$9-I342)= 9,"9", IF(('1 - Cover page'!$B$9-I342)= 10,"10", IF(('1 - Cover page'!$B$9-I342)= 11,"11", IF(('1 - Cover page'!$B$9-I342)= 12,"12", IF(('1 - Cover page'!$B$9-I342)= 13,"13", IF(('1 - Cover page'!$B$9-I342)= 14,"14", IF(('1 - Cover page'!$B$9-I342)= 15,"15",  ""))))))))))))))))</f>
        <v>0</v>
      </c>
      <c r="AA342" t="e">
        <f>VLOOKUP(E342,'Age group'!$A$2:$B$7,2,TRUE)</f>
        <v>#N/A</v>
      </c>
    </row>
    <row r="343" spans="1:27" ht="12.75" x14ac:dyDescent="0.2">
      <c r="A343" s="21">
        <v>340</v>
      </c>
      <c r="B343" s="22"/>
      <c r="C343" s="22"/>
      <c r="D343" s="23"/>
      <c r="E343" s="103"/>
      <c r="F343" s="22"/>
      <c r="G343" s="22"/>
      <c r="H343" s="24"/>
      <c r="I343" s="16"/>
      <c r="J343" s="25"/>
      <c r="K343" s="25"/>
      <c r="L343" s="26"/>
      <c r="M343" s="17"/>
      <c r="N343" s="27"/>
      <c r="O343" s="27"/>
      <c r="P343" s="20"/>
      <c r="Q343" s="28"/>
      <c r="R343" s="28"/>
      <c r="S343" s="27"/>
      <c r="T343" s="29"/>
      <c r="U343" s="29"/>
      <c r="V343" s="3"/>
      <c r="X343" t="str">
        <f>IF(('1 - Cover page'!$B$9-M343)&lt;6,"&lt;=5 Days","&gt;5 Days")</f>
        <v>&lt;=5 Days</v>
      </c>
      <c r="Y343" t="str">
        <f>IF(('1 - Cover page'!$B$9-M343)=0,"0", IF(('1 - Cover page'!$B$9-M343)= 1,"1", IF(('1 - Cover page'!$B$9-M343)= 2,"2", IF(('1 - Cover page'!$B$9-M343)= 3,"3", IF(('1 - Cover page'!$B$9-M343)= 4,"4", IF(('1 - Cover page'!$B$9-M343)= 5,"5", IF(('1 - Cover page'!$B$9-M343)= 6,"6", IF(('1 - Cover page'!$B$9-M343)= 7,"7", IF(('1 - Cover page'!$B$9-M343)= 8,"8", IF(('1 - Cover page'!$B$9-M343)= 9,"9", IF(('1 - Cover page'!$B$9-M343)= 10,"10", IF(('1 - Cover page'!$B$9-M343)= 11,"11", IF(('1 - Cover page'!$B$9-M343)= 12,"12", IF(('1 - Cover page'!$B$9-M343)= 13,"13", IF(('1 - Cover page'!$B$9-M343)= 14,"14", IF(('1 - Cover page'!$B$9-M343)= 15,"15",  ""))))))))))))))))</f>
        <v>0</v>
      </c>
      <c r="Z343" t="str">
        <f>IF(('1 - Cover page'!$B$9-I343)=0,"0", IF(('1 - Cover page'!$B$9-I343)= 1,"1", IF(('1 - Cover page'!$B$9-I343)= 2,"2", IF(('1 - Cover page'!$B$9-I343)= 3,"3", IF(('1 - Cover page'!$B$9-I343)= 4,"4", IF(('1 - Cover page'!$B$9-I343)= 5,"5", IF(('1 - Cover page'!$B$9-I343)= 6,"6", IF(('1 - Cover page'!$B$9-I343)= 7,"7", IF(('1 - Cover page'!$B$9-I343)= 8,"8", IF(('1 - Cover page'!$B$9-I343)= 9,"9", IF(('1 - Cover page'!$B$9-I343)= 10,"10", IF(('1 - Cover page'!$B$9-I343)= 11,"11", IF(('1 - Cover page'!$B$9-I343)= 12,"12", IF(('1 - Cover page'!$B$9-I343)= 13,"13", IF(('1 - Cover page'!$B$9-I343)= 14,"14", IF(('1 - Cover page'!$B$9-I343)= 15,"15",  ""))))))))))))))))</f>
        <v>0</v>
      </c>
      <c r="AA343" t="e">
        <f>VLOOKUP(E343,'Age group'!$A$2:$B$7,2,TRUE)</f>
        <v>#N/A</v>
      </c>
    </row>
    <row r="344" spans="1:27" ht="12.75" x14ac:dyDescent="0.2">
      <c r="A344" s="21">
        <v>341</v>
      </c>
      <c r="B344" s="22"/>
      <c r="C344" s="22"/>
      <c r="D344" s="23"/>
      <c r="E344" s="103"/>
      <c r="F344" s="22"/>
      <c r="G344" s="22"/>
      <c r="H344" s="24"/>
      <c r="I344" s="16"/>
      <c r="J344" s="25"/>
      <c r="K344" s="25"/>
      <c r="L344" s="26"/>
      <c r="M344" s="17"/>
      <c r="N344" s="27"/>
      <c r="O344" s="27"/>
      <c r="P344" s="20"/>
      <c r="Q344" s="28"/>
      <c r="R344" s="28"/>
      <c r="S344" s="27"/>
      <c r="T344" s="29"/>
      <c r="U344" s="29"/>
      <c r="V344" s="3"/>
      <c r="X344" t="str">
        <f>IF(('1 - Cover page'!$B$9-M344)&lt;6,"&lt;=5 Days","&gt;5 Days")</f>
        <v>&lt;=5 Days</v>
      </c>
      <c r="Y344" t="str">
        <f>IF(('1 - Cover page'!$B$9-M344)=0,"0", IF(('1 - Cover page'!$B$9-M344)= 1,"1", IF(('1 - Cover page'!$B$9-M344)= 2,"2", IF(('1 - Cover page'!$B$9-M344)= 3,"3", IF(('1 - Cover page'!$B$9-M344)= 4,"4", IF(('1 - Cover page'!$B$9-M344)= 5,"5", IF(('1 - Cover page'!$B$9-M344)= 6,"6", IF(('1 - Cover page'!$B$9-M344)= 7,"7", IF(('1 - Cover page'!$B$9-M344)= 8,"8", IF(('1 - Cover page'!$B$9-M344)= 9,"9", IF(('1 - Cover page'!$B$9-M344)= 10,"10", IF(('1 - Cover page'!$B$9-M344)= 11,"11", IF(('1 - Cover page'!$B$9-M344)= 12,"12", IF(('1 - Cover page'!$B$9-M344)= 13,"13", IF(('1 - Cover page'!$B$9-M344)= 14,"14", IF(('1 - Cover page'!$B$9-M344)= 15,"15",  ""))))))))))))))))</f>
        <v>0</v>
      </c>
      <c r="Z344" t="str">
        <f>IF(('1 - Cover page'!$B$9-I344)=0,"0", IF(('1 - Cover page'!$B$9-I344)= 1,"1", IF(('1 - Cover page'!$B$9-I344)= 2,"2", IF(('1 - Cover page'!$B$9-I344)= 3,"3", IF(('1 - Cover page'!$B$9-I344)= 4,"4", IF(('1 - Cover page'!$B$9-I344)= 5,"5", IF(('1 - Cover page'!$B$9-I344)= 6,"6", IF(('1 - Cover page'!$B$9-I344)= 7,"7", IF(('1 - Cover page'!$B$9-I344)= 8,"8", IF(('1 - Cover page'!$B$9-I344)= 9,"9", IF(('1 - Cover page'!$B$9-I344)= 10,"10", IF(('1 - Cover page'!$B$9-I344)= 11,"11", IF(('1 - Cover page'!$B$9-I344)= 12,"12", IF(('1 - Cover page'!$B$9-I344)= 13,"13", IF(('1 - Cover page'!$B$9-I344)= 14,"14", IF(('1 - Cover page'!$B$9-I344)= 15,"15",  ""))))))))))))))))</f>
        <v>0</v>
      </c>
      <c r="AA344" t="e">
        <f>VLOOKUP(E344,'Age group'!$A$2:$B$7,2,TRUE)</f>
        <v>#N/A</v>
      </c>
    </row>
    <row r="345" spans="1:27" ht="12.75" x14ac:dyDescent="0.2">
      <c r="A345" s="21">
        <v>342</v>
      </c>
      <c r="B345" s="22"/>
      <c r="C345" s="22"/>
      <c r="D345" s="23"/>
      <c r="E345" s="103"/>
      <c r="F345" s="22"/>
      <c r="G345" s="22"/>
      <c r="H345" s="24"/>
      <c r="I345" s="16"/>
      <c r="J345" s="25"/>
      <c r="K345" s="25"/>
      <c r="L345" s="26"/>
      <c r="M345" s="17"/>
      <c r="N345" s="27"/>
      <c r="O345" s="27"/>
      <c r="P345" s="20"/>
      <c r="Q345" s="28"/>
      <c r="R345" s="28"/>
      <c r="S345" s="27"/>
      <c r="T345" s="29"/>
      <c r="U345" s="29"/>
      <c r="V345" s="3"/>
      <c r="X345" t="str">
        <f>IF(('1 - Cover page'!$B$9-M345)&lt;6,"&lt;=5 Days","&gt;5 Days")</f>
        <v>&lt;=5 Days</v>
      </c>
      <c r="Y345" t="str">
        <f>IF(('1 - Cover page'!$B$9-M345)=0,"0", IF(('1 - Cover page'!$B$9-M345)= 1,"1", IF(('1 - Cover page'!$B$9-M345)= 2,"2", IF(('1 - Cover page'!$B$9-M345)= 3,"3", IF(('1 - Cover page'!$B$9-M345)= 4,"4", IF(('1 - Cover page'!$B$9-M345)= 5,"5", IF(('1 - Cover page'!$B$9-M345)= 6,"6", IF(('1 - Cover page'!$B$9-M345)= 7,"7", IF(('1 - Cover page'!$B$9-M345)= 8,"8", IF(('1 - Cover page'!$B$9-M345)= 9,"9", IF(('1 - Cover page'!$B$9-M345)= 10,"10", IF(('1 - Cover page'!$B$9-M345)= 11,"11", IF(('1 - Cover page'!$B$9-M345)= 12,"12", IF(('1 - Cover page'!$B$9-M345)= 13,"13", IF(('1 - Cover page'!$B$9-M345)= 14,"14", IF(('1 - Cover page'!$B$9-M345)= 15,"15",  ""))))))))))))))))</f>
        <v>0</v>
      </c>
      <c r="Z345" t="str">
        <f>IF(('1 - Cover page'!$B$9-I345)=0,"0", IF(('1 - Cover page'!$B$9-I345)= 1,"1", IF(('1 - Cover page'!$B$9-I345)= 2,"2", IF(('1 - Cover page'!$B$9-I345)= 3,"3", IF(('1 - Cover page'!$B$9-I345)= 4,"4", IF(('1 - Cover page'!$B$9-I345)= 5,"5", IF(('1 - Cover page'!$B$9-I345)= 6,"6", IF(('1 - Cover page'!$B$9-I345)= 7,"7", IF(('1 - Cover page'!$B$9-I345)= 8,"8", IF(('1 - Cover page'!$B$9-I345)= 9,"9", IF(('1 - Cover page'!$B$9-I345)= 10,"10", IF(('1 - Cover page'!$B$9-I345)= 11,"11", IF(('1 - Cover page'!$B$9-I345)= 12,"12", IF(('1 - Cover page'!$B$9-I345)= 13,"13", IF(('1 - Cover page'!$B$9-I345)= 14,"14", IF(('1 - Cover page'!$B$9-I345)= 15,"15",  ""))))))))))))))))</f>
        <v>0</v>
      </c>
      <c r="AA345" t="e">
        <f>VLOOKUP(E345,'Age group'!$A$2:$B$7,2,TRUE)</f>
        <v>#N/A</v>
      </c>
    </row>
    <row r="346" spans="1:27" ht="12.75" x14ac:dyDescent="0.2">
      <c r="A346" s="21">
        <v>343</v>
      </c>
      <c r="B346" s="22"/>
      <c r="C346" s="22"/>
      <c r="D346" s="23"/>
      <c r="E346" s="103"/>
      <c r="F346" s="22"/>
      <c r="G346" s="22"/>
      <c r="H346" s="24"/>
      <c r="I346" s="16"/>
      <c r="J346" s="25"/>
      <c r="K346" s="25"/>
      <c r="L346" s="26"/>
      <c r="M346" s="17"/>
      <c r="N346" s="27"/>
      <c r="O346" s="27"/>
      <c r="P346" s="20"/>
      <c r="Q346" s="28"/>
      <c r="R346" s="28"/>
      <c r="S346" s="27"/>
      <c r="T346" s="29"/>
      <c r="U346" s="29"/>
      <c r="V346" s="3"/>
      <c r="X346" t="str">
        <f>IF(('1 - Cover page'!$B$9-M346)&lt;6,"&lt;=5 Days","&gt;5 Days")</f>
        <v>&lt;=5 Days</v>
      </c>
      <c r="Y346" t="str">
        <f>IF(('1 - Cover page'!$B$9-M346)=0,"0", IF(('1 - Cover page'!$B$9-M346)= 1,"1", IF(('1 - Cover page'!$B$9-M346)= 2,"2", IF(('1 - Cover page'!$B$9-M346)= 3,"3", IF(('1 - Cover page'!$B$9-M346)= 4,"4", IF(('1 - Cover page'!$B$9-M346)= 5,"5", IF(('1 - Cover page'!$B$9-M346)= 6,"6", IF(('1 - Cover page'!$B$9-M346)= 7,"7", IF(('1 - Cover page'!$B$9-M346)= 8,"8", IF(('1 - Cover page'!$B$9-M346)= 9,"9", IF(('1 - Cover page'!$B$9-M346)= 10,"10", IF(('1 - Cover page'!$B$9-M346)= 11,"11", IF(('1 - Cover page'!$B$9-M346)= 12,"12", IF(('1 - Cover page'!$B$9-M346)= 13,"13", IF(('1 - Cover page'!$B$9-M346)= 14,"14", IF(('1 - Cover page'!$B$9-M346)= 15,"15",  ""))))))))))))))))</f>
        <v>0</v>
      </c>
      <c r="Z346" t="str">
        <f>IF(('1 - Cover page'!$B$9-I346)=0,"0", IF(('1 - Cover page'!$B$9-I346)= 1,"1", IF(('1 - Cover page'!$B$9-I346)= 2,"2", IF(('1 - Cover page'!$B$9-I346)= 3,"3", IF(('1 - Cover page'!$B$9-I346)= 4,"4", IF(('1 - Cover page'!$B$9-I346)= 5,"5", IF(('1 - Cover page'!$B$9-I346)= 6,"6", IF(('1 - Cover page'!$B$9-I346)= 7,"7", IF(('1 - Cover page'!$B$9-I346)= 8,"8", IF(('1 - Cover page'!$B$9-I346)= 9,"9", IF(('1 - Cover page'!$B$9-I346)= 10,"10", IF(('1 - Cover page'!$B$9-I346)= 11,"11", IF(('1 - Cover page'!$B$9-I346)= 12,"12", IF(('1 - Cover page'!$B$9-I346)= 13,"13", IF(('1 - Cover page'!$B$9-I346)= 14,"14", IF(('1 - Cover page'!$B$9-I346)= 15,"15",  ""))))))))))))))))</f>
        <v>0</v>
      </c>
      <c r="AA346" t="e">
        <f>VLOOKUP(E346,'Age group'!$A$2:$B$7,2,TRUE)</f>
        <v>#N/A</v>
      </c>
    </row>
    <row r="347" spans="1:27" ht="12.75" x14ac:dyDescent="0.2">
      <c r="A347" s="21">
        <v>344</v>
      </c>
      <c r="B347" s="22"/>
      <c r="C347" s="22"/>
      <c r="D347" s="23"/>
      <c r="E347" s="103"/>
      <c r="F347" s="22"/>
      <c r="G347" s="22"/>
      <c r="H347" s="24"/>
      <c r="I347" s="16"/>
      <c r="J347" s="25"/>
      <c r="K347" s="25"/>
      <c r="L347" s="26"/>
      <c r="M347" s="17"/>
      <c r="N347" s="27"/>
      <c r="O347" s="27"/>
      <c r="P347" s="20"/>
      <c r="Q347" s="28"/>
      <c r="R347" s="28"/>
      <c r="S347" s="27"/>
      <c r="T347" s="29"/>
      <c r="U347" s="29"/>
      <c r="V347" s="3"/>
      <c r="X347" t="str">
        <f>IF(('1 - Cover page'!$B$9-M347)&lt;6,"&lt;=5 Days","&gt;5 Days")</f>
        <v>&lt;=5 Days</v>
      </c>
      <c r="Y347" t="str">
        <f>IF(('1 - Cover page'!$B$9-M347)=0,"0", IF(('1 - Cover page'!$B$9-M347)= 1,"1", IF(('1 - Cover page'!$B$9-M347)= 2,"2", IF(('1 - Cover page'!$B$9-M347)= 3,"3", IF(('1 - Cover page'!$B$9-M347)= 4,"4", IF(('1 - Cover page'!$B$9-M347)= 5,"5", IF(('1 - Cover page'!$B$9-M347)= 6,"6", IF(('1 - Cover page'!$B$9-M347)= 7,"7", IF(('1 - Cover page'!$B$9-M347)= 8,"8", IF(('1 - Cover page'!$B$9-M347)= 9,"9", IF(('1 - Cover page'!$B$9-M347)= 10,"10", IF(('1 - Cover page'!$B$9-M347)= 11,"11", IF(('1 - Cover page'!$B$9-M347)= 12,"12", IF(('1 - Cover page'!$B$9-M347)= 13,"13", IF(('1 - Cover page'!$B$9-M347)= 14,"14", IF(('1 - Cover page'!$B$9-M347)= 15,"15",  ""))))))))))))))))</f>
        <v>0</v>
      </c>
      <c r="Z347" t="str">
        <f>IF(('1 - Cover page'!$B$9-I347)=0,"0", IF(('1 - Cover page'!$B$9-I347)= 1,"1", IF(('1 - Cover page'!$B$9-I347)= 2,"2", IF(('1 - Cover page'!$B$9-I347)= 3,"3", IF(('1 - Cover page'!$B$9-I347)= 4,"4", IF(('1 - Cover page'!$B$9-I347)= 5,"5", IF(('1 - Cover page'!$B$9-I347)= 6,"6", IF(('1 - Cover page'!$B$9-I347)= 7,"7", IF(('1 - Cover page'!$B$9-I347)= 8,"8", IF(('1 - Cover page'!$B$9-I347)= 9,"9", IF(('1 - Cover page'!$B$9-I347)= 10,"10", IF(('1 - Cover page'!$B$9-I347)= 11,"11", IF(('1 - Cover page'!$B$9-I347)= 12,"12", IF(('1 - Cover page'!$B$9-I347)= 13,"13", IF(('1 - Cover page'!$B$9-I347)= 14,"14", IF(('1 - Cover page'!$B$9-I347)= 15,"15",  ""))))))))))))))))</f>
        <v>0</v>
      </c>
      <c r="AA347" t="e">
        <f>VLOOKUP(E347,'Age group'!$A$2:$B$7,2,TRUE)</f>
        <v>#N/A</v>
      </c>
    </row>
    <row r="348" spans="1:27" ht="12.75" x14ac:dyDescent="0.2">
      <c r="A348" s="21">
        <v>345</v>
      </c>
      <c r="B348" s="22"/>
      <c r="C348" s="22"/>
      <c r="D348" s="23"/>
      <c r="E348" s="103"/>
      <c r="F348" s="22"/>
      <c r="G348" s="22"/>
      <c r="H348" s="24"/>
      <c r="I348" s="16"/>
      <c r="J348" s="25"/>
      <c r="K348" s="25"/>
      <c r="L348" s="26"/>
      <c r="M348" s="17"/>
      <c r="N348" s="27"/>
      <c r="O348" s="27"/>
      <c r="P348" s="20"/>
      <c r="Q348" s="28"/>
      <c r="R348" s="28"/>
      <c r="S348" s="27"/>
      <c r="T348" s="29"/>
      <c r="U348" s="29"/>
      <c r="V348" s="3"/>
      <c r="X348" t="str">
        <f>IF(('1 - Cover page'!$B$9-M348)&lt;6,"&lt;=5 Days","&gt;5 Days")</f>
        <v>&lt;=5 Days</v>
      </c>
      <c r="Y348" t="str">
        <f>IF(('1 - Cover page'!$B$9-M348)=0,"0", IF(('1 - Cover page'!$B$9-M348)= 1,"1", IF(('1 - Cover page'!$B$9-M348)= 2,"2", IF(('1 - Cover page'!$B$9-M348)= 3,"3", IF(('1 - Cover page'!$B$9-M348)= 4,"4", IF(('1 - Cover page'!$B$9-M348)= 5,"5", IF(('1 - Cover page'!$B$9-M348)= 6,"6", IF(('1 - Cover page'!$B$9-M348)= 7,"7", IF(('1 - Cover page'!$B$9-M348)= 8,"8", IF(('1 - Cover page'!$B$9-M348)= 9,"9", IF(('1 - Cover page'!$B$9-M348)= 10,"10", IF(('1 - Cover page'!$B$9-M348)= 11,"11", IF(('1 - Cover page'!$B$9-M348)= 12,"12", IF(('1 - Cover page'!$B$9-M348)= 13,"13", IF(('1 - Cover page'!$B$9-M348)= 14,"14", IF(('1 - Cover page'!$B$9-M348)= 15,"15",  ""))))))))))))))))</f>
        <v>0</v>
      </c>
      <c r="Z348" t="str">
        <f>IF(('1 - Cover page'!$B$9-I348)=0,"0", IF(('1 - Cover page'!$B$9-I348)= 1,"1", IF(('1 - Cover page'!$B$9-I348)= 2,"2", IF(('1 - Cover page'!$B$9-I348)= 3,"3", IF(('1 - Cover page'!$B$9-I348)= 4,"4", IF(('1 - Cover page'!$B$9-I348)= 5,"5", IF(('1 - Cover page'!$B$9-I348)= 6,"6", IF(('1 - Cover page'!$B$9-I348)= 7,"7", IF(('1 - Cover page'!$B$9-I348)= 8,"8", IF(('1 - Cover page'!$B$9-I348)= 9,"9", IF(('1 - Cover page'!$B$9-I348)= 10,"10", IF(('1 - Cover page'!$B$9-I348)= 11,"11", IF(('1 - Cover page'!$B$9-I348)= 12,"12", IF(('1 - Cover page'!$B$9-I348)= 13,"13", IF(('1 - Cover page'!$B$9-I348)= 14,"14", IF(('1 - Cover page'!$B$9-I348)= 15,"15",  ""))))))))))))))))</f>
        <v>0</v>
      </c>
      <c r="AA348" t="e">
        <f>VLOOKUP(E348,'Age group'!$A$2:$B$7,2,TRUE)</f>
        <v>#N/A</v>
      </c>
    </row>
    <row r="349" spans="1:27" ht="12.75" x14ac:dyDescent="0.2">
      <c r="A349" s="21">
        <v>346</v>
      </c>
      <c r="B349" s="22"/>
      <c r="C349" s="22"/>
      <c r="D349" s="23"/>
      <c r="E349" s="103"/>
      <c r="F349" s="22"/>
      <c r="G349" s="22"/>
      <c r="H349" s="24"/>
      <c r="I349" s="16"/>
      <c r="J349" s="25"/>
      <c r="K349" s="25"/>
      <c r="L349" s="26"/>
      <c r="M349" s="17"/>
      <c r="N349" s="27"/>
      <c r="O349" s="27"/>
      <c r="P349" s="20"/>
      <c r="Q349" s="28"/>
      <c r="R349" s="28"/>
      <c r="S349" s="27"/>
      <c r="T349" s="29"/>
      <c r="U349" s="29"/>
      <c r="V349" s="3"/>
      <c r="X349" t="str">
        <f>IF(('1 - Cover page'!$B$9-M349)&lt;6,"&lt;=5 Days","&gt;5 Days")</f>
        <v>&lt;=5 Days</v>
      </c>
      <c r="Y349" t="str">
        <f>IF(('1 - Cover page'!$B$9-M349)=0,"0", IF(('1 - Cover page'!$B$9-M349)= 1,"1", IF(('1 - Cover page'!$B$9-M349)= 2,"2", IF(('1 - Cover page'!$B$9-M349)= 3,"3", IF(('1 - Cover page'!$B$9-M349)= 4,"4", IF(('1 - Cover page'!$B$9-M349)= 5,"5", IF(('1 - Cover page'!$B$9-M349)= 6,"6", IF(('1 - Cover page'!$B$9-M349)= 7,"7", IF(('1 - Cover page'!$B$9-M349)= 8,"8", IF(('1 - Cover page'!$B$9-M349)= 9,"9", IF(('1 - Cover page'!$B$9-M349)= 10,"10", IF(('1 - Cover page'!$B$9-M349)= 11,"11", IF(('1 - Cover page'!$B$9-M349)= 12,"12", IF(('1 - Cover page'!$B$9-M349)= 13,"13", IF(('1 - Cover page'!$B$9-M349)= 14,"14", IF(('1 - Cover page'!$B$9-M349)= 15,"15",  ""))))))))))))))))</f>
        <v>0</v>
      </c>
      <c r="Z349" t="str">
        <f>IF(('1 - Cover page'!$B$9-I349)=0,"0", IF(('1 - Cover page'!$B$9-I349)= 1,"1", IF(('1 - Cover page'!$B$9-I349)= 2,"2", IF(('1 - Cover page'!$B$9-I349)= 3,"3", IF(('1 - Cover page'!$B$9-I349)= 4,"4", IF(('1 - Cover page'!$B$9-I349)= 5,"5", IF(('1 - Cover page'!$B$9-I349)= 6,"6", IF(('1 - Cover page'!$B$9-I349)= 7,"7", IF(('1 - Cover page'!$B$9-I349)= 8,"8", IF(('1 - Cover page'!$B$9-I349)= 9,"9", IF(('1 - Cover page'!$B$9-I349)= 10,"10", IF(('1 - Cover page'!$B$9-I349)= 11,"11", IF(('1 - Cover page'!$B$9-I349)= 12,"12", IF(('1 - Cover page'!$B$9-I349)= 13,"13", IF(('1 - Cover page'!$B$9-I349)= 14,"14", IF(('1 - Cover page'!$B$9-I349)= 15,"15",  ""))))))))))))))))</f>
        <v>0</v>
      </c>
      <c r="AA349" t="e">
        <f>VLOOKUP(E349,'Age group'!$A$2:$B$7,2,TRUE)</f>
        <v>#N/A</v>
      </c>
    </row>
    <row r="350" spans="1:27" ht="12.75" x14ac:dyDescent="0.2">
      <c r="A350" s="21">
        <v>347</v>
      </c>
      <c r="B350" s="22"/>
      <c r="C350" s="22"/>
      <c r="D350" s="23"/>
      <c r="E350" s="103"/>
      <c r="F350" s="22"/>
      <c r="G350" s="22"/>
      <c r="H350" s="24"/>
      <c r="I350" s="16"/>
      <c r="J350" s="25"/>
      <c r="K350" s="25"/>
      <c r="L350" s="26"/>
      <c r="M350" s="17"/>
      <c r="N350" s="27"/>
      <c r="O350" s="27"/>
      <c r="P350" s="20"/>
      <c r="Q350" s="28"/>
      <c r="R350" s="28"/>
      <c r="S350" s="27"/>
      <c r="T350" s="29"/>
      <c r="U350" s="29"/>
      <c r="V350" s="3"/>
      <c r="X350" t="str">
        <f>IF(('1 - Cover page'!$B$9-M350)&lt;6,"&lt;=5 Days","&gt;5 Days")</f>
        <v>&lt;=5 Days</v>
      </c>
      <c r="Y350" t="str">
        <f>IF(('1 - Cover page'!$B$9-M350)=0,"0", IF(('1 - Cover page'!$B$9-M350)= 1,"1", IF(('1 - Cover page'!$B$9-M350)= 2,"2", IF(('1 - Cover page'!$B$9-M350)= 3,"3", IF(('1 - Cover page'!$B$9-M350)= 4,"4", IF(('1 - Cover page'!$B$9-M350)= 5,"5", IF(('1 - Cover page'!$B$9-M350)= 6,"6", IF(('1 - Cover page'!$B$9-M350)= 7,"7", IF(('1 - Cover page'!$B$9-M350)= 8,"8", IF(('1 - Cover page'!$B$9-M350)= 9,"9", IF(('1 - Cover page'!$B$9-M350)= 10,"10", IF(('1 - Cover page'!$B$9-M350)= 11,"11", IF(('1 - Cover page'!$B$9-M350)= 12,"12", IF(('1 - Cover page'!$B$9-M350)= 13,"13", IF(('1 - Cover page'!$B$9-M350)= 14,"14", IF(('1 - Cover page'!$B$9-M350)= 15,"15",  ""))))))))))))))))</f>
        <v>0</v>
      </c>
      <c r="Z350" t="str">
        <f>IF(('1 - Cover page'!$B$9-I350)=0,"0", IF(('1 - Cover page'!$B$9-I350)= 1,"1", IF(('1 - Cover page'!$B$9-I350)= 2,"2", IF(('1 - Cover page'!$B$9-I350)= 3,"3", IF(('1 - Cover page'!$B$9-I350)= 4,"4", IF(('1 - Cover page'!$B$9-I350)= 5,"5", IF(('1 - Cover page'!$B$9-I350)= 6,"6", IF(('1 - Cover page'!$B$9-I350)= 7,"7", IF(('1 - Cover page'!$B$9-I350)= 8,"8", IF(('1 - Cover page'!$B$9-I350)= 9,"9", IF(('1 - Cover page'!$B$9-I350)= 10,"10", IF(('1 - Cover page'!$B$9-I350)= 11,"11", IF(('1 - Cover page'!$B$9-I350)= 12,"12", IF(('1 - Cover page'!$B$9-I350)= 13,"13", IF(('1 - Cover page'!$B$9-I350)= 14,"14", IF(('1 - Cover page'!$B$9-I350)= 15,"15",  ""))))))))))))))))</f>
        <v>0</v>
      </c>
      <c r="AA350" t="e">
        <f>VLOOKUP(E350,'Age group'!$A$2:$B$7,2,TRUE)</f>
        <v>#N/A</v>
      </c>
    </row>
    <row r="351" spans="1:27" ht="12.75" x14ac:dyDescent="0.2">
      <c r="A351" s="21">
        <v>348</v>
      </c>
      <c r="B351" s="22"/>
      <c r="C351" s="22"/>
      <c r="D351" s="23"/>
      <c r="E351" s="103"/>
      <c r="F351" s="22"/>
      <c r="G351" s="22"/>
      <c r="H351" s="24"/>
      <c r="I351" s="16"/>
      <c r="J351" s="25"/>
      <c r="K351" s="25"/>
      <c r="L351" s="26"/>
      <c r="M351" s="17"/>
      <c r="N351" s="27"/>
      <c r="O351" s="27"/>
      <c r="P351" s="20"/>
      <c r="Q351" s="28"/>
      <c r="R351" s="28"/>
      <c r="S351" s="27"/>
      <c r="T351" s="29"/>
      <c r="U351" s="29"/>
      <c r="V351" s="3"/>
      <c r="X351" t="str">
        <f>IF(('1 - Cover page'!$B$9-M351)&lt;6,"&lt;=5 Days","&gt;5 Days")</f>
        <v>&lt;=5 Days</v>
      </c>
      <c r="Y351" t="str">
        <f>IF(('1 - Cover page'!$B$9-M351)=0,"0", IF(('1 - Cover page'!$B$9-M351)= 1,"1", IF(('1 - Cover page'!$B$9-M351)= 2,"2", IF(('1 - Cover page'!$B$9-M351)= 3,"3", IF(('1 - Cover page'!$B$9-M351)= 4,"4", IF(('1 - Cover page'!$B$9-M351)= 5,"5", IF(('1 - Cover page'!$B$9-M351)= 6,"6", IF(('1 - Cover page'!$B$9-M351)= 7,"7", IF(('1 - Cover page'!$B$9-M351)= 8,"8", IF(('1 - Cover page'!$B$9-M351)= 9,"9", IF(('1 - Cover page'!$B$9-M351)= 10,"10", IF(('1 - Cover page'!$B$9-M351)= 11,"11", IF(('1 - Cover page'!$B$9-M351)= 12,"12", IF(('1 - Cover page'!$B$9-M351)= 13,"13", IF(('1 - Cover page'!$B$9-M351)= 14,"14", IF(('1 - Cover page'!$B$9-M351)= 15,"15",  ""))))))))))))))))</f>
        <v>0</v>
      </c>
      <c r="Z351" t="str">
        <f>IF(('1 - Cover page'!$B$9-I351)=0,"0", IF(('1 - Cover page'!$B$9-I351)= 1,"1", IF(('1 - Cover page'!$B$9-I351)= 2,"2", IF(('1 - Cover page'!$B$9-I351)= 3,"3", IF(('1 - Cover page'!$B$9-I351)= 4,"4", IF(('1 - Cover page'!$B$9-I351)= 5,"5", IF(('1 - Cover page'!$B$9-I351)= 6,"6", IF(('1 - Cover page'!$B$9-I351)= 7,"7", IF(('1 - Cover page'!$B$9-I351)= 8,"8", IF(('1 - Cover page'!$B$9-I351)= 9,"9", IF(('1 - Cover page'!$B$9-I351)= 10,"10", IF(('1 - Cover page'!$B$9-I351)= 11,"11", IF(('1 - Cover page'!$B$9-I351)= 12,"12", IF(('1 - Cover page'!$B$9-I351)= 13,"13", IF(('1 - Cover page'!$B$9-I351)= 14,"14", IF(('1 - Cover page'!$B$9-I351)= 15,"15",  ""))))))))))))))))</f>
        <v>0</v>
      </c>
      <c r="AA351" t="e">
        <f>VLOOKUP(E351,'Age group'!$A$2:$B$7,2,TRUE)</f>
        <v>#N/A</v>
      </c>
    </row>
    <row r="352" spans="1:27" ht="12.75" x14ac:dyDescent="0.2">
      <c r="A352" s="21">
        <v>349</v>
      </c>
      <c r="B352" s="22"/>
      <c r="C352" s="22"/>
      <c r="D352" s="23"/>
      <c r="E352" s="103"/>
      <c r="F352" s="22"/>
      <c r="G352" s="22"/>
      <c r="H352" s="24"/>
      <c r="I352" s="16"/>
      <c r="J352" s="25"/>
      <c r="K352" s="25"/>
      <c r="L352" s="26"/>
      <c r="M352" s="17"/>
      <c r="N352" s="27"/>
      <c r="O352" s="27"/>
      <c r="P352" s="20"/>
      <c r="Q352" s="28"/>
      <c r="R352" s="28"/>
      <c r="S352" s="27"/>
      <c r="T352" s="29"/>
      <c r="U352" s="29"/>
      <c r="V352" s="3"/>
      <c r="X352" t="str">
        <f>IF(('1 - Cover page'!$B$9-M352)&lt;6,"&lt;=5 Days","&gt;5 Days")</f>
        <v>&lt;=5 Days</v>
      </c>
      <c r="Y352" t="str">
        <f>IF(('1 - Cover page'!$B$9-M352)=0,"0", IF(('1 - Cover page'!$B$9-M352)= 1,"1", IF(('1 - Cover page'!$B$9-M352)= 2,"2", IF(('1 - Cover page'!$B$9-M352)= 3,"3", IF(('1 - Cover page'!$B$9-M352)= 4,"4", IF(('1 - Cover page'!$B$9-M352)= 5,"5", IF(('1 - Cover page'!$B$9-M352)= 6,"6", IF(('1 - Cover page'!$B$9-M352)= 7,"7", IF(('1 - Cover page'!$B$9-M352)= 8,"8", IF(('1 - Cover page'!$B$9-M352)= 9,"9", IF(('1 - Cover page'!$B$9-M352)= 10,"10", IF(('1 - Cover page'!$B$9-M352)= 11,"11", IF(('1 - Cover page'!$B$9-M352)= 12,"12", IF(('1 - Cover page'!$B$9-M352)= 13,"13", IF(('1 - Cover page'!$B$9-M352)= 14,"14", IF(('1 - Cover page'!$B$9-M352)= 15,"15",  ""))))))))))))))))</f>
        <v>0</v>
      </c>
      <c r="Z352" t="str">
        <f>IF(('1 - Cover page'!$B$9-I352)=0,"0", IF(('1 - Cover page'!$B$9-I352)= 1,"1", IF(('1 - Cover page'!$B$9-I352)= 2,"2", IF(('1 - Cover page'!$B$9-I352)= 3,"3", IF(('1 - Cover page'!$B$9-I352)= 4,"4", IF(('1 - Cover page'!$B$9-I352)= 5,"5", IF(('1 - Cover page'!$B$9-I352)= 6,"6", IF(('1 - Cover page'!$B$9-I352)= 7,"7", IF(('1 - Cover page'!$B$9-I352)= 8,"8", IF(('1 - Cover page'!$B$9-I352)= 9,"9", IF(('1 - Cover page'!$B$9-I352)= 10,"10", IF(('1 - Cover page'!$B$9-I352)= 11,"11", IF(('1 - Cover page'!$B$9-I352)= 12,"12", IF(('1 - Cover page'!$B$9-I352)= 13,"13", IF(('1 - Cover page'!$B$9-I352)= 14,"14", IF(('1 - Cover page'!$B$9-I352)= 15,"15",  ""))))))))))))))))</f>
        <v>0</v>
      </c>
      <c r="AA352" t="e">
        <f>VLOOKUP(E352,'Age group'!$A$2:$B$7,2,TRUE)</f>
        <v>#N/A</v>
      </c>
    </row>
    <row r="353" spans="1:27" ht="12.75" x14ac:dyDescent="0.2">
      <c r="A353" s="21">
        <v>350</v>
      </c>
      <c r="B353" s="22"/>
      <c r="C353" s="22"/>
      <c r="D353" s="23"/>
      <c r="E353" s="103"/>
      <c r="F353" s="22"/>
      <c r="G353" s="22"/>
      <c r="H353" s="24"/>
      <c r="I353" s="16"/>
      <c r="J353" s="25"/>
      <c r="K353" s="25"/>
      <c r="L353" s="26"/>
      <c r="M353" s="17"/>
      <c r="N353" s="27"/>
      <c r="O353" s="27"/>
      <c r="P353" s="20"/>
      <c r="Q353" s="28"/>
      <c r="R353" s="28"/>
      <c r="S353" s="27"/>
      <c r="T353" s="29"/>
      <c r="U353" s="29"/>
      <c r="V353" s="3"/>
      <c r="X353" t="str">
        <f>IF(('1 - Cover page'!$B$9-M353)&lt;6,"&lt;=5 Days","&gt;5 Days")</f>
        <v>&lt;=5 Days</v>
      </c>
      <c r="Y353" t="str">
        <f>IF(('1 - Cover page'!$B$9-M353)=0,"0", IF(('1 - Cover page'!$B$9-M353)= 1,"1", IF(('1 - Cover page'!$B$9-M353)= 2,"2", IF(('1 - Cover page'!$B$9-M353)= 3,"3", IF(('1 - Cover page'!$B$9-M353)= 4,"4", IF(('1 - Cover page'!$B$9-M353)= 5,"5", IF(('1 - Cover page'!$B$9-M353)= 6,"6", IF(('1 - Cover page'!$B$9-M353)= 7,"7", IF(('1 - Cover page'!$B$9-M353)= 8,"8", IF(('1 - Cover page'!$B$9-M353)= 9,"9", IF(('1 - Cover page'!$B$9-M353)= 10,"10", IF(('1 - Cover page'!$B$9-M353)= 11,"11", IF(('1 - Cover page'!$B$9-M353)= 12,"12", IF(('1 - Cover page'!$B$9-M353)= 13,"13", IF(('1 - Cover page'!$B$9-M353)= 14,"14", IF(('1 - Cover page'!$B$9-M353)= 15,"15",  ""))))))))))))))))</f>
        <v>0</v>
      </c>
      <c r="Z353" t="str">
        <f>IF(('1 - Cover page'!$B$9-I353)=0,"0", IF(('1 - Cover page'!$B$9-I353)= 1,"1", IF(('1 - Cover page'!$B$9-I353)= 2,"2", IF(('1 - Cover page'!$B$9-I353)= 3,"3", IF(('1 - Cover page'!$B$9-I353)= 4,"4", IF(('1 - Cover page'!$B$9-I353)= 5,"5", IF(('1 - Cover page'!$B$9-I353)= 6,"6", IF(('1 - Cover page'!$B$9-I353)= 7,"7", IF(('1 - Cover page'!$B$9-I353)= 8,"8", IF(('1 - Cover page'!$B$9-I353)= 9,"9", IF(('1 - Cover page'!$B$9-I353)= 10,"10", IF(('1 - Cover page'!$B$9-I353)= 11,"11", IF(('1 - Cover page'!$B$9-I353)= 12,"12", IF(('1 - Cover page'!$B$9-I353)= 13,"13", IF(('1 - Cover page'!$B$9-I353)= 14,"14", IF(('1 - Cover page'!$B$9-I353)= 15,"15",  ""))))))))))))))))</f>
        <v>0</v>
      </c>
      <c r="AA353" t="e">
        <f>VLOOKUP(E353,'Age group'!$A$2:$B$7,2,TRUE)</f>
        <v>#N/A</v>
      </c>
    </row>
    <row r="354" spans="1:27" ht="12.75" x14ac:dyDescent="0.2">
      <c r="A354" s="21">
        <v>351</v>
      </c>
      <c r="B354" s="22"/>
      <c r="C354" s="22"/>
      <c r="D354" s="23"/>
      <c r="E354" s="103"/>
      <c r="F354" s="22"/>
      <c r="G354" s="22"/>
      <c r="H354" s="24"/>
      <c r="I354" s="16"/>
      <c r="J354" s="25"/>
      <c r="K354" s="25"/>
      <c r="L354" s="26"/>
      <c r="M354" s="17"/>
      <c r="N354" s="27"/>
      <c r="O354" s="27"/>
      <c r="P354" s="20"/>
      <c r="Q354" s="28"/>
      <c r="R354" s="28"/>
      <c r="S354" s="27"/>
      <c r="T354" s="29"/>
      <c r="U354" s="29"/>
      <c r="V354" s="3"/>
      <c r="X354" t="str">
        <f>IF(('1 - Cover page'!$B$9-M354)&lt;6,"&lt;=5 Days","&gt;5 Days")</f>
        <v>&lt;=5 Days</v>
      </c>
      <c r="Y354" t="str">
        <f>IF(('1 - Cover page'!$B$9-M354)=0,"0", IF(('1 - Cover page'!$B$9-M354)= 1,"1", IF(('1 - Cover page'!$B$9-M354)= 2,"2", IF(('1 - Cover page'!$B$9-M354)= 3,"3", IF(('1 - Cover page'!$B$9-M354)= 4,"4", IF(('1 - Cover page'!$B$9-M354)= 5,"5", IF(('1 - Cover page'!$B$9-M354)= 6,"6", IF(('1 - Cover page'!$B$9-M354)= 7,"7", IF(('1 - Cover page'!$B$9-M354)= 8,"8", IF(('1 - Cover page'!$B$9-M354)= 9,"9", IF(('1 - Cover page'!$B$9-M354)= 10,"10", IF(('1 - Cover page'!$B$9-M354)= 11,"11", IF(('1 - Cover page'!$B$9-M354)= 12,"12", IF(('1 - Cover page'!$B$9-M354)= 13,"13", IF(('1 - Cover page'!$B$9-M354)= 14,"14", IF(('1 - Cover page'!$B$9-M354)= 15,"15",  ""))))))))))))))))</f>
        <v>0</v>
      </c>
      <c r="Z354" t="str">
        <f>IF(('1 - Cover page'!$B$9-I354)=0,"0", IF(('1 - Cover page'!$B$9-I354)= 1,"1", IF(('1 - Cover page'!$B$9-I354)= 2,"2", IF(('1 - Cover page'!$B$9-I354)= 3,"3", IF(('1 - Cover page'!$B$9-I354)= 4,"4", IF(('1 - Cover page'!$B$9-I354)= 5,"5", IF(('1 - Cover page'!$B$9-I354)= 6,"6", IF(('1 - Cover page'!$B$9-I354)= 7,"7", IF(('1 - Cover page'!$B$9-I354)= 8,"8", IF(('1 - Cover page'!$B$9-I354)= 9,"9", IF(('1 - Cover page'!$B$9-I354)= 10,"10", IF(('1 - Cover page'!$B$9-I354)= 11,"11", IF(('1 - Cover page'!$B$9-I354)= 12,"12", IF(('1 - Cover page'!$B$9-I354)= 13,"13", IF(('1 - Cover page'!$B$9-I354)= 14,"14", IF(('1 - Cover page'!$B$9-I354)= 15,"15",  ""))))))))))))))))</f>
        <v>0</v>
      </c>
      <c r="AA354" t="e">
        <f>VLOOKUP(E354,'Age group'!$A$2:$B$7,2,TRUE)</f>
        <v>#N/A</v>
      </c>
    </row>
    <row r="355" spans="1:27" ht="12.75" x14ac:dyDescent="0.2">
      <c r="A355" s="21">
        <v>352</v>
      </c>
      <c r="B355" s="22"/>
      <c r="C355" s="22"/>
      <c r="D355" s="23"/>
      <c r="E355" s="103"/>
      <c r="F355" s="22"/>
      <c r="G355" s="22"/>
      <c r="H355" s="24"/>
      <c r="I355" s="16"/>
      <c r="J355" s="25"/>
      <c r="K355" s="25"/>
      <c r="L355" s="26"/>
      <c r="M355" s="17"/>
      <c r="N355" s="27"/>
      <c r="O355" s="27"/>
      <c r="P355" s="20"/>
      <c r="Q355" s="28"/>
      <c r="R355" s="28"/>
      <c r="S355" s="27"/>
      <c r="T355" s="29"/>
      <c r="U355" s="29"/>
      <c r="V355" s="3"/>
      <c r="X355" t="str">
        <f>IF(('1 - Cover page'!$B$9-M355)&lt;6,"&lt;=5 Days","&gt;5 Days")</f>
        <v>&lt;=5 Days</v>
      </c>
      <c r="Y355" t="str">
        <f>IF(('1 - Cover page'!$B$9-M355)=0,"0", IF(('1 - Cover page'!$B$9-M355)= 1,"1", IF(('1 - Cover page'!$B$9-M355)= 2,"2", IF(('1 - Cover page'!$B$9-M355)= 3,"3", IF(('1 - Cover page'!$B$9-M355)= 4,"4", IF(('1 - Cover page'!$B$9-M355)= 5,"5", IF(('1 - Cover page'!$B$9-M355)= 6,"6", IF(('1 - Cover page'!$B$9-M355)= 7,"7", IF(('1 - Cover page'!$B$9-M355)= 8,"8", IF(('1 - Cover page'!$B$9-M355)= 9,"9", IF(('1 - Cover page'!$B$9-M355)= 10,"10", IF(('1 - Cover page'!$B$9-M355)= 11,"11", IF(('1 - Cover page'!$B$9-M355)= 12,"12", IF(('1 - Cover page'!$B$9-M355)= 13,"13", IF(('1 - Cover page'!$B$9-M355)= 14,"14", IF(('1 - Cover page'!$B$9-M355)= 15,"15",  ""))))))))))))))))</f>
        <v>0</v>
      </c>
      <c r="Z355" t="str">
        <f>IF(('1 - Cover page'!$B$9-I355)=0,"0", IF(('1 - Cover page'!$B$9-I355)= 1,"1", IF(('1 - Cover page'!$B$9-I355)= 2,"2", IF(('1 - Cover page'!$B$9-I355)= 3,"3", IF(('1 - Cover page'!$B$9-I355)= 4,"4", IF(('1 - Cover page'!$B$9-I355)= 5,"5", IF(('1 - Cover page'!$B$9-I355)= 6,"6", IF(('1 - Cover page'!$B$9-I355)= 7,"7", IF(('1 - Cover page'!$B$9-I355)= 8,"8", IF(('1 - Cover page'!$B$9-I355)= 9,"9", IF(('1 - Cover page'!$B$9-I355)= 10,"10", IF(('1 - Cover page'!$B$9-I355)= 11,"11", IF(('1 - Cover page'!$B$9-I355)= 12,"12", IF(('1 - Cover page'!$B$9-I355)= 13,"13", IF(('1 - Cover page'!$B$9-I355)= 14,"14", IF(('1 - Cover page'!$B$9-I355)= 15,"15",  ""))))))))))))))))</f>
        <v>0</v>
      </c>
      <c r="AA355" t="e">
        <f>VLOOKUP(E355,'Age group'!$A$2:$B$7,2,TRUE)</f>
        <v>#N/A</v>
      </c>
    </row>
    <row r="356" spans="1:27" ht="12.75" x14ac:dyDescent="0.2">
      <c r="A356" s="21">
        <v>353</v>
      </c>
      <c r="B356" s="22"/>
      <c r="C356" s="22"/>
      <c r="D356" s="23"/>
      <c r="E356" s="103"/>
      <c r="F356" s="22"/>
      <c r="G356" s="22"/>
      <c r="H356" s="24"/>
      <c r="I356" s="16"/>
      <c r="J356" s="25"/>
      <c r="K356" s="25"/>
      <c r="L356" s="26"/>
      <c r="M356" s="17"/>
      <c r="N356" s="27"/>
      <c r="O356" s="27"/>
      <c r="P356" s="20"/>
      <c r="Q356" s="28"/>
      <c r="R356" s="28"/>
      <c r="S356" s="27"/>
      <c r="T356" s="29"/>
      <c r="U356" s="29"/>
      <c r="V356" s="3"/>
      <c r="X356" t="str">
        <f>IF(('1 - Cover page'!$B$9-M356)&lt;6,"&lt;=5 Days","&gt;5 Days")</f>
        <v>&lt;=5 Days</v>
      </c>
      <c r="Y356" t="str">
        <f>IF(('1 - Cover page'!$B$9-M356)=0,"0", IF(('1 - Cover page'!$B$9-M356)= 1,"1", IF(('1 - Cover page'!$B$9-M356)= 2,"2", IF(('1 - Cover page'!$B$9-M356)= 3,"3", IF(('1 - Cover page'!$B$9-M356)= 4,"4", IF(('1 - Cover page'!$B$9-M356)= 5,"5", IF(('1 - Cover page'!$B$9-M356)= 6,"6", IF(('1 - Cover page'!$B$9-M356)= 7,"7", IF(('1 - Cover page'!$B$9-M356)= 8,"8", IF(('1 - Cover page'!$B$9-M356)= 9,"9", IF(('1 - Cover page'!$B$9-M356)= 10,"10", IF(('1 - Cover page'!$B$9-M356)= 11,"11", IF(('1 - Cover page'!$B$9-M356)= 12,"12", IF(('1 - Cover page'!$B$9-M356)= 13,"13", IF(('1 - Cover page'!$B$9-M356)= 14,"14", IF(('1 - Cover page'!$B$9-M356)= 15,"15",  ""))))))))))))))))</f>
        <v>0</v>
      </c>
      <c r="Z356" t="str">
        <f>IF(('1 - Cover page'!$B$9-I356)=0,"0", IF(('1 - Cover page'!$B$9-I356)= 1,"1", IF(('1 - Cover page'!$B$9-I356)= 2,"2", IF(('1 - Cover page'!$B$9-I356)= 3,"3", IF(('1 - Cover page'!$B$9-I356)= 4,"4", IF(('1 - Cover page'!$B$9-I356)= 5,"5", IF(('1 - Cover page'!$B$9-I356)= 6,"6", IF(('1 - Cover page'!$B$9-I356)= 7,"7", IF(('1 - Cover page'!$B$9-I356)= 8,"8", IF(('1 - Cover page'!$B$9-I356)= 9,"9", IF(('1 - Cover page'!$B$9-I356)= 10,"10", IF(('1 - Cover page'!$B$9-I356)= 11,"11", IF(('1 - Cover page'!$B$9-I356)= 12,"12", IF(('1 - Cover page'!$B$9-I356)= 13,"13", IF(('1 - Cover page'!$B$9-I356)= 14,"14", IF(('1 - Cover page'!$B$9-I356)= 15,"15",  ""))))))))))))))))</f>
        <v>0</v>
      </c>
      <c r="AA356" t="e">
        <f>VLOOKUP(E356,'Age group'!$A$2:$B$7,2,TRUE)</f>
        <v>#N/A</v>
      </c>
    </row>
    <row r="357" spans="1:27" ht="12.75" x14ac:dyDescent="0.2">
      <c r="A357" s="21">
        <v>354</v>
      </c>
      <c r="B357" s="22"/>
      <c r="C357" s="22"/>
      <c r="D357" s="23"/>
      <c r="E357" s="103"/>
      <c r="F357" s="22"/>
      <c r="G357" s="22"/>
      <c r="H357" s="24"/>
      <c r="I357" s="16"/>
      <c r="J357" s="25"/>
      <c r="K357" s="25"/>
      <c r="L357" s="26"/>
      <c r="M357" s="17"/>
      <c r="N357" s="27"/>
      <c r="O357" s="27"/>
      <c r="P357" s="20"/>
      <c r="Q357" s="28"/>
      <c r="R357" s="28"/>
      <c r="S357" s="27"/>
      <c r="T357" s="29"/>
      <c r="U357" s="29"/>
      <c r="V357" s="3"/>
      <c r="X357" t="str">
        <f>IF(('1 - Cover page'!$B$9-M357)&lt;6,"&lt;=5 Days","&gt;5 Days")</f>
        <v>&lt;=5 Days</v>
      </c>
      <c r="Y357" t="str">
        <f>IF(('1 - Cover page'!$B$9-M357)=0,"0", IF(('1 - Cover page'!$B$9-M357)= 1,"1", IF(('1 - Cover page'!$B$9-M357)= 2,"2", IF(('1 - Cover page'!$B$9-M357)= 3,"3", IF(('1 - Cover page'!$B$9-M357)= 4,"4", IF(('1 - Cover page'!$B$9-M357)= 5,"5", IF(('1 - Cover page'!$B$9-M357)= 6,"6", IF(('1 - Cover page'!$B$9-M357)= 7,"7", IF(('1 - Cover page'!$B$9-M357)= 8,"8", IF(('1 - Cover page'!$B$9-M357)= 9,"9", IF(('1 - Cover page'!$B$9-M357)= 10,"10", IF(('1 - Cover page'!$B$9-M357)= 11,"11", IF(('1 - Cover page'!$B$9-M357)= 12,"12", IF(('1 - Cover page'!$B$9-M357)= 13,"13", IF(('1 - Cover page'!$B$9-M357)= 14,"14", IF(('1 - Cover page'!$B$9-M357)= 15,"15",  ""))))))))))))))))</f>
        <v>0</v>
      </c>
      <c r="Z357" t="str">
        <f>IF(('1 - Cover page'!$B$9-I357)=0,"0", IF(('1 - Cover page'!$B$9-I357)= 1,"1", IF(('1 - Cover page'!$B$9-I357)= 2,"2", IF(('1 - Cover page'!$B$9-I357)= 3,"3", IF(('1 - Cover page'!$B$9-I357)= 4,"4", IF(('1 - Cover page'!$B$9-I357)= 5,"5", IF(('1 - Cover page'!$B$9-I357)= 6,"6", IF(('1 - Cover page'!$B$9-I357)= 7,"7", IF(('1 - Cover page'!$B$9-I357)= 8,"8", IF(('1 - Cover page'!$B$9-I357)= 9,"9", IF(('1 - Cover page'!$B$9-I357)= 10,"10", IF(('1 - Cover page'!$B$9-I357)= 11,"11", IF(('1 - Cover page'!$B$9-I357)= 12,"12", IF(('1 - Cover page'!$B$9-I357)= 13,"13", IF(('1 - Cover page'!$B$9-I357)= 14,"14", IF(('1 - Cover page'!$B$9-I357)= 15,"15",  ""))))))))))))))))</f>
        <v>0</v>
      </c>
      <c r="AA357" t="e">
        <f>VLOOKUP(E357,'Age group'!$A$2:$B$7,2,TRUE)</f>
        <v>#N/A</v>
      </c>
    </row>
    <row r="358" spans="1:27" ht="12.75" x14ac:dyDescent="0.2">
      <c r="A358" s="21">
        <v>355</v>
      </c>
      <c r="B358" s="22"/>
      <c r="C358" s="22"/>
      <c r="D358" s="23"/>
      <c r="E358" s="103"/>
      <c r="F358" s="22"/>
      <c r="G358" s="22"/>
      <c r="H358" s="24"/>
      <c r="I358" s="16"/>
      <c r="J358" s="25"/>
      <c r="K358" s="25"/>
      <c r="L358" s="26"/>
      <c r="M358" s="17"/>
      <c r="N358" s="27"/>
      <c r="O358" s="27"/>
      <c r="P358" s="20"/>
      <c r="Q358" s="28"/>
      <c r="R358" s="28"/>
      <c r="S358" s="27"/>
      <c r="T358" s="29"/>
      <c r="U358" s="29"/>
      <c r="V358" s="3"/>
      <c r="X358" t="str">
        <f>IF(('1 - Cover page'!$B$9-M358)&lt;6,"&lt;=5 Days","&gt;5 Days")</f>
        <v>&lt;=5 Days</v>
      </c>
      <c r="Y358" t="str">
        <f>IF(('1 - Cover page'!$B$9-M358)=0,"0", IF(('1 - Cover page'!$B$9-M358)= 1,"1", IF(('1 - Cover page'!$B$9-M358)= 2,"2", IF(('1 - Cover page'!$B$9-M358)= 3,"3", IF(('1 - Cover page'!$B$9-M358)= 4,"4", IF(('1 - Cover page'!$B$9-M358)= 5,"5", IF(('1 - Cover page'!$B$9-M358)= 6,"6", IF(('1 - Cover page'!$B$9-M358)= 7,"7", IF(('1 - Cover page'!$B$9-M358)= 8,"8", IF(('1 - Cover page'!$B$9-M358)= 9,"9", IF(('1 - Cover page'!$B$9-M358)= 10,"10", IF(('1 - Cover page'!$B$9-M358)= 11,"11", IF(('1 - Cover page'!$B$9-M358)= 12,"12", IF(('1 - Cover page'!$B$9-M358)= 13,"13", IF(('1 - Cover page'!$B$9-M358)= 14,"14", IF(('1 - Cover page'!$B$9-M358)= 15,"15",  ""))))))))))))))))</f>
        <v>0</v>
      </c>
      <c r="Z358" t="str">
        <f>IF(('1 - Cover page'!$B$9-I358)=0,"0", IF(('1 - Cover page'!$B$9-I358)= 1,"1", IF(('1 - Cover page'!$B$9-I358)= 2,"2", IF(('1 - Cover page'!$B$9-I358)= 3,"3", IF(('1 - Cover page'!$B$9-I358)= 4,"4", IF(('1 - Cover page'!$B$9-I358)= 5,"5", IF(('1 - Cover page'!$B$9-I358)= 6,"6", IF(('1 - Cover page'!$B$9-I358)= 7,"7", IF(('1 - Cover page'!$B$9-I358)= 8,"8", IF(('1 - Cover page'!$B$9-I358)= 9,"9", IF(('1 - Cover page'!$B$9-I358)= 10,"10", IF(('1 - Cover page'!$B$9-I358)= 11,"11", IF(('1 - Cover page'!$B$9-I358)= 12,"12", IF(('1 - Cover page'!$B$9-I358)= 13,"13", IF(('1 - Cover page'!$B$9-I358)= 14,"14", IF(('1 - Cover page'!$B$9-I358)= 15,"15",  ""))))))))))))))))</f>
        <v>0</v>
      </c>
      <c r="AA358" t="e">
        <f>VLOOKUP(E358,'Age group'!$A$2:$B$7,2,TRUE)</f>
        <v>#N/A</v>
      </c>
    </row>
    <row r="359" spans="1:27" ht="12.75" x14ac:dyDescent="0.2">
      <c r="A359" s="21">
        <v>356</v>
      </c>
      <c r="B359" s="22"/>
      <c r="C359" s="22"/>
      <c r="D359" s="23"/>
      <c r="E359" s="103"/>
      <c r="F359" s="22"/>
      <c r="G359" s="22"/>
      <c r="H359" s="24"/>
      <c r="I359" s="16"/>
      <c r="J359" s="25"/>
      <c r="K359" s="25"/>
      <c r="L359" s="26"/>
      <c r="M359" s="17"/>
      <c r="N359" s="27"/>
      <c r="O359" s="27"/>
      <c r="P359" s="20"/>
      <c r="Q359" s="28"/>
      <c r="R359" s="28"/>
      <c r="S359" s="27"/>
      <c r="T359" s="29"/>
      <c r="U359" s="29"/>
      <c r="V359" s="3"/>
      <c r="X359" t="str">
        <f>IF(('1 - Cover page'!$B$9-M359)&lt;6,"&lt;=5 Days","&gt;5 Days")</f>
        <v>&lt;=5 Days</v>
      </c>
      <c r="Y359" t="str">
        <f>IF(('1 - Cover page'!$B$9-M359)=0,"0", IF(('1 - Cover page'!$B$9-M359)= 1,"1", IF(('1 - Cover page'!$B$9-M359)= 2,"2", IF(('1 - Cover page'!$B$9-M359)= 3,"3", IF(('1 - Cover page'!$B$9-M359)= 4,"4", IF(('1 - Cover page'!$B$9-M359)= 5,"5", IF(('1 - Cover page'!$B$9-M359)= 6,"6", IF(('1 - Cover page'!$B$9-M359)= 7,"7", IF(('1 - Cover page'!$B$9-M359)= 8,"8", IF(('1 - Cover page'!$B$9-M359)= 9,"9", IF(('1 - Cover page'!$B$9-M359)= 10,"10", IF(('1 - Cover page'!$B$9-M359)= 11,"11", IF(('1 - Cover page'!$B$9-M359)= 12,"12", IF(('1 - Cover page'!$B$9-M359)= 13,"13", IF(('1 - Cover page'!$B$9-M359)= 14,"14", IF(('1 - Cover page'!$B$9-M359)= 15,"15",  ""))))))))))))))))</f>
        <v>0</v>
      </c>
      <c r="Z359" t="str">
        <f>IF(('1 - Cover page'!$B$9-I359)=0,"0", IF(('1 - Cover page'!$B$9-I359)= 1,"1", IF(('1 - Cover page'!$B$9-I359)= 2,"2", IF(('1 - Cover page'!$B$9-I359)= 3,"3", IF(('1 - Cover page'!$B$9-I359)= 4,"4", IF(('1 - Cover page'!$B$9-I359)= 5,"5", IF(('1 - Cover page'!$B$9-I359)= 6,"6", IF(('1 - Cover page'!$B$9-I359)= 7,"7", IF(('1 - Cover page'!$B$9-I359)= 8,"8", IF(('1 - Cover page'!$B$9-I359)= 9,"9", IF(('1 - Cover page'!$B$9-I359)= 10,"10", IF(('1 - Cover page'!$B$9-I359)= 11,"11", IF(('1 - Cover page'!$B$9-I359)= 12,"12", IF(('1 - Cover page'!$B$9-I359)= 13,"13", IF(('1 - Cover page'!$B$9-I359)= 14,"14", IF(('1 - Cover page'!$B$9-I359)= 15,"15",  ""))))))))))))))))</f>
        <v>0</v>
      </c>
      <c r="AA359" t="e">
        <f>VLOOKUP(E359,'Age group'!$A$2:$B$7,2,TRUE)</f>
        <v>#N/A</v>
      </c>
    </row>
    <row r="360" spans="1:27" ht="12.75" x14ac:dyDescent="0.2">
      <c r="A360" s="21">
        <v>357</v>
      </c>
      <c r="B360" s="22"/>
      <c r="C360" s="22"/>
      <c r="D360" s="23"/>
      <c r="E360" s="103"/>
      <c r="F360" s="22"/>
      <c r="G360" s="22"/>
      <c r="H360" s="24"/>
      <c r="I360" s="16"/>
      <c r="J360" s="25"/>
      <c r="K360" s="25"/>
      <c r="L360" s="26"/>
      <c r="M360" s="17"/>
      <c r="N360" s="27"/>
      <c r="O360" s="27"/>
      <c r="P360" s="20"/>
      <c r="Q360" s="28"/>
      <c r="R360" s="28"/>
      <c r="S360" s="27"/>
      <c r="T360" s="29"/>
      <c r="U360" s="29"/>
      <c r="V360" s="3"/>
      <c r="X360" t="str">
        <f>IF(('1 - Cover page'!$B$9-M360)&lt;6,"&lt;=5 Days","&gt;5 Days")</f>
        <v>&lt;=5 Days</v>
      </c>
      <c r="Y360" t="str">
        <f>IF(('1 - Cover page'!$B$9-M360)=0,"0", IF(('1 - Cover page'!$B$9-M360)= 1,"1", IF(('1 - Cover page'!$B$9-M360)= 2,"2", IF(('1 - Cover page'!$B$9-M360)= 3,"3", IF(('1 - Cover page'!$B$9-M360)= 4,"4", IF(('1 - Cover page'!$B$9-M360)= 5,"5", IF(('1 - Cover page'!$B$9-M360)= 6,"6", IF(('1 - Cover page'!$B$9-M360)= 7,"7", IF(('1 - Cover page'!$B$9-M360)= 8,"8", IF(('1 - Cover page'!$B$9-M360)= 9,"9", IF(('1 - Cover page'!$B$9-M360)= 10,"10", IF(('1 - Cover page'!$B$9-M360)= 11,"11", IF(('1 - Cover page'!$B$9-M360)= 12,"12", IF(('1 - Cover page'!$B$9-M360)= 13,"13", IF(('1 - Cover page'!$B$9-M360)= 14,"14", IF(('1 - Cover page'!$B$9-M360)= 15,"15",  ""))))))))))))))))</f>
        <v>0</v>
      </c>
      <c r="Z360" t="str">
        <f>IF(('1 - Cover page'!$B$9-I360)=0,"0", IF(('1 - Cover page'!$B$9-I360)= 1,"1", IF(('1 - Cover page'!$B$9-I360)= 2,"2", IF(('1 - Cover page'!$B$9-I360)= 3,"3", IF(('1 - Cover page'!$B$9-I360)= 4,"4", IF(('1 - Cover page'!$B$9-I360)= 5,"5", IF(('1 - Cover page'!$B$9-I360)= 6,"6", IF(('1 - Cover page'!$B$9-I360)= 7,"7", IF(('1 - Cover page'!$B$9-I360)= 8,"8", IF(('1 - Cover page'!$B$9-I360)= 9,"9", IF(('1 - Cover page'!$B$9-I360)= 10,"10", IF(('1 - Cover page'!$B$9-I360)= 11,"11", IF(('1 - Cover page'!$B$9-I360)= 12,"12", IF(('1 - Cover page'!$B$9-I360)= 13,"13", IF(('1 - Cover page'!$B$9-I360)= 14,"14", IF(('1 - Cover page'!$B$9-I360)= 15,"15",  ""))))))))))))))))</f>
        <v>0</v>
      </c>
      <c r="AA360" t="e">
        <f>VLOOKUP(E360,'Age group'!$A$2:$B$7,2,TRUE)</f>
        <v>#N/A</v>
      </c>
    </row>
    <row r="361" spans="1:27" ht="12.75" x14ac:dyDescent="0.2">
      <c r="A361" s="21">
        <v>358</v>
      </c>
      <c r="B361" s="22"/>
      <c r="C361" s="22"/>
      <c r="D361" s="23"/>
      <c r="E361" s="103"/>
      <c r="F361" s="22"/>
      <c r="G361" s="22"/>
      <c r="H361" s="24"/>
      <c r="I361" s="16"/>
      <c r="J361" s="25"/>
      <c r="K361" s="25"/>
      <c r="L361" s="26"/>
      <c r="M361" s="17"/>
      <c r="N361" s="27"/>
      <c r="O361" s="27"/>
      <c r="P361" s="20"/>
      <c r="Q361" s="28"/>
      <c r="R361" s="28"/>
      <c r="S361" s="27"/>
      <c r="T361" s="29"/>
      <c r="U361" s="29"/>
      <c r="V361" s="3"/>
      <c r="X361" t="str">
        <f>IF(('1 - Cover page'!$B$9-M361)&lt;6,"&lt;=5 Days","&gt;5 Days")</f>
        <v>&lt;=5 Days</v>
      </c>
      <c r="Y361" t="str">
        <f>IF(('1 - Cover page'!$B$9-M361)=0,"0", IF(('1 - Cover page'!$B$9-M361)= 1,"1", IF(('1 - Cover page'!$B$9-M361)= 2,"2", IF(('1 - Cover page'!$B$9-M361)= 3,"3", IF(('1 - Cover page'!$B$9-M361)= 4,"4", IF(('1 - Cover page'!$B$9-M361)= 5,"5", IF(('1 - Cover page'!$B$9-M361)= 6,"6", IF(('1 - Cover page'!$B$9-M361)= 7,"7", IF(('1 - Cover page'!$B$9-M361)= 8,"8", IF(('1 - Cover page'!$B$9-M361)= 9,"9", IF(('1 - Cover page'!$B$9-M361)= 10,"10", IF(('1 - Cover page'!$B$9-M361)= 11,"11", IF(('1 - Cover page'!$B$9-M361)= 12,"12", IF(('1 - Cover page'!$B$9-M361)= 13,"13", IF(('1 - Cover page'!$B$9-M361)= 14,"14", IF(('1 - Cover page'!$B$9-M361)= 15,"15",  ""))))))))))))))))</f>
        <v>0</v>
      </c>
      <c r="Z361" t="str">
        <f>IF(('1 - Cover page'!$B$9-I361)=0,"0", IF(('1 - Cover page'!$B$9-I361)= 1,"1", IF(('1 - Cover page'!$B$9-I361)= 2,"2", IF(('1 - Cover page'!$B$9-I361)= 3,"3", IF(('1 - Cover page'!$B$9-I361)= 4,"4", IF(('1 - Cover page'!$B$9-I361)= 5,"5", IF(('1 - Cover page'!$B$9-I361)= 6,"6", IF(('1 - Cover page'!$B$9-I361)= 7,"7", IF(('1 - Cover page'!$B$9-I361)= 8,"8", IF(('1 - Cover page'!$B$9-I361)= 9,"9", IF(('1 - Cover page'!$B$9-I361)= 10,"10", IF(('1 - Cover page'!$B$9-I361)= 11,"11", IF(('1 - Cover page'!$B$9-I361)= 12,"12", IF(('1 - Cover page'!$B$9-I361)= 13,"13", IF(('1 - Cover page'!$B$9-I361)= 14,"14", IF(('1 - Cover page'!$B$9-I361)= 15,"15",  ""))))))))))))))))</f>
        <v>0</v>
      </c>
      <c r="AA361" t="e">
        <f>VLOOKUP(E361,'Age group'!$A$2:$B$7,2,TRUE)</f>
        <v>#N/A</v>
      </c>
    </row>
    <row r="362" spans="1:27" ht="12.75" x14ac:dyDescent="0.2">
      <c r="A362" s="21">
        <v>359</v>
      </c>
      <c r="B362" s="22"/>
      <c r="C362" s="22"/>
      <c r="D362" s="23"/>
      <c r="E362" s="103"/>
      <c r="F362" s="22"/>
      <c r="G362" s="22"/>
      <c r="H362" s="24"/>
      <c r="I362" s="16"/>
      <c r="J362" s="25"/>
      <c r="K362" s="25"/>
      <c r="L362" s="26"/>
      <c r="M362" s="17"/>
      <c r="N362" s="27"/>
      <c r="O362" s="27"/>
      <c r="P362" s="20"/>
      <c r="Q362" s="28"/>
      <c r="R362" s="28"/>
      <c r="S362" s="27"/>
      <c r="T362" s="29"/>
      <c r="U362" s="29"/>
      <c r="V362" s="3"/>
      <c r="X362" t="str">
        <f>IF(('1 - Cover page'!$B$9-M362)&lt;6,"&lt;=5 Days","&gt;5 Days")</f>
        <v>&lt;=5 Days</v>
      </c>
      <c r="Y362" t="str">
        <f>IF(('1 - Cover page'!$B$9-M362)=0,"0", IF(('1 - Cover page'!$B$9-M362)= 1,"1", IF(('1 - Cover page'!$B$9-M362)= 2,"2", IF(('1 - Cover page'!$B$9-M362)= 3,"3", IF(('1 - Cover page'!$B$9-M362)= 4,"4", IF(('1 - Cover page'!$B$9-M362)= 5,"5", IF(('1 - Cover page'!$B$9-M362)= 6,"6", IF(('1 - Cover page'!$B$9-M362)= 7,"7", IF(('1 - Cover page'!$B$9-M362)= 8,"8", IF(('1 - Cover page'!$B$9-M362)= 9,"9", IF(('1 - Cover page'!$B$9-M362)= 10,"10", IF(('1 - Cover page'!$B$9-M362)= 11,"11", IF(('1 - Cover page'!$B$9-M362)= 12,"12", IF(('1 - Cover page'!$B$9-M362)= 13,"13", IF(('1 - Cover page'!$B$9-M362)= 14,"14", IF(('1 - Cover page'!$B$9-M362)= 15,"15",  ""))))))))))))))))</f>
        <v>0</v>
      </c>
      <c r="Z362" t="str">
        <f>IF(('1 - Cover page'!$B$9-I362)=0,"0", IF(('1 - Cover page'!$B$9-I362)= 1,"1", IF(('1 - Cover page'!$B$9-I362)= 2,"2", IF(('1 - Cover page'!$B$9-I362)= 3,"3", IF(('1 - Cover page'!$B$9-I362)= 4,"4", IF(('1 - Cover page'!$B$9-I362)= 5,"5", IF(('1 - Cover page'!$B$9-I362)= 6,"6", IF(('1 - Cover page'!$B$9-I362)= 7,"7", IF(('1 - Cover page'!$B$9-I362)= 8,"8", IF(('1 - Cover page'!$B$9-I362)= 9,"9", IF(('1 - Cover page'!$B$9-I362)= 10,"10", IF(('1 - Cover page'!$B$9-I362)= 11,"11", IF(('1 - Cover page'!$B$9-I362)= 12,"12", IF(('1 - Cover page'!$B$9-I362)= 13,"13", IF(('1 - Cover page'!$B$9-I362)= 14,"14", IF(('1 - Cover page'!$B$9-I362)= 15,"15",  ""))))))))))))))))</f>
        <v>0</v>
      </c>
      <c r="AA362" t="e">
        <f>VLOOKUP(E362,'Age group'!$A$2:$B$7,2,TRUE)</f>
        <v>#N/A</v>
      </c>
    </row>
    <row r="363" spans="1:27" ht="12.75" x14ac:dyDescent="0.2">
      <c r="A363" s="21">
        <v>360</v>
      </c>
      <c r="B363" s="22"/>
      <c r="C363" s="22"/>
      <c r="D363" s="23"/>
      <c r="E363" s="103"/>
      <c r="F363" s="22"/>
      <c r="G363" s="22"/>
      <c r="H363" s="24"/>
      <c r="I363" s="16"/>
      <c r="J363" s="25"/>
      <c r="K363" s="25"/>
      <c r="L363" s="26"/>
      <c r="M363" s="17"/>
      <c r="N363" s="27"/>
      <c r="O363" s="27"/>
      <c r="P363" s="20"/>
      <c r="Q363" s="28"/>
      <c r="R363" s="28"/>
      <c r="S363" s="27"/>
      <c r="T363" s="29"/>
      <c r="U363" s="29"/>
      <c r="V363" s="3"/>
      <c r="X363" t="str">
        <f>IF(('1 - Cover page'!$B$9-M363)&lt;6,"&lt;=5 Days","&gt;5 Days")</f>
        <v>&lt;=5 Days</v>
      </c>
      <c r="Y363" t="str">
        <f>IF(('1 - Cover page'!$B$9-M363)=0,"0", IF(('1 - Cover page'!$B$9-M363)= 1,"1", IF(('1 - Cover page'!$B$9-M363)= 2,"2", IF(('1 - Cover page'!$B$9-M363)= 3,"3", IF(('1 - Cover page'!$B$9-M363)= 4,"4", IF(('1 - Cover page'!$B$9-M363)= 5,"5", IF(('1 - Cover page'!$B$9-M363)= 6,"6", IF(('1 - Cover page'!$B$9-M363)= 7,"7", IF(('1 - Cover page'!$B$9-M363)= 8,"8", IF(('1 - Cover page'!$B$9-M363)= 9,"9", IF(('1 - Cover page'!$B$9-M363)= 10,"10", IF(('1 - Cover page'!$B$9-M363)= 11,"11", IF(('1 - Cover page'!$B$9-M363)= 12,"12", IF(('1 - Cover page'!$B$9-M363)= 13,"13", IF(('1 - Cover page'!$B$9-M363)= 14,"14", IF(('1 - Cover page'!$B$9-M363)= 15,"15",  ""))))))))))))))))</f>
        <v>0</v>
      </c>
      <c r="Z363" t="str">
        <f>IF(('1 - Cover page'!$B$9-I363)=0,"0", IF(('1 - Cover page'!$B$9-I363)= 1,"1", IF(('1 - Cover page'!$B$9-I363)= 2,"2", IF(('1 - Cover page'!$B$9-I363)= 3,"3", IF(('1 - Cover page'!$B$9-I363)= 4,"4", IF(('1 - Cover page'!$B$9-I363)= 5,"5", IF(('1 - Cover page'!$B$9-I363)= 6,"6", IF(('1 - Cover page'!$B$9-I363)= 7,"7", IF(('1 - Cover page'!$B$9-I363)= 8,"8", IF(('1 - Cover page'!$B$9-I363)= 9,"9", IF(('1 - Cover page'!$B$9-I363)= 10,"10", IF(('1 - Cover page'!$B$9-I363)= 11,"11", IF(('1 - Cover page'!$B$9-I363)= 12,"12", IF(('1 - Cover page'!$B$9-I363)= 13,"13", IF(('1 - Cover page'!$B$9-I363)= 14,"14", IF(('1 - Cover page'!$B$9-I363)= 15,"15",  ""))))))))))))))))</f>
        <v>0</v>
      </c>
      <c r="AA363" t="e">
        <f>VLOOKUP(E363,'Age group'!$A$2:$B$7,2,TRUE)</f>
        <v>#N/A</v>
      </c>
    </row>
    <row r="364" spans="1:27" ht="12.75" x14ac:dyDescent="0.2">
      <c r="A364" s="21">
        <v>361</v>
      </c>
      <c r="B364" s="22"/>
      <c r="C364" s="22"/>
      <c r="D364" s="23"/>
      <c r="E364" s="103"/>
      <c r="F364" s="22"/>
      <c r="G364" s="22"/>
      <c r="H364" s="24"/>
      <c r="I364" s="16"/>
      <c r="J364" s="25"/>
      <c r="K364" s="25"/>
      <c r="L364" s="26"/>
      <c r="M364" s="17"/>
      <c r="N364" s="27"/>
      <c r="O364" s="27"/>
      <c r="P364" s="20"/>
      <c r="Q364" s="28"/>
      <c r="R364" s="28"/>
      <c r="S364" s="27"/>
      <c r="T364" s="29"/>
      <c r="U364" s="29"/>
      <c r="V364" s="3"/>
      <c r="X364" t="str">
        <f>IF(('1 - Cover page'!$B$9-M364)&lt;6,"&lt;=5 Days","&gt;5 Days")</f>
        <v>&lt;=5 Days</v>
      </c>
      <c r="Y364" t="str">
        <f>IF(('1 - Cover page'!$B$9-M364)=0,"0", IF(('1 - Cover page'!$B$9-M364)= 1,"1", IF(('1 - Cover page'!$B$9-M364)= 2,"2", IF(('1 - Cover page'!$B$9-M364)= 3,"3", IF(('1 - Cover page'!$B$9-M364)= 4,"4", IF(('1 - Cover page'!$B$9-M364)= 5,"5", IF(('1 - Cover page'!$B$9-M364)= 6,"6", IF(('1 - Cover page'!$B$9-M364)= 7,"7", IF(('1 - Cover page'!$B$9-M364)= 8,"8", IF(('1 - Cover page'!$B$9-M364)= 9,"9", IF(('1 - Cover page'!$B$9-M364)= 10,"10", IF(('1 - Cover page'!$B$9-M364)= 11,"11", IF(('1 - Cover page'!$B$9-M364)= 12,"12", IF(('1 - Cover page'!$B$9-M364)= 13,"13", IF(('1 - Cover page'!$B$9-M364)= 14,"14", IF(('1 - Cover page'!$B$9-M364)= 15,"15",  ""))))))))))))))))</f>
        <v>0</v>
      </c>
      <c r="Z364" t="str">
        <f>IF(('1 - Cover page'!$B$9-I364)=0,"0", IF(('1 - Cover page'!$B$9-I364)= 1,"1", IF(('1 - Cover page'!$B$9-I364)= 2,"2", IF(('1 - Cover page'!$B$9-I364)= 3,"3", IF(('1 - Cover page'!$B$9-I364)= 4,"4", IF(('1 - Cover page'!$B$9-I364)= 5,"5", IF(('1 - Cover page'!$B$9-I364)= 6,"6", IF(('1 - Cover page'!$B$9-I364)= 7,"7", IF(('1 - Cover page'!$B$9-I364)= 8,"8", IF(('1 - Cover page'!$B$9-I364)= 9,"9", IF(('1 - Cover page'!$B$9-I364)= 10,"10", IF(('1 - Cover page'!$B$9-I364)= 11,"11", IF(('1 - Cover page'!$B$9-I364)= 12,"12", IF(('1 - Cover page'!$B$9-I364)= 13,"13", IF(('1 - Cover page'!$B$9-I364)= 14,"14", IF(('1 - Cover page'!$B$9-I364)= 15,"15",  ""))))))))))))))))</f>
        <v>0</v>
      </c>
      <c r="AA364" t="e">
        <f>VLOOKUP(E364,'Age group'!$A$2:$B$7,2,TRUE)</f>
        <v>#N/A</v>
      </c>
    </row>
    <row r="365" spans="1:27" ht="12.75" x14ac:dyDescent="0.2">
      <c r="A365" s="21">
        <v>362</v>
      </c>
      <c r="B365" s="22"/>
      <c r="C365" s="22"/>
      <c r="D365" s="23"/>
      <c r="E365" s="103"/>
      <c r="F365" s="22"/>
      <c r="G365" s="22"/>
      <c r="H365" s="24"/>
      <c r="I365" s="16"/>
      <c r="J365" s="25"/>
      <c r="K365" s="25"/>
      <c r="L365" s="26"/>
      <c r="M365" s="17"/>
      <c r="N365" s="27"/>
      <c r="O365" s="27"/>
      <c r="P365" s="20"/>
      <c r="Q365" s="28"/>
      <c r="R365" s="28"/>
      <c r="S365" s="27"/>
      <c r="T365" s="29"/>
      <c r="U365" s="29"/>
      <c r="V365" s="3"/>
      <c r="X365" t="str">
        <f>IF(('1 - Cover page'!$B$9-M365)&lt;6,"&lt;=5 Days","&gt;5 Days")</f>
        <v>&lt;=5 Days</v>
      </c>
      <c r="Y365" t="str">
        <f>IF(('1 - Cover page'!$B$9-M365)=0,"0", IF(('1 - Cover page'!$B$9-M365)= 1,"1", IF(('1 - Cover page'!$B$9-M365)= 2,"2", IF(('1 - Cover page'!$B$9-M365)= 3,"3", IF(('1 - Cover page'!$B$9-M365)= 4,"4", IF(('1 - Cover page'!$B$9-M365)= 5,"5", IF(('1 - Cover page'!$B$9-M365)= 6,"6", IF(('1 - Cover page'!$B$9-M365)= 7,"7", IF(('1 - Cover page'!$B$9-M365)= 8,"8", IF(('1 - Cover page'!$B$9-M365)= 9,"9", IF(('1 - Cover page'!$B$9-M365)= 10,"10", IF(('1 - Cover page'!$B$9-M365)= 11,"11", IF(('1 - Cover page'!$B$9-M365)= 12,"12", IF(('1 - Cover page'!$B$9-M365)= 13,"13", IF(('1 - Cover page'!$B$9-M365)= 14,"14", IF(('1 - Cover page'!$B$9-M365)= 15,"15",  ""))))))))))))))))</f>
        <v>0</v>
      </c>
      <c r="Z365" t="str">
        <f>IF(('1 - Cover page'!$B$9-I365)=0,"0", IF(('1 - Cover page'!$B$9-I365)= 1,"1", IF(('1 - Cover page'!$B$9-I365)= 2,"2", IF(('1 - Cover page'!$B$9-I365)= 3,"3", IF(('1 - Cover page'!$B$9-I365)= 4,"4", IF(('1 - Cover page'!$B$9-I365)= 5,"5", IF(('1 - Cover page'!$B$9-I365)= 6,"6", IF(('1 - Cover page'!$B$9-I365)= 7,"7", IF(('1 - Cover page'!$B$9-I365)= 8,"8", IF(('1 - Cover page'!$B$9-I365)= 9,"9", IF(('1 - Cover page'!$B$9-I365)= 10,"10", IF(('1 - Cover page'!$B$9-I365)= 11,"11", IF(('1 - Cover page'!$B$9-I365)= 12,"12", IF(('1 - Cover page'!$B$9-I365)= 13,"13", IF(('1 - Cover page'!$B$9-I365)= 14,"14", IF(('1 - Cover page'!$B$9-I365)= 15,"15",  ""))))))))))))))))</f>
        <v>0</v>
      </c>
      <c r="AA365" t="e">
        <f>VLOOKUP(E365,'Age group'!$A$2:$B$7,2,TRUE)</f>
        <v>#N/A</v>
      </c>
    </row>
    <row r="366" spans="1:27" ht="12.75" x14ac:dyDescent="0.2">
      <c r="A366" s="21">
        <v>363</v>
      </c>
      <c r="B366" s="22"/>
      <c r="C366" s="22"/>
      <c r="D366" s="23"/>
      <c r="E366" s="103"/>
      <c r="F366" s="22"/>
      <c r="G366" s="22"/>
      <c r="H366" s="24"/>
      <c r="I366" s="16"/>
      <c r="J366" s="25"/>
      <c r="K366" s="25"/>
      <c r="L366" s="26"/>
      <c r="M366" s="17"/>
      <c r="N366" s="27"/>
      <c r="O366" s="27"/>
      <c r="P366" s="20"/>
      <c r="Q366" s="28"/>
      <c r="R366" s="28"/>
      <c r="S366" s="27"/>
      <c r="T366" s="29"/>
      <c r="U366" s="29"/>
      <c r="V366" s="3"/>
      <c r="X366" t="str">
        <f>IF(('1 - Cover page'!$B$9-M366)&lt;6,"&lt;=5 Days","&gt;5 Days")</f>
        <v>&lt;=5 Days</v>
      </c>
      <c r="Y366" t="str">
        <f>IF(('1 - Cover page'!$B$9-M366)=0,"0", IF(('1 - Cover page'!$B$9-M366)= 1,"1", IF(('1 - Cover page'!$B$9-M366)= 2,"2", IF(('1 - Cover page'!$B$9-M366)= 3,"3", IF(('1 - Cover page'!$B$9-M366)= 4,"4", IF(('1 - Cover page'!$B$9-M366)= 5,"5", IF(('1 - Cover page'!$B$9-M366)= 6,"6", IF(('1 - Cover page'!$B$9-M366)= 7,"7", IF(('1 - Cover page'!$B$9-M366)= 8,"8", IF(('1 - Cover page'!$B$9-M366)= 9,"9", IF(('1 - Cover page'!$B$9-M366)= 10,"10", IF(('1 - Cover page'!$B$9-M366)= 11,"11", IF(('1 - Cover page'!$B$9-M366)= 12,"12", IF(('1 - Cover page'!$B$9-M366)= 13,"13", IF(('1 - Cover page'!$B$9-M366)= 14,"14", IF(('1 - Cover page'!$B$9-M366)= 15,"15",  ""))))))))))))))))</f>
        <v>0</v>
      </c>
      <c r="Z366" t="str">
        <f>IF(('1 - Cover page'!$B$9-I366)=0,"0", IF(('1 - Cover page'!$B$9-I366)= 1,"1", IF(('1 - Cover page'!$B$9-I366)= 2,"2", IF(('1 - Cover page'!$B$9-I366)= 3,"3", IF(('1 - Cover page'!$B$9-I366)= 4,"4", IF(('1 - Cover page'!$B$9-I366)= 5,"5", IF(('1 - Cover page'!$B$9-I366)= 6,"6", IF(('1 - Cover page'!$B$9-I366)= 7,"7", IF(('1 - Cover page'!$B$9-I366)= 8,"8", IF(('1 - Cover page'!$B$9-I366)= 9,"9", IF(('1 - Cover page'!$B$9-I366)= 10,"10", IF(('1 - Cover page'!$B$9-I366)= 11,"11", IF(('1 - Cover page'!$B$9-I366)= 12,"12", IF(('1 - Cover page'!$B$9-I366)= 13,"13", IF(('1 - Cover page'!$B$9-I366)= 14,"14", IF(('1 - Cover page'!$B$9-I366)= 15,"15",  ""))))))))))))))))</f>
        <v>0</v>
      </c>
      <c r="AA366" t="e">
        <f>VLOOKUP(E366,'Age group'!$A$2:$B$7,2,TRUE)</f>
        <v>#N/A</v>
      </c>
    </row>
    <row r="367" spans="1:27" ht="12.75" x14ac:dyDescent="0.2">
      <c r="A367" s="21">
        <v>364</v>
      </c>
      <c r="B367" s="22"/>
      <c r="C367" s="22"/>
      <c r="D367" s="23"/>
      <c r="E367" s="103"/>
      <c r="F367" s="22"/>
      <c r="G367" s="22"/>
      <c r="H367" s="24"/>
      <c r="I367" s="16"/>
      <c r="J367" s="25"/>
      <c r="K367" s="25"/>
      <c r="L367" s="26"/>
      <c r="M367" s="17"/>
      <c r="N367" s="27"/>
      <c r="O367" s="27"/>
      <c r="P367" s="20"/>
      <c r="Q367" s="28"/>
      <c r="R367" s="28"/>
      <c r="S367" s="27"/>
      <c r="T367" s="29"/>
      <c r="U367" s="29"/>
      <c r="V367" s="3"/>
      <c r="X367" t="str">
        <f>IF(('1 - Cover page'!$B$9-M367)&lt;6,"&lt;=5 Days","&gt;5 Days")</f>
        <v>&lt;=5 Days</v>
      </c>
      <c r="Y367" t="str">
        <f>IF(('1 - Cover page'!$B$9-M367)=0,"0", IF(('1 - Cover page'!$B$9-M367)= 1,"1", IF(('1 - Cover page'!$B$9-M367)= 2,"2", IF(('1 - Cover page'!$B$9-M367)= 3,"3", IF(('1 - Cover page'!$B$9-M367)= 4,"4", IF(('1 - Cover page'!$B$9-M367)= 5,"5", IF(('1 - Cover page'!$B$9-M367)= 6,"6", IF(('1 - Cover page'!$B$9-M367)= 7,"7", IF(('1 - Cover page'!$B$9-M367)= 8,"8", IF(('1 - Cover page'!$B$9-M367)= 9,"9", IF(('1 - Cover page'!$B$9-M367)= 10,"10", IF(('1 - Cover page'!$B$9-M367)= 11,"11", IF(('1 - Cover page'!$B$9-M367)= 12,"12", IF(('1 - Cover page'!$B$9-M367)= 13,"13", IF(('1 - Cover page'!$B$9-M367)= 14,"14", IF(('1 - Cover page'!$B$9-M367)= 15,"15",  ""))))))))))))))))</f>
        <v>0</v>
      </c>
      <c r="Z367" t="str">
        <f>IF(('1 - Cover page'!$B$9-I367)=0,"0", IF(('1 - Cover page'!$B$9-I367)= 1,"1", IF(('1 - Cover page'!$B$9-I367)= 2,"2", IF(('1 - Cover page'!$B$9-I367)= 3,"3", IF(('1 - Cover page'!$B$9-I367)= 4,"4", IF(('1 - Cover page'!$B$9-I367)= 5,"5", IF(('1 - Cover page'!$B$9-I367)= 6,"6", IF(('1 - Cover page'!$B$9-I367)= 7,"7", IF(('1 - Cover page'!$B$9-I367)= 8,"8", IF(('1 - Cover page'!$B$9-I367)= 9,"9", IF(('1 - Cover page'!$B$9-I367)= 10,"10", IF(('1 - Cover page'!$B$9-I367)= 11,"11", IF(('1 - Cover page'!$B$9-I367)= 12,"12", IF(('1 - Cover page'!$B$9-I367)= 13,"13", IF(('1 - Cover page'!$B$9-I367)= 14,"14", IF(('1 - Cover page'!$B$9-I367)= 15,"15",  ""))))))))))))))))</f>
        <v>0</v>
      </c>
      <c r="AA367" t="e">
        <f>VLOOKUP(E367,'Age group'!$A$2:$B$7,2,TRUE)</f>
        <v>#N/A</v>
      </c>
    </row>
    <row r="368" spans="1:27" ht="12.75" x14ac:dyDescent="0.2">
      <c r="A368" s="21">
        <v>365</v>
      </c>
      <c r="B368" s="22"/>
      <c r="C368" s="22"/>
      <c r="D368" s="23"/>
      <c r="E368" s="103"/>
      <c r="F368" s="22"/>
      <c r="G368" s="22"/>
      <c r="H368" s="24"/>
      <c r="I368" s="16"/>
      <c r="J368" s="25"/>
      <c r="K368" s="25"/>
      <c r="L368" s="26"/>
      <c r="M368" s="17"/>
      <c r="N368" s="27"/>
      <c r="O368" s="27"/>
      <c r="P368" s="20"/>
      <c r="Q368" s="28"/>
      <c r="R368" s="28"/>
      <c r="S368" s="27"/>
      <c r="T368" s="29"/>
      <c r="U368" s="29"/>
      <c r="V368" s="3"/>
      <c r="X368" t="str">
        <f>IF(('1 - Cover page'!$B$9-M368)&lt;6,"&lt;=5 Days","&gt;5 Days")</f>
        <v>&lt;=5 Days</v>
      </c>
      <c r="Y368" t="str">
        <f>IF(('1 - Cover page'!$B$9-M368)=0,"0", IF(('1 - Cover page'!$B$9-M368)= 1,"1", IF(('1 - Cover page'!$B$9-M368)= 2,"2", IF(('1 - Cover page'!$B$9-M368)= 3,"3", IF(('1 - Cover page'!$B$9-M368)= 4,"4", IF(('1 - Cover page'!$B$9-M368)= 5,"5", IF(('1 - Cover page'!$B$9-M368)= 6,"6", IF(('1 - Cover page'!$B$9-M368)= 7,"7", IF(('1 - Cover page'!$B$9-M368)= 8,"8", IF(('1 - Cover page'!$B$9-M368)= 9,"9", IF(('1 - Cover page'!$B$9-M368)= 10,"10", IF(('1 - Cover page'!$B$9-M368)= 11,"11", IF(('1 - Cover page'!$B$9-M368)= 12,"12", IF(('1 - Cover page'!$B$9-M368)= 13,"13", IF(('1 - Cover page'!$B$9-M368)= 14,"14", IF(('1 - Cover page'!$B$9-M368)= 15,"15",  ""))))))))))))))))</f>
        <v>0</v>
      </c>
      <c r="Z368" t="str">
        <f>IF(('1 - Cover page'!$B$9-I368)=0,"0", IF(('1 - Cover page'!$B$9-I368)= 1,"1", IF(('1 - Cover page'!$B$9-I368)= 2,"2", IF(('1 - Cover page'!$B$9-I368)= 3,"3", IF(('1 - Cover page'!$B$9-I368)= 4,"4", IF(('1 - Cover page'!$B$9-I368)= 5,"5", IF(('1 - Cover page'!$B$9-I368)= 6,"6", IF(('1 - Cover page'!$B$9-I368)= 7,"7", IF(('1 - Cover page'!$B$9-I368)= 8,"8", IF(('1 - Cover page'!$B$9-I368)= 9,"9", IF(('1 - Cover page'!$B$9-I368)= 10,"10", IF(('1 - Cover page'!$B$9-I368)= 11,"11", IF(('1 - Cover page'!$B$9-I368)= 12,"12", IF(('1 - Cover page'!$B$9-I368)= 13,"13", IF(('1 - Cover page'!$B$9-I368)= 14,"14", IF(('1 - Cover page'!$B$9-I368)= 15,"15",  ""))))))))))))))))</f>
        <v>0</v>
      </c>
      <c r="AA368" t="e">
        <f>VLOOKUP(E368,'Age group'!$A$2:$B$7,2,TRUE)</f>
        <v>#N/A</v>
      </c>
    </row>
    <row r="369" spans="1:27" ht="12.75" x14ac:dyDescent="0.2">
      <c r="A369" s="21">
        <v>366</v>
      </c>
      <c r="B369" s="22"/>
      <c r="C369" s="22"/>
      <c r="D369" s="23"/>
      <c r="E369" s="103"/>
      <c r="F369" s="22"/>
      <c r="G369" s="22"/>
      <c r="H369" s="24"/>
      <c r="I369" s="16"/>
      <c r="J369" s="25"/>
      <c r="K369" s="25"/>
      <c r="L369" s="26"/>
      <c r="M369" s="17"/>
      <c r="N369" s="27"/>
      <c r="O369" s="27"/>
      <c r="P369" s="27"/>
      <c r="Q369" s="28"/>
      <c r="R369" s="28"/>
      <c r="S369" s="27"/>
      <c r="T369" s="29"/>
      <c r="U369" s="29"/>
      <c r="V369" s="3"/>
      <c r="X369" t="str">
        <f>IF(('1 - Cover page'!$B$9-M369)&lt;6,"&lt;=5 Days","&gt;5 Days")</f>
        <v>&lt;=5 Days</v>
      </c>
      <c r="Y369" t="str">
        <f>IF(('1 - Cover page'!$B$9-M369)=0,"0", IF(('1 - Cover page'!$B$9-M369)= 1,"1", IF(('1 - Cover page'!$B$9-M369)= 2,"2", IF(('1 - Cover page'!$B$9-M369)= 3,"3", IF(('1 - Cover page'!$B$9-M369)= 4,"4", IF(('1 - Cover page'!$B$9-M369)= 5,"5", IF(('1 - Cover page'!$B$9-M369)= 6,"6", IF(('1 - Cover page'!$B$9-M369)= 7,"7", IF(('1 - Cover page'!$B$9-M369)= 8,"8", IF(('1 - Cover page'!$B$9-M369)= 9,"9", IF(('1 - Cover page'!$B$9-M369)= 10,"10", IF(('1 - Cover page'!$B$9-M369)= 11,"11", IF(('1 - Cover page'!$B$9-M369)= 12,"12", IF(('1 - Cover page'!$B$9-M369)= 13,"13", IF(('1 - Cover page'!$B$9-M369)= 14,"14", IF(('1 - Cover page'!$B$9-M369)= 15,"15",  ""))))))))))))))))</f>
        <v>0</v>
      </c>
      <c r="Z369" t="str">
        <f>IF(('1 - Cover page'!$B$9-I369)=0,"0", IF(('1 - Cover page'!$B$9-I369)= 1,"1", IF(('1 - Cover page'!$B$9-I369)= 2,"2", IF(('1 - Cover page'!$B$9-I369)= 3,"3", IF(('1 - Cover page'!$B$9-I369)= 4,"4", IF(('1 - Cover page'!$B$9-I369)= 5,"5", IF(('1 - Cover page'!$B$9-I369)= 6,"6", IF(('1 - Cover page'!$B$9-I369)= 7,"7", IF(('1 - Cover page'!$B$9-I369)= 8,"8", IF(('1 - Cover page'!$B$9-I369)= 9,"9", IF(('1 - Cover page'!$B$9-I369)= 10,"10", IF(('1 - Cover page'!$B$9-I369)= 11,"11", IF(('1 - Cover page'!$B$9-I369)= 12,"12", IF(('1 - Cover page'!$B$9-I369)= 13,"13", IF(('1 - Cover page'!$B$9-I369)= 14,"14", IF(('1 - Cover page'!$B$9-I369)= 15,"15",  ""))))))))))))))))</f>
        <v>0</v>
      </c>
      <c r="AA369" t="e">
        <f>VLOOKUP(E369,'Age group'!$A$2:$B$7,2,TRUE)</f>
        <v>#N/A</v>
      </c>
    </row>
    <row r="370" spans="1:27" ht="12.75" x14ac:dyDescent="0.2">
      <c r="A370" s="21">
        <v>367</v>
      </c>
      <c r="B370" s="22"/>
      <c r="C370" s="22"/>
      <c r="D370" s="23"/>
      <c r="E370" s="103"/>
      <c r="F370" s="22"/>
      <c r="G370" s="22"/>
      <c r="H370" s="24"/>
      <c r="I370" s="16"/>
      <c r="J370" s="25"/>
      <c r="K370" s="25"/>
      <c r="L370" s="26"/>
      <c r="M370" s="17"/>
      <c r="N370" s="27"/>
      <c r="O370" s="27"/>
      <c r="P370" s="27"/>
      <c r="Q370" s="28"/>
      <c r="R370" s="28"/>
      <c r="S370" s="27"/>
      <c r="T370" s="29"/>
      <c r="U370" s="29"/>
      <c r="V370" s="3"/>
      <c r="X370" t="str">
        <f>IF(('1 - Cover page'!$B$9-M370)&lt;6,"&lt;=5 Days","&gt;5 Days")</f>
        <v>&lt;=5 Days</v>
      </c>
      <c r="Y370" t="str">
        <f>IF(('1 - Cover page'!$B$9-M370)=0,"0", IF(('1 - Cover page'!$B$9-M370)= 1,"1", IF(('1 - Cover page'!$B$9-M370)= 2,"2", IF(('1 - Cover page'!$B$9-M370)= 3,"3", IF(('1 - Cover page'!$B$9-M370)= 4,"4", IF(('1 - Cover page'!$B$9-M370)= 5,"5", IF(('1 - Cover page'!$B$9-M370)= 6,"6", IF(('1 - Cover page'!$B$9-M370)= 7,"7", IF(('1 - Cover page'!$B$9-M370)= 8,"8", IF(('1 - Cover page'!$B$9-M370)= 9,"9", IF(('1 - Cover page'!$B$9-M370)= 10,"10", IF(('1 - Cover page'!$B$9-M370)= 11,"11", IF(('1 - Cover page'!$B$9-M370)= 12,"12", IF(('1 - Cover page'!$B$9-M370)= 13,"13", IF(('1 - Cover page'!$B$9-M370)= 14,"14", IF(('1 - Cover page'!$B$9-M370)= 15,"15",  ""))))))))))))))))</f>
        <v>0</v>
      </c>
      <c r="Z370" t="str">
        <f>IF(('1 - Cover page'!$B$9-I370)=0,"0", IF(('1 - Cover page'!$B$9-I370)= 1,"1", IF(('1 - Cover page'!$B$9-I370)= 2,"2", IF(('1 - Cover page'!$B$9-I370)= 3,"3", IF(('1 - Cover page'!$B$9-I370)= 4,"4", IF(('1 - Cover page'!$B$9-I370)= 5,"5", IF(('1 - Cover page'!$B$9-I370)= 6,"6", IF(('1 - Cover page'!$B$9-I370)= 7,"7", IF(('1 - Cover page'!$B$9-I370)= 8,"8", IF(('1 - Cover page'!$B$9-I370)= 9,"9", IF(('1 - Cover page'!$B$9-I370)= 10,"10", IF(('1 - Cover page'!$B$9-I370)= 11,"11", IF(('1 - Cover page'!$B$9-I370)= 12,"12", IF(('1 - Cover page'!$B$9-I370)= 13,"13", IF(('1 - Cover page'!$B$9-I370)= 14,"14", IF(('1 - Cover page'!$B$9-I370)= 15,"15",  ""))))))))))))))))</f>
        <v>0</v>
      </c>
      <c r="AA370" t="e">
        <f>VLOOKUP(E370,'Age group'!$A$2:$B$7,2,TRUE)</f>
        <v>#N/A</v>
      </c>
    </row>
    <row r="371" spans="1:27" ht="12.75" x14ac:dyDescent="0.2">
      <c r="A371" s="21">
        <v>368</v>
      </c>
      <c r="B371" s="22"/>
      <c r="C371" s="22"/>
      <c r="D371" s="23"/>
      <c r="E371" s="103"/>
      <c r="F371" s="22"/>
      <c r="G371" s="22"/>
      <c r="H371" s="24"/>
      <c r="I371" s="16"/>
      <c r="J371" s="25"/>
      <c r="K371" s="25"/>
      <c r="L371" s="26"/>
      <c r="M371" s="17"/>
      <c r="N371" s="27"/>
      <c r="O371" s="27"/>
      <c r="P371" s="27"/>
      <c r="Q371" s="28"/>
      <c r="R371" s="28"/>
      <c r="S371" s="27"/>
      <c r="T371" s="29"/>
      <c r="U371" s="29"/>
      <c r="V371" s="3"/>
      <c r="X371" t="str">
        <f>IF(('1 - Cover page'!$B$9-M371)&lt;6,"&lt;=5 Days","&gt;5 Days")</f>
        <v>&lt;=5 Days</v>
      </c>
      <c r="Y371" t="str">
        <f>IF(('1 - Cover page'!$B$9-M371)=0,"0", IF(('1 - Cover page'!$B$9-M371)= 1,"1", IF(('1 - Cover page'!$B$9-M371)= 2,"2", IF(('1 - Cover page'!$B$9-M371)= 3,"3", IF(('1 - Cover page'!$B$9-M371)= 4,"4", IF(('1 - Cover page'!$B$9-M371)= 5,"5", IF(('1 - Cover page'!$B$9-M371)= 6,"6", IF(('1 - Cover page'!$B$9-M371)= 7,"7", IF(('1 - Cover page'!$B$9-M371)= 8,"8", IF(('1 - Cover page'!$B$9-M371)= 9,"9", IF(('1 - Cover page'!$B$9-M371)= 10,"10", IF(('1 - Cover page'!$B$9-M371)= 11,"11", IF(('1 - Cover page'!$B$9-M371)= 12,"12", IF(('1 - Cover page'!$B$9-M371)= 13,"13", IF(('1 - Cover page'!$B$9-M371)= 14,"14", IF(('1 - Cover page'!$B$9-M371)= 15,"15",  ""))))))))))))))))</f>
        <v>0</v>
      </c>
      <c r="Z371" t="str">
        <f>IF(('1 - Cover page'!$B$9-I371)=0,"0", IF(('1 - Cover page'!$B$9-I371)= 1,"1", IF(('1 - Cover page'!$B$9-I371)= 2,"2", IF(('1 - Cover page'!$B$9-I371)= 3,"3", IF(('1 - Cover page'!$B$9-I371)= 4,"4", IF(('1 - Cover page'!$B$9-I371)= 5,"5", IF(('1 - Cover page'!$B$9-I371)= 6,"6", IF(('1 - Cover page'!$B$9-I371)= 7,"7", IF(('1 - Cover page'!$B$9-I371)= 8,"8", IF(('1 - Cover page'!$B$9-I371)= 9,"9", IF(('1 - Cover page'!$B$9-I371)= 10,"10", IF(('1 - Cover page'!$B$9-I371)= 11,"11", IF(('1 - Cover page'!$B$9-I371)= 12,"12", IF(('1 - Cover page'!$B$9-I371)= 13,"13", IF(('1 - Cover page'!$B$9-I371)= 14,"14", IF(('1 - Cover page'!$B$9-I371)= 15,"15",  ""))))))))))))))))</f>
        <v>0</v>
      </c>
      <c r="AA371" t="e">
        <f>VLOOKUP(E371,'Age group'!$A$2:$B$7,2,TRUE)</f>
        <v>#N/A</v>
      </c>
    </row>
    <row r="372" spans="1:27" ht="12.75" x14ac:dyDescent="0.2">
      <c r="A372" s="21">
        <v>369</v>
      </c>
      <c r="B372" s="22"/>
      <c r="C372" s="22"/>
      <c r="D372" s="23"/>
      <c r="E372" s="103"/>
      <c r="F372" s="22"/>
      <c r="G372" s="22"/>
      <c r="H372" s="24"/>
      <c r="I372" s="16"/>
      <c r="J372" s="25"/>
      <c r="K372" s="25"/>
      <c r="L372" s="26"/>
      <c r="M372" s="17"/>
      <c r="N372" s="27"/>
      <c r="O372" s="27"/>
      <c r="P372" s="27"/>
      <c r="Q372" s="28"/>
      <c r="R372" s="28"/>
      <c r="S372" s="27"/>
      <c r="T372" s="29"/>
      <c r="U372" s="29"/>
      <c r="V372" s="3"/>
      <c r="X372" t="str">
        <f>IF(('1 - Cover page'!$B$9-M372)&lt;6,"&lt;=5 Days","&gt;5 Days")</f>
        <v>&lt;=5 Days</v>
      </c>
      <c r="Y372" t="str">
        <f>IF(('1 - Cover page'!$B$9-M372)=0,"0", IF(('1 - Cover page'!$B$9-M372)= 1,"1", IF(('1 - Cover page'!$B$9-M372)= 2,"2", IF(('1 - Cover page'!$B$9-M372)= 3,"3", IF(('1 - Cover page'!$B$9-M372)= 4,"4", IF(('1 - Cover page'!$B$9-M372)= 5,"5", IF(('1 - Cover page'!$B$9-M372)= 6,"6", IF(('1 - Cover page'!$B$9-M372)= 7,"7", IF(('1 - Cover page'!$B$9-M372)= 8,"8", IF(('1 - Cover page'!$B$9-M372)= 9,"9", IF(('1 - Cover page'!$B$9-M372)= 10,"10", IF(('1 - Cover page'!$B$9-M372)= 11,"11", IF(('1 - Cover page'!$B$9-M372)= 12,"12", IF(('1 - Cover page'!$B$9-M372)= 13,"13", IF(('1 - Cover page'!$B$9-M372)= 14,"14", IF(('1 - Cover page'!$B$9-M372)= 15,"15",  ""))))))))))))))))</f>
        <v>0</v>
      </c>
      <c r="Z372" t="str">
        <f>IF(('1 - Cover page'!$B$9-I372)=0,"0", IF(('1 - Cover page'!$B$9-I372)= 1,"1", IF(('1 - Cover page'!$B$9-I372)= 2,"2", IF(('1 - Cover page'!$B$9-I372)= 3,"3", IF(('1 - Cover page'!$B$9-I372)= 4,"4", IF(('1 - Cover page'!$B$9-I372)= 5,"5", IF(('1 - Cover page'!$B$9-I372)= 6,"6", IF(('1 - Cover page'!$B$9-I372)= 7,"7", IF(('1 - Cover page'!$B$9-I372)= 8,"8", IF(('1 - Cover page'!$B$9-I372)= 9,"9", IF(('1 - Cover page'!$B$9-I372)= 10,"10", IF(('1 - Cover page'!$B$9-I372)= 11,"11", IF(('1 - Cover page'!$B$9-I372)= 12,"12", IF(('1 - Cover page'!$B$9-I372)= 13,"13", IF(('1 - Cover page'!$B$9-I372)= 14,"14", IF(('1 - Cover page'!$B$9-I372)= 15,"15",  ""))))))))))))))))</f>
        <v>0</v>
      </c>
      <c r="AA372" t="e">
        <f>VLOOKUP(E372,'Age group'!$A$2:$B$7,2,TRUE)</f>
        <v>#N/A</v>
      </c>
    </row>
    <row r="373" spans="1:27" ht="12.75" x14ac:dyDescent="0.2">
      <c r="A373" s="21">
        <v>370</v>
      </c>
      <c r="B373" s="22"/>
      <c r="C373" s="22"/>
      <c r="D373" s="23"/>
      <c r="E373" s="103"/>
      <c r="F373" s="22"/>
      <c r="G373" s="22"/>
      <c r="H373" s="24"/>
      <c r="I373" s="16"/>
      <c r="J373" s="25"/>
      <c r="K373" s="25"/>
      <c r="L373" s="26"/>
      <c r="M373" s="17"/>
      <c r="N373" s="27"/>
      <c r="O373" s="27"/>
      <c r="P373" s="27"/>
      <c r="Q373" s="28"/>
      <c r="R373" s="28"/>
      <c r="S373" s="27"/>
      <c r="T373" s="29"/>
      <c r="U373" s="29"/>
      <c r="V373" s="3"/>
      <c r="X373" t="str">
        <f>IF(('1 - Cover page'!$B$9-M373)&lt;6,"&lt;=5 Days","&gt;5 Days")</f>
        <v>&lt;=5 Days</v>
      </c>
      <c r="Y373" t="str">
        <f>IF(('1 - Cover page'!$B$9-M373)=0,"0", IF(('1 - Cover page'!$B$9-M373)= 1,"1", IF(('1 - Cover page'!$B$9-M373)= 2,"2", IF(('1 - Cover page'!$B$9-M373)= 3,"3", IF(('1 - Cover page'!$B$9-M373)= 4,"4", IF(('1 - Cover page'!$B$9-M373)= 5,"5", IF(('1 - Cover page'!$B$9-M373)= 6,"6", IF(('1 - Cover page'!$B$9-M373)= 7,"7", IF(('1 - Cover page'!$B$9-M373)= 8,"8", IF(('1 - Cover page'!$B$9-M373)= 9,"9", IF(('1 - Cover page'!$B$9-M373)= 10,"10", IF(('1 - Cover page'!$B$9-M373)= 11,"11", IF(('1 - Cover page'!$B$9-M373)= 12,"12", IF(('1 - Cover page'!$B$9-M373)= 13,"13", IF(('1 - Cover page'!$B$9-M373)= 14,"14", IF(('1 - Cover page'!$B$9-M373)= 15,"15",  ""))))))))))))))))</f>
        <v>0</v>
      </c>
      <c r="Z373" t="str">
        <f>IF(('1 - Cover page'!$B$9-I373)=0,"0", IF(('1 - Cover page'!$B$9-I373)= 1,"1", IF(('1 - Cover page'!$B$9-I373)= 2,"2", IF(('1 - Cover page'!$B$9-I373)= 3,"3", IF(('1 - Cover page'!$B$9-I373)= 4,"4", IF(('1 - Cover page'!$B$9-I373)= 5,"5", IF(('1 - Cover page'!$B$9-I373)= 6,"6", IF(('1 - Cover page'!$B$9-I373)= 7,"7", IF(('1 - Cover page'!$B$9-I373)= 8,"8", IF(('1 - Cover page'!$B$9-I373)= 9,"9", IF(('1 - Cover page'!$B$9-I373)= 10,"10", IF(('1 - Cover page'!$B$9-I373)= 11,"11", IF(('1 - Cover page'!$B$9-I373)= 12,"12", IF(('1 - Cover page'!$B$9-I373)= 13,"13", IF(('1 - Cover page'!$B$9-I373)= 14,"14", IF(('1 - Cover page'!$B$9-I373)= 15,"15",  ""))))))))))))))))</f>
        <v>0</v>
      </c>
      <c r="AA373" t="e">
        <f>VLOOKUP(E373,'Age group'!$A$2:$B$7,2,TRUE)</f>
        <v>#N/A</v>
      </c>
    </row>
    <row r="374" spans="1:27" ht="12.75" x14ac:dyDescent="0.2">
      <c r="A374" s="21">
        <v>371</v>
      </c>
      <c r="B374" s="22"/>
      <c r="C374" s="22"/>
      <c r="D374" s="23"/>
      <c r="E374" s="103"/>
      <c r="F374" s="22"/>
      <c r="G374" s="22"/>
      <c r="H374" s="24"/>
      <c r="I374" s="16"/>
      <c r="J374" s="25"/>
      <c r="K374" s="25"/>
      <c r="L374" s="26"/>
      <c r="M374" s="17"/>
      <c r="N374" s="27"/>
      <c r="O374" s="27"/>
      <c r="P374" s="27"/>
      <c r="Q374" s="28"/>
      <c r="R374" s="28"/>
      <c r="S374" s="27"/>
      <c r="T374" s="29"/>
      <c r="U374" s="29"/>
      <c r="V374" s="3"/>
      <c r="X374" t="str">
        <f>IF(('1 - Cover page'!$B$9-M374)&lt;6,"&lt;=5 Days","&gt;5 Days")</f>
        <v>&lt;=5 Days</v>
      </c>
      <c r="Y374" t="str">
        <f>IF(('1 - Cover page'!$B$9-M374)=0,"0", IF(('1 - Cover page'!$B$9-M374)= 1,"1", IF(('1 - Cover page'!$B$9-M374)= 2,"2", IF(('1 - Cover page'!$B$9-M374)= 3,"3", IF(('1 - Cover page'!$B$9-M374)= 4,"4", IF(('1 - Cover page'!$B$9-M374)= 5,"5", IF(('1 - Cover page'!$B$9-M374)= 6,"6", IF(('1 - Cover page'!$B$9-M374)= 7,"7", IF(('1 - Cover page'!$B$9-M374)= 8,"8", IF(('1 - Cover page'!$B$9-M374)= 9,"9", IF(('1 - Cover page'!$B$9-M374)= 10,"10", IF(('1 - Cover page'!$B$9-M374)= 11,"11", IF(('1 - Cover page'!$B$9-M374)= 12,"12", IF(('1 - Cover page'!$B$9-M374)= 13,"13", IF(('1 - Cover page'!$B$9-M374)= 14,"14", IF(('1 - Cover page'!$B$9-M374)= 15,"15",  ""))))))))))))))))</f>
        <v>0</v>
      </c>
      <c r="Z374" t="str">
        <f>IF(('1 - Cover page'!$B$9-I374)=0,"0", IF(('1 - Cover page'!$B$9-I374)= 1,"1", IF(('1 - Cover page'!$B$9-I374)= 2,"2", IF(('1 - Cover page'!$B$9-I374)= 3,"3", IF(('1 - Cover page'!$B$9-I374)= 4,"4", IF(('1 - Cover page'!$B$9-I374)= 5,"5", IF(('1 - Cover page'!$B$9-I374)= 6,"6", IF(('1 - Cover page'!$B$9-I374)= 7,"7", IF(('1 - Cover page'!$B$9-I374)= 8,"8", IF(('1 - Cover page'!$B$9-I374)= 9,"9", IF(('1 - Cover page'!$B$9-I374)= 10,"10", IF(('1 - Cover page'!$B$9-I374)= 11,"11", IF(('1 - Cover page'!$B$9-I374)= 12,"12", IF(('1 - Cover page'!$B$9-I374)= 13,"13", IF(('1 - Cover page'!$B$9-I374)= 14,"14", IF(('1 - Cover page'!$B$9-I374)= 15,"15",  ""))))))))))))))))</f>
        <v>0</v>
      </c>
      <c r="AA374" t="e">
        <f>VLOOKUP(E374,'Age group'!$A$2:$B$7,2,TRUE)</f>
        <v>#N/A</v>
      </c>
    </row>
    <row r="375" spans="1:27" ht="12.75" x14ac:dyDescent="0.2">
      <c r="A375" s="21">
        <v>372</v>
      </c>
      <c r="B375" s="22"/>
      <c r="C375" s="22"/>
      <c r="D375" s="23"/>
      <c r="E375" s="103"/>
      <c r="F375" s="22"/>
      <c r="G375" s="22"/>
      <c r="H375" s="24"/>
      <c r="I375" s="16"/>
      <c r="J375" s="25"/>
      <c r="K375" s="25"/>
      <c r="L375" s="26"/>
      <c r="M375" s="17"/>
      <c r="N375" s="27"/>
      <c r="O375" s="27"/>
      <c r="P375" s="27"/>
      <c r="Q375" s="28"/>
      <c r="R375" s="28"/>
      <c r="S375" s="27"/>
      <c r="T375" s="29"/>
      <c r="U375" s="29"/>
      <c r="V375" s="3"/>
      <c r="X375" t="str">
        <f>IF(('1 - Cover page'!$B$9-M375)&lt;6,"&lt;=5 Days","&gt;5 Days")</f>
        <v>&lt;=5 Days</v>
      </c>
      <c r="Y375" t="str">
        <f>IF(('1 - Cover page'!$B$9-M375)=0,"0", IF(('1 - Cover page'!$B$9-M375)= 1,"1", IF(('1 - Cover page'!$B$9-M375)= 2,"2", IF(('1 - Cover page'!$B$9-M375)= 3,"3", IF(('1 - Cover page'!$B$9-M375)= 4,"4", IF(('1 - Cover page'!$B$9-M375)= 5,"5", IF(('1 - Cover page'!$B$9-M375)= 6,"6", IF(('1 - Cover page'!$B$9-M375)= 7,"7", IF(('1 - Cover page'!$B$9-M375)= 8,"8", IF(('1 - Cover page'!$B$9-M375)= 9,"9", IF(('1 - Cover page'!$B$9-M375)= 10,"10", IF(('1 - Cover page'!$B$9-M375)= 11,"11", IF(('1 - Cover page'!$B$9-M375)= 12,"12", IF(('1 - Cover page'!$B$9-M375)= 13,"13", IF(('1 - Cover page'!$B$9-M375)= 14,"14", IF(('1 - Cover page'!$B$9-M375)= 15,"15",  ""))))))))))))))))</f>
        <v>0</v>
      </c>
      <c r="Z375" t="str">
        <f>IF(('1 - Cover page'!$B$9-I375)=0,"0", IF(('1 - Cover page'!$B$9-I375)= 1,"1", IF(('1 - Cover page'!$B$9-I375)= 2,"2", IF(('1 - Cover page'!$B$9-I375)= 3,"3", IF(('1 - Cover page'!$B$9-I375)= 4,"4", IF(('1 - Cover page'!$B$9-I375)= 5,"5", IF(('1 - Cover page'!$B$9-I375)= 6,"6", IF(('1 - Cover page'!$B$9-I375)= 7,"7", IF(('1 - Cover page'!$B$9-I375)= 8,"8", IF(('1 - Cover page'!$B$9-I375)= 9,"9", IF(('1 - Cover page'!$B$9-I375)= 10,"10", IF(('1 - Cover page'!$B$9-I375)= 11,"11", IF(('1 - Cover page'!$B$9-I375)= 12,"12", IF(('1 - Cover page'!$B$9-I375)= 13,"13", IF(('1 - Cover page'!$B$9-I375)= 14,"14", IF(('1 - Cover page'!$B$9-I375)= 15,"15",  ""))))))))))))))))</f>
        <v>0</v>
      </c>
      <c r="AA375" t="e">
        <f>VLOOKUP(E375,'Age group'!$A$2:$B$7,2,TRUE)</f>
        <v>#N/A</v>
      </c>
    </row>
    <row r="376" spans="1:27" ht="12.75" x14ac:dyDescent="0.2">
      <c r="A376" s="21">
        <v>373</v>
      </c>
      <c r="B376" s="22"/>
      <c r="C376" s="22"/>
      <c r="D376" s="23"/>
      <c r="E376" s="103"/>
      <c r="F376" s="22"/>
      <c r="G376" s="22"/>
      <c r="H376" s="24"/>
      <c r="I376" s="16"/>
      <c r="J376" s="25"/>
      <c r="K376" s="25"/>
      <c r="L376" s="26"/>
      <c r="M376" s="17"/>
      <c r="N376" s="27"/>
      <c r="O376" s="27"/>
      <c r="P376" s="27"/>
      <c r="Q376" s="28"/>
      <c r="R376" s="28"/>
      <c r="S376" s="27"/>
      <c r="T376" s="29"/>
      <c r="U376" s="29"/>
      <c r="V376" s="3"/>
      <c r="X376" t="str">
        <f>IF(('1 - Cover page'!$B$9-M376)&lt;6,"&lt;=5 Days","&gt;5 Days")</f>
        <v>&lt;=5 Days</v>
      </c>
      <c r="Y376" t="str">
        <f>IF(('1 - Cover page'!$B$9-M376)=0,"0", IF(('1 - Cover page'!$B$9-M376)= 1,"1", IF(('1 - Cover page'!$B$9-M376)= 2,"2", IF(('1 - Cover page'!$B$9-M376)= 3,"3", IF(('1 - Cover page'!$B$9-M376)= 4,"4", IF(('1 - Cover page'!$B$9-M376)= 5,"5", IF(('1 - Cover page'!$B$9-M376)= 6,"6", IF(('1 - Cover page'!$B$9-M376)= 7,"7", IF(('1 - Cover page'!$B$9-M376)= 8,"8", IF(('1 - Cover page'!$B$9-M376)= 9,"9", IF(('1 - Cover page'!$B$9-M376)= 10,"10", IF(('1 - Cover page'!$B$9-M376)= 11,"11", IF(('1 - Cover page'!$B$9-M376)= 12,"12", IF(('1 - Cover page'!$B$9-M376)= 13,"13", IF(('1 - Cover page'!$B$9-M376)= 14,"14", IF(('1 - Cover page'!$B$9-M376)= 15,"15",  ""))))))))))))))))</f>
        <v>0</v>
      </c>
      <c r="Z376" t="str">
        <f>IF(('1 - Cover page'!$B$9-I376)=0,"0", IF(('1 - Cover page'!$B$9-I376)= 1,"1", IF(('1 - Cover page'!$B$9-I376)= 2,"2", IF(('1 - Cover page'!$B$9-I376)= 3,"3", IF(('1 - Cover page'!$B$9-I376)= 4,"4", IF(('1 - Cover page'!$B$9-I376)= 5,"5", IF(('1 - Cover page'!$B$9-I376)= 6,"6", IF(('1 - Cover page'!$B$9-I376)= 7,"7", IF(('1 - Cover page'!$B$9-I376)= 8,"8", IF(('1 - Cover page'!$B$9-I376)= 9,"9", IF(('1 - Cover page'!$B$9-I376)= 10,"10", IF(('1 - Cover page'!$B$9-I376)= 11,"11", IF(('1 - Cover page'!$B$9-I376)= 12,"12", IF(('1 - Cover page'!$B$9-I376)= 13,"13", IF(('1 - Cover page'!$B$9-I376)= 14,"14", IF(('1 - Cover page'!$B$9-I376)= 15,"15",  ""))))))))))))))))</f>
        <v>0</v>
      </c>
      <c r="AA376" t="e">
        <f>VLOOKUP(E376,'Age group'!$A$2:$B$7,2,TRUE)</f>
        <v>#N/A</v>
      </c>
    </row>
    <row r="377" spans="1:27" ht="12.75" x14ac:dyDescent="0.2">
      <c r="A377" s="21">
        <v>374</v>
      </c>
      <c r="B377" s="22"/>
      <c r="C377" s="22"/>
      <c r="D377" s="23"/>
      <c r="E377" s="103"/>
      <c r="F377" s="22"/>
      <c r="G377" s="22"/>
      <c r="H377" s="24"/>
      <c r="I377" s="16"/>
      <c r="J377" s="25"/>
      <c r="K377" s="25"/>
      <c r="L377" s="26"/>
      <c r="M377" s="17"/>
      <c r="N377" s="27"/>
      <c r="O377" s="27"/>
      <c r="P377" s="27"/>
      <c r="Q377" s="28"/>
      <c r="R377" s="28"/>
      <c r="S377" s="27"/>
      <c r="T377" s="29"/>
      <c r="U377" s="29"/>
      <c r="V377" s="3"/>
      <c r="X377" t="str">
        <f>IF(('1 - Cover page'!$B$9-M377)&lt;6,"&lt;=5 Days","&gt;5 Days")</f>
        <v>&lt;=5 Days</v>
      </c>
      <c r="Y377" t="str">
        <f>IF(('1 - Cover page'!$B$9-M377)=0,"0", IF(('1 - Cover page'!$B$9-M377)= 1,"1", IF(('1 - Cover page'!$B$9-M377)= 2,"2", IF(('1 - Cover page'!$B$9-M377)= 3,"3", IF(('1 - Cover page'!$B$9-M377)= 4,"4", IF(('1 - Cover page'!$B$9-M377)= 5,"5", IF(('1 - Cover page'!$B$9-M377)= 6,"6", IF(('1 - Cover page'!$B$9-M377)= 7,"7", IF(('1 - Cover page'!$B$9-M377)= 8,"8", IF(('1 - Cover page'!$B$9-M377)= 9,"9", IF(('1 - Cover page'!$B$9-M377)= 10,"10", IF(('1 - Cover page'!$B$9-M377)= 11,"11", IF(('1 - Cover page'!$B$9-M377)= 12,"12", IF(('1 - Cover page'!$B$9-M377)= 13,"13", IF(('1 - Cover page'!$B$9-M377)= 14,"14", IF(('1 - Cover page'!$B$9-M377)= 15,"15",  ""))))))))))))))))</f>
        <v>0</v>
      </c>
      <c r="Z377" t="str">
        <f>IF(('1 - Cover page'!$B$9-I377)=0,"0", IF(('1 - Cover page'!$B$9-I377)= 1,"1", IF(('1 - Cover page'!$B$9-I377)= 2,"2", IF(('1 - Cover page'!$B$9-I377)= 3,"3", IF(('1 - Cover page'!$B$9-I377)= 4,"4", IF(('1 - Cover page'!$B$9-I377)= 5,"5", IF(('1 - Cover page'!$B$9-I377)= 6,"6", IF(('1 - Cover page'!$B$9-I377)= 7,"7", IF(('1 - Cover page'!$B$9-I377)= 8,"8", IF(('1 - Cover page'!$B$9-I377)= 9,"9", IF(('1 - Cover page'!$B$9-I377)= 10,"10", IF(('1 - Cover page'!$B$9-I377)= 11,"11", IF(('1 - Cover page'!$B$9-I377)= 12,"12", IF(('1 - Cover page'!$B$9-I377)= 13,"13", IF(('1 - Cover page'!$B$9-I377)= 14,"14", IF(('1 - Cover page'!$B$9-I377)= 15,"15",  ""))))))))))))))))</f>
        <v>0</v>
      </c>
      <c r="AA377" t="e">
        <f>VLOOKUP(E377,'Age group'!$A$2:$B$7,2,TRUE)</f>
        <v>#N/A</v>
      </c>
    </row>
    <row r="378" spans="1:27" ht="12.75" x14ac:dyDescent="0.2">
      <c r="A378" s="21">
        <v>375</v>
      </c>
      <c r="B378" s="22"/>
      <c r="C378" s="22"/>
      <c r="D378" s="23"/>
      <c r="E378" s="103"/>
      <c r="F378" s="22"/>
      <c r="G378" s="22"/>
      <c r="H378" s="24"/>
      <c r="I378" s="16"/>
      <c r="J378" s="25"/>
      <c r="K378" s="25"/>
      <c r="L378" s="26"/>
      <c r="M378" s="17"/>
      <c r="N378" s="27"/>
      <c r="O378" s="27"/>
      <c r="P378" s="27"/>
      <c r="Q378" s="28"/>
      <c r="R378" s="28"/>
      <c r="S378" s="27"/>
      <c r="T378" s="29"/>
      <c r="U378" s="29"/>
      <c r="V378" s="3"/>
      <c r="X378" t="str">
        <f>IF(('1 - Cover page'!$B$9-M378)&lt;6,"&lt;=5 Days","&gt;5 Days")</f>
        <v>&lt;=5 Days</v>
      </c>
      <c r="Y378" t="str">
        <f>IF(('1 - Cover page'!$B$9-M378)=0,"0", IF(('1 - Cover page'!$B$9-M378)= 1,"1", IF(('1 - Cover page'!$B$9-M378)= 2,"2", IF(('1 - Cover page'!$B$9-M378)= 3,"3", IF(('1 - Cover page'!$B$9-M378)= 4,"4", IF(('1 - Cover page'!$B$9-M378)= 5,"5", IF(('1 - Cover page'!$B$9-M378)= 6,"6", IF(('1 - Cover page'!$B$9-M378)= 7,"7", IF(('1 - Cover page'!$B$9-M378)= 8,"8", IF(('1 - Cover page'!$B$9-M378)= 9,"9", IF(('1 - Cover page'!$B$9-M378)= 10,"10", IF(('1 - Cover page'!$B$9-M378)= 11,"11", IF(('1 - Cover page'!$B$9-M378)= 12,"12", IF(('1 - Cover page'!$B$9-M378)= 13,"13", IF(('1 - Cover page'!$B$9-M378)= 14,"14", IF(('1 - Cover page'!$B$9-M378)= 15,"15",  ""))))))))))))))))</f>
        <v>0</v>
      </c>
      <c r="Z378" t="str">
        <f>IF(('1 - Cover page'!$B$9-I378)=0,"0", IF(('1 - Cover page'!$B$9-I378)= 1,"1", IF(('1 - Cover page'!$B$9-I378)= 2,"2", IF(('1 - Cover page'!$B$9-I378)= 3,"3", IF(('1 - Cover page'!$B$9-I378)= 4,"4", IF(('1 - Cover page'!$B$9-I378)= 5,"5", IF(('1 - Cover page'!$B$9-I378)= 6,"6", IF(('1 - Cover page'!$B$9-I378)= 7,"7", IF(('1 - Cover page'!$B$9-I378)= 8,"8", IF(('1 - Cover page'!$B$9-I378)= 9,"9", IF(('1 - Cover page'!$B$9-I378)= 10,"10", IF(('1 - Cover page'!$B$9-I378)= 11,"11", IF(('1 - Cover page'!$B$9-I378)= 12,"12", IF(('1 - Cover page'!$B$9-I378)= 13,"13", IF(('1 - Cover page'!$B$9-I378)= 14,"14", IF(('1 - Cover page'!$B$9-I378)= 15,"15",  ""))))))))))))))))</f>
        <v>0</v>
      </c>
      <c r="AA378" t="e">
        <f>VLOOKUP(E378,'Age group'!$A$2:$B$7,2,TRUE)</f>
        <v>#N/A</v>
      </c>
    </row>
    <row r="379" spans="1:27" ht="12.75" x14ac:dyDescent="0.2">
      <c r="A379" s="21">
        <v>376</v>
      </c>
      <c r="B379" s="22"/>
      <c r="C379" s="22"/>
      <c r="D379" s="23"/>
      <c r="E379" s="103"/>
      <c r="F379" s="22"/>
      <c r="G379" s="22"/>
      <c r="H379" s="24"/>
      <c r="I379" s="16"/>
      <c r="J379" s="25"/>
      <c r="K379" s="25"/>
      <c r="L379" s="26"/>
      <c r="M379" s="17"/>
      <c r="N379" s="27"/>
      <c r="O379" s="27"/>
      <c r="P379" s="27"/>
      <c r="Q379" s="28"/>
      <c r="R379" s="28"/>
      <c r="S379" s="27"/>
      <c r="T379" s="29"/>
      <c r="U379" s="29"/>
      <c r="V379" s="3"/>
      <c r="X379" t="str">
        <f>IF(('1 - Cover page'!$B$9-M379)&lt;6,"&lt;=5 Days","&gt;5 Days")</f>
        <v>&lt;=5 Days</v>
      </c>
      <c r="Y379" t="str">
        <f>IF(('1 - Cover page'!$B$9-M379)=0,"0", IF(('1 - Cover page'!$B$9-M379)= 1,"1", IF(('1 - Cover page'!$B$9-M379)= 2,"2", IF(('1 - Cover page'!$B$9-M379)= 3,"3", IF(('1 - Cover page'!$B$9-M379)= 4,"4", IF(('1 - Cover page'!$B$9-M379)= 5,"5", IF(('1 - Cover page'!$B$9-M379)= 6,"6", IF(('1 - Cover page'!$B$9-M379)= 7,"7", IF(('1 - Cover page'!$B$9-M379)= 8,"8", IF(('1 - Cover page'!$B$9-M379)= 9,"9", IF(('1 - Cover page'!$B$9-M379)= 10,"10", IF(('1 - Cover page'!$B$9-M379)= 11,"11", IF(('1 - Cover page'!$B$9-M379)= 12,"12", IF(('1 - Cover page'!$B$9-M379)= 13,"13", IF(('1 - Cover page'!$B$9-M379)= 14,"14", IF(('1 - Cover page'!$B$9-M379)= 15,"15",  ""))))))))))))))))</f>
        <v>0</v>
      </c>
      <c r="Z379" t="str">
        <f>IF(('1 - Cover page'!$B$9-I379)=0,"0", IF(('1 - Cover page'!$B$9-I379)= 1,"1", IF(('1 - Cover page'!$B$9-I379)= 2,"2", IF(('1 - Cover page'!$B$9-I379)= 3,"3", IF(('1 - Cover page'!$B$9-I379)= 4,"4", IF(('1 - Cover page'!$B$9-I379)= 5,"5", IF(('1 - Cover page'!$B$9-I379)= 6,"6", IF(('1 - Cover page'!$B$9-I379)= 7,"7", IF(('1 - Cover page'!$B$9-I379)= 8,"8", IF(('1 - Cover page'!$B$9-I379)= 9,"9", IF(('1 - Cover page'!$B$9-I379)= 10,"10", IF(('1 - Cover page'!$B$9-I379)= 11,"11", IF(('1 - Cover page'!$B$9-I379)= 12,"12", IF(('1 - Cover page'!$B$9-I379)= 13,"13", IF(('1 - Cover page'!$B$9-I379)= 14,"14", IF(('1 - Cover page'!$B$9-I379)= 15,"15",  ""))))))))))))))))</f>
        <v>0</v>
      </c>
      <c r="AA379" t="e">
        <f>VLOOKUP(E379,'Age group'!$A$2:$B$7,2,TRUE)</f>
        <v>#N/A</v>
      </c>
    </row>
    <row r="380" spans="1:27" ht="12.75" x14ac:dyDescent="0.2">
      <c r="A380" s="21">
        <v>377</v>
      </c>
      <c r="B380" s="22"/>
      <c r="C380" s="22"/>
      <c r="D380" s="23"/>
      <c r="E380" s="103"/>
      <c r="F380" s="22"/>
      <c r="G380" s="22"/>
      <c r="H380" s="24"/>
      <c r="I380" s="16"/>
      <c r="J380" s="25"/>
      <c r="K380" s="25"/>
      <c r="L380" s="26"/>
      <c r="M380" s="17"/>
      <c r="N380" s="27"/>
      <c r="O380" s="27"/>
      <c r="P380" s="27"/>
      <c r="Q380" s="28"/>
      <c r="R380" s="28"/>
      <c r="S380" s="27"/>
      <c r="T380" s="29"/>
      <c r="U380" s="29"/>
      <c r="V380" s="3"/>
      <c r="X380" t="str">
        <f>IF(('1 - Cover page'!$B$9-M380)&lt;6,"&lt;=5 Days","&gt;5 Days")</f>
        <v>&lt;=5 Days</v>
      </c>
      <c r="Y380" t="str">
        <f>IF(('1 - Cover page'!$B$9-M380)=0,"0", IF(('1 - Cover page'!$B$9-M380)= 1,"1", IF(('1 - Cover page'!$B$9-M380)= 2,"2", IF(('1 - Cover page'!$B$9-M380)= 3,"3", IF(('1 - Cover page'!$B$9-M380)= 4,"4", IF(('1 - Cover page'!$B$9-M380)= 5,"5", IF(('1 - Cover page'!$B$9-M380)= 6,"6", IF(('1 - Cover page'!$B$9-M380)= 7,"7", IF(('1 - Cover page'!$B$9-M380)= 8,"8", IF(('1 - Cover page'!$B$9-M380)= 9,"9", IF(('1 - Cover page'!$B$9-M380)= 10,"10", IF(('1 - Cover page'!$B$9-M380)= 11,"11", IF(('1 - Cover page'!$B$9-M380)= 12,"12", IF(('1 - Cover page'!$B$9-M380)= 13,"13", IF(('1 - Cover page'!$B$9-M380)= 14,"14", IF(('1 - Cover page'!$B$9-M380)= 15,"15",  ""))))))))))))))))</f>
        <v>0</v>
      </c>
      <c r="Z380" t="str">
        <f>IF(('1 - Cover page'!$B$9-I380)=0,"0", IF(('1 - Cover page'!$B$9-I380)= 1,"1", IF(('1 - Cover page'!$B$9-I380)= 2,"2", IF(('1 - Cover page'!$B$9-I380)= 3,"3", IF(('1 - Cover page'!$B$9-I380)= 4,"4", IF(('1 - Cover page'!$B$9-I380)= 5,"5", IF(('1 - Cover page'!$B$9-I380)= 6,"6", IF(('1 - Cover page'!$B$9-I380)= 7,"7", IF(('1 - Cover page'!$B$9-I380)= 8,"8", IF(('1 - Cover page'!$B$9-I380)= 9,"9", IF(('1 - Cover page'!$B$9-I380)= 10,"10", IF(('1 - Cover page'!$B$9-I380)= 11,"11", IF(('1 - Cover page'!$B$9-I380)= 12,"12", IF(('1 - Cover page'!$B$9-I380)= 13,"13", IF(('1 - Cover page'!$B$9-I380)= 14,"14", IF(('1 - Cover page'!$B$9-I380)= 15,"15",  ""))))))))))))))))</f>
        <v>0</v>
      </c>
      <c r="AA380" t="e">
        <f>VLOOKUP(E380,'Age group'!$A$2:$B$7,2,TRUE)</f>
        <v>#N/A</v>
      </c>
    </row>
    <row r="381" spans="1:27" ht="12.75" x14ac:dyDescent="0.2">
      <c r="A381" s="21">
        <v>378</v>
      </c>
      <c r="B381" s="22"/>
      <c r="C381" s="22"/>
      <c r="D381" s="23"/>
      <c r="E381" s="103"/>
      <c r="F381" s="22"/>
      <c r="G381" s="22"/>
      <c r="H381" s="24"/>
      <c r="I381" s="16"/>
      <c r="J381" s="25"/>
      <c r="K381" s="25"/>
      <c r="L381" s="26"/>
      <c r="M381" s="17"/>
      <c r="N381" s="27"/>
      <c r="O381" s="27"/>
      <c r="P381" s="27"/>
      <c r="Q381" s="28"/>
      <c r="R381" s="28"/>
      <c r="S381" s="27"/>
      <c r="T381" s="29"/>
      <c r="U381" s="29"/>
      <c r="V381" s="3"/>
      <c r="X381" t="str">
        <f>IF(('1 - Cover page'!$B$9-M381)&lt;6,"&lt;=5 Days","&gt;5 Days")</f>
        <v>&lt;=5 Days</v>
      </c>
      <c r="Y381" t="str">
        <f>IF(('1 - Cover page'!$B$9-M381)=0,"0", IF(('1 - Cover page'!$B$9-M381)= 1,"1", IF(('1 - Cover page'!$B$9-M381)= 2,"2", IF(('1 - Cover page'!$B$9-M381)= 3,"3", IF(('1 - Cover page'!$B$9-M381)= 4,"4", IF(('1 - Cover page'!$B$9-M381)= 5,"5", IF(('1 - Cover page'!$B$9-M381)= 6,"6", IF(('1 - Cover page'!$B$9-M381)= 7,"7", IF(('1 - Cover page'!$B$9-M381)= 8,"8", IF(('1 - Cover page'!$B$9-M381)= 9,"9", IF(('1 - Cover page'!$B$9-M381)= 10,"10", IF(('1 - Cover page'!$B$9-M381)= 11,"11", IF(('1 - Cover page'!$B$9-M381)= 12,"12", IF(('1 - Cover page'!$B$9-M381)= 13,"13", IF(('1 - Cover page'!$B$9-M381)= 14,"14", IF(('1 - Cover page'!$B$9-M381)= 15,"15",  ""))))))))))))))))</f>
        <v>0</v>
      </c>
      <c r="Z381" t="str">
        <f>IF(('1 - Cover page'!$B$9-I381)=0,"0", IF(('1 - Cover page'!$B$9-I381)= 1,"1", IF(('1 - Cover page'!$B$9-I381)= 2,"2", IF(('1 - Cover page'!$B$9-I381)= 3,"3", IF(('1 - Cover page'!$B$9-I381)= 4,"4", IF(('1 - Cover page'!$B$9-I381)= 5,"5", IF(('1 - Cover page'!$B$9-I381)= 6,"6", IF(('1 - Cover page'!$B$9-I381)= 7,"7", IF(('1 - Cover page'!$B$9-I381)= 8,"8", IF(('1 - Cover page'!$B$9-I381)= 9,"9", IF(('1 - Cover page'!$B$9-I381)= 10,"10", IF(('1 - Cover page'!$B$9-I381)= 11,"11", IF(('1 - Cover page'!$B$9-I381)= 12,"12", IF(('1 - Cover page'!$B$9-I381)= 13,"13", IF(('1 - Cover page'!$B$9-I381)= 14,"14", IF(('1 - Cover page'!$B$9-I381)= 15,"15",  ""))))))))))))))))</f>
        <v>0</v>
      </c>
      <c r="AA381" t="e">
        <f>VLOOKUP(E381,'Age group'!$A$2:$B$7,2,TRUE)</f>
        <v>#N/A</v>
      </c>
    </row>
    <row r="382" spans="1:27" ht="12.75" x14ac:dyDescent="0.2">
      <c r="A382" s="21">
        <v>379</v>
      </c>
      <c r="B382" s="22"/>
      <c r="C382" s="22"/>
      <c r="D382" s="23"/>
      <c r="E382" s="103"/>
      <c r="F382" s="22"/>
      <c r="G382" s="22"/>
      <c r="H382" s="24"/>
      <c r="I382" s="16"/>
      <c r="J382" s="25"/>
      <c r="K382" s="25"/>
      <c r="L382" s="26"/>
      <c r="M382" s="17"/>
      <c r="N382" s="27"/>
      <c r="O382" s="27"/>
      <c r="P382" s="27"/>
      <c r="Q382" s="28"/>
      <c r="R382" s="28"/>
      <c r="S382" s="27"/>
      <c r="T382" s="29"/>
      <c r="U382" s="29"/>
      <c r="V382" s="3"/>
      <c r="X382" t="str">
        <f>IF(('1 - Cover page'!$B$9-M382)&lt;6,"&lt;=5 Days","&gt;5 Days")</f>
        <v>&lt;=5 Days</v>
      </c>
      <c r="Y382" t="str">
        <f>IF(('1 - Cover page'!$B$9-M382)=0,"0", IF(('1 - Cover page'!$B$9-M382)= 1,"1", IF(('1 - Cover page'!$B$9-M382)= 2,"2", IF(('1 - Cover page'!$B$9-M382)= 3,"3", IF(('1 - Cover page'!$B$9-M382)= 4,"4", IF(('1 - Cover page'!$B$9-M382)= 5,"5", IF(('1 - Cover page'!$B$9-M382)= 6,"6", IF(('1 - Cover page'!$B$9-M382)= 7,"7", IF(('1 - Cover page'!$B$9-M382)= 8,"8", IF(('1 - Cover page'!$B$9-M382)= 9,"9", IF(('1 - Cover page'!$B$9-M382)= 10,"10", IF(('1 - Cover page'!$B$9-M382)= 11,"11", IF(('1 - Cover page'!$B$9-M382)= 12,"12", IF(('1 - Cover page'!$B$9-M382)= 13,"13", IF(('1 - Cover page'!$B$9-M382)= 14,"14", IF(('1 - Cover page'!$B$9-M382)= 15,"15",  ""))))))))))))))))</f>
        <v>0</v>
      </c>
      <c r="Z382" t="str">
        <f>IF(('1 - Cover page'!$B$9-I382)=0,"0", IF(('1 - Cover page'!$B$9-I382)= 1,"1", IF(('1 - Cover page'!$B$9-I382)= 2,"2", IF(('1 - Cover page'!$B$9-I382)= 3,"3", IF(('1 - Cover page'!$B$9-I382)= 4,"4", IF(('1 - Cover page'!$B$9-I382)= 5,"5", IF(('1 - Cover page'!$B$9-I382)= 6,"6", IF(('1 - Cover page'!$B$9-I382)= 7,"7", IF(('1 - Cover page'!$B$9-I382)= 8,"8", IF(('1 - Cover page'!$B$9-I382)= 9,"9", IF(('1 - Cover page'!$B$9-I382)= 10,"10", IF(('1 - Cover page'!$B$9-I382)= 11,"11", IF(('1 - Cover page'!$B$9-I382)= 12,"12", IF(('1 - Cover page'!$B$9-I382)= 13,"13", IF(('1 - Cover page'!$B$9-I382)= 14,"14", IF(('1 - Cover page'!$B$9-I382)= 15,"15",  ""))))))))))))))))</f>
        <v>0</v>
      </c>
      <c r="AA382" t="e">
        <f>VLOOKUP(E382,'Age group'!$A$2:$B$7,2,TRUE)</f>
        <v>#N/A</v>
      </c>
    </row>
    <row r="383" spans="1:27" ht="12.75" x14ac:dyDescent="0.2">
      <c r="A383" s="21">
        <v>380</v>
      </c>
      <c r="B383" s="22"/>
      <c r="C383" s="22"/>
      <c r="D383" s="23"/>
      <c r="E383" s="103"/>
      <c r="F383" s="22"/>
      <c r="G383" s="22"/>
      <c r="H383" s="24"/>
      <c r="I383" s="16"/>
      <c r="J383" s="25"/>
      <c r="K383" s="25"/>
      <c r="L383" s="26"/>
      <c r="M383" s="17"/>
      <c r="N383" s="27"/>
      <c r="O383" s="27"/>
      <c r="P383" s="27"/>
      <c r="Q383" s="28"/>
      <c r="R383" s="28"/>
      <c r="S383" s="27"/>
      <c r="T383" s="29"/>
      <c r="U383" s="29"/>
      <c r="V383" s="3"/>
      <c r="X383" t="str">
        <f>IF(('1 - Cover page'!$B$9-M383)&lt;6,"&lt;=5 Days","&gt;5 Days")</f>
        <v>&lt;=5 Days</v>
      </c>
      <c r="Y383" t="str">
        <f>IF(('1 - Cover page'!$B$9-M383)=0,"0", IF(('1 - Cover page'!$B$9-M383)= 1,"1", IF(('1 - Cover page'!$B$9-M383)= 2,"2", IF(('1 - Cover page'!$B$9-M383)= 3,"3", IF(('1 - Cover page'!$B$9-M383)= 4,"4", IF(('1 - Cover page'!$B$9-M383)= 5,"5", IF(('1 - Cover page'!$B$9-M383)= 6,"6", IF(('1 - Cover page'!$B$9-M383)= 7,"7", IF(('1 - Cover page'!$B$9-M383)= 8,"8", IF(('1 - Cover page'!$B$9-M383)= 9,"9", IF(('1 - Cover page'!$B$9-M383)= 10,"10", IF(('1 - Cover page'!$B$9-M383)= 11,"11", IF(('1 - Cover page'!$B$9-M383)= 12,"12", IF(('1 - Cover page'!$B$9-M383)= 13,"13", IF(('1 - Cover page'!$B$9-M383)= 14,"14", IF(('1 - Cover page'!$B$9-M383)= 15,"15",  ""))))))))))))))))</f>
        <v>0</v>
      </c>
      <c r="Z383" t="str">
        <f>IF(('1 - Cover page'!$B$9-I383)=0,"0", IF(('1 - Cover page'!$B$9-I383)= 1,"1", IF(('1 - Cover page'!$B$9-I383)= 2,"2", IF(('1 - Cover page'!$B$9-I383)= 3,"3", IF(('1 - Cover page'!$B$9-I383)= 4,"4", IF(('1 - Cover page'!$B$9-I383)= 5,"5", IF(('1 - Cover page'!$B$9-I383)= 6,"6", IF(('1 - Cover page'!$B$9-I383)= 7,"7", IF(('1 - Cover page'!$B$9-I383)= 8,"8", IF(('1 - Cover page'!$B$9-I383)= 9,"9", IF(('1 - Cover page'!$B$9-I383)= 10,"10", IF(('1 - Cover page'!$B$9-I383)= 11,"11", IF(('1 - Cover page'!$B$9-I383)= 12,"12", IF(('1 - Cover page'!$B$9-I383)= 13,"13", IF(('1 - Cover page'!$B$9-I383)= 14,"14", IF(('1 - Cover page'!$B$9-I383)= 15,"15",  ""))))))))))))))))</f>
        <v>0</v>
      </c>
      <c r="AA383" t="e">
        <f>VLOOKUP(E383,'Age group'!$A$2:$B$7,2,TRUE)</f>
        <v>#N/A</v>
      </c>
    </row>
    <row r="384" spans="1:27" ht="12.75" x14ac:dyDescent="0.2">
      <c r="A384" s="21">
        <v>381</v>
      </c>
      <c r="B384" s="22"/>
      <c r="C384" s="22"/>
      <c r="D384" s="23"/>
      <c r="E384" s="103"/>
      <c r="F384" s="22"/>
      <c r="G384" s="22"/>
      <c r="H384" s="24"/>
      <c r="I384" s="16"/>
      <c r="J384" s="25"/>
      <c r="K384" s="25"/>
      <c r="L384" s="26"/>
      <c r="M384" s="17"/>
      <c r="N384" s="27"/>
      <c r="O384" s="27"/>
      <c r="P384" s="27"/>
      <c r="Q384" s="28"/>
      <c r="R384" s="28"/>
      <c r="S384" s="27"/>
      <c r="T384" s="29"/>
      <c r="U384" s="29"/>
      <c r="V384" s="3"/>
      <c r="X384" t="str">
        <f>IF(('1 - Cover page'!$B$9-M384)&lt;6,"&lt;=5 Days","&gt;5 Days")</f>
        <v>&lt;=5 Days</v>
      </c>
      <c r="Y384" t="str">
        <f>IF(('1 - Cover page'!$B$9-M384)=0,"0", IF(('1 - Cover page'!$B$9-M384)= 1,"1", IF(('1 - Cover page'!$B$9-M384)= 2,"2", IF(('1 - Cover page'!$B$9-M384)= 3,"3", IF(('1 - Cover page'!$B$9-M384)= 4,"4", IF(('1 - Cover page'!$B$9-M384)= 5,"5", IF(('1 - Cover page'!$B$9-M384)= 6,"6", IF(('1 - Cover page'!$B$9-M384)= 7,"7", IF(('1 - Cover page'!$B$9-M384)= 8,"8", IF(('1 - Cover page'!$B$9-M384)= 9,"9", IF(('1 - Cover page'!$B$9-M384)= 10,"10", IF(('1 - Cover page'!$B$9-M384)= 11,"11", IF(('1 - Cover page'!$B$9-M384)= 12,"12", IF(('1 - Cover page'!$B$9-M384)= 13,"13", IF(('1 - Cover page'!$B$9-M384)= 14,"14", IF(('1 - Cover page'!$B$9-M384)= 15,"15",  ""))))))))))))))))</f>
        <v>0</v>
      </c>
      <c r="Z384" t="str">
        <f>IF(('1 - Cover page'!$B$9-I384)=0,"0", IF(('1 - Cover page'!$B$9-I384)= 1,"1", IF(('1 - Cover page'!$B$9-I384)= 2,"2", IF(('1 - Cover page'!$B$9-I384)= 3,"3", IF(('1 - Cover page'!$B$9-I384)= 4,"4", IF(('1 - Cover page'!$B$9-I384)= 5,"5", IF(('1 - Cover page'!$B$9-I384)= 6,"6", IF(('1 - Cover page'!$B$9-I384)= 7,"7", IF(('1 - Cover page'!$B$9-I384)= 8,"8", IF(('1 - Cover page'!$B$9-I384)= 9,"9", IF(('1 - Cover page'!$B$9-I384)= 10,"10", IF(('1 - Cover page'!$B$9-I384)= 11,"11", IF(('1 - Cover page'!$B$9-I384)= 12,"12", IF(('1 - Cover page'!$B$9-I384)= 13,"13", IF(('1 - Cover page'!$B$9-I384)= 14,"14", IF(('1 - Cover page'!$B$9-I384)= 15,"15",  ""))))))))))))))))</f>
        <v>0</v>
      </c>
      <c r="AA384" t="e">
        <f>VLOOKUP(E384,'Age group'!$A$2:$B$7,2,TRUE)</f>
        <v>#N/A</v>
      </c>
    </row>
    <row r="385" spans="1:27" ht="12.75" x14ac:dyDescent="0.2">
      <c r="A385" s="21">
        <v>382</v>
      </c>
      <c r="B385" s="22"/>
      <c r="C385" s="22"/>
      <c r="D385" s="23"/>
      <c r="E385" s="103"/>
      <c r="F385" s="22"/>
      <c r="G385" s="22"/>
      <c r="H385" s="24"/>
      <c r="I385" s="16"/>
      <c r="J385" s="25"/>
      <c r="K385" s="25"/>
      <c r="L385" s="26"/>
      <c r="M385" s="17"/>
      <c r="N385" s="27"/>
      <c r="O385" s="27"/>
      <c r="P385" s="27"/>
      <c r="Q385" s="28"/>
      <c r="R385" s="28"/>
      <c r="S385" s="27"/>
      <c r="T385" s="29"/>
      <c r="U385" s="29"/>
      <c r="V385" s="3"/>
      <c r="X385" t="str">
        <f>IF(('1 - Cover page'!$B$9-M385)&lt;6,"&lt;=5 Days","&gt;5 Days")</f>
        <v>&lt;=5 Days</v>
      </c>
      <c r="Y385" t="str">
        <f>IF(('1 - Cover page'!$B$9-M385)=0,"0", IF(('1 - Cover page'!$B$9-M385)= 1,"1", IF(('1 - Cover page'!$B$9-M385)= 2,"2", IF(('1 - Cover page'!$B$9-M385)= 3,"3", IF(('1 - Cover page'!$B$9-M385)= 4,"4", IF(('1 - Cover page'!$B$9-M385)= 5,"5", IF(('1 - Cover page'!$B$9-M385)= 6,"6", IF(('1 - Cover page'!$B$9-M385)= 7,"7", IF(('1 - Cover page'!$B$9-M385)= 8,"8", IF(('1 - Cover page'!$B$9-M385)= 9,"9", IF(('1 - Cover page'!$B$9-M385)= 10,"10", IF(('1 - Cover page'!$B$9-M385)= 11,"11", IF(('1 - Cover page'!$B$9-M385)= 12,"12", IF(('1 - Cover page'!$B$9-M385)= 13,"13", IF(('1 - Cover page'!$B$9-M385)= 14,"14", IF(('1 - Cover page'!$B$9-M385)= 15,"15",  ""))))))))))))))))</f>
        <v>0</v>
      </c>
      <c r="Z385" t="str">
        <f>IF(('1 - Cover page'!$B$9-I385)=0,"0", IF(('1 - Cover page'!$B$9-I385)= 1,"1", IF(('1 - Cover page'!$B$9-I385)= 2,"2", IF(('1 - Cover page'!$B$9-I385)= 3,"3", IF(('1 - Cover page'!$B$9-I385)= 4,"4", IF(('1 - Cover page'!$B$9-I385)= 5,"5", IF(('1 - Cover page'!$B$9-I385)= 6,"6", IF(('1 - Cover page'!$B$9-I385)= 7,"7", IF(('1 - Cover page'!$B$9-I385)= 8,"8", IF(('1 - Cover page'!$B$9-I385)= 9,"9", IF(('1 - Cover page'!$B$9-I385)= 10,"10", IF(('1 - Cover page'!$B$9-I385)= 11,"11", IF(('1 - Cover page'!$B$9-I385)= 12,"12", IF(('1 - Cover page'!$B$9-I385)= 13,"13", IF(('1 - Cover page'!$B$9-I385)= 14,"14", IF(('1 - Cover page'!$B$9-I385)= 15,"15",  ""))))))))))))))))</f>
        <v>0</v>
      </c>
      <c r="AA385" t="e">
        <f>VLOOKUP(E385,'Age group'!$A$2:$B$7,2,TRUE)</f>
        <v>#N/A</v>
      </c>
    </row>
    <row r="386" spans="1:27" ht="12.75" x14ac:dyDescent="0.2">
      <c r="A386" s="21">
        <v>383</v>
      </c>
      <c r="B386" s="22"/>
      <c r="C386" s="22"/>
      <c r="D386" s="23"/>
      <c r="E386" s="103"/>
      <c r="F386" s="22"/>
      <c r="G386" s="22"/>
      <c r="H386" s="24"/>
      <c r="I386" s="16"/>
      <c r="J386" s="25"/>
      <c r="K386" s="25"/>
      <c r="L386" s="26"/>
      <c r="M386" s="17"/>
      <c r="N386" s="27"/>
      <c r="O386" s="27"/>
      <c r="P386" s="27"/>
      <c r="Q386" s="28"/>
      <c r="R386" s="28"/>
      <c r="S386" s="27"/>
      <c r="T386" s="29"/>
      <c r="U386" s="29"/>
      <c r="V386" s="3"/>
      <c r="X386" t="str">
        <f>IF(('1 - Cover page'!$B$9-M386)&lt;6,"&lt;=5 Days","&gt;5 Days")</f>
        <v>&lt;=5 Days</v>
      </c>
      <c r="Y386" t="str">
        <f>IF(('1 - Cover page'!$B$9-M386)=0,"0", IF(('1 - Cover page'!$B$9-M386)= 1,"1", IF(('1 - Cover page'!$B$9-M386)= 2,"2", IF(('1 - Cover page'!$B$9-M386)= 3,"3", IF(('1 - Cover page'!$B$9-M386)= 4,"4", IF(('1 - Cover page'!$B$9-M386)= 5,"5", IF(('1 - Cover page'!$B$9-M386)= 6,"6", IF(('1 - Cover page'!$B$9-M386)= 7,"7", IF(('1 - Cover page'!$B$9-M386)= 8,"8", IF(('1 - Cover page'!$B$9-M386)= 9,"9", IF(('1 - Cover page'!$B$9-M386)= 10,"10", IF(('1 - Cover page'!$B$9-M386)= 11,"11", IF(('1 - Cover page'!$B$9-M386)= 12,"12", IF(('1 - Cover page'!$B$9-M386)= 13,"13", IF(('1 - Cover page'!$B$9-M386)= 14,"14", IF(('1 - Cover page'!$B$9-M386)= 15,"15",  ""))))))))))))))))</f>
        <v>0</v>
      </c>
      <c r="Z386" t="str">
        <f>IF(('1 - Cover page'!$B$9-I386)=0,"0", IF(('1 - Cover page'!$B$9-I386)= 1,"1", IF(('1 - Cover page'!$B$9-I386)= 2,"2", IF(('1 - Cover page'!$B$9-I386)= 3,"3", IF(('1 - Cover page'!$B$9-I386)= 4,"4", IF(('1 - Cover page'!$B$9-I386)= 5,"5", IF(('1 - Cover page'!$B$9-I386)= 6,"6", IF(('1 - Cover page'!$B$9-I386)= 7,"7", IF(('1 - Cover page'!$B$9-I386)= 8,"8", IF(('1 - Cover page'!$B$9-I386)= 9,"9", IF(('1 - Cover page'!$B$9-I386)= 10,"10", IF(('1 - Cover page'!$B$9-I386)= 11,"11", IF(('1 - Cover page'!$B$9-I386)= 12,"12", IF(('1 - Cover page'!$B$9-I386)= 13,"13", IF(('1 - Cover page'!$B$9-I386)= 14,"14", IF(('1 - Cover page'!$B$9-I386)= 15,"15",  ""))))))))))))))))</f>
        <v>0</v>
      </c>
      <c r="AA386" t="e">
        <f>VLOOKUP(E386,'Age group'!$A$2:$B$7,2,TRUE)</f>
        <v>#N/A</v>
      </c>
    </row>
    <row r="387" spans="1:27" ht="12.75" x14ac:dyDescent="0.2">
      <c r="A387" s="21">
        <v>384</v>
      </c>
      <c r="B387" s="22"/>
      <c r="C387" s="22"/>
      <c r="D387" s="23"/>
      <c r="E387" s="103"/>
      <c r="F387" s="22"/>
      <c r="G387" s="22"/>
      <c r="H387" s="24"/>
      <c r="I387" s="16"/>
      <c r="J387" s="25"/>
      <c r="K387" s="25"/>
      <c r="L387" s="26"/>
      <c r="M387" s="17"/>
      <c r="N387" s="27"/>
      <c r="O387" s="27"/>
      <c r="P387" s="27"/>
      <c r="Q387" s="28"/>
      <c r="R387" s="28"/>
      <c r="S387" s="27"/>
      <c r="T387" s="29"/>
      <c r="U387" s="29"/>
      <c r="V387" s="3"/>
      <c r="X387" t="str">
        <f>IF(('1 - Cover page'!$B$9-M387)&lt;6,"&lt;=5 Days","&gt;5 Days")</f>
        <v>&lt;=5 Days</v>
      </c>
      <c r="Y387" t="str">
        <f>IF(('1 - Cover page'!$B$9-M387)=0,"0", IF(('1 - Cover page'!$B$9-M387)= 1,"1", IF(('1 - Cover page'!$B$9-M387)= 2,"2", IF(('1 - Cover page'!$B$9-M387)= 3,"3", IF(('1 - Cover page'!$B$9-M387)= 4,"4", IF(('1 - Cover page'!$B$9-M387)= 5,"5", IF(('1 - Cover page'!$B$9-M387)= 6,"6", IF(('1 - Cover page'!$B$9-M387)= 7,"7", IF(('1 - Cover page'!$B$9-M387)= 8,"8", IF(('1 - Cover page'!$B$9-M387)= 9,"9", IF(('1 - Cover page'!$B$9-M387)= 10,"10", IF(('1 - Cover page'!$B$9-M387)= 11,"11", IF(('1 - Cover page'!$B$9-M387)= 12,"12", IF(('1 - Cover page'!$B$9-M387)= 13,"13", IF(('1 - Cover page'!$B$9-M387)= 14,"14", IF(('1 - Cover page'!$B$9-M387)= 15,"15",  ""))))))))))))))))</f>
        <v>0</v>
      </c>
      <c r="Z387" t="str">
        <f>IF(('1 - Cover page'!$B$9-I387)=0,"0", IF(('1 - Cover page'!$B$9-I387)= 1,"1", IF(('1 - Cover page'!$B$9-I387)= 2,"2", IF(('1 - Cover page'!$B$9-I387)= 3,"3", IF(('1 - Cover page'!$B$9-I387)= 4,"4", IF(('1 - Cover page'!$B$9-I387)= 5,"5", IF(('1 - Cover page'!$B$9-I387)= 6,"6", IF(('1 - Cover page'!$B$9-I387)= 7,"7", IF(('1 - Cover page'!$B$9-I387)= 8,"8", IF(('1 - Cover page'!$B$9-I387)= 9,"9", IF(('1 - Cover page'!$B$9-I387)= 10,"10", IF(('1 - Cover page'!$B$9-I387)= 11,"11", IF(('1 - Cover page'!$B$9-I387)= 12,"12", IF(('1 - Cover page'!$B$9-I387)= 13,"13", IF(('1 - Cover page'!$B$9-I387)= 14,"14", IF(('1 - Cover page'!$B$9-I387)= 15,"15",  ""))))))))))))))))</f>
        <v>0</v>
      </c>
      <c r="AA387" t="e">
        <f>VLOOKUP(E387,'Age group'!$A$2:$B$7,2,TRUE)</f>
        <v>#N/A</v>
      </c>
    </row>
    <row r="388" spans="1:27" ht="12.75" x14ac:dyDescent="0.2">
      <c r="A388" s="21">
        <v>385</v>
      </c>
      <c r="B388" s="22"/>
      <c r="C388" s="22"/>
      <c r="D388" s="23"/>
      <c r="E388" s="103"/>
      <c r="F388" s="22"/>
      <c r="G388" s="22"/>
      <c r="H388" s="24"/>
      <c r="I388" s="16"/>
      <c r="J388" s="25"/>
      <c r="K388" s="25"/>
      <c r="L388" s="26"/>
      <c r="M388" s="17"/>
      <c r="N388" s="27"/>
      <c r="O388" s="27"/>
      <c r="P388" s="27"/>
      <c r="Q388" s="28"/>
      <c r="R388" s="28"/>
      <c r="S388" s="27"/>
      <c r="T388" s="29"/>
      <c r="U388" s="29"/>
      <c r="V388" s="3"/>
      <c r="X388" t="str">
        <f>IF(('1 - Cover page'!$B$9-M388)&lt;6,"&lt;=5 Days","&gt;5 Days")</f>
        <v>&lt;=5 Days</v>
      </c>
      <c r="Y388" t="str">
        <f>IF(('1 - Cover page'!$B$9-M388)=0,"0", IF(('1 - Cover page'!$B$9-M388)= 1,"1", IF(('1 - Cover page'!$B$9-M388)= 2,"2", IF(('1 - Cover page'!$B$9-M388)= 3,"3", IF(('1 - Cover page'!$B$9-M388)= 4,"4", IF(('1 - Cover page'!$B$9-M388)= 5,"5", IF(('1 - Cover page'!$B$9-M388)= 6,"6", IF(('1 - Cover page'!$B$9-M388)= 7,"7", IF(('1 - Cover page'!$B$9-M388)= 8,"8", IF(('1 - Cover page'!$B$9-M388)= 9,"9", IF(('1 - Cover page'!$B$9-M388)= 10,"10", IF(('1 - Cover page'!$B$9-M388)= 11,"11", IF(('1 - Cover page'!$B$9-M388)= 12,"12", IF(('1 - Cover page'!$B$9-M388)= 13,"13", IF(('1 - Cover page'!$B$9-M388)= 14,"14", IF(('1 - Cover page'!$B$9-M388)= 15,"15",  ""))))))))))))))))</f>
        <v>0</v>
      </c>
      <c r="Z388" t="str">
        <f>IF(('1 - Cover page'!$B$9-I388)=0,"0", IF(('1 - Cover page'!$B$9-I388)= 1,"1", IF(('1 - Cover page'!$B$9-I388)= 2,"2", IF(('1 - Cover page'!$B$9-I388)= 3,"3", IF(('1 - Cover page'!$B$9-I388)= 4,"4", IF(('1 - Cover page'!$B$9-I388)= 5,"5", IF(('1 - Cover page'!$B$9-I388)= 6,"6", IF(('1 - Cover page'!$B$9-I388)= 7,"7", IF(('1 - Cover page'!$B$9-I388)= 8,"8", IF(('1 - Cover page'!$B$9-I388)= 9,"9", IF(('1 - Cover page'!$B$9-I388)= 10,"10", IF(('1 - Cover page'!$B$9-I388)= 11,"11", IF(('1 - Cover page'!$B$9-I388)= 12,"12", IF(('1 - Cover page'!$B$9-I388)= 13,"13", IF(('1 - Cover page'!$B$9-I388)= 14,"14", IF(('1 - Cover page'!$B$9-I388)= 15,"15",  ""))))))))))))))))</f>
        <v>0</v>
      </c>
      <c r="AA388" t="e">
        <f>VLOOKUP(E388,'Age group'!$A$2:$B$7,2,TRUE)</f>
        <v>#N/A</v>
      </c>
    </row>
    <row r="389" spans="1:27" ht="12.75" x14ac:dyDescent="0.2">
      <c r="A389" s="21">
        <v>386</v>
      </c>
      <c r="B389" s="22"/>
      <c r="C389" s="22"/>
      <c r="D389" s="23"/>
      <c r="E389" s="103"/>
      <c r="F389" s="22"/>
      <c r="G389" s="22"/>
      <c r="H389" s="24"/>
      <c r="I389" s="16"/>
      <c r="J389" s="25"/>
      <c r="K389" s="25"/>
      <c r="L389" s="26"/>
      <c r="M389" s="17"/>
      <c r="N389" s="27"/>
      <c r="O389" s="27"/>
      <c r="P389" s="27"/>
      <c r="Q389" s="28"/>
      <c r="R389" s="28"/>
      <c r="S389" s="27"/>
      <c r="T389" s="29"/>
      <c r="U389" s="29"/>
      <c r="V389" s="3"/>
      <c r="X389" t="str">
        <f>IF(('1 - Cover page'!$B$9-M389)&lt;6,"&lt;=5 Days","&gt;5 Days")</f>
        <v>&lt;=5 Days</v>
      </c>
      <c r="Y389" t="str">
        <f>IF(('1 - Cover page'!$B$9-M389)=0,"0", IF(('1 - Cover page'!$B$9-M389)= 1,"1", IF(('1 - Cover page'!$B$9-M389)= 2,"2", IF(('1 - Cover page'!$B$9-M389)= 3,"3", IF(('1 - Cover page'!$B$9-M389)= 4,"4", IF(('1 - Cover page'!$B$9-M389)= 5,"5", IF(('1 - Cover page'!$B$9-M389)= 6,"6", IF(('1 - Cover page'!$B$9-M389)= 7,"7", IF(('1 - Cover page'!$B$9-M389)= 8,"8", IF(('1 - Cover page'!$B$9-M389)= 9,"9", IF(('1 - Cover page'!$B$9-M389)= 10,"10", IF(('1 - Cover page'!$B$9-M389)= 11,"11", IF(('1 - Cover page'!$B$9-M389)= 12,"12", IF(('1 - Cover page'!$B$9-M389)= 13,"13", IF(('1 - Cover page'!$B$9-M389)= 14,"14", IF(('1 - Cover page'!$B$9-M389)= 15,"15",  ""))))))))))))))))</f>
        <v>0</v>
      </c>
      <c r="Z389" t="str">
        <f>IF(('1 - Cover page'!$B$9-I389)=0,"0", IF(('1 - Cover page'!$B$9-I389)= 1,"1", IF(('1 - Cover page'!$B$9-I389)= 2,"2", IF(('1 - Cover page'!$B$9-I389)= 3,"3", IF(('1 - Cover page'!$B$9-I389)= 4,"4", IF(('1 - Cover page'!$B$9-I389)= 5,"5", IF(('1 - Cover page'!$B$9-I389)= 6,"6", IF(('1 - Cover page'!$B$9-I389)= 7,"7", IF(('1 - Cover page'!$B$9-I389)= 8,"8", IF(('1 - Cover page'!$B$9-I389)= 9,"9", IF(('1 - Cover page'!$B$9-I389)= 10,"10", IF(('1 - Cover page'!$B$9-I389)= 11,"11", IF(('1 - Cover page'!$B$9-I389)= 12,"12", IF(('1 - Cover page'!$B$9-I389)= 13,"13", IF(('1 - Cover page'!$B$9-I389)= 14,"14", IF(('1 - Cover page'!$B$9-I389)= 15,"15",  ""))))))))))))))))</f>
        <v>0</v>
      </c>
      <c r="AA389" t="e">
        <f>VLOOKUP(E389,'Age group'!$A$2:$B$7,2,TRUE)</f>
        <v>#N/A</v>
      </c>
    </row>
    <row r="390" spans="1:27" ht="12.75" x14ac:dyDescent="0.2">
      <c r="A390" s="21">
        <v>387</v>
      </c>
      <c r="B390" s="22"/>
      <c r="C390" s="22"/>
      <c r="D390" s="23"/>
      <c r="E390" s="103"/>
      <c r="F390" s="22"/>
      <c r="G390" s="22"/>
      <c r="H390" s="24"/>
      <c r="I390" s="16"/>
      <c r="J390" s="25"/>
      <c r="K390" s="25"/>
      <c r="L390" s="26"/>
      <c r="M390" s="17"/>
      <c r="N390" s="27"/>
      <c r="O390" s="27"/>
      <c r="P390" s="27"/>
      <c r="Q390" s="28"/>
      <c r="R390" s="28"/>
      <c r="S390" s="27"/>
      <c r="T390" s="29"/>
      <c r="U390" s="29"/>
      <c r="V390" s="3"/>
      <c r="X390" t="str">
        <f>IF(('1 - Cover page'!$B$9-M390)&lt;6,"&lt;=5 Days","&gt;5 Days")</f>
        <v>&lt;=5 Days</v>
      </c>
      <c r="Y390" t="str">
        <f>IF(('1 - Cover page'!$B$9-M390)=0,"0", IF(('1 - Cover page'!$B$9-M390)= 1,"1", IF(('1 - Cover page'!$B$9-M390)= 2,"2", IF(('1 - Cover page'!$B$9-M390)= 3,"3", IF(('1 - Cover page'!$B$9-M390)= 4,"4", IF(('1 - Cover page'!$B$9-M390)= 5,"5", IF(('1 - Cover page'!$B$9-M390)= 6,"6", IF(('1 - Cover page'!$B$9-M390)= 7,"7", IF(('1 - Cover page'!$B$9-M390)= 8,"8", IF(('1 - Cover page'!$B$9-M390)= 9,"9", IF(('1 - Cover page'!$B$9-M390)= 10,"10", IF(('1 - Cover page'!$B$9-M390)= 11,"11", IF(('1 - Cover page'!$B$9-M390)= 12,"12", IF(('1 - Cover page'!$B$9-M390)= 13,"13", IF(('1 - Cover page'!$B$9-M390)= 14,"14", IF(('1 - Cover page'!$B$9-M390)= 15,"15",  ""))))))))))))))))</f>
        <v>0</v>
      </c>
      <c r="Z390" t="str">
        <f>IF(('1 - Cover page'!$B$9-I390)=0,"0", IF(('1 - Cover page'!$B$9-I390)= 1,"1", IF(('1 - Cover page'!$B$9-I390)= 2,"2", IF(('1 - Cover page'!$B$9-I390)= 3,"3", IF(('1 - Cover page'!$B$9-I390)= 4,"4", IF(('1 - Cover page'!$B$9-I390)= 5,"5", IF(('1 - Cover page'!$B$9-I390)= 6,"6", IF(('1 - Cover page'!$B$9-I390)= 7,"7", IF(('1 - Cover page'!$B$9-I390)= 8,"8", IF(('1 - Cover page'!$B$9-I390)= 9,"9", IF(('1 - Cover page'!$B$9-I390)= 10,"10", IF(('1 - Cover page'!$B$9-I390)= 11,"11", IF(('1 - Cover page'!$B$9-I390)= 12,"12", IF(('1 - Cover page'!$B$9-I390)= 13,"13", IF(('1 - Cover page'!$B$9-I390)= 14,"14", IF(('1 - Cover page'!$B$9-I390)= 15,"15",  ""))))))))))))))))</f>
        <v>0</v>
      </c>
      <c r="AA390" t="e">
        <f>VLOOKUP(E390,'Age group'!$A$2:$B$7,2,TRUE)</f>
        <v>#N/A</v>
      </c>
    </row>
    <row r="391" spans="1:27" ht="12.75" x14ac:dyDescent="0.2">
      <c r="A391" s="21">
        <v>388</v>
      </c>
      <c r="B391" s="22"/>
      <c r="C391" s="22"/>
      <c r="D391" s="23"/>
      <c r="E391" s="103"/>
      <c r="F391" s="22"/>
      <c r="G391" s="22"/>
      <c r="H391" s="24"/>
      <c r="I391" s="16"/>
      <c r="J391" s="25"/>
      <c r="K391" s="25"/>
      <c r="L391" s="26"/>
      <c r="M391" s="17"/>
      <c r="N391" s="27"/>
      <c r="O391" s="27"/>
      <c r="P391" s="27"/>
      <c r="Q391" s="28"/>
      <c r="R391" s="28"/>
      <c r="S391" s="27"/>
      <c r="T391" s="29"/>
      <c r="U391" s="29"/>
      <c r="V391" s="3"/>
      <c r="X391" t="str">
        <f>IF(('1 - Cover page'!$B$9-M391)&lt;6,"&lt;=5 Days","&gt;5 Days")</f>
        <v>&lt;=5 Days</v>
      </c>
      <c r="Y391" t="str">
        <f>IF(('1 - Cover page'!$B$9-M391)=0,"0", IF(('1 - Cover page'!$B$9-M391)= 1,"1", IF(('1 - Cover page'!$B$9-M391)= 2,"2", IF(('1 - Cover page'!$B$9-M391)= 3,"3", IF(('1 - Cover page'!$B$9-M391)= 4,"4", IF(('1 - Cover page'!$B$9-M391)= 5,"5", IF(('1 - Cover page'!$B$9-M391)= 6,"6", IF(('1 - Cover page'!$B$9-M391)= 7,"7", IF(('1 - Cover page'!$B$9-M391)= 8,"8", IF(('1 - Cover page'!$B$9-M391)= 9,"9", IF(('1 - Cover page'!$B$9-M391)= 10,"10", IF(('1 - Cover page'!$B$9-M391)= 11,"11", IF(('1 - Cover page'!$B$9-M391)= 12,"12", IF(('1 - Cover page'!$B$9-M391)= 13,"13", IF(('1 - Cover page'!$B$9-M391)= 14,"14", IF(('1 - Cover page'!$B$9-M391)= 15,"15",  ""))))))))))))))))</f>
        <v>0</v>
      </c>
      <c r="Z391" t="str">
        <f>IF(('1 - Cover page'!$B$9-I391)=0,"0", IF(('1 - Cover page'!$B$9-I391)= 1,"1", IF(('1 - Cover page'!$B$9-I391)= 2,"2", IF(('1 - Cover page'!$B$9-I391)= 3,"3", IF(('1 - Cover page'!$B$9-I391)= 4,"4", IF(('1 - Cover page'!$B$9-I391)= 5,"5", IF(('1 - Cover page'!$B$9-I391)= 6,"6", IF(('1 - Cover page'!$B$9-I391)= 7,"7", IF(('1 - Cover page'!$B$9-I391)= 8,"8", IF(('1 - Cover page'!$B$9-I391)= 9,"9", IF(('1 - Cover page'!$B$9-I391)= 10,"10", IF(('1 - Cover page'!$B$9-I391)= 11,"11", IF(('1 - Cover page'!$B$9-I391)= 12,"12", IF(('1 - Cover page'!$B$9-I391)= 13,"13", IF(('1 - Cover page'!$B$9-I391)= 14,"14", IF(('1 - Cover page'!$B$9-I391)= 15,"15",  ""))))))))))))))))</f>
        <v>0</v>
      </c>
      <c r="AA391" t="e">
        <f>VLOOKUP(E391,'Age group'!$A$2:$B$7,2,TRUE)</f>
        <v>#N/A</v>
      </c>
    </row>
    <row r="392" spans="1:27" ht="12.75" x14ac:dyDescent="0.2">
      <c r="A392" s="21">
        <v>389</v>
      </c>
      <c r="B392" s="22"/>
      <c r="C392" s="22"/>
      <c r="D392" s="23"/>
      <c r="E392" s="103"/>
      <c r="F392" s="22"/>
      <c r="G392" s="22"/>
      <c r="H392" s="24"/>
      <c r="I392" s="16"/>
      <c r="J392" s="25"/>
      <c r="K392" s="25"/>
      <c r="L392" s="26"/>
      <c r="M392" s="17"/>
      <c r="N392" s="27"/>
      <c r="O392" s="27"/>
      <c r="P392" s="27"/>
      <c r="Q392" s="28"/>
      <c r="R392" s="28"/>
      <c r="S392" s="27"/>
      <c r="T392" s="29"/>
      <c r="U392" s="29"/>
      <c r="V392" s="3"/>
      <c r="X392" t="str">
        <f>IF(('1 - Cover page'!$B$9-M392)&lt;6,"&lt;=5 Days","&gt;5 Days")</f>
        <v>&lt;=5 Days</v>
      </c>
      <c r="Y392" t="str">
        <f>IF(('1 - Cover page'!$B$9-M392)=0,"0", IF(('1 - Cover page'!$B$9-M392)= 1,"1", IF(('1 - Cover page'!$B$9-M392)= 2,"2", IF(('1 - Cover page'!$B$9-M392)= 3,"3", IF(('1 - Cover page'!$B$9-M392)= 4,"4", IF(('1 - Cover page'!$B$9-M392)= 5,"5", IF(('1 - Cover page'!$B$9-M392)= 6,"6", IF(('1 - Cover page'!$B$9-M392)= 7,"7", IF(('1 - Cover page'!$B$9-M392)= 8,"8", IF(('1 - Cover page'!$B$9-M392)= 9,"9", IF(('1 - Cover page'!$B$9-M392)= 10,"10", IF(('1 - Cover page'!$B$9-M392)= 11,"11", IF(('1 - Cover page'!$B$9-M392)= 12,"12", IF(('1 - Cover page'!$B$9-M392)= 13,"13", IF(('1 - Cover page'!$B$9-M392)= 14,"14", IF(('1 - Cover page'!$B$9-M392)= 15,"15",  ""))))))))))))))))</f>
        <v>0</v>
      </c>
      <c r="Z392" t="str">
        <f>IF(('1 - Cover page'!$B$9-I392)=0,"0", IF(('1 - Cover page'!$B$9-I392)= 1,"1", IF(('1 - Cover page'!$B$9-I392)= 2,"2", IF(('1 - Cover page'!$B$9-I392)= 3,"3", IF(('1 - Cover page'!$B$9-I392)= 4,"4", IF(('1 - Cover page'!$B$9-I392)= 5,"5", IF(('1 - Cover page'!$B$9-I392)= 6,"6", IF(('1 - Cover page'!$B$9-I392)= 7,"7", IF(('1 - Cover page'!$B$9-I392)= 8,"8", IF(('1 - Cover page'!$B$9-I392)= 9,"9", IF(('1 - Cover page'!$B$9-I392)= 10,"10", IF(('1 - Cover page'!$B$9-I392)= 11,"11", IF(('1 - Cover page'!$B$9-I392)= 12,"12", IF(('1 - Cover page'!$B$9-I392)= 13,"13", IF(('1 - Cover page'!$B$9-I392)= 14,"14", IF(('1 - Cover page'!$B$9-I392)= 15,"15",  ""))))))))))))))))</f>
        <v>0</v>
      </c>
      <c r="AA392" t="e">
        <f>VLOOKUP(E392,'Age group'!$A$2:$B$7,2,TRUE)</f>
        <v>#N/A</v>
      </c>
    </row>
    <row r="393" spans="1:27" ht="12.75" x14ac:dyDescent="0.2">
      <c r="A393" s="21">
        <v>390</v>
      </c>
      <c r="B393" s="22"/>
      <c r="C393" s="22"/>
      <c r="D393" s="23"/>
      <c r="E393" s="103"/>
      <c r="F393" s="22"/>
      <c r="G393" s="22"/>
      <c r="H393" s="24"/>
      <c r="I393" s="16"/>
      <c r="J393" s="25"/>
      <c r="K393" s="25"/>
      <c r="L393" s="26"/>
      <c r="M393" s="17"/>
      <c r="N393" s="27"/>
      <c r="O393" s="27"/>
      <c r="P393" s="27"/>
      <c r="Q393" s="28"/>
      <c r="R393" s="28"/>
      <c r="S393" s="27"/>
      <c r="T393" s="29"/>
      <c r="U393" s="29"/>
      <c r="V393" s="3"/>
      <c r="X393" t="str">
        <f>IF(('1 - Cover page'!$B$9-M393)&lt;6,"&lt;=5 Days","&gt;5 Days")</f>
        <v>&lt;=5 Days</v>
      </c>
      <c r="Y393" t="str">
        <f>IF(('1 - Cover page'!$B$9-M393)=0,"0", IF(('1 - Cover page'!$B$9-M393)= 1,"1", IF(('1 - Cover page'!$B$9-M393)= 2,"2", IF(('1 - Cover page'!$B$9-M393)= 3,"3", IF(('1 - Cover page'!$B$9-M393)= 4,"4", IF(('1 - Cover page'!$B$9-M393)= 5,"5", IF(('1 - Cover page'!$B$9-M393)= 6,"6", IF(('1 - Cover page'!$B$9-M393)= 7,"7", IF(('1 - Cover page'!$B$9-M393)= 8,"8", IF(('1 - Cover page'!$B$9-M393)= 9,"9", IF(('1 - Cover page'!$B$9-M393)= 10,"10", IF(('1 - Cover page'!$B$9-M393)= 11,"11", IF(('1 - Cover page'!$B$9-M393)= 12,"12", IF(('1 - Cover page'!$B$9-M393)= 13,"13", IF(('1 - Cover page'!$B$9-M393)= 14,"14", IF(('1 - Cover page'!$B$9-M393)= 15,"15",  ""))))))))))))))))</f>
        <v>0</v>
      </c>
      <c r="Z393" t="str">
        <f>IF(('1 - Cover page'!$B$9-I393)=0,"0", IF(('1 - Cover page'!$B$9-I393)= 1,"1", IF(('1 - Cover page'!$B$9-I393)= 2,"2", IF(('1 - Cover page'!$B$9-I393)= 3,"3", IF(('1 - Cover page'!$B$9-I393)= 4,"4", IF(('1 - Cover page'!$B$9-I393)= 5,"5", IF(('1 - Cover page'!$B$9-I393)= 6,"6", IF(('1 - Cover page'!$B$9-I393)= 7,"7", IF(('1 - Cover page'!$B$9-I393)= 8,"8", IF(('1 - Cover page'!$B$9-I393)= 9,"9", IF(('1 - Cover page'!$B$9-I393)= 10,"10", IF(('1 - Cover page'!$B$9-I393)= 11,"11", IF(('1 - Cover page'!$B$9-I393)= 12,"12", IF(('1 - Cover page'!$B$9-I393)= 13,"13", IF(('1 - Cover page'!$B$9-I393)= 14,"14", IF(('1 - Cover page'!$B$9-I393)= 15,"15",  ""))))))))))))))))</f>
        <v>0</v>
      </c>
      <c r="AA393" t="e">
        <f>VLOOKUP(E393,'Age group'!$A$2:$B$7,2,TRUE)</f>
        <v>#N/A</v>
      </c>
    </row>
    <row r="394" spans="1:27" ht="12.75" x14ac:dyDescent="0.2">
      <c r="A394" s="21">
        <v>391</v>
      </c>
      <c r="B394" s="22"/>
      <c r="C394" s="22"/>
      <c r="D394" s="23"/>
      <c r="E394" s="103"/>
      <c r="F394" s="22"/>
      <c r="G394" s="22"/>
      <c r="H394" s="24"/>
      <c r="I394" s="16"/>
      <c r="J394" s="25"/>
      <c r="K394" s="25"/>
      <c r="L394" s="26"/>
      <c r="M394" s="17"/>
      <c r="N394" s="27"/>
      <c r="O394" s="27"/>
      <c r="P394" s="27"/>
      <c r="Q394" s="28"/>
      <c r="R394" s="28"/>
      <c r="S394" s="27"/>
      <c r="T394" s="29"/>
      <c r="U394" s="29"/>
      <c r="V394" s="3"/>
      <c r="X394" t="str">
        <f>IF(('1 - Cover page'!$B$9-M394)&lt;6,"&lt;=5 Days","&gt;5 Days")</f>
        <v>&lt;=5 Days</v>
      </c>
      <c r="Y394" t="str">
        <f>IF(('1 - Cover page'!$B$9-M394)=0,"0", IF(('1 - Cover page'!$B$9-M394)= 1,"1", IF(('1 - Cover page'!$B$9-M394)= 2,"2", IF(('1 - Cover page'!$B$9-M394)= 3,"3", IF(('1 - Cover page'!$B$9-M394)= 4,"4", IF(('1 - Cover page'!$B$9-M394)= 5,"5", IF(('1 - Cover page'!$B$9-M394)= 6,"6", IF(('1 - Cover page'!$B$9-M394)= 7,"7", IF(('1 - Cover page'!$B$9-M394)= 8,"8", IF(('1 - Cover page'!$B$9-M394)= 9,"9", IF(('1 - Cover page'!$B$9-M394)= 10,"10", IF(('1 - Cover page'!$B$9-M394)= 11,"11", IF(('1 - Cover page'!$B$9-M394)= 12,"12", IF(('1 - Cover page'!$B$9-M394)= 13,"13", IF(('1 - Cover page'!$B$9-M394)= 14,"14", IF(('1 - Cover page'!$B$9-M394)= 15,"15",  ""))))))))))))))))</f>
        <v>0</v>
      </c>
      <c r="Z394" t="str">
        <f>IF(('1 - Cover page'!$B$9-I394)=0,"0", IF(('1 - Cover page'!$B$9-I394)= 1,"1", IF(('1 - Cover page'!$B$9-I394)= 2,"2", IF(('1 - Cover page'!$B$9-I394)= 3,"3", IF(('1 - Cover page'!$B$9-I394)= 4,"4", IF(('1 - Cover page'!$B$9-I394)= 5,"5", IF(('1 - Cover page'!$B$9-I394)= 6,"6", IF(('1 - Cover page'!$B$9-I394)= 7,"7", IF(('1 - Cover page'!$B$9-I394)= 8,"8", IF(('1 - Cover page'!$B$9-I394)= 9,"9", IF(('1 - Cover page'!$B$9-I394)= 10,"10", IF(('1 - Cover page'!$B$9-I394)= 11,"11", IF(('1 - Cover page'!$B$9-I394)= 12,"12", IF(('1 - Cover page'!$B$9-I394)= 13,"13", IF(('1 - Cover page'!$B$9-I394)= 14,"14", IF(('1 - Cover page'!$B$9-I394)= 15,"15",  ""))))))))))))))))</f>
        <v>0</v>
      </c>
      <c r="AA394" t="e">
        <f>VLOOKUP(E394,'Age group'!$A$2:$B$7,2,TRUE)</f>
        <v>#N/A</v>
      </c>
    </row>
    <row r="395" spans="1:27" ht="12.75" x14ac:dyDescent="0.2">
      <c r="A395" s="21">
        <v>392</v>
      </c>
      <c r="B395" s="22"/>
      <c r="C395" s="22"/>
      <c r="D395" s="23"/>
      <c r="E395" s="103"/>
      <c r="F395" s="22"/>
      <c r="G395" s="22"/>
      <c r="H395" s="24"/>
      <c r="I395" s="16"/>
      <c r="J395" s="25"/>
      <c r="K395" s="25"/>
      <c r="L395" s="26"/>
      <c r="M395" s="17"/>
      <c r="N395" s="27"/>
      <c r="O395" s="27"/>
      <c r="P395" s="27"/>
      <c r="Q395" s="28"/>
      <c r="R395" s="28"/>
      <c r="S395" s="27"/>
      <c r="T395" s="29"/>
      <c r="U395" s="29"/>
      <c r="V395" s="3"/>
      <c r="X395" t="str">
        <f>IF(('1 - Cover page'!$B$9-M395)&lt;6,"&lt;=5 Days","&gt;5 Days")</f>
        <v>&lt;=5 Days</v>
      </c>
      <c r="Y395" t="str">
        <f>IF(('1 - Cover page'!$B$9-M395)=0,"0", IF(('1 - Cover page'!$B$9-M395)= 1,"1", IF(('1 - Cover page'!$B$9-M395)= 2,"2", IF(('1 - Cover page'!$B$9-M395)= 3,"3", IF(('1 - Cover page'!$B$9-M395)= 4,"4", IF(('1 - Cover page'!$B$9-M395)= 5,"5", IF(('1 - Cover page'!$B$9-M395)= 6,"6", IF(('1 - Cover page'!$B$9-M395)= 7,"7", IF(('1 - Cover page'!$B$9-M395)= 8,"8", IF(('1 - Cover page'!$B$9-M395)= 9,"9", IF(('1 - Cover page'!$B$9-M395)= 10,"10", IF(('1 - Cover page'!$B$9-M395)= 11,"11", IF(('1 - Cover page'!$B$9-M395)= 12,"12", IF(('1 - Cover page'!$B$9-M395)= 13,"13", IF(('1 - Cover page'!$B$9-M395)= 14,"14", IF(('1 - Cover page'!$B$9-M395)= 15,"15",  ""))))))))))))))))</f>
        <v>0</v>
      </c>
      <c r="Z395" t="str">
        <f>IF(('1 - Cover page'!$B$9-I395)=0,"0", IF(('1 - Cover page'!$B$9-I395)= 1,"1", IF(('1 - Cover page'!$B$9-I395)= 2,"2", IF(('1 - Cover page'!$B$9-I395)= 3,"3", IF(('1 - Cover page'!$B$9-I395)= 4,"4", IF(('1 - Cover page'!$B$9-I395)= 5,"5", IF(('1 - Cover page'!$B$9-I395)= 6,"6", IF(('1 - Cover page'!$B$9-I395)= 7,"7", IF(('1 - Cover page'!$B$9-I395)= 8,"8", IF(('1 - Cover page'!$B$9-I395)= 9,"9", IF(('1 - Cover page'!$B$9-I395)= 10,"10", IF(('1 - Cover page'!$B$9-I395)= 11,"11", IF(('1 - Cover page'!$B$9-I395)= 12,"12", IF(('1 - Cover page'!$B$9-I395)= 13,"13", IF(('1 - Cover page'!$B$9-I395)= 14,"14", IF(('1 - Cover page'!$B$9-I395)= 15,"15",  ""))))))))))))))))</f>
        <v>0</v>
      </c>
      <c r="AA395" t="e">
        <f>VLOOKUP(E395,'Age group'!$A$2:$B$7,2,TRUE)</f>
        <v>#N/A</v>
      </c>
    </row>
    <row r="396" spans="1:27" ht="12.75" x14ac:dyDescent="0.2">
      <c r="A396" s="21">
        <v>393</v>
      </c>
      <c r="B396" s="22"/>
      <c r="C396" s="22"/>
      <c r="D396" s="23"/>
      <c r="E396" s="103"/>
      <c r="F396" s="22"/>
      <c r="G396" s="22"/>
      <c r="H396" s="24"/>
      <c r="I396" s="16"/>
      <c r="J396" s="25"/>
      <c r="K396" s="25"/>
      <c r="L396" s="26"/>
      <c r="M396" s="17"/>
      <c r="N396" s="27"/>
      <c r="O396" s="27"/>
      <c r="P396" s="27"/>
      <c r="Q396" s="28"/>
      <c r="R396" s="28"/>
      <c r="S396" s="27"/>
      <c r="T396" s="29"/>
      <c r="U396" s="29"/>
      <c r="V396" s="3"/>
      <c r="X396" t="str">
        <f>IF(('1 - Cover page'!$B$9-M396)&lt;6,"&lt;=5 Days","&gt;5 Days")</f>
        <v>&lt;=5 Days</v>
      </c>
      <c r="Y396" t="str">
        <f>IF(('1 - Cover page'!$B$9-M396)=0,"0", IF(('1 - Cover page'!$B$9-M396)= 1,"1", IF(('1 - Cover page'!$B$9-M396)= 2,"2", IF(('1 - Cover page'!$B$9-M396)= 3,"3", IF(('1 - Cover page'!$B$9-M396)= 4,"4", IF(('1 - Cover page'!$B$9-M396)= 5,"5", IF(('1 - Cover page'!$B$9-M396)= 6,"6", IF(('1 - Cover page'!$B$9-M396)= 7,"7", IF(('1 - Cover page'!$B$9-M396)= 8,"8", IF(('1 - Cover page'!$B$9-M396)= 9,"9", IF(('1 - Cover page'!$B$9-M396)= 10,"10", IF(('1 - Cover page'!$B$9-M396)= 11,"11", IF(('1 - Cover page'!$B$9-M396)= 12,"12", IF(('1 - Cover page'!$B$9-M396)= 13,"13", IF(('1 - Cover page'!$B$9-M396)= 14,"14", IF(('1 - Cover page'!$B$9-M396)= 15,"15",  ""))))))))))))))))</f>
        <v>0</v>
      </c>
      <c r="Z396" t="str">
        <f>IF(('1 - Cover page'!$B$9-I396)=0,"0", IF(('1 - Cover page'!$B$9-I396)= 1,"1", IF(('1 - Cover page'!$B$9-I396)= 2,"2", IF(('1 - Cover page'!$B$9-I396)= 3,"3", IF(('1 - Cover page'!$B$9-I396)= 4,"4", IF(('1 - Cover page'!$B$9-I396)= 5,"5", IF(('1 - Cover page'!$B$9-I396)= 6,"6", IF(('1 - Cover page'!$B$9-I396)= 7,"7", IF(('1 - Cover page'!$B$9-I396)= 8,"8", IF(('1 - Cover page'!$B$9-I396)= 9,"9", IF(('1 - Cover page'!$B$9-I396)= 10,"10", IF(('1 - Cover page'!$B$9-I396)= 11,"11", IF(('1 - Cover page'!$B$9-I396)= 12,"12", IF(('1 - Cover page'!$B$9-I396)= 13,"13", IF(('1 - Cover page'!$B$9-I396)= 14,"14", IF(('1 - Cover page'!$B$9-I396)= 15,"15",  ""))))))))))))))))</f>
        <v>0</v>
      </c>
      <c r="AA396" t="e">
        <f>VLOOKUP(E396,'Age group'!$A$2:$B$7,2,TRUE)</f>
        <v>#N/A</v>
      </c>
    </row>
    <row r="397" spans="1:27" ht="12.75" x14ac:dyDescent="0.2">
      <c r="A397" s="21">
        <v>394</v>
      </c>
      <c r="B397" s="22"/>
      <c r="C397" s="22"/>
      <c r="D397" s="23"/>
      <c r="E397" s="103"/>
      <c r="F397" s="22"/>
      <c r="G397" s="22"/>
      <c r="H397" s="24"/>
      <c r="I397" s="16"/>
      <c r="J397" s="25"/>
      <c r="K397" s="25"/>
      <c r="L397" s="26"/>
      <c r="M397" s="17"/>
      <c r="N397" s="27"/>
      <c r="O397" s="27"/>
      <c r="P397" s="27"/>
      <c r="Q397" s="28"/>
      <c r="R397" s="28"/>
      <c r="S397" s="27"/>
      <c r="T397" s="29"/>
      <c r="U397" s="29"/>
      <c r="V397" s="3"/>
      <c r="X397" t="str">
        <f>IF(('1 - Cover page'!$B$9-M397)&lt;6,"&lt;=5 Days","&gt;5 Days")</f>
        <v>&lt;=5 Days</v>
      </c>
      <c r="Y397" t="str">
        <f>IF(('1 - Cover page'!$B$9-M397)=0,"0", IF(('1 - Cover page'!$B$9-M397)= 1,"1", IF(('1 - Cover page'!$B$9-M397)= 2,"2", IF(('1 - Cover page'!$B$9-M397)= 3,"3", IF(('1 - Cover page'!$B$9-M397)= 4,"4", IF(('1 - Cover page'!$B$9-M397)= 5,"5", IF(('1 - Cover page'!$B$9-M397)= 6,"6", IF(('1 - Cover page'!$B$9-M397)= 7,"7", IF(('1 - Cover page'!$B$9-M397)= 8,"8", IF(('1 - Cover page'!$B$9-M397)= 9,"9", IF(('1 - Cover page'!$B$9-M397)= 10,"10", IF(('1 - Cover page'!$B$9-M397)= 11,"11", IF(('1 - Cover page'!$B$9-M397)= 12,"12", IF(('1 - Cover page'!$B$9-M397)= 13,"13", IF(('1 - Cover page'!$B$9-M397)= 14,"14", IF(('1 - Cover page'!$B$9-M397)= 15,"15",  ""))))))))))))))))</f>
        <v>0</v>
      </c>
      <c r="Z397" t="str">
        <f>IF(('1 - Cover page'!$B$9-I397)=0,"0", IF(('1 - Cover page'!$B$9-I397)= 1,"1", IF(('1 - Cover page'!$B$9-I397)= 2,"2", IF(('1 - Cover page'!$B$9-I397)= 3,"3", IF(('1 - Cover page'!$B$9-I397)= 4,"4", IF(('1 - Cover page'!$B$9-I397)= 5,"5", IF(('1 - Cover page'!$B$9-I397)= 6,"6", IF(('1 - Cover page'!$B$9-I397)= 7,"7", IF(('1 - Cover page'!$B$9-I397)= 8,"8", IF(('1 - Cover page'!$B$9-I397)= 9,"9", IF(('1 - Cover page'!$B$9-I397)= 10,"10", IF(('1 - Cover page'!$B$9-I397)= 11,"11", IF(('1 - Cover page'!$B$9-I397)= 12,"12", IF(('1 - Cover page'!$B$9-I397)= 13,"13", IF(('1 - Cover page'!$B$9-I397)= 14,"14", IF(('1 - Cover page'!$B$9-I397)= 15,"15",  ""))))))))))))))))</f>
        <v>0</v>
      </c>
      <c r="AA397" t="e">
        <f>VLOOKUP(E397,'Age group'!$A$2:$B$7,2,TRUE)</f>
        <v>#N/A</v>
      </c>
    </row>
    <row r="398" spans="1:27" ht="12.75" x14ac:dyDescent="0.2">
      <c r="A398" s="21">
        <v>395</v>
      </c>
      <c r="B398" s="22"/>
      <c r="C398" s="22"/>
      <c r="D398" s="23"/>
      <c r="E398" s="103"/>
      <c r="F398" s="22"/>
      <c r="G398" s="22"/>
      <c r="H398" s="24"/>
      <c r="I398" s="16"/>
      <c r="J398" s="25"/>
      <c r="K398" s="25"/>
      <c r="L398" s="26"/>
      <c r="M398" s="17"/>
      <c r="N398" s="27"/>
      <c r="O398" s="27"/>
      <c r="P398" s="27"/>
      <c r="Q398" s="28"/>
      <c r="R398" s="28"/>
      <c r="S398" s="27"/>
      <c r="T398" s="29"/>
      <c r="U398" s="29"/>
      <c r="V398" s="3"/>
      <c r="X398" t="str">
        <f>IF(('1 - Cover page'!$B$9-M398)&lt;6,"&lt;=5 Days","&gt;5 Days")</f>
        <v>&lt;=5 Days</v>
      </c>
      <c r="Y398" t="str">
        <f>IF(('1 - Cover page'!$B$9-M398)=0,"0", IF(('1 - Cover page'!$B$9-M398)= 1,"1", IF(('1 - Cover page'!$B$9-M398)= 2,"2", IF(('1 - Cover page'!$B$9-M398)= 3,"3", IF(('1 - Cover page'!$B$9-M398)= 4,"4", IF(('1 - Cover page'!$B$9-M398)= 5,"5", IF(('1 - Cover page'!$B$9-M398)= 6,"6", IF(('1 - Cover page'!$B$9-M398)= 7,"7", IF(('1 - Cover page'!$B$9-M398)= 8,"8", IF(('1 - Cover page'!$B$9-M398)= 9,"9", IF(('1 - Cover page'!$B$9-M398)= 10,"10", IF(('1 - Cover page'!$B$9-M398)= 11,"11", IF(('1 - Cover page'!$B$9-M398)= 12,"12", IF(('1 - Cover page'!$B$9-M398)= 13,"13", IF(('1 - Cover page'!$B$9-M398)= 14,"14", IF(('1 - Cover page'!$B$9-M398)= 15,"15",  ""))))))))))))))))</f>
        <v>0</v>
      </c>
      <c r="Z398" t="str">
        <f>IF(('1 - Cover page'!$B$9-I398)=0,"0", IF(('1 - Cover page'!$B$9-I398)= 1,"1", IF(('1 - Cover page'!$B$9-I398)= 2,"2", IF(('1 - Cover page'!$B$9-I398)= 3,"3", IF(('1 - Cover page'!$B$9-I398)= 4,"4", IF(('1 - Cover page'!$B$9-I398)= 5,"5", IF(('1 - Cover page'!$B$9-I398)= 6,"6", IF(('1 - Cover page'!$B$9-I398)= 7,"7", IF(('1 - Cover page'!$B$9-I398)= 8,"8", IF(('1 - Cover page'!$B$9-I398)= 9,"9", IF(('1 - Cover page'!$B$9-I398)= 10,"10", IF(('1 - Cover page'!$B$9-I398)= 11,"11", IF(('1 - Cover page'!$B$9-I398)= 12,"12", IF(('1 - Cover page'!$B$9-I398)= 13,"13", IF(('1 - Cover page'!$B$9-I398)= 14,"14", IF(('1 - Cover page'!$B$9-I398)= 15,"15",  ""))))))))))))))))</f>
        <v>0</v>
      </c>
      <c r="AA398" t="e">
        <f>VLOOKUP(E398,'Age group'!$A$2:$B$7,2,TRUE)</f>
        <v>#N/A</v>
      </c>
    </row>
    <row r="399" spans="1:27" ht="12.75" x14ac:dyDescent="0.2">
      <c r="A399" s="21">
        <v>396</v>
      </c>
      <c r="B399" s="22"/>
      <c r="C399" s="22"/>
      <c r="D399" s="23"/>
      <c r="E399" s="103"/>
      <c r="F399" s="22"/>
      <c r="G399" s="22"/>
      <c r="H399" s="24"/>
      <c r="I399" s="16"/>
      <c r="J399" s="25"/>
      <c r="K399" s="25"/>
      <c r="L399" s="26"/>
      <c r="M399" s="17"/>
      <c r="N399" s="27"/>
      <c r="O399" s="27"/>
      <c r="P399" s="27"/>
      <c r="Q399" s="28"/>
      <c r="R399" s="28"/>
      <c r="S399" s="27"/>
      <c r="T399" s="29"/>
      <c r="U399" s="29"/>
      <c r="V399" s="3"/>
      <c r="X399" t="str">
        <f>IF(('1 - Cover page'!$B$9-M399)&lt;6,"&lt;=5 Days","&gt;5 Days")</f>
        <v>&lt;=5 Days</v>
      </c>
      <c r="Y399" t="str">
        <f>IF(('1 - Cover page'!$B$9-M399)=0,"0", IF(('1 - Cover page'!$B$9-M399)= 1,"1", IF(('1 - Cover page'!$B$9-M399)= 2,"2", IF(('1 - Cover page'!$B$9-M399)= 3,"3", IF(('1 - Cover page'!$B$9-M399)= 4,"4", IF(('1 - Cover page'!$B$9-M399)= 5,"5", IF(('1 - Cover page'!$B$9-M399)= 6,"6", IF(('1 - Cover page'!$B$9-M399)= 7,"7", IF(('1 - Cover page'!$B$9-M399)= 8,"8", IF(('1 - Cover page'!$B$9-M399)= 9,"9", IF(('1 - Cover page'!$B$9-M399)= 10,"10", IF(('1 - Cover page'!$B$9-M399)= 11,"11", IF(('1 - Cover page'!$B$9-M399)= 12,"12", IF(('1 - Cover page'!$B$9-M399)= 13,"13", IF(('1 - Cover page'!$B$9-M399)= 14,"14", IF(('1 - Cover page'!$B$9-M399)= 15,"15",  ""))))))))))))))))</f>
        <v>0</v>
      </c>
      <c r="Z399" t="str">
        <f>IF(('1 - Cover page'!$B$9-I399)=0,"0", IF(('1 - Cover page'!$B$9-I399)= 1,"1", IF(('1 - Cover page'!$B$9-I399)= 2,"2", IF(('1 - Cover page'!$B$9-I399)= 3,"3", IF(('1 - Cover page'!$B$9-I399)= 4,"4", IF(('1 - Cover page'!$B$9-I399)= 5,"5", IF(('1 - Cover page'!$B$9-I399)= 6,"6", IF(('1 - Cover page'!$B$9-I399)= 7,"7", IF(('1 - Cover page'!$B$9-I399)= 8,"8", IF(('1 - Cover page'!$B$9-I399)= 9,"9", IF(('1 - Cover page'!$B$9-I399)= 10,"10", IF(('1 - Cover page'!$B$9-I399)= 11,"11", IF(('1 - Cover page'!$B$9-I399)= 12,"12", IF(('1 - Cover page'!$B$9-I399)= 13,"13", IF(('1 - Cover page'!$B$9-I399)= 14,"14", IF(('1 - Cover page'!$B$9-I399)= 15,"15",  ""))))))))))))))))</f>
        <v>0</v>
      </c>
      <c r="AA399" t="e">
        <f>VLOOKUP(E399,'Age group'!$A$2:$B$7,2,TRUE)</f>
        <v>#N/A</v>
      </c>
    </row>
    <row r="400" spans="1:27" ht="12.75" x14ac:dyDescent="0.2">
      <c r="A400" s="21">
        <v>397</v>
      </c>
      <c r="B400" s="22"/>
      <c r="C400" s="22"/>
      <c r="D400" s="23"/>
      <c r="E400" s="103"/>
      <c r="F400" s="22"/>
      <c r="G400" s="22"/>
      <c r="H400" s="24"/>
      <c r="I400" s="16"/>
      <c r="J400" s="25"/>
      <c r="K400" s="25"/>
      <c r="L400" s="26"/>
      <c r="M400" s="17"/>
      <c r="N400" s="27"/>
      <c r="O400" s="27"/>
      <c r="P400" s="27"/>
      <c r="Q400" s="28"/>
      <c r="R400" s="28"/>
      <c r="S400" s="27"/>
      <c r="T400" s="29"/>
      <c r="U400" s="29"/>
      <c r="V400" s="3"/>
      <c r="X400" t="str">
        <f>IF(('1 - Cover page'!$B$9-M400)&lt;6,"&lt;=5 Days","&gt;5 Days")</f>
        <v>&lt;=5 Days</v>
      </c>
      <c r="Y400" t="str">
        <f>IF(('1 - Cover page'!$B$9-M400)=0,"0", IF(('1 - Cover page'!$B$9-M400)= 1,"1", IF(('1 - Cover page'!$B$9-M400)= 2,"2", IF(('1 - Cover page'!$B$9-M400)= 3,"3", IF(('1 - Cover page'!$B$9-M400)= 4,"4", IF(('1 - Cover page'!$B$9-M400)= 5,"5", IF(('1 - Cover page'!$B$9-M400)= 6,"6", IF(('1 - Cover page'!$B$9-M400)= 7,"7", IF(('1 - Cover page'!$B$9-M400)= 8,"8", IF(('1 - Cover page'!$B$9-M400)= 9,"9", IF(('1 - Cover page'!$B$9-M400)= 10,"10", IF(('1 - Cover page'!$B$9-M400)= 11,"11", IF(('1 - Cover page'!$B$9-M400)= 12,"12", IF(('1 - Cover page'!$B$9-M400)= 13,"13", IF(('1 - Cover page'!$B$9-M400)= 14,"14", IF(('1 - Cover page'!$B$9-M400)= 15,"15",  ""))))))))))))))))</f>
        <v>0</v>
      </c>
      <c r="Z400" t="str">
        <f>IF(('1 - Cover page'!$B$9-I400)=0,"0", IF(('1 - Cover page'!$B$9-I400)= 1,"1", IF(('1 - Cover page'!$B$9-I400)= 2,"2", IF(('1 - Cover page'!$B$9-I400)= 3,"3", IF(('1 - Cover page'!$B$9-I400)= 4,"4", IF(('1 - Cover page'!$B$9-I400)= 5,"5", IF(('1 - Cover page'!$B$9-I400)= 6,"6", IF(('1 - Cover page'!$B$9-I400)= 7,"7", IF(('1 - Cover page'!$B$9-I400)= 8,"8", IF(('1 - Cover page'!$B$9-I400)= 9,"9", IF(('1 - Cover page'!$B$9-I400)= 10,"10", IF(('1 - Cover page'!$B$9-I400)= 11,"11", IF(('1 - Cover page'!$B$9-I400)= 12,"12", IF(('1 - Cover page'!$B$9-I400)= 13,"13", IF(('1 - Cover page'!$B$9-I400)= 14,"14", IF(('1 - Cover page'!$B$9-I400)= 15,"15",  ""))))))))))))))))</f>
        <v>0</v>
      </c>
      <c r="AA400" t="e">
        <f>VLOOKUP(E400,'Age group'!$A$2:$B$7,2,TRUE)</f>
        <v>#N/A</v>
      </c>
    </row>
    <row r="401" spans="1:27" ht="12.75" x14ac:dyDescent="0.2">
      <c r="A401" s="21">
        <v>398</v>
      </c>
      <c r="B401" s="22"/>
      <c r="C401" s="22"/>
      <c r="D401" s="23"/>
      <c r="E401" s="103"/>
      <c r="F401" s="22"/>
      <c r="G401" s="22"/>
      <c r="H401" s="24"/>
      <c r="I401" s="16"/>
      <c r="J401" s="25"/>
      <c r="K401" s="25"/>
      <c r="L401" s="26"/>
      <c r="M401" s="17"/>
      <c r="N401" s="27"/>
      <c r="O401" s="27"/>
      <c r="P401" s="27"/>
      <c r="Q401" s="28"/>
      <c r="R401" s="28"/>
      <c r="S401" s="27"/>
      <c r="T401" s="29"/>
      <c r="U401" s="29"/>
      <c r="V401" s="3"/>
      <c r="X401" t="str">
        <f>IF(('1 - Cover page'!$B$9-M401)&lt;6,"&lt;=5 Days","&gt;5 Days")</f>
        <v>&lt;=5 Days</v>
      </c>
      <c r="Y401" t="str">
        <f>IF(('1 - Cover page'!$B$9-M401)=0,"0", IF(('1 - Cover page'!$B$9-M401)= 1,"1", IF(('1 - Cover page'!$B$9-M401)= 2,"2", IF(('1 - Cover page'!$B$9-M401)= 3,"3", IF(('1 - Cover page'!$B$9-M401)= 4,"4", IF(('1 - Cover page'!$B$9-M401)= 5,"5", IF(('1 - Cover page'!$B$9-M401)= 6,"6", IF(('1 - Cover page'!$B$9-M401)= 7,"7", IF(('1 - Cover page'!$B$9-M401)= 8,"8", IF(('1 - Cover page'!$B$9-M401)= 9,"9", IF(('1 - Cover page'!$B$9-M401)= 10,"10", IF(('1 - Cover page'!$B$9-M401)= 11,"11", IF(('1 - Cover page'!$B$9-M401)= 12,"12", IF(('1 - Cover page'!$B$9-M401)= 13,"13", IF(('1 - Cover page'!$B$9-M401)= 14,"14", IF(('1 - Cover page'!$B$9-M401)= 15,"15",  ""))))))))))))))))</f>
        <v>0</v>
      </c>
      <c r="Z401" t="str">
        <f>IF(('1 - Cover page'!$B$9-I401)=0,"0", IF(('1 - Cover page'!$B$9-I401)= 1,"1", IF(('1 - Cover page'!$B$9-I401)= 2,"2", IF(('1 - Cover page'!$B$9-I401)= 3,"3", IF(('1 - Cover page'!$B$9-I401)= 4,"4", IF(('1 - Cover page'!$B$9-I401)= 5,"5", IF(('1 - Cover page'!$B$9-I401)= 6,"6", IF(('1 - Cover page'!$B$9-I401)= 7,"7", IF(('1 - Cover page'!$B$9-I401)= 8,"8", IF(('1 - Cover page'!$B$9-I401)= 9,"9", IF(('1 - Cover page'!$B$9-I401)= 10,"10", IF(('1 - Cover page'!$B$9-I401)= 11,"11", IF(('1 - Cover page'!$B$9-I401)= 12,"12", IF(('1 - Cover page'!$B$9-I401)= 13,"13", IF(('1 - Cover page'!$B$9-I401)= 14,"14", IF(('1 - Cover page'!$B$9-I401)= 15,"15",  ""))))))))))))))))</f>
        <v>0</v>
      </c>
      <c r="AA401" t="e">
        <f>VLOOKUP(E401,'Age group'!$A$2:$B$7,2,TRUE)</f>
        <v>#N/A</v>
      </c>
    </row>
    <row r="402" spans="1:27" ht="12.75" x14ac:dyDescent="0.2">
      <c r="A402" s="21">
        <v>399</v>
      </c>
      <c r="B402" s="22"/>
      <c r="C402" s="22"/>
      <c r="D402" s="23"/>
      <c r="E402" s="103"/>
      <c r="F402" s="22"/>
      <c r="G402" s="22"/>
      <c r="H402" s="24"/>
      <c r="I402" s="16"/>
      <c r="J402" s="25"/>
      <c r="K402" s="25"/>
      <c r="L402" s="26"/>
      <c r="M402" s="17"/>
      <c r="N402" s="27"/>
      <c r="O402" s="27"/>
      <c r="P402" s="27"/>
      <c r="Q402" s="28"/>
      <c r="R402" s="28"/>
      <c r="S402" s="27"/>
      <c r="T402" s="29"/>
      <c r="U402" s="29"/>
      <c r="V402" s="3"/>
      <c r="X402" t="str">
        <f>IF(('1 - Cover page'!$B$9-M402)&lt;6,"&lt;=5 Days","&gt;5 Days")</f>
        <v>&lt;=5 Days</v>
      </c>
      <c r="Y402" t="str">
        <f>IF(('1 - Cover page'!$B$9-M402)=0,"0", IF(('1 - Cover page'!$B$9-M402)= 1,"1", IF(('1 - Cover page'!$B$9-M402)= 2,"2", IF(('1 - Cover page'!$B$9-M402)= 3,"3", IF(('1 - Cover page'!$B$9-M402)= 4,"4", IF(('1 - Cover page'!$B$9-M402)= 5,"5", IF(('1 - Cover page'!$B$9-M402)= 6,"6", IF(('1 - Cover page'!$B$9-M402)= 7,"7", IF(('1 - Cover page'!$B$9-M402)= 8,"8", IF(('1 - Cover page'!$B$9-M402)= 9,"9", IF(('1 - Cover page'!$B$9-M402)= 10,"10", IF(('1 - Cover page'!$B$9-M402)= 11,"11", IF(('1 - Cover page'!$B$9-M402)= 12,"12", IF(('1 - Cover page'!$B$9-M402)= 13,"13", IF(('1 - Cover page'!$B$9-M402)= 14,"14", IF(('1 - Cover page'!$B$9-M402)= 15,"15",  ""))))))))))))))))</f>
        <v>0</v>
      </c>
      <c r="Z402" t="str">
        <f>IF(('1 - Cover page'!$B$9-I402)=0,"0", IF(('1 - Cover page'!$B$9-I402)= 1,"1", IF(('1 - Cover page'!$B$9-I402)= 2,"2", IF(('1 - Cover page'!$B$9-I402)= 3,"3", IF(('1 - Cover page'!$B$9-I402)= 4,"4", IF(('1 - Cover page'!$B$9-I402)= 5,"5", IF(('1 - Cover page'!$B$9-I402)= 6,"6", IF(('1 - Cover page'!$B$9-I402)= 7,"7", IF(('1 - Cover page'!$B$9-I402)= 8,"8", IF(('1 - Cover page'!$B$9-I402)= 9,"9", IF(('1 - Cover page'!$B$9-I402)= 10,"10", IF(('1 - Cover page'!$B$9-I402)= 11,"11", IF(('1 - Cover page'!$B$9-I402)= 12,"12", IF(('1 - Cover page'!$B$9-I402)= 13,"13", IF(('1 - Cover page'!$B$9-I402)= 14,"14", IF(('1 - Cover page'!$B$9-I402)= 15,"15",  ""))))))))))))))))</f>
        <v>0</v>
      </c>
      <c r="AA402" t="e">
        <f>VLOOKUP(E402,'Age group'!$A$2:$B$7,2,TRUE)</f>
        <v>#N/A</v>
      </c>
    </row>
    <row r="403" spans="1:27" ht="12.75" x14ac:dyDescent="0.2">
      <c r="A403" s="21">
        <v>400</v>
      </c>
      <c r="B403" s="22"/>
      <c r="C403" s="22"/>
      <c r="D403" s="23"/>
      <c r="E403" s="103"/>
      <c r="F403" s="22"/>
      <c r="G403" s="22"/>
      <c r="H403" s="24"/>
      <c r="I403" s="16"/>
      <c r="J403" s="25"/>
      <c r="K403" s="25"/>
      <c r="L403" s="26"/>
      <c r="M403" s="17"/>
      <c r="N403" s="27"/>
      <c r="O403" s="27"/>
      <c r="P403" s="27"/>
      <c r="Q403" s="28"/>
      <c r="R403" s="28"/>
      <c r="S403" s="27"/>
      <c r="T403" s="29"/>
      <c r="U403" s="29"/>
      <c r="V403" s="3"/>
      <c r="X403" t="str">
        <f>IF(('1 - Cover page'!$B$9-M403)&lt;6,"&lt;=5 Days","&gt;5 Days")</f>
        <v>&lt;=5 Days</v>
      </c>
      <c r="Y403" t="str">
        <f>IF(('1 - Cover page'!$B$9-M403)=0,"0", IF(('1 - Cover page'!$B$9-M403)= 1,"1", IF(('1 - Cover page'!$B$9-M403)= 2,"2", IF(('1 - Cover page'!$B$9-M403)= 3,"3", IF(('1 - Cover page'!$B$9-M403)= 4,"4", IF(('1 - Cover page'!$B$9-M403)= 5,"5", IF(('1 - Cover page'!$B$9-M403)= 6,"6", IF(('1 - Cover page'!$B$9-M403)= 7,"7", IF(('1 - Cover page'!$B$9-M403)= 8,"8", IF(('1 - Cover page'!$B$9-M403)= 9,"9", IF(('1 - Cover page'!$B$9-M403)= 10,"10", IF(('1 - Cover page'!$B$9-M403)= 11,"11", IF(('1 - Cover page'!$B$9-M403)= 12,"12", IF(('1 - Cover page'!$B$9-M403)= 13,"13", IF(('1 - Cover page'!$B$9-M403)= 14,"14", IF(('1 - Cover page'!$B$9-M403)= 15,"15",  ""))))))))))))))))</f>
        <v>0</v>
      </c>
      <c r="Z403" t="str">
        <f>IF(('1 - Cover page'!$B$9-I403)=0,"0", IF(('1 - Cover page'!$B$9-I403)= 1,"1", IF(('1 - Cover page'!$B$9-I403)= 2,"2", IF(('1 - Cover page'!$B$9-I403)= 3,"3", IF(('1 - Cover page'!$B$9-I403)= 4,"4", IF(('1 - Cover page'!$B$9-I403)= 5,"5", IF(('1 - Cover page'!$B$9-I403)= 6,"6", IF(('1 - Cover page'!$B$9-I403)= 7,"7", IF(('1 - Cover page'!$B$9-I403)= 8,"8", IF(('1 - Cover page'!$B$9-I403)= 9,"9", IF(('1 - Cover page'!$B$9-I403)= 10,"10", IF(('1 - Cover page'!$B$9-I403)= 11,"11", IF(('1 - Cover page'!$B$9-I403)= 12,"12", IF(('1 - Cover page'!$B$9-I403)= 13,"13", IF(('1 - Cover page'!$B$9-I403)= 14,"14", IF(('1 - Cover page'!$B$9-I403)= 15,"15",  ""))))))))))))))))</f>
        <v>0</v>
      </c>
      <c r="AA403" t="e">
        <f>VLOOKUP(E403,'Age group'!$A$2:$B$7,2,TRUE)</f>
        <v>#N/A</v>
      </c>
    </row>
    <row r="404" spans="1:27" ht="12.75" x14ac:dyDescent="0.2">
      <c r="A404" s="21">
        <v>401</v>
      </c>
      <c r="B404" s="22"/>
      <c r="C404" s="22"/>
      <c r="D404" s="23"/>
      <c r="E404" s="103"/>
      <c r="F404" s="22"/>
      <c r="G404" s="22"/>
      <c r="H404" s="24"/>
      <c r="I404" s="16"/>
      <c r="J404" s="25"/>
      <c r="K404" s="25"/>
      <c r="L404" s="26"/>
      <c r="M404" s="17"/>
      <c r="N404" s="27"/>
      <c r="O404" s="27"/>
      <c r="P404" s="27"/>
      <c r="Q404" s="28"/>
      <c r="R404" s="28"/>
      <c r="S404" s="27"/>
      <c r="T404" s="29"/>
      <c r="U404" s="29"/>
      <c r="V404" s="3"/>
      <c r="X404" t="str">
        <f>IF(('1 - Cover page'!$B$9-M404)&lt;6,"&lt;=5 Days","&gt;5 Days")</f>
        <v>&lt;=5 Days</v>
      </c>
      <c r="Y404" t="str">
        <f>IF(('1 - Cover page'!$B$9-M404)=0,"0", IF(('1 - Cover page'!$B$9-M404)= 1,"1", IF(('1 - Cover page'!$B$9-M404)= 2,"2", IF(('1 - Cover page'!$B$9-M404)= 3,"3", IF(('1 - Cover page'!$B$9-M404)= 4,"4", IF(('1 - Cover page'!$B$9-M404)= 5,"5", IF(('1 - Cover page'!$B$9-M404)= 6,"6", IF(('1 - Cover page'!$B$9-M404)= 7,"7", IF(('1 - Cover page'!$B$9-M404)= 8,"8", IF(('1 - Cover page'!$B$9-M404)= 9,"9", IF(('1 - Cover page'!$B$9-M404)= 10,"10", IF(('1 - Cover page'!$B$9-M404)= 11,"11", IF(('1 - Cover page'!$B$9-M404)= 12,"12", IF(('1 - Cover page'!$B$9-M404)= 13,"13", IF(('1 - Cover page'!$B$9-M404)= 14,"14", IF(('1 - Cover page'!$B$9-M404)= 15,"15",  ""))))))))))))))))</f>
        <v>0</v>
      </c>
      <c r="Z404" t="str">
        <f>IF(('1 - Cover page'!$B$9-I404)=0,"0", IF(('1 - Cover page'!$B$9-I404)= 1,"1", IF(('1 - Cover page'!$B$9-I404)= 2,"2", IF(('1 - Cover page'!$B$9-I404)= 3,"3", IF(('1 - Cover page'!$B$9-I404)= 4,"4", IF(('1 - Cover page'!$B$9-I404)= 5,"5", IF(('1 - Cover page'!$B$9-I404)= 6,"6", IF(('1 - Cover page'!$B$9-I404)= 7,"7", IF(('1 - Cover page'!$B$9-I404)= 8,"8", IF(('1 - Cover page'!$B$9-I404)= 9,"9", IF(('1 - Cover page'!$B$9-I404)= 10,"10", IF(('1 - Cover page'!$B$9-I404)= 11,"11", IF(('1 - Cover page'!$B$9-I404)= 12,"12", IF(('1 - Cover page'!$B$9-I404)= 13,"13", IF(('1 - Cover page'!$B$9-I404)= 14,"14", IF(('1 - Cover page'!$B$9-I404)= 15,"15",  ""))))))))))))))))</f>
        <v>0</v>
      </c>
      <c r="AA404" t="e">
        <f>VLOOKUP(E404,'Age group'!$A$2:$B$7,2,TRUE)</f>
        <v>#N/A</v>
      </c>
    </row>
    <row r="405" spans="1:27" ht="12.75" x14ac:dyDescent="0.2">
      <c r="A405" s="21">
        <v>402</v>
      </c>
      <c r="B405" s="22"/>
      <c r="C405" s="22"/>
      <c r="D405" s="23"/>
      <c r="E405" s="103"/>
      <c r="F405" s="22"/>
      <c r="G405" s="22"/>
      <c r="H405" s="24"/>
      <c r="I405" s="16"/>
      <c r="J405" s="25"/>
      <c r="K405" s="25"/>
      <c r="L405" s="26"/>
      <c r="M405" s="17"/>
      <c r="N405" s="27"/>
      <c r="O405" s="27"/>
      <c r="P405" s="27"/>
      <c r="Q405" s="28"/>
      <c r="R405" s="28"/>
      <c r="S405" s="27"/>
      <c r="T405" s="29"/>
      <c r="U405" s="29"/>
      <c r="V405" s="3"/>
      <c r="X405" t="str">
        <f>IF(('1 - Cover page'!$B$9-M405)&lt;6,"&lt;=5 Days","&gt;5 Days")</f>
        <v>&lt;=5 Days</v>
      </c>
      <c r="Y405" t="str">
        <f>IF(('1 - Cover page'!$B$9-M405)=0,"0", IF(('1 - Cover page'!$B$9-M405)= 1,"1", IF(('1 - Cover page'!$B$9-M405)= 2,"2", IF(('1 - Cover page'!$B$9-M405)= 3,"3", IF(('1 - Cover page'!$B$9-M405)= 4,"4", IF(('1 - Cover page'!$B$9-M405)= 5,"5", IF(('1 - Cover page'!$B$9-M405)= 6,"6", IF(('1 - Cover page'!$B$9-M405)= 7,"7", IF(('1 - Cover page'!$B$9-M405)= 8,"8", IF(('1 - Cover page'!$B$9-M405)= 9,"9", IF(('1 - Cover page'!$B$9-M405)= 10,"10", IF(('1 - Cover page'!$B$9-M405)= 11,"11", IF(('1 - Cover page'!$B$9-M405)= 12,"12", IF(('1 - Cover page'!$B$9-M405)= 13,"13", IF(('1 - Cover page'!$B$9-M405)= 14,"14", IF(('1 - Cover page'!$B$9-M405)= 15,"15",  ""))))))))))))))))</f>
        <v>0</v>
      </c>
      <c r="Z405" t="str">
        <f>IF(('1 - Cover page'!$B$9-I405)=0,"0", IF(('1 - Cover page'!$B$9-I405)= 1,"1", IF(('1 - Cover page'!$B$9-I405)= 2,"2", IF(('1 - Cover page'!$B$9-I405)= 3,"3", IF(('1 - Cover page'!$B$9-I405)= 4,"4", IF(('1 - Cover page'!$B$9-I405)= 5,"5", IF(('1 - Cover page'!$B$9-I405)= 6,"6", IF(('1 - Cover page'!$B$9-I405)= 7,"7", IF(('1 - Cover page'!$B$9-I405)= 8,"8", IF(('1 - Cover page'!$B$9-I405)= 9,"9", IF(('1 - Cover page'!$B$9-I405)= 10,"10", IF(('1 - Cover page'!$B$9-I405)= 11,"11", IF(('1 - Cover page'!$B$9-I405)= 12,"12", IF(('1 - Cover page'!$B$9-I405)= 13,"13", IF(('1 - Cover page'!$B$9-I405)= 14,"14", IF(('1 - Cover page'!$B$9-I405)= 15,"15",  ""))))))))))))))))</f>
        <v>0</v>
      </c>
      <c r="AA405" t="e">
        <f>VLOOKUP(E405,'Age group'!$A$2:$B$7,2,TRUE)</f>
        <v>#N/A</v>
      </c>
    </row>
    <row r="406" spans="1:27" ht="12.75" x14ac:dyDescent="0.2">
      <c r="A406" s="21">
        <v>403</v>
      </c>
      <c r="B406" s="22"/>
      <c r="C406" s="22"/>
      <c r="D406" s="23"/>
      <c r="E406" s="103"/>
      <c r="F406" s="22"/>
      <c r="G406" s="22"/>
      <c r="H406" s="24"/>
      <c r="I406" s="16"/>
      <c r="J406" s="25"/>
      <c r="K406" s="25"/>
      <c r="L406" s="26"/>
      <c r="M406" s="17"/>
      <c r="N406" s="27"/>
      <c r="O406" s="27"/>
      <c r="P406" s="27"/>
      <c r="Q406" s="28"/>
      <c r="R406" s="28"/>
      <c r="S406" s="27"/>
      <c r="T406" s="29"/>
      <c r="U406" s="29"/>
      <c r="V406" s="3"/>
      <c r="X406" t="str">
        <f>IF(('1 - Cover page'!$B$9-M406)&lt;6,"&lt;=5 Days","&gt;5 Days")</f>
        <v>&lt;=5 Days</v>
      </c>
      <c r="Y406" t="str">
        <f>IF(('1 - Cover page'!$B$9-M406)=0,"0", IF(('1 - Cover page'!$B$9-M406)= 1,"1", IF(('1 - Cover page'!$B$9-M406)= 2,"2", IF(('1 - Cover page'!$B$9-M406)= 3,"3", IF(('1 - Cover page'!$B$9-M406)= 4,"4", IF(('1 - Cover page'!$B$9-M406)= 5,"5", IF(('1 - Cover page'!$B$9-M406)= 6,"6", IF(('1 - Cover page'!$B$9-M406)= 7,"7", IF(('1 - Cover page'!$B$9-M406)= 8,"8", IF(('1 - Cover page'!$B$9-M406)= 9,"9", IF(('1 - Cover page'!$B$9-M406)= 10,"10", IF(('1 - Cover page'!$B$9-M406)= 11,"11", IF(('1 - Cover page'!$B$9-M406)= 12,"12", IF(('1 - Cover page'!$B$9-M406)= 13,"13", IF(('1 - Cover page'!$B$9-M406)= 14,"14", IF(('1 - Cover page'!$B$9-M406)= 15,"15",  ""))))))))))))))))</f>
        <v>0</v>
      </c>
      <c r="Z406" t="str">
        <f>IF(('1 - Cover page'!$B$9-I406)=0,"0", IF(('1 - Cover page'!$B$9-I406)= 1,"1", IF(('1 - Cover page'!$B$9-I406)= 2,"2", IF(('1 - Cover page'!$B$9-I406)= 3,"3", IF(('1 - Cover page'!$B$9-I406)= 4,"4", IF(('1 - Cover page'!$B$9-I406)= 5,"5", IF(('1 - Cover page'!$B$9-I406)= 6,"6", IF(('1 - Cover page'!$B$9-I406)= 7,"7", IF(('1 - Cover page'!$B$9-I406)= 8,"8", IF(('1 - Cover page'!$B$9-I406)= 9,"9", IF(('1 - Cover page'!$B$9-I406)= 10,"10", IF(('1 - Cover page'!$B$9-I406)= 11,"11", IF(('1 - Cover page'!$B$9-I406)= 12,"12", IF(('1 - Cover page'!$B$9-I406)= 13,"13", IF(('1 - Cover page'!$B$9-I406)= 14,"14", IF(('1 - Cover page'!$B$9-I406)= 15,"15",  ""))))))))))))))))</f>
        <v>0</v>
      </c>
      <c r="AA406" t="e">
        <f>VLOOKUP(E406,'Age group'!$A$2:$B$7,2,TRUE)</f>
        <v>#N/A</v>
      </c>
    </row>
    <row r="407" spans="1:27" ht="12.75" x14ac:dyDescent="0.2">
      <c r="A407" s="21">
        <v>404</v>
      </c>
      <c r="B407" s="22"/>
      <c r="C407" s="22"/>
      <c r="D407" s="23"/>
      <c r="E407" s="103"/>
      <c r="F407" s="22"/>
      <c r="G407" s="22"/>
      <c r="H407" s="24"/>
      <c r="I407" s="16"/>
      <c r="J407" s="25"/>
      <c r="K407" s="25"/>
      <c r="L407" s="26"/>
      <c r="M407" s="17"/>
      <c r="N407" s="27"/>
      <c r="O407" s="27"/>
      <c r="P407" s="27"/>
      <c r="Q407" s="28"/>
      <c r="R407" s="28"/>
      <c r="S407" s="27"/>
      <c r="T407" s="29"/>
      <c r="U407" s="29"/>
      <c r="V407" s="3"/>
      <c r="X407" t="str">
        <f>IF(('1 - Cover page'!$B$9-M407)&lt;6,"&lt;=5 Days","&gt;5 Days")</f>
        <v>&lt;=5 Days</v>
      </c>
      <c r="Y407" t="str">
        <f>IF(('1 - Cover page'!$B$9-M407)=0,"0", IF(('1 - Cover page'!$B$9-M407)= 1,"1", IF(('1 - Cover page'!$B$9-M407)= 2,"2", IF(('1 - Cover page'!$B$9-M407)= 3,"3", IF(('1 - Cover page'!$B$9-M407)= 4,"4", IF(('1 - Cover page'!$B$9-M407)= 5,"5", IF(('1 - Cover page'!$B$9-M407)= 6,"6", IF(('1 - Cover page'!$B$9-M407)= 7,"7", IF(('1 - Cover page'!$B$9-M407)= 8,"8", IF(('1 - Cover page'!$B$9-M407)= 9,"9", IF(('1 - Cover page'!$B$9-M407)= 10,"10", IF(('1 - Cover page'!$B$9-M407)= 11,"11", IF(('1 - Cover page'!$B$9-M407)= 12,"12", IF(('1 - Cover page'!$B$9-M407)= 13,"13", IF(('1 - Cover page'!$B$9-M407)= 14,"14", IF(('1 - Cover page'!$B$9-M407)= 15,"15",  ""))))))))))))))))</f>
        <v>0</v>
      </c>
      <c r="Z407" t="str">
        <f>IF(('1 - Cover page'!$B$9-I407)=0,"0", IF(('1 - Cover page'!$B$9-I407)= 1,"1", IF(('1 - Cover page'!$B$9-I407)= 2,"2", IF(('1 - Cover page'!$B$9-I407)= 3,"3", IF(('1 - Cover page'!$B$9-I407)= 4,"4", IF(('1 - Cover page'!$B$9-I407)= 5,"5", IF(('1 - Cover page'!$B$9-I407)= 6,"6", IF(('1 - Cover page'!$B$9-I407)= 7,"7", IF(('1 - Cover page'!$B$9-I407)= 8,"8", IF(('1 - Cover page'!$B$9-I407)= 9,"9", IF(('1 - Cover page'!$B$9-I407)= 10,"10", IF(('1 - Cover page'!$B$9-I407)= 11,"11", IF(('1 - Cover page'!$B$9-I407)= 12,"12", IF(('1 - Cover page'!$B$9-I407)= 13,"13", IF(('1 - Cover page'!$B$9-I407)= 14,"14", IF(('1 - Cover page'!$B$9-I407)= 15,"15",  ""))))))))))))))))</f>
        <v>0</v>
      </c>
      <c r="AA407" t="e">
        <f>VLOOKUP(E407,'Age group'!$A$2:$B$7,2,TRUE)</f>
        <v>#N/A</v>
      </c>
    </row>
    <row r="408" spans="1:27" ht="12.75" x14ac:dyDescent="0.2">
      <c r="A408" s="21">
        <v>405</v>
      </c>
      <c r="B408" s="22"/>
      <c r="C408" s="22"/>
      <c r="D408" s="23"/>
      <c r="E408" s="103"/>
      <c r="F408" s="22"/>
      <c r="G408" s="22"/>
      <c r="H408" s="24"/>
      <c r="I408" s="16"/>
      <c r="J408" s="25"/>
      <c r="K408" s="25"/>
      <c r="L408" s="26"/>
      <c r="M408" s="17"/>
      <c r="N408" s="27"/>
      <c r="O408" s="27"/>
      <c r="P408" s="27"/>
      <c r="Q408" s="28"/>
      <c r="R408" s="28"/>
      <c r="S408" s="27"/>
      <c r="T408" s="29"/>
      <c r="U408" s="29"/>
      <c r="V408" s="3"/>
      <c r="X408" t="str">
        <f>IF(('1 - Cover page'!$B$9-M408)&lt;6,"&lt;=5 Days","&gt;5 Days")</f>
        <v>&lt;=5 Days</v>
      </c>
      <c r="Y408" t="str">
        <f>IF(('1 - Cover page'!$B$9-M408)=0,"0", IF(('1 - Cover page'!$B$9-M408)= 1,"1", IF(('1 - Cover page'!$B$9-M408)= 2,"2", IF(('1 - Cover page'!$B$9-M408)= 3,"3", IF(('1 - Cover page'!$B$9-M408)= 4,"4", IF(('1 - Cover page'!$B$9-M408)= 5,"5", IF(('1 - Cover page'!$B$9-M408)= 6,"6", IF(('1 - Cover page'!$B$9-M408)= 7,"7", IF(('1 - Cover page'!$B$9-M408)= 8,"8", IF(('1 - Cover page'!$B$9-M408)= 9,"9", IF(('1 - Cover page'!$B$9-M408)= 10,"10", IF(('1 - Cover page'!$B$9-M408)= 11,"11", IF(('1 - Cover page'!$B$9-M408)= 12,"12", IF(('1 - Cover page'!$B$9-M408)= 13,"13", IF(('1 - Cover page'!$B$9-M408)= 14,"14", IF(('1 - Cover page'!$B$9-M408)= 15,"15",  ""))))))))))))))))</f>
        <v>0</v>
      </c>
      <c r="Z408" t="str">
        <f>IF(('1 - Cover page'!$B$9-I408)=0,"0", IF(('1 - Cover page'!$B$9-I408)= 1,"1", IF(('1 - Cover page'!$B$9-I408)= 2,"2", IF(('1 - Cover page'!$B$9-I408)= 3,"3", IF(('1 - Cover page'!$B$9-I408)= 4,"4", IF(('1 - Cover page'!$B$9-I408)= 5,"5", IF(('1 - Cover page'!$B$9-I408)= 6,"6", IF(('1 - Cover page'!$B$9-I408)= 7,"7", IF(('1 - Cover page'!$B$9-I408)= 8,"8", IF(('1 - Cover page'!$B$9-I408)= 9,"9", IF(('1 - Cover page'!$B$9-I408)= 10,"10", IF(('1 - Cover page'!$B$9-I408)= 11,"11", IF(('1 - Cover page'!$B$9-I408)= 12,"12", IF(('1 - Cover page'!$B$9-I408)= 13,"13", IF(('1 - Cover page'!$B$9-I408)= 14,"14", IF(('1 - Cover page'!$B$9-I408)= 15,"15",  ""))))))))))))))))</f>
        <v>0</v>
      </c>
      <c r="AA408" t="e">
        <f>VLOOKUP(E408,'Age group'!$A$2:$B$7,2,TRUE)</f>
        <v>#N/A</v>
      </c>
    </row>
    <row r="409" spans="1:27" ht="12.75" x14ac:dyDescent="0.2">
      <c r="A409" s="21">
        <v>406</v>
      </c>
      <c r="B409" s="22"/>
      <c r="C409" s="22"/>
      <c r="D409" s="23"/>
      <c r="E409" s="103"/>
      <c r="F409" s="22"/>
      <c r="G409" s="22"/>
      <c r="H409" s="24"/>
      <c r="I409" s="16"/>
      <c r="J409" s="25"/>
      <c r="K409" s="25"/>
      <c r="L409" s="26"/>
      <c r="M409" s="17"/>
      <c r="N409" s="27"/>
      <c r="O409" s="27"/>
      <c r="P409" s="27"/>
      <c r="Q409" s="28"/>
      <c r="R409" s="28"/>
      <c r="S409" s="27"/>
      <c r="T409" s="29"/>
      <c r="U409" s="29"/>
      <c r="V409" s="3"/>
      <c r="X409" t="str">
        <f>IF(('1 - Cover page'!$B$9-M409)&lt;6,"&lt;=5 Days","&gt;5 Days")</f>
        <v>&lt;=5 Days</v>
      </c>
      <c r="Y409" t="str">
        <f>IF(('1 - Cover page'!$B$9-M409)=0,"0", IF(('1 - Cover page'!$B$9-M409)= 1,"1", IF(('1 - Cover page'!$B$9-M409)= 2,"2", IF(('1 - Cover page'!$B$9-M409)= 3,"3", IF(('1 - Cover page'!$B$9-M409)= 4,"4", IF(('1 - Cover page'!$B$9-M409)= 5,"5", IF(('1 - Cover page'!$B$9-M409)= 6,"6", IF(('1 - Cover page'!$B$9-M409)= 7,"7", IF(('1 - Cover page'!$B$9-M409)= 8,"8", IF(('1 - Cover page'!$B$9-M409)= 9,"9", IF(('1 - Cover page'!$B$9-M409)= 10,"10", IF(('1 - Cover page'!$B$9-M409)= 11,"11", IF(('1 - Cover page'!$B$9-M409)= 12,"12", IF(('1 - Cover page'!$B$9-M409)= 13,"13", IF(('1 - Cover page'!$B$9-M409)= 14,"14", IF(('1 - Cover page'!$B$9-M409)= 15,"15",  ""))))))))))))))))</f>
        <v>0</v>
      </c>
      <c r="Z409" t="str">
        <f>IF(('1 - Cover page'!$B$9-I409)=0,"0", IF(('1 - Cover page'!$B$9-I409)= 1,"1", IF(('1 - Cover page'!$B$9-I409)= 2,"2", IF(('1 - Cover page'!$B$9-I409)= 3,"3", IF(('1 - Cover page'!$B$9-I409)= 4,"4", IF(('1 - Cover page'!$B$9-I409)= 5,"5", IF(('1 - Cover page'!$B$9-I409)= 6,"6", IF(('1 - Cover page'!$B$9-I409)= 7,"7", IF(('1 - Cover page'!$B$9-I409)= 8,"8", IF(('1 - Cover page'!$B$9-I409)= 9,"9", IF(('1 - Cover page'!$B$9-I409)= 10,"10", IF(('1 - Cover page'!$B$9-I409)= 11,"11", IF(('1 - Cover page'!$B$9-I409)= 12,"12", IF(('1 - Cover page'!$B$9-I409)= 13,"13", IF(('1 - Cover page'!$B$9-I409)= 14,"14", IF(('1 - Cover page'!$B$9-I409)= 15,"15",  ""))))))))))))))))</f>
        <v>0</v>
      </c>
      <c r="AA409" t="e">
        <f>VLOOKUP(E409,'Age group'!$A$2:$B$7,2,TRUE)</f>
        <v>#N/A</v>
      </c>
    </row>
    <row r="410" spans="1:27" ht="12.75" x14ac:dyDescent="0.2">
      <c r="A410" s="21">
        <v>407</v>
      </c>
      <c r="B410" s="22"/>
      <c r="C410" s="22"/>
      <c r="D410" s="23"/>
      <c r="E410" s="103"/>
      <c r="F410" s="22"/>
      <c r="G410" s="22"/>
      <c r="H410" s="24"/>
      <c r="I410" s="16"/>
      <c r="J410" s="25"/>
      <c r="K410" s="25"/>
      <c r="L410" s="26"/>
      <c r="M410" s="17"/>
      <c r="N410" s="27"/>
      <c r="O410" s="27"/>
      <c r="P410" s="27"/>
      <c r="Q410" s="28"/>
      <c r="R410" s="28"/>
      <c r="S410" s="27"/>
      <c r="T410" s="29"/>
      <c r="U410" s="29"/>
      <c r="V410" s="3"/>
      <c r="X410" t="str">
        <f>IF(('1 - Cover page'!$B$9-M410)&lt;6,"&lt;=5 Days","&gt;5 Days")</f>
        <v>&lt;=5 Days</v>
      </c>
      <c r="Y410" t="str">
        <f>IF(('1 - Cover page'!$B$9-M410)=0,"0", IF(('1 - Cover page'!$B$9-M410)= 1,"1", IF(('1 - Cover page'!$B$9-M410)= 2,"2", IF(('1 - Cover page'!$B$9-M410)= 3,"3", IF(('1 - Cover page'!$B$9-M410)= 4,"4", IF(('1 - Cover page'!$B$9-M410)= 5,"5", IF(('1 - Cover page'!$B$9-M410)= 6,"6", IF(('1 - Cover page'!$B$9-M410)= 7,"7", IF(('1 - Cover page'!$B$9-M410)= 8,"8", IF(('1 - Cover page'!$B$9-M410)= 9,"9", IF(('1 - Cover page'!$B$9-M410)= 10,"10", IF(('1 - Cover page'!$B$9-M410)= 11,"11", IF(('1 - Cover page'!$B$9-M410)= 12,"12", IF(('1 - Cover page'!$B$9-M410)= 13,"13", IF(('1 - Cover page'!$B$9-M410)= 14,"14", IF(('1 - Cover page'!$B$9-M410)= 15,"15",  ""))))))))))))))))</f>
        <v>0</v>
      </c>
      <c r="Z410" t="str">
        <f>IF(('1 - Cover page'!$B$9-I410)=0,"0", IF(('1 - Cover page'!$B$9-I410)= 1,"1", IF(('1 - Cover page'!$B$9-I410)= 2,"2", IF(('1 - Cover page'!$B$9-I410)= 3,"3", IF(('1 - Cover page'!$B$9-I410)= 4,"4", IF(('1 - Cover page'!$B$9-I410)= 5,"5", IF(('1 - Cover page'!$B$9-I410)= 6,"6", IF(('1 - Cover page'!$B$9-I410)= 7,"7", IF(('1 - Cover page'!$B$9-I410)= 8,"8", IF(('1 - Cover page'!$B$9-I410)= 9,"9", IF(('1 - Cover page'!$B$9-I410)= 10,"10", IF(('1 - Cover page'!$B$9-I410)= 11,"11", IF(('1 - Cover page'!$B$9-I410)= 12,"12", IF(('1 - Cover page'!$B$9-I410)= 13,"13", IF(('1 - Cover page'!$B$9-I410)= 14,"14", IF(('1 - Cover page'!$B$9-I410)= 15,"15",  ""))))))))))))))))</f>
        <v>0</v>
      </c>
      <c r="AA410" t="e">
        <f>VLOOKUP(E410,'Age group'!$A$2:$B$7,2,TRUE)</f>
        <v>#N/A</v>
      </c>
    </row>
    <row r="411" spans="1:27" ht="12.75" x14ac:dyDescent="0.2">
      <c r="A411" s="21">
        <v>408</v>
      </c>
      <c r="B411" s="22"/>
      <c r="C411" s="22"/>
      <c r="D411" s="23"/>
      <c r="E411" s="103"/>
      <c r="F411" s="22"/>
      <c r="G411" s="22"/>
      <c r="H411" s="24"/>
      <c r="I411" s="16"/>
      <c r="J411" s="25"/>
      <c r="K411" s="25"/>
      <c r="L411" s="26"/>
      <c r="M411" s="17"/>
      <c r="N411" s="27"/>
      <c r="O411" s="27"/>
      <c r="P411" s="27"/>
      <c r="Q411" s="28"/>
      <c r="R411" s="28"/>
      <c r="S411" s="27"/>
      <c r="T411" s="29"/>
      <c r="U411" s="29"/>
      <c r="V411" s="3"/>
      <c r="X411" t="str">
        <f>IF(('1 - Cover page'!$B$9-M411)&lt;6,"&lt;=5 Days","&gt;5 Days")</f>
        <v>&lt;=5 Days</v>
      </c>
      <c r="Y411" t="str">
        <f>IF(('1 - Cover page'!$B$9-M411)=0,"0", IF(('1 - Cover page'!$B$9-M411)= 1,"1", IF(('1 - Cover page'!$B$9-M411)= 2,"2", IF(('1 - Cover page'!$B$9-M411)= 3,"3", IF(('1 - Cover page'!$B$9-M411)= 4,"4", IF(('1 - Cover page'!$B$9-M411)= 5,"5", IF(('1 - Cover page'!$B$9-M411)= 6,"6", IF(('1 - Cover page'!$B$9-M411)= 7,"7", IF(('1 - Cover page'!$B$9-M411)= 8,"8", IF(('1 - Cover page'!$B$9-M411)= 9,"9", IF(('1 - Cover page'!$B$9-M411)= 10,"10", IF(('1 - Cover page'!$B$9-M411)= 11,"11", IF(('1 - Cover page'!$B$9-M411)= 12,"12", IF(('1 - Cover page'!$B$9-M411)= 13,"13", IF(('1 - Cover page'!$B$9-M411)= 14,"14", IF(('1 - Cover page'!$B$9-M411)= 15,"15",  ""))))))))))))))))</f>
        <v>0</v>
      </c>
      <c r="Z411" t="str">
        <f>IF(('1 - Cover page'!$B$9-I411)=0,"0", IF(('1 - Cover page'!$B$9-I411)= 1,"1", IF(('1 - Cover page'!$B$9-I411)= 2,"2", IF(('1 - Cover page'!$B$9-I411)= 3,"3", IF(('1 - Cover page'!$B$9-I411)= 4,"4", IF(('1 - Cover page'!$B$9-I411)= 5,"5", IF(('1 - Cover page'!$B$9-I411)= 6,"6", IF(('1 - Cover page'!$B$9-I411)= 7,"7", IF(('1 - Cover page'!$B$9-I411)= 8,"8", IF(('1 - Cover page'!$B$9-I411)= 9,"9", IF(('1 - Cover page'!$B$9-I411)= 10,"10", IF(('1 - Cover page'!$B$9-I411)= 11,"11", IF(('1 - Cover page'!$B$9-I411)= 12,"12", IF(('1 - Cover page'!$B$9-I411)= 13,"13", IF(('1 - Cover page'!$B$9-I411)= 14,"14", IF(('1 - Cover page'!$B$9-I411)= 15,"15",  ""))))))))))))))))</f>
        <v>0</v>
      </c>
      <c r="AA411" t="e">
        <f>VLOOKUP(E411,'Age group'!$A$2:$B$7,2,TRUE)</f>
        <v>#N/A</v>
      </c>
    </row>
    <row r="412" spans="1:27" ht="12.75" x14ac:dyDescent="0.2">
      <c r="A412" s="21">
        <v>409</v>
      </c>
      <c r="B412" s="22"/>
      <c r="C412" s="22"/>
      <c r="D412" s="23"/>
      <c r="E412" s="103"/>
      <c r="F412" s="22"/>
      <c r="G412" s="22"/>
      <c r="H412" s="24"/>
      <c r="I412" s="16"/>
      <c r="J412" s="25"/>
      <c r="K412" s="25"/>
      <c r="L412" s="26"/>
      <c r="M412" s="17"/>
      <c r="N412" s="27"/>
      <c r="O412" s="27"/>
      <c r="P412" s="27"/>
      <c r="Q412" s="28"/>
      <c r="R412" s="28"/>
      <c r="S412" s="27"/>
      <c r="T412" s="29"/>
      <c r="U412" s="29"/>
      <c r="V412" s="3"/>
      <c r="X412" t="str">
        <f>IF(('1 - Cover page'!$B$9-M412)&lt;6,"&lt;=5 Days","&gt;5 Days")</f>
        <v>&lt;=5 Days</v>
      </c>
      <c r="Y412" t="str">
        <f>IF(('1 - Cover page'!$B$9-M412)=0,"0", IF(('1 - Cover page'!$B$9-M412)= 1,"1", IF(('1 - Cover page'!$B$9-M412)= 2,"2", IF(('1 - Cover page'!$B$9-M412)= 3,"3", IF(('1 - Cover page'!$B$9-M412)= 4,"4", IF(('1 - Cover page'!$B$9-M412)= 5,"5", IF(('1 - Cover page'!$B$9-M412)= 6,"6", IF(('1 - Cover page'!$B$9-M412)= 7,"7", IF(('1 - Cover page'!$B$9-M412)= 8,"8", IF(('1 - Cover page'!$B$9-M412)= 9,"9", IF(('1 - Cover page'!$B$9-M412)= 10,"10", IF(('1 - Cover page'!$B$9-M412)= 11,"11", IF(('1 - Cover page'!$B$9-M412)= 12,"12", IF(('1 - Cover page'!$B$9-M412)= 13,"13", IF(('1 - Cover page'!$B$9-M412)= 14,"14", IF(('1 - Cover page'!$B$9-M412)= 15,"15",  ""))))))))))))))))</f>
        <v>0</v>
      </c>
      <c r="Z412" t="str">
        <f>IF(('1 - Cover page'!$B$9-I412)=0,"0", IF(('1 - Cover page'!$B$9-I412)= 1,"1", IF(('1 - Cover page'!$B$9-I412)= 2,"2", IF(('1 - Cover page'!$B$9-I412)= 3,"3", IF(('1 - Cover page'!$B$9-I412)= 4,"4", IF(('1 - Cover page'!$B$9-I412)= 5,"5", IF(('1 - Cover page'!$B$9-I412)= 6,"6", IF(('1 - Cover page'!$B$9-I412)= 7,"7", IF(('1 - Cover page'!$B$9-I412)= 8,"8", IF(('1 - Cover page'!$B$9-I412)= 9,"9", IF(('1 - Cover page'!$B$9-I412)= 10,"10", IF(('1 - Cover page'!$B$9-I412)= 11,"11", IF(('1 - Cover page'!$B$9-I412)= 12,"12", IF(('1 - Cover page'!$B$9-I412)= 13,"13", IF(('1 - Cover page'!$B$9-I412)= 14,"14", IF(('1 - Cover page'!$B$9-I412)= 15,"15",  ""))))))))))))))))</f>
        <v>0</v>
      </c>
      <c r="AA412" t="e">
        <f>VLOOKUP(E412,'Age group'!$A$2:$B$7,2,TRUE)</f>
        <v>#N/A</v>
      </c>
    </row>
    <row r="413" spans="1:27" ht="12.75" x14ac:dyDescent="0.2">
      <c r="A413" s="21">
        <v>410</v>
      </c>
      <c r="B413" s="22"/>
      <c r="C413" s="22"/>
      <c r="D413" s="23"/>
      <c r="E413" s="103"/>
      <c r="F413" s="22"/>
      <c r="G413" s="22"/>
      <c r="H413" s="24"/>
      <c r="I413" s="16"/>
      <c r="J413" s="25"/>
      <c r="K413" s="25"/>
      <c r="L413" s="26"/>
      <c r="M413" s="17"/>
      <c r="N413" s="27"/>
      <c r="O413" s="27"/>
      <c r="P413" s="27"/>
      <c r="Q413" s="28"/>
      <c r="R413" s="28"/>
      <c r="S413" s="27"/>
      <c r="T413" s="29"/>
      <c r="U413" s="29"/>
      <c r="V413" s="3"/>
      <c r="X413" t="str">
        <f>IF(('1 - Cover page'!$B$9-M413)&lt;6,"&lt;=5 Days","&gt;5 Days")</f>
        <v>&lt;=5 Days</v>
      </c>
      <c r="Y413" t="str">
        <f>IF(('1 - Cover page'!$B$9-M413)=0,"0", IF(('1 - Cover page'!$B$9-M413)= 1,"1", IF(('1 - Cover page'!$B$9-M413)= 2,"2", IF(('1 - Cover page'!$B$9-M413)= 3,"3", IF(('1 - Cover page'!$B$9-M413)= 4,"4", IF(('1 - Cover page'!$B$9-M413)= 5,"5", IF(('1 - Cover page'!$B$9-M413)= 6,"6", IF(('1 - Cover page'!$B$9-M413)= 7,"7", IF(('1 - Cover page'!$B$9-M413)= 8,"8", IF(('1 - Cover page'!$B$9-M413)= 9,"9", IF(('1 - Cover page'!$B$9-M413)= 10,"10", IF(('1 - Cover page'!$B$9-M413)= 11,"11", IF(('1 - Cover page'!$B$9-M413)= 12,"12", IF(('1 - Cover page'!$B$9-M413)= 13,"13", IF(('1 - Cover page'!$B$9-M413)= 14,"14", IF(('1 - Cover page'!$B$9-M413)= 15,"15",  ""))))))))))))))))</f>
        <v>0</v>
      </c>
      <c r="Z413" t="str">
        <f>IF(('1 - Cover page'!$B$9-I413)=0,"0", IF(('1 - Cover page'!$B$9-I413)= 1,"1", IF(('1 - Cover page'!$B$9-I413)= 2,"2", IF(('1 - Cover page'!$B$9-I413)= 3,"3", IF(('1 - Cover page'!$B$9-I413)= 4,"4", IF(('1 - Cover page'!$B$9-I413)= 5,"5", IF(('1 - Cover page'!$B$9-I413)= 6,"6", IF(('1 - Cover page'!$B$9-I413)= 7,"7", IF(('1 - Cover page'!$B$9-I413)= 8,"8", IF(('1 - Cover page'!$B$9-I413)= 9,"9", IF(('1 - Cover page'!$B$9-I413)= 10,"10", IF(('1 - Cover page'!$B$9-I413)= 11,"11", IF(('1 - Cover page'!$B$9-I413)= 12,"12", IF(('1 - Cover page'!$B$9-I413)= 13,"13", IF(('1 - Cover page'!$B$9-I413)= 14,"14", IF(('1 - Cover page'!$B$9-I413)= 15,"15",  ""))))))))))))))))</f>
        <v>0</v>
      </c>
      <c r="AA413" t="e">
        <f>VLOOKUP(E413,'Age group'!$A$2:$B$7,2,TRUE)</f>
        <v>#N/A</v>
      </c>
    </row>
    <row r="414" spans="1:27" ht="12.75" x14ac:dyDescent="0.2">
      <c r="A414" s="21">
        <v>411</v>
      </c>
      <c r="B414" s="22"/>
      <c r="C414" s="22"/>
      <c r="D414" s="23"/>
      <c r="E414" s="103"/>
      <c r="F414" s="22"/>
      <c r="G414" s="22"/>
      <c r="H414" s="24"/>
      <c r="I414" s="16"/>
      <c r="J414" s="25"/>
      <c r="K414" s="25"/>
      <c r="L414" s="26"/>
      <c r="M414" s="17"/>
      <c r="N414" s="27"/>
      <c r="O414" s="27"/>
      <c r="P414" s="27"/>
      <c r="Q414" s="28"/>
      <c r="R414" s="28"/>
      <c r="S414" s="27"/>
      <c r="T414" s="29"/>
      <c r="U414" s="29"/>
      <c r="V414" s="3"/>
      <c r="X414" t="str">
        <f>IF(('1 - Cover page'!$B$9-M414)&lt;6,"&lt;=5 Days","&gt;5 Days")</f>
        <v>&lt;=5 Days</v>
      </c>
      <c r="Y414" t="str">
        <f>IF(('1 - Cover page'!$B$9-M414)=0,"0", IF(('1 - Cover page'!$B$9-M414)= 1,"1", IF(('1 - Cover page'!$B$9-M414)= 2,"2", IF(('1 - Cover page'!$B$9-M414)= 3,"3", IF(('1 - Cover page'!$B$9-M414)= 4,"4", IF(('1 - Cover page'!$B$9-M414)= 5,"5", IF(('1 - Cover page'!$B$9-M414)= 6,"6", IF(('1 - Cover page'!$B$9-M414)= 7,"7", IF(('1 - Cover page'!$B$9-M414)= 8,"8", IF(('1 - Cover page'!$B$9-M414)= 9,"9", IF(('1 - Cover page'!$B$9-M414)= 10,"10", IF(('1 - Cover page'!$B$9-M414)= 11,"11", IF(('1 - Cover page'!$B$9-M414)= 12,"12", IF(('1 - Cover page'!$B$9-M414)= 13,"13", IF(('1 - Cover page'!$B$9-M414)= 14,"14", IF(('1 - Cover page'!$B$9-M414)= 15,"15",  ""))))))))))))))))</f>
        <v>0</v>
      </c>
      <c r="Z414" t="str">
        <f>IF(('1 - Cover page'!$B$9-I414)=0,"0", IF(('1 - Cover page'!$B$9-I414)= 1,"1", IF(('1 - Cover page'!$B$9-I414)= 2,"2", IF(('1 - Cover page'!$B$9-I414)= 3,"3", IF(('1 - Cover page'!$B$9-I414)= 4,"4", IF(('1 - Cover page'!$B$9-I414)= 5,"5", IF(('1 - Cover page'!$B$9-I414)= 6,"6", IF(('1 - Cover page'!$B$9-I414)= 7,"7", IF(('1 - Cover page'!$B$9-I414)= 8,"8", IF(('1 - Cover page'!$B$9-I414)= 9,"9", IF(('1 - Cover page'!$B$9-I414)= 10,"10", IF(('1 - Cover page'!$B$9-I414)= 11,"11", IF(('1 - Cover page'!$B$9-I414)= 12,"12", IF(('1 - Cover page'!$B$9-I414)= 13,"13", IF(('1 - Cover page'!$B$9-I414)= 14,"14", IF(('1 - Cover page'!$B$9-I414)= 15,"15",  ""))))))))))))))))</f>
        <v>0</v>
      </c>
      <c r="AA414" t="e">
        <f>VLOOKUP(E414,'Age group'!$A$2:$B$7,2,TRUE)</f>
        <v>#N/A</v>
      </c>
    </row>
    <row r="415" spans="1:27" ht="12.75" x14ac:dyDescent="0.2">
      <c r="A415" s="21">
        <v>412</v>
      </c>
      <c r="B415" s="22"/>
      <c r="C415" s="22"/>
      <c r="D415" s="23"/>
      <c r="E415" s="103"/>
      <c r="F415" s="22"/>
      <c r="G415" s="22"/>
      <c r="H415" s="24"/>
      <c r="I415" s="16"/>
      <c r="J415" s="25"/>
      <c r="K415" s="25"/>
      <c r="L415" s="26"/>
      <c r="M415" s="17"/>
      <c r="N415" s="27"/>
      <c r="O415" s="27"/>
      <c r="P415" s="27"/>
      <c r="Q415" s="28"/>
      <c r="R415" s="28"/>
      <c r="S415" s="27"/>
      <c r="T415" s="29"/>
      <c r="U415" s="29"/>
      <c r="V415" s="3"/>
      <c r="X415" t="str">
        <f>IF(('1 - Cover page'!$B$9-M415)&lt;6,"&lt;=5 Days","&gt;5 Days")</f>
        <v>&lt;=5 Days</v>
      </c>
      <c r="Y415" t="str">
        <f>IF(('1 - Cover page'!$B$9-M415)=0,"0", IF(('1 - Cover page'!$B$9-M415)= 1,"1", IF(('1 - Cover page'!$B$9-M415)= 2,"2", IF(('1 - Cover page'!$B$9-M415)= 3,"3", IF(('1 - Cover page'!$B$9-M415)= 4,"4", IF(('1 - Cover page'!$B$9-M415)= 5,"5", IF(('1 - Cover page'!$B$9-M415)= 6,"6", IF(('1 - Cover page'!$B$9-M415)= 7,"7", IF(('1 - Cover page'!$B$9-M415)= 8,"8", IF(('1 - Cover page'!$B$9-M415)= 9,"9", IF(('1 - Cover page'!$B$9-M415)= 10,"10", IF(('1 - Cover page'!$B$9-M415)= 11,"11", IF(('1 - Cover page'!$B$9-M415)= 12,"12", IF(('1 - Cover page'!$B$9-M415)= 13,"13", IF(('1 - Cover page'!$B$9-M415)= 14,"14", IF(('1 - Cover page'!$B$9-M415)= 15,"15",  ""))))))))))))))))</f>
        <v>0</v>
      </c>
      <c r="Z415" t="str">
        <f>IF(('1 - Cover page'!$B$9-I415)=0,"0", IF(('1 - Cover page'!$B$9-I415)= 1,"1", IF(('1 - Cover page'!$B$9-I415)= 2,"2", IF(('1 - Cover page'!$B$9-I415)= 3,"3", IF(('1 - Cover page'!$B$9-I415)= 4,"4", IF(('1 - Cover page'!$B$9-I415)= 5,"5", IF(('1 - Cover page'!$B$9-I415)= 6,"6", IF(('1 - Cover page'!$B$9-I415)= 7,"7", IF(('1 - Cover page'!$B$9-I415)= 8,"8", IF(('1 - Cover page'!$B$9-I415)= 9,"9", IF(('1 - Cover page'!$B$9-I415)= 10,"10", IF(('1 - Cover page'!$B$9-I415)= 11,"11", IF(('1 - Cover page'!$B$9-I415)= 12,"12", IF(('1 - Cover page'!$B$9-I415)= 13,"13", IF(('1 - Cover page'!$B$9-I415)= 14,"14", IF(('1 - Cover page'!$B$9-I415)= 15,"15",  ""))))))))))))))))</f>
        <v>0</v>
      </c>
      <c r="AA415" t="e">
        <f>VLOOKUP(E415,'Age group'!$A$2:$B$7,2,TRUE)</f>
        <v>#N/A</v>
      </c>
    </row>
    <row r="416" spans="1:27" ht="12.75" x14ac:dyDescent="0.2">
      <c r="A416" s="21">
        <v>413</v>
      </c>
      <c r="B416" s="22"/>
      <c r="C416" s="22"/>
      <c r="D416" s="23"/>
      <c r="E416" s="103"/>
      <c r="F416" s="22"/>
      <c r="G416" s="22"/>
      <c r="H416" s="24"/>
      <c r="I416" s="16"/>
      <c r="J416" s="25"/>
      <c r="K416" s="25"/>
      <c r="L416" s="26"/>
      <c r="M416" s="17"/>
      <c r="N416" s="27"/>
      <c r="O416" s="27"/>
      <c r="P416" s="27"/>
      <c r="Q416" s="28"/>
      <c r="R416" s="28"/>
      <c r="S416" s="27"/>
      <c r="T416" s="29"/>
      <c r="U416" s="29"/>
      <c r="V416" s="3"/>
      <c r="X416" t="str">
        <f>IF(('1 - Cover page'!$B$9-M416)&lt;6,"&lt;=5 Days","&gt;5 Days")</f>
        <v>&lt;=5 Days</v>
      </c>
      <c r="Y416" t="str">
        <f>IF(('1 - Cover page'!$B$9-M416)=0,"0", IF(('1 - Cover page'!$B$9-M416)= 1,"1", IF(('1 - Cover page'!$B$9-M416)= 2,"2", IF(('1 - Cover page'!$B$9-M416)= 3,"3", IF(('1 - Cover page'!$B$9-M416)= 4,"4", IF(('1 - Cover page'!$B$9-M416)= 5,"5", IF(('1 - Cover page'!$B$9-M416)= 6,"6", IF(('1 - Cover page'!$B$9-M416)= 7,"7", IF(('1 - Cover page'!$B$9-M416)= 8,"8", IF(('1 - Cover page'!$B$9-M416)= 9,"9", IF(('1 - Cover page'!$B$9-M416)= 10,"10", IF(('1 - Cover page'!$B$9-M416)= 11,"11", IF(('1 - Cover page'!$B$9-M416)= 12,"12", IF(('1 - Cover page'!$B$9-M416)= 13,"13", IF(('1 - Cover page'!$B$9-M416)= 14,"14", IF(('1 - Cover page'!$B$9-M416)= 15,"15",  ""))))))))))))))))</f>
        <v>0</v>
      </c>
      <c r="Z416" t="str">
        <f>IF(('1 - Cover page'!$B$9-I416)=0,"0", IF(('1 - Cover page'!$B$9-I416)= 1,"1", IF(('1 - Cover page'!$B$9-I416)= 2,"2", IF(('1 - Cover page'!$B$9-I416)= 3,"3", IF(('1 - Cover page'!$B$9-I416)= 4,"4", IF(('1 - Cover page'!$B$9-I416)= 5,"5", IF(('1 - Cover page'!$B$9-I416)= 6,"6", IF(('1 - Cover page'!$B$9-I416)= 7,"7", IF(('1 - Cover page'!$B$9-I416)= 8,"8", IF(('1 - Cover page'!$B$9-I416)= 9,"9", IF(('1 - Cover page'!$B$9-I416)= 10,"10", IF(('1 - Cover page'!$B$9-I416)= 11,"11", IF(('1 - Cover page'!$B$9-I416)= 12,"12", IF(('1 - Cover page'!$B$9-I416)= 13,"13", IF(('1 - Cover page'!$B$9-I416)= 14,"14", IF(('1 - Cover page'!$B$9-I416)= 15,"15",  ""))))))))))))))))</f>
        <v>0</v>
      </c>
      <c r="AA416" t="e">
        <f>VLOOKUP(E416,'Age group'!$A$2:$B$7,2,TRUE)</f>
        <v>#N/A</v>
      </c>
    </row>
    <row r="417" spans="1:27" ht="12.75" x14ac:dyDescent="0.2">
      <c r="A417" s="21">
        <v>414</v>
      </c>
      <c r="B417" s="22"/>
      <c r="C417" s="22"/>
      <c r="D417" s="23"/>
      <c r="E417" s="103"/>
      <c r="F417" s="22"/>
      <c r="G417" s="22"/>
      <c r="H417" s="24"/>
      <c r="I417" s="16"/>
      <c r="J417" s="25"/>
      <c r="K417" s="25"/>
      <c r="L417" s="26"/>
      <c r="M417" s="17"/>
      <c r="N417" s="27"/>
      <c r="O417" s="27"/>
      <c r="P417" s="27"/>
      <c r="Q417" s="28"/>
      <c r="R417" s="28"/>
      <c r="S417" s="27"/>
      <c r="T417" s="29"/>
      <c r="U417" s="29"/>
      <c r="V417" s="3"/>
      <c r="X417" t="str">
        <f>IF(('1 - Cover page'!$B$9-M417)&lt;6,"&lt;=5 Days","&gt;5 Days")</f>
        <v>&lt;=5 Days</v>
      </c>
      <c r="Y417" t="str">
        <f>IF(('1 - Cover page'!$B$9-M417)=0,"0", IF(('1 - Cover page'!$B$9-M417)= 1,"1", IF(('1 - Cover page'!$B$9-M417)= 2,"2", IF(('1 - Cover page'!$B$9-M417)= 3,"3", IF(('1 - Cover page'!$B$9-M417)= 4,"4", IF(('1 - Cover page'!$B$9-M417)= 5,"5", IF(('1 - Cover page'!$B$9-M417)= 6,"6", IF(('1 - Cover page'!$B$9-M417)= 7,"7", IF(('1 - Cover page'!$B$9-M417)= 8,"8", IF(('1 - Cover page'!$B$9-M417)= 9,"9", IF(('1 - Cover page'!$B$9-M417)= 10,"10", IF(('1 - Cover page'!$B$9-M417)= 11,"11", IF(('1 - Cover page'!$B$9-M417)= 12,"12", IF(('1 - Cover page'!$B$9-M417)= 13,"13", IF(('1 - Cover page'!$B$9-M417)= 14,"14", IF(('1 - Cover page'!$B$9-M417)= 15,"15",  ""))))))))))))))))</f>
        <v>0</v>
      </c>
      <c r="Z417" t="str">
        <f>IF(('1 - Cover page'!$B$9-I417)=0,"0", IF(('1 - Cover page'!$B$9-I417)= 1,"1", IF(('1 - Cover page'!$B$9-I417)= 2,"2", IF(('1 - Cover page'!$B$9-I417)= 3,"3", IF(('1 - Cover page'!$B$9-I417)= 4,"4", IF(('1 - Cover page'!$B$9-I417)= 5,"5", IF(('1 - Cover page'!$B$9-I417)= 6,"6", IF(('1 - Cover page'!$B$9-I417)= 7,"7", IF(('1 - Cover page'!$B$9-I417)= 8,"8", IF(('1 - Cover page'!$B$9-I417)= 9,"9", IF(('1 - Cover page'!$B$9-I417)= 10,"10", IF(('1 - Cover page'!$B$9-I417)= 11,"11", IF(('1 - Cover page'!$B$9-I417)= 12,"12", IF(('1 - Cover page'!$B$9-I417)= 13,"13", IF(('1 - Cover page'!$B$9-I417)= 14,"14", IF(('1 - Cover page'!$B$9-I417)= 15,"15",  ""))))))))))))))))</f>
        <v>0</v>
      </c>
      <c r="AA417" t="e">
        <f>VLOOKUP(E417,'Age group'!$A$2:$B$7,2,TRUE)</f>
        <v>#N/A</v>
      </c>
    </row>
    <row r="418" spans="1:27" ht="12.75" x14ac:dyDescent="0.2">
      <c r="A418" s="21">
        <v>415</v>
      </c>
      <c r="B418" s="22"/>
      <c r="C418" s="22"/>
      <c r="D418" s="23"/>
      <c r="E418" s="103"/>
      <c r="F418" s="22"/>
      <c r="G418" s="22"/>
      <c r="H418" s="24"/>
      <c r="I418" s="16"/>
      <c r="J418" s="25"/>
      <c r="K418" s="25"/>
      <c r="L418" s="26"/>
      <c r="M418" s="17"/>
      <c r="N418" s="27"/>
      <c r="O418" s="27"/>
      <c r="P418" s="27"/>
      <c r="Q418" s="28"/>
      <c r="R418" s="28"/>
      <c r="S418" s="27"/>
      <c r="T418" s="29"/>
      <c r="U418" s="29"/>
      <c r="V418" s="3"/>
      <c r="X418" t="str">
        <f>IF(('1 - Cover page'!$B$9-M418)&lt;6,"&lt;=5 Days","&gt;5 Days")</f>
        <v>&lt;=5 Days</v>
      </c>
      <c r="Y418" t="str">
        <f>IF(('1 - Cover page'!$B$9-M418)=0,"0", IF(('1 - Cover page'!$B$9-M418)= 1,"1", IF(('1 - Cover page'!$B$9-M418)= 2,"2", IF(('1 - Cover page'!$B$9-M418)= 3,"3", IF(('1 - Cover page'!$B$9-M418)= 4,"4", IF(('1 - Cover page'!$B$9-M418)= 5,"5", IF(('1 - Cover page'!$B$9-M418)= 6,"6", IF(('1 - Cover page'!$B$9-M418)= 7,"7", IF(('1 - Cover page'!$B$9-M418)= 8,"8", IF(('1 - Cover page'!$B$9-M418)= 9,"9", IF(('1 - Cover page'!$B$9-M418)= 10,"10", IF(('1 - Cover page'!$B$9-M418)= 11,"11", IF(('1 - Cover page'!$B$9-M418)= 12,"12", IF(('1 - Cover page'!$B$9-M418)= 13,"13", IF(('1 - Cover page'!$B$9-M418)= 14,"14", IF(('1 - Cover page'!$B$9-M418)= 15,"15",  ""))))))))))))))))</f>
        <v>0</v>
      </c>
      <c r="Z418" t="str">
        <f>IF(('1 - Cover page'!$B$9-I418)=0,"0", IF(('1 - Cover page'!$B$9-I418)= 1,"1", IF(('1 - Cover page'!$B$9-I418)= 2,"2", IF(('1 - Cover page'!$B$9-I418)= 3,"3", IF(('1 - Cover page'!$B$9-I418)= 4,"4", IF(('1 - Cover page'!$B$9-I418)= 5,"5", IF(('1 - Cover page'!$B$9-I418)= 6,"6", IF(('1 - Cover page'!$B$9-I418)= 7,"7", IF(('1 - Cover page'!$B$9-I418)= 8,"8", IF(('1 - Cover page'!$B$9-I418)= 9,"9", IF(('1 - Cover page'!$B$9-I418)= 10,"10", IF(('1 - Cover page'!$B$9-I418)= 11,"11", IF(('1 - Cover page'!$B$9-I418)= 12,"12", IF(('1 - Cover page'!$B$9-I418)= 13,"13", IF(('1 - Cover page'!$B$9-I418)= 14,"14", IF(('1 - Cover page'!$B$9-I418)= 15,"15",  ""))))))))))))))))</f>
        <v>0</v>
      </c>
      <c r="AA418" t="e">
        <f>VLOOKUP(E418,'Age group'!$A$2:$B$7,2,TRUE)</f>
        <v>#N/A</v>
      </c>
    </row>
    <row r="419" spans="1:27" ht="12.75" x14ac:dyDescent="0.2">
      <c r="A419" s="21">
        <v>416</v>
      </c>
      <c r="B419" s="22"/>
      <c r="C419" s="22"/>
      <c r="D419" s="23"/>
      <c r="E419" s="103"/>
      <c r="F419" s="22"/>
      <c r="G419" s="22"/>
      <c r="H419" s="24"/>
      <c r="I419" s="16"/>
      <c r="J419" s="25"/>
      <c r="K419" s="25"/>
      <c r="L419" s="26"/>
      <c r="M419" s="17"/>
      <c r="N419" s="27"/>
      <c r="O419" s="27"/>
      <c r="P419" s="27"/>
      <c r="Q419" s="28"/>
      <c r="R419" s="28"/>
      <c r="S419" s="27"/>
      <c r="T419" s="29"/>
      <c r="U419" s="29"/>
      <c r="V419" s="3"/>
      <c r="X419" t="str">
        <f>IF(('1 - Cover page'!$B$9-M419)&lt;6,"&lt;=5 Days","&gt;5 Days")</f>
        <v>&lt;=5 Days</v>
      </c>
      <c r="Y419" t="str">
        <f>IF(('1 - Cover page'!$B$9-M419)=0,"0", IF(('1 - Cover page'!$B$9-M419)= 1,"1", IF(('1 - Cover page'!$B$9-M419)= 2,"2", IF(('1 - Cover page'!$B$9-M419)= 3,"3", IF(('1 - Cover page'!$B$9-M419)= 4,"4", IF(('1 - Cover page'!$B$9-M419)= 5,"5", IF(('1 - Cover page'!$B$9-M419)= 6,"6", IF(('1 - Cover page'!$B$9-M419)= 7,"7", IF(('1 - Cover page'!$B$9-M419)= 8,"8", IF(('1 - Cover page'!$B$9-M419)= 9,"9", IF(('1 - Cover page'!$B$9-M419)= 10,"10", IF(('1 - Cover page'!$B$9-M419)= 11,"11", IF(('1 - Cover page'!$B$9-M419)= 12,"12", IF(('1 - Cover page'!$B$9-M419)= 13,"13", IF(('1 - Cover page'!$B$9-M419)= 14,"14", IF(('1 - Cover page'!$B$9-M419)= 15,"15",  ""))))))))))))))))</f>
        <v>0</v>
      </c>
      <c r="Z419" t="str">
        <f>IF(('1 - Cover page'!$B$9-I419)=0,"0", IF(('1 - Cover page'!$B$9-I419)= 1,"1", IF(('1 - Cover page'!$B$9-I419)= 2,"2", IF(('1 - Cover page'!$B$9-I419)= 3,"3", IF(('1 - Cover page'!$B$9-I419)= 4,"4", IF(('1 - Cover page'!$B$9-I419)= 5,"5", IF(('1 - Cover page'!$B$9-I419)= 6,"6", IF(('1 - Cover page'!$B$9-I419)= 7,"7", IF(('1 - Cover page'!$B$9-I419)= 8,"8", IF(('1 - Cover page'!$B$9-I419)= 9,"9", IF(('1 - Cover page'!$B$9-I419)= 10,"10", IF(('1 - Cover page'!$B$9-I419)= 11,"11", IF(('1 - Cover page'!$B$9-I419)= 12,"12", IF(('1 - Cover page'!$B$9-I419)= 13,"13", IF(('1 - Cover page'!$B$9-I419)= 14,"14", IF(('1 - Cover page'!$B$9-I419)= 15,"15",  ""))))))))))))))))</f>
        <v>0</v>
      </c>
      <c r="AA419" t="e">
        <f>VLOOKUP(E419,'Age group'!$A$2:$B$7,2,TRUE)</f>
        <v>#N/A</v>
      </c>
    </row>
    <row r="420" spans="1:27" ht="12.75" x14ac:dyDescent="0.2">
      <c r="A420" s="21">
        <v>417</v>
      </c>
      <c r="B420" s="22"/>
      <c r="C420" s="22"/>
      <c r="D420" s="23"/>
      <c r="E420" s="103"/>
      <c r="F420" s="22"/>
      <c r="G420" s="22"/>
      <c r="H420" s="24"/>
      <c r="I420" s="16"/>
      <c r="J420" s="25"/>
      <c r="K420" s="25"/>
      <c r="L420" s="26"/>
      <c r="M420" s="17"/>
      <c r="N420" s="27"/>
      <c r="O420" s="27"/>
      <c r="P420" s="27"/>
      <c r="Q420" s="28"/>
      <c r="R420" s="28"/>
      <c r="S420" s="27"/>
      <c r="T420" s="29"/>
      <c r="U420" s="29"/>
      <c r="V420" s="3"/>
      <c r="X420" t="str">
        <f>IF(('1 - Cover page'!$B$9-M420)&lt;6,"&lt;=5 Days","&gt;5 Days")</f>
        <v>&lt;=5 Days</v>
      </c>
      <c r="Y420" t="str">
        <f>IF(('1 - Cover page'!$B$9-M420)=0,"0", IF(('1 - Cover page'!$B$9-M420)= 1,"1", IF(('1 - Cover page'!$B$9-M420)= 2,"2", IF(('1 - Cover page'!$B$9-M420)= 3,"3", IF(('1 - Cover page'!$B$9-M420)= 4,"4", IF(('1 - Cover page'!$B$9-M420)= 5,"5", IF(('1 - Cover page'!$B$9-M420)= 6,"6", IF(('1 - Cover page'!$B$9-M420)= 7,"7", IF(('1 - Cover page'!$B$9-M420)= 8,"8", IF(('1 - Cover page'!$B$9-M420)= 9,"9", IF(('1 - Cover page'!$B$9-M420)= 10,"10", IF(('1 - Cover page'!$B$9-M420)= 11,"11", IF(('1 - Cover page'!$B$9-M420)= 12,"12", IF(('1 - Cover page'!$B$9-M420)= 13,"13", IF(('1 - Cover page'!$B$9-M420)= 14,"14", IF(('1 - Cover page'!$B$9-M420)= 15,"15",  ""))))))))))))))))</f>
        <v>0</v>
      </c>
      <c r="Z420" t="str">
        <f>IF(('1 - Cover page'!$B$9-I420)=0,"0", IF(('1 - Cover page'!$B$9-I420)= 1,"1", IF(('1 - Cover page'!$B$9-I420)= 2,"2", IF(('1 - Cover page'!$B$9-I420)= 3,"3", IF(('1 - Cover page'!$B$9-I420)= 4,"4", IF(('1 - Cover page'!$B$9-I420)= 5,"5", IF(('1 - Cover page'!$B$9-I420)= 6,"6", IF(('1 - Cover page'!$B$9-I420)= 7,"7", IF(('1 - Cover page'!$B$9-I420)= 8,"8", IF(('1 - Cover page'!$B$9-I420)= 9,"9", IF(('1 - Cover page'!$B$9-I420)= 10,"10", IF(('1 - Cover page'!$B$9-I420)= 11,"11", IF(('1 - Cover page'!$B$9-I420)= 12,"12", IF(('1 - Cover page'!$B$9-I420)= 13,"13", IF(('1 - Cover page'!$B$9-I420)= 14,"14", IF(('1 - Cover page'!$B$9-I420)= 15,"15",  ""))))))))))))))))</f>
        <v>0</v>
      </c>
      <c r="AA420" t="e">
        <f>VLOOKUP(E420,'Age group'!$A$2:$B$7,2,TRUE)</f>
        <v>#N/A</v>
      </c>
    </row>
    <row r="421" spans="1:27" ht="12.75" x14ac:dyDescent="0.2">
      <c r="A421" s="21">
        <v>418</v>
      </c>
      <c r="B421" s="22"/>
      <c r="C421" s="22"/>
      <c r="D421" s="23"/>
      <c r="E421" s="103"/>
      <c r="F421" s="22"/>
      <c r="G421" s="22"/>
      <c r="H421" s="24"/>
      <c r="I421" s="16"/>
      <c r="J421" s="25"/>
      <c r="K421" s="25"/>
      <c r="L421" s="26"/>
      <c r="M421" s="17"/>
      <c r="N421" s="27"/>
      <c r="O421" s="27"/>
      <c r="P421" s="27"/>
      <c r="Q421" s="28"/>
      <c r="R421" s="28"/>
      <c r="S421" s="27"/>
      <c r="T421" s="29"/>
      <c r="U421" s="29"/>
      <c r="V421" s="3"/>
      <c r="X421" t="str">
        <f>IF(('1 - Cover page'!$B$9-M421)&lt;6,"&lt;=5 Days","&gt;5 Days")</f>
        <v>&lt;=5 Days</v>
      </c>
      <c r="Y421" t="str">
        <f>IF(('1 - Cover page'!$B$9-M421)=0,"0", IF(('1 - Cover page'!$B$9-M421)= 1,"1", IF(('1 - Cover page'!$B$9-M421)= 2,"2", IF(('1 - Cover page'!$B$9-M421)= 3,"3", IF(('1 - Cover page'!$B$9-M421)= 4,"4", IF(('1 - Cover page'!$B$9-M421)= 5,"5", IF(('1 - Cover page'!$B$9-M421)= 6,"6", IF(('1 - Cover page'!$B$9-M421)= 7,"7", IF(('1 - Cover page'!$B$9-M421)= 8,"8", IF(('1 - Cover page'!$B$9-M421)= 9,"9", IF(('1 - Cover page'!$B$9-M421)= 10,"10", IF(('1 - Cover page'!$B$9-M421)= 11,"11", IF(('1 - Cover page'!$B$9-M421)= 12,"12", IF(('1 - Cover page'!$B$9-M421)= 13,"13", IF(('1 - Cover page'!$B$9-M421)= 14,"14", IF(('1 - Cover page'!$B$9-M421)= 15,"15",  ""))))))))))))))))</f>
        <v>0</v>
      </c>
      <c r="Z421" t="str">
        <f>IF(('1 - Cover page'!$B$9-I421)=0,"0", IF(('1 - Cover page'!$B$9-I421)= 1,"1", IF(('1 - Cover page'!$B$9-I421)= 2,"2", IF(('1 - Cover page'!$B$9-I421)= 3,"3", IF(('1 - Cover page'!$B$9-I421)= 4,"4", IF(('1 - Cover page'!$B$9-I421)= 5,"5", IF(('1 - Cover page'!$B$9-I421)= 6,"6", IF(('1 - Cover page'!$B$9-I421)= 7,"7", IF(('1 - Cover page'!$B$9-I421)= 8,"8", IF(('1 - Cover page'!$B$9-I421)= 9,"9", IF(('1 - Cover page'!$B$9-I421)= 10,"10", IF(('1 - Cover page'!$B$9-I421)= 11,"11", IF(('1 - Cover page'!$B$9-I421)= 12,"12", IF(('1 - Cover page'!$B$9-I421)= 13,"13", IF(('1 - Cover page'!$B$9-I421)= 14,"14", IF(('1 - Cover page'!$B$9-I421)= 15,"15",  ""))))))))))))))))</f>
        <v>0</v>
      </c>
      <c r="AA421" t="e">
        <f>VLOOKUP(E421,'Age group'!$A$2:$B$7,2,TRUE)</f>
        <v>#N/A</v>
      </c>
    </row>
    <row r="422" spans="1:27" ht="12.75" x14ac:dyDescent="0.2">
      <c r="A422" s="21">
        <v>419</v>
      </c>
      <c r="B422" s="22"/>
      <c r="C422" s="22"/>
      <c r="D422" s="23"/>
      <c r="E422" s="103"/>
      <c r="F422" s="22"/>
      <c r="G422" s="22"/>
      <c r="H422" s="24"/>
      <c r="I422" s="16"/>
      <c r="J422" s="25"/>
      <c r="K422" s="25"/>
      <c r="L422" s="26"/>
      <c r="M422" s="17"/>
      <c r="N422" s="27"/>
      <c r="O422" s="27"/>
      <c r="P422" s="27"/>
      <c r="Q422" s="28"/>
      <c r="R422" s="28"/>
      <c r="S422" s="27"/>
      <c r="T422" s="29"/>
      <c r="U422" s="29"/>
      <c r="V422" s="3"/>
      <c r="X422" t="str">
        <f>IF(('1 - Cover page'!$B$9-M422)&lt;6,"&lt;=5 Days","&gt;5 Days")</f>
        <v>&lt;=5 Days</v>
      </c>
      <c r="Y422" t="str">
        <f>IF(('1 - Cover page'!$B$9-M422)=0,"0", IF(('1 - Cover page'!$B$9-M422)= 1,"1", IF(('1 - Cover page'!$B$9-M422)= 2,"2", IF(('1 - Cover page'!$B$9-M422)= 3,"3", IF(('1 - Cover page'!$B$9-M422)= 4,"4", IF(('1 - Cover page'!$B$9-M422)= 5,"5", IF(('1 - Cover page'!$B$9-M422)= 6,"6", IF(('1 - Cover page'!$B$9-M422)= 7,"7", IF(('1 - Cover page'!$B$9-M422)= 8,"8", IF(('1 - Cover page'!$B$9-M422)= 9,"9", IF(('1 - Cover page'!$B$9-M422)= 10,"10", IF(('1 - Cover page'!$B$9-M422)= 11,"11", IF(('1 - Cover page'!$B$9-M422)= 12,"12", IF(('1 - Cover page'!$B$9-M422)= 13,"13", IF(('1 - Cover page'!$B$9-M422)= 14,"14", IF(('1 - Cover page'!$B$9-M422)= 15,"15",  ""))))))))))))))))</f>
        <v>0</v>
      </c>
      <c r="Z422" t="str">
        <f>IF(('1 - Cover page'!$B$9-I422)=0,"0", IF(('1 - Cover page'!$B$9-I422)= 1,"1", IF(('1 - Cover page'!$B$9-I422)= 2,"2", IF(('1 - Cover page'!$B$9-I422)= 3,"3", IF(('1 - Cover page'!$B$9-I422)= 4,"4", IF(('1 - Cover page'!$B$9-I422)= 5,"5", IF(('1 - Cover page'!$B$9-I422)= 6,"6", IF(('1 - Cover page'!$B$9-I422)= 7,"7", IF(('1 - Cover page'!$B$9-I422)= 8,"8", IF(('1 - Cover page'!$B$9-I422)= 9,"9", IF(('1 - Cover page'!$B$9-I422)= 10,"10", IF(('1 - Cover page'!$B$9-I422)= 11,"11", IF(('1 - Cover page'!$B$9-I422)= 12,"12", IF(('1 - Cover page'!$B$9-I422)= 13,"13", IF(('1 - Cover page'!$B$9-I422)= 14,"14", IF(('1 - Cover page'!$B$9-I422)= 15,"15",  ""))))))))))))))))</f>
        <v>0</v>
      </c>
      <c r="AA422" t="e">
        <f>VLOOKUP(E422,'Age group'!$A$2:$B$7,2,TRUE)</f>
        <v>#N/A</v>
      </c>
    </row>
    <row r="423" spans="1:27" ht="12.75" x14ac:dyDescent="0.2">
      <c r="A423" s="21">
        <v>420</v>
      </c>
      <c r="B423" s="22"/>
      <c r="C423" s="22"/>
      <c r="D423" s="23"/>
      <c r="E423" s="103"/>
      <c r="F423" s="22"/>
      <c r="G423" s="22"/>
      <c r="H423" s="24"/>
      <c r="I423" s="16"/>
      <c r="J423" s="25"/>
      <c r="K423" s="25"/>
      <c r="L423" s="26"/>
      <c r="M423" s="17"/>
      <c r="N423" s="27"/>
      <c r="O423" s="27"/>
      <c r="P423" s="27"/>
      <c r="Q423" s="28"/>
      <c r="R423" s="28"/>
      <c r="S423" s="27"/>
      <c r="T423" s="29"/>
      <c r="U423" s="29"/>
      <c r="V423" s="3"/>
      <c r="X423" t="str">
        <f>IF(('1 - Cover page'!$B$9-M423)&lt;6,"&lt;=5 Days","&gt;5 Days")</f>
        <v>&lt;=5 Days</v>
      </c>
      <c r="Y423" t="str">
        <f>IF(('1 - Cover page'!$B$9-M423)=0,"0", IF(('1 - Cover page'!$B$9-M423)= 1,"1", IF(('1 - Cover page'!$B$9-M423)= 2,"2", IF(('1 - Cover page'!$B$9-M423)= 3,"3", IF(('1 - Cover page'!$B$9-M423)= 4,"4", IF(('1 - Cover page'!$B$9-M423)= 5,"5", IF(('1 - Cover page'!$B$9-M423)= 6,"6", IF(('1 - Cover page'!$B$9-M423)= 7,"7", IF(('1 - Cover page'!$B$9-M423)= 8,"8", IF(('1 - Cover page'!$B$9-M423)= 9,"9", IF(('1 - Cover page'!$B$9-M423)= 10,"10", IF(('1 - Cover page'!$B$9-M423)= 11,"11", IF(('1 - Cover page'!$B$9-M423)= 12,"12", IF(('1 - Cover page'!$B$9-M423)= 13,"13", IF(('1 - Cover page'!$B$9-M423)= 14,"14", IF(('1 - Cover page'!$B$9-M423)= 15,"15",  ""))))))))))))))))</f>
        <v>0</v>
      </c>
      <c r="Z423" t="str">
        <f>IF(('1 - Cover page'!$B$9-I423)=0,"0", IF(('1 - Cover page'!$B$9-I423)= 1,"1", IF(('1 - Cover page'!$B$9-I423)= 2,"2", IF(('1 - Cover page'!$B$9-I423)= 3,"3", IF(('1 - Cover page'!$B$9-I423)= 4,"4", IF(('1 - Cover page'!$B$9-I423)= 5,"5", IF(('1 - Cover page'!$B$9-I423)= 6,"6", IF(('1 - Cover page'!$B$9-I423)= 7,"7", IF(('1 - Cover page'!$B$9-I423)= 8,"8", IF(('1 - Cover page'!$B$9-I423)= 9,"9", IF(('1 - Cover page'!$B$9-I423)= 10,"10", IF(('1 - Cover page'!$B$9-I423)= 11,"11", IF(('1 - Cover page'!$B$9-I423)= 12,"12", IF(('1 - Cover page'!$B$9-I423)= 13,"13", IF(('1 - Cover page'!$B$9-I423)= 14,"14", IF(('1 - Cover page'!$B$9-I423)= 15,"15",  ""))))))))))))))))</f>
        <v>0</v>
      </c>
      <c r="AA423" t="e">
        <f>VLOOKUP(E423,'Age group'!$A$2:$B$7,2,TRUE)</f>
        <v>#N/A</v>
      </c>
    </row>
    <row r="424" spans="1:27" ht="12.75" x14ac:dyDescent="0.2">
      <c r="A424" s="21">
        <v>421</v>
      </c>
      <c r="B424" s="22"/>
      <c r="C424" s="22"/>
      <c r="D424" s="23"/>
      <c r="E424" s="103"/>
      <c r="F424" s="22"/>
      <c r="G424" s="22"/>
      <c r="H424" s="24"/>
      <c r="I424" s="16"/>
      <c r="J424" s="25"/>
      <c r="K424" s="25"/>
      <c r="L424" s="26"/>
      <c r="M424" s="17"/>
      <c r="N424" s="27"/>
      <c r="O424" s="27"/>
      <c r="P424" s="27"/>
      <c r="Q424" s="28"/>
      <c r="R424" s="28"/>
      <c r="S424" s="27"/>
      <c r="T424" s="29"/>
      <c r="U424" s="29"/>
      <c r="V424" s="3"/>
      <c r="X424" t="str">
        <f>IF(('1 - Cover page'!$B$9-M424)&lt;6,"&lt;=5 Days","&gt;5 Days")</f>
        <v>&lt;=5 Days</v>
      </c>
      <c r="Y424" t="str">
        <f>IF(('1 - Cover page'!$B$9-M424)=0,"0", IF(('1 - Cover page'!$B$9-M424)= 1,"1", IF(('1 - Cover page'!$B$9-M424)= 2,"2", IF(('1 - Cover page'!$B$9-M424)= 3,"3", IF(('1 - Cover page'!$B$9-M424)= 4,"4", IF(('1 - Cover page'!$B$9-M424)= 5,"5", IF(('1 - Cover page'!$B$9-M424)= 6,"6", IF(('1 - Cover page'!$B$9-M424)= 7,"7", IF(('1 - Cover page'!$B$9-M424)= 8,"8", IF(('1 - Cover page'!$B$9-M424)= 9,"9", IF(('1 - Cover page'!$B$9-M424)= 10,"10", IF(('1 - Cover page'!$B$9-M424)= 11,"11", IF(('1 - Cover page'!$B$9-M424)= 12,"12", IF(('1 - Cover page'!$B$9-M424)= 13,"13", IF(('1 - Cover page'!$B$9-M424)= 14,"14", IF(('1 - Cover page'!$B$9-M424)= 15,"15",  ""))))))))))))))))</f>
        <v>0</v>
      </c>
      <c r="Z424" t="str">
        <f>IF(('1 - Cover page'!$B$9-I424)=0,"0", IF(('1 - Cover page'!$B$9-I424)= 1,"1", IF(('1 - Cover page'!$B$9-I424)= 2,"2", IF(('1 - Cover page'!$B$9-I424)= 3,"3", IF(('1 - Cover page'!$B$9-I424)= 4,"4", IF(('1 - Cover page'!$B$9-I424)= 5,"5", IF(('1 - Cover page'!$B$9-I424)= 6,"6", IF(('1 - Cover page'!$B$9-I424)= 7,"7", IF(('1 - Cover page'!$B$9-I424)= 8,"8", IF(('1 - Cover page'!$B$9-I424)= 9,"9", IF(('1 - Cover page'!$B$9-I424)= 10,"10", IF(('1 - Cover page'!$B$9-I424)= 11,"11", IF(('1 - Cover page'!$B$9-I424)= 12,"12", IF(('1 - Cover page'!$B$9-I424)= 13,"13", IF(('1 - Cover page'!$B$9-I424)= 14,"14", IF(('1 - Cover page'!$B$9-I424)= 15,"15",  ""))))))))))))))))</f>
        <v>0</v>
      </c>
      <c r="AA424" t="e">
        <f>VLOOKUP(E424,'Age group'!$A$2:$B$7,2,TRUE)</f>
        <v>#N/A</v>
      </c>
    </row>
    <row r="425" spans="1:27" ht="12.75" x14ac:dyDescent="0.2">
      <c r="A425" s="21">
        <v>422</v>
      </c>
      <c r="B425" s="22"/>
      <c r="C425" s="22"/>
      <c r="D425" s="23"/>
      <c r="E425" s="103"/>
      <c r="F425" s="22"/>
      <c r="G425" s="22"/>
      <c r="H425" s="24"/>
      <c r="I425" s="16"/>
      <c r="J425" s="25"/>
      <c r="K425" s="25"/>
      <c r="L425" s="26"/>
      <c r="M425" s="17"/>
      <c r="N425" s="27"/>
      <c r="O425" s="27"/>
      <c r="P425" s="27"/>
      <c r="Q425" s="28"/>
      <c r="R425" s="28"/>
      <c r="S425" s="27"/>
      <c r="T425" s="29"/>
      <c r="U425" s="29"/>
      <c r="V425" s="3"/>
      <c r="X425" t="str">
        <f>IF(('1 - Cover page'!$B$9-M425)&lt;6,"&lt;=5 Days","&gt;5 Days")</f>
        <v>&lt;=5 Days</v>
      </c>
      <c r="Y425" t="str">
        <f>IF(('1 - Cover page'!$B$9-M425)=0,"0", IF(('1 - Cover page'!$B$9-M425)= 1,"1", IF(('1 - Cover page'!$B$9-M425)= 2,"2", IF(('1 - Cover page'!$B$9-M425)= 3,"3", IF(('1 - Cover page'!$B$9-M425)= 4,"4", IF(('1 - Cover page'!$B$9-M425)= 5,"5", IF(('1 - Cover page'!$B$9-M425)= 6,"6", IF(('1 - Cover page'!$B$9-M425)= 7,"7", IF(('1 - Cover page'!$B$9-M425)= 8,"8", IF(('1 - Cover page'!$B$9-M425)= 9,"9", IF(('1 - Cover page'!$B$9-M425)= 10,"10", IF(('1 - Cover page'!$B$9-M425)= 11,"11", IF(('1 - Cover page'!$B$9-M425)= 12,"12", IF(('1 - Cover page'!$B$9-M425)= 13,"13", IF(('1 - Cover page'!$B$9-M425)= 14,"14", IF(('1 - Cover page'!$B$9-M425)= 15,"15",  ""))))))))))))))))</f>
        <v>0</v>
      </c>
      <c r="Z425" t="str">
        <f>IF(('1 - Cover page'!$B$9-I425)=0,"0", IF(('1 - Cover page'!$B$9-I425)= 1,"1", IF(('1 - Cover page'!$B$9-I425)= 2,"2", IF(('1 - Cover page'!$B$9-I425)= 3,"3", IF(('1 - Cover page'!$B$9-I425)= 4,"4", IF(('1 - Cover page'!$B$9-I425)= 5,"5", IF(('1 - Cover page'!$B$9-I425)= 6,"6", IF(('1 - Cover page'!$B$9-I425)= 7,"7", IF(('1 - Cover page'!$B$9-I425)= 8,"8", IF(('1 - Cover page'!$B$9-I425)= 9,"9", IF(('1 - Cover page'!$B$9-I425)= 10,"10", IF(('1 - Cover page'!$B$9-I425)= 11,"11", IF(('1 - Cover page'!$B$9-I425)= 12,"12", IF(('1 - Cover page'!$B$9-I425)= 13,"13", IF(('1 - Cover page'!$B$9-I425)= 14,"14", IF(('1 - Cover page'!$B$9-I425)= 15,"15",  ""))))))))))))))))</f>
        <v>0</v>
      </c>
      <c r="AA425" t="e">
        <f>VLOOKUP(E425,'Age group'!$A$2:$B$7,2,TRUE)</f>
        <v>#N/A</v>
      </c>
    </row>
    <row r="426" spans="1:27" ht="12.75" x14ac:dyDescent="0.2">
      <c r="A426" s="21">
        <v>423</v>
      </c>
      <c r="B426" s="22"/>
      <c r="C426" s="22"/>
      <c r="D426" s="23"/>
      <c r="E426" s="103"/>
      <c r="F426" s="22"/>
      <c r="G426" s="22"/>
      <c r="H426" s="24"/>
      <c r="I426" s="16"/>
      <c r="J426" s="25"/>
      <c r="K426" s="25"/>
      <c r="L426" s="26"/>
      <c r="M426" s="17"/>
      <c r="N426" s="27"/>
      <c r="O426" s="27"/>
      <c r="P426" s="27"/>
      <c r="Q426" s="28"/>
      <c r="R426" s="28"/>
      <c r="S426" s="27"/>
      <c r="T426" s="29"/>
      <c r="U426" s="29"/>
      <c r="V426" s="3"/>
      <c r="X426" t="str">
        <f>IF(('1 - Cover page'!$B$9-M426)&lt;6,"&lt;=5 Days","&gt;5 Days")</f>
        <v>&lt;=5 Days</v>
      </c>
      <c r="Y426" t="str">
        <f>IF(('1 - Cover page'!$B$9-M426)=0,"0", IF(('1 - Cover page'!$B$9-M426)= 1,"1", IF(('1 - Cover page'!$B$9-M426)= 2,"2", IF(('1 - Cover page'!$B$9-M426)= 3,"3", IF(('1 - Cover page'!$B$9-M426)= 4,"4", IF(('1 - Cover page'!$B$9-M426)= 5,"5", IF(('1 - Cover page'!$B$9-M426)= 6,"6", IF(('1 - Cover page'!$B$9-M426)= 7,"7", IF(('1 - Cover page'!$B$9-M426)= 8,"8", IF(('1 - Cover page'!$B$9-M426)= 9,"9", IF(('1 - Cover page'!$B$9-M426)= 10,"10", IF(('1 - Cover page'!$B$9-M426)= 11,"11", IF(('1 - Cover page'!$B$9-M426)= 12,"12", IF(('1 - Cover page'!$B$9-M426)= 13,"13", IF(('1 - Cover page'!$B$9-M426)= 14,"14", IF(('1 - Cover page'!$B$9-M426)= 15,"15",  ""))))))))))))))))</f>
        <v>0</v>
      </c>
      <c r="Z426" t="str">
        <f>IF(('1 - Cover page'!$B$9-I426)=0,"0", IF(('1 - Cover page'!$B$9-I426)= 1,"1", IF(('1 - Cover page'!$B$9-I426)= 2,"2", IF(('1 - Cover page'!$B$9-I426)= 3,"3", IF(('1 - Cover page'!$B$9-I426)= 4,"4", IF(('1 - Cover page'!$B$9-I426)= 5,"5", IF(('1 - Cover page'!$B$9-I426)= 6,"6", IF(('1 - Cover page'!$B$9-I426)= 7,"7", IF(('1 - Cover page'!$B$9-I426)= 8,"8", IF(('1 - Cover page'!$B$9-I426)= 9,"9", IF(('1 - Cover page'!$B$9-I426)= 10,"10", IF(('1 - Cover page'!$B$9-I426)= 11,"11", IF(('1 - Cover page'!$B$9-I426)= 12,"12", IF(('1 - Cover page'!$B$9-I426)= 13,"13", IF(('1 - Cover page'!$B$9-I426)= 14,"14", IF(('1 - Cover page'!$B$9-I426)= 15,"15",  ""))))))))))))))))</f>
        <v>0</v>
      </c>
      <c r="AA426" t="e">
        <f>VLOOKUP(E426,'Age group'!$A$2:$B$7,2,TRUE)</f>
        <v>#N/A</v>
      </c>
    </row>
    <row r="427" spans="1:27" ht="12.75" x14ac:dyDescent="0.2">
      <c r="A427" s="21">
        <v>424</v>
      </c>
      <c r="B427" s="22"/>
      <c r="C427" s="22"/>
      <c r="D427" s="23"/>
      <c r="E427" s="103"/>
      <c r="F427" s="22"/>
      <c r="G427" s="22"/>
      <c r="H427" s="24"/>
      <c r="I427" s="16"/>
      <c r="J427" s="25"/>
      <c r="K427" s="25"/>
      <c r="L427" s="26"/>
      <c r="M427" s="17"/>
      <c r="N427" s="27"/>
      <c r="O427" s="27"/>
      <c r="P427" s="27"/>
      <c r="Q427" s="28"/>
      <c r="R427" s="28"/>
      <c r="S427" s="27"/>
      <c r="T427" s="29"/>
      <c r="U427" s="29"/>
      <c r="V427" s="3"/>
      <c r="X427" t="str">
        <f>IF(('1 - Cover page'!$B$9-M427)&lt;6,"&lt;=5 Days","&gt;5 Days")</f>
        <v>&lt;=5 Days</v>
      </c>
      <c r="Y427" t="str">
        <f>IF(('1 - Cover page'!$B$9-M427)=0,"0", IF(('1 - Cover page'!$B$9-M427)= 1,"1", IF(('1 - Cover page'!$B$9-M427)= 2,"2", IF(('1 - Cover page'!$B$9-M427)= 3,"3", IF(('1 - Cover page'!$B$9-M427)= 4,"4", IF(('1 - Cover page'!$B$9-M427)= 5,"5", IF(('1 - Cover page'!$B$9-M427)= 6,"6", IF(('1 - Cover page'!$B$9-M427)= 7,"7", IF(('1 - Cover page'!$B$9-M427)= 8,"8", IF(('1 - Cover page'!$B$9-M427)= 9,"9", IF(('1 - Cover page'!$B$9-M427)= 10,"10", IF(('1 - Cover page'!$B$9-M427)= 11,"11", IF(('1 - Cover page'!$B$9-M427)= 12,"12", IF(('1 - Cover page'!$B$9-M427)= 13,"13", IF(('1 - Cover page'!$B$9-M427)= 14,"14", IF(('1 - Cover page'!$B$9-M427)= 15,"15",  ""))))))))))))))))</f>
        <v>0</v>
      </c>
      <c r="Z427" t="str">
        <f>IF(('1 - Cover page'!$B$9-I427)=0,"0", IF(('1 - Cover page'!$B$9-I427)= 1,"1", IF(('1 - Cover page'!$B$9-I427)= 2,"2", IF(('1 - Cover page'!$B$9-I427)= 3,"3", IF(('1 - Cover page'!$B$9-I427)= 4,"4", IF(('1 - Cover page'!$B$9-I427)= 5,"5", IF(('1 - Cover page'!$B$9-I427)= 6,"6", IF(('1 - Cover page'!$B$9-I427)= 7,"7", IF(('1 - Cover page'!$B$9-I427)= 8,"8", IF(('1 - Cover page'!$B$9-I427)= 9,"9", IF(('1 - Cover page'!$B$9-I427)= 10,"10", IF(('1 - Cover page'!$B$9-I427)= 11,"11", IF(('1 - Cover page'!$B$9-I427)= 12,"12", IF(('1 - Cover page'!$B$9-I427)= 13,"13", IF(('1 - Cover page'!$B$9-I427)= 14,"14", IF(('1 - Cover page'!$B$9-I427)= 15,"15",  ""))))))))))))))))</f>
        <v>0</v>
      </c>
      <c r="AA427" t="e">
        <f>VLOOKUP(E427,'Age group'!$A$2:$B$7,2,TRUE)</f>
        <v>#N/A</v>
      </c>
    </row>
    <row r="428" spans="1:27" ht="12.75" x14ac:dyDescent="0.2">
      <c r="A428" s="21">
        <v>425</v>
      </c>
      <c r="B428" s="22"/>
      <c r="C428" s="22"/>
      <c r="D428" s="23"/>
      <c r="E428" s="103"/>
      <c r="F428" s="22"/>
      <c r="G428" s="22"/>
      <c r="H428" s="24"/>
      <c r="I428" s="16"/>
      <c r="J428" s="25"/>
      <c r="K428" s="25"/>
      <c r="L428" s="26"/>
      <c r="M428" s="17"/>
      <c r="N428" s="27"/>
      <c r="O428" s="27"/>
      <c r="P428" s="27"/>
      <c r="Q428" s="28"/>
      <c r="R428" s="28"/>
      <c r="S428" s="27"/>
      <c r="T428" s="29"/>
      <c r="U428" s="29"/>
      <c r="V428" s="3"/>
      <c r="X428" t="str">
        <f>IF(('1 - Cover page'!$B$9-M428)&lt;6,"&lt;=5 Days","&gt;5 Days")</f>
        <v>&lt;=5 Days</v>
      </c>
      <c r="Y428" t="str">
        <f>IF(('1 - Cover page'!$B$9-M428)=0,"0", IF(('1 - Cover page'!$B$9-M428)= 1,"1", IF(('1 - Cover page'!$B$9-M428)= 2,"2", IF(('1 - Cover page'!$B$9-M428)= 3,"3", IF(('1 - Cover page'!$B$9-M428)= 4,"4", IF(('1 - Cover page'!$B$9-M428)= 5,"5", IF(('1 - Cover page'!$B$9-M428)= 6,"6", IF(('1 - Cover page'!$B$9-M428)= 7,"7", IF(('1 - Cover page'!$B$9-M428)= 8,"8", IF(('1 - Cover page'!$B$9-M428)= 9,"9", IF(('1 - Cover page'!$B$9-M428)= 10,"10", IF(('1 - Cover page'!$B$9-M428)= 11,"11", IF(('1 - Cover page'!$B$9-M428)= 12,"12", IF(('1 - Cover page'!$B$9-M428)= 13,"13", IF(('1 - Cover page'!$B$9-M428)= 14,"14", IF(('1 - Cover page'!$B$9-M428)= 15,"15",  ""))))))))))))))))</f>
        <v>0</v>
      </c>
      <c r="Z428" t="str">
        <f>IF(('1 - Cover page'!$B$9-I428)=0,"0", IF(('1 - Cover page'!$B$9-I428)= 1,"1", IF(('1 - Cover page'!$B$9-I428)= 2,"2", IF(('1 - Cover page'!$B$9-I428)= 3,"3", IF(('1 - Cover page'!$B$9-I428)= 4,"4", IF(('1 - Cover page'!$B$9-I428)= 5,"5", IF(('1 - Cover page'!$B$9-I428)= 6,"6", IF(('1 - Cover page'!$B$9-I428)= 7,"7", IF(('1 - Cover page'!$B$9-I428)= 8,"8", IF(('1 - Cover page'!$B$9-I428)= 9,"9", IF(('1 - Cover page'!$B$9-I428)= 10,"10", IF(('1 - Cover page'!$B$9-I428)= 11,"11", IF(('1 - Cover page'!$B$9-I428)= 12,"12", IF(('1 - Cover page'!$B$9-I428)= 13,"13", IF(('1 - Cover page'!$B$9-I428)= 14,"14", IF(('1 - Cover page'!$B$9-I428)= 15,"15",  ""))))))))))))))))</f>
        <v>0</v>
      </c>
      <c r="AA428" t="e">
        <f>VLOOKUP(E428,'Age group'!$A$2:$B$7,2,TRUE)</f>
        <v>#N/A</v>
      </c>
    </row>
    <row r="429" spans="1:27" ht="12.75" x14ac:dyDescent="0.2">
      <c r="A429" s="21">
        <v>426</v>
      </c>
      <c r="B429" s="22"/>
      <c r="C429" s="22"/>
      <c r="D429" s="23"/>
      <c r="E429" s="103"/>
      <c r="F429" s="22"/>
      <c r="G429" s="22"/>
      <c r="H429" s="24"/>
      <c r="I429" s="16"/>
      <c r="J429" s="25"/>
      <c r="K429" s="25"/>
      <c r="L429" s="26"/>
      <c r="M429" s="17"/>
      <c r="N429" s="27"/>
      <c r="O429" s="27"/>
      <c r="P429" s="27"/>
      <c r="Q429" s="28"/>
      <c r="R429" s="28"/>
      <c r="S429" s="27"/>
      <c r="T429" s="29"/>
      <c r="U429" s="29"/>
      <c r="V429" s="3"/>
      <c r="X429" t="str">
        <f>IF(('1 - Cover page'!$B$9-M429)&lt;6,"&lt;=5 Days","&gt;5 Days")</f>
        <v>&lt;=5 Days</v>
      </c>
      <c r="Y429" t="str">
        <f>IF(('1 - Cover page'!$B$9-M429)=0,"0", IF(('1 - Cover page'!$B$9-M429)= 1,"1", IF(('1 - Cover page'!$B$9-M429)= 2,"2", IF(('1 - Cover page'!$B$9-M429)= 3,"3", IF(('1 - Cover page'!$B$9-M429)= 4,"4", IF(('1 - Cover page'!$B$9-M429)= 5,"5", IF(('1 - Cover page'!$B$9-M429)= 6,"6", IF(('1 - Cover page'!$B$9-M429)= 7,"7", IF(('1 - Cover page'!$B$9-M429)= 8,"8", IF(('1 - Cover page'!$B$9-M429)= 9,"9", IF(('1 - Cover page'!$B$9-M429)= 10,"10", IF(('1 - Cover page'!$B$9-M429)= 11,"11", IF(('1 - Cover page'!$B$9-M429)= 12,"12", IF(('1 - Cover page'!$B$9-M429)= 13,"13", IF(('1 - Cover page'!$B$9-M429)= 14,"14", IF(('1 - Cover page'!$B$9-M429)= 15,"15",  ""))))))))))))))))</f>
        <v>0</v>
      </c>
      <c r="Z429" t="str">
        <f>IF(('1 - Cover page'!$B$9-I429)=0,"0", IF(('1 - Cover page'!$B$9-I429)= 1,"1", IF(('1 - Cover page'!$B$9-I429)= 2,"2", IF(('1 - Cover page'!$B$9-I429)= 3,"3", IF(('1 - Cover page'!$B$9-I429)= 4,"4", IF(('1 - Cover page'!$B$9-I429)= 5,"5", IF(('1 - Cover page'!$B$9-I429)= 6,"6", IF(('1 - Cover page'!$B$9-I429)= 7,"7", IF(('1 - Cover page'!$B$9-I429)= 8,"8", IF(('1 - Cover page'!$B$9-I429)= 9,"9", IF(('1 - Cover page'!$B$9-I429)= 10,"10", IF(('1 - Cover page'!$B$9-I429)= 11,"11", IF(('1 - Cover page'!$B$9-I429)= 12,"12", IF(('1 - Cover page'!$B$9-I429)= 13,"13", IF(('1 - Cover page'!$B$9-I429)= 14,"14", IF(('1 - Cover page'!$B$9-I429)= 15,"15",  ""))))))))))))))))</f>
        <v>0</v>
      </c>
      <c r="AA429" t="e">
        <f>VLOOKUP(E429,'Age group'!$A$2:$B$7,2,TRUE)</f>
        <v>#N/A</v>
      </c>
    </row>
    <row r="430" spans="1:27" ht="12.75" x14ac:dyDescent="0.2">
      <c r="A430" s="21">
        <v>427</v>
      </c>
      <c r="B430" s="22"/>
      <c r="C430" s="22"/>
      <c r="D430" s="23"/>
      <c r="E430" s="103"/>
      <c r="F430" s="22"/>
      <c r="G430" s="22"/>
      <c r="H430" s="24"/>
      <c r="I430" s="16"/>
      <c r="J430" s="25"/>
      <c r="K430" s="25"/>
      <c r="L430" s="26"/>
      <c r="M430" s="17"/>
      <c r="N430" s="27"/>
      <c r="O430" s="27"/>
      <c r="P430" s="27"/>
      <c r="Q430" s="28"/>
      <c r="R430" s="28"/>
      <c r="S430" s="27"/>
      <c r="T430" s="29"/>
      <c r="U430" s="29"/>
      <c r="V430" s="3"/>
      <c r="X430" t="str">
        <f>IF(('1 - Cover page'!$B$9-M430)&lt;6,"&lt;=5 Days","&gt;5 Days")</f>
        <v>&lt;=5 Days</v>
      </c>
      <c r="Y430" t="str">
        <f>IF(('1 - Cover page'!$B$9-M430)=0,"0", IF(('1 - Cover page'!$B$9-M430)= 1,"1", IF(('1 - Cover page'!$B$9-M430)= 2,"2", IF(('1 - Cover page'!$B$9-M430)= 3,"3", IF(('1 - Cover page'!$B$9-M430)= 4,"4", IF(('1 - Cover page'!$B$9-M430)= 5,"5", IF(('1 - Cover page'!$B$9-M430)= 6,"6", IF(('1 - Cover page'!$B$9-M430)= 7,"7", IF(('1 - Cover page'!$B$9-M430)= 8,"8", IF(('1 - Cover page'!$B$9-M430)= 9,"9", IF(('1 - Cover page'!$B$9-M430)= 10,"10", IF(('1 - Cover page'!$B$9-M430)= 11,"11", IF(('1 - Cover page'!$B$9-M430)= 12,"12", IF(('1 - Cover page'!$B$9-M430)= 13,"13", IF(('1 - Cover page'!$B$9-M430)= 14,"14", IF(('1 - Cover page'!$B$9-M430)= 15,"15",  ""))))))))))))))))</f>
        <v>0</v>
      </c>
      <c r="Z430" t="str">
        <f>IF(('1 - Cover page'!$B$9-I430)=0,"0", IF(('1 - Cover page'!$B$9-I430)= 1,"1", IF(('1 - Cover page'!$B$9-I430)= 2,"2", IF(('1 - Cover page'!$B$9-I430)= 3,"3", IF(('1 - Cover page'!$B$9-I430)= 4,"4", IF(('1 - Cover page'!$B$9-I430)= 5,"5", IF(('1 - Cover page'!$B$9-I430)= 6,"6", IF(('1 - Cover page'!$B$9-I430)= 7,"7", IF(('1 - Cover page'!$B$9-I430)= 8,"8", IF(('1 - Cover page'!$B$9-I430)= 9,"9", IF(('1 - Cover page'!$B$9-I430)= 10,"10", IF(('1 - Cover page'!$B$9-I430)= 11,"11", IF(('1 - Cover page'!$B$9-I430)= 12,"12", IF(('1 - Cover page'!$B$9-I430)= 13,"13", IF(('1 - Cover page'!$B$9-I430)= 14,"14", IF(('1 - Cover page'!$B$9-I430)= 15,"15",  ""))))))))))))))))</f>
        <v>0</v>
      </c>
      <c r="AA430" t="e">
        <f>VLOOKUP(E430,'Age group'!$A$2:$B$7,2,TRUE)</f>
        <v>#N/A</v>
      </c>
    </row>
    <row r="431" spans="1:27" ht="12.75" x14ac:dyDescent="0.2">
      <c r="A431" s="21">
        <v>428</v>
      </c>
      <c r="B431" s="22"/>
      <c r="C431" s="22"/>
      <c r="D431" s="23"/>
      <c r="E431" s="103"/>
      <c r="F431" s="22"/>
      <c r="G431" s="22"/>
      <c r="H431" s="24"/>
      <c r="I431" s="16"/>
      <c r="J431" s="25"/>
      <c r="K431" s="25"/>
      <c r="L431" s="26"/>
      <c r="M431" s="17"/>
      <c r="N431" s="27"/>
      <c r="O431" s="27"/>
      <c r="P431" s="27"/>
      <c r="Q431" s="28"/>
      <c r="R431" s="28"/>
      <c r="S431" s="27"/>
      <c r="T431" s="29"/>
      <c r="U431" s="29"/>
      <c r="V431" s="3"/>
      <c r="X431" t="str">
        <f>IF(('1 - Cover page'!$B$9-M431)&lt;6,"&lt;=5 Days","&gt;5 Days")</f>
        <v>&lt;=5 Days</v>
      </c>
      <c r="Y431" t="str">
        <f>IF(('1 - Cover page'!$B$9-M431)=0,"0", IF(('1 - Cover page'!$B$9-M431)= 1,"1", IF(('1 - Cover page'!$B$9-M431)= 2,"2", IF(('1 - Cover page'!$B$9-M431)= 3,"3", IF(('1 - Cover page'!$B$9-M431)= 4,"4", IF(('1 - Cover page'!$B$9-M431)= 5,"5", IF(('1 - Cover page'!$B$9-M431)= 6,"6", IF(('1 - Cover page'!$B$9-M431)= 7,"7", IF(('1 - Cover page'!$B$9-M431)= 8,"8", IF(('1 - Cover page'!$B$9-M431)= 9,"9", IF(('1 - Cover page'!$B$9-M431)= 10,"10", IF(('1 - Cover page'!$B$9-M431)= 11,"11", IF(('1 - Cover page'!$B$9-M431)= 12,"12", IF(('1 - Cover page'!$B$9-M431)= 13,"13", IF(('1 - Cover page'!$B$9-M431)= 14,"14", IF(('1 - Cover page'!$B$9-M431)= 15,"15",  ""))))))))))))))))</f>
        <v>0</v>
      </c>
      <c r="Z431" t="str">
        <f>IF(('1 - Cover page'!$B$9-I431)=0,"0", IF(('1 - Cover page'!$B$9-I431)= 1,"1", IF(('1 - Cover page'!$B$9-I431)= 2,"2", IF(('1 - Cover page'!$B$9-I431)= 3,"3", IF(('1 - Cover page'!$B$9-I431)= 4,"4", IF(('1 - Cover page'!$B$9-I431)= 5,"5", IF(('1 - Cover page'!$B$9-I431)= 6,"6", IF(('1 - Cover page'!$B$9-I431)= 7,"7", IF(('1 - Cover page'!$B$9-I431)= 8,"8", IF(('1 - Cover page'!$B$9-I431)= 9,"9", IF(('1 - Cover page'!$B$9-I431)= 10,"10", IF(('1 - Cover page'!$B$9-I431)= 11,"11", IF(('1 - Cover page'!$B$9-I431)= 12,"12", IF(('1 - Cover page'!$B$9-I431)= 13,"13", IF(('1 - Cover page'!$B$9-I431)= 14,"14", IF(('1 - Cover page'!$B$9-I431)= 15,"15",  ""))))))))))))))))</f>
        <v>0</v>
      </c>
      <c r="AA431" t="e">
        <f>VLOOKUP(E431,'Age group'!$A$2:$B$7,2,TRUE)</f>
        <v>#N/A</v>
      </c>
    </row>
    <row r="432" spans="1:27" ht="12.75" x14ac:dyDescent="0.2">
      <c r="A432" s="21">
        <v>429</v>
      </c>
      <c r="B432" s="22"/>
      <c r="C432" s="22"/>
      <c r="D432" s="23"/>
      <c r="E432" s="103"/>
      <c r="F432" s="22"/>
      <c r="G432" s="22"/>
      <c r="H432" s="24"/>
      <c r="I432" s="16"/>
      <c r="J432" s="25"/>
      <c r="K432" s="25"/>
      <c r="L432" s="26"/>
      <c r="M432" s="17"/>
      <c r="N432" s="27"/>
      <c r="O432" s="27"/>
      <c r="P432" s="27"/>
      <c r="Q432" s="28"/>
      <c r="R432" s="28"/>
      <c r="S432" s="27"/>
      <c r="T432" s="29"/>
      <c r="U432" s="29"/>
      <c r="V432" s="3"/>
      <c r="X432" t="str">
        <f>IF(('1 - Cover page'!$B$9-M432)&lt;6,"&lt;=5 Days","&gt;5 Days")</f>
        <v>&lt;=5 Days</v>
      </c>
      <c r="Y432" t="str">
        <f>IF(('1 - Cover page'!$B$9-M432)=0,"0", IF(('1 - Cover page'!$B$9-M432)= 1,"1", IF(('1 - Cover page'!$B$9-M432)= 2,"2", IF(('1 - Cover page'!$B$9-M432)= 3,"3", IF(('1 - Cover page'!$B$9-M432)= 4,"4", IF(('1 - Cover page'!$B$9-M432)= 5,"5", IF(('1 - Cover page'!$B$9-M432)= 6,"6", IF(('1 - Cover page'!$B$9-M432)= 7,"7", IF(('1 - Cover page'!$B$9-M432)= 8,"8", IF(('1 - Cover page'!$B$9-M432)= 9,"9", IF(('1 - Cover page'!$B$9-M432)= 10,"10", IF(('1 - Cover page'!$B$9-M432)= 11,"11", IF(('1 - Cover page'!$B$9-M432)= 12,"12", IF(('1 - Cover page'!$B$9-M432)= 13,"13", IF(('1 - Cover page'!$B$9-M432)= 14,"14", IF(('1 - Cover page'!$B$9-M432)= 15,"15",  ""))))))))))))))))</f>
        <v>0</v>
      </c>
      <c r="Z432" t="str">
        <f>IF(('1 - Cover page'!$B$9-I432)=0,"0", IF(('1 - Cover page'!$B$9-I432)= 1,"1", IF(('1 - Cover page'!$B$9-I432)= 2,"2", IF(('1 - Cover page'!$B$9-I432)= 3,"3", IF(('1 - Cover page'!$B$9-I432)= 4,"4", IF(('1 - Cover page'!$B$9-I432)= 5,"5", IF(('1 - Cover page'!$B$9-I432)= 6,"6", IF(('1 - Cover page'!$B$9-I432)= 7,"7", IF(('1 - Cover page'!$B$9-I432)= 8,"8", IF(('1 - Cover page'!$B$9-I432)= 9,"9", IF(('1 - Cover page'!$B$9-I432)= 10,"10", IF(('1 - Cover page'!$B$9-I432)= 11,"11", IF(('1 - Cover page'!$B$9-I432)= 12,"12", IF(('1 - Cover page'!$B$9-I432)= 13,"13", IF(('1 - Cover page'!$B$9-I432)= 14,"14", IF(('1 - Cover page'!$B$9-I432)= 15,"15",  ""))))))))))))))))</f>
        <v>0</v>
      </c>
      <c r="AA432" t="e">
        <f>VLOOKUP(E432,'Age group'!$A$2:$B$7,2,TRUE)</f>
        <v>#N/A</v>
      </c>
    </row>
    <row r="433" spans="1:27" ht="12.75" x14ac:dyDescent="0.2">
      <c r="A433" s="21">
        <v>430</v>
      </c>
      <c r="B433" s="22"/>
      <c r="C433" s="22"/>
      <c r="D433" s="23"/>
      <c r="E433" s="103"/>
      <c r="F433" s="22"/>
      <c r="G433" s="22"/>
      <c r="H433" s="24"/>
      <c r="I433" s="16"/>
      <c r="J433" s="25"/>
      <c r="K433" s="25"/>
      <c r="L433" s="26"/>
      <c r="M433" s="17"/>
      <c r="N433" s="27"/>
      <c r="O433" s="27"/>
      <c r="P433" s="27"/>
      <c r="Q433" s="28"/>
      <c r="R433" s="28"/>
      <c r="S433" s="27"/>
      <c r="T433" s="29"/>
      <c r="U433" s="29"/>
      <c r="V433" s="3"/>
      <c r="X433" t="str">
        <f>IF(('1 - Cover page'!$B$9-M433)&lt;6,"&lt;=5 Days","&gt;5 Days")</f>
        <v>&lt;=5 Days</v>
      </c>
      <c r="Y433" t="str">
        <f>IF(('1 - Cover page'!$B$9-M433)=0,"0", IF(('1 - Cover page'!$B$9-M433)= 1,"1", IF(('1 - Cover page'!$B$9-M433)= 2,"2", IF(('1 - Cover page'!$B$9-M433)= 3,"3", IF(('1 - Cover page'!$B$9-M433)= 4,"4", IF(('1 - Cover page'!$B$9-M433)= 5,"5", IF(('1 - Cover page'!$B$9-M433)= 6,"6", IF(('1 - Cover page'!$B$9-M433)= 7,"7", IF(('1 - Cover page'!$B$9-M433)= 8,"8", IF(('1 - Cover page'!$B$9-M433)= 9,"9", IF(('1 - Cover page'!$B$9-M433)= 10,"10", IF(('1 - Cover page'!$B$9-M433)= 11,"11", IF(('1 - Cover page'!$B$9-M433)= 12,"12", IF(('1 - Cover page'!$B$9-M433)= 13,"13", IF(('1 - Cover page'!$B$9-M433)= 14,"14", IF(('1 - Cover page'!$B$9-M433)= 15,"15",  ""))))))))))))))))</f>
        <v>0</v>
      </c>
      <c r="Z433" t="str">
        <f>IF(('1 - Cover page'!$B$9-I433)=0,"0", IF(('1 - Cover page'!$B$9-I433)= 1,"1", IF(('1 - Cover page'!$B$9-I433)= 2,"2", IF(('1 - Cover page'!$B$9-I433)= 3,"3", IF(('1 - Cover page'!$B$9-I433)= 4,"4", IF(('1 - Cover page'!$B$9-I433)= 5,"5", IF(('1 - Cover page'!$B$9-I433)= 6,"6", IF(('1 - Cover page'!$B$9-I433)= 7,"7", IF(('1 - Cover page'!$B$9-I433)= 8,"8", IF(('1 - Cover page'!$B$9-I433)= 9,"9", IF(('1 - Cover page'!$B$9-I433)= 10,"10", IF(('1 - Cover page'!$B$9-I433)= 11,"11", IF(('1 - Cover page'!$B$9-I433)= 12,"12", IF(('1 - Cover page'!$B$9-I433)= 13,"13", IF(('1 - Cover page'!$B$9-I433)= 14,"14", IF(('1 - Cover page'!$B$9-I433)= 15,"15",  ""))))))))))))))))</f>
        <v>0</v>
      </c>
      <c r="AA433" t="e">
        <f>VLOOKUP(E433,'Age group'!$A$2:$B$7,2,TRUE)</f>
        <v>#N/A</v>
      </c>
    </row>
    <row r="434" spans="1:27" ht="12.75" x14ac:dyDescent="0.2">
      <c r="A434" s="21">
        <v>431</v>
      </c>
      <c r="B434" s="22"/>
      <c r="C434" s="22"/>
      <c r="D434" s="23"/>
      <c r="E434" s="103"/>
      <c r="F434" s="22"/>
      <c r="G434" s="22"/>
      <c r="H434" s="24"/>
      <c r="I434" s="16"/>
      <c r="J434" s="25"/>
      <c r="K434" s="25"/>
      <c r="L434" s="26"/>
      <c r="M434" s="17"/>
      <c r="N434" s="27"/>
      <c r="O434" s="27"/>
      <c r="P434" s="27"/>
      <c r="Q434" s="28"/>
      <c r="R434" s="28"/>
      <c r="S434" s="27"/>
      <c r="T434" s="29"/>
      <c r="U434" s="29"/>
      <c r="V434" s="3"/>
      <c r="X434" t="str">
        <f>IF(('1 - Cover page'!$B$9-M434)&lt;6,"&lt;=5 Days","&gt;5 Days")</f>
        <v>&lt;=5 Days</v>
      </c>
      <c r="Y434" t="str">
        <f>IF(('1 - Cover page'!$B$9-M434)=0,"0", IF(('1 - Cover page'!$B$9-M434)= 1,"1", IF(('1 - Cover page'!$B$9-M434)= 2,"2", IF(('1 - Cover page'!$B$9-M434)= 3,"3", IF(('1 - Cover page'!$B$9-M434)= 4,"4", IF(('1 - Cover page'!$B$9-M434)= 5,"5", IF(('1 - Cover page'!$B$9-M434)= 6,"6", IF(('1 - Cover page'!$B$9-M434)= 7,"7", IF(('1 - Cover page'!$B$9-M434)= 8,"8", IF(('1 - Cover page'!$B$9-M434)= 9,"9", IF(('1 - Cover page'!$B$9-M434)= 10,"10", IF(('1 - Cover page'!$B$9-M434)= 11,"11", IF(('1 - Cover page'!$B$9-M434)= 12,"12", IF(('1 - Cover page'!$B$9-M434)= 13,"13", IF(('1 - Cover page'!$B$9-M434)= 14,"14", IF(('1 - Cover page'!$B$9-M434)= 15,"15",  ""))))))))))))))))</f>
        <v>0</v>
      </c>
      <c r="Z434" t="str">
        <f>IF(('1 - Cover page'!$B$9-I434)=0,"0", IF(('1 - Cover page'!$B$9-I434)= 1,"1", IF(('1 - Cover page'!$B$9-I434)= 2,"2", IF(('1 - Cover page'!$B$9-I434)= 3,"3", IF(('1 - Cover page'!$B$9-I434)= 4,"4", IF(('1 - Cover page'!$B$9-I434)= 5,"5", IF(('1 - Cover page'!$B$9-I434)= 6,"6", IF(('1 - Cover page'!$B$9-I434)= 7,"7", IF(('1 - Cover page'!$B$9-I434)= 8,"8", IF(('1 - Cover page'!$B$9-I434)= 9,"9", IF(('1 - Cover page'!$B$9-I434)= 10,"10", IF(('1 - Cover page'!$B$9-I434)= 11,"11", IF(('1 - Cover page'!$B$9-I434)= 12,"12", IF(('1 - Cover page'!$B$9-I434)= 13,"13", IF(('1 - Cover page'!$B$9-I434)= 14,"14", IF(('1 - Cover page'!$B$9-I434)= 15,"15",  ""))))))))))))))))</f>
        <v>0</v>
      </c>
      <c r="AA434" t="e">
        <f>VLOOKUP(E434,'Age group'!$A$2:$B$7,2,TRUE)</f>
        <v>#N/A</v>
      </c>
    </row>
    <row r="435" spans="1:27" ht="12.75" x14ac:dyDescent="0.2">
      <c r="A435" s="21">
        <v>432</v>
      </c>
      <c r="B435" s="22"/>
      <c r="C435" s="22"/>
      <c r="D435" s="23"/>
      <c r="E435" s="103"/>
      <c r="F435" s="22"/>
      <c r="G435" s="22"/>
      <c r="H435" s="24"/>
      <c r="I435" s="16"/>
      <c r="J435" s="25"/>
      <c r="K435" s="25"/>
      <c r="L435" s="26"/>
      <c r="M435" s="17"/>
      <c r="N435" s="27"/>
      <c r="O435" s="27"/>
      <c r="P435" s="27"/>
      <c r="Q435" s="28"/>
      <c r="R435" s="28"/>
      <c r="S435" s="27"/>
      <c r="T435" s="29"/>
      <c r="U435" s="29"/>
      <c r="V435" s="3"/>
      <c r="X435" t="str">
        <f>IF(('1 - Cover page'!$B$9-M435)&lt;6,"&lt;=5 Days","&gt;5 Days")</f>
        <v>&lt;=5 Days</v>
      </c>
      <c r="Y435" t="str">
        <f>IF(('1 - Cover page'!$B$9-M435)=0,"0", IF(('1 - Cover page'!$B$9-M435)= 1,"1", IF(('1 - Cover page'!$B$9-M435)= 2,"2", IF(('1 - Cover page'!$B$9-M435)= 3,"3", IF(('1 - Cover page'!$B$9-M435)= 4,"4", IF(('1 - Cover page'!$B$9-M435)= 5,"5", IF(('1 - Cover page'!$B$9-M435)= 6,"6", IF(('1 - Cover page'!$B$9-M435)= 7,"7", IF(('1 - Cover page'!$B$9-M435)= 8,"8", IF(('1 - Cover page'!$B$9-M435)= 9,"9", IF(('1 - Cover page'!$B$9-M435)= 10,"10", IF(('1 - Cover page'!$B$9-M435)= 11,"11", IF(('1 - Cover page'!$B$9-M435)= 12,"12", IF(('1 - Cover page'!$B$9-M435)= 13,"13", IF(('1 - Cover page'!$B$9-M435)= 14,"14", IF(('1 - Cover page'!$B$9-M435)= 15,"15",  ""))))))))))))))))</f>
        <v>0</v>
      </c>
      <c r="Z435" t="str">
        <f>IF(('1 - Cover page'!$B$9-I435)=0,"0", IF(('1 - Cover page'!$B$9-I435)= 1,"1", IF(('1 - Cover page'!$B$9-I435)= 2,"2", IF(('1 - Cover page'!$B$9-I435)= 3,"3", IF(('1 - Cover page'!$B$9-I435)= 4,"4", IF(('1 - Cover page'!$B$9-I435)= 5,"5", IF(('1 - Cover page'!$B$9-I435)= 6,"6", IF(('1 - Cover page'!$B$9-I435)= 7,"7", IF(('1 - Cover page'!$B$9-I435)= 8,"8", IF(('1 - Cover page'!$B$9-I435)= 9,"9", IF(('1 - Cover page'!$B$9-I435)= 10,"10", IF(('1 - Cover page'!$B$9-I435)= 11,"11", IF(('1 - Cover page'!$B$9-I435)= 12,"12", IF(('1 - Cover page'!$B$9-I435)= 13,"13", IF(('1 - Cover page'!$B$9-I435)= 14,"14", IF(('1 - Cover page'!$B$9-I435)= 15,"15",  ""))))))))))))))))</f>
        <v>0</v>
      </c>
      <c r="AA435" t="e">
        <f>VLOOKUP(E435,'Age group'!$A$2:$B$7,2,TRUE)</f>
        <v>#N/A</v>
      </c>
    </row>
    <row r="436" spans="1:27" ht="12.75" x14ac:dyDescent="0.2">
      <c r="A436" s="21">
        <v>433</v>
      </c>
      <c r="B436" s="22"/>
      <c r="C436" s="22"/>
      <c r="D436" s="23"/>
      <c r="E436" s="103"/>
      <c r="F436" s="22"/>
      <c r="G436" s="22"/>
      <c r="H436" s="24"/>
      <c r="I436" s="16"/>
      <c r="J436" s="25"/>
      <c r="K436" s="25"/>
      <c r="L436" s="26"/>
      <c r="M436" s="17"/>
      <c r="N436" s="27"/>
      <c r="O436" s="27"/>
      <c r="P436" s="27"/>
      <c r="Q436" s="28"/>
      <c r="R436" s="28"/>
      <c r="S436" s="27"/>
      <c r="T436" s="29"/>
      <c r="U436" s="29"/>
      <c r="V436" s="3"/>
      <c r="X436" t="str">
        <f>IF(('1 - Cover page'!$B$9-M436)&lt;6,"&lt;=5 Days","&gt;5 Days")</f>
        <v>&lt;=5 Days</v>
      </c>
      <c r="Y436" t="str">
        <f>IF(('1 - Cover page'!$B$9-M436)=0,"0", IF(('1 - Cover page'!$B$9-M436)= 1,"1", IF(('1 - Cover page'!$B$9-M436)= 2,"2", IF(('1 - Cover page'!$B$9-M436)= 3,"3", IF(('1 - Cover page'!$B$9-M436)= 4,"4", IF(('1 - Cover page'!$B$9-M436)= 5,"5", IF(('1 - Cover page'!$B$9-M436)= 6,"6", IF(('1 - Cover page'!$B$9-M436)= 7,"7", IF(('1 - Cover page'!$B$9-M436)= 8,"8", IF(('1 - Cover page'!$B$9-M436)= 9,"9", IF(('1 - Cover page'!$B$9-M436)= 10,"10", IF(('1 - Cover page'!$B$9-M436)= 11,"11", IF(('1 - Cover page'!$B$9-M436)= 12,"12", IF(('1 - Cover page'!$B$9-M436)= 13,"13", IF(('1 - Cover page'!$B$9-M436)= 14,"14", IF(('1 - Cover page'!$B$9-M436)= 15,"15",  ""))))))))))))))))</f>
        <v>0</v>
      </c>
      <c r="Z436" t="str">
        <f>IF(('1 - Cover page'!$B$9-I436)=0,"0", IF(('1 - Cover page'!$B$9-I436)= 1,"1", IF(('1 - Cover page'!$B$9-I436)= 2,"2", IF(('1 - Cover page'!$B$9-I436)= 3,"3", IF(('1 - Cover page'!$B$9-I436)= 4,"4", IF(('1 - Cover page'!$B$9-I436)= 5,"5", IF(('1 - Cover page'!$B$9-I436)= 6,"6", IF(('1 - Cover page'!$B$9-I436)= 7,"7", IF(('1 - Cover page'!$B$9-I436)= 8,"8", IF(('1 - Cover page'!$B$9-I436)= 9,"9", IF(('1 - Cover page'!$B$9-I436)= 10,"10", IF(('1 - Cover page'!$B$9-I436)= 11,"11", IF(('1 - Cover page'!$B$9-I436)= 12,"12", IF(('1 - Cover page'!$B$9-I436)= 13,"13", IF(('1 - Cover page'!$B$9-I436)= 14,"14", IF(('1 - Cover page'!$B$9-I436)= 15,"15",  ""))))))))))))))))</f>
        <v>0</v>
      </c>
      <c r="AA436" t="e">
        <f>VLOOKUP(E436,'Age group'!$A$2:$B$7,2,TRUE)</f>
        <v>#N/A</v>
      </c>
    </row>
    <row r="437" spans="1:27" ht="12.75" x14ac:dyDescent="0.2">
      <c r="A437" s="21">
        <v>434</v>
      </c>
      <c r="B437" s="22"/>
      <c r="C437" s="22"/>
      <c r="D437" s="23"/>
      <c r="E437" s="103"/>
      <c r="F437" s="22"/>
      <c r="G437" s="22"/>
      <c r="H437" s="24"/>
      <c r="I437" s="16"/>
      <c r="J437" s="25"/>
      <c r="K437" s="25"/>
      <c r="L437" s="26"/>
      <c r="M437" s="17"/>
      <c r="N437" s="27"/>
      <c r="O437" s="27"/>
      <c r="P437" s="27"/>
      <c r="Q437" s="28"/>
      <c r="R437" s="28"/>
      <c r="S437" s="27"/>
      <c r="T437" s="29"/>
      <c r="U437" s="29"/>
      <c r="V437" s="3"/>
      <c r="X437" t="str">
        <f>IF(('1 - Cover page'!$B$9-M437)&lt;6,"&lt;=5 Days","&gt;5 Days")</f>
        <v>&lt;=5 Days</v>
      </c>
      <c r="Y437" t="str">
        <f>IF(('1 - Cover page'!$B$9-M437)=0,"0", IF(('1 - Cover page'!$B$9-M437)= 1,"1", IF(('1 - Cover page'!$B$9-M437)= 2,"2", IF(('1 - Cover page'!$B$9-M437)= 3,"3", IF(('1 - Cover page'!$B$9-M437)= 4,"4", IF(('1 - Cover page'!$B$9-M437)= 5,"5", IF(('1 - Cover page'!$B$9-M437)= 6,"6", IF(('1 - Cover page'!$B$9-M437)= 7,"7", IF(('1 - Cover page'!$B$9-M437)= 8,"8", IF(('1 - Cover page'!$B$9-M437)= 9,"9", IF(('1 - Cover page'!$B$9-M437)= 10,"10", IF(('1 - Cover page'!$B$9-M437)= 11,"11", IF(('1 - Cover page'!$B$9-M437)= 12,"12", IF(('1 - Cover page'!$B$9-M437)= 13,"13", IF(('1 - Cover page'!$B$9-M437)= 14,"14", IF(('1 - Cover page'!$B$9-M437)= 15,"15",  ""))))))))))))))))</f>
        <v>0</v>
      </c>
      <c r="Z437" t="str">
        <f>IF(('1 - Cover page'!$B$9-I437)=0,"0", IF(('1 - Cover page'!$B$9-I437)= 1,"1", IF(('1 - Cover page'!$B$9-I437)= 2,"2", IF(('1 - Cover page'!$B$9-I437)= 3,"3", IF(('1 - Cover page'!$B$9-I437)= 4,"4", IF(('1 - Cover page'!$B$9-I437)= 5,"5", IF(('1 - Cover page'!$B$9-I437)= 6,"6", IF(('1 - Cover page'!$B$9-I437)= 7,"7", IF(('1 - Cover page'!$B$9-I437)= 8,"8", IF(('1 - Cover page'!$B$9-I437)= 9,"9", IF(('1 - Cover page'!$B$9-I437)= 10,"10", IF(('1 - Cover page'!$B$9-I437)= 11,"11", IF(('1 - Cover page'!$B$9-I437)= 12,"12", IF(('1 - Cover page'!$B$9-I437)= 13,"13", IF(('1 - Cover page'!$B$9-I437)= 14,"14", IF(('1 - Cover page'!$B$9-I437)= 15,"15",  ""))))))))))))))))</f>
        <v>0</v>
      </c>
      <c r="AA437" t="e">
        <f>VLOOKUP(E437,'Age group'!$A$2:$B$7,2,TRUE)</f>
        <v>#N/A</v>
      </c>
    </row>
    <row r="438" spans="1:27" ht="12.75" x14ac:dyDescent="0.2">
      <c r="A438" s="21">
        <v>435</v>
      </c>
      <c r="B438" s="22"/>
      <c r="C438" s="22"/>
      <c r="D438" s="23"/>
      <c r="E438" s="103"/>
      <c r="F438" s="22"/>
      <c r="G438" s="22"/>
      <c r="H438" s="24"/>
      <c r="I438" s="16"/>
      <c r="J438" s="25"/>
      <c r="K438" s="25"/>
      <c r="L438" s="26"/>
      <c r="M438" s="17"/>
      <c r="N438" s="27"/>
      <c r="O438" s="27"/>
      <c r="P438" s="27"/>
      <c r="Q438" s="28"/>
      <c r="R438" s="28"/>
      <c r="S438" s="27"/>
      <c r="T438" s="29"/>
      <c r="U438" s="29"/>
      <c r="V438" s="3"/>
      <c r="X438" t="str">
        <f>IF(('1 - Cover page'!$B$9-M438)&lt;6,"&lt;=5 Days","&gt;5 Days")</f>
        <v>&lt;=5 Days</v>
      </c>
      <c r="Y438" t="str">
        <f>IF(('1 - Cover page'!$B$9-M438)=0,"0", IF(('1 - Cover page'!$B$9-M438)= 1,"1", IF(('1 - Cover page'!$B$9-M438)= 2,"2", IF(('1 - Cover page'!$B$9-M438)= 3,"3", IF(('1 - Cover page'!$B$9-M438)= 4,"4", IF(('1 - Cover page'!$B$9-M438)= 5,"5", IF(('1 - Cover page'!$B$9-M438)= 6,"6", IF(('1 - Cover page'!$B$9-M438)= 7,"7", IF(('1 - Cover page'!$B$9-M438)= 8,"8", IF(('1 - Cover page'!$B$9-M438)= 9,"9", IF(('1 - Cover page'!$B$9-M438)= 10,"10", IF(('1 - Cover page'!$B$9-M438)= 11,"11", IF(('1 - Cover page'!$B$9-M438)= 12,"12", IF(('1 - Cover page'!$B$9-M438)= 13,"13", IF(('1 - Cover page'!$B$9-M438)= 14,"14", IF(('1 - Cover page'!$B$9-M438)= 15,"15",  ""))))))))))))))))</f>
        <v>0</v>
      </c>
      <c r="Z438" t="str">
        <f>IF(('1 - Cover page'!$B$9-I438)=0,"0", IF(('1 - Cover page'!$B$9-I438)= 1,"1", IF(('1 - Cover page'!$B$9-I438)= 2,"2", IF(('1 - Cover page'!$B$9-I438)= 3,"3", IF(('1 - Cover page'!$B$9-I438)= 4,"4", IF(('1 - Cover page'!$B$9-I438)= 5,"5", IF(('1 - Cover page'!$B$9-I438)= 6,"6", IF(('1 - Cover page'!$B$9-I438)= 7,"7", IF(('1 - Cover page'!$B$9-I438)= 8,"8", IF(('1 - Cover page'!$B$9-I438)= 9,"9", IF(('1 - Cover page'!$B$9-I438)= 10,"10", IF(('1 - Cover page'!$B$9-I438)= 11,"11", IF(('1 - Cover page'!$B$9-I438)= 12,"12", IF(('1 - Cover page'!$B$9-I438)= 13,"13", IF(('1 - Cover page'!$B$9-I438)= 14,"14", IF(('1 - Cover page'!$B$9-I438)= 15,"15",  ""))))))))))))))))</f>
        <v>0</v>
      </c>
      <c r="AA438" t="e">
        <f>VLOOKUP(E438,'Age group'!$A$2:$B$7,2,TRUE)</f>
        <v>#N/A</v>
      </c>
    </row>
    <row r="439" spans="1:27" ht="12.75" x14ac:dyDescent="0.2">
      <c r="A439" s="21">
        <v>436</v>
      </c>
      <c r="B439" s="22"/>
      <c r="C439" s="22"/>
      <c r="D439" s="23"/>
      <c r="E439" s="103"/>
      <c r="F439" s="22"/>
      <c r="G439" s="22"/>
      <c r="H439" s="24"/>
      <c r="I439" s="16"/>
      <c r="J439" s="25"/>
      <c r="K439" s="25"/>
      <c r="L439" s="26"/>
      <c r="M439" s="17"/>
      <c r="N439" s="27"/>
      <c r="O439" s="27"/>
      <c r="P439" s="27"/>
      <c r="Q439" s="28"/>
      <c r="R439" s="28"/>
      <c r="S439" s="27"/>
      <c r="T439" s="29"/>
      <c r="U439" s="29"/>
      <c r="V439" s="3"/>
      <c r="X439" t="str">
        <f>IF(('1 - Cover page'!$B$9-M439)&lt;6,"&lt;=5 Days","&gt;5 Days")</f>
        <v>&lt;=5 Days</v>
      </c>
      <c r="Y439" t="str">
        <f>IF(('1 - Cover page'!$B$9-M439)=0,"0", IF(('1 - Cover page'!$B$9-M439)= 1,"1", IF(('1 - Cover page'!$B$9-M439)= 2,"2", IF(('1 - Cover page'!$B$9-M439)= 3,"3", IF(('1 - Cover page'!$B$9-M439)= 4,"4", IF(('1 - Cover page'!$B$9-M439)= 5,"5", IF(('1 - Cover page'!$B$9-M439)= 6,"6", IF(('1 - Cover page'!$B$9-M439)= 7,"7", IF(('1 - Cover page'!$B$9-M439)= 8,"8", IF(('1 - Cover page'!$B$9-M439)= 9,"9", IF(('1 - Cover page'!$B$9-M439)= 10,"10", IF(('1 - Cover page'!$B$9-M439)= 11,"11", IF(('1 - Cover page'!$B$9-M439)= 12,"12", IF(('1 - Cover page'!$B$9-M439)= 13,"13", IF(('1 - Cover page'!$B$9-M439)= 14,"14", IF(('1 - Cover page'!$B$9-M439)= 15,"15",  ""))))))))))))))))</f>
        <v>0</v>
      </c>
      <c r="Z439" t="str">
        <f>IF(('1 - Cover page'!$B$9-I439)=0,"0", IF(('1 - Cover page'!$B$9-I439)= 1,"1", IF(('1 - Cover page'!$B$9-I439)= 2,"2", IF(('1 - Cover page'!$B$9-I439)= 3,"3", IF(('1 - Cover page'!$B$9-I439)= 4,"4", IF(('1 - Cover page'!$B$9-I439)= 5,"5", IF(('1 - Cover page'!$B$9-I439)= 6,"6", IF(('1 - Cover page'!$B$9-I439)= 7,"7", IF(('1 - Cover page'!$B$9-I439)= 8,"8", IF(('1 - Cover page'!$B$9-I439)= 9,"9", IF(('1 - Cover page'!$B$9-I439)= 10,"10", IF(('1 - Cover page'!$B$9-I439)= 11,"11", IF(('1 - Cover page'!$B$9-I439)= 12,"12", IF(('1 - Cover page'!$B$9-I439)= 13,"13", IF(('1 - Cover page'!$B$9-I439)= 14,"14", IF(('1 - Cover page'!$B$9-I439)= 15,"15",  ""))))))))))))))))</f>
        <v>0</v>
      </c>
      <c r="AA439" t="e">
        <f>VLOOKUP(E439,'Age group'!$A$2:$B$7,2,TRUE)</f>
        <v>#N/A</v>
      </c>
    </row>
    <row r="440" spans="1:27" ht="12.75" x14ac:dyDescent="0.2">
      <c r="A440" s="21">
        <v>437</v>
      </c>
      <c r="B440" s="22"/>
      <c r="C440" s="22"/>
      <c r="D440" s="23"/>
      <c r="E440" s="103"/>
      <c r="F440" s="22"/>
      <c r="G440" s="22"/>
      <c r="H440" s="24"/>
      <c r="I440" s="16"/>
      <c r="J440" s="25"/>
      <c r="K440" s="25"/>
      <c r="L440" s="26"/>
      <c r="M440" s="17"/>
      <c r="N440" s="27"/>
      <c r="O440" s="27"/>
      <c r="P440" s="27"/>
      <c r="Q440" s="28"/>
      <c r="R440" s="28"/>
      <c r="S440" s="27"/>
      <c r="T440" s="29"/>
      <c r="U440" s="29"/>
      <c r="V440" s="3"/>
      <c r="X440" t="str">
        <f>IF(('1 - Cover page'!$B$9-M440)&lt;6,"&lt;=5 Days","&gt;5 Days")</f>
        <v>&lt;=5 Days</v>
      </c>
      <c r="Y440" t="str">
        <f>IF(('1 - Cover page'!$B$9-M440)=0,"0", IF(('1 - Cover page'!$B$9-M440)= 1,"1", IF(('1 - Cover page'!$B$9-M440)= 2,"2", IF(('1 - Cover page'!$B$9-M440)= 3,"3", IF(('1 - Cover page'!$B$9-M440)= 4,"4", IF(('1 - Cover page'!$B$9-M440)= 5,"5", IF(('1 - Cover page'!$B$9-M440)= 6,"6", IF(('1 - Cover page'!$B$9-M440)= 7,"7", IF(('1 - Cover page'!$B$9-M440)= 8,"8", IF(('1 - Cover page'!$B$9-M440)= 9,"9", IF(('1 - Cover page'!$B$9-M440)= 10,"10", IF(('1 - Cover page'!$B$9-M440)= 11,"11", IF(('1 - Cover page'!$B$9-M440)= 12,"12", IF(('1 - Cover page'!$B$9-M440)= 13,"13", IF(('1 - Cover page'!$B$9-M440)= 14,"14", IF(('1 - Cover page'!$B$9-M440)= 15,"15",  ""))))))))))))))))</f>
        <v>0</v>
      </c>
      <c r="Z440" t="str">
        <f>IF(('1 - Cover page'!$B$9-I440)=0,"0", IF(('1 - Cover page'!$B$9-I440)= 1,"1", IF(('1 - Cover page'!$B$9-I440)= 2,"2", IF(('1 - Cover page'!$B$9-I440)= 3,"3", IF(('1 - Cover page'!$B$9-I440)= 4,"4", IF(('1 - Cover page'!$B$9-I440)= 5,"5", IF(('1 - Cover page'!$B$9-I440)= 6,"6", IF(('1 - Cover page'!$B$9-I440)= 7,"7", IF(('1 - Cover page'!$B$9-I440)= 8,"8", IF(('1 - Cover page'!$B$9-I440)= 9,"9", IF(('1 - Cover page'!$B$9-I440)= 10,"10", IF(('1 - Cover page'!$B$9-I440)= 11,"11", IF(('1 - Cover page'!$B$9-I440)= 12,"12", IF(('1 - Cover page'!$B$9-I440)= 13,"13", IF(('1 - Cover page'!$B$9-I440)= 14,"14", IF(('1 - Cover page'!$B$9-I440)= 15,"15",  ""))))))))))))))))</f>
        <v>0</v>
      </c>
      <c r="AA440" t="e">
        <f>VLOOKUP(E440,'Age group'!$A$2:$B$7,2,TRUE)</f>
        <v>#N/A</v>
      </c>
    </row>
    <row r="441" spans="1:27" ht="12.75" x14ac:dyDescent="0.2">
      <c r="A441" s="21">
        <v>438</v>
      </c>
      <c r="B441" s="22"/>
      <c r="C441" s="22"/>
      <c r="D441" s="23"/>
      <c r="E441" s="103"/>
      <c r="F441" s="22"/>
      <c r="G441" s="22"/>
      <c r="H441" s="24"/>
      <c r="I441" s="16"/>
      <c r="J441" s="25"/>
      <c r="K441" s="25"/>
      <c r="L441" s="26"/>
      <c r="M441" s="17"/>
      <c r="N441" s="27"/>
      <c r="O441" s="27"/>
      <c r="P441" s="27"/>
      <c r="Q441" s="28"/>
      <c r="R441" s="28"/>
      <c r="S441" s="27"/>
      <c r="T441" s="29"/>
      <c r="U441" s="29"/>
      <c r="V441" s="3"/>
      <c r="X441" t="str">
        <f>IF(('1 - Cover page'!$B$9-M441)&lt;6,"&lt;=5 Days","&gt;5 Days")</f>
        <v>&lt;=5 Days</v>
      </c>
      <c r="Y441" t="str">
        <f>IF(('1 - Cover page'!$B$9-M441)=0,"0", IF(('1 - Cover page'!$B$9-M441)= 1,"1", IF(('1 - Cover page'!$B$9-M441)= 2,"2", IF(('1 - Cover page'!$B$9-M441)= 3,"3", IF(('1 - Cover page'!$B$9-M441)= 4,"4", IF(('1 - Cover page'!$B$9-M441)= 5,"5", IF(('1 - Cover page'!$B$9-M441)= 6,"6", IF(('1 - Cover page'!$B$9-M441)= 7,"7", IF(('1 - Cover page'!$B$9-M441)= 8,"8", IF(('1 - Cover page'!$B$9-M441)= 9,"9", IF(('1 - Cover page'!$B$9-M441)= 10,"10", IF(('1 - Cover page'!$B$9-M441)= 11,"11", IF(('1 - Cover page'!$B$9-M441)= 12,"12", IF(('1 - Cover page'!$B$9-M441)= 13,"13", IF(('1 - Cover page'!$B$9-M441)= 14,"14", IF(('1 - Cover page'!$B$9-M441)= 15,"15",  ""))))))))))))))))</f>
        <v>0</v>
      </c>
      <c r="Z441" t="str">
        <f>IF(('1 - Cover page'!$B$9-I441)=0,"0", IF(('1 - Cover page'!$B$9-I441)= 1,"1", IF(('1 - Cover page'!$B$9-I441)= 2,"2", IF(('1 - Cover page'!$B$9-I441)= 3,"3", IF(('1 - Cover page'!$B$9-I441)= 4,"4", IF(('1 - Cover page'!$B$9-I441)= 5,"5", IF(('1 - Cover page'!$B$9-I441)= 6,"6", IF(('1 - Cover page'!$B$9-I441)= 7,"7", IF(('1 - Cover page'!$B$9-I441)= 8,"8", IF(('1 - Cover page'!$B$9-I441)= 9,"9", IF(('1 - Cover page'!$B$9-I441)= 10,"10", IF(('1 - Cover page'!$B$9-I441)= 11,"11", IF(('1 - Cover page'!$B$9-I441)= 12,"12", IF(('1 - Cover page'!$B$9-I441)= 13,"13", IF(('1 - Cover page'!$B$9-I441)= 14,"14", IF(('1 - Cover page'!$B$9-I441)= 15,"15",  ""))))))))))))))))</f>
        <v>0</v>
      </c>
      <c r="AA441" t="e">
        <f>VLOOKUP(E441,'Age group'!$A$2:$B$7,2,TRUE)</f>
        <v>#N/A</v>
      </c>
    </row>
    <row r="442" spans="1:27" ht="12.75" x14ac:dyDescent="0.2">
      <c r="A442" s="21">
        <v>439</v>
      </c>
      <c r="B442" s="22"/>
      <c r="C442" s="22"/>
      <c r="D442" s="23"/>
      <c r="E442" s="103"/>
      <c r="F442" s="22"/>
      <c r="G442" s="22"/>
      <c r="H442" s="24"/>
      <c r="I442" s="16"/>
      <c r="J442" s="25"/>
      <c r="K442" s="25"/>
      <c r="L442" s="26"/>
      <c r="M442" s="17"/>
      <c r="N442" s="27"/>
      <c r="O442" s="27"/>
      <c r="P442" s="27"/>
      <c r="Q442" s="28"/>
      <c r="R442" s="28"/>
      <c r="S442" s="27"/>
      <c r="T442" s="29"/>
      <c r="U442" s="29"/>
      <c r="V442" s="3"/>
      <c r="X442" t="str">
        <f>IF(('1 - Cover page'!$B$9-M442)&lt;6,"&lt;=5 Days","&gt;5 Days")</f>
        <v>&lt;=5 Days</v>
      </c>
      <c r="Y442" t="str">
        <f>IF(('1 - Cover page'!$B$9-M442)=0,"0", IF(('1 - Cover page'!$B$9-M442)= 1,"1", IF(('1 - Cover page'!$B$9-M442)= 2,"2", IF(('1 - Cover page'!$B$9-M442)= 3,"3", IF(('1 - Cover page'!$B$9-M442)= 4,"4", IF(('1 - Cover page'!$B$9-M442)= 5,"5", IF(('1 - Cover page'!$B$9-M442)= 6,"6", IF(('1 - Cover page'!$B$9-M442)= 7,"7", IF(('1 - Cover page'!$B$9-M442)= 8,"8", IF(('1 - Cover page'!$B$9-M442)= 9,"9", IF(('1 - Cover page'!$B$9-M442)= 10,"10", IF(('1 - Cover page'!$B$9-M442)= 11,"11", IF(('1 - Cover page'!$B$9-M442)= 12,"12", IF(('1 - Cover page'!$B$9-M442)= 13,"13", IF(('1 - Cover page'!$B$9-M442)= 14,"14", IF(('1 - Cover page'!$B$9-M442)= 15,"15",  ""))))))))))))))))</f>
        <v>0</v>
      </c>
      <c r="Z442" t="str">
        <f>IF(('1 - Cover page'!$B$9-I442)=0,"0", IF(('1 - Cover page'!$B$9-I442)= 1,"1", IF(('1 - Cover page'!$B$9-I442)= 2,"2", IF(('1 - Cover page'!$B$9-I442)= 3,"3", IF(('1 - Cover page'!$B$9-I442)= 4,"4", IF(('1 - Cover page'!$B$9-I442)= 5,"5", IF(('1 - Cover page'!$B$9-I442)= 6,"6", IF(('1 - Cover page'!$B$9-I442)= 7,"7", IF(('1 - Cover page'!$B$9-I442)= 8,"8", IF(('1 - Cover page'!$B$9-I442)= 9,"9", IF(('1 - Cover page'!$B$9-I442)= 10,"10", IF(('1 - Cover page'!$B$9-I442)= 11,"11", IF(('1 - Cover page'!$B$9-I442)= 12,"12", IF(('1 - Cover page'!$B$9-I442)= 13,"13", IF(('1 - Cover page'!$B$9-I442)= 14,"14", IF(('1 - Cover page'!$B$9-I442)= 15,"15",  ""))))))))))))))))</f>
        <v>0</v>
      </c>
      <c r="AA442" t="e">
        <f>VLOOKUP(E442,'Age group'!$A$2:$B$7,2,TRUE)</f>
        <v>#N/A</v>
      </c>
    </row>
    <row r="443" spans="1:27" ht="12.75" x14ac:dyDescent="0.2">
      <c r="A443" s="21">
        <v>440</v>
      </c>
      <c r="B443" s="22"/>
      <c r="C443" s="22"/>
      <c r="D443" s="23"/>
      <c r="E443" s="103"/>
      <c r="F443" s="22"/>
      <c r="G443" s="22"/>
      <c r="H443" s="24"/>
      <c r="I443" s="16"/>
      <c r="J443" s="25"/>
      <c r="K443" s="25"/>
      <c r="L443" s="26"/>
      <c r="M443" s="17"/>
      <c r="N443" s="27"/>
      <c r="O443" s="27"/>
      <c r="P443" s="27"/>
      <c r="Q443" s="28"/>
      <c r="R443" s="28"/>
      <c r="S443" s="27"/>
      <c r="T443" s="29"/>
      <c r="U443" s="29"/>
      <c r="V443" s="3"/>
      <c r="X443" t="str">
        <f>IF(('1 - Cover page'!$B$9-M443)&lt;6,"&lt;=5 Days","&gt;5 Days")</f>
        <v>&lt;=5 Days</v>
      </c>
      <c r="Y443" t="str">
        <f>IF(('1 - Cover page'!$B$9-M443)=0,"0", IF(('1 - Cover page'!$B$9-M443)= 1,"1", IF(('1 - Cover page'!$B$9-M443)= 2,"2", IF(('1 - Cover page'!$B$9-M443)= 3,"3", IF(('1 - Cover page'!$B$9-M443)= 4,"4", IF(('1 - Cover page'!$B$9-M443)= 5,"5", IF(('1 - Cover page'!$B$9-M443)= 6,"6", IF(('1 - Cover page'!$B$9-M443)= 7,"7", IF(('1 - Cover page'!$B$9-M443)= 8,"8", IF(('1 - Cover page'!$B$9-M443)= 9,"9", IF(('1 - Cover page'!$B$9-M443)= 10,"10", IF(('1 - Cover page'!$B$9-M443)= 11,"11", IF(('1 - Cover page'!$B$9-M443)= 12,"12", IF(('1 - Cover page'!$B$9-M443)= 13,"13", IF(('1 - Cover page'!$B$9-M443)= 14,"14", IF(('1 - Cover page'!$B$9-M443)= 15,"15",  ""))))))))))))))))</f>
        <v>0</v>
      </c>
      <c r="Z443" t="str">
        <f>IF(('1 - Cover page'!$B$9-I443)=0,"0", IF(('1 - Cover page'!$B$9-I443)= 1,"1", IF(('1 - Cover page'!$B$9-I443)= 2,"2", IF(('1 - Cover page'!$B$9-I443)= 3,"3", IF(('1 - Cover page'!$B$9-I443)= 4,"4", IF(('1 - Cover page'!$B$9-I443)= 5,"5", IF(('1 - Cover page'!$B$9-I443)= 6,"6", IF(('1 - Cover page'!$B$9-I443)= 7,"7", IF(('1 - Cover page'!$B$9-I443)= 8,"8", IF(('1 - Cover page'!$B$9-I443)= 9,"9", IF(('1 - Cover page'!$B$9-I443)= 10,"10", IF(('1 - Cover page'!$B$9-I443)= 11,"11", IF(('1 - Cover page'!$B$9-I443)= 12,"12", IF(('1 - Cover page'!$B$9-I443)= 13,"13", IF(('1 - Cover page'!$B$9-I443)= 14,"14", IF(('1 - Cover page'!$B$9-I443)= 15,"15",  ""))))))))))))))))</f>
        <v>0</v>
      </c>
      <c r="AA443" t="e">
        <f>VLOOKUP(E443,'Age group'!$A$2:$B$7,2,TRUE)</f>
        <v>#N/A</v>
      </c>
    </row>
    <row r="444" spans="1:27" ht="12.75" x14ac:dyDescent="0.2">
      <c r="A444" s="21">
        <v>441</v>
      </c>
      <c r="B444" s="22"/>
      <c r="C444" s="22"/>
      <c r="D444" s="23"/>
      <c r="E444" s="103"/>
      <c r="F444" s="22"/>
      <c r="G444" s="22"/>
      <c r="H444" s="24"/>
      <c r="I444" s="16"/>
      <c r="J444" s="25"/>
      <c r="K444" s="25"/>
      <c r="L444" s="26"/>
      <c r="M444" s="17"/>
      <c r="N444" s="27"/>
      <c r="O444" s="27"/>
      <c r="P444" s="27"/>
      <c r="Q444" s="28"/>
      <c r="R444" s="28"/>
      <c r="S444" s="27"/>
      <c r="T444" s="29"/>
      <c r="U444" s="29"/>
      <c r="V444" s="3"/>
      <c r="X444" t="str">
        <f>IF(('1 - Cover page'!$B$9-M444)&lt;6,"&lt;=5 Days","&gt;5 Days")</f>
        <v>&lt;=5 Days</v>
      </c>
      <c r="Y444" t="str">
        <f>IF(('1 - Cover page'!$B$9-M444)=0,"0", IF(('1 - Cover page'!$B$9-M444)= 1,"1", IF(('1 - Cover page'!$B$9-M444)= 2,"2", IF(('1 - Cover page'!$B$9-M444)= 3,"3", IF(('1 - Cover page'!$B$9-M444)= 4,"4", IF(('1 - Cover page'!$B$9-M444)= 5,"5", IF(('1 - Cover page'!$B$9-M444)= 6,"6", IF(('1 - Cover page'!$B$9-M444)= 7,"7", IF(('1 - Cover page'!$B$9-M444)= 8,"8", IF(('1 - Cover page'!$B$9-M444)= 9,"9", IF(('1 - Cover page'!$B$9-M444)= 10,"10", IF(('1 - Cover page'!$B$9-M444)= 11,"11", IF(('1 - Cover page'!$B$9-M444)= 12,"12", IF(('1 - Cover page'!$B$9-M444)= 13,"13", IF(('1 - Cover page'!$B$9-M444)= 14,"14", IF(('1 - Cover page'!$B$9-M444)= 15,"15",  ""))))))))))))))))</f>
        <v>0</v>
      </c>
      <c r="Z444" t="str">
        <f>IF(('1 - Cover page'!$B$9-I444)=0,"0", IF(('1 - Cover page'!$B$9-I444)= 1,"1", IF(('1 - Cover page'!$B$9-I444)= 2,"2", IF(('1 - Cover page'!$B$9-I444)= 3,"3", IF(('1 - Cover page'!$B$9-I444)= 4,"4", IF(('1 - Cover page'!$B$9-I444)= 5,"5", IF(('1 - Cover page'!$B$9-I444)= 6,"6", IF(('1 - Cover page'!$B$9-I444)= 7,"7", IF(('1 - Cover page'!$B$9-I444)= 8,"8", IF(('1 - Cover page'!$B$9-I444)= 9,"9", IF(('1 - Cover page'!$B$9-I444)= 10,"10", IF(('1 - Cover page'!$B$9-I444)= 11,"11", IF(('1 - Cover page'!$B$9-I444)= 12,"12", IF(('1 - Cover page'!$B$9-I444)= 13,"13", IF(('1 - Cover page'!$B$9-I444)= 14,"14", IF(('1 - Cover page'!$B$9-I444)= 15,"15",  ""))))))))))))))))</f>
        <v>0</v>
      </c>
      <c r="AA444" t="e">
        <f>VLOOKUP(E444,'Age group'!$A$2:$B$7,2,TRUE)</f>
        <v>#N/A</v>
      </c>
    </row>
    <row r="445" spans="1:27" ht="12.75" x14ac:dyDescent="0.2">
      <c r="A445" s="21">
        <v>442</v>
      </c>
      <c r="B445" s="22"/>
      <c r="C445" s="22"/>
      <c r="D445" s="23"/>
      <c r="E445" s="103"/>
      <c r="F445" s="22"/>
      <c r="G445" s="22"/>
      <c r="H445" s="24"/>
      <c r="I445" s="16"/>
      <c r="J445" s="25"/>
      <c r="K445" s="25"/>
      <c r="L445" s="26"/>
      <c r="M445" s="17"/>
      <c r="N445" s="27"/>
      <c r="O445" s="27"/>
      <c r="P445" s="27"/>
      <c r="Q445" s="28"/>
      <c r="R445" s="28"/>
      <c r="S445" s="27"/>
      <c r="T445" s="29"/>
      <c r="U445" s="29"/>
      <c r="V445" s="3"/>
      <c r="X445" t="str">
        <f>IF(('1 - Cover page'!$B$9-M445)&lt;6,"&lt;=5 Days","&gt;5 Days")</f>
        <v>&lt;=5 Days</v>
      </c>
      <c r="Y445" t="str">
        <f>IF(('1 - Cover page'!$B$9-M445)=0,"0", IF(('1 - Cover page'!$B$9-M445)= 1,"1", IF(('1 - Cover page'!$B$9-M445)= 2,"2", IF(('1 - Cover page'!$B$9-M445)= 3,"3", IF(('1 - Cover page'!$B$9-M445)= 4,"4", IF(('1 - Cover page'!$B$9-M445)= 5,"5", IF(('1 - Cover page'!$B$9-M445)= 6,"6", IF(('1 - Cover page'!$B$9-M445)= 7,"7", IF(('1 - Cover page'!$B$9-M445)= 8,"8", IF(('1 - Cover page'!$B$9-M445)= 9,"9", IF(('1 - Cover page'!$B$9-M445)= 10,"10", IF(('1 - Cover page'!$B$9-M445)= 11,"11", IF(('1 - Cover page'!$B$9-M445)= 12,"12", IF(('1 - Cover page'!$B$9-M445)= 13,"13", IF(('1 - Cover page'!$B$9-M445)= 14,"14", IF(('1 - Cover page'!$B$9-M445)= 15,"15",  ""))))))))))))))))</f>
        <v>0</v>
      </c>
      <c r="Z445" t="str">
        <f>IF(('1 - Cover page'!$B$9-I445)=0,"0", IF(('1 - Cover page'!$B$9-I445)= 1,"1", IF(('1 - Cover page'!$B$9-I445)= 2,"2", IF(('1 - Cover page'!$B$9-I445)= 3,"3", IF(('1 - Cover page'!$B$9-I445)= 4,"4", IF(('1 - Cover page'!$B$9-I445)= 5,"5", IF(('1 - Cover page'!$B$9-I445)= 6,"6", IF(('1 - Cover page'!$B$9-I445)= 7,"7", IF(('1 - Cover page'!$B$9-I445)= 8,"8", IF(('1 - Cover page'!$B$9-I445)= 9,"9", IF(('1 - Cover page'!$B$9-I445)= 10,"10", IF(('1 - Cover page'!$B$9-I445)= 11,"11", IF(('1 - Cover page'!$B$9-I445)= 12,"12", IF(('1 - Cover page'!$B$9-I445)= 13,"13", IF(('1 - Cover page'!$B$9-I445)= 14,"14", IF(('1 - Cover page'!$B$9-I445)= 15,"15",  ""))))))))))))))))</f>
        <v>0</v>
      </c>
      <c r="AA445" t="e">
        <f>VLOOKUP(E445,'Age group'!$A$2:$B$7,2,TRUE)</f>
        <v>#N/A</v>
      </c>
    </row>
    <row r="446" spans="1:27" ht="12.75" x14ac:dyDescent="0.2">
      <c r="A446" s="21">
        <v>443</v>
      </c>
      <c r="B446" s="22"/>
      <c r="C446" s="22"/>
      <c r="D446" s="23"/>
      <c r="E446" s="103"/>
      <c r="F446" s="22"/>
      <c r="G446" s="22"/>
      <c r="H446" s="24"/>
      <c r="I446" s="16"/>
      <c r="J446" s="25"/>
      <c r="K446" s="25"/>
      <c r="L446" s="26"/>
      <c r="M446" s="17"/>
      <c r="N446" s="27"/>
      <c r="O446" s="27"/>
      <c r="P446" s="27"/>
      <c r="Q446" s="28"/>
      <c r="R446" s="28"/>
      <c r="S446" s="27"/>
      <c r="T446" s="29"/>
      <c r="U446" s="29"/>
      <c r="V446" s="3"/>
      <c r="X446" t="str">
        <f>IF(('1 - Cover page'!$B$9-M446)&lt;6,"&lt;=5 Days","&gt;5 Days")</f>
        <v>&lt;=5 Days</v>
      </c>
      <c r="Y446" t="str">
        <f>IF(('1 - Cover page'!$B$9-M446)=0,"0", IF(('1 - Cover page'!$B$9-M446)= 1,"1", IF(('1 - Cover page'!$B$9-M446)= 2,"2", IF(('1 - Cover page'!$B$9-M446)= 3,"3", IF(('1 - Cover page'!$B$9-M446)= 4,"4", IF(('1 - Cover page'!$B$9-M446)= 5,"5", IF(('1 - Cover page'!$B$9-M446)= 6,"6", IF(('1 - Cover page'!$B$9-M446)= 7,"7", IF(('1 - Cover page'!$B$9-M446)= 8,"8", IF(('1 - Cover page'!$B$9-M446)= 9,"9", IF(('1 - Cover page'!$B$9-M446)= 10,"10", IF(('1 - Cover page'!$B$9-M446)= 11,"11", IF(('1 - Cover page'!$B$9-M446)= 12,"12", IF(('1 - Cover page'!$B$9-M446)= 13,"13", IF(('1 - Cover page'!$B$9-M446)= 14,"14", IF(('1 - Cover page'!$B$9-M446)= 15,"15",  ""))))))))))))))))</f>
        <v>0</v>
      </c>
      <c r="Z446" t="str">
        <f>IF(('1 - Cover page'!$B$9-I446)=0,"0", IF(('1 - Cover page'!$B$9-I446)= 1,"1", IF(('1 - Cover page'!$B$9-I446)= 2,"2", IF(('1 - Cover page'!$B$9-I446)= 3,"3", IF(('1 - Cover page'!$B$9-I446)= 4,"4", IF(('1 - Cover page'!$B$9-I446)= 5,"5", IF(('1 - Cover page'!$B$9-I446)= 6,"6", IF(('1 - Cover page'!$B$9-I446)= 7,"7", IF(('1 - Cover page'!$B$9-I446)= 8,"8", IF(('1 - Cover page'!$B$9-I446)= 9,"9", IF(('1 - Cover page'!$B$9-I446)= 10,"10", IF(('1 - Cover page'!$B$9-I446)= 11,"11", IF(('1 - Cover page'!$B$9-I446)= 12,"12", IF(('1 - Cover page'!$B$9-I446)= 13,"13", IF(('1 - Cover page'!$B$9-I446)= 14,"14", IF(('1 - Cover page'!$B$9-I446)= 15,"15",  ""))))))))))))))))</f>
        <v>0</v>
      </c>
      <c r="AA446" t="e">
        <f>VLOOKUP(E446,'Age group'!$A$2:$B$7,2,TRUE)</f>
        <v>#N/A</v>
      </c>
    </row>
    <row r="447" spans="1:27" ht="12.75" x14ac:dyDescent="0.2">
      <c r="A447" s="21">
        <v>444</v>
      </c>
      <c r="B447" s="22"/>
      <c r="C447" s="22"/>
      <c r="D447" s="23"/>
      <c r="E447" s="103"/>
      <c r="F447" s="22"/>
      <c r="G447" s="22"/>
      <c r="H447" s="24"/>
      <c r="I447" s="16"/>
      <c r="J447" s="25"/>
      <c r="K447" s="25"/>
      <c r="L447" s="26"/>
      <c r="M447" s="17"/>
      <c r="N447" s="27"/>
      <c r="O447" s="27"/>
      <c r="P447" s="27"/>
      <c r="Q447" s="28"/>
      <c r="R447" s="28"/>
      <c r="S447" s="27"/>
      <c r="T447" s="29"/>
      <c r="U447" s="29"/>
      <c r="V447" s="3"/>
      <c r="X447" t="str">
        <f>IF(('1 - Cover page'!$B$9-M447)&lt;6,"&lt;=5 Days","&gt;5 Days")</f>
        <v>&lt;=5 Days</v>
      </c>
      <c r="Y447" t="str">
        <f>IF(('1 - Cover page'!$B$9-M447)=0,"0", IF(('1 - Cover page'!$B$9-M447)= 1,"1", IF(('1 - Cover page'!$B$9-M447)= 2,"2", IF(('1 - Cover page'!$B$9-M447)= 3,"3", IF(('1 - Cover page'!$B$9-M447)= 4,"4", IF(('1 - Cover page'!$B$9-M447)= 5,"5", IF(('1 - Cover page'!$B$9-M447)= 6,"6", IF(('1 - Cover page'!$B$9-M447)= 7,"7", IF(('1 - Cover page'!$B$9-M447)= 8,"8", IF(('1 - Cover page'!$B$9-M447)= 9,"9", IF(('1 - Cover page'!$B$9-M447)= 10,"10", IF(('1 - Cover page'!$B$9-M447)= 11,"11", IF(('1 - Cover page'!$B$9-M447)= 12,"12", IF(('1 - Cover page'!$B$9-M447)= 13,"13", IF(('1 - Cover page'!$B$9-M447)= 14,"14", IF(('1 - Cover page'!$B$9-M447)= 15,"15",  ""))))))))))))))))</f>
        <v>0</v>
      </c>
      <c r="Z447" t="str">
        <f>IF(('1 - Cover page'!$B$9-I447)=0,"0", IF(('1 - Cover page'!$B$9-I447)= 1,"1", IF(('1 - Cover page'!$B$9-I447)= 2,"2", IF(('1 - Cover page'!$B$9-I447)= 3,"3", IF(('1 - Cover page'!$B$9-I447)= 4,"4", IF(('1 - Cover page'!$B$9-I447)= 5,"5", IF(('1 - Cover page'!$B$9-I447)= 6,"6", IF(('1 - Cover page'!$B$9-I447)= 7,"7", IF(('1 - Cover page'!$B$9-I447)= 8,"8", IF(('1 - Cover page'!$B$9-I447)= 9,"9", IF(('1 - Cover page'!$B$9-I447)= 10,"10", IF(('1 - Cover page'!$B$9-I447)= 11,"11", IF(('1 - Cover page'!$B$9-I447)= 12,"12", IF(('1 - Cover page'!$B$9-I447)= 13,"13", IF(('1 - Cover page'!$B$9-I447)= 14,"14", IF(('1 - Cover page'!$B$9-I447)= 15,"15",  ""))))))))))))))))</f>
        <v>0</v>
      </c>
      <c r="AA447" t="e">
        <f>VLOOKUP(E447,'Age group'!$A$2:$B$7,2,TRUE)</f>
        <v>#N/A</v>
      </c>
    </row>
    <row r="448" spans="1:27" ht="12.75" x14ac:dyDescent="0.2">
      <c r="A448" s="21">
        <v>445</v>
      </c>
      <c r="B448" s="22"/>
      <c r="C448" s="22"/>
      <c r="D448" s="23"/>
      <c r="E448" s="103"/>
      <c r="F448" s="22"/>
      <c r="G448" s="22"/>
      <c r="H448" s="24"/>
      <c r="I448" s="16"/>
      <c r="J448" s="25"/>
      <c r="K448" s="25"/>
      <c r="L448" s="26"/>
      <c r="M448" s="17"/>
      <c r="N448" s="27"/>
      <c r="O448" s="27"/>
      <c r="P448" s="27"/>
      <c r="Q448" s="28"/>
      <c r="R448" s="28"/>
      <c r="S448" s="27"/>
      <c r="T448" s="29"/>
      <c r="U448" s="29"/>
      <c r="V448" s="3"/>
      <c r="X448" t="str">
        <f>IF(('1 - Cover page'!$B$9-M448)&lt;6,"&lt;=5 Days","&gt;5 Days")</f>
        <v>&lt;=5 Days</v>
      </c>
      <c r="Y448" t="str">
        <f>IF(('1 - Cover page'!$B$9-M448)=0,"0", IF(('1 - Cover page'!$B$9-M448)= 1,"1", IF(('1 - Cover page'!$B$9-M448)= 2,"2", IF(('1 - Cover page'!$B$9-M448)= 3,"3", IF(('1 - Cover page'!$B$9-M448)= 4,"4", IF(('1 - Cover page'!$B$9-M448)= 5,"5", IF(('1 - Cover page'!$B$9-M448)= 6,"6", IF(('1 - Cover page'!$B$9-M448)= 7,"7", IF(('1 - Cover page'!$B$9-M448)= 8,"8", IF(('1 - Cover page'!$B$9-M448)= 9,"9", IF(('1 - Cover page'!$B$9-M448)= 10,"10", IF(('1 - Cover page'!$B$9-M448)= 11,"11", IF(('1 - Cover page'!$B$9-M448)= 12,"12", IF(('1 - Cover page'!$B$9-M448)= 13,"13", IF(('1 - Cover page'!$B$9-M448)= 14,"14", IF(('1 - Cover page'!$B$9-M448)= 15,"15",  ""))))))))))))))))</f>
        <v>0</v>
      </c>
      <c r="Z448" t="str">
        <f>IF(('1 - Cover page'!$B$9-I448)=0,"0", IF(('1 - Cover page'!$B$9-I448)= 1,"1", IF(('1 - Cover page'!$B$9-I448)= 2,"2", IF(('1 - Cover page'!$B$9-I448)= 3,"3", IF(('1 - Cover page'!$B$9-I448)= 4,"4", IF(('1 - Cover page'!$B$9-I448)= 5,"5", IF(('1 - Cover page'!$B$9-I448)= 6,"6", IF(('1 - Cover page'!$B$9-I448)= 7,"7", IF(('1 - Cover page'!$B$9-I448)= 8,"8", IF(('1 - Cover page'!$B$9-I448)= 9,"9", IF(('1 - Cover page'!$B$9-I448)= 10,"10", IF(('1 - Cover page'!$B$9-I448)= 11,"11", IF(('1 - Cover page'!$B$9-I448)= 12,"12", IF(('1 - Cover page'!$B$9-I448)= 13,"13", IF(('1 - Cover page'!$B$9-I448)= 14,"14", IF(('1 - Cover page'!$B$9-I448)= 15,"15",  ""))))))))))))))))</f>
        <v>0</v>
      </c>
      <c r="AA448" t="e">
        <f>VLOOKUP(E448,'Age group'!$A$2:$B$7,2,TRUE)</f>
        <v>#N/A</v>
      </c>
    </row>
    <row r="449" spans="1:27" ht="12.75" x14ac:dyDescent="0.2">
      <c r="A449" s="21">
        <v>446</v>
      </c>
      <c r="B449" s="22"/>
      <c r="C449" s="22"/>
      <c r="D449" s="23"/>
      <c r="E449" s="103"/>
      <c r="F449" s="22"/>
      <c r="G449" s="22"/>
      <c r="H449" s="24"/>
      <c r="I449" s="16"/>
      <c r="J449" s="25"/>
      <c r="K449" s="25"/>
      <c r="L449" s="26"/>
      <c r="M449" s="17"/>
      <c r="N449" s="27"/>
      <c r="O449" s="27"/>
      <c r="P449" s="27"/>
      <c r="Q449" s="28"/>
      <c r="R449" s="28"/>
      <c r="S449" s="27"/>
      <c r="T449" s="29"/>
      <c r="U449" s="29"/>
      <c r="V449" s="3"/>
      <c r="X449" t="str">
        <f>IF(('1 - Cover page'!$B$9-M449)&lt;6,"&lt;=5 Days","&gt;5 Days")</f>
        <v>&lt;=5 Days</v>
      </c>
      <c r="Y449" t="str">
        <f>IF(('1 - Cover page'!$B$9-M449)=0,"0", IF(('1 - Cover page'!$B$9-M449)= 1,"1", IF(('1 - Cover page'!$B$9-M449)= 2,"2", IF(('1 - Cover page'!$B$9-M449)= 3,"3", IF(('1 - Cover page'!$B$9-M449)= 4,"4", IF(('1 - Cover page'!$B$9-M449)= 5,"5", IF(('1 - Cover page'!$B$9-M449)= 6,"6", IF(('1 - Cover page'!$B$9-M449)= 7,"7", IF(('1 - Cover page'!$B$9-M449)= 8,"8", IF(('1 - Cover page'!$B$9-M449)= 9,"9", IF(('1 - Cover page'!$B$9-M449)= 10,"10", IF(('1 - Cover page'!$B$9-M449)= 11,"11", IF(('1 - Cover page'!$B$9-M449)= 12,"12", IF(('1 - Cover page'!$B$9-M449)= 13,"13", IF(('1 - Cover page'!$B$9-M449)= 14,"14", IF(('1 - Cover page'!$B$9-M449)= 15,"15",  ""))))))))))))))))</f>
        <v>0</v>
      </c>
      <c r="Z449" t="str">
        <f>IF(('1 - Cover page'!$B$9-I449)=0,"0", IF(('1 - Cover page'!$B$9-I449)= 1,"1", IF(('1 - Cover page'!$B$9-I449)= 2,"2", IF(('1 - Cover page'!$B$9-I449)= 3,"3", IF(('1 - Cover page'!$B$9-I449)= 4,"4", IF(('1 - Cover page'!$B$9-I449)= 5,"5", IF(('1 - Cover page'!$B$9-I449)= 6,"6", IF(('1 - Cover page'!$B$9-I449)= 7,"7", IF(('1 - Cover page'!$B$9-I449)= 8,"8", IF(('1 - Cover page'!$B$9-I449)= 9,"9", IF(('1 - Cover page'!$B$9-I449)= 10,"10", IF(('1 - Cover page'!$B$9-I449)= 11,"11", IF(('1 - Cover page'!$B$9-I449)= 12,"12", IF(('1 - Cover page'!$B$9-I449)= 13,"13", IF(('1 - Cover page'!$B$9-I449)= 14,"14", IF(('1 - Cover page'!$B$9-I449)= 15,"15",  ""))))))))))))))))</f>
        <v>0</v>
      </c>
      <c r="AA449" t="e">
        <f>VLOOKUP(E449,'Age group'!$A$2:$B$7,2,TRUE)</f>
        <v>#N/A</v>
      </c>
    </row>
    <row r="450" spans="1:27" ht="12.75" x14ac:dyDescent="0.2">
      <c r="A450" s="21">
        <v>447</v>
      </c>
      <c r="B450" s="22"/>
      <c r="C450" s="22"/>
      <c r="D450" s="23"/>
      <c r="E450" s="103"/>
      <c r="F450" s="22"/>
      <c r="G450" s="22"/>
      <c r="H450" s="24"/>
      <c r="I450" s="16"/>
      <c r="J450" s="25"/>
      <c r="K450" s="25"/>
      <c r="L450" s="26"/>
      <c r="M450" s="17"/>
      <c r="N450" s="27"/>
      <c r="O450" s="27"/>
      <c r="P450" s="27"/>
      <c r="Q450" s="28"/>
      <c r="R450" s="28"/>
      <c r="S450" s="27"/>
      <c r="T450" s="29"/>
      <c r="U450" s="29"/>
      <c r="V450" s="3"/>
      <c r="X450" t="str">
        <f>IF(('1 - Cover page'!$B$9-M450)&lt;6,"&lt;=5 Days","&gt;5 Days")</f>
        <v>&lt;=5 Days</v>
      </c>
      <c r="Y450" t="str">
        <f>IF(('1 - Cover page'!$B$9-M450)=0,"0", IF(('1 - Cover page'!$B$9-M450)= 1,"1", IF(('1 - Cover page'!$B$9-M450)= 2,"2", IF(('1 - Cover page'!$B$9-M450)= 3,"3", IF(('1 - Cover page'!$B$9-M450)= 4,"4", IF(('1 - Cover page'!$B$9-M450)= 5,"5", IF(('1 - Cover page'!$B$9-M450)= 6,"6", IF(('1 - Cover page'!$B$9-M450)= 7,"7", IF(('1 - Cover page'!$B$9-M450)= 8,"8", IF(('1 - Cover page'!$B$9-M450)= 9,"9", IF(('1 - Cover page'!$B$9-M450)= 10,"10", IF(('1 - Cover page'!$B$9-M450)= 11,"11", IF(('1 - Cover page'!$B$9-M450)= 12,"12", IF(('1 - Cover page'!$B$9-M450)= 13,"13", IF(('1 - Cover page'!$B$9-M450)= 14,"14", IF(('1 - Cover page'!$B$9-M450)= 15,"15",  ""))))))))))))))))</f>
        <v>0</v>
      </c>
      <c r="Z450" t="str">
        <f>IF(('1 - Cover page'!$B$9-I450)=0,"0", IF(('1 - Cover page'!$B$9-I450)= 1,"1", IF(('1 - Cover page'!$B$9-I450)= 2,"2", IF(('1 - Cover page'!$B$9-I450)= 3,"3", IF(('1 - Cover page'!$B$9-I450)= 4,"4", IF(('1 - Cover page'!$B$9-I450)= 5,"5", IF(('1 - Cover page'!$B$9-I450)= 6,"6", IF(('1 - Cover page'!$B$9-I450)= 7,"7", IF(('1 - Cover page'!$B$9-I450)= 8,"8", IF(('1 - Cover page'!$B$9-I450)= 9,"9", IF(('1 - Cover page'!$B$9-I450)= 10,"10", IF(('1 - Cover page'!$B$9-I450)= 11,"11", IF(('1 - Cover page'!$B$9-I450)= 12,"12", IF(('1 - Cover page'!$B$9-I450)= 13,"13", IF(('1 - Cover page'!$B$9-I450)= 14,"14", IF(('1 - Cover page'!$B$9-I450)= 15,"15",  ""))))))))))))))))</f>
        <v>0</v>
      </c>
      <c r="AA450" t="e">
        <f>VLOOKUP(E450,'Age group'!$A$2:$B$7,2,TRUE)</f>
        <v>#N/A</v>
      </c>
    </row>
    <row r="451" spans="1:27" ht="12.75" x14ac:dyDescent="0.2">
      <c r="A451" s="21">
        <v>448</v>
      </c>
      <c r="B451" s="22"/>
      <c r="C451" s="22"/>
      <c r="D451" s="23"/>
      <c r="E451" s="103"/>
      <c r="F451" s="22"/>
      <c r="G451" s="22"/>
      <c r="H451" s="24"/>
      <c r="I451" s="16"/>
      <c r="J451" s="25"/>
      <c r="K451" s="25"/>
      <c r="L451" s="26"/>
      <c r="M451" s="17"/>
      <c r="N451" s="27"/>
      <c r="O451" s="27"/>
      <c r="P451" s="27"/>
      <c r="Q451" s="28"/>
      <c r="R451" s="28"/>
      <c r="S451" s="27"/>
      <c r="T451" s="29"/>
      <c r="U451" s="29"/>
      <c r="V451" s="3"/>
      <c r="X451" t="str">
        <f>IF(('1 - Cover page'!$B$9-M451)&lt;6,"&lt;=5 Days","&gt;5 Days")</f>
        <v>&lt;=5 Days</v>
      </c>
      <c r="Y451" t="str">
        <f>IF(('1 - Cover page'!$B$9-M451)=0,"0", IF(('1 - Cover page'!$B$9-M451)= 1,"1", IF(('1 - Cover page'!$B$9-M451)= 2,"2", IF(('1 - Cover page'!$B$9-M451)= 3,"3", IF(('1 - Cover page'!$B$9-M451)= 4,"4", IF(('1 - Cover page'!$B$9-M451)= 5,"5", IF(('1 - Cover page'!$B$9-M451)= 6,"6", IF(('1 - Cover page'!$B$9-M451)= 7,"7", IF(('1 - Cover page'!$B$9-M451)= 8,"8", IF(('1 - Cover page'!$B$9-M451)= 9,"9", IF(('1 - Cover page'!$B$9-M451)= 10,"10", IF(('1 - Cover page'!$B$9-M451)= 11,"11", IF(('1 - Cover page'!$B$9-M451)= 12,"12", IF(('1 - Cover page'!$B$9-M451)= 13,"13", IF(('1 - Cover page'!$B$9-M451)= 14,"14", IF(('1 - Cover page'!$B$9-M451)= 15,"15",  ""))))))))))))))))</f>
        <v>0</v>
      </c>
      <c r="Z451" t="str">
        <f>IF(('1 - Cover page'!$B$9-I451)=0,"0", IF(('1 - Cover page'!$B$9-I451)= 1,"1", IF(('1 - Cover page'!$B$9-I451)= 2,"2", IF(('1 - Cover page'!$B$9-I451)= 3,"3", IF(('1 - Cover page'!$B$9-I451)= 4,"4", IF(('1 - Cover page'!$B$9-I451)= 5,"5", IF(('1 - Cover page'!$B$9-I451)= 6,"6", IF(('1 - Cover page'!$B$9-I451)= 7,"7", IF(('1 - Cover page'!$B$9-I451)= 8,"8", IF(('1 - Cover page'!$B$9-I451)= 9,"9", IF(('1 - Cover page'!$B$9-I451)= 10,"10", IF(('1 - Cover page'!$B$9-I451)= 11,"11", IF(('1 - Cover page'!$B$9-I451)= 12,"12", IF(('1 - Cover page'!$B$9-I451)= 13,"13", IF(('1 - Cover page'!$B$9-I451)= 14,"14", IF(('1 - Cover page'!$B$9-I451)= 15,"15",  ""))))))))))))))))</f>
        <v>0</v>
      </c>
      <c r="AA451" t="e">
        <f>VLOOKUP(E451,'Age group'!$A$2:$B$7,2,TRUE)</f>
        <v>#N/A</v>
      </c>
    </row>
    <row r="452" spans="1:27" ht="12.75" x14ac:dyDescent="0.2">
      <c r="A452" s="21">
        <v>449</v>
      </c>
      <c r="B452" s="22"/>
      <c r="C452" s="22"/>
      <c r="D452" s="23"/>
      <c r="E452" s="103"/>
      <c r="F452" s="22"/>
      <c r="G452" s="22"/>
      <c r="H452" s="24"/>
      <c r="I452" s="16"/>
      <c r="J452" s="25"/>
      <c r="K452" s="25"/>
      <c r="L452" s="26"/>
      <c r="M452" s="17"/>
      <c r="N452" s="27"/>
      <c r="O452" s="27"/>
      <c r="P452" s="27"/>
      <c r="Q452" s="28"/>
      <c r="R452" s="28"/>
      <c r="S452" s="27"/>
      <c r="T452" s="29"/>
      <c r="U452" s="29"/>
      <c r="V452" s="3"/>
      <c r="X452" t="str">
        <f>IF(('1 - Cover page'!$B$9-M452)&lt;6,"&lt;=5 Days","&gt;5 Days")</f>
        <v>&lt;=5 Days</v>
      </c>
      <c r="Y452" t="str">
        <f>IF(('1 - Cover page'!$B$9-M452)=0,"0", IF(('1 - Cover page'!$B$9-M452)= 1,"1", IF(('1 - Cover page'!$B$9-M452)= 2,"2", IF(('1 - Cover page'!$B$9-M452)= 3,"3", IF(('1 - Cover page'!$B$9-M452)= 4,"4", IF(('1 - Cover page'!$B$9-M452)= 5,"5", IF(('1 - Cover page'!$B$9-M452)= 6,"6", IF(('1 - Cover page'!$B$9-M452)= 7,"7", IF(('1 - Cover page'!$B$9-M452)= 8,"8", IF(('1 - Cover page'!$B$9-M452)= 9,"9", IF(('1 - Cover page'!$B$9-M452)= 10,"10", IF(('1 - Cover page'!$B$9-M452)= 11,"11", IF(('1 - Cover page'!$B$9-M452)= 12,"12", IF(('1 - Cover page'!$B$9-M452)= 13,"13", IF(('1 - Cover page'!$B$9-M452)= 14,"14", IF(('1 - Cover page'!$B$9-M452)= 15,"15",  ""))))))))))))))))</f>
        <v>0</v>
      </c>
      <c r="Z452" t="str">
        <f>IF(('1 - Cover page'!$B$9-I452)=0,"0", IF(('1 - Cover page'!$B$9-I452)= 1,"1", IF(('1 - Cover page'!$B$9-I452)= 2,"2", IF(('1 - Cover page'!$B$9-I452)= 3,"3", IF(('1 - Cover page'!$B$9-I452)= 4,"4", IF(('1 - Cover page'!$B$9-I452)= 5,"5", IF(('1 - Cover page'!$B$9-I452)= 6,"6", IF(('1 - Cover page'!$B$9-I452)= 7,"7", IF(('1 - Cover page'!$B$9-I452)= 8,"8", IF(('1 - Cover page'!$B$9-I452)= 9,"9", IF(('1 - Cover page'!$B$9-I452)= 10,"10", IF(('1 - Cover page'!$B$9-I452)= 11,"11", IF(('1 - Cover page'!$B$9-I452)= 12,"12", IF(('1 - Cover page'!$B$9-I452)= 13,"13", IF(('1 - Cover page'!$B$9-I452)= 14,"14", IF(('1 - Cover page'!$B$9-I452)= 15,"15",  ""))))))))))))))))</f>
        <v>0</v>
      </c>
      <c r="AA452" t="e">
        <f>VLOOKUP(E452,'Age group'!$A$2:$B$7,2,TRUE)</f>
        <v>#N/A</v>
      </c>
    </row>
    <row r="453" spans="1:27" ht="12.75" x14ac:dyDescent="0.2">
      <c r="A453" s="21">
        <v>450</v>
      </c>
      <c r="B453" s="22"/>
      <c r="C453" s="22"/>
      <c r="D453" s="23"/>
      <c r="E453" s="103"/>
      <c r="F453" s="22"/>
      <c r="G453" s="22"/>
      <c r="H453" s="24"/>
      <c r="I453" s="16"/>
      <c r="J453" s="25"/>
      <c r="K453" s="25"/>
      <c r="L453" s="26"/>
      <c r="M453" s="17"/>
      <c r="N453" s="27"/>
      <c r="O453" s="27"/>
      <c r="P453" s="27"/>
      <c r="Q453" s="28"/>
      <c r="R453" s="28"/>
      <c r="S453" s="27"/>
      <c r="T453" s="29"/>
      <c r="U453" s="29"/>
      <c r="V453" s="3"/>
      <c r="X453" t="str">
        <f>IF(('1 - Cover page'!$B$9-M453)&lt;6,"&lt;=5 Days","&gt;5 Days")</f>
        <v>&lt;=5 Days</v>
      </c>
      <c r="Y453" t="str">
        <f>IF(('1 - Cover page'!$B$9-M453)=0,"0", IF(('1 - Cover page'!$B$9-M453)= 1,"1", IF(('1 - Cover page'!$B$9-M453)= 2,"2", IF(('1 - Cover page'!$B$9-M453)= 3,"3", IF(('1 - Cover page'!$B$9-M453)= 4,"4", IF(('1 - Cover page'!$B$9-M453)= 5,"5", IF(('1 - Cover page'!$B$9-M453)= 6,"6", IF(('1 - Cover page'!$B$9-M453)= 7,"7", IF(('1 - Cover page'!$B$9-M453)= 8,"8", IF(('1 - Cover page'!$B$9-M453)= 9,"9", IF(('1 - Cover page'!$B$9-M453)= 10,"10", IF(('1 - Cover page'!$B$9-M453)= 11,"11", IF(('1 - Cover page'!$B$9-M453)= 12,"12", IF(('1 - Cover page'!$B$9-M453)= 13,"13", IF(('1 - Cover page'!$B$9-M453)= 14,"14", IF(('1 - Cover page'!$B$9-M453)= 15,"15",  ""))))))))))))))))</f>
        <v>0</v>
      </c>
      <c r="Z453" t="str">
        <f>IF(('1 - Cover page'!$B$9-I453)=0,"0", IF(('1 - Cover page'!$B$9-I453)= 1,"1", IF(('1 - Cover page'!$B$9-I453)= 2,"2", IF(('1 - Cover page'!$B$9-I453)= 3,"3", IF(('1 - Cover page'!$B$9-I453)= 4,"4", IF(('1 - Cover page'!$B$9-I453)= 5,"5", IF(('1 - Cover page'!$B$9-I453)= 6,"6", IF(('1 - Cover page'!$B$9-I453)= 7,"7", IF(('1 - Cover page'!$B$9-I453)= 8,"8", IF(('1 - Cover page'!$B$9-I453)= 9,"9", IF(('1 - Cover page'!$B$9-I453)= 10,"10", IF(('1 - Cover page'!$B$9-I453)= 11,"11", IF(('1 - Cover page'!$B$9-I453)= 12,"12", IF(('1 - Cover page'!$B$9-I453)= 13,"13", IF(('1 - Cover page'!$B$9-I453)= 14,"14", IF(('1 - Cover page'!$B$9-I453)= 15,"15",  ""))))))))))))))))</f>
        <v>0</v>
      </c>
      <c r="AA453" t="e">
        <f>VLOOKUP(E453,'Age group'!$A$2:$B$7,2,TRUE)</f>
        <v>#N/A</v>
      </c>
    </row>
    <row r="454" spans="1:27" ht="12.75" x14ac:dyDescent="0.2">
      <c r="A454" s="21">
        <v>451</v>
      </c>
      <c r="B454" s="22"/>
      <c r="C454" s="22"/>
      <c r="D454" s="23"/>
      <c r="E454" s="103"/>
      <c r="F454" s="22"/>
      <c r="G454" s="22"/>
      <c r="H454" s="24"/>
      <c r="I454" s="16"/>
      <c r="J454" s="25"/>
      <c r="K454" s="25"/>
      <c r="L454" s="26"/>
      <c r="M454" s="17"/>
      <c r="N454" s="27"/>
      <c r="O454" s="27"/>
      <c r="P454" s="27"/>
      <c r="Q454" s="28"/>
      <c r="R454" s="28"/>
      <c r="S454" s="27"/>
      <c r="T454" s="29"/>
      <c r="U454" s="29"/>
      <c r="V454" s="3"/>
      <c r="X454" t="str">
        <f>IF(('1 - Cover page'!$B$9-M454)&lt;6,"&lt;=5 Days","&gt;5 Days")</f>
        <v>&lt;=5 Days</v>
      </c>
      <c r="Y454" t="str">
        <f>IF(('1 - Cover page'!$B$9-M454)=0,"0", IF(('1 - Cover page'!$B$9-M454)= 1,"1", IF(('1 - Cover page'!$B$9-M454)= 2,"2", IF(('1 - Cover page'!$B$9-M454)= 3,"3", IF(('1 - Cover page'!$B$9-M454)= 4,"4", IF(('1 - Cover page'!$B$9-M454)= 5,"5", IF(('1 - Cover page'!$B$9-M454)= 6,"6", IF(('1 - Cover page'!$B$9-M454)= 7,"7", IF(('1 - Cover page'!$B$9-M454)= 8,"8", IF(('1 - Cover page'!$B$9-M454)= 9,"9", IF(('1 - Cover page'!$B$9-M454)= 10,"10", IF(('1 - Cover page'!$B$9-M454)= 11,"11", IF(('1 - Cover page'!$B$9-M454)= 12,"12", IF(('1 - Cover page'!$B$9-M454)= 13,"13", IF(('1 - Cover page'!$B$9-M454)= 14,"14", IF(('1 - Cover page'!$B$9-M454)= 15,"15",  ""))))))))))))))))</f>
        <v>0</v>
      </c>
      <c r="Z454" t="str">
        <f>IF(('1 - Cover page'!$B$9-I454)=0,"0", IF(('1 - Cover page'!$B$9-I454)= 1,"1", IF(('1 - Cover page'!$B$9-I454)= 2,"2", IF(('1 - Cover page'!$B$9-I454)= 3,"3", IF(('1 - Cover page'!$B$9-I454)= 4,"4", IF(('1 - Cover page'!$B$9-I454)= 5,"5", IF(('1 - Cover page'!$B$9-I454)= 6,"6", IF(('1 - Cover page'!$B$9-I454)= 7,"7", IF(('1 - Cover page'!$B$9-I454)= 8,"8", IF(('1 - Cover page'!$B$9-I454)= 9,"9", IF(('1 - Cover page'!$B$9-I454)= 10,"10", IF(('1 - Cover page'!$B$9-I454)= 11,"11", IF(('1 - Cover page'!$B$9-I454)= 12,"12", IF(('1 - Cover page'!$B$9-I454)= 13,"13", IF(('1 - Cover page'!$B$9-I454)= 14,"14", IF(('1 - Cover page'!$B$9-I454)= 15,"15",  ""))))))))))))))))</f>
        <v>0</v>
      </c>
      <c r="AA454" t="e">
        <f>VLOOKUP(E454,'Age group'!$A$2:$B$7,2,TRUE)</f>
        <v>#N/A</v>
      </c>
    </row>
    <row r="455" spans="1:27" ht="12.75" x14ac:dyDescent="0.2">
      <c r="A455" s="21">
        <v>452</v>
      </c>
      <c r="B455" s="22"/>
      <c r="C455" s="22"/>
      <c r="D455" s="23"/>
      <c r="E455" s="103"/>
      <c r="F455" s="22"/>
      <c r="G455" s="22"/>
      <c r="H455" s="24"/>
      <c r="I455" s="16"/>
      <c r="J455" s="25"/>
      <c r="K455" s="25"/>
      <c r="L455" s="26"/>
      <c r="M455" s="17"/>
      <c r="N455" s="27"/>
      <c r="O455" s="27"/>
      <c r="P455" s="27"/>
      <c r="Q455" s="28"/>
      <c r="R455" s="28"/>
      <c r="S455" s="27"/>
      <c r="T455" s="29"/>
      <c r="U455" s="29"/>
      <c r="V455" s="3"/>
      <c r="X455" t="str">
        <f>IF(('1 - Cover page'!$B$9-M455)&lt;6,"&lt;=5 Days","&gt;5 Days")</f>
        <v>&lt;=5 Days</v>
      </c>
      <c r="Y455" t="str">
        <f>IF(('1 - Cover page'!$B$9-M455)=0,"0", IF(('1 - Cover page'!$B$9-M455)= 1,"1", IF(('1 - Cover page'!$B$9-M455)= 2,"2", IF(('1 - Cover page'!$B$9-M455)= 3,"3", IF(('1 - Cover page'!$B$9-M455)= 4,"4", IF(('1 - Cover page'!$B$9-M455)= 5,"5", IF(('1 - Cover page'!$B$9-M455)= 6,"6", IF(('1 - Cover page'!$B$9-M455)= 7,"7", IF(('1 - Cover page'!$B$9-M455)= 8,"8", IF(('1 - Cover page'!$B$9-M455)= 9,"9", IF(('1 - Cover page'!$B$9-M455)= 10,"10", IF(('1 - Cover page'!$B$9-M455)= 11,"11", IF(('1 - Cover page'!$B$9-M455)= 12,"12", IF(('1 - Cover page'!$B$9-M455)= 13,"13", IF(('1 - Cover page'!$B$9-M455)= 14,"14", IF(('1 - Cover page'!$B$9-M455)= 15,"15",  ""))))))))))))))))</f>
        <v>0</v>
      </c>
      <c r="Z455" t="str">
        <f>IF(('1 - Cover page'!$B$9-I455)=0,"0", IF(('1 - Cover page'!$B$9-I455)= 1,"1", IF(('1 - Cover page'!$B$9-I455)= 2,"2", IF(('1 - Cover page'!$B$9-I455)= 3,"3", IF(('1 - Cover page'!$B$9-I455)= 4,"4", IF(('1 - Cover page'!$B$9-I455)= 5,"5", IF(('1 - Cover page'!$B$9-I455)= 6,"6", IF(('1 - Cover page'!$B$9-I455)= 7,"7", IF(('1 - Cover page'!$B$9-I455)= 8,"8", IF(('1 - Cover page'!$B$9-I455)= 9,"9", IF(('1 - Cover page'!$B$9-I455)= 10,"10", IF(('1 - Cover page'!$B$9-I455)= 11,"11", IF(('1 - Cover page'!$B$9-I455)= 12,"12", IF(('1 - Cover page'!$B$9-I455)= 13,"13", IF(('1 - Cover page'!$B$9-I455)= 14,"14", IF(('1 - Cover page'!$B$9-I455)= 15,"15",  ""))))))))))))))))</f>
        <v>0</v>
      </c>
      <c r="AA455" t="e">
        <f>VLOOKUP(E455,'Age group'!$A$2:$B$7,2,TRUE)</f>
        <v>#N/A</v>
      </c>
    </row>
    <row r="456" spans="1:27" ht="12.75" x14ac:dyDescent="0.2">
      <c r="A456" s="21">
        <v>453</v>
      </c>
      <c r="B456" s="22"/>
      <c r="C456" s="22"/>
      <c r="D456" s="23"/>
      <c r="E456" s="103"/>
      <c r="F456" s="22"/>
      <c r="G456" s="22"/>
      <c r="H456" s="24"/>
      <c r="I456" s="16"/>
      <c r="J456" s="25"/>
      <c r="K456" s="25"/>
      <c r="L456" s="26"/>
      <c r="M456" s="17"/>
      <c r="N456" s="27"/>
      <c r="O456" s="27"/>
      <c r="P456" s="27"/>
      <c r="Q456" s="28"/>
      <c r="R456" s="28"/>
      <c r="S456" s="27"/>
      <c r="T456" s="29"/>
      <c r="U456" s="29"/>
      <c r="V456" s="3"/>
      <c r="X456" t="str">
        <f>IF(('1 - Cover page'!$B$9-M456)&lt;6,"&lt;=5 Days","&gt;5 Days")</f>
        <v>&lt;=5 Days</v>
      </c>
      <c r="Y456" t="str">
        <f>IF(('1 - Cover page'!$B$9-M456)=0,"0", IF(('1 - Cover page'!$B$9-M456)= 1,"1", IF(('1 - Cover page'!$B$9-M456)= 2,"2", IF(('1 - Cover page'!$B$9-M456)= 3,"3", IF(('1 - Cover page'!$B$9-M456)= 4,"4", IF(('1 - Cover page'!$B$9-M456)= 5,"5", IF(('1 - Cover page'!$B$9-M456)= 6,"6", IF(('1 - Cover page'!$B$9-M456)= 7,"7", IF(('1 - Cover page'!$B$9-M456)= 8,"8", IF(('1 - Cover page'!$B$9-M456)= 9,"9", IF(('1 - Cover page'!$B$9-M456)= 10,"10", IF(('1 - Cover page'!$B$9-M456)= 11,"11", IF(('1 - Cover page'!$B$9-M456)= 12,"12", IF(('1 - Cover page'!$B$9-M456)= 13,"13", IF(('1 - Cover page'!$B$9-M456)= 14,"14", IF(('1 - Cover page'!$B$9-M456)= 15,"15",  ""))))))))))))))))</f>
        <v>0</v>
      </c>
      <c r="Z456" t="str">
        <f>IF(('1 - Cover page'!$B$9-I456)=0,"0", IF(('1 - Cover page'!$B$9-I456)= 1,"1", IF(('1 - Cover page'!$B$9-I456)= 2,"2", IF(('1 - Cover page'!$B$9-I456)= 3,"3", IF(('1 - Cover page'!$B$9-I456)= 4,"4", IF(('1 - Cover page'!$B$9-I456)= 5,"5", IF(('1 - Cover page'!$B$9-I456)= 6,"6", IF(('1 - Cover page'!$B$9-I456)= 7,"7", IF(('1 - Cover page'!$B$9-I456)= 8,"8", IF(('1 - Cover page'!$B$9-I456)= 9,"9", IF(('1 - Cover page'!$B$9-I456)= 10,"10", IF(('1 - Cover page'!$B$9-I456)= 11,"11", IF(('1 - Cover page'!$B$9-I456)= 12,"12", IF(('1 - Cover page'!$B$9-I456)= 13,"13", IF(('1 - Cover page'!$B$9-I456)= 14,"14", IF(('1 - Cover page'!$B$9-I456)= 15,"15",  ""))))))))))))))))</f>
        <v>0</v>
      </c>
      <c r="AA456" t="e">
        <f>VLOOKUP(E456,'Age group'!$A$2:$B$7,2,TRUE)</f>
        <v>#N/A</v>
      </c>
    </row>
    <row r="457" spans="1:27" ht="12.75" x14ac:dyDescent="0.2">
      <c r="A457" s="21">
        <v>454</v>
      </c>
      <c r="B457" s="22"/>
      <c r="C457" s="22"/>
      <c r="D457" s="23"/>
      <c r="E457" s="103"/>
      <c r="F457" s="22"/>
      <c r="G457" s="22"/>
      <c r="H457" s="24"/>
      <c r="I457" s="16"/>
      <c r="J457" s="25"/>
      <c r="K457" s="25"/>
      <c r="L457" s="26"/>
      <c r="M457" s="17"/>
      <c r="N457" s="27"/>
      <c r="O457" s="27"/>
      <c r="P457" s="27"/>
      <c r="Q457" s="28"/>
      <c r="R457" s="28"/>
      <c r="S457" s="27"/>
      <c r="T457" s="29"/>
      <c r="U457" s="29"/>
      <c r="V457" s="3"/>
      <c r="X457" t="str">
        <f>IF(('1 - Cover page'!$B$9-M457)&lt;6,"&lt;=5 Days","&gt;5 Days")</f>
        <v>&lt;=5 Days</v>
      </c>
      <c r="Y457" t="str">
        <f>IF(('1 - Cover page'!$B$9-M457)=0,"0", IF(('1 - Cover page'!$B$9-M457)= 1,"1", IF(('1 - Cover page'!$B$9-M457)= 2,"2", IF(('1 - Cover page'!$B$9-M457)= 3,"3", IF(('1 - Cover page'!$B$9-M457)= 4,"4", IF(('1 - Cover page'!$B$9-M457)= 5,"5", IF(('1 - Cover page'!$B$9-M457)= 6,"6", IF(('1 - Cover page'!$B$9-M457)= 7,"7", IF(('1 - Cover page'!$B$9-M457)= 8,"8", IF(('1 - Cover page'!$B$9-M457)= 9,"9", IF(('1 - Cover page'!$B$9-M457)= 10,"10", IF(('1 - Cover page'!$B$9-M457)= 11,"11", IF(('1 - Cover page'!$B$9-M457)= 12,"12", IF(('1 - Cover page'!$B$9-M457)= 13,"13", IF(('1 - Cover page'!$B$9-M457)= 14,"14", IF(('1 - Cover page'!$B$9-M457)= 15,"15",  ""))))))))))))))))</f>
        <v>0</v>
      </c>
      <c r="Z457" t="str">
        <f>IF(('1 - Cover page'!$B$9-I457)=0,"0", IF(('1 - Cover page'!$B$9-I457)= 1,"1", IF(('1 - Cover page'!$B$9-I457)= 2,"2", IF(('1 - Cover page'!$B$9-I457)= 3,"3", IF(('1 - Cover page'!$B$9-I457)= 4,"4", IF(('1 - Cover page'!$B$9-I457)= 5,"5", IF(('1 - Cover page'!$B$9-I457)= 6,"6", IF(('1 - Cover page'!$B$9-I457)= 7,"7", IF(('1 - Cover page'!$B$9-I457)= 8,"8", IF(('1 - Cover page'!$B$9-I457)= 9,"9", IF(('1 - Cover page'!$B$9-I457)= 10,"10", IF(('1 - Cover page'!$B$9-I457)= 11,"11", IF(('1 - Cover page'!$B$9-I457)= 12,"12", IF(('1 - Cover page'!$B$9-I457)= 13,"13", IF(('1 - Cover page'!$B$9-I457)= 14,"14", IF(('1 - Cover page'!$B$9-I457)= 15,"15",  ""))))))))))))))))</f>
        <v>0</v>
      </c>
      <c r="AA457" t="e">
        <f>VLOOKUP(E457,'Age group'!$A$2:$B$7,2,TRUE)</f>
        <v>#N/A</v>
      </c>
    </row>
    <row r="458" spans="1:27" ht="12.75" x14ac:dyDescent="0.2">
      <c r="A458" s="21">
        <v>455</v>
      </c>
      <c r="B458" s="22"/>
      <c r="C458" s="22"/>
      <c r="D458" s="23"/>
      <c r="E458" s="103"/>
      <c r="F458" s="22"/>
      <c r="G458" s="22"/>
      <c r="H458" s="24"/>
      <c r="I458" s="16"/>
      <c r="J458" s="25"/>
      <c r="K458" s="25"/>
      <c r="L458" s="26"/>
      <c r="M458" s="17"/>
      <c r="N458" s="27"/>
      <c r="O458" s="27"/>
      <c r="P458" s="27"/>
      <c r="Q458" s="28"/>
      <c r="R458" s="28"/>
      <c r="S458" s="27"/>
      <c r="T458" s="29"/>
      <c r="U458" s="29"/>
      <c r="V458" s="3"/>
      <c r="X458" t="str">
        <f>IF(('1 - Cover page'!$B$9-M458)&lt;6,"&lt;=5 Days","&gt;5 Days")</f>
        <v>&lt;=5 Days</v>
      </c>
      <c r="Y458" t="str">
        <f>IF(('1 - Cover page'!$B$9-M458)=0,"0", IF(('1 - Cover page'!$B$9-M458)= 1,"1", IF(('1 - Cover page'!$B$9-M458)= 2,"2", IF(('1 - Cover page'!$B$9-M458)= 3,"3", IF(('1 - Cover page'!$B$9-M458)= 4,"4", IF(('1 - Cover page'!$B$9-M458)= 5,"5", IF(('1 - Cover page'!$B$9-M458)= 6,"6", IF(('1 - Cover page'!$B$9-M458)= 7,"7", IF(('1 - Cover page'!$B$9-M458)= 8,"8", IF(('1 - Cover page'!$B$9-M458)= 9,"9", IF(('1 - Cover page'!$B$9-M458)= 10,"10", IF(('1 - Cover page'!$B$9-M458)= 11,"11", IF(('1 - Cover page'!$B$9-M458)= 12,"12", IF(('1 - Cover page'!$B$9-M458)= 13,"13", IF(('1 - Cover page'!$B$9-M458)= 14,"14", IF(('1 - Cover page'!$B$9-M458)= 15,"15",  ""))))))))))))))))</f>
        <v>0</v>
      </c>
      <c r="Z458" t="str">
        <f>IF(('1 - Cover page'!$B$9-I458)=0,"0", IF(('1 - Cover page'!$B$9-I458)= 1,"1", IF(('1 - Cover page'!$B$9-I458)= 2,"2", IF(('1 - Cover page'!$B$9-I458)= 3,"3", IF(('1 - Cover page'!$B$9-I458)= 4,"4", IF(('1 - Cover page'!$B$9-I458)= 5,"5", IF(('1 - Cover page'!$B$9-I458)= 6,"6", IF(('1 - Cover page'!$B$9-I458)= 7,"7", IF(('1 - Cover page'!$B$9-I458)= 8,"8", IF(('1 - Cover page'!$B$9-I458)= 9,"9", IF(('1 - Cover page'!$B$9-I458)= 10,"10", IF(('1 - Cover page'!$B$9-I458)= 11,"11", IF(('1 - Cover page'!$B$9-I458)= 12,"12", IF(('1 - Cover page'!$B$9-I458)= 13,"13", IF(('1 - Cover page'!$B$9-I458)= 14,"14", IF(('1 - Cover page'!$B$9-I458)= 15,"15",  ""))))))))))))))))</f>
        <v>0</v>
      </c>
      <c r="AA458" t="e">
        <f>VLOOKUP(E458,'Age group'!$A$2:$B$7,2,TRUE)</f>
        <v>#N/A</v>
      </c>
    </row>
    <row r="459" spans="1:27" ht="12.75" x14ac:dyDescent="0.2">
      <c r="A459" s="21">
        <v>456</v>
      </c>
      <c r="B459" s="22"/>
      <c r="C459" s="22"/>
      <c r="D459" s="23"/>
      <c r="E459" s="103"/>
      <c r="F459" s="22"/>
      <c r="G459" s="22"/>
      <c r="H459" s="24"/>
      <c r="I459" s="16"/>
      <c r="J459" s="25"/>
      <c r="K459" s="25"/>
      <c r="L459" s="26"/>
      <c r="M459" s="17"/>
      <c r="N459" s="27"/>
      <c r="O459" s="27"/>
      <c r="P459" s="27"/>
      <c r="Q459" s="28"/>
      <c r="R459" s="28"/>
      <c r="S459" s="27"/>
      <c r="T459" s="29"/>
      <c r="U459" s="29"/>
      <c r="V459" s="3"/>
      <c r="X459" t="str">
        <f>IF(('1 - Cover page'!$B$9-M459)&lt;6,"&lt;=5 Days","&gt;5 Days")</f>
        <v>&lt;=5 Days</v>
      </c>
      <c r="Y459" t="str">
        <f>IF(('1 - Cover page'!$B$9-M459)=0,"0", IF(('1 - Cover page'!$B$9-M459)= 1,"1", IF(('1 - Cover page'!$B$9-M459)= 2,"2", IF(('1 - Cover page'!$B$9-M459)= 3,"3", IF(('1 - Cover page'!$B$9-M459)= 4,"4", IF(('1 - Cover page'!$B$9-M459)= 5,"5", IF(('1 - Cover page'!$B$9-M459)= 6,"6", IF(('1 - Cover page'!$B$9-M459)= 7,"7", IF(('1 - Cover page'!$B$9-M459)= 8,"8", IF(('1 - Cover page'!$B$9-M459)= 9,"9", IF(('1 - Cover page'!$B$9-M459)= 10,"10", IF(('1 - Cover page'!$B$9-M459)= 11,"11", IF(('1 - Cover page'!$B$9-M459)= 12,"12", IF(('1 - Cover page'!$B$9-M459)= 13,"13", IF(('1 - Cover page'!$B$9-M459)= 14,"14", IF(('1 - Cover page'!$B$9-M459)= 15,"15",  ""))))))))))))))))</f>
        <v>0</v>
      </c>
      <c r="Z459" t="str">
        <f>IF(('1 - Cover page'!$B$9-I459)=0,"0", IF(('1 - Cover page'!$B$9-I459)= 1,"1", IF(('1 - Cover page'!$B$9-I459)= 2,"2", IF(('1 - Cover page'!$B$9-I459)= 3,"3", IF(('1 - Cover page'!$B$9-I459)= 4,"4", IF(('1 - Cover page'!$B$9-I459)= 5,"5", IF(('1 - Cover page'!$B$9-I459)= 6,"6", IF(('1 - Cover page'!$B$9-I459)= 7,"7", IF(('1 - Cover page'!$B$9-I459)= 8,"8", IF(('1 - Cover page'!$B$9-I459)= 9,"9", IF(('1 - Cover page'!$B$9-I459)= 10,"10", IF(('1 - Cover page'!$B$9-I459)= 11,"11", IF(('1 - Cover page'!$B$9-I459)= 12,"12", IF(('1 - Cover page'!$B$9-I459)= 13,"13", IF(('1 - Cover page'!$B$9-I459)= 14,"14", IF(('1 - Cover page'!$B$9-I459)= 15,"15",  ""))))))))))))))))</f>
        <v>0</v>
      </c>
      <c r="AA459" t="e">
        <f>VLOOKUP(E459,'Age group'!$A$2:$B$7,2,TRUE)</f>
        <v>#N/A</v>
      </c>
    </row>
    <row r="460" spans="1:27" ht="12.75" x14ac:dyDescent="0.2">
      <c r="A460" s="21">
        <v>457</v>
      </c>
      <c r="B460" s="22"/>
      <c r="C460" s="22"/>
      <c r="D460" s="23"/>
      <c r="E460" s="103"/>
      <c r="F460" s="22"/>
      <c r="G460" s="22"/>
      <c r="H460" s="24"/>
      <c r="I460" s="16"/>
      <c r="J460" s="25"/>
      <c r="K460" s="25"/>
      <c r="L460" s="26"/>
      <c r="M460" s="17"/>
      <c r="N460" s="27"/>
      <c r="O460" s="27"/>
      <c r="P460" s="27"/>
      <c r="Q460" s="28"/>
      <c r="R460" s="28"/>
      <c r="S460" s="27"/>
      <c r="T460" s="29"/>
      <c r="U460" s="29"/>
      <c r="V460" s="3"/>
      <c r="X460" t="str">
        <f>IF(('1 - Cover page'!$B$9-M460)&lt;6,"&lt;=5 Days","&gt;5 Days")</f>
        <v>&lt;=5 Days</v>
      </c>
      <c r="Y460" t="str">
        <f>IF(('1 - Cover page'!$B$9-M460)=0,"0", IF(('1 - Cover page'!$B$9-M460)= 1,"1", IF(('1 - Cover page'!$B$9-M460)= 2,"2", IF(('1 - Cover page'!$B$9-M460)= 3,"3", IF(('1 - Cover page'!$B$9-M460)= 4,"4", IF(('1 - Cover page'!$B$9-M460)= 5,"5", IF(('1 - Cover page'!$B$9-M460)= 6,"6", IF(('1 - Cover page'!$B$9-M460)= 7,"7", IF(('1 - Cover page'!$B$9-M460)= 8,"8", IF(('1 - Cover page'!$B$9-M460)= 9,"9", IF(('1 - Cover page'!$B$9-M460)= 10,"10", IF(('1 - Cover page'!$B$9-M460)= 11,"11", IF(('1 - Cover page'!$B$9-M460)= 12,"12", IF(('1 - Cover page'!$B$9-M460)= 13,"13", IF(('1 - Cover page'!$B$9-M460)= 14,"14", IF(('1 - Cover page'!$B$9-M460)= 15,"15",  ""))))))))))))))))</f>
        <v>0</v>
      </c>
      <c r="Z460" t="str">
        <f>IF(('1 - Cover page'!$B$9-I460)=0,"0", IF(('1 - Cover page'!$B$9-I460)= 1,"1", IF(('1 - Cover page'!$B$9-I460)= 2,"2", IF(('1 - Cover page'!$B$9-I460)= 3,"3", IF(('1 - Cover page'!$B$9-I460)= 4,"4", IF(('1 - Cover page'!$B$9-I460)= 5,"5", IF(('1 - Cover page'!$B$9-I460)= 6,"6", IF(('1 - Cover page'!$B$9-I460)= 7,"7", IF(('1 - Cover page'!$B$9-I460)= 8,"8", IF(('1 - Cover page'!$B$9-I460)= 9,"9", IF(('1 - Cover page'!$B$9-I460)= 10,"10", IF(('1 - Cover page'!$B$9-I460)= 11,"11", IF(('1 - Cover page'!$B$9-I460)= 12,"12", IF(('1 - Cover page'!$B$9-I460)= 13,"13", IF(('1 - Cover page'!$B$9-I460)= 14,"14", IF(('1 - Cover page'!$B$9-I460)= 15,"15",  ""))))))))))))))))</f>
        <v>0</v>
      </c>
      <c r="AA460" t="e">
        <f>VLOOKUP(E460,'Age group'!$A$2:$B$7,2,TRUE)</f>
        <v>#N/A</v>
      </c>
    </row>
    <row r="461" spans="1:27" ht="12.75" x14ac:dyDescent="0.2">
      <c r="A461" s="21">
        <v>458</v>
      </c>
      <c r="B461" s="22"/>
      <c r="C461" s="22"/>
      <c r="D461" s="23"/>
      <c r="E461" s="103"/>
      <c r="F461" s="22"/>
      <c r="G461" s="22"/>
      <c r="H461" s="24"/>
      <c r="I461" s="16"/>
      <c r="J461" s="25"/>
      <c r="K461" s="25"/>
      <c r="L461" s="26"/>
      <c r="M461" s="17"/>
      <c r="N461" s="27"/>
      <c r="O461" s="27"/>
      <c r="P461" s="27"/>
      <c r="Q461" s="28"/>
      <c r="R461" s="28"/>
      <c r="S461" s="27"/>
      <c r="T461" s="29"/>
      <c r="U461" s="29"/>
      <c r="V461" s="3"/>
      <c r="X461" t="str">
        <f>IF(('1 - Cover page'!$B$9-M461)&lt;6,"&lt;=5 Days","&gt;5 Days")</f>
        <v>&lt;=5 Days</v>
      </c>
      <c r="Y461" t="str">
        <f>IF(('1 - Cover page'!$B$9-M461)=0,"0", IF(('1 - Cover page'!$B$9-M461)= 1,"1", IF(('1 - Cover page'!$B$9-M461)= 2,"2", IF(('1 - Cover page'!$B$9-M461)= 3,"3", IF(('1 - Cover page'!$B$9-M461)= 4,"4", IF(('1 - Cover page'!$B$9-M461)= 5,"5", IF(('1 - Cover page'!$B$9-M461)= 6,"6", IF(('1 - Cover page'!$B$9-M461)= 7,"7", IF(('1 - Cover page'!$B$9-M461)= 8,"8", IF(('1 - Cover page'!$B$9-M461)= 9,"9", IF(('1 - Cover page'!$B$9-M461)= 10,"10", IF(('1 - Cover page'!$B$9-M461)= 11,"11", IF(('1 - Cover page'!$B$9-M461)= 12,"12", IF(('1 - Cover page'!$B$9-M461)= 13,"13", IF(('1 - Cover page'!$B$9-M461)= 14,"14", IF(('1 - Cover page'!$B$9-M461)= 15,"15",  ""))))))))))))))))</f>
        <v>0</v>
      </c>
      <c r="Z461" t="str">
        <f>IF(('1 - Cover page'!$B$9-I461)=0,"0", IF(('1 - Cover page'!$B$9-I461)= 1,"1", IF(('1 - Cover page'!$B$9-I461)= 2,"2", IF(('1 - Cover page'!$B$9-I461)= 3,"3", IF(('1 - Cover page'!$B$9-I461)= 4,"4", IF(('1 - Cover page'!$B$9-I461)= 5,"5", IF(('1 - Cover page'!$B$9-I461)= 6,"6", IF(('1 - Cover page'!$B$9-I461)= 7,"7", IF(('1 - Cover page'!$B$9-I461)= 8,"8", IF(('1 - Cover page'!$B$9-I461)= 9,"9", IF(('1 - Cover page'!$B$9-I461)= 10,"10", IF(('1 - Cover page'!$B$9-I461)= 11,"11", IF(('1 - Cover page'!$B$9-I461)= 12,"12", IF(('1 - Cover page'!$B$9-I461)= 13,"13", IF(('1 - Cover page'!$B$9-I461)= 14,"14", IF(('1 - Cover page'!$B$9-I461)= 15,"15",  ""))))))))))))))))</f>
        <v>0</v>
      </c>
      <c r="AA461" t="e">
        <f>VLOOKUP(E461,'Age group'!$A$2:$B$7,2,TRUE)</f>
        <v>#N/A</v>
      </c>
    </row>
    <row r="462" spans="1:27" ht="12.75" x14ac:dyDescent="0.2">
      <c r="A462" s="21">
        <v>459</v>
      </c>
      <c r="B462" s="22"/>
      <c r="C462" s="22"/>
      <c r="D462" s="23"/>
      <c r="E462" s="103"/>
      <c r="F462" s="22"/>
      <c r="G462" s="22"/>
      <c r="H462" s="24"/>
      <c r="I462" s="16"/>
      <c r="J462" s="25"/>
      <c r="K462" s="25"/>
      <c r="L462" s="26"/>
      <c r="M462" s="17"/>
      <c r="N462" s="27"/>
      <c r="O462" s="27"/>
      <c r="P462" s="27"/>
      <c r="Q462" s="28"/>
      <c r="R462" s="28"/>
      <c r="S462" s="27"/>
      <c r="T462" s="29"/>
      <c r="U462" s="29"/>
      <c r="V462" s="3"/>
      <c r="X462" t="str">
        <f>IF(('1 - Cover page'!$B$9-M462)&lt;6,"&lt;=5 Days","&gt;5 Days")</f>
        <v>&lt;=5 Days</v>
      </c>
      <c r="Y462" t="str">
        <f>IF(('1 - Cover page'!$B$9-M462)=0,"0", IF(('1 - Cover page'!$B$9-M462)= 1,"1", IF(('1 - Cover page'!$B$9-M462)= 2,"2", IF(('1 - Cover page'!$B$9-M462)= 3,"3", IF(('1 - Cover page'!$B$9-M462)= 4,"4", IF(('1 - Cover page'!$B$9-M462)= 5,"5", IF(('1 - Cover page'!$B$9-M462)= 6,"6", IF(('1 - Cover page'!$B$9-M462)= 7,"7", IF(('1 - Cover page'!$B$9-M462)= 8,"8", IF(('1 - Cover page'!$B$9-M462)= 9,"9", IF(('1 - Cover page'!$B$9-M462)= 10,"10", IF(('1 - Cover page'!$B$9-M462)= 11,"11", IF(('1 - Cover page'!$B$9-M462)= 12,"12", IF(('1 - Cover page'!$B$9-M462)= 13,"13", IF(('1 - Cover page'!$B$9-M462)= 14,"14", IF(('1 - Cover page'!$B$9-M462)= 15,"15",  ""))))))))))))))))</f>
        <v>0</v>
      </c>
      <c r="Z462" t="str">
        <f>IF(('1 - Cover page'!$B$9-I462)=0,"0", IF(('1 - Cover page'!$B$9-I462)= 1,"1", IF(('1 - Cover page'!$B$9-I462)= 2,"2", IF(('1 - Cover page'!$B$9-I462)= 3,"3", IF(('1 - Cover page'!$B$9-I462)= 4,"4", IF(('1 - Cover page'!$B$9-I462)= 5,"5", IF(('1 - Cover page'!$B$9-I462)= 6,"6", IF(('1 - Cover page'!$B$9-I462)= 7,"7", IF(('1 - Cover page'!$B$9-I462)= 8,"8", IF(('1 - Cover page'!$B$9-I462)= 9,"9", IF(('1 - Cover page'!$B$9-I462)= 10,"10", IF(('1 - Cover page'!$B$9-I462)= 11,"11", IF(('1 - Cover page'!$B$9-I462)= 12,"12", IF(('1 - Cover page'!$B$9-I462)= 13,"13", IF(('1 - Cover page'!$B$9-I462)= 14,"14", IF(('1 - Cover page'!$B$9-I462)= 15,"15",  ""))))))))))))))))</f>
        <v>0</v>
      </c>
      <c r="AA462" t="e">
        <f>VLOOKUP(E462,'Age group'!$A$2:$B$7,2,TRUE)</f>
        <v>#N/A</v>
      </c>
    </row>
    <row r="463" spans="1:27" ht="12.75" x14ac:dyDescent="0.2">
      <c r="A463" s="21">
        <v>460</v>
      </c>
      <c r="B463" s="22"/>
      <c r="C463" s="22"/>
      <c r="D463" s="23"/>
      <c r="E463" s="103"/>
      <c r="F463" s="22"/>
      <c r="G463" s="22"/>
      <c r="H463" s="24"/>
      <c r="I463" s="16"/>
      <c r="J463" s="25"/>
      <c r="K463" s="25"/>
      <c r="L463" s="26"/>
      <c r="M463" s="17"/>
      <c r="N463" s="27"/>
      <c r="O463" s="27"/>
      <c r="P463" s="27"/>
      <c r="Q463" s="28"/>
      <c r="R463" s="28"/>
      <c r="S463" s="27"/>
      <c r="T463" s="29"/>
      <c r="U463" s="29"/>
      <c r="V463" s="3"/>
      <c r="X463" t="str">
        <f>IF(('1 - Cover page'!$B$9-M463)&lt;6,"&lt;=5 Days","&gt;5 Days")</f>
        <v>&lt;=5 Days</v>
      </c>
      <c r="Y463" t="str">
        <f>IF(('1 - Cover page'!$B$9-M463)=0,"0", IF(('1 - Cover page'!$B$9-M463)= 1,"1", IF(('1 - Cover page'!$B$9-M463)= 2,"2", IF(('1 - Cover page'!$B$9-M463)= 3,"3", IF(('1 - Cover page'!$B$9-M463)= 4,"4", IF(('1 - Cover page'!$B$9-M463)= 5,"5", IF(('1 - Cover page'!$B$9-M463)= 6,"6", IF(('1 - Cover page'!$B$9-M463)= 7,"7", IF(('1 - Cover page'!$B$9-M463)= 8,"8", IF(('1 - Cover page'!$B$9-M463)= 9,"9", IF(('1 - Cover page'!$B$9-M463)= 10,"10", IF(('1 - Cover page'!$B$9-M463)= 11,"11", IF(('1 - Cover page'!$B$9-M463)= 12,"12", IF(('1 - Cover page'!$B$9-M463)= 13,"13", IF(('1 - Cover page'!$B$9-M463)= 14,"14", IF(('1 - Cover page'!$B$9-M463)= 15,"15",  ""))))))))))))))))</f>
        <v>0</v>
      </c>
      <c r="Z463" t="str">
        <f>IF(('1 - Cover page'!$B$9-I463)=0,"0", IF(('1 - Cover page'!$B$9-I463)= 1,"1", IF(('1 - Cover page'!$B$9-I463)= 2,"2", IF(('1 - Cover page'!$B$9-I463)= 3,"3", IF(('1 - Cover page'!$B$9-I463)= 4,"4", IF(('1 - Cover page'!$B$9-I463)= 5,"5", IF(('1 - Cover page'!$B$9-I463)= 6,"6", IF(('1 - Cover page'!$B$9-I463)= 7,"7", IF(('1 - Cover page'!$B$9-I463)= 8,"8", IF(('1 - Cover page'!$B$9-I463)= 9,"9", IF(('1 - Cover page'!$B$9-I463)= 10,"10", IF(('1 - Cover page'!$B$9-I463)= 11,"11", IF(('1 - Cover page'!$B$9-I463)= 12,"12", IF(('1 - Cover page'!$B$9-I463)= 13,"13", IF(('1 - Cover page'!$B$9-I463)= 14,"14", IF(('1 - Cover page'!$B$9-I463)= 15,"15",  ""))))))))))))))))</f>
        <v>0</v>
      </c>
      <c r="AA463" t="e">
        <f>VLOOKUP(E463,'Age group'!$A$2:$B$7,2,TRUE)</f>
        <v>#N/A</v>
      </c>
    </row>
    <row r="464" spans="1:27" ht="12.75" x14ac:dyDescent="0.2">
      <c r="A464" s="21">
        <v>461</v>
      </c>
      <c r="B464" s="22"/>
      <c r="C464" s="22"/>
      <c r="D464" s="23"/>
      <c r="E464" s="103"/>
      <c r="F464" s="22"/>
      <c r="G464" s="22"/>
      <c r="H464" s="24"/>
      <c r="I464" s="16"/>
      <c r="J464" s="25"/>
      <c r="K464" s="25"/>
      <c r="L464" s="26"/>
      <c r="M464" s="17"/>
      <c r="N464" s="27"/>
      <c r="O464" s="27"/>
      <c r="P464" s="27"/>
      <c r="Q464" s="28"/>
      <c r="R464" s="28"/>
      <c r="S464" s="27"/>
      <c r="T464" s="29"/>
      <c r="U464" s="29"/>
      <c r="V464" s="3"/>
      <c r="X464" t="str">
        <f>IF(('1 - Cover page'!$B$9-M464)&lt;6,"&lt;=5 Days","&gt;5 Days")</f>
        <v>&lt;=5 Days</v>
      </c>
      <c r="Y464" t="str">
        <f>IF(('1 - Cover page'!$B$9-M464)=0,"0", IF(('1 - Cover page'!$B$9-M464)= 1,"1", IF(('1 - Cover page'!$B$9-M464)= 2,"2", IF(('1 - Cover page'!$B$9-M464)= 3,"3", IF(('1 - Cover page'!$B$9-M464)= 4,"4", IF(('1 - Cover page'!$B$9-M464)= 5,"5", IF(('1 - Cover page'!$B$9-M464)= 6,"6", IF(('1 - Cover page'!$B$9-M464)= 7,"7", IF(('1 - Cover page'!$B$9-M464)= 8,"8", IF(('1 - Cover page'!$B$9-M464)= 9,"9", IF(('1 - Cover page'!$B$9-M464)= 10,"10", IF(('1 - Cover page'!$B$9-M464)= 11,"11", IF(('1 - Cover page'!$B$9-M464)= 12,"12", IF(('1 - Cover page'!$B$9-M464)= 13,"13", IF(('1 - Cover page'!$B$9-M464)= 14,"14", IF(('1 - Cover page'!$B$9-M464)= 15,"15",  ""))))))))))))))))</f>
        <v>0</v>
      </c>
      <c r="Z464" t="str">
        <f>IF(('1 - Cover page'!$B$9-I464)=0,"0", IF(('1 - Cover page'!$B$9-I464)= 1,"1", IF(('1 - Cover page'!$B$9-I464)= 2,"2", IF(('1 - Cover page'!$B$9-I464)= 3,"3", IF(('1 - Cover page'!$B$9-I464)= 4,"4", IF(('1 - Cover page'!$B$9-I464)= 5,"5", IF(('1 - Cover page'!$B$9-I464)= 6,"6", IF(('1 - Cover page'!$B$9-I464)= 7,"7", IF(('1 - Cover page'!$B$9-I464)= 8,"8", IF(('1 - Cover page'!$B$9-I464)= 9,"9", IF(('1 - Cover page'!$B$9-I464)= 10,"10", IF(('1 - Cover page'!$B$9-I464)= 11,"11", IF(('1 - Cover page'!$B$9-I464)= 12,"12", IF(('1 - Cover page'!$B$9-I464)= 13,"13", IF(('1 - Cover page'!$B$9-I464)= 14,"14", IF(('1 - Cover page'!$B$9-I464)= 15,"15",  ""))))))))))))))))</f>
        <v>0</v>
      </c>
      <c r="AA464" t="e">
        <f>VLOOKUP(E464,'Age group'!$A$2:$B$7,2,TRUE)</f>
        <v>#N/A</v>
      </c>
    </row>
    <row r="465" spans="1:27" ht="12.75" x14ac:dyDescent="0.2">
      <c r="A465" s="21">
        <v>462</v>
      </c>
      <c r="B465" s="22"/>
      <c r="C465" s="22"/>
      <c r="D465" s="23"/>
      <c r="E465" s="103"/>
      <c r="F465" s="22"/>
      <c r="G465" s="22"/>
      <c r="H465" s="24"/>
      <c r="I465" s="16"/>
      <c r="J465" s="25"/>
      <c r="K465" s="25"/>
      <c r="L465" s="26"/>
      <c r="M465" s="17"/>
      <c r="N465" s="27"/>
      <c r="O465" s="27"/>
      <c r="P465" s="27"/>
      <c r="Q465" s="28"/>
      <c r="R465" s="28"/>
      <c r="S465" s="27"/>
      <c r="T465" s="29"/>
      <c r="U465" s="29"/>
      <c r="V465" s="3"/>
      <c r="X465" t="str">
        <f>IF(('1 - Cover page'!$B$9-M465)&lt;6,"&lt;=5 Days","&gt;5 Days")</f>
        <v>&lt;=5 Days</v>
      </c>
      <c r="Y465" t="str">
        <f>IF(('1 - Cover page'!$B$9-M465)=0,"0", IF(('1 - Cover page'!$B$9-M465)= 1,"1", IF(('1 - Cover page'!$B$9-M465)= 2,"2", IF(('1 - Cover page'!$B$9-M465)= 3,"3", IF(('1 - Cover page'!$B$9-M465)= 4,"4", IF(('1 - Cover page'!$B$9-M465)= 5,"5", IF(('1 - Cover page'!$B$9-M465)= 6,"6", IF(('1 - Cover page'!$B$9-M465)= 7,"7", IF(('1 - Cover page'!$B$9-M465)= 8,"8", IF(('1 - Cover page'!$B$9-M465)= 9,"9", IF(('1 - Cover page'!$B$9-M465)= 10,"10", IF(('1 - Cover page'!$B$9-M465)= 11,"11", IF(('1 - Cover page'!$B$9-M465)= 12,"12", IF(('1 - Cover page'!$B$9-M465)= 13,"13", IF(('1 - Cover page'!$B$9-M465)= 14,"14", IF(('1 - Cover page'!$B$9-M465)= 15,"15",  ""))))))))))))))))</f>
        <v>0</v>
      </c>
      <c r="Z465" t="str">
        <f>IF(('1 - Cover page'!$B$9-I465)=0,"0", IF(('1 - Cover page'!$B$9-I465)= 1,"1", IF(('1 - Cover page'!$B$9-I465)= 2,"2", IF(('1 - Cover page'!$B$9-I465)= 3,"3", IF(('1 - Cover page'!$B$9-I465)= 4,"4", IF(('1 - Cover page'!$B$9-I465)= 5,"5", IF(('1 - Cover page'!$B$9-I465)= 6,"6", IF(('1 - Cover page'!$B$9-I465)= 7,"7", IF(('1 - Cover page'!$B$9-I465)= 8,"8", IF(('1 - Cover page'!$B$9-I465)= 9,"9", IF(('1 - Cover page'!$B$9-I465)= 10,"10", IF(('1 - Cover page'!$B$9-I465)= 11,"11", IF(('1 - Cover page'!$B$9-I465)= 12,"12", IF(('1 - Cover page'!$B$9-I465)= 13,"13", IF(('1 - Cover page'!$B$9-I465)= 14,"14", IF(('1 - Cover page'!$B$9-I465)= 15,"15",  ""))))))))))))))))</f>
        <v>0</v>
      </c>
      <c r="AA465" t="e">
        <f>VLOOKUP(E465,'Age group'!$A$2:$B$7,2,TRUE)</f>
        <v>#N/A</v>
      </c>
    </row>
    <row r="466" spans="1:27" ht="12.75" x14ac:dyDescent="0.2">
      <c r="A466" s="21">
        <v>463</v>
      </c>
      <c r="B466" s="22"/>
      <c r="C466" s="22"/>
      <c r="D466" s="23"/>
      <c r="E466" s="103"/>
      <c r="F466" s="22"/>
      <c r="G466" s="22"/>
      <c r="H466" s="24"/>
      <c r="I466" s="16"/>
      <c r="J466" s="25"/>
      <c r="K466" s="25"/>
      <c r="L466" s="26"/>
      <c r="M466" s="17"/>
      <c r="N466" s="27"/>
      <c r="O466" s="27"/>
      <c r="P466" s="27"/>
      <c r="Q466" s="28"/>
      <c r="R466" s="28"/>
      <c r="S466" s="27"/>
      <c r="T466" s="29"/>
      <c r="U466" s="29"/>
      <c r="V466" s="3"/>
      <c r="X466" t="str">
        <f>IF(('1 - Cover page'!$B$9-M466)&lt;6,"&lt;=5 Days","&gt;5 Days")</f>
        <v>&lt;=5 Days</v>
      </c>
      <c r="Y466" t="str">
        <f>IF(('1 - Cover page'!$B$9-M466)=0,"0", IF(('1 - Cover page'!$B$9-M466)= 1,"1", IF(('1 - Cover page'!$B$9-M466)= 2,"2", IF(('1 - Cover page'!$B$9-M466)= 3,"3", IF(('1 - Cover page'!$B$9-M466)= 4,"4", IF(('1 - Cover page'!$B$9-M466)= 5,"5", IF(('1 - Cover page'!$B$9-M466)= 6,"6", IF(('1 - Cover page'!$B$9-M466)= 7,"7", IF(('1 - Cover page'!$B$9-M466)= 8,"8", IF(('1 - Cover page'!$B$9-M466)= 9,"9", IF(('1 - Cover page'!$B$9-M466)= 10,"10", IF(('1 - Cover page'!$B$9-M466)= 11,"11", IF(('1 - Cover page'!$B$9-M466)= 12,"12", IF(('1 - Cover page'!$B$9-M466)= 13,"13", IF(('1 - Cover page'!$B$9-M466)= 14,"14", IF(('1 - Cover page'!$B$9-M466)= 15,"15",  ""))))))))))))))))</f>
        <v>0</v>
      </c>
      <c r="Z466" t="str">
        <f>IF(('1 - Cover page'!$B$9-I466)=0,"0", IF(('1 - Cover page'!$B$9-I466)= 1,"1", IF(('1 - Cover page'!$B$9-I466)= 2,"2", IF(('1 - Cover page'!$B$9-I466)= 3,"3", IF(('1 - Cover page'!$B$9-I466)= 4,"4", IF(('1 - Cover page'!$B$9-I466)= 5,"5", IF(('1 - Cover page'!$B$9-I466)= 6,"6", IF(('1 - Cover page'!$B$9-I466)= 7,"7", IF(('1 - Cover page'!$B$9-I466)= 8,"8", IF(('1 - Cover page'!$B$9-I466)= 9,"9", IF(('1 - Cover page'!$B$9-I466)= 10,"10", IF(('1 - Cover page'!$B$9-I466)= 11,"11", IF(('1 - Cover page'!$B$9-I466)= 12,"12", IF(('1 - Cover page'!$B$9-I466)= 13,"13", IF(('1 - Cover page'!$B$9-I466)= 14,"14", IF(('1 - Cover page'!$B$9-I466)= 15,"15",  ""))))))))))))))))</f>
        <v>0</v>
      </c>
      <c r="AA466" t="e">
        <f>VLOOKUP(E466,'Age group'!$A$2:$B$7,2,TRUE)</f>
        <v>#N/A</v>
      </c>
    </row>
    <row r="467" spans="1:27" ht="12.75" x14ac:dyDescent="0.2">
      <c r="A467" s="21">
        <v>464</v>
      </c>
      <c r="B467" s="22"/>
      <c r="C467" s="22"/>
      <c r="D467" s="23"/>
      <c r="E467" s="103"/>
      <c r="F467" s="22"/>
      <c r="G467" s="22"/>
      <c r="H467" s="24"/>
      <c r="I467" s="16"/>
      <c r="J467" s="25"/>
      <c r="K467" s="25"/>
      <c r="L467" s="26"/>
      <c r="M467" s="17"/>
      <c r="N467" s="27"/>
      <c r="O467" s="27"/>
      <c r="P467" s="27"/>
      <c r="Q467" s="28"/>
      <c r="R467" s="28"/>
      <c r="S467" s="27"/>
      <c r="T467" s="29"/>
      <c r="U467" s="29"/>
      <c r="V467" s="3"/>
      <c r="X467" t="str">
        <f>IF(('1 - Cover page'!$B$9-M467)&lt;6,"&lt;=5 Days","&gt;5 Days")</f>
        <v>&lt;=5 Days</v>
      </c>
      <c r="Y467" t="str">
        <f>IF(('1 - Cover page'!$B$9-M467)=0,"0", IF(('1 - Cover page'!$B$9-M467)= 1,"1", IF(('1 - Cover page'!$B$9-M467)= 2,"2", IF(('1 - Cover page'!$B$9-M467)= 3,"3", IF(('1 - Cover page'!$B$9-M467)= 4,"4", IF(('1 - Cover page'!$B$9-M467)= 5,"5", IF(('1 - Cover page'!$B$9-M467)= 6,"6", IF(('1 - Cover page'!$B$9-M467)= 7,"7", IF(('1 - Cover page'!$B$9-M467)= 8,"8", IF(('1 - Cover page'!$B$9-M467)= 9,"9", IF(('1 - Cover page'!$B$9-M467)= 10,"10", IF(('1 - Cover page'!$B$9-M467)= 11,"11", IF(('1 - Cover page'!$B$9-M467)= 12,"12", IF(('1 - Cover page'!$B$9-M467)= 13,"13", IF(('1 - Cover page'!$B$9-M467)= 14,"14", IF(('1 - Cover page'!$B$9-M467)= 15,"15",  ""))))))))))))))))</f>
        <v>0</v>
      </c>
      <c r="Z467" t="str">
        <f>IF(('1 - Cover page'!$B$9-I467)=0,"0", IF(('1 - Cover page'!$B$9-I467)= 1,"1", IF(('1 - Cover page'!$B$9-I467)= 2,"2", IF(('1 - Cover page'!$B$9-I467)= 3,"3", IF(('1 - Cover page'!$B$9-I467)= 4,"4", IF(('1 - Cover page'!$B$9-I467)= 5,"5", IF(('1 - Cover page'!$B$9-I467)= 6,"6", IF(('1 - Cover page'!$B$9-I467)= 7,"7", IF(('1 - Cover page'!$B$9-I467)= 8,"8", IF(('1 - Cover page'!$B$9-I467)= 9,"9", IF(('1 - Cover page'!$B$9-I467)= 10,"10", IF(('1 - Cover page'!$B$9-I467)= 11,"11", IF(('1 - Cover page'!$B$9-I467)= 12,"12", IF(('1 - Cover page'!$B$9-I467)= 13,"13", IF(('1 - Cover page'!$B$9-I467)= 14,"14", IF(('1 - Cover page'!$B$9-I467)= 15,"15",  ""))))))))))))))))</f>
        <v>0</v>
      </c>
      <c r="AA467" t="e">
        <f>VLOOKUP(E467,'Age group'!$A$2:$B$7,2,TRUE)</f>
        <v>#N/A</v>
      </c>
    </row>
    <row r="468" spans="1:27" ht="12.75" x14ac:dyDescent="0.2">
      <c r="A468" s="21">
        <v>465</v>
      </c>
      <c r="B468" s="22"/>
      <c r="C468" s="22"/>
      <c r="D468" s="23"/>
      <c r="E468" s="103"/>
      <c r="F468" s="22"/>
      <c r="G468" s="22"/>
      <c r="H468" s="24"/>
      <c r="I468" s="16"/>
      <c r="J468" s="25"/>
      <c r="K468" s="25"/>
      <c r="L468" s="26"/>
      <c r="M468" s="17"/>
      <c r="N468" s="27"/>
      <c r="O468" s="27"/>
      <c r="P468" s="27"/>
      <c r="Q468" s="28"/>
      <c r="R468" s="28"/>
      <c r="S468" s="27"/>
      <c r="T468" s="29"/>
      <c r="U468" s="29"/>
      <c r="V468" s="3"/>
      <c r="X468" t="str">
        <f>IF(('1 - Cover page'!$B$9-M468)&lt;6,"&lt;=5 Days","&gt;5 Days")</f>
        <v>&lt;=5 Days</v>
      </c>
      <c r="Y468" t="str">
        <f>IF(('1 - Cover page'!$B$9-M468)=0,"0", IF(('1 - Cover page'!$B$9-M468)= 1,"1", IF(('1 - Cover page'!$B$9-M468)= 2,"2", IF(('1 - Cover page'!$B$9-M468)= 3,"3", IF(('1 - Cover page'!$B$9-M468)= 4,"4", IF(('1 - Cover page'!$B$9-M468)= 5,"5", IF(('1 - Cover page'!$B$9-M468)= 6,"6", IF(('1 - Cover page'!$B$9-M468)= 7,"7", IF(('1 - Cover page'!$B$9-M468)= 8,"8", IF(('1 - Cover page'!$B$9-M468)= 9,"9", IF(('1 - Cover page'!$B$9-M468)= 10,"10", IF(('1 - Cover page'!$B$9-M468)= 11,"11", IF(('1 - Cover page'!$B$9-M468)= 12,"12", IF(('1 - Cover page'!$B$9-M468)= 13,"13", IF(('1 - Cover page'!$B$9-M468)= 14,"14", IF(('1 - Cover page'!$B$9-M468)= 15,"15",  ""))))))))))))))))</f>
        <v>0</v>
      </c>
      <c r="Z468" t="str">
        <f>IF(('1 - Cover page'!$B$9-I468)=0,"0", IF(('1 - Cover page'!$B$9-I468)= 1,"1", IF(('1 - Cover page'!$B$9-I468)= 2,"2", IF(('1 - Cover page'!$B$9-I468)= 3,"3", IF(('1 - Cover page'!$B$9-I468)= 4,"4", IF(('1 - Cover page'!$B$9-I468)= 5,"5", IF(('1 - Cover page'!$B$9-I468)= 6,"6", IF(('1 - Cover page'!$B$9-I468)= 7,"7", IF(('1 - Cover page'!$B$9-I468)= 8,"8", IF(('1 - Cover page'!$B$9-I468)= 9,"9", IF(('1 - Cover page'!$B$9-I468)= 10,"10", IF(('1 - Cover page'!$B$9-I468)= 11,"11", IF(('1 - Cover page'!$B$9-I468)= 12,"12", IF(('1 - Cover page'!$B$9-I468)= 13,"13", IF(('1 - Cover page'!$B$9-I468)= 14,"14", IF(('1 - Cover page'!$B$9-I468)= 15,"15",  ""))))))))))))))))</f>
        <v>0</v>
      </c>
      <c r="AA468" t="e">
        <f>VLOOKUP(E468,'Age group'!$A$2:$B$7,2,TRUE)</f>
        <v>#N/A</v>
      </c>
    </row>
    <row r="469" spans="1:27" ht="12.75" x14ac:dyDescent="0.2">
      <c r="A469" s="21">
        <v>466</v>
      </c>
      <c r="B469" s="22"/>
      <c r="C469" s="22"/>
      <c r="D469" s="23"/>
      <c r="E469" s="103"/>
      <c r="F469" s="22"/>
      <c r="G469" s="22"/>
      <c r="H469" s="24"/>
      <c r="I469" s="16"/>
      <c r="J469" s="25"/>
      <c r="K469" s="25"/>
      <c r="L469" s="26"/>
      <c r="M469" s="17"/>
      <c r="N469" s="27"/>
      <c r="O469" s="27"/>
      <c r="P469" s="27"/>
      <c r="Q469" s="28"/>
      <c r="R469" s="28"/>
      <c r="S469" s="27"/>
      <c r="T469" s="29"/>
      <c r="U469" s="29"/>
      <c r="V469" s="3"/>
      <c r="X469" t="str">
        <f>IF(('1 - Cover page'!$B$9-M469)&lt;6,"&lt;=5 Days","&gt;5 Days")</f>
        <v>&lt;=5 Days</v>
      </c>
      <c r="Y469" t="str">
        <f>IF(('1 - Cover page'!$B$9-M469)=0,"0", IF(('1 - Cover page'!$B$9-M469)= 1,"1", IF(('1 - Cover page'!$B$9-M469)= 2,"2", IF(('1 - Cover page'!$B$9-M469)= 3,"3", IF(('1 - Cover page'!$B$9-M469)= 4,"4", IF(('1 - Cover page'!$B$9-M469)= 5,"5", IF(('1 - Cover page'!$B$9-M469)= 6,"6", IF(('1 - Cover page'!$B$9-M469)= 7,"7", IF(('1 - Cover page'!$B$9-M469)= 8,"8", IF(('1 - Cover page'!$B$9-M469)= 9,"9", IF(('1 - Cover page'!$B$9-M469)= 10,"10", IF(('1 - Cover page'!$B$9-M469)= 11,"11", IF(('1 - Cover page'!$B$9-M469)= 12,"12", IF(('1 - Cover page'!$B$9-M469)= 13,"13", IF(('1 - Cover page'!$B$9-M469)= 14,"14", IF(('1 - Cover page'!$B$9-M469)= 15,"15",  ""))))))))))))))))</f>
        <v>0</v>
      </c>
      <c r="Z469" t="str">
        <f>IF(('1 - Cover page'!$B$9-I469)=0,"0", IF(('1 - Cover page'!$B$9-I469)= 1,"1", IF(('1 - Cover page'!$B$9-I469)= 2,"2", IF(('1 - Cover page'!$B$9-I469)= 3,"3", IF(('1 - Cover page'!$B$9-I469)= 4,"4", IF(('1 - Cover page'!$B$9-I469)= 5,"5", IF(('1 - Cover page'!$B$9-I469)= 6,"6", IF(('1 - Cover page'!$B$9-I469)= 7,"7", IF(('1 - Cover page'!$B$9-I469)= 8,"8", IF(('1 - Cover page'!$B$9-I469)= 9,"9", IF(('1 - Cover page'!$B$9-I469)= 10,"10", IF(('1 - Cover page'!$B$9-I469)= 11,"11", IF(('1 - Cover page'!$B$9-I469)= 12,"12", IF(('1 - Cover page'!$B$9-I469)= 13,"13", IF(('1 - Cover page'!$B$9-I469)= 14,"14", IF(('1 - Cover page'!$B$9-I469)= 15,"15",  ""))))))))))))))))</f>
        <v>0</v>
      </c>
      <c r="AA469" t="e">
        <f>VLOOKUP(E469,'Age group'!$A$2:$B$7,2,TRUE)</f>
        <v>#N/A</v>
      </c>
    </row>
    <row r="470" spans="1:27" ht="12.75" x14ac:dyDescent="0.2">
      <c r="A470" s="21">
        <v>467</v>
      </c>
      <c r="B470" s="22"/>
      <c r="C470" s="22"/>
      <c r="D470" s="23"/>
      <c r="E470" s="103"/>
      <c r="F470" s="22"/>
      <c r="G470" s="22"/>
      <c r="H470" s="24"/>
      <c r="I470" s="16"/>
      <c r="J470" s="25"/>
      <c r="K470" s="25"/>
      <c r="L470" s="26"/>
      <c r="M470" s="17"/>
      <c r="N470" s="27"/>
      <c r="O470" s="27"/>
      <c r="P470" s="27"/>
      <c r="Q470" s="28"/>
      <c r="R470" s="28"/>
      <c r="S470" s="27"/>
      <c r="T470" s="29"/>
      <c r="U470" s="29"/>
      <c r="V470" s="3"/>
      <c r="X470" t="str">
        <f>IF(('1 - Cover page'!$B$9-M470)&lt;6,"&lt;=5 Days","&gt;5 Days")</f>
        <v>&lt;=5 Days</v>
      </c>
      <c r="Y470" t="str">
        <f>IF(('1 - Cover page'!$B$9-M470)=0,"0", IF(('1 - Cover page'!$B$9-M470)= 1,"1", IF(('1 - Cover page'!$B$9-M470)= 2,"2", IF(('1 - Cover page'!$B$9-M470)= 3,"3", IF(('1 - Cover page'!$B$9-M470)= 4,"4", IF(('1 - Cover page'!$B$9-M470)= 5,"5", IF(('1 - Cover page'!$B$9-M470)= 6,"6", IF(('1 - Cover page'!$B$9-M470)= 7,"7", IF(('1 - Cover page'!$B$9-M470)= 8,"8", IF(('1 - Cover page'!$B$9-M470)= 9,"9", IF(('1 - Cover page'!$B$9-M470)= 10,"10", IF(('1 - Cover page'!$B$9-M470)= 11,"11", IF(('1 - Cover page'!$B$9-M470)= 12,"12", IF(('1 - Cover page'!$B$9-M470)= 13,"13", IF(('1 - Cover page'!$B$9-M470)= 14,"14", IF(('1 - Cover page'!$B$9-M470)= 15,"15",  ""))))))))))))))))</f>
        <v>0</v>
      </c>
      <c r="Z470" t="str">
        <f>IF(('1 - Cover page'!$B$9-I470)=0,"0", IF(('1 - Cover page'!$B$9-I470)= 1,"1", IF(('1 - Cover page'!$B$9-I470)= 2,"2", IF(('1 - Cover page'!$B$9-I470)= 3,"3", IF(('1 - Cover page'!$B$9-I470)= 4,"4", IF(('1 - Cover page'!$B$9-I470)= 5,"5", IF(('1 - Cover page'!$B$9-I470)= 6,"6", IF(('1 - Cover page'!$B$9-I470)= 7,"7", IF(('1 - Cover page'!$B$9-I470)= 8,"8", IF(('1 - Cover page'!$B$9-I470)= 9,"9", IF(('1 - Cover page'!$B$9-I470)= 10,"10", IF(('1 - Cover page'!$B$9-I470)= 11,"11", IF(('1 - Cover page'!$B$9-I470)= 12,"12", IF(('1 - Cover page'!$B$9-I470)= 13,"13", IF(('1 - Cover page'!$B$9-I470)= 14,"14", IF(('1 - Cover page'!$B$9-I470)= 15,"15",  ""))))))))))))))))</f>
        <v>0</v>
      </c>
      <c r="AA470" t="e">
        <f>VLOOKUP(E470,'Age group'!$A$2:$B$7,2,TRUE)</f>
        <v>#N/A</v>
      </c>
    </row>
    <row r="471" spans="1:27" ht="12.75" x14ac:dyDescent="0.2">
      <c r="A471" s="21">
        <v>468</v>
      </c>
      <c r="B471" s="22"/>
      <c r="C471" s="22"/>
      <c r="D471" s="23"/>
      <c r="E471" s="103"/>
      <c r="F471" s="22"/>
      <c r="G471" s="22"/>
      <c r="H471" s="24"/>
      <c r="I471" s="16"/>
      <c r="J471" s="25"/>
      <c r="K471" s="25"/>
      <c r="L471" s="26"/>
      <c r="M471" s="17"/>
      <c r="N471" s="27"/>
      <c r="O471" s="27"/>
      <c r="P471" s="27"/>
      <c r="Q471" s="28"/>
      <c r="R471" s="28"/>
      <c r="S471" s="27"/>
      <c r="T471" s="29"/>
      <c r="U471" s="29"/>
      <c r="V471" s="3"/>
      <c r="X471" t="str">
        <f>IF(('1 - Cover page'!$B$9-M471)&lt;6,"&lt;=5 Days","&gt;5 Days")</f>
        <v>&lt;=5 Days</v>
      </c>
      <c r="Y471" t="str">
        <f>IF(('1 - Cover page'!$B$9-M471)=0,"0", IF(('1 - Cover page'!$B$9-M471)= 1,"1", IF(('1 - Cover page'!$B$9-M471)= 2,"2", IF(('1 - Cover page'!$B$9-M471)= 3,"3", IF(('1 - Cover page'!$B$9-M471)= 4,"4", IF(('1 - Cover page'!$B$9-M471)= 5,"5", IF(('1 - Cover page'!$B$9-M471)= 6,"6", IF(('1 - Cover page'!$B$9-M471)= 7,"7", IF(('1 - Cover page'!$B$9-M471)= 8,"8", IF(('1 - Cover page'!$B$9-M471)= 9,"9", IF(('1 - Cover page'!$B$9-M471)= 10,"10", IF(('1 - Cover page'!$B$9-M471)= 11,"11", IF(('1 - Cover page'!$B$9-M471)= 12,"12", IF(('1 - Cover page'!$B$9-M471)= 13,"13", IF(('1 - Cover page'!$B$9-M471)= 14,"14", IF(('1 - Cover page'!$B$9-M471)= 15,"15",  ""))))))))))))))))</f>
        <v>0</v>
      </c>
      <c r="Z471" t="str">
        <f>IF(('1 - Cover page'!$B$9-I471)=0,"0", IF(('1 - Cover page'!$B$9-I471)= 1,"1", IF(('1 - Cover page'!$B$9-I471)= 2,"2", IF(('1 - Cover page'!$B$9-I471)= 3,"3", IF(('1 - Cover page'!$B$9-I471)= 4,"4", IF(('1 - Cover page'!$B$9-I471)= 5,"5", IF(('1 - Cover page'!$B$9-I471)= 6,"6", IF(('1 - Cover page'!$B$9-I471)= 7,"7", IF(('1 - Cover page'!$B$9-I471)= 8,"8", IF(('1 - Cover page'!$B$9-I471)= 9,"9", IF(('1 - Cover page'!$B$9-I471)= 10,"10", IF(('1 - Cover page'!$B$9-I471)= 11,"11", IF(('1 - Cover page'!$B$9-I471)= 12,"12", IF(('1 - Cover page'!$B$9-I471)= 13,"13", IF(('1 - Cover page'!$B$9-I471)= 14,"14", IF(('1 - Cover page'!$B$9-I471)= 15,"15",  ""))))))))))))))))</f>
        <v>0</v>
      </c>
      <c r="AA471" t="e">
        <f>VLOOKUP(E471,'Age group'!$A$2:$B$7,2,TRUE)</f>
        <v>#N/A</v>
      </c>
    </row>
    <row r="472" spans="1:27" ht="12.75" x14ac:dyDescent="0.2">
      <c r="A472" s="21">
        <v>469</v>
      </c>
      <c r="B472" s="22"/>
      <c r="C472" s="22"/>
      <c r="D472" s="23"/>
      <c r="E472" s="103"/>
      <c r="F472" s="22"/>
      <c r="G472" s="22"/>
      <c r="H472" s="24"/>
      <c r="I472" s="16"/>
      <c r="J472" s="25"/>
      <c r="K472" s="25"/>
      <c r="L472" s="26"/>
      <c r="M472" s="17"/>
      <c r="N472" s="27"/>
      <c r="O472" s="27"/>
      <c r="P472" s="27"/>
      <c r="Q472" s="28"/>
      <c r="R472" s="28"/>
      <c r="S472" s="27"/>
      <c r="T472" s="29"/>
      <c r="U472" s="29"/>
      <c r="V472" s="3"/>
      <c r="X472" t="str">
        <f>IF(('1 - Cover page'!$B$9-M472)&lt;6,"&lt;=5 Days","&gt;5 Days")</f>
        <v>&lt;=5 Days</v>
      </c>
      <c r="Y472" t="str">
        <f>IF(('1 - Cover page'!$B$9-M472)=0,"0", IF(('1 - Cover page'!$B$9-M472)= 1,"1", IF(('1 - Cover page'!$B$9-M472)= 2,"2", IF(('1 - Cover page'!$B$9-M472)= 3,"3", IF(('1 - Cover page'!$B$9-M472)= 4,"4", IF(('1 - Cover page'!$B$9-M472)= 5,"5", IF(('1 - Cover page'!$B$9-M472)= 6,"6", IF(('1 - Cover page'!$B$9-M472)= 7,"7", IF(('1 - Cover page'!$B$9-M472)= 8,"8", IF(('1 - Cover page'!$B$9-M472)= 9,"9", IF(('1 - Cover page'!$B$9-M472)= 10,"10", IF(('1 - Cover page'!$B$9-M472)= 11,"11", IF(('1 - Cover page'!$B$9-M472)= 12,"12", IF(('1 - Cover page'!$B$9-M472)= 13,"13", IF(('1 - Cover page'!$B$9-M472)= 14,"14", IF(('1 - Cover page'!$B$9-M472)= 15,"15",  ""))))))))))))))))</f>
        <v>0</v>
      </c>
      <c r="Z472" t="str">
        <f>IF(('1 - Cover page'!$B$9-I472)=0,"0", IF(('1 - Cover page'!$B$9-I472)= 1,"1", IF(('1 - Cover page'!$B$9-I472)= 2,"2", IF(('1 - Cover page'!$B$9-I472)= 3,"3", IF(('1 - Cover page'!$B$9-I472)= 4,"4", IF(('1 - Cover page'!$B$9-I472)= 5,"5", IF(('1 - Cover page'!$B$9-I472)= 6,"6", IF(('1 - Cover page'!$B$9-I472)= 7,"7", IF(('1 - Cover page'!$B$9-I472)= 8,"8", IF(('1 - Cover page'!$B$9-I472)= 9,"9", IF(('1 - Cover page'!$B$9-I472)= 10,"10", IF(('1 - Cover page'!$B$9-I472)= 11,"11", IF(('1 - Cover page'!$B$9-I472)= 12,"12", IF(('1 - Cover page'!$B$9-I472)= 13,"13", IF(('1 - Cover page'!$B$9-I472)= 14,"14", IF(('1 - Cover page'!$B$9-I472)= 15,"15",  ""))))))))))))))))</f>
        <v>0</v>
      </c>
      <c r="AA472" t="e">
        <f>VLOOKUP(E472,'Age group'!$A$2:$B$7,2,TRUE)</f>
        <v>#N/A</v>
      </c>
    </row>
    <row r="473" spans="1:27" ht="12.75" x14ac:dyDescent="0.2">
      <c r="A473" s="21">
        <v>470</v>
      </c>
      <c r="B473" s="22"/>
      <c r="C473" s="22"/>
      <c r="D473" s="23"/>
      <c r="E473" s="103"/>
      <c r="F473" s="22"/>
      <c r="G473" s="22"/>
      <c r="H473" s="24"/>
      <c r="I473" s="16"/>
      <c r="J473" s="25"/>
      <c r="K473" s="25"/>
      <c r="L473" s="26"/>
      <c r="M473" s="17"/>
      <c r="N473" s="27"/>
      <c r="O473" s="27"/>
      <c r="P473" s="27"/>
      <c r="Q473" s="28"/>
      <c r="R473" s="28"/>
      <c r="S473" s="27"/>
      <c r="T473" s="29"/>
      <c r="U473" s="29"/>
      <c r="V473" s="3"/>
      <c r="X473" t="str">
        <f>IF(('1 - Cover page'!$B$9-M473)&lt;6,"&lt;=5 Days","&gt;5 Days")</f>
        <v>&lt;=5 Days</v>
      </c>
      <c r="Y473" t="str">
        <f>IF(('1 - Cover page'!$B$9-M473)=0,"0", IF(('1 - Cover page'!$B$9-M473)= 1,"1", IF(('1 - Cover page'!$B$9-M473)= 2,"2", IF(('1 - Cover page'!$B$9-M473)= 3,"3", IF(('1 - Cover page'!$B$9-M473)= 4,"4", IF(('1 - Cover page'!$B$9-M473)= 5,"5", IF(('1 - Cover page'!$B$9-M473)= 6,"6", IF(('1 - Cover page'!$B$9-M473)= 7,"7", IF(('1 - Cover page'!$B$9-M473)= 8,"8", IF(('1 - Cover page'!$B$9-M473)= 9,"9", IF(('1 - Cover page'!$B$9-M473)= 10,"10", IF(('1 - Cover page'!$B$9-M473)= 11,"11", IF(('1 - Cover page'!$B$9-M473)= 12,"12", IF(('1 - Cover page'!$B$9-M473)= 13,"13", IF(('1 - Cover page'!$B$9-M473)= 14,"14", IF(('1 - Cover page'!$B$9-M473)= 15,"15",  ""))))))))))))))))</f>
        <v>0</v>
      </c>
      <c r="Z473" t="str">
        <f>IF(('1 - Cover page'!$B$9-I473)=0,"0", IF(('1 - Cover page'!$B$9-I473)= 1,"1", IF(('1 - Cover page'!$B$9-I473)= 2,"2", IF(('1 - Cover page'!$B$9-I473)= 3,"3", IF(('1 - Cover page'!$B$9-I473)= 4,"4", IF(('1 - Cover page'!$B$9-I473)= 5,"5", IF(('1 - Cover page'!$B$9-I473)= 6,"6", IF(('1 - Cover page'!$B$9-I473)= 7,"7", IF(('1 - Cover page'!$B$9-I473)= 8,"8", IF(('1 - Cover page'!$B$9-I473)= 9,"9", IF(('1 - Cover page'!$B$9-I473)= 10,"10", IF(('1 - Cover page'!$B$9-I473)= 11,"11", IF(('1 - Cover page'!$B$9-I473)= 12,"12", IF(('1 - Cover page'!$B$9-I473)= 13,"13", IF(('1 - Cover page'!$B$9-I473)= 14,"14", IF(('1 - Cover page'!$B$9-I473)= 15,"15",  ""))))))))))))))))</f>
        <v>0</v>
      </c>
      <c r="AA473" t="e">
        <f>VLOOKUP(E473,'Age group'!$A$2:$B$7,2,TRUE)</f>
        <v>#N/A</v>
      </c>
    </row>
    <row r="474" spans="1:27" ht="12.75" x14ac:dyDescent="0.2">
      <c r="A474" s="21">
        <v>471</v>
      </c>
      <c r="B474" s="22"/>
      <c r="C474" s="22"/>
      <c r="D474" s="23"/>
      <c r="E474" s="103"/>
      <c r="F474" s="22"/>
      <c r="G474" s="22"/>
      <c r="H474" s="24"/>
      <c r="I474" s="16"/>
      <c r="J474" s="25"/>
      <c r="K474" s="25"/>
      <c r="L474" s="26"/>
      <c r="M474" s="17"/>
      <c r="N474" s="27"/>
      <c r="O474" s="27"/>
      <c r="P474" s="27"/>
      <c r="Q474" s="28"/>
      <c r="R474" s="28"/>
      <c r="S474" s="27"/>
      <c r="T474" s="29"/>
      <c r="U474" s="29"/>
      <c r="V474" s="3"/>
      <c r="X474" t="str">
        <f>IF(('1 - Cover page'!$B$9-M474)&lt;6,"&lt;=5 Days","&gt;5 Days")</f>
        <v>&lt;=5 Days</v>
      </c>
      <c r="Y474" t="str">
        <f>IF(('1 - Cover page'!$B$9-M474)=0,"0", IF(('1 - Cover page'!$B$9-M474)= 1,"1", IF(('1 - Cover page'!$B$9-M474)= 2,"2", IF(('1 - Cover page'!$B$9-M474)= 3,"3", IF(('1 - Cover page'!$B$9-M474)= 4,"4", IF(('1 - Cover page'!$B$9-M474)= 5,"5", IF(('1 - Cover page'!$B$9-M474)= 6,"6", IF(('1 - Cover page'!$B$9-M474)= 7,"7", IF(('1 - Cover page'!$B$9-M474)= 8,"8", IF(('1 - Cover page'!$B$9-M474)= 9,"9", IF(('1 - Cover page'!$B$9-M474)= 10,"10", IF(('1 - Cover page'!$B$9-M474)= 11,"11", IF(('1 - Cover page'!$B$9-M474)= 12,"12", IF(('1 - Cover page'!$B$9-M474)= 13,"13", IF(('1 - Cover page'!$B$9-M474)= 14,"14", IF(('1 - Cover page'!$B$9-M474)= 15,"15",  ""))))))))))))))))</f>
        <v>0</v>
      </c>
      <c r="Z474" t="str">
        <f>IF(('1 - Cover page'!$B$9-I474)=0,"0", IF(('1 - Cover page'!$B$9-I474)= 1,"1", IF(('1 - Cover page'!$B$9-I474)= 2,"2", IF(('1 - Cover page'!$B$9-I474)= 3,"3", IF(('1 - Cover page'!$B$9-I474)= 4,"4", IF(('1 - Cover page'!$B$9-I474)= 5,"5", IF(('1 - Cover page'!$B$9-I474)= 6,"6", IF(('1 - Cover page'!$B$9-I474)= 7,"7", IF(('1 - Cover page'!$B$9-I474)= 8,"8", IF(('1 - Cover page'!$B$9-I474)= 9,"9", IF(('1 - Cover page'!$B$9-I474)= 10,"10", IF(('1 - Cover page'!$B$9-I474)= 11,"11", IF(('1 - Cover page'!$B$9-I474)= 12,"12", IF(('1 - Cover page'!$B$9-I474)= 13,"13", IF(('1 - Cover page'!$B$9-I474)= 14,"14", IF(('1 - Cover page'!$B$9-I474)= 15,"15",  ""))))))))))))))))</f>
        <v>0</v>
      </c>
      <c r="AA474" t="e">
        <f>VLOOKUP(E474,'Age group'!$A$2:$B$7,2,TRUE)</f>
        <v>#N/A</v>
      </c>
    </row>
    <row r="475" spans="1:27" ht="12.75" x14ac:dyDescent="0.2">
      <c r="A475" s="21">
        <v>472</v>
      </c>
      <c r="B475" s="22"/>
      <c r="C475" s="22"/>
      <c r="D475" s="23"/>
      <c r="E475" s="103"/>
      <c r="F475" s="22"/>
      <c r="G475" s="22"/>
      <c r="H475" s="24"/>
      <c r="I475" s="16"/>
      <c r="J475" s="25"/>
      <c r="K475" s="25"/>
      <c r="L475" s="26"/>
      <c r="M475" s="17"/>
      <c r="N475" s="27"/>
      <c r="O475" s="27"/>
      <c r="P475" s="27"/>
      <c r="Q475" s="28"/>
      <c r="R475" s="28"/>
      <c r="S475" s="27"/>
      <c r="T475" s="29"/>
      <c r="U475" s="29"/>
      <c r="V475" s="3"/>
      <c r="X475" t="str">
        <f>IF(('1 - Cover page'!$B$9-M475)&lt;6,"&lt;=5 Days","&gt;5 Days")</f>
        <v>&lt;=5 Days</v>
      </c>
      <c r="Y475" t="str">
        <f>IF(('1 - Cover page'!$B$9-M475)=0,"0", IF(('1 - Cover page'!$B$9-M475)= 1,"1", IF(('1 - Cover page'!$B$9-M475)= 2,"2", IF(('1 - Cover page'!$B$9-M475)= 3,"3", IF(('1 - Cover page'!$B$9-M475)= 4,"4", IF(('1 - Cover page'!$B$9-M475)= 5,"5", IF(('1 - Cover page'!$B$9-M475)= 6,"6", IF(('1 - Cover page'!$B$9-M475)= 7,"7", IF(('1 - Cover page'!$B$9-M475)= 8,"8", IF(('1 - Cover page'!$B$9-M475)= 9,"9", IF(('1 - Cover page'!$B$9-M475)= 10,"10", IF(('1 - Cover page'!$B$9-M475)= 11,"11", IF(('1 - Cover page'!$B$9-M475)= 12,"12", IF(('1 - Cover page'!$B$9-M475)= 13,"13", IF(('1 - Cover page'!$B$9-M475)= 14,"14", IF(('1 - Cover page'!$B$9-M475)= 15,"15",  ""))))))))))))))))</f>
        <v>0</v>
      </c>
      <c r="Z475" t="str">
        <f>IF(('1 - Cover page'!$B$9-I475)=0,"0", IF(('1 - Cover page'!$B$9-I475)= 1,"1", IF(('1 - Cover page'!$B$9-I475)= 2,"2", IF(('1 - Cover page'!$B$9-I475)= 3,"3", IF(('1 - Cover page'!$B$9-I475)= 4,"4", IF(('1 - Cover page'!$B$9-I475)= 5,"5", IF(('1 - Cover page'!$B$9-I475)= 6,"6", IF(('1 - Cover page'!$B$9-I475)= 7,"7", IF(('1 - Cover page'!$B$9-I475)= 8,"8", IF(('1 - Cover page'!$B$9-I475)= 9,"9", IF(('1 - Cover page'!$B$9-I475)= 10,"10", IF(('1 - Cover page'!$B$9-I475)= 11,"11", IF(('1 - Cover page'!$B$9-I475)= 12,"12", IF(('1 - Cover page'!$B$9-I475)= 13,"13", IF(('1 - Cover page'!$B$9-I475)= 14,"14", IF(('1 - Cover page'!$B$9-I475)= 15,"15",  ""))))))))))))))))</f>
        <v>0</v>
      </c>
      <c r="AA475" t="e">
        <f>VLOOKUP(E475,'Age group'!$A$2:$B$7,2,TRUE)</f>
        <v>#N/A</v>
      </c>
    </row>
    <row r="476" spans="1:27" ht="12.75" x14ac:dyDescent="0.2">
      <c r="A476" s="21">
        <v>473</v>
      </c>
      <c r="B476" s="22"/>
      <c r="C476" s="22"/>
      <c r="D476" s="23"/>
      <c r="E476" s="103"/>
      <c r="F476" s="22"/>
      <c r="G476" s="22"/>
      <c r="H476" s="24"/>
      <c r="I476" s="16"/>
      <c r="J476" s="25"/>
      <c r="K476" s="25"/>
      <c r="L476" s="26"/>
      <c r="M476" s="17"/>
      <c r="N476" s="27"/>
      <c r="O476" s="27"/>
      <c r="P476" s="27"/>
      <c r="Q476" s="28"/>
      <c r="R476" s="28"/>
      <c r="S476" s="27"/>
      <c r="T476" s="29"/>
      <c r="U476" s="29"/>
      <c r="V476" s="3"/>
      <c r="X476" t="str">
        <f>IF(('1 - Cover page'!$B$9-M476)&lt;6,"&lt;=5 Days","&gt;5 Days")</f>
        <v>&lt;=5 Days</v>
      </c>
      <c r="Y476" t="str">
        <f>IF(('1 - Cover page'!$B$9-M476)=0,"0", IF(('1 - Cover page'!$B$9-M476)= 1,"1", IF(('1 - Cover page'!$B$9-M476)= 2,"2", IF(('1 - Cover page'!$B$9-M476)= 3,"3", IF(('1 - Cover page'!$B$9-M476)= 4,"4", IF(('1 - Cover page'!$B$9-M476)= 5,"5", IF(('1 - Cover page'!$B$9-M476)= 6,"6", IF(('1 - Cover page'!$B$9-M476)= 7,"7", IF(('1 - Cover page'!$B$9-M476)= 8,"8", IF(('1 - Cover page'!$B$9-M476)= 9,"9", IF(('1 - Cover page'!$B$9-M476)= 10,"10", IF(('1 - Cover page'!$B$9-M476)= 11,"11", IF(('1 - Cover page'!$B$9-M476)= 12,"12", IF(('1 - Cover page'!$B$9-M476)= 13,"13", IF(('1 - Cover page'!$B$9-M476)= 14,"14", IF(('1 - Cover page'!$B$9-M476)= 15,"15",  ""))))))))))))))))</f>
        <v>0</v>
      </c>
      <c r="Z476" t="str">
        <f>IF(('1 - Cover page'!$B$9-I476)=0,"0", IF(('1 - Cover page'!$B$9-I476)= 1,"1", IF(('1 - Cover page'!$B$9-I476)= 2,"2", IF(('1 - Cover page'!$B$9-I476)= 3,"3", IF(('1 - Cover page'!$B$9-I476)= 4,"4", IF(('1 - Cover page'!$B$9-I476)= 5,"5", IF(('1 - Cover page'!$B$9-I476)= 6,"6", IF(('1 - Cover page'!$B$9-I476)= 7,"7", IF(('1 - Cover page'!$B$9-I476)= 8,"8", IF(('1 - Cover page'!$B$9-I476)= 9,"9", IF(('1 - Cover page'!$B$9-I476)= 10,"10", IF(('1 - Cover page'!$B$9-I476)= 11,"11", IF(('1 - Cover page'!$B$9-I476)= 12,"12", IF(('1 - Cover page'!$B$9-I476)= 13,"13", IF(('1 - Cover page'!$B$9-I476)= 14,"14", IF(('1 - Cover page'!$B$9-I476)= 15,"15",  ""))))))))))))))))</f>
        <v>0</v>
      </c>
      <c r="AA476" t="e">
        <f>VLOOKUP(E476,'Age group'!$A$2:$B$7,2,TRUE)</f>
        <v>#N/A</v>
      </c>
    </row>
    <row r="477" spans="1:27" ht="12.75" x14ac:dyDescent="0.2">
      <c r="A477" s="21">
        <v>474</v>
      </c>
      <c r="B477" s="22"/>
      <c r="C477" s="22"/>
      <c r="D477" s="23"/>
      <c r="E477" s="103"/>
      <c r="F477" s="22"/>
      <c r="G477" s="22"/>
      <c r="H477" s="24"/>
      <c r="I477" s="16"/>
      <c r="J477" s="25"/>
      <c r="K477" s="25"/>
      <c r="L477" s="26"/>
      <c r="M477" s="17"/>
      <c r="N477" s="27"/>
      <c r="O477" s="27"/>
      <c r="P477" s="27"/>
      <c r="Q477" s="28"/>
      <c r="R477" s="28"/>
      <c r="S477" s="27"/>
      <c r="T477" s="29"/>
      <c r="U477" s="29"/>
      <c r="V477" s="3"/>
      <c r="X477" t="str">
        <f>IF(('1 - Cover page'!$B$9-M477)&lt;6,"&lt;=5 Days","&gt;5 Days")</f>
        <v>&lt;=5 Days</v>
      </c>
      <c r="Y477" t="str">
        <f>IF(('1 - Cover page'!$B$9-M477)=0,"0", IF(('1 - Cover page'!$B$9-M477)= 1,"1", IF(('1 - Cover page'!$B$9-M477)= 2,"2", IF(('1 - Cover page'!$B$9-M477)= 3,"3", IF(('1 - Cover page'!$B$9-M477)= 4,"4", IF(('1 - Cover page'!$B$9-M477)= 5,"5", IF(('1 - Cover page'!$B$9-M477)= 6,"6", IF(('1 - Cover page'!$B$9-M477)= 7,"7", IF(('1 - Cover page'!$B$9-M477)= 8,"8", IF(('1 - Cover page'!$B$9-M477)= 9,"9", IF(('1 - Cover page'!$B$9-M477)= 10,"10", IF(('1 - Cover page'!$B$9-M477)= 11,"11", IF(('1 - Cover page'!$B$9-M477)= 12,"12", IF(('1 - Cover page'!$B$9-M477)= 13,"13", IF(('1 - Cover page'!$B$9-M477)= 14,"14", IF(('1 - Cover page'!$B$9-M477)= 15,"15",  ""))))))))))))))))</f>
        <v>0</v>
      </c>
      <c r="Z477" t="str">
        <f>IF(('1 - Cover page'!$B$9-I477)=0,"0", IF(('1 - Cover page'!$B$9-I477)= 1,"1", IF(('1 - Cover page'!$B$9-I477)= 2,"2", IF(('1 - Cover page'!$B$9-I477)= 3,"3", IF(('1 - Cover page'!$B$9-I477)= 4,"4", IF(('1 - Cover page'!$B$9-I477)= 5,"5", IF(('1 - Cover page'!$B$9-I477)= 6,"6", IF(('1 - Cover page'!$B$9-I477)= 7,"7", IF(('1 - Cover page'!$B$9-I477)= 8,"8", IF(('1 - Cover page'!$B$9-I477)= 9,"9", IF(('1 - Cover page'!$B$9-I477)= 10,"10", IF(('1 - Cover page'!$B$9-I477)= 11,"11", IF(('1 - Cover page'!$B$9-I477)= 12,"12", IF(('1 - Cover page'!$B$9-I477)= 13,"13", IF(('1 - Cover page'!$B$9-I477)= 14,"14", IF(('1 - Cover page'!$B$9-I477)= 15,"15",  ""))))))))))))))))</f>
        <v>0</v>
      </c>
      <c r="AA477" t="e">
        <f>VLOOKUP(E477,'Age group'!$A$2:$B$7,2,TRUE)</f>
        <v>#N/A</v>
      </c>
    </row>
    <row r="478" spans="1:27" ht="12.75" x14ac:dyDescent="0.2">
      <c r="A478" s="21">
        <v>475</v>
      </c>
      <c r="B478" s="22"/>
      <c r="C478" s="22"/>
      <c r="D478" s="23"/>
      <c r="E478" s="103"/>
      <c r="F478" s="22"/>
      <c r="G478" s="22"/>
      <c r="H478" s="24"/>
      <c r="I478" s="16"/>
      <c r="J478" s="25"/>
      <c r="K478" s="25"/>
      <c r="L478" s="26"/>
      <c r="M478" s="17"/>
      <c r="N478" s="27"/>
      <c r="O478" s="27"/>
      <c r="P478" s="27"/>
      <c r="Q478" s="28"/>
      <c r="R478" s="28"/>
      <c r="S478" s="27"/>
      <c r="T478" s="29"/>
      <c r="U478" s="29"/>
      <c r="V478" s="3"/>
      <c r="X478" t="str">
        <f>IF(('1 - Cover page'!$B$9-M478)&lt;6,"&lt;=5 Days","&gt;5 Days")</f>
        <v>&lt;=5 Days</v>
      </c>
      <c r="Y478" t="str">
        <f>IF(('1 - Cover page'!$B$9-M478)=0,"0", IF(('1 - Cover page'!$B$9-M478)= 1,"1", IF(('1 - Cover page'!$B$9-M478)= 2,"2", IF(('1 - Cover page'!$B$9-M478)= 3,"3", IF(('1 - Cover page'!$B$9-M478)= 4,"4", IF(('1 - Cover page'!$B$9-M478)= 5,"5", IF(('1 - Cover page'!$B$9-M478)= 6,"6", IF(('1 - Cover page'!$B$9-M478)= 7,"7", IF(('1 - Cover page'!$B$9-M478)= 8,"8", IF(('1 - Cover page'!$B$9-M478)= 9,"9", IF(('1 - Cover page'!$B$9-M478)= 10,"10", IF(('1 - Cover page'!$B$9-M478)= 11,"11", IF(('1 - Cover page'!$B$9-M478)= 12,"12", IF(('1 - Cover page'!$B$9-M478)= 13,"13", IF(('1 - Cover page'!$B$9-M478)= 14,"14", IF(('1 - Cover page'!$B$9-M478)= 15,"15",  ""))))))))))))))))</f>
        <v>0</v>
      </c>
      <c r="Z478" t="str">
        <f>IF(('1 - Cover page'!$B$9-I478)=0,"0", IF(('1 - Cover page'!$B$9-I478)= 1,"1", IF(('1 - Cover page'!$B$9-I478)= 2,"2", IF(('1 - Cover page'!$B$9-I478)= 3,"3", IF(('1 - Cover page'!$B$9-I478)= 4,"4", IF(('1 - Cover page'!$B$9-I478)= 5,"5", IF(('1 - Cover page'!$B$9-I478)= 6,"6", IF(('1 - Cover page'!$B$9-I478)= 7,"7", IF(('1 - Cover page'!$B$9-I478)= 8,"8", IF(('1 - Cover page'!$B$9-I478)= 9,"9", IF(('1 - Cover page'!$B$9-I478)= 10,"10", IF(('1 - Cover page'!$B$9-I478)= 11,"11", IF(('1 - Cover page'!$B$9-I478)= 12,"12", IF(('1 - Cover page'!$B$9-I478)= 13,"13", IF(('1 - Cover page'!$B$9-I478)= 14,"14", IF(('1 - Cover page'!$B$9-I478)= 15,"15",  ""))))))))))))))))</f>
        <v>0</v>
      </c>
      <c r="AA478" t="e">
        <f>VLOOKUP(E478,'Age group'!$A$2:$B$7,2,TRUE)</f>
        <v>#N/A</v>
      </c>
    </row>
    <row r="479" spans="1:27" ht="12.75" x14ac:dyDescent="0.2">
      <c r="A479" s="21">
        <v>476</v>
      </c>
      <c r="B479" s="22"/>
      <c r="C479" s="22"/>
      <c r="D479" s="23"/>
      <c r="E479" s="103"/>
      <c r="F479" s="22"/>
      <c r="G479" s="22"/>
      <c r="H479" s="24"/>
      <c r="I479" s="16"/>
      <c r="J479" s="25"/>
      <c r="K479" s="25"/>
      <c r="L479" s="26"/>
      <c r="M479" s="17"/>
      <c r="N479" s="27"/>
      <c r="O479" s="27"/>
      <c r="P479" s="27"/>
      <c r="Q479" s="28"/>
      <c r="R479" s="28"/>
      <c r="S479" s="27"/>
      <c r="T479" s="29"/>
      <c r="U479" s="29"/>
      <c r="V479" s="3"/>
      <c r="X479" t="str">
        <f>IF(('1 - Cover page'!$B$9-M479)&lt;6,"&lt;=5 Days","&gt;5 Days")</f>
        <v>&lt;=5 Days</v>
      </c>
      <c r="Y479" t="str">
        <f>IF(('1 - Cover page'!$B$9-M479)=0,"0", IF(('1 - Cover page'!$B$9-M479)= 1,"1", IF(('1 - Cover page'!$B$9-M479)= 2,"2", IF(('1 - Cover page'!$B$9-M479)= 3,"3", IF(('1 - Cover page'!$B$9-M479)= 4,"4", IF(('1 - Cover page'!$B$9-M479)= 5,"5", IF(('1 - Cover page'!$B$9-M479)= 6,"6", IF(('1 - Cover page'!$B$9-M479)= 7,"7", IF(('1 - Cover page'!$B$9-M479)= 8,"8", IF(('1 - Cover page'!$B$9-M479)= 9,"9", IF(('1 - Cover page'!$B$9-M479)= 10,"10", IF(('1 - Cover page'!$B$9-M479)= 11,"11", IF(('1 - Cover page'!$B$9-M479)= 12,"12", IF(('1 - Cover page'!$B$9-M479)= 13,"13", IF(('1 - Cover page'!$B$9-M479)= 14,"14", IF(('1 - Cover page'!$B$9-M479)= 15,"15",  ""))))))))))))))))</f>
        <v>0</v>
      </c>
      <c r="Z479" t="str">
        <f>IF(('1 - Cover page'!$B$9-I479)=0,"0", IF(('1 - Cover page'!$B$9-I479)= 1,"1", IF(('1 - Cover page'!$B$9-I479)= 2,"2", IF(('1 - Cover page'!$B$9-I479)= 3,"3", IF(('1 - Cover page'!$B$9-I479)= 4,"4", IF(('1 - Cover page'!$B$9-I479)= 5,"5", IF(('1 - Cover page'!$B$9-I479)= 6,"6", IF(('1 - Cover page'!$B$9-I479)= 7,"7", IF(('1 - Cover page'!$B$9-I479)= 8,"8", IF(('1 - Cover page'!$B$9-I479)= 9,"9", IF(('1 - Cover page'!$B$9-I479)= 10,"10", IF(('1 - Cover page'!$B$9-I479)= 11,"11", IF(('1 - Cover page'!$B$9-I479)= 12,"12", IF(('1 - Cover page'!$B$9-I479)= 13,"13", IF(('1 - Cover page'!$B$9-I479)= 14,"14", IF(('1 - Cover page'!$B$9-I479)= 15,"15",  ""))))))))))))))))</f>
        <v>0</v>
      </c>
      <c r="AA479" t="e">
        <f>VLOOKUP(E479,'Age group'!$A$2:$B$7,2,TRUE)</f>
        <v>#N/A</v>
      </c>
    </row>
    <row r="480" spans="1:27" ht="12.75" x14ac:dyDescent="0.2">
      <c r="A480" s="21">
        <v>477</v>
      </c>
      <c r="B480" s="22"/>
      <c r="C480" s="22"/>
      <c r="D480" s="23"/>
      <c r="E480" s="103"/>
      <c r="F480" s="22"/>
      <c r="G480" s="22"/>
      <c r="H480" s="24"/>
      <c r="I480" s="16"/>
      <c r="J480" s="25"/>
      <c r="K480" s="25"/>
      <c r="L480" s="26"/>
      <c r="M480" s="17"/>
      <c r="N480" s="27"/>
      <c r="O480" s="27"/>
      <c r="P480" s="27"/>
      <c r="Q480" s="28"/>
      <c r="R480" s="28"/>
      <c r="S480" s="27"/>
      <c r="T480" s="29"/>
      <c r="U480" s="29"/>
      <c r="V480" s="3"/>
      <c r="X480" t="str">
        <f>IF(('1 - Cover page'!$B$9-M480)&lt;6,"&lt;=5 Days","&gt;5 Days")</f>
        <v>&lt;=5 Days</v>
      </c>
      <c r="Y480" t="str">
        <f>IF(('1 - Cover page'!$B$9-M480)=0,"0", IF(('1 - Cover page'!$B$9-M480)= 1,"1", IF(('1 - Cover page'!$B$9-M480)= 2,"2", IF(('1 - Cover page'!$B$9-M480)= 3,"3", IF(('1 - Cover page'!$B$9-M480)= 4,"4", IF(('1 - Cover page'!$B$9-M480)= 5,"5", IF(('1 - Cover page'!$B$9-M480)= 6,"6", IF(('1 - Cover page'!$B$9-M480)= 7,"7", IF(('1 - Cover page'!$B$9-M480)= 8,"8", IF(('1 - Cover page'!$B$9-M480)= 9,"9", IF(('1 - Cover page'!$B$9-M480)= 10,"10", IF(('1 - Cover page'!$B$9-M480)= 11,"11", IF(('1 - Cover page'!$B$9-M480)= 12,"12", IF(('1 - Cover page'!$B$9-M480)= 13,"13", IF(('1 - Cover page'!$B$9-M480)= 14,"14", IF(('1 - Cover page'!$B$9-M480)= 15,"15",  ""))))))))))))))))</f>
        <v>0</v>
      </c>
      <c r="Z480" t="str">
        <f>IF(('1 - Cover page'!$B$9-I480)=0,"0", IF(('1 - Cover page'!$B$9-I480)= 1,"1", IF(('1 - Cover page'!$B$9-I480)= 2,"2", IF(('1 - Cover page'!$B$9-I480)= 3,"3", IF(('1 - Cover page'!$B$9-I480)= 4,"4", IF(('1 - Cover page'!$B$9-I480)= 5,"5", IF(('1 - Cover page'!$B$9-I480)= 6,"6", IF(('1 - Cover page'!$B$9-I480)= 7,"7", IF(('1 - Cover page'!$B$9-I480)= 8,"8", IF(('1 - Cover page'!$B$9-I480)= 9,"9", IF(('1 - Cover page'!$B$9-I480)= 10,"10", IF(('1 - Cover page'!$B$9-I480)= 11,"11", IF(('1 - Cover page'!$B$9-I480)= 12,"12", IF(('1 - Cover page'!$B$9-I480)= 13,"13", IF(('1 - Cover page'!$B$9-I480)= 14,"14", IF(('1 - Cover page'!$B$9-I480)= 15,"15",  ""))))))))))))))))</f>
        <v>0</v>
      </c>
      <c r="AA480" t="e">
        <f>VLOOKUP(E480,'Age group'!$A$2:$B$7,2,TRUE)</f>
        <v>#N/A</v>
      </c>
    </row>
    <row r="481" spans="1:27" ht="12.75" x14ac:dyDescent="0.2">
      <c r="A481" s="21">
        <v>478</v>
      </c>
      <c r="B481" s="22"/>
      <c r="C481" s="22"/>
      <c r="D481" s="23"/>
      <c r="E481" s="103"/>
      <c r="F481" s="22"/>
      <c r="G481" s="22"/>
      <c r="H481" s="24"/>
      <c r="I481" s="16"/>
      <c r="J481" s="25"/>
      <c r="K481" s="25"/>
      <c r="L481" s="26"/>
      <c r="M481" s="17"/>
      <c r="N481" s="27"/>
      <c r="O481" s="27"/>
      <c r="P481" s="27"/>
      <c r="Q481" s="28"/>
      <c r="R481" s="28"/>
      <c r="S481" s="27"/>
      <c r="T481" s="29"/>
      <c r="U481" s="29"/>
      <c r="V481" s="3"/>
      <c r="X481" t="str">
        <f>IF(('1 - Cover page'!$B$9-M481)&lt;6,"&lt;=5 Days","&gt;5 Days")</f>
        <v>&lt;=5 Days</v>
      </c>
      <c r="Y481" t="str">
        <f>IF(('1 - Cover page'!$B$9-M481)=0,"0", IF(('1 - Cover page'!$B$9-M481)= 1,"1", IF(('1 - Cover page'!$B$9-M481)= 2,"2", IF(('1 - Cover page'!$B$9-M481)= 3,"3", IF(('1 - Cover page'!$B$9-M481)= 4,"4", IF(('1 - Cover page'!$B$9-M481)= 5,"5", IF(('1 - Cover page'!$B$9-M481)= 6,"6", IF(('1 - Cover page'!$B$9-M481)= 7,"7", IF(('1 - Cover page'!$B$9-M481)= 8,"8", IF(('1 - Cover page'!$B$9-M481)= 9,"9", IF(('1 - Cover page'!$B$9-M481)= 10,"10", IF(('1 - Cover page'!$B$9-M481)= 11,"11", IF(('1 - Cover page'!$B$9-M481)= 12,"12", IF(('1 - Cover page'!$B$9-M481)= 13,"13", IF(('1 - Cover page'!$B$9-M481)= 14,"14", IF(('1 - Cover page'!$B$9-M481)= 15,"15",  ""))))))))))))))))</f>
        <v>0</v>
      </c>
      <c r="Z481" t="str">
        <f>IF(('1 - Cover page'!$B$9-I481)=0,"0", IF(('1 - Cover page'!$B$9-I481)= 1,"1", IF(('1 - Cover page'!$B$9-I481)= 2,"2", IF(('1 - Cover page'!$B$9-I481)= 3,"3", IF(('1 - Cover page'!$B$9-I481)= 4,"4", IF(('1 - Cover page'!$B$9-I481)= 5,"5", IF(('1 - Cover page'!$B$9-I481)= 6,"6", IF(('1 - Cover page'!$B$9-I481)= 7,"7", IF(('1 - Cover page'!$B$9-I481)= 8,"8", IF(('1 - Cover page'!$B$9-I481)= 9,"9", IF(('1 - Cover page'!$B$9-I481)= 10,"10", IF(('1 - Cover page'!$B$9-I481)= 11,"11", IF(('1 - Cover page'!$B$9-I481)= 12,"12", IF(('1 - Cover page'!$B$9-I481)= 13,"13", IF(('1 - Cover page'!$B$9-I481)= 14,"14", IF(('1 - Cover page'!$B$9-I481)= 15,"15",  ""))))))))))))))))</f>
        <v>0</v>
      </c>
      <c r="AA481" t="e">
        <f>VLOOKUP(E481,'Age group'!$A$2:$B$7,2,TRUE)</f>
        <v>#N/A</v>
      </c>
    </row>
    <row r="482" spans="1:27" ht="12.75" x14ac:dyDescent="0.2">
      <c r="A482" s="21">
        <v>479</v>
      </c>
      <c r="B482" s="22"/>
      <c r="C482" s="22"/>
      <c r="D482" s="23"/>
      <c r="E482" s="103"/>
      <c r="F482" s="22"/>
      <c r="G482" s="22"/>
      <c r="H482" s="24"/>
      <c r="I482" s="16"/>
      <c r="J482" s="25"/>
      <c r="K482" s="25"/>
      <c r="L482" s="26"/>
      <c r="M482" s="17"/>
      <c r="N482" s="27"/>
      <c r="O482" s="27"/>
      <c r="P482" s="27"/>
      <c r="Q482" s="28"/>
      <c r="R482" s="28"/>
      <c r="S482" s="27"/>
      <c r="T482" s="29"/>
      <c r="U482" s="29"/>
      <c r="V482" s="3"/>
      <c r="X482" t="str">
        <f>IF(('1 - Cover page'!$B$9-M482)&lt;6,"&lt;=5 Days","&gt;5 Days")</f>
        <v>&lt;=5 Days</v>
      </c>
      <c r="Y482" t="str">
        <f>IF(('1 - Cover page'!$B$9-M482)=0,"0", IF(('1 - Cover page'!$B$9-M482)= 1,"1", IF(('1 - Cover page'!$B$9-M482)= 2,"2", IF(('1 - Cover page'!$B$9-M482)= 3,"3", IF(('1 - Cover page'!$B$9-M482)= 4,"4", IF(('1 - Cover page'!$B$9-M482)= 5,"5", IF(('1 - Cover page'!$B$9-M482)= 6,"6", IF(('1 - Cover page'!$B$9-M482)= 7,"7", IF(('1 - Cover page'!$B$9-M482)= 8,"8", IF(('1 - Cover page'!$B$9-M482)= 9,"9", IF(('1 - Cover page'!$B$9-M482)= 10,"10", IF(('1 - Cover page'!$B$9-M482)= 11,"11", IF(('1 - Cover page'!$B$9-M482)= 12,"12", IF(('1 - Cover page'!$B$9-M482)= 13,"13", IF(('1 - Cover page'!$B$9-M482)= 14,"14", IF(('1 - Cover page'!$B$9-M482)= 15,"15",  ""))))))))))))))))</f>
        <v>0</v>
      </c>
      <c r="Z482" t="str">
        <f>IF(('1 - Cover page'!$B$9-I482)=0,"0", IF(('1 - Cover page'!$B$9-I482)= 1,"1", IF(('1 - Cover page'!$B$9-I482)= 2,"2", IF(('1 - Cover page'!$B$9-I482)= 3,"3", IF(('1 - Cover page'!$B$9-I482)= 4,"4", IF(('1 - Cover page'!$B$9-I482)= 5,"5", IF(('1 - Cover page'!$B$9-I482)= 6,"6", IF(('1 - Cover page'!$B$9-I482)= 7,"7", IF(('1 - Cover page'!$B$9-I482)= 8,"8", IF(('1 - Cover page'!$B$9-I482)= 9,"9", IF(('1 - Cover page'!$B$9-I482)= 10,"10", IF(('1 - Cover page'!$B$9-I482)= 11,"11", IF(('1 - Cover page'!$B$9-I482)= 12,"12", IF(('1 - Cover page'!$B$9-I482)= 13,"13", IF(('1 - Cover page'!$B$9-I482)= 14,"14", IF(('1 - Cover page'!$B$9-I482)= 15,"15",  ""))))))))))))))))</f>
        <v>0</v>
      </c>
      <c r="AA482" t="e">
        <f>VLOOKUP(E482,'Age group'!$A$2:$B$7,2,TRUE)</f>
        <v>#N/A</v>
      </c>
    </row>
    <row r="483" spans="1:27" ht="12.75" x14ac:dyDescent="0.2">
      <c r="A483" s="21">
        <v>480</v>
      </c>
      <c r="B483" s="22"/>
      <c r="C483" s="22"/>
      <c r="D483" s="23"/>
      <c r="E483" s="103"/>
      <c r="F483" s="22"/>
      <c r="G483" s="22"/>
      <c r="H483" s="24"/>
      <c r="I483" s="16"/>
      <c r="J483" s="25"/>
      <c r="K483" s="25"/>
      <c r="L483" s="26"/>
      <c r="M483" s="17"/>
      <c r="N483" s="27"/>
      <c r="O483" s="27"/>
      <c r="P483" s="27"/>
      <c r="Q483" s="28"/>
      <c r="R483" s="28"/>
      <c r="S483" s="27"/>
      <c r="T483" s="29"/>
      <c r="U483" s="29"/>
      <c r="V483" s="3"/>
      <c r="X483" t="str">
        <f>IF(('1 - Cover page'!$B$9-M483)&lt;6,"&lt;=5 Days","&gt;5 Days")</f>
        <v>&lt;=5 Days</v>
      </c>
      <c r="Y483" t="str">
        <f>IF(('1 - Cover page'!$B$9-M483)=0,"0", IF(('1 - Cover page'!$B$9-M483)= 1,"1", IF(('1 - Cover page'!$B$9-M483)= 2,"2", IF(('1 - Cover page'!$B$9-M483)= 3,"3", IF(('1 - Cover page'!$B$9-M483)= 4,"4", IF(('1 - Cover page'!$B$9-M483)= 5,"5", IF(('1 - Cover page'!$B$9-M483)= 6,"6", IF(('1 - Cover page'!$B$9-M483)= 7,"7", IF(('1 - Cover page'!$B$9-M483)= 8,"8", IF(('1 - Cover page'!$B$9-M483)= 9,"9", IF(('1 - Cover page'!$B$9-M483)= 10,"10", IF(('1 - Cover page'!$B$9-M483)= 11,"11", IF(('1 - Cover page'!$B$9-M483)= 12,"12", IF(('1 - Cover page'!$B$9-M483)= 13,"13", IF(('1 - Cover page'!$B$9-M483)= 14,"14", IF(('1 - Cover page'!$B$9-M483)= 15,"15",  ""))))))))))))))))</f>
        <v>0</v>
      </c>
      <c r="Z483" t="str">
        <f>IF(('1 - Cover page'!$B$9-I483)=0,"0", IF(('1 - Cover page'!$B$9-I483)= 1,"1", IF(('1 - Cover page'!$B$9-I483)= 2,"2", IF(('1 - Cover page'!$B$9-I483)= 3,"3", IF(('1 - Cover page'!$B$9-I483)= 4,"4", IF(('1 - Cover page'!$B$9-I483)= 5,"5", IF(('1 - Cover page'!$B$9-I483)= 6,"6", IF(('1 - Cover page'!$B$9-I483)= 7,"7", IF(('1 - Cover page'!$B$9-I483)= 8,"8", IF(('1 - Cover page'!$B$9-I483)= 9,"9", IF(('1 - Cover page'!$B$9-I483)= 10,"10", IF(('1 - Cover page'!$B$9-I483)= 11,"11", IF(('1 - Cover page'!$B$9-I483)= 12,"12", IF(('1 - Cover page'!$B$9-I483)= 13,"13", IF(('1 - Cover page'!$B$9-I483)= 14,"14", IF(('1 - Cover page'!$B$9-I483)= 15,"15",  ""))))))))))))))))</f>
        <v>0</v>
      </c>
      <c r="AA483" t="e">
        <f>VLOOKUP(E483,'Age group'!$A$2:$B$7,2,TRUE)</f>
        <v>#N/A</v>
      </c>
    </row>
    <row r="484" spans="1:27" ht="12.75" x14ac:dyDescent="0.2">
      <c r="A484" s="21">
        <v>481</v>
      </c>
      <c r="B484" s="22"/>
      <c r="C484" s="22"/>
      <c r="D484" s="23"/>
      <c r="E484" s="103"/>
      <c r="F484" s="22"/>
      <c r="G484" s="22"/>
      <c r="H484" s="24"/>
      <c r="I484" s="16"/>
      <c r="J484" s="25"/>
      <c r="K484" s="25"/>
      <c r="L484" s="26"/>
      <c r="M484" s="17"/>
      <c r="N484" s="27"/>
      <c r="O484" s="27"/>
      <c r="P484" s="27"/>
      <c r="Q484" s="28"/>
      <c r="R484" s="28"/>
      <c r="S484" s="27"/>
      <c r="T484" s="29"/>
      <c r="U484" s="29"/>
      <c r="V484" s="3"/>
      <c r="X484" t="str">
        <f>IF(('1 - Cover page'!$B$9-M484)&lt;6,"&lt;=5 Days","&gt;5 Days")</f>
        <v>&lt;=5 Days</v>
      </c>
      <c r="Y484" t="str">
        <f>IF(('1 - Cover page'!$B$9-M484)=0,"0", IF(('1 - Cover page'!$B$9-M484)= 1,"1", IF(('1 - Cover page'!$B$9-M484)= 2,"2", IF(('1 - Cover page'!$B$9-M484)= 3,"3", IF(('1 - Cover page'!$B$9-M484)= 4,"4", IF(('1 - Cover page'!$B$9-M484)= 5,"5", IF(('1 - Cover page'!$B$9-M484)= 6,"6", IF(('1 - Cover page'!$B$9-M484)= 7,"7", IF(('1 - Cover page'!$B$9-M484)= 8,"8", IF(('1 - Cover page'!$B$9-M484)= 9,"9", IF(('1 - Cover page'!$B$9-M484)= 10,"10", IF(('1 - Cover page'!$B$9-M484)= 11,"11", IF(('1 - Cover page'!$B$9-M484)= 12,"12", IF(('1 - Cover page'!$B$9-M484)= 13,"13", IF(('1 - Cover page'!$B$9-M484)= 14,"14", IF(('1 - Cover page'!$B$9-M484)= 15,"15",  ""))))))))))))))))</f>
        <v>0</v>
      </c>
      <c r="Z484" t="str">
        <f>IF(('1 - Cover page'!$B$9-I484)=0,"0", IF(('1 - Cover page'!$B$9-I484)= 1,"1", IF(('1 - Cover page'!$B$9-I484)= 2,"2", IF(('1 - Cover page'!$B$9-I484)= 3,"3", IF(('1 - Cover page'!$B$9-I484)= 4,"4", IF(('1 - Cover page'!$B$9-I484)= 5,"5", IF(('1 - Cover page'!$B$9-I484)= 6,"6", IF(('1 - Cover page'!$B$9-I484)= 7,"7", IF(('1 - Cover page'!$B$9-I484)= 8,"8", IF(('1 - Cover page'!$B$9-I484)= 9,"9", IF(('1 - Cover page'!$B$9-I484)= 10,"10", IF(('1 - Cover page'!$B$9-I484)= 11,"11", IF(('1 - Cover page'!$B$9-I484)= 12,"12", IF(('1 - Cover page'!$B$9-I484)= 13,"13", IF(('1 - Cover page'!$B$9-I484)= 14,"14", IF(('1 - Cover page'!$B$9-I484)= 15,"15",  ""))))))))))))))))</f>
        <v>0</v>
      </c>
      <c r="AA484" t="e">
        <f>VLOOKUP(E484,'Age group'!$A$2:$B$7,2,TRUE)</f>
        <v>#N/A</v>
      </c>
    </row>
    <row r="485" spans="1:27" ht="12.75" x14ac:dyDescent="0.2">
      <c r="A485" s="21">
        <v>482</v>
      </c>
      <c r="B485" s="22"/>
      <c r="C485" s="22"/>
      <c r="D485" s="23"/>
      <c r="E485" s="103"/>
      <c r="F485" s="22"/>
      <c r="G485" s="22"/>
      <c r="H485" s="24"/>
      <c r="I485" s="16"/>
      <c r="J485" s="25"/>
      <c r="K485" s="25"/>
      <c r="L485" s="26"/>
      <c r="M485" s="17"/>
      <c r="N485" s="27"/>
      <c r="O485" s="27"/>
      <c r="P485" s="27"/>
      <c r="Q485" s="28"/>
      <c r="R485" s="28"/>
      <c r="S485" s="27"/>
      <c r="T485" s="29"/>
      <c r="U485" s="29"/>
      <c r="V485" s="3"/>
      <c r="X485" t="str">
        <f>IF(('1 - Cover page'!$B$9-M485)&lt;6,"&lt;=5 Days","&gt;5 Days")</f>
        <v>&lt;=5 Days</v>
      </c>
      <c r="Y485" t="str">
        <f>IF(('1 - Cover page'!$B$9-M485)=0,"0", IF(('1 - Cover page'!$B$9-M485)= 1,"1", IF(('1 - Cover page'!$B$9-M485)= 2,"2", IF(('1 - Cover page'!$B$9-M485)= 3,"3", IF(('1 - Cover page'!$B$9-M485)= 4,"4", IF(('1 - Cover page'!$B$9-M485)= 5,"5", IF(('1 - Cover page'!$B$9-M485)= 6,"6", IF(('1 - Cover page'!$B$9-M485)= 7,"7", IF(('1 - Cover page'!$B$9-M485)= 8,"8", IF(('1 - Cover page'!$B$9-M485)= 9,"9", IF(('1 - Cover page'!$B$9-M485)= 10,"10", IF(('1 - Cover page'!$B$9-M485)= 11,"11", IF(('1 - Cover page'!$B$9-M485)= 12,"12", IF(('1 - Cover page'!$B$9-M485)= 13,"13", IF(('1 - Cover page'!$B$9-M485)= 14,"14", IF(('1 - Cover page'!$B$9-M485)= 15,"15",  ""))))))))))))))))</f>
        <v>0</v>
      </c>
      <c r="Z485" t="str">
        <f>IF(('1 - Cover page'!$B$9-I485)=0,"0", IF(('1 - Cover page'!$B$9-I485)= 1,"1", IF(('1 - Cover page'!$B$9-I485)= 2,"2", IF(('1 - Cover page'!$B$9-I485)= 3,"3", IF(('1 - Cover page'!$B$9-I485)= 4,"4", IF(('1 - Cover page'!$B$9-I485)= 5,"5", IF(('1 - Cover page'!$B$9-I485)= 6,"6", IF(('1 - Cover page'!$B$9-I485)= 7,"7", IF(('1 - Cover page'!$B$9-I485)= 8,"8", IF(('1 - Cover page'!$B$9-I485)= 9,"9", IF(('1 - Cover page'!$B$9-I485)= 10,"10", IF(('1 - Cover page'!$B$9-I485)= 11,"11", IF(('1 - Cover page'!$B$9-I485)= 12,"12", IF(('1 - Cover page'!$B$9-I485)= 13,"13", IF(('1 - Cover page'!$B$9-I485)= 14,"14", IF(('1 - Cover page'!$B$9-I485)= 15,"15",  ""))))))))))))))))</f>
        <v>0</v>
      </c>
      <c r="AA485" t="e">
        <f>VLOOKUP(E485,'Age group'!$A$2:$B$7,2,TRUE)</f>
        <v>#N/A</v>
      </c>
    </row>
    <row r="486" spans="1:27" ht="12.75" x14ac:dyDescent="0.2">
      <c r="A486" s="21">
        <v>483</v>
      </c>
      <c r="B486" s="22"/>
      <c r="C486" s="22"/>
      <c r="D486" s="23"/>
      <c r="E486" s="103"/>
      <c r="F486" s="22"/>
      <c r="G486" s="22"/>
      <c r="H486" s="24"/>
      <c r="I486" s="16"/>
      <c r="J486" s="25"/>
      <c r="K486" s="25"/>
      <c r="L486" s="26"/>
      <c r="M486" s="17"/>
      <c r="N486" s="27"/>
      <c r="O486" s="27"/>
      <c r="P486" s="27"/>
      <c r="Q486" s="28"/>
      <c r="R486" s="28"/>
      <c r="S486" s="27"/>
      <c r="T486" s="29"/>
      <c r="U486" s="29"/>
      <c r="V486" s="3"/>
      <c r="X486" t="str">
        <f>IF(('1 - Cover page'!$B$9-M486)&lt;6,"&lt;=5 Days","&gt;5 Days")</f>
        <v>&lt;=5 Days</v>
      </c>
      <c r="Y486" t="str">
        <f>IF(('1 - Cover page'!$B$9-M486)=0,"0", IF(('1 - Cover page'!$B$9-M486)= 1,"1", IF(('1 - Cover page'!$B$9-M486)= 2,"2", IF(('1 - Cover page'!$B$9-M486)= 3,"3", IF(('1 - Cover page'!$B$9-M486)= 4,"4", IF(('1 - Cover page'!$B$9-M486)= 5,"5", IF(('1 - Cover page'!$B$9-M486)= 6,"6", IF(('1 - Cover page'!$B$9-M486)= 7,"7", IF(('1 - Cover page'!$B$9-M486)= 8,"8", IF(('1 - Cover page'!$B$9-M486)= 9,"9", IF(('1 - Cover page'!$B$9-M486)= 10,"10", IF(('1 - Cover page'!$B$9-M486)= 11,"11", IF(('1 - Cover page'!$B$9-M486)= 12,"12", IF(('1 - Cover page'!$B$9-M486)= 13,"13", IF(('1 - Cover page'!$B$9-M486)= 14,"14", IF(('1 - Cover page'!$B$9-M486)= 15,"15",  ""))))))))))))))))</f>
        <v>0</v>
      </c>
      <c r="Z486" t="str">
        <f>IF(('1 - Cover page'!$B$9-I486)=0,"0", IF(('1 - Cover page'!$B$9-I486)= 1,"1", IF(('1 - Cover page'!$B$9-I486)= 2,"2", IF(('1 - Cover page'!$B$9-I486)= 3,"3", IF(('1 - Cover page'!$B$9-I486)= 4,"4", IF(('1 - Cover page'!$B$9-I486)= 5,"5", IF(('1 - Cover page'!$B$9-I486)= 6,"6", IF(('1 - Cover page'!$B$9-I486)= 7,"7", IF(('1 - Cover page'!$B$9-I486)= 8,"8", IF(('1 - Cover page'!$B$9-I486)= 9,"9", IF(('1 - Cover page'!$B$9-I486)= 10,"10", IF(('1 - Cover page'!$B$9-I486)= 11,"11", IF(('1 - Cover page'!$B$9-I486)= 12,"12", IF(('1 - Cover page'!$B$9-I486)= 13,"13", IF(('1 - Cover page'!$B$9-I486)= 14,"14", IF(('1 - Cover page'!$B$9-I486)= 15,"15",  ""))))))))))))))))</f>
        <v>0</v>
      </c>
      <c r="AA486" t="e">
        <f>VLOOKUP(E486,'Age group'!$A$2:$B$7,2,TRUE)</f>
        <v>#N/A</v>
      </c>
    </row>
    <row r="487" spans="1:27" ht="12.75" x14ac:dyDescent="0.2">
      <c r="A487" s="21">
        <v>484</v>
      </c>
      <c r="B487" s="22"/>
      <c r="C487" s="22"/>
      <c r="D487" s="23"/>
      <c r="E487" s="103"/>
      <c r="F487" s="22"/>
      <c r="G487" s="22"/>
      <c r="H487" s="24"/>
      <c r="I487" s="16"/>
      <c r="J487" s="25"/>
      <c r="K487" s="25"/>
      <c r="L487" s="26"/>
      <c r="M487" s="17"/>
      <c r="N487" s="27"/>
      <c r="O487" s="27"/>
      <c r="P487" s="27"/>
      <c r="Q487" s="28"/>
      <c r="R487" s="28"/>
      <c r="S487" s="27"/>
      <c r="T487" s="29"/>
      <c r="U487" s="29"/>
      <c r="V487" s="3"/>
      <c r="X487" t="str">
        <f>IF(('1 - Cover page'!$B$9-M487)&lt;6,"&lt;=5 Days","&gt;5 Days")</f>
        <v>&lt;=5 Days</v>
      </c>
      <c r="Y487" t="str">
        <f>IF(('1 - Cover page'!$B$9-M487)=0,"0", IF(('1 - Cover page'!$B$9-M487)= 1,"1", IF(('1 - Cover page'!$B$9-M487)= 2,"2", IF(('1 - Cover page'!$B$9-M487)= 3,"3", IF(('1 - Cover page'!$B$9-M487)= 4,"4", IF(('1 - Cover page'!$B$9-M487)= 5,"5", IF(('1 - Cover page'!$B$9-M487)= 6,"6", IF(('1 - Cover page'!$B$9-M487)= 7,"7", IF(('1 - Cover page'!$B$9-M487)= 8,"8", IF(('1 - Cover page'!$B$9-M487)= 9,"9", IF(('1 - Cover page'!$B$9-M487)= 10,"10", IF(('1 - Cover page'!$B$9-M487)= 11,"11", IF(('1 - Cover page'!$B$9-M487)= 12,"12", IF(('1 - Cover page'!$B$9-M487)= 13,"13", IF(('1 - Cover page'!$B$9-M487)= 14,"14", IF(('1 - Cover page'!$B$9-M487)= 15,"15",  ""))))))))))))))))</f>
        <v>0</v>
      </c>
      <c r="Z487" t="str">
        <f>IF(('1 - Cover page'!$B$9-I487)=0,"0", IF(('1 - Cover page'!$B$9-I487)= 1,"1", IF(('1 - Cover page'!$B$9-I487)= 2,"2", IF(('1 - Cover page'!$B$9-I487)= 3,"3", IF(('1 - Cover page'!$B$9-I487)= 4,"4", IF(('1 - Cover page'!$B$9-I487)= 5,"5", IF(('1 - Cover page'!$B$9-I487)= 6,"6", IF(('1 - Cover page'!$B$9-I487)= 7,"7", IF(('1 - Cover page'!$B$9-I487)= 8,"8", IF(('1 - Cover page'!$B$9-I487)= 9,"9", IF(('1 - Cover page'!$B$9-I487)= 10,"10", IF(('1 - Cover page'!$B$9-I487)= 11,"11", IF(('1 - Cover page'!$B$9-I487)= 12,"12", IF(('1 - Cover page'!$B$9-I487)= 13,"13", IF(('1 - Cover page'!$B$9-I487)= 14,"14", IF(('1 - Cover page'!$B$9-I487)= 15,"15",  ""))))))))))))))))</f>
        <v>0</v>
      </c>
      <c r="AA487" t="e">
        <f>VLOOKUP(E487,'Age group'!$A$2:$B$7,2,TRUE)</f>
        <v>#N/A</v>
      </c>
    </row>
    <row r="488" spans="1:27" ht="12.75" x14ac:dyDescent="0.2">
      <c r="A488" s="21">
        <v>485</v>
      </c>
      <c r="B488" s="22"/>
      <c r="C488" s="22"/>
      <c r="D488" s="23"/>
      <c r="E488" s="103"/>
      <c r="F488" s="22"/>
      <c r="G488" s="22"/>
      <c r="H488" s="24"/>
      <c r="I488" s="16"/>
      <c r="J488" s="25"/>
      <c r="K488" s="25"/>
      <c r="L488" s="26"/>
      <c r="M488" s="17"/>
      <c r="N488" s="27"/>
      <c r="O488" s="27"/>
      <c r="P488" s="27"/>
      <c r="Q488" s="28"/>
      <c r="R488" s="28"/>
      <c r="S488" s="27"/>
      <c r="T488" s="29"/>
      <c r="U488" s="29"/>
      <c r="V488" s="3"/>
      <c r="X488" t="str">
        <f>IF(('1 - Cover page'!$B$9-M488)&lt;6,"&lt;=5 Days","&gt;5 Days")</f>
        <v>&lt;=5 Days</v>
      </c>
      <c r="Y488" t="str">
        <f>IF(('1 - Cover page'!$B$9-M488)=0,"0", IF(('1 - Cover page'!$B$9-M488)= 1,"1", IF(('1 - Cover page'!$B$9-M488)= 2,"2", IF(('1 - Cover page'!$B$9-M488)= 3,"3", IF(('1 - Cover page'!$B$9-M488)= 4,"4", IF(('1 - Cover page'!$B$9-M488)= 5,"5", IF(('1 - Cover page'!$B$9-M488)= 6,"6", IF(('1 - Cover page'!$B$9-M488)= 7,"7", IF(('1 - Cover page'!$B$9-M488)= 8,"8", IF(('1 - Cover page'!$B$9-M488)= 9,"9", IF(('1 - Cover page'!$B$9-M488)= 10,"10", IF(('1 - Cover page'!$B$9-M488)= 11,"11", IF(('1 - Cover page'!$B$9-M488)= 12,"12", IF(('1 - Cover page'!$B$9-M488)= 13,"13", IF(('1 - Cover page'!$B$9-M488)= 14,"14", IF(('1 - Cover page'!$B$9-M488)= 15,"15",  ""))))))))))))))))</f>
        <v>0</v>
      </c>
      <c r="Z488" t="str">
        <f>IF(('1 - Cover page'!$B$9-I488)=0,"0", IF(('1 - Cover page'!$B$9-I488)= 1,"1", IF(('1 - Cover page'!$B$9-I488)= 2,"2", IF(('1 - Cover page'!$B$9-I488)= 3,"3", IF(('1 - Cover page'!$B$9-I488)= 4,"4", IF(('1 - Cover page'!$B$9-I488)= 5,"5", IF(('1 - Cover page'!$B$9-I488)= 6,"6", IF(('1 - Cover page'!$B$9-I488)= 7,"7", IF(('1 - Cover page'!$B$9-I488)= 8,"8", IF(('1 - Cover page'!$B$9-I488)= 9,"9", IF(('1 - Cover page'!$B$9-I488)= 10,"10", IF(('1 - Cover page'!$B$9-I488)= 11,"11", IF(('1 - Cover page'!$B$9-I488)= 12,"12", IF(('1 - Cover page'!$B$9-I488)= 13,"13", IF(('1 - Cover page'!$B$9-I488)= 14,"14", IF(('1 - Cover page'!$B$9-I488)= 15,"15",  ""))))))))))))))))</f>
        <v>0</v>
      </c>
      <c r="AA488" t="e">
        <f>VLOOKUP(E488,'Age group'!$A$2:$B$7,2,TRUE)</f>
        <v>#N/A</v>
      </c>
    </row>
    <row r="489" spans="1:27" ht="12.75" x14ac:dyDescent="0.2">
      <c r="A489" s="21">
        <v>486</v>
      </c>
      <c r="B489" s="22"/>
      <c r="C489" s="22"/>
      <c r="D489" s="23"/>
      <c r="E489" s="103"/>
      <c r="F489" s="22"/>
      <c r="G489" s="22"/>
      <c r="H489" s="24"/>
      <c r="I489" s="16"/>
      <c r="J489" s="25"/>
      <c r="K489" s="25"/>
      <c r="L489" s="26"/>
      <c r="M489" s="17"/>
      <c r="N489" s="27"/>
      <c r="O489" s="27"/>
      <c r="P489" s="27"/>
      <c r="Q489" s="28"/>
      <c r="R489" s="28"/>
      <c r="S489" s="27"/>
      <c r="T489" s="29"/>
      <c r="U489" s="29"/>
      <c r="V489" s="3"/>
      <c r="X489" t="str">
        <f>IF(('1 - Cover page'!$B$9-M489)&lt;6,"&lt;=5 Days","&gt;5 Days")</f>
        <v>&lt;=5 Days</v>
      </c>
      <c r="Y489" t="str">
        <f>IF(('1 - Cover page'!$B$9-M489)=0,"0", IF(('1 - Cover page'!$B$9-M489)= 1,"1", IF(('1 - Cover page'!$B$9-M489)= 2,"2", IF(('1 - Cover page'!$B$9-M489)= 3,"3", IF(('1 - Cover page'!$B$9-M489)= 4,"4", IF(('1 - Cover page'!$B$9-M489)= 5,"5", IF(('1 - Cover page'!$B$9-M489)= 6,"6", IF(('1 - Cover page'!$B$9-M489)= 7,"7", IF(('1 - Cover page'!$B$9-M489)= 8,"8", IF(('1 - Cover page'!$B$9-M489)= 9,"9", IF(('1 - Cover page'!$B$9-M489)= 10,"10", IF(('1 - Cover page'!$B$9-M489)= 11,"11", IF(('1 - Cover page'!$B$9-M489)= 12,"12", IF(('1 - Cover page'!$B$9-M489)= 13,"13", IF(('1 - Cover page'!$B$9-M489)= 14,"14", IF(('1 - Cover page'!$B$9-M489)= 15,"15",  ""))))))))))))))))</f>
        <v>0</v>
      </c>
      <c r="Z489" t="str">
        <f>IF(('1 - Cover page'!$B$9-I489)=0,"0", IF(('1 - Cover page'!$B$9-I489)= 1,"1", IF(('1 - Cover page'!$B$9-I489)= 2,"2", IF(('1 - Cover page'!$B$9-I489)= 3,"3", IF(('1 - Cover page'!$B$9-I489)= 4,"4", IF(('1 - Cover page'!$B$9-I489)= 5,"5", IF(('1 - Cover page'!$B$9-I489)= 6,"6", IF(('1 - Cover page'!$B$9-I489)= 7,"7", IF(('1 - Cover page'!$B$9-I489)= 8,"8", IF(('1 - Cover page'!$B$9-I489)= 9,"9", IF(('1 - Cover page'!$B$9-I489)= 10,"10", IF(('1 - Cover page'!$B$9-I489)= 11,"11", IF(('1 - Cover page'!$B$9-I489)= 12,"12", IF(('1 - Cover page'!$B$9-I489)= 13,"13", IF(('1 - Cover page'!$B$9-I489)= 14,"14", IF(('1 - Cover page'!$B$9-I489)= 15,"15",  ""))))))))))))))))</f>
        <v>0</v>
      </c>
      <c r="AA489" t="e">
        <f>VLOOKUP(E489,'Age group'!$A$2:$B$7,2,TRUE)</f>
        <v>#N/A</v>
      </c>
    </row>
    <row r="490" spans="1:27" ht="12.75" x14ac:dyDescent="0.2">
      <c r="A490" s="21">
        <v>487</v>
      </c>
      <c r="B490" s="22"/>
      <c r="C490" s="22"/>
      <c r="D490" s="23"/>
      <c r="E490" s="103"/>
      <c r="F490" s="22"/>
      <c r="G490" s="22"/>
      <c r="H490" s="24"/>
      <c r="I490" s="16"/>
      <c r="J490" s="25"/>
      <c r="K490" s="25"/>
      <c r="L490" s="26"/>
      <c r="M490" s="17"/>
      <c r="N490" s="27"/>
      <c r="O490" s="27"/>
      <c r="P490" s="27"/>
      <c r="Q490" s="28"/>
      <c r="R490" s="28"/>
      <c r="S490" s="27"/>
      <c r="T490" s="29"/>
      <c r="U490" s="29"/>
      <c r="V490" s="3"/>
      <c r="X490" t="str">
        <f>IF(('1 - Cover page'!$B$9-M490)&lt;6,"&lt;=5 Days","&gt;5 Days")</f>
        <v>&lt;=5 Days</v>
      </c>
      <c r="Y490" t="str">
        <f>IF(('1 - Cover page'!$B$9-M490)=0,"0", IF(('1 - Cover page'!$B$9-M490)= 1,"1", IF(('1 - Cover page'!$B$9-M490)= 2,"2", IF(('1 - Cover page'!$B$9-M490)= 3,"3", IF(('1 - Cover page'!$B$9-M490)= 4,"4", IF(('1 - Cover page'!$B$9-M490)= 5,"5", IF(('1 - Cover page'!$B$9-M490)= 6,"6", IF(('1 - Cover page'!$B$9-M490)= 7,"7", IF(('1 - Cover page'!$B$9-M490)= 8,"8", IF(('1 - Cover page'!$B$9-M490)= 9,"9", IF(('1 - Cover page'!$B$9-M490)= 10,"10", IF(('1 - Cover page'!$B$9-M490)= 11,"11", IF(('1 - Cover page'!$B$9-M490)= 12,"12", IF(('1 - Cover page'!$B$9-M490)= 13,"13", IF(('1 - Cover page'!$B$9-M490)= 14,"14", IF(('1 - Cover page'!$B$9-M490)= 15,"15",  ""))))))))))))))))</f>
        <v>0</v>
      </c>
      <c r="Z490" t="str">
        <f>IF(('1 - Cover page'!$B$9-I490)=0,"0", IF(('1 - Cover page'!$B$9-I490)= 1,"1", IF(('1 - Cover page'!$B$9-I490)= 2,"2", IF(('1 - Cover page'!$B$9-I490)= 3,"3", IF(('1 - Cover page'!$B$9-I490)= 4,"4", IF(('1 - Cover page'!$B$9-I490)= 5,"5", IF(('1 - Cover page'!$B$9-I490)= 6,"6", IF(('1 - Cover page'!$B$9-I490)= 7,"7", IF(('1 - Cover page'!$B$9-I490)= 8,"8", IF(('1 - Cover page'!$B$9-I490)= 9,"9", IF(('1 - Cover page'!$B$9-I490)= 10,"10", IF(('1 - Cover page'!$B$9-I490)= 11,"11", IF(('1 - Cover page'!$B$9-I490)= 12,"12", IF(('1 - Cover page'!$B$9-I490)= 13,"13", IF(('1 - Cover page'!$B$9-I490)= 14,"14", IF(('1 - Cover page'!$B$9-I490)= 15,"15",  ""))))))))))))))))</f>
        <v>0</v>
      </c>
      <c r="AA490" t="e">
        <f>VLOOKUP(E490,'Age group'!$A$2:$B$7,2,TRUE)</f>
        <v>#N/A</v>
      </c>
    </row>
    <row r="491" spans="1:27" ht="12.75" x14ac:dyDescent="0.2">
      <c r="A491" s="21">
        <v>488</v>
      </c>
      <c r="B491" s="22"/>
      <c r="C491" s="22"/>
      <c r="D491" s="23"/>
      <c r="E491" s="103"/>
      <c r="F491" s="22"/>
      <c r="G491" s="22"/>
      <c r="H491" s="24"/>
      <c r="I491" s="16"/>
      <c r="J491" s="25"/>
      <c r="K491" s="25"/>
      <c r="L491" s="26"/>
      <c r="M491" s="17"/>
      <c r="N491" s="27"/>
      <c r="O491" s="27"/>
      <c r="P491" s="27"/>
      <c r="Q491" s="28"/>
      <c r="R491" s="28"/>
      <c r="S491" s="27"/>
      <c r="T491" s="29"/>
      <c r="U491" s="29"/>
      <c r="V491" s="3"/>
      <c r="X491" t="str">
        <f>IF(('1 - Cover page'!$B$9-M491)&lt;6,"&lt;=5 Days","&gt;5 Days")</f>
        <v>&lt;=5 Days</v>
      </c>
      <c r="Y491" t="str">
        <f>IF(('1 - Cover page'!$B$9-M491)=0,"0", IF(('1 - Cover page'!$B$9-M491)= 1,"1", IF(('1 - Cover page'!$B$9-M491)= 2,"2", IF(('1 - Cover page'!$B$9-M491)= 3,"3", IF(('1 - Cover page'!$B$9-M491)= 4,"4", IF(('1 - Cover page'!$B$9-M491)= 5,"5", IF(('1 - Cover page'!$B$9-M491)= 6,"6", IF(('1 - Cover page'!$B$9-M491)= 7,"7", IF(('1 - Cover page'!$B$9-M491)= 8,"8", IF(('1 - Cover page'!$B$9-M491)= 9,"9", IF(('1 - Cover page'!$B$9-M491)= 10,"10", IF(('1 - Cover page'!$B$9-M491)= 11,"11", IF(('1 - Cover page'!$B$9-M491)= 12,"12", IF(('1 - Cover page'!$B$9-M491)= 13,"13", IF(('1 - Cover page'!$B$9-M491)= 14,"14", IF(('1 - Cover page'!$B$9-M491)= 15,"15",  ""))))))))))))))))</f>
        <v>0</v>
      </c>
      <c r="Z491" t="str">
        <f>IF(('1 - Cover page'!$B$9-I491)=0,"0", IF(('1 - Cover page'!$B$9-I491)= 1,"1", IF(('1 - Cover page'!$B$9-I491)= 2,"2", IF(('1 - Cover page'!$B$9-I491)= 3,"3", IF(('1 - Cover page'!$B$9-I491)= 4,"4", IF(('1 - Cover page'!$B$9-I491)= 5,"5", IF(('1 - Cover page'!$B$9-I491)= 6,"6", IF(('1 - Cover page'!$B$9-I491)= 7,"7", IF(('1 - Cover page'!$B$9-I491)= 8,"8", IF(('1 - Cover page'!$B$9-I491)= 9,"9", IF(('1 - Cover page'!$B$9-I491)= 10,"10", IF(('1 - Cover page'!$B$9-I491)= 11,"11", IF(('1 - Cover page'!$B$9-I491)= 12,"12", IF(('1 - Cover page'!$B$9-I491)= 13,"13", IF(('1 - Cover page'!$B$9-I491)= 14,"14", IF(('1 - Cover page'!$B$9-I491)= 15,"15",  ""))))))))))))))))</f>
        <v>0</v>
      </c>
      <c r="AA491" t="e">
        <f>VLOOKUP(E491,'Age group'!$A$2:$B$7,2,TRUE)</f>
        <v>#N/A</v>
      </c>
    </row>
    <row r="492" spans="1:27" ht="12.75" x14ac:dyDescent="0.2">
      <c r="A492" s="21">
        <v>489</v>
      </c>
      <c r="B492" s="22"/>
      <c r="C492" s="22"/>
      <c r="D492" s="23"/>
      <c r="E492" s="103"/>
      <c r="F492" s="22"/>
      <c r="G492" s="22"/>
      <c r="H492" s="24"/>
      <c r="I492" s="16"/>
      <c r="J492" s="25"/>
      <c r="K492" s="25"/>
      <c r="L492" s="26"/>
      <c r="M492" s="17"/>
      <c r="N492" s="27"/>
      <c r="O492" s="27"/>
      <c r="P492" s="27"/>
      <c r="Q492" s="28"/>
      <c r="R492" s="28"/>
      <c r="S492" s="27"/>
      <c r="T492" s="29"/>
      <c r="U492" s="29"/>
      <c r="V492" s="3"/>
      <c r="X492" t="str">
        <f>IF(('1 - Cover page'!$B$9-M492)&lt;6,"&lt;=5 Days","&gt;5 Days")</f>
        <v>&lt;=5 Days</v>
      </c>
      <c r="Y492" t="str">
        <f>IF(('1 - Cover page'!$B$9-M492)=0,"0", IF(('1 - Cover page'!$B$9-M492)= 1,"1", IF(('1 - Cover page'!$B$9-M492)= 2,"2", IF(('1 - Cover page'!$B$9-M492)= 3,"3", IF(('1 - Cover page'!$B$9-M492)= 4,"4", IF(('1 - Cover page'!$B$9-M492)= 5,"5", IF(('1 - Cover page'!$B$9-M492)= 6,"6", IF(('1 - Cover page'!$B$9-M492)= 7,"7", IF(('1 - Cover page'!$B$9-M492)= 8,"8", IF(('1 - Cover page'!$B$9-M492)= 9,"9", IF(('1 - Cover page'!$B$9-M492)= 10,"10", IF(('1 - Cover page'!$B$9-M492)= 11,"11", IF(('1 - Cover page'!$B$9-M492)= 12,"12", IF(('1 - Cover page'!$B$9-M492)= 13,"13", IF(('1 - Cover page'!$B$9-M492)= 14,"14", IF(('1 - Cover page'!$B$9-M492)= 15,"15",  ""))))))))))))))))</f>
        <v>0</v>
      </c>
      <c r="Z492" t="str">
        <f>IF(('1 - Cover page'!$B$9-I492)=0,"0", IF(('1 - Cover page'!$B$9-I492)= 1,"1", IF(('1 - Cover page'!$B$9-I492)= 2,"2", IF(('1 - Cover page'!$B$9-I492)= 3,"3", IF(('1 - Cover page'!$B$9-I492)= 4,"4", IF(('1 - Cover page'!$B$9-I492)= 5,"5", IF(('1 - Cover page'!$B$9-I492)= 6,"6", IF(('1 - Cover page'!$B$9-I492)= 7,"7", IF(('1 - Cover page'!$B$9-I492)= 8,"8", IF(('1 - Cover page'!$B$9-I492)= 9,"9", IF(('1 - Cover page'!$B$9-I492)= 10,"10", IF(('1 - Cover page'!$B$9-I492)= 11,"11", IF(('1 - Cover page'!$B$9-I492)= 12,"12", IF(('1 - Cover page'!$B$9-I492)= 13,"13", IF(('1 - Cover page'!$B$9-I492)= 14,"14", IF(('1 - Cover page'!$B$9-I492)= 15,"15",  ""))))))))))))))))</f>
        <v>0</v>
      </c>
      <c r="AA492" t="e">
        <f>VLOOKUP(E492,'Age group'!$A$2:$B$7,2,TRUE)</f>
        <v>#N/A</v>
      </c>
    </row>
    <row r="493" spans="1:27" ht="12.75" x14ac:dyDescent="0.2">
      <c r="A493" s="21">
        <v>490</v>
      </c>
      <c r="B493" s="22"/>
      <c r="C493" s="22"/>
      <c r="D493" s="23"/>
      <c r="E493" s="103"/>
      <c r="F493" s="22"/>
      <c r="G493" s="22"/>
      <c r="H493" s="24"/>
      <c r="I493" s="16"/>
      <c r="J493" s="25"/>
      <c r="K493" s="25"/>
      <c r="L493" s="26"/>
      <c r="M493" s="17"/>
      <c r="N493" s="27"/>
      <c r="O493" s="27"/>
      <c r="P493" s="27"/>
      <c r="Q493" s="28"/>
      <c r="R493" s="28"/>
      <c r="S493" s="27"/>
      <c r="T493" s="29"/>
      <c r="U493" s="29"/>
      <c r="V493" s="3"/>
      <c r="X493" t="str">
        <f>IF(('1 - Cover page'!$B$9-M493)&lt;6,"&lt;=5 Days","&gt;5 Days")</f>
        <v>&lt;=5 Days</v>
      </c>
      <c r="Y493" t="str">
        <f>IF(('1 - Cover page'!$B$9-M493)=0,"0", IF(('1 - Cover page'!$B$9-M493)= 1,"1", IF(('1 - Cover page'!$B$9-M493)= 2,"2", IF(('1 - Cover page'!$B$9-M493)= 3,"3", IF(('1 - Cover page'!$B$9-M493)= 4,"4", IF(('1 - Cover page'!$B$9-M493)= 5,"5", IF(('1 - Cover page'!$B$9-M493)= 6,"6", IF(('1 - Cover page'!$B$9-M493)= 7,"7", IF(('1 - Cover page'!$B$9-M493)= 8,"8", IF(('1 - Cover page'!$B$9-M493)= 9,"9", IF(('1 - Cover page'!$B$9-M493)= 10,"10", IF(('1 - Cover page'!$B$9-M493)= 11,"11", IF(('1 - Cover page'!$B$9-M493)= 12,"12", IF(('1 - Cover page'!$B$9-M493)= 13,"13", IF(('1 - Cover page'!$B$9-M493)= 14,"14", IF(('1 - Cover page'!$B$9-M493)= 15,"15",  ""))))))))))))))))</f>
        <v>0</v>
      </c>
      <c r="Z493" t="str">
        <f>IF(('1 - Cover page'!$B$9-I493)=0,"0", IF(('1 - Cover page'!$B$9-I493)= 1,"1", IF(('1 - Cover page'!$B$9-I493)= 2,"2", IF(('1 - Cover page'!$B$9-I493)= 3,"3", IF(('1 - Cover page'!$B$9-I493)= 4,"4", IF(('1 - Cover page'!$B$9-I493)= 5,"5", IF(('1 - Cover page'!$B$9-I493)= 6,"6", IF(('1 - Cover page'!$B$9-I493)= 7,"7", IF(('1 - Cover page'!$B$9-I493)= 8,"8", IF(('1 - Cover page'!$B$9-I493)= 9,"9", IF(('1 - Cover page'!$B$9-I493)= 10,"10", IF(('1 - Cover page'!$B$9-I493)= 11,"11", IF(('1 - Cover page'!$B$9-I493)= 12,"12", IF(('1 - Cover page'!$B$9-I493)= 13,"13", IF(('1 - Cover page'!$B$9-I493)= 14,"14", IF(('1 - Cover page'!$B$9-I493)= 15,"15",  ""))))))))))))))))</f>
        <v>0</v>
      </c>
      <c r="AA493" t="e">
        <f>VLOOKUP(E493,'Age group'!$A$2:$B$7,2,TRUE)</f>
        <v>#N/A</v>
      </c>
    </row>
    <row r="494" spans="1:27" ht="12.75" x14ac:dyDescent="0.2">
      <c r="A494" s="21">
        <v>491</v>
      </c>
      <c r="B494" s="22"/>
      <c r="C494" s="22"/>
      <c r="D494" s="23"/>
      <c r="E494" s="103"/>
      <c r="F494" s="22"/>
      <c r="G494" s="22"/>
      <c r="H494" s="24"/>
      <c r="I494" s="16"/>
      <c r="J494" s="25"/>
      <c r="K494" s="25"/>
      <c r="L494" s="26"/>
      <c r="M494" s="17"/>
      <c r="N494" s="27"/>
      <c r="O494" s="27"/>
      <c r="P494" s="27"/>
      <c r="Q494" s="28"/>
      <c r="R494" s="28"/>
      <c r="S494" s="27"/>
      <c r="T494" s="29"/>
      <c r="U494" s="29"/>
      <c r="V494" s="3"/>
      <c r="X494" t="str">
        <f>IF(('1 - Cover page'!$B$9-M494)&lt;6,"&lt;=5 Days","&gt;5 Days")</f>
        <v>&lt;=5 Days</v>
      </c>
      <c r="Y494" t="str">
        <f>IF(('1 - Cover page'!$B$9-M494)=0,"0", IF(('1 - Cover page'!$B$9-M494)= 1,"1", IF(('1 - Cover page'!$B$9-M494)= 2,"2", IF(('1 - Cover page'!$B$9-M494)= 3,"3", IF(('1 - Cover page'!$B$9-M494)= 4,"4", IF(('1 - Cover page'!$B$9-M494)= 5,"5", IF(('1 - Cover page'!$B$9-M494)= 6,"6", IF(('1 - Cover page'!$B$9-M494)= 7,"7", IF(('1 - Cover page'!$B$9-M494)= 8,"8", IF(('1 - Cover page'!$B$9-M494)= 9,"9", IF(('1 - Cover page'!$B$9-M494)= 10,"10", IF(('1 - Cover page'!$B$9-M494)= 11,"11", IF(('1 - Cover page'!$B$9-M494)= 12,"12", IF(('1 - Cover page'!$B$9-M494)= 13,"13", IF(('1 - Cover page'!$B$9-M494)= 14,"14", IF(('1 - Cover page'!$B$9-M494)= 15,"15",  ""))))))))))))))))</f>
        <v>0</v>
      </c>
      <c r="Z494" t="str">
        <f>IF(('1 - Cover page'!$B$9-I494)=0,"0", IF(('1 - Cover page'!$B$9-I494)= 1,"1", IF(('1 - Cover page'!$B$9-I494)= 2,"2", IF(('1 - Cover page'!$B$9-I494)= 3,"3", IF(('1 - Cover page'!$B$9-I494)= 4,"4", IF(('1 - Cover page'!$B$9-I494)= 5,"5", IF(('1 - Cover page'!$B$9-I494)= 6,"6", IF(('1 - Cover page'!$B$9-I494)= 7,"7", IF(('1 - Cover page'!$B$9-I494)= 8,"8", IF(('1 - Cover page'!$B$9-I494)= 9,"9", IF(('1 - Cover page'!$B$9-I494)= 10,"10", IF(('1 - Cover page'!$B$9-I494)= 11,"11", IF(('1 - Cover page'!$B$9-I494)= 12,"12", IF(('1 - Cover page'!$B$9-I494)= 13,"13", IF(('1 - Cover page'!$B$9-I494)= 14,"14", IF(('1 - Cover page'!$B$9-I494)= 15,"15",  ""))))))))))))))))</f>
        <v>0</v>
      </c>
      <c r="AA494" t="e">
        <f>VLOOKUP(E494,'Age group'!$A$2:$B$7,2,TRUE)</f>
        <v>#N/A</v>
      </c>
    </row>
    <row r="495" spans="1:27" ht="12.75" x14ac:dyDescent="0.2">
      <c r="A495" s="21">
        <v>492</v>
      </c>
      <c r="B495" s="22"/>
      <c r="C495" s="22"/>
      <c r="D495" s="23"/>
      <c r="E495" s="103"/>
      <c r="F495" s="22"/>
      <c r="G495" s="22"/>
      <c r="H495" s="24"/>
      <c r="I495" s="16"/>
      <c r="J495" s="25"/>
      <c r="K495" s="25"/>
      <c r="L495" s="26"/>
      <c r="M495" s="17"/>
      <c r="N495" s="27"/>
      <c r="O495" s="27"/>
      <c r="P495" s="27"/>
      <c r="Q495" s="28"/>
      <c r="R495" s="28"/>
      <c r="S495" s="27"/>
      <c r="T495" s="29"/>
      <c r="U495" s="29"/>
      <c r="V495" s="3"/>
      <c r="X495" t="str">
        <f>IF(('1 - Cover page'!$B$9-M495)&lt;6,"&lt;=5 Days","&gt;5 Days")</f>
        <v>&lt;=5 Days</v>
      </c>
      <c r="Y495" t="str">
        <f>IF(('1 - Cover page'!$B$9-M495)=0,"0", IF(('1 - Cover page'!$B$9-M495)= 1,"1", IF(('1 - Cover page'!$B$9-M495)= 2,"2", IF(('1 - Cover page'!$B$9-M495)= 3,"3", IF(('1 - Cover page'!$B$9-M495)= 4,"4", IF(('1 - Cover page'!$B$9-M495)= 5,"5", IF(('1 - Cover page'!$B$9-M495)= 6,"6", IF(('1 - Cover page'!$B$9-M495)= 7,"7", IF(('1 - Cover page'!$B$9-M495)= 8,"8", IF(('1 - Cover page'!$B$9-M495)= 9,"9", IF(('1 - Cover page'!$B$9-M495)= 10,"10", IF(('1 - Cover page'!$B$9-M495)= 11,"11", IF(('1 - Cover page'!$B$9-M495)= 12,"12", IF(('1 - Cover page'!$B$9-M495)= 13,"13", IF(('1 - Cover page'!$B$9-M495)= 14,"14", IF(('1 - Cover page'!$B$9-M495)= 15,"15",  ""))))))))))))))))</f>
        <v>0</v>
      </c>
      <c r="Z495" t="str">
        <f>IF(('1 - Cover page'!$B$9-I495)=0,"0", IF(('1 - Cover page'!$B$9-I495)= 1,"1", IF(('1 - Cover page'!$B$9-I495)= 2,"2", IF(('1 - Cover page'!$B$9-I495)= 3,"3", IF(('1 - Cover page'!$B$9-I495)= 4,"4", IF(('1 - Cover page'!$B$9-I495)= 5,"5", IF(('1 - Cover page'!$B$9-I495)= 6,"6", IF(('1 - Cover page'!$B$9-I495)= 7,"7", IF(('1 - Cover page'!$B$9-I495)= 8,"8", IF(('1 - Cover page'!$B$9-I495)= 9,"9", IF(('1 - Cover page'!$B$9-I495)= 10,"10", IF(('1 - Cover page'!$B$9-I495)= 11,"11", IF(('1 - Cover page'!$B$9-I495)= 12,"12", IF(('1 - Cover page'!$B$9-I495)= 13,"13", IF(('1 - Cover page'!$B$9-I495)= 14,"14", IF(('1 - Cover page'!$B$9-I495)= 15,"15",  ""))))))))))))))))</f>
        <v>0</v>
      </c>
      <c r="AA495" t="e">
        <f>VLOOKUP(E495,'Age group'!$A$2:$B$7,2,TRUE)</f>
        <v>#N/A</v>
      </c>
    </row>
    <row r="496" spans="1:27" ht="12.75" x14ac:dyDescent="0.2">
      <c r="A496" s="21">
        <v>493</v>
      </c>
      <c r="B496" s="22"/>
      <c r="C496" s="22"/>
      <c r="D496" s="23"/>
      <c r="E496" s="103"/>
      <c r="F496" s="22"/>
      <c r="G496" s="22"/>
      <c r="H496" s="24"/>
      <c r="I496" s="16"/>
      <c r="J496" s="25"/>
      <c r="K496" s="25"/>
      <c r="L496" s="26"/>
      <c r="M496" s="17"/>
      <c r="N496" s="27"/>
      <c r="O496" s="27"/>
      <c r="P496" s="27"/>
      <c r="Q496" s="28"/>
      <c r="R496" s="28"/>
      <c r="S496" s="27"/>
      <c r="T496" s="29"/>
      <c r="U496" s="29"/>
      <c r="V496" s="3"/>
      <c r="X496" t="str">
        <f>IF(('1 - Cover page'!$B$9-M496)&lt;6,"&lt;=5 Days","&gt;5 Days")</f>
        <v>&lt;=5 Days</v>
      </c>
      <c r="Y496" t="str">
        <f>IF(('1 - Cover page'!$B$9-M496)=0,"0", IF(('1 - Cover page'!$B$9-M496)= 1,"1", IF(('1 - Cover page'!$B$9-M496)= 2,"2", IF(('1 - Cover page'!$B$9-M496)= 3,"3", IF(('1 - Cover page'!$B$9-M496)= 4,"4", IF(('1 - Cover page'!$B$9-M496)= 5,"5", IF(('1 - Cover page'!$B$9-M496)= 6,"6", IF(('1 - Cover page'!$B$9-M496)= 7,"7", IF(('1 - Cover page'!$B$9-M496)= 8,"8", IF(('1 - Cover page'!$B$9-M496)= 9,"9", IF(('1 - Cover page'!$B$9-M496)= 10,"10", IF(('1 - Cover page'!$B$9-M496)= 11,"11", IF(('1 - Cover page'!$B$9-M496)= 12,"12", IF(('1 - Cover page'!$B$9-M496)= 13,"13", IF(('1 - Cover page'!$B$9-M496)= 14,"14", IF(('1 - Cover page'!$B$9-M496)= 15,"15",  ""))))))))))))))))</f>
        <v>0</v>
      </c>
      <c r="Z496" t="str">
        <f>IF(('1 - Cover page'!$B$9-I496)=0,"0", IF(('1 - Cover page'!$B$9-I496)= 1,"1", IF(('1 - Cover page'!$B$9-I496)= 2,"2", IF(('1 - Cover page'!$B$9-I496)= 3,"3", IF(('1 - Cover page'!$B$9-I496)= 4,"4", IF(('1 - Cover page'!$B$9-I496)= 5,"5", IF(('1 - Cover page'!$B$9-I496)= 6,"6", IF(('1 - Cover page'!$B$9-I496)= 7,"7", IF(('1 - Cover page'!$B$9-I496)= 8,"8", IF(('1 - Cover page'!$B$9-I496)= 9,"9", IF(('1 - Cover page'!$B$9-I496)= 10,"10", IF(('1 - Cover page'!$B$9-I496)= 11,"11", IF(('1 - Cover page'!$B$9-I496)= 12,"12", IF(('1 - Cover page'!$B$9-I496)= 13,"13", IF(('1 - Cover page'!$B$9-I496)= 14,"14", IF(('1 - Cover page'!$B$9-I496)= 15,"15",  ""))))))))))))))))</f>
        <v>0</v>
      </c>
      <c r="AA496" t="e">
        <f>VLOOKUP(E496,'Age group'!$A$2:$B$7,2,TRUE)</f>
        <v>#N/A</v>
      </c>
    </row>
    <row r="497" spans="1:27" ht="12.75" x14ac:dyDescent="0.2">
      <c r="A497" s="21">
        <v>494</v>
      </c>
      <c r="B497" s="22"/>
      <c r="C497" s="22"/>
      <c r="D497" s="23"/>
      <c r="E497" s="103"/>
      <c r="F497" s="22"/>
      <c r="G497" s="22"/>
      <c r="H497" s="24"/>
      <c r="I497" s="16"/>
      <c r="J497" s="25"/>
      <c r="K497" s="25"/>
      <c r="L497" s="26"/>
      <c r="M497" s="17"/>
      <c r="N497" s="27"/>
      <c r="O497" s="27"/>
      <c r="P497" s="27"/>
      <c r="Q497" s="28"/>
      <c r="R497" s="28"/>
      <c r="S497" s="27"/>
      <c r="T497" s="29"/>
      <c r="U497" s="29"/>
      <c r="V497" s="3"/>
      <c r="X497" t="str">
        <f>IF(('1 - Cover page'!$B$9-M497)&lt;6,"&lt;=5 Days","&gt;5 Days")</f>
        <v>&lt;=5 Days</v>
      </c>
      <c r="Y497" t="str">
        <f>IF(('1 - Cover page'!$B$9-M497)=0,"0", IF(('1 - Cover page'!$B$9-M497)= 1,"1", IF(('1 - Cover page'!$B$9-M497)= 2,"2", IF(('1 - Cover page'!$B$9-M497)= 3,"3", IF(('1 - Cover page'!$B$9-M497)= 4,"4", IF(('1 - Cover page'!$B$9-M497)= 5,"5", IF(('1 - Cover page'!$B$9-M497)= 6,"6", IF(('1 - Cover page'!$B$9-M497)= 7,"7", IF(('1 - Cover page'!$B$9-M497)= 8,"8", IF(('1 - Cover page'!$B$9-M497)= 9,"9", IF(('1 - Cover page'!$B$9-M497)= 10,"10", IF(('1 - Cover page'!$B$9-M497)= 11,"11", IF(('1 - Cover page'!$B$9-M497)= 12,"12", IF(('1 - Cover page'!$B$9-M497)= 13,"13", IF(('1 - Cover page'!$B$9-M497)= 14,"14", IF(('1 - Cover page'!$B$9-M497)= 15,"15",  ""))))))))))))))))</f>
        <v>0</v>
      </c>
      <c r="Z497" t="str">
        <f>IF(('1 - Cover page'!$B$9-I497)=0,"0", IF(('1 - Cover page'!$B$9-I497)= 1,"1", IF(('1 - Cover page'!$B$9-I497)= 2,"2", IF(('1 - Cover page'!$B$9-I497)= 3,"3", IF(('1 - Cover page'!$B$9-I497)= 4,"4", IF(('1 - Cover page'!$B$9-I497)= 5,"5", IF(('1 - Cover page'!$B$9-I497)= 6,"6", IF(('1 - Cover page'!$B$9-I497)= 7,"7", IF(('1 - Cover page'!$B$9-I497)= 8,"8", IF(('1 - Cover page'!$B$9-I497)= 9,"9", IF(('1 - Cover page'!$B$9-I497)= 10,"10", IF(('1 - Cover page'!$B$9-I497)= 11,"11", IF(('1 - Cover page'!$B$9-I497)= 12,"12", IF(('1 - Cover page'!$B$9-I497)= 13,"13", IF(('1 - Cover page'!$B$9-I497)= 14,"14", IF(('1 - Cover page'!$B$9-I497)= 15,"15",  ""))))))))))))))))</f>
        <v>0</v>
      </c>
      <c r="AA497" t="e">
        <f>VLOOKUP(E497,'Age group'!$A$2:$B$7,2,TRUE)</f>
        <v>#N/A</v>
      </c>
    </row>
    <row r="498" spans="1:27" ht="12.75" x14ac:dyDescent="0.2">
      <c r="A498" s="21">
        <v>495</v>
      </c>
      <c r="B498" s="22"/>
      <c r="C498" s="22"/>
      <c r="D498" s="23"/>
      <c r="E498" s="103"/>
      <c r="F498" s="22"/>
      <c r="G498" s="22"/>
      <c r="H498" s="24"/>
      <c r="I498" s="16"/>
      <c r="J498" s="25"/>
      <c r="K498" s="25"/>
      <c r="L498" s="26"/>
      <c r="M498" s="17"/>
      <c r="N498" s="27"/>
      <c r="O498" s="27"/>
      <c r="P498" s="27"/>
      <c r="Q498" s="28"/>
      <c r="R498" s="28"/>
      <c r="S498" s="27"/>
      <c r="T498" s="29"/>
      <c r="U498" s="29"/>
      <c r="V498" s="3"/>
      <c r="X498" t="str">
        <f>IF(('1 - Cover page'!$B$9-M498)&lt;6,"&lt;=5 Days","&gt;5 Days")</f>
        <v>&lt;=5 Days</v>
      </c>
      <c r="Y498" t="str">
        <f>IF(('1 - Cover page'!$B$9-M498)=0,"0", IF(('1 - Cover page'!$B$9-M498)= 1,"1", IF(('1 - Cover page'!$B$9-M498)= 2,"2", IF(('1 - Cover page'!$B$9-M498)= 3,"3", IF(('1 - Cover page'!$B$9-M498)= 4,"4", IF(('1 - Cover page'!$B$9-M498)= 5,"5", IF(('1 - Cover page'!$B$9-M498)= 6,"6", IF(('1 - Cover page'!$B$9-M498)= 7,"7", IF(('1 - Cover page'!$B$9-M498)= 8,"8", IF(('1 - Cover page'!$B$9-M498)= 9,"9", IF(('1 - Cover page'!$B$9-M498)= 10,"10", IF(('1 - Cover page'!$B$9-M498)= 11,"11", IF(('1 - Cover page'!$B$9-M498)= 12,"12", IF(('1 - Cover page'!$B$9-M498)= 13,"13", IF(('1 - Cover page'!$B$9-M498)= 14,"14", IF(('1 - Cover page'!$B$9-M498)= 15,"15",  ""))))))))))))))))</f>
        <v>0</v>
      </c>
      <c r="Z498" t="str">
        <f>IF(('1 - Cover page'!$B$9-I498)=0,"0", IF(('1 - Cover page'!$B$9-I498)= 1,"1", IF(('1 - Cover page'!$B$9-I498)= 2,"2", IF(('1 - Cover page'!$B$9-I498)= 3,"3", IF(('1 - Cover page'!$B$9-I498)= 4,"4", IF(('1 - Cover page'!$B$9-I498)= 5,"5", IF(('1 - Cover page'!$B$9-I498)= 6,"6", IF(('1 - Cover page'!$B$9-I498)= 7,"7", IF(('1 - Cover page'!$B$9-I498)= 8,"8", IF(('1 - Cover page'!$B$9-I498)= 9,"9", IF(('1 - Cover page'!$B$9-I498)= 10,"10", IF(('1 - Cover page'!$B$9-I498)= 11,"11", IF(('1 - Cover page'!$B$9-I498)= 12,"12", IF(('1 - Cover page'!$B$9-I498)= 13,"13", IF(('1 - Cover page'!$B$9-I498)= 14,"14", IF(('1 - Cover page'!$B$9-I498)= 15,"15",  ""))))))))))))))))</f>
        <v>0</v>
      </c>
      <c r="AA498" t="e">
        <f>VLOOKUP(E498,'Age group'!$A$2:$B$7,2,TRUE)</f>
        <v>#N/A</v>
      </c>
    </row>
    <row r="499" spans="1:27" ht="12.75" x14ac:dyDescent="0.2">
      <c r="A499" s="21">
        <v>496</v>
      </c>
      <c r="B499" s="22"/>
      <c r="C499" s="22"/>
      <c r="D499" s="23"/>
      <c r="E499" s="103"/>
      <c r="F499" s="22"/>
      <c r="G499" s="22"/>
      <c r="H499" s="24"/>
      <c r="I499" s="16"/>
      <c r="J499" s="25"/>
      <c r="K499" s="25"/>
      <c r="L499" s="26"/>
      <c r="M499" s="17"/>
      <c r="N499" s="27"/>
      <c r="O499" s="27"/>
      <c r="P499" s="27"/>
      <c r="Q499" s="28"/>
      <c r="R499" s="28"/>
      <c r="S499" s="27"/>
      <c r="T499" s="29"/>
      <c r="U499" s="29"/>
      <c r="V499" s="3"/>
      <c r="X499" t="str">
        <f>IF(('1 - Cover page'!$B$9-M499)&lt;6,"&lt;=5 Days","&gt;5 Days")</f>
        <v>&lt;=5 Days</v>
      </c>
      <c r="Y499" t="str">
        <f>IF(('1 - Cover page'!$B$9-M499)=0,"0", IF(('1 - Cover page'!$B$9-M499)= 1,"1", IF(('1 - Cover page'!$B$9-M499)= 2,"2", IF(('1 - Cover page'!$B$9-M499)= 3,"3", IF(('1 - Cover page'!$B$9-M499)= 4,"4", IF(('1 - Cover page'!$B$9-M499)= 5,"5", IF(('1 - Cover page'!$B$9-M499)= 6,"6", IF(('1 - Cover page'!$B$9-M499)= 7,"7", IF(('1 - Cover page'!$B$9-M499)= 8,"8", IF(('1 - Cover page'!$B$9-M499)= 9,"9", IF(('1 - Cover page'!$B$9-M499)= 10,"10", IF(('1 - Cover page'!$B$9-M499)= 11,"11", IF(('1 - Cover page'!$B$9-M499)= 12,"12", IF(('1 - Cover page'!$B$9-M499)= 13,"13", IF(('1 - Cover page'!$B$9-M499)= 14,"14", IF(('1 - Cover page'!$B$9-M499)= 15,"15",  ""))))))))))))))))</f>
        <v>0</v>
      </c>
      <c r="Z499" t="str">
        <f>IF(('1 - Cover page'!$B$9-I499)=0,"0", IF(('1 - Cover page'!$B$9-I499)= 1,"1", IF(('1 - Cover page'!$B$9-I499)= 2,"2", IF(('1 - Cover page'!$B$9-I499)= 3,"3", IF(('1 - Cover page'!$B$9-I499)= 4,"4", IF(('1 - Cover page'!$B$9-I499)= 5,"5", IF(('1 - Cover page'!$B$9-I499)= 6,"6", IF(('1 - Cover page'!$B$9-I499)= 7,"7", IF(('1 - Cover page'!$B$9-I499)= 8,"8", IF(('1 - Cover page'!$B$9-I499)= 9,"9", IF(('1 - Cover page'!$B$9-I499)= 10,"10", IF(('1 - Cover page'!$B$9-I499)= 11,"11", IF(('1 - Cover page'!$B$9-I499)= 12,"12", IF(('1 - Cover page'!$B$9-I499)= 13,"13", IF(('1 - Cover page'!$B$9-I499)= 14,"14", IF(('1 - Cover page'!$B$9-I499)= 15,"15",  ""))))))))))))))))</f>
        <v>0</v>
      </c>
      <c r="AA499" t="e">
        <f>VLOOKUP(E499,'Age group'!$A$2:$B$7,2,TRUE)</f>
        <v>#N/A</v>
      </c>
    </row>
    <row r="500" spans="1:27" ht="12.75" x14ac:dyDescent="0.2">
      <c r="A500" s="21">
        <v>497</v>
      </c>
      <c r="B500" s="22"/>
      <c r="C500" s="22"/>
      <c r="D500" s="23"/>
      <c r="E500" s="103"/>
      <c r="F500" s="22"/>
      <c r="G500" s="22"/>
      <c r="H500" s="24"/>
      <c r="I500" s="16"/>
      <c r="J500" s="25"/>
      <c r="K500" s="25"/>
      <c r="L500" s="26"/>
      <c r="M500" s="17"/>
      <c r="N500" s="27"/>
      <c r="O500" s="27"/>
      <c r="P500" s="27"/>
      <c r="Q500" s="28"/>
      <c r="R500" s="28"/>
      <c r="S500" s="27"/>
      <c r="T500" s="29"/>
      <c r="U500" s="29"/>
      <c r="V500" s="3"/>
      <c r="X500" t="str">
        <f>IF(('1 - Cover page'!$B$9-M500)&lt;6,"&lt;=5 Days","&gt;5 Days")</f>
        <v>&lt;=5 Days</v>
      </c>
      <c r="Y500" t="str">
        <f>IF(('1 - Cover page'!$B$9-M500)=0,"0", IF(('1 - Cover page'!$B$9-M500)= 1,"1", IF(('1 - Cover page'!$B$9-M500)= 2,"2", IF(('1 - Cover page'!$B$9-M500)= 3,"3", IF(('1 - Cover page'!$B$9-M500)= 4,"4", IF(('1 - Cover page'!$B$9-M500)= 5,"5", IF(('1 - Cover page'!$B$9-M500)= 6,"6", IF(('1 - Cover page'!$B$9-M500)= 7,"7", IF(('1 - Cover page'!$B$9-M500)= 8,"8", IF(('1 - Cover page'!$B$9-M500)= 9,"9", IF(('1 - Cover page'!$B$9-M500)= 10,"10", IF(('1 - Cover page'!$B$9-M500)= 11,"11", IF(('1 - Cover page'!$B$9-M500)= 12,"12", IF(('1 - Cover page'!$B$9-M500)= 13,"13", IF(('1 - Cover page'!$B$9-M500)= 14,"14", IF(('1 - Cover page'!$B$9-M500)= 15,"15",  ""))))))))))))))))</f>
        <v>0</v>
      </c>
      <c r="Z500" t="str">
        <f>IF(('1 - Cover page'!$B$9-I500)=0,"0", IF(('1 - Cover page'!$B$9-I500)= 1,"1", IF(('1 - Cover page'!$B$9-I500)= 2,"2", IF(('1 - Cover page'!$B$9-I500)= 3,"3", IF(('1 - Cover page'!$B$9-I500)= 4,"4", IF(('1 - Cover page'!$B$9-I500)= 5,"5", IF(('1 - Cover page'!$B$9-I500)= 6,"6", IF(('1 - Cover page'!$B$9-I500)= 7,"7", IF(('1 - Cover page'!$B$9-I500)= 8,"8", IF(('1 - Cover page'!$B$9-I500)= 9,"9", IF(('1 - Cover page'!$B$9-I500)= 10,"10", IF(('1 - Cover page'!$B$9-I500)= 11,"11", IF(('1 - Cover page'!$B$9-I500)= 12,"12", IF(('1 - Cover page'!$B$9-I500)= 13,"13", IF(('1 - Cover page'!$B$9-I500)= 14,"14", IF(('1 - Cover page'!$B$9-I500)= 15,"15",  ""))))))))))))))))</f>
        <v>0</v>
      </c>
      <c r="AA500" t="e">
        <f>VLOOKUP(E500,'Age group'!$A$2:$B$7,2,TRUE)</f>
        <v>#N/A</v>
      </c>
    </row>
    <row r="501" spans="1:27" ht="12.75" x14ac:dyDescent="0.2">
      <c r="A501" s="21">
        <v>498</v>
      </c>
      <c r="B501" s="22"/>
      <c r="C501" s="22"/>
      <c r="D501" s="23"/>
      <c r="E501" s="103"/>
      <c r="F501" s="22"/>
      <c r="G501" s="22"/>
      <c r="H501" s="24"/>
      <c r="I501" s="16"/>
      <c r="J501" s="25"/>
      <c r="K501" s="25"/>
      <c r="L501" s="26"/>
      <c r="M501" s="17"/>
      <c r="N501" s="27"/>
      <c r="O501" s="27"/>
      <c r="P501" s="27"/>
      <c r="Q501" s="28"/>
      <c r="R501" s="28"/>
      <c r="S501" s="27"/>
      <c r="T501" s="29"/>
      <c r="U501" s="29"/>
      <c r="V501" s="3"/>
      <c r="X501" t="str">
        <f>IF(('1 - Cover page'!$B$9-M501)&lt;6,"&lt;=5 Days","&gt;5 Days")</f>
        <v>&lt;=5 Days</v>
      </c>
      <c r="Y501" t="str">
        <f>IF(('1 - Cover page'!$B$9-M501)=0,"0", IF(('1 - Cover page'!$B$9-M501)= 1,"1", IF(('1 - Cover page'!$B$9-M501)= 2,"2", IF(('1 - Cover page'!$B$9-M501)= 3,"3", IF(('1 - Cover page'!$B$9-M501)= 4,"4", IF(('1 - Cover page'!$B$9-M501)= 5,"5", IF(('1 - Cover page'!$B$9-M501)= 6,"6", IF(('1 - Cover page'!$B$9-M501)= 7,"7", IF(('1 - Cover page'!$B$9-M501)= 8,"8", IF(('1 - Cover page'!$B$9-M501)= 9,"9", IF(('1 - Cover page'!$B$9-M501)= 10,"10", IF(('1 - Cover page'!$B$9-M501)= 11,"11", IF(('1 - Cover page'!$B$9-M501)= 12,"12", IF(('1 - Cover page'!$B$9-M501)= 13,"13", IF(('1 - Cover page'!$B$9-M501)= 14,"14", IF(('1 - Cover page'!$B$9-M501)= 15,"15",  ""))))))))))))))))</f>
        <v>0</v>
      </c>
      <c r="Z501" t="str">
        <f>IF(('1 - Cover page'!$B$9-I501)=0,"0", IF(('1 - Cover page'!$B$9-I501)= 1,"1", IF(('1 - Cover page'!$B$9-I501)= 2,"2", IF(('1 - Cover page'!$B$9-I501)= 3,"3", IF(('1 - Cover page'!$B$9-I501)= 4,"4", IF(('1 - Cover page'!$B$9-I501)= 5,"5", IF(('1 - Cover page'!$B$9-I501)= 6,"6", IF(('1 - Cover page'!$B$9-I501)= 7,"7", IF(('1 - Cover page'!$B$9-I501)= 8,"8", IF(('1 - Cover page'!$B$9-I501)= 9,"9", IF(('1 - Cover page'!$B$9-I501)= 10,"10", IF(('1 - Cover page'!$B$9-I501)= 11,"11", IF(('1 - Cover page'!$B$9-I501)= 12,"12", IF(('1 - Cover page'!$B$9-I501)= 13,"13", IF(('1 - Cover page'!$B$9-I501)= 14,"14", IF(('1 - Cover page'!$B$9-I501)= 15,"15",  ""))))))))))))))))</f>
        <v>0</v>
      </c>
      <c r="AA501" t="e">
        <f>VLOOKUP(E501,'Age group'!$A$2:$B$7,2,TRUE)</f>
        <v>#N/A</v>
      </c>
    </row>
    <row r="502" spans="1:27" ht="12.75" x14ac:dyDescent="0.2">
      <c r="A502" s="21">
        <v>499</v>
      </c>
      <c r="B502" s="22"/>
      <c r="C502" s="22"/>
      <c r="D502" s="23"/>
      <c r="E502" s="103"/>
      <c r="F502" s="22"/>
      <c r="G502" s="22"/>
      <c r="H502" s="24"/>
      <c r="I502" s="16"/>
      <c r="J502" s="25"/>
      <c r="K502" s="25"/>
      <c r="L502" s="26"/>
      <c r="M502" s="17"/>
      <c r="N502" s="27"/>
      <c r="O502" s="27"/>
      <c r="P502" s="27"/>
      <c r="Q502" s="28"/>
      <c r="R502" s="28"/>
      <c r="S502" s="27"/>
      <c r="T502" s="29"/>
      <c r="U502" s="29"/>
      <c r="V502" s="3"/>
      <c r="X502" t="str">
        <f>IF(('1 - Cover page'!$B$9-M502)&lt;6,"&lt;=5 Days","&gt;5 Days")</f>
        <v>&lt;=5 Days</v>
      </c>
      <c r="Y502" t="str">
        <f>IF(('1 - Cover page'!$B$9-M502)=0,"0", IF(('1 - Cover page'!$B$9-M502)= 1,"1", IF(('1 - Cover page'!$B$9-M502)= 2,"2", IF(('1 - Cover page'!$B$9-M502)= 3,"3", IF(('1 - Cover page'!$B$9-M502)= 4,"4", IF(('1 - Cover page'!$B$9-M502)= 5,"5", IF(('1 - Cover page'!$B$9-M502)= 6,"6", IF(('1 - Cover page'!$B$9-M502)= 7,"7", IF(('1 - Cover page'!$B$9-M502)= 8,"8", IF(('1 - Cover page'!$B$9-M502)= 9,"9", IF(('1 - Cover page'!$B$9-M502)= 10,"10", IF(('1 - Cover page'!$B$9-M502)= 11,"11", IF(('1 - Cover page'!$B$9-M502)= 12,"12", IF(('1 - Cover page'!$B$9-M502)= 13,"13", IF(('1 - Cover page'!$B$9-M502)= 14,"14", IF(('1 - Cover page'!$B$9-M502)= 15,"15",  ""))))))))))))))))</f>
        <v>0</v>
      </c>
      <c r="Z502" t="str">
        <f>IF(('1 - Cover page'!$B$9-I502)=0,"0", IF(('1 - Cover page'!$B$9-I502)= 1,"1", IF(('1 - Cover page'!$B$9-I502)= 2,"2", IF(('1 - Cover page'!$B$9-I502)= 3,"3", IF(('1 - Cover page'!$B$9-I502)= 4,"4", IF(('1 - Cover page'!$B$9-I502)= 5,"5", IF(('1 - Cover page'!$B$9-I502)= 6,"6", IF(('1 - Cover page'!$B$9-I502)= 7,"7", IF(('1 - Cover page'!$B$9-I502)= 8,"8", IF(('1 - Cover page'!$B$9-I502)= 9,"9", IF(('1 - Cover page'!$B$9-I502)= 10,"10", IF(('1 - Cover page'!$B$9-I502)= 11,"11", IF(('1 - Cover page'!$B$9-I502)= 12,"12", IF(('1 - Cover page'!$B$9-I502)= 13,"13", IF(('1 - Cover page'!$B$9-I502)= 14,"14", IF(('1 - Cover page'!$B$9-I502)= 15,"15",  ""))))))))))))))))</f>
        <v>0</v>
      </c>
      <c r="AA502" t="e">
        <f>VLOOKUP(E502,'Age group'!$A$2:$B$7,2,TRUE)</f>
        <v>#N/A</v>
      </c>
    </row>
    <row r="503" spans="1:27" ht="12.75" x14ac:dyDescent="0.2">
      <c r="A503" s="30">
        <v>500</v>
      </c>
      <c r="B503" s="31"/>
      <c r="C503" s="31"/>
      <c r="D503" s="32"/>
      <c r="E503" s="104"/>
      <c r="F503" s="31"/>
      <c r="G503" s="31"/>
      <c r="H503" s="33"/>
      <c r="I503" s="16"/>
      <c r="J503" s="34"/>
      <c r="K503" s="34"/>
      <c r="L503" s="35"/>
      <c r="M503" s="36"/>
      <c r="N503" s="37"/>
      <c r="O503" s="37"/>
      <c r="P503" s="37"/>
      <c r="Q503" s="38"/>
      <c r="R503" s="38"/>
      <c r="S503" s="37"/>
      <c r="T503" s="39"/>
      <c r="U503" s="39"/>
      <c r="V503" s="40"/>
      <c r="X503" t="str">
        <f>IF(('1 - Cover page'!$B$9-M503)&lt;6,"&lt;=5 Days","&gt;5 Days")</f>
        <v>&lt;=5 Days</v>
      </c>
      <c r="Y503" t="str">
        <f>IF(('1 - Cover page'!$B$9-M503)=0,"0", IF(('1 - Cover page'!$B$9-M503)= 1,"1", IF(('1 - Cover page'!$B$9-M503)= 2,"2", IF(('1 - Cover page'!$B$9-M503)= 3,"3", IF(('1 - Cover page'!$B$9-M503)= 4,"4", IF(('1 - Cover page'!$B$9-M503)= 5,"5", IF(('1 - Cover page'!$B$9-M503)= 6,"6", IF(('1 - Cover page'!$B$9-M503)= 7,"7", IF(('1 - Cover page'!$B$9-M503)= 8,"8", IF(('1 - Cover page'!$B$9-M503)= 9,"9", IF(('1 - Cover page'!$B$9-M503)= 10,"10", IF(('1 - Cover page'!$B$9-M503)= 11,"11", IF(('1 - Cover page'!$B$9-M503)= 12,"12", IF(('1 - Cover page'!$B$9-M503)= 13,"13", IF(('1 - Cover page'!$B$9-M503)= 14,"14", IF(('1 - Cover page'!$B$9-M503)= 15,"15",  ""))))))))))))))))</f>
        <v>0</v>
      </c>
      <c r="Z503" t="str">
        <f>IF(('1 - Cover page'!$B$9-I503)=0,"0", IF(('1 - Cover page'!$B$9-I503)= 1,"1", IF(('1 - Cover page'!$B$9-I503)= 2,"2", IF(('1 - Cover page'!$B$9-I503)= 3,"3", IF(('1 - Cover page'!$B$9-I503)= 4,"4", IF(('1 - Cover page'!$B$9-I503)= 5,"5", IF(('1 - Cover page'!$B$9-I503)= 6,"6", IF(('1 - Cover page'!$B$9-I503)= 7,"7", IF(('1 - Cover page'!$B$9-I503)= 8,"8", IF(('1 - Cover page'!$B$9-I503)= 9,"9", IF(('1 - Cover page'!$B$9-I503)= 10,"10", IF(('1 - Cover page'!$B$9-I503)= 11,"11", IF(('1 - Cover page'!$B$9-I503)= 12,"12", IF(('1 - Cover page'!$B$9-I503)= 13,"13", IF(('1 - Cover page'!$B$9-I503)= 14,"14", IF(('1 - Cover page'!$B$9-I503)= 15,"15",  ""))))))))))))))))</f>
        <v>0</v>
      </c>
      <c r="AA503" t="e">
        <f>VLOOKUP(E503,'Age group'!$A$2:$B$7,2,TRUE)</f>
        <v>#N/A</v>
      </c>
    </row>
    <row r="504" spans="1:27" ht="12.75" x14ac:dyDescent="0.2">
      <c r="A504" s="30">
        <v>501</v>
      </c>
      <c r="B504" s="31"/>
      <c r="C504" s="31"/>
      <c r="D504" s="32"/>
      <c r="E504" s="104"/>
      <c r="F504" s="31"/>
      <c r="G504" s="31"/>
      <c r="H504" s="33"/>
      <c r="I504" s="16"/>
      <c r="J504" s="34"/>
      <c r="K504" s="34"/>
      <c r="L504" s="35"/>
      <c r="M504" s="36"/>
      <c r="N504" s="37"/>
      <c r="O504" s="37"/>
      <c r="P504" s="37"/>
      <c r="Q504" s="38"/>
      <c r="R504" s="38"/>
      <c r="S504" s="37"/>
      <c r="T504" s="39"/>
      <c r="U504" s="39"/>
      <c r="V504" s="40"/>
      <c r="X504" t="str">
        <f>IF(('1 - Cover page'!$B$9-M504)&lt;6,"&lt;=5 Days","&gt;5 Days")</f>
        <v>&lt;=5 Days</v>
      </c>
      <c r="Y504" t="str">
        <f>IF(('1 - Cover page'!$B$9-M504)=0,"0", IF(('1 - Cover page'!$B$9-M504)= 1,"1", IF(('1 - Cover page'!$B$9-M504)= 2,"2", IF(('1 - Cover page'!$B$9-M504)= 3,"3", IF(('1 - Cover page'!$B$9-M504)= 4,"4", IF(('1 - Cover page'!$B$9-M504)= 5,"5", IF(('1 - Cover page'!$B$9-M504)= 6,"6", IF(('1 - Cover page'!$B$9-M504)= 7,"7", IF(('1 - Cover page'!$B$9-M504)= 8,"8", IF(('1 - Cover page'!$B$9-M504)= 9,"9", IF(('1 - Cover page'!$B$9-M504)= 10,"10", IF(('1 - Cover page'!$B$9-M504)= 11,"11", IF(('1 - Cover page'!$B$9-M504)= 12,"12", IF(('1 - Cover page'!$B$9-M504)= 13,"13", IF(('1 - Cover page'!$B$9-M504)= 14,"14", IF(('1 - Cover page'!$B$9-M504)= 15,"15",  ""))))))))))))))))</f>
        <v>0</v>
      </c>
      <c r="Z504" t="str">
        <f>IF(('1 - Cover page'!$B$9-I504)=0,"0", IF(('1 - Cover page'!$B$9-I504)= 1,"1", IF(('1 - Cover page'!$B$9-I504)= 2,"2", IF(('1 - Cover page'!$B$9-I504)= 3,"3", IF(('1 - Cover page'!$B$9-I504)= 4,"4", IF(('1 - Cover page'!$B$9-I504)= 5,"5", IF(('1 - Cover page'!$B$9-I504)= 6,"6", IF(('1 - Cover page'!$B$9-I504)= 7,"7", IF(('1 - Cover page'!$B$9-I504)= 8,"8", IF(('1 - Cover page'!$B$9-I504)= 9,"9", IF(('1 - Cover page'!$B$9-I504)= 10,"10", IF(('1 - Cover page'!$B$9-I504)= 11,"11", IF(('1 - Cover page'!$B$9-I504)= 12,"12", IF(('1 - Cover page'!$B$9-I504)= 13,"13", IF(('1 - Cover page'!$B$9-I504)= 14,"14", IF(('1 - Cover page'!$B$9-I504)= 15,"15",  ""))))))))))))))))</f>
        <v>0</v>
      </c>
      <c r="AA504" t="e">
        <f>VLOOKUP(E504,'Age group'!$A$2:$B$7,2,TRUE)</f>
        <v>#N/A</v>
      </c>
    </row>
    <row r="505" spans="1:27" ht="12.75" x14ac:dyDescent="0.2">
      <c r="A505" s="30">
        <v>502</v>
      </c>
      <c r="B505" s="31"/>
      <c r="C505" s="31"/>
      <c r="D505" s="32"/>
      <c r="E505" s="104"/>
      <c r="F505" s="31"/>
      <c r="G505" s="31"/>
      <c r="H505" s="33"/>
      <c r="I505" s="16"/>
      <c r="J505" s="34"/>
      <c r="K505" s="34"/>
      <c r="L505" s="35"/>
      <c r="M505" s="36"/>
      <c r="N505" s="37"/>
      <c r="O505" s="37"/>
      <c r="P505" s="37"/>
      <c r="Q505" s="38"/>
      <c r="R505" s="38"/>
      <c r="S505" s="37"/>
      <c r="T505" s="39"/>
      <c r="U505" s="39"/>
      <c r="V505" s="40"/>
      <c r="X505" t="str">
        <f>IF(('1 - Cover page'!$B$9-M505)&lt;6,"&lt;=5 Days","&gt;5 Days")</f>
        <v>&lt;=5 Days</v>
      </c>
      <c r="Y505" t="str">
        <f>IF(('1 - Cover page'!$B$9-M505)=0,"0", IF(('1 - Cover page'!$B$9-M505)= 1,"1", IF(('1 - Cover page'!$B$9-M505)= 2,"2", IF(('1 - Cover page'!$B$9-M505)= 3,"3", IF(('1 - Cover page'!$B$9-M505)= 4,"4", IF(('1 - Cover page'!$B$9-M505)= 5,"5", IF(('1 - Cover page'!$B$9-M505)= 6,"6", IF(('1 - Cover page'!$B$9-M505)= 7,"7", IF(('1 - Cover page'!$B$9-M505)= 8,"8", IF(('1 - Cover page'!$B$9-M505)= 9,"9", IF(('1 - Cover page'!$B$9-M505)= 10,"10", IF(('1 - Cover page'!$B$9-M505)= 11,"11", IF(('1 - Cover page'!$B$9-M505)= 12,"12", IF(('1 - Cover page'!$B$9-M505)= 13,"13", IF(('1 - Cover page'!$B$9-M505)= 14,"14", IF(('1 - Cover page'!$B$9-M505)= 15,"15",  ""))))))))))))))))</f>
        <v>0</v>
      </c>
      <c r="Z505" t="str">
        <f>IF(('1 - Cover page'!$B$9-I505)=0,"0", IF(('1 - Cover page'!$B$9-I505)= 1,"1", IF(('1 - Cover page'!$B$9-I505)= 2,"2", IF(('1 - Cover page'!$B$9-I505)= 3,"3", IF(('1 - Cover page'!$B$9-I505)= 4,"4", IF(('1 - Cover page'!$B$9-I505)= 5,"5", IF(('1 - Cover page'!$B$9-I505)= 6,"6", IF(('1 - Cover page'!$B$9-I505)= 7,"7", IF(('1 - Cover page'!$B$9-I505)= 8,"8", IF(('1 - Cover page'!$B$9-I505)= 9,"9", IF(('1 - Cover page'!$B$9-I505)= 10,"10", IF(('1 - Cover page'!$B$9-I505)= 11,"11", IF(('1 - Cover page'!$B$9-I505)= 12,"12", IF(('1 - Cover page'!$B$9-I505)= 13,"13", IF(('1 - Cover page'!$B$9-I505)= 14,"14", IF(('1 - Cover page'!$B$9-I505)= 15,"15",  ""))))))))))))))))</f>
        <v>0</v>
      </c>
      <c r="AA505" t="e">
        <f>VLOOKUP(E505,'Age group'!$A$2:$B$7,2,TRUE)</f>
        <v>#N/A</v>
      </c>
    </row>
    <row r="506" spans="1:27" ht="12.75" x14ac:dyDescent="0.2">
      <c r="A506" s="30">
        <v>503</v>
      </c>
      <c r="B506" s="31"/>
      <c r="C506" s="31"/>
      <c r="D506" s="32"/>
      <c r="E506" s="104"/>
      <c r="F506" s="31"/>
      <c r="G506" s="31"/>
      <c r="H506" s="33"/>
      <c r="I506" s="16"/>
      <c r="J506" s="34"/>
      <c r="K506" s="34"/>
      <c r="L506" s="35"/>
      <c r="M506" s="36"/>
      <c r="N506" s="37"/>
      <c r="O506" s="37"/>
      <c r="P506" s="37"/>
      <c r="Q506" s="38"/>
      <c r="R506" s="38"/>
      <c r="S506" s="37"/>
      <c r="T506" s="39"/>
      <c r="U506" s="39"/>
      <c r="V506" s="40"/>
      <c r="X506" t="str">
        <f>IF(('1 - Cover page'!$B$9-M506)&lt;6,"&lt;=5 Days","&gt;5 Days")</f>
        <v>&lt;=5 Days</v>
      </c>
      <c r="Y506" t="str">
        <f>IF(('1 - Cover page'!$B$9-M506)=0,"0", IF(('1 - Cover page'!$B$9-M506)= 1,"1", IF(('1 - Cover page'!$B$9-M506)= 2,"2", IF(('1 - Cover page'!$B$9-M506)= 3,"3", IF(('1 - Cover page'!$B$9-M506)= 4,"4", IF(('1 - Cover page'!$B$9-M506)= 5,"5", IF(('1 - Cover page'!$B$9-M506)= 6,"6", IF(('1 - Cover page'!$B$9-M506)= 7,"7", IF(('1 - Cover page'!$B$9-M506)= 8,"8", IF(('1 - Cover page'!$B$9-M506)= 9,"9", IF(('1 - Cover page'!$B$9-M506)= 10,"10", IF(('1 - Cover page'!$B$9-M506)= 11,"11", IF(('1 - Cover page'!$B$9-M506)= 12,"12", IF(('1 - Cover page'!$B$9-M506)= 13,"13", IF(('1 - Cover page'!$B$9-M506)= 14,"14", IF(('1 - Cover page'!$B$9-M506)= 15,"15",  ""))))))))))))))))</f>
        <v>0</v>
      </c>
      <c r="Z506" t="str">
        <f>IF(('1 - Cover page'!$B$9-I506)=0,"0", IF(('1 - Cover page'!$B$9-I506)= 1,"1", IF(('1 - Cover page'!$B$9-I506)= 2,"2", IF(('1 - Cover page'!$B$9-I506)= 3,"3", IF(('1 - Cover page'!$B$9-I506)= 4,"4", IF(('1 - Cover page'!$B$9-I506)= 5,"5", IF(('1 - Cover page'!$B$9-I506)= 6,"6", IF(('1 - Cover page'!$B$9-I506)= 7,"7", IF(('1 - Cover page'!$B$9-I506)= 8,"8", IF(('1 - Cover page'!$B$9-I506)= 9,"9", IF(('1 - Cover page'!$B$9-I506)= 10,"10", IF(('1 - Cover page'!$B$9-I506)= 11,"11", IF(('1 - Cover page'!$B$9-I506)= 12,"12", IF(('1 - Cover page'!$B$9-I506)= 13,"13", IF(('1 - Cover page'!$B$9-I506)= 14,"14", IF(('1 - Cover page'!$B$9-I506)= 15,"15",  ""))))))))))))))))</f>
        <v>0</v>
      </c>
      <c r="AA506" t="e">
        <f>VLOOKUP(E506,'Age group'!$A$2:$B$7,2,TRUE)</f>
        <v>#N/A</v>
      </c>
    </row>
    <row r="507" spans="1:27" ht="12.75" x14ac:dyDescent="0.2">
      <c r="A507" s="30">
        <v>504</v>
      </c>
      <c r="B507" s="31"/>
      <c r="C507" s="31"/>
      <c r="D507" s="32"/>
      <c r="E507" s="104"/>
      <c r="F507" s="31"/>
      <c r="G507" s="31"/>
      <c r="H507" s="33"/>
      <c r="I507" s="16"/>
      <c r="J507" s="34"/>
      <c r="K507" s="34"/>
      <c r="L507" s="35"/>
      <c r="M507" s="36"/>
      <c r="N507" s="37"/>
      <c r="O507" s="37"/>
      <c r="P507" s="37"/>
      <c r="Q507" s="38"/>
      <c r="R507" s="38"/>
      <c r="S507" s="37"/>
      <c r="T507" s="39"/>
      <c r="U507" s="39"/>
      <c r="V507" s="40"/>
      <c r="X507" t="str">
        <f>IF(('1 - Cover page'!$B$9-M507)&lt;6,"&lt;=5 Days","&gt;5 Days")</f>
        <v>&lt;=5 Days</v>
      </c>
      <c r="Y507" t="str">
        <f>IF(('1 - Cover page'!$B$9-M507)=0,"0", IF(('1 - Cover page'!$B$9-M507)= 1,"1", IF(('1 - Cover page'!$B$9-M507)= 2,"2", IF(('1 - Cover page'!$B$9-M507)= 3,"3", IF(('1 - Cover page'!$B$9-M507)= 4,"4", IF(('1 - Cover page'!$B$9-M507)= 5,"5", IF(('1 - Cover page'!$B$9-M507)= 6,"6", IF(('1 - Cover page'!$B$9-M507)= 7,"7", IF(('1 - Cover page'!$B$9-M507)= 8,"8", IF(('1 - Cover page'!$B$9-M507)= 9,"9", IF(('1 - Cover page'!$B$9-M507)= 10,"10", IF(('1 - Cover page'!$B$9-M507)= 11,"11", IF(('1 - Cover page'!$B$9-M507)= 12,"12", IF(('1 - Cover page'!$B$9-M507)= 13,"13", IF(('1 - Cover page'!$B$9-M507)= 14,"14", IF(('1 - Cover page'!$B$9-M507)= 15,"15",  ""))))))))))))))))</f>
        <v>0</v>
      </c>
      <c r="Z507" t="str">
        <f>IF(('1 - Cover page'!$B$9-I507)=0,"0", IF(('1 - Cover page'!$B$9-I507)= 1,"1", IF(('1 - Cover page'!$B$9-I507)= 2,"2", IF(('1 - Cover page'!$B$9-I507)= 3,"3", IF(('1 - Cover page'!$B$9-I507)= 4,"4", IF(('1 - Cover page'!$B$9-I507)= 5,"5", IF(('1 - Cover page'!$B$9-I507)= 6,"6", IF(('1 - Cover page'!$B$9-I507)= 7,"7", IF(('1 - Cover page'!$B$9-I507)= 8,"8", IF(('1 - Cover page'!$B$9-I507)= 9,"9", IF(('1 - Cover page'!$B$9-I507)= 10,"10", IF(('1 - Cover page'!$B$9-I507)= 11,"11", IF(('1 - Cover page'!$B$9-I507)= 12,"12", IF(('1 - Cover page'!$B$9-I507)= 13,"13", IF(('1 - Cover page'!$B$9-I507)= 14,"14", IF(('1 - Cover page'!$B$9-I507)= 15,"15",  ""))))))))))))))))</f>
        <v>0</v>
      </c>
      <c r="AA507" t="e">
        <f>VLOOKUP(E507,'Age group'!$A$2:$B$7,2,TRUE)</f>
        <v>#N/A</v>
      </c>
    </row>
    <row r="508" spans="1:27" ht="12.75" x14ac:dyDescent="0.2">
      <c r="A508" s="30">
        <v>505</v>
      </c>
      <c r="B508" s="31"/>
      <c r="C508" s="31"/>
      <c r="D508" s="32"/>
      <c r="E508" s="104"/>
      <c r="F508" s="31"/>
      <c r="G508" s="31"/>
      <c r="H508" s="33"/>
      <c r="I508" s="16"/>
      <c r="J508" s="34"/>
      <c r="K508" s="34"/>
      <c r="L508" s="35"/>
      <c r="M508" s="36"/>
      <c r="N508" s="37"/>
      <c r="O508" s="37"/>
      <c r="P508" s="37"/>
      <c r="Q508" s="38"/>
      <c r="R508" s="38"/>
      <c r="S508" s="37"/>
      <c r="T508" s="39"/>
      <c r="U508" s="39"/>
      <c r="V508" s="40"/>
      <c r="X508" t="str">
        <f>IF(('1 - Cover page'!$B$9-M508)&lt;6,"&lt;=5 Days","&gt;5 Days")</f>
        <v>&lt;=5 Days</v>
      </c>
      <c r="Y508" t="str">
        <f>IF(('1 - Cover page'!$B$9-M508)=0,"0", IF(('1 - Cover page'!$B$9-M508)= 1,"1", IF(('1 - Cover page'!$B$9-M508)= 2,"2", IF(('1 - Cover page'!$B$9-M508)= 3,"3", IF(('1 - Cover page'!$B$9-M508)= 4,"4", IF(('1 - Cover page'!$B$9-M508)= 5,"5", IF(('1 - Cover page'!$B$9-M508)= 6,"6", IF(('1 - Cover page'!$B$9-M508)= 7,"7", IF(('1 - Cover page'!$B$9-M508)= 8,"8", IF(('1 - Cover page'!$B$9-M508)= 9,"9", IF(('1 - Cover page'!$B$9-M508)= 10,"10", IF(('1 - Cover page'!$B$9-M508)= 11,"11", IF(('1 - Cover page'!$B$9-M508)= 12,"12", IF(('1 - Cover page'!$B$9-M508)= 13,"13", IF(('1 - Cover page'!$B$9-M508)= 14,"14", IF(('1 - Cover page'!$B$9-M508)= 15,"15",  ""))))))))))))))))</f>
        <v>0</v>
      </c>
      <c r="Z508" t="str">
        <f>IF(('1 - Cover page'!$B$9-I508)=0,"0", IF(('1 - Cover page'!$B$9-I508)= 1,"1", IF(('1 - Cover page'!$B$9-I508)= 2,"2", IF(('1 - Cover page'!$B$9-I508)= 3,"3", IF(('1 - Cover page'!$B$9-I508)= 4,"4", IF(('1 - Cover page'!$B$9-I508)= 5,"5", IF(('1 - Cover page'!$B$9-I508)= 6,"6", IF(('1 - Cover page'!$B$9-I508)= 7,"7", IF(('1 - Cover page'!$B$9-I508)= 8,"8", IF(('1 - Cover page'!$B$9-I508)= 9,"9", IF(('1 - Cover page'!$B$9-I508)= 10,"10", IF(('1 - Cover page'!$B$9-I508)= 11,"11", IF(('1 - Cover page'!$B$9-I508)= 12,"12", IF(('1 - Cover page'!$B$9-I508)= 13,"13", IF(('1 - Cover page'!$B$9-I508)= 14,"14", IF(('1 - Cover page'!$B$9-I508)= 15,"15",  ""))))))))))))))))</f>
        <v>0</v>
      </c>
      <c r="AA508" t="e">
        <f>VLOOKUP(E508,'Age group'!$A$2:$B$7,2,TRUE)</f>
        <v>#N/A</v>
      </c>
    </row>
    <row r="509" spans="1:27" ht="12.75" x14ac:dyDescent="0.2">
      <c r="A509" s="30">
        <v>506</v>
      </c>
      <c r="B509" s="31"/>
      <c r="C509" s="31"/>
      <c r="D509" s="32"/>
      <c r="E509" s="104"/>
      <c r="F509" s="31"/>
      <c r="G509" s="31"/>
      <c r="H509" s="33"/>
      <c r="I509" s="16"/>
      <c r="J509" s="34"/>
      <c r="K509" s="34"/>
      <c r="L509" s="35"/>
      <c r="M509" s="36"/>
      <c r="N509" s="37"/>
      <c r="O509" s="37"/>
      <c r="P509" s="37"/>
      <c r="Q509" s="38"/>
      <c r="R509" s="38"/>
      <c r="S509" s="37"/>
      <c r="T509" s="39"/>
      <c r="U509" s="39"/>
      <c r="V509" s="40"/>
      <c r="X509" t="str">
        <f>IF(('1 - Cover page'!$B$9-M509)&lt;6,"&lt;=5 Days","&gt;5 Days")</f>
        <v>&lt;=5 Days</v>
      </c>
      <c r="Y509" t="str">
        <f>IF(('1 - Cover page'!$B$9-M509)=0,"0", IF(('1 - Cover page'!$B$9-M509)= 1,"1", IF(('1 - Cover page'!$B$9-M509)= 2,"2", IF(('1 - Cover page'!$B$9-M509)= 3,"3", IF(('1 - Cover page'!$B$9-M509)= 4,"4", IF(('1 - Cover page'!$B$9-M509)= 5,"5", IF(('1 - Cover page'!$B$9-M509)= 6,"6", IF(('1 - Cover page'!$B$9-M509)= 7,"7", IF(('1 - Cover page'!$B$9-M509)= 8,"8", IF(('1 - Cover page'!$B$9-M509)= 9,"9", IF(('1 - Cover page'!$B$9-M509)= 10,"10", IF(('1 - Cover page'!$B$9-M509)= 11,"11", IF(('1 - Cover page'!$B$9-M509)= 12,"12", IF(('1 - Cover page'!$B$9-M509)= 13,"13", IF(('1 - Cover page'!$B$9-M509)= 14,"14", IF(('1 - Cover page'!$B$9-M509)= 15,"15",  ""))))))))))))))))</f>
        <v>0</v>
      </c>
      <c r="Z509" t="str">
        <f>IF(('1 - Cover page'!$B$9-I509)=0,"0", IF(('1 - Cover page'!$B$9-I509)= 1,"1", IF(('1 - Cover page'!$B$9-I509)= 2,"2", IF(('1 - Cover page'!$B$9-I509)= 3,"3", IF(('1 - Cover page'!$B$9-I509)= 4,"4", IF(('1 - Cover page'!$B$9-I509)= 5,"5", IF(('1 - Cover page'!$B$9-I509)= 6,"6", IF(('1 - Cover page'!$B$9-I509)= 7,"7", IF(('1 - Cover page'!$B$9-I509)= 8,"8", IF(('1 - Cover page'!$B$9-I509)= 9,"9", IF(('1 - Cover page'!$B$9-I509)= 10,"10", IF(('1 - Cover page'!$B$9-I509)= 11,"11", IF(('1 - Cover page'!$B$9-I509)= 12,"12", IF(('1 - Cover page'!$B$9-I509)= 13,"13", IF(('1 - Cover page'!$B$9-I509)= 14,"14", IF(('1 - Cover page'!$B$9-I509)= 15,"15",  ""))))))))))))))))</f>
        <v>0</v>
      </c>
      <c r="AA509" t="e">
        <f>VLOOKUP(E509,'Age group'!$A$2:$B$7,2,TRUE)</f>
        <v>#N/A</v>
      </c>
    </row>
    <row r="510" spans="1:27" ht="12.75" x14ac:dyDescent="0.2">
      <c r="A510" s="30">
        <v>507</v>
      </c>
      <c r="B510" s="31"/>
      <c r="C510" s="31"/>
      <c r="D510" s="32"/>
      <c r="E510" s="104"/>
      <c r="F510" s="31"/>
      <c r="G510" s="31"/>
      <c r="H510" s="33"/>
      <c r="I510" s="16"/>
      <c r="J510" s="34"/>
      <c r="K510" s="34"/>
      <c r="L510" s="35"/>
      <c r="M510" s="36"/>
      <c r="N510" s="37"/>
      <c r="O510" s="37"/>
      <c r="P510" s="37"/>
      <c r="Q510" s="38"/>
      <c r="R510" s="38"/>
      <c r="S510" s="37"/>
      <c r="T510" s="39"/>
      <c r="U510" s="39"/>
      <c r="V510" s="40"/>
      <c r="X510" t="str">
        <f>IF(('1 - Cover page'!$B$9-M510)&lt;6,"&lt;=5 Days","&gt;5 Days")</f>
        <v>&lt;=5 Days</v>
      </c>
      <c r="Y510" t="str">
        <f>IF(('1 - Cover page'!$B$9-M510)=0,"0", IF(('1 - Cover page'!$B$9-M510)= 1,"1", IF(('1 - Cover page'!$B$9-M510)= 2,"2", IF(('1 - Cover page'!$B$9-M510)= 3,"3", IF(('1 - Cover page'!$B$9-M510)= 4,"4", IF(('1 - Cover page'!$B$9-M510)= 5,"5", IF(('1 - Cover page'!$B$9-M510)= 6,"6", IF(('1 - Cover page'!$B$9-M510)= 7,"7", IF(('1 - Cover page'!$B$9-M510)= 8,"8", IF(('1 - Cover page'!$B$9-M510)= 9,"9", IF(('1 - Cover page'!$B$9-M510)= 10,"10", IF(('1 - Cover page'!$B$9-M510)= 11,"11", IF(('1 - Cover page'!$B$9-M510)= 12,"12", IF(('1 - Cover page'!$B$9-M510)= 13,"13", IF(('1 - Cover page'!$B$9-M510)= 14,"14", IF(('1 - Cover page'!$B$9-M510)= 15,"15",  ""))))))))))))))))</f>
        <v>0</v>
      </c>
      <c r="Z510" t="str">
        <f>IF(('1 - Cover page'!$B$9-I510)=0,"0", IF(('1 - Cover page'!$B$9-I510)= 1,"1", IF(('1 - Cover page'!$B$9-I510)= 2,"2", IF(('1 - Cover page'!$B$9-I510)= 3,"3", IF(('1 - Cover page'!$B$9-I510)= 4,"4", IF(('1 - Cover page'!$B$9-I510)= 5,"5", IF(('1 - Cover page'!$B$9-I510)= 6,"6", IF(('1 - Cover page'!$B$9-I510)= 7,"7", IF(('1 - Cover page'!$B$9-I510)= 8,"8", IF(('1 - Cover page'!$B$9-I510)= 9,"9", IF(('1 - Cover page'!$B$9-I510)= 10,"10", IF(('1 - Cover page'!$B$9-I510)= 11,"11", IF(('1 - Cover page'!$B$9-I510)= 12,"12", IF(('1 - Cover page'!$B$9-I510)= 13,"13", IF(('1 - Cover page'!$B$9-I510)= 14,"14", IF(('1 - Cover page'!$B$9-I510)= 15,"15",  ""))))))))))))))))</f>
        <v>0</v>
      </c>
      <c r="AA510" t="e">
        <f>VLOOKUP(E510,'Age group'!$A$2:$B$7,2,TRUE)</f>
        <v>#N/A</v>
      </c>
    </row>
    <row r="511" spans="1:27" ht="12.75" x14ac:dyDescent="0.2">
      <c r="A511" s="30">
        <v>508</v>
      </c>
      <c r="B511" s="31"/>
      <c r="C511" s="31"/>
      <c r="D511" s="32"/>
      <c r="E511" s="104"/>
      <c r="F511" s="31"/>
      <c r="G511" s="31"/>
      <c r="H511" s="33"/>
      <c r="I511" s="16"/>
      <c r="J511" s="34"/>
      <c r="K511" s="34"/>
      <c r="L511" s="35"/>
      <c r="M511" s="36"/>
      <c r="N511" s="37"/>
      <c r="O511" s="37"/>
      <c r="P511" s="37"/>
      <c r="Q511" s="38"/>
      <c r="R511" s="38"/>
      <c r="S511" s="37"/>
      <c r="T511" s="39"/>
      <c r="U511" s="39"/>
      <c r="V511" s="40"/>
      <c r="X511" t="str">
        <f>IF(('1 - Cover page'!$B$9-M511)&lt;6,"&lt;=5 Days","&gt;5 Days")</f>
        <v>&lt;=5 Days</v>
      </c>
      <c r="Y511" t="str">
        <f>IF(('1 - Cover page'!$B$9-M511)=0,"0", IF(('1 - Cover page'!$B$9-M511)= 1,"1", IF(('1 - Cover page'!$B$9-M511)= 2,"2", IF(('1 - Cover page'!$B$9-M511)= 3,"3", IF(('1 - Cover page'!$B$9-M511)= 4,"4", IF(('1 - Cover page'!$B$9-M511)= 5,"5", IF(('1 - Cover page'!$B$9-M511)= 6,"6", IF(('1 - Cover page'!$B$9-M511)= 7,"7", IF(('1 - Cover page'!$B$9-M511)= 8,"8", IF(('1 - Cover page'!$B$9-M511)= 9,"9", IF(('1 - Cover page'!$B$9-M511)= 10,"10", IF(('1 - Cover page'!$B$9-M511)= 11,"11", IF(('1 - Cover page'!$B$9-M511)= 12,"12", IF(('1 - Cover page'!$B$9-M511)= 13,"13", IF(('1 - Cover page'!$B$9-M511)= 14,"14", IF(('1 - Cover page'!$B$9-M511)= 15,"15",  ""))))))))))))))))</f>
        <v>0</v>
      </c>
      <c r="Z511" t="str">
        <f>IF(('1 - Cover page'!$B$9-I511)=0,"0", IF(('1 - Cover page'!$B$9-I511)= 1,"1", IF(('1 - Cover page'!$B$9-I511)= 2,"2", IF(('1 - Cover page'!$B$9-I511)= 3,"3", IF(('1 - Cover page'!$B$9-I511)= 4,"4", IF(('1 - Cover page'!$B$9-I511)= 5,"5", IF(('1 - Cover page'!$B$9-I511)= 6,"6", IF(('1 - Cover page'!$B$9-I511)= 7,"7", IF(('1 - Cover page'!$B$9-I511)= 8,"8", IF(('1 - Cover page'!$B$9-I511)= 9,"9", IF(('1 - Cover page'!$B$9-I511)= 10,"10", IF(('1 - Cover page'!$B$9-I511)= 11,"11", IF(('1 - Cover page'!$B$9-I511)= 12,"12", IF(('1 - Cover page'!$B$9-I511)= 13,"13", IF(('1 - Cover page'!$B$9-I511)= 14,"14", IF(('1 - Cover page'!$B$9-I511)= 15,"15",  ""))))))))))))))))</f>
        <v>0</v>
      </c>
      <c r="AA511" t="e">
        <f>VLOOKUP(E511,'Age group'!$A$2:$B$7,2,TRUE)</f>
        <v>#N/A</v>
      </c>
    </row>
    <row r="512" spans="1:27" ht="12.75" x14ac:dyDescent="0.2">
      <c r="A512" s="30">
        <v>509</v>
      </c>
      <c r="B512" s="31"/>
      <c r="C512" s="31"/>
      <c r="D512" s="32"/>
      <c r="E512" s="104"/>
      <c r="F512" s="31"/>
      <c r="G512" s="31"/>
      <c r="H512" s="33"/>
      <c r="I512" s="16"/>
      <c r="J512" s="34"/>
      <c r="K512" s="34"/>
      <c r="L512" s="35"/>
      <c r="M512" s="36"/>
      <c r="N512" s="37"/>
      <c r="O512" s="37"/>
      <c r="P512" s="37"/>
      <c r="Q512" s="38"/>
      <c r="R512" s="38"/>
      <c r="S512" s="37"/>
      <c r="T512" s="39"/>
      <c r="U512" s="39"/>
      <c r="V512" s="40"/>
      <c r="X512" t="str">
        <f>IF(('1 - Cover page'!$B$9-M512)&lt;6,"&lt;=5 Days","&gt;5 Days")</f>
        <v>&lt;=5 Days</v>
      </c>
      <c r="Y512" t="str">
        <f>IF(('1 - Cover page'!$B$9-M512)=0,"0", IF(('1 - Cover page'!$B$9-M512)= 1,"1", IF(('1 - Cover page'!$B$9-M512)= 2,"2", IF(('1 - Cover page'!$B$9-M512)= 3,"3", IF(('1 - Cover page'!$B$9-M512)= 4,"4", IF(('1 - Cover page'!$B$9-M512)= 5,"5", IF(('1 - Cover page'!$B$9-M512)= 6,"6", IF(('1 - Cover page'!$B$9-M512)= 7,"7", IF(('1 - Cover page'!$B$9-M512)= 8,"8", IF(('1 - Cover page'!$B$9-M512)= 9,"9", IF(('1 - Cover page'!$B$9-M512)= 10,"10", IF(('1 - Cover page'!$B$9-M512)= 11,"11", IF(('1 - Cover page'!$B$9-M512)= 12,"12", IF(('1 - Cover page'!$B$9-M512)= 13,"13", IF(('1 - Cover page'!$B$9-M512)= 14,"14", IF(('1 - Cover page'!$B$9-M512)= 15,"15",  ""))))))))))))))))</f>
        <v>0</v>
      </c>
      <c r="Z512" t="str">
        <f>IF(('1 - Cover page'!$B$9-I512)=0,"0", IF(('1 - Cover page'!$B$9-I512)= 1,"1", IF(('1 - Cover page'!$B$9-I512)= 2,"2", IF(('1 - Cover page'!$B$9-I512)= 3,"3", IF(('1 - Cover page'!$B$9-I512)= 4,"4", IF(('1 - Cover page'!$B$9-I512)= 5,"5", IF(('1 - Cover page'!$B$9-I512)= 6,"6", IF(('1 - Cover page'!$B$9-I512)= 7,"7", IF(('1 - Cover page'!$B$9-I512)= 8,"8", IF(('1 - Cover page'!$B$9-I512)= 9,"9", IF(('1 - Cover page'!$B$9-I512)= 10,"10", IF(('1 - Cover page'!$B$9-I512)= 11,"11", IF(('1 - Cover page'!$B$9-I512)= 12,"12", IF(('1 - Cover page'!$B$9-I512)= 13,"13", IF(('1 - Cover page'!$B$9-I512)= 14,"14", IF(('1 - Cover page'!$B$9-I512)= 15,"15",  ""))))))))))))))))</f>
        <v>0</v>
      </c>
      <c r="AA512" t="e">
        <f>VLOOKUP(E512,'Age group'!$A$2:$B$7,2,TRUE)</f>
        <v>#N/A</v>
      </c>
    </row>
    <row r="513" spans="1:27" ht="12.75" x14ac:dyDescent="0.2">
      <c r="A513" s="30">
        <v>510</v>
      </c>
      <c r="B513" s="31"/>
      <c r="C513" s="31"/>
      <c r="D513" s="32"/>
      <c r="E513" s="104"/>
      <c r="F513" s="31"/>
      <c r="G513" s="31"/>
      <c r="H513" s="33"/>
      <c r="I513" s="16"/>
      <c r="J513" s="34"/>
      <c r="K513" s="34"/>
      <c r="L513" s="35"/>
      <c r="M513" s="36"/>
      <c r="N513" s="37"/>
      <c r="O513" s="37"/>
      <c r="P513" s="37"/>
      <c r="Q513" s="38"/>
      <c r="R513" s="38"/>
      <c r="S513" s="37"/>
      <c r="T513" s="39"/>
      <c r="U513" s="39"/>
      <c r="V513" s="40"/>
      <c r="X513" t="str">
        <f>IF(('1 - Cover page'!$B$9-M513)&lt;6,"&lt;=5 Days","&gt;5 Days")</f>
        <v>&lt;=5 Days</v>
      </c>
      <c r="Y513" t="str">
        <f>IF(('1 - Cover page'!$B$9-M513)=0,"0", IF(('1 - Cover page'!$B$9-M513)= 1,"1", IF(('1 - Cover page'!$B$9-M513)= 2,"2", IF(('1 - Cover page'!$B$9-M513)= 3,"3", IF(('1 - Cover page'!$B$9-M513)= 4,"4", IF(('1 - Cover page'!$B$9-M513)= 5,"5", IF(('1 - Cover page'!$B$9-M513)= 6,"6", IF(('1 - Cover page'!$B$9-M513)= 7,"7", IF(('1 - Cover page'!$B$9-M513)= 8,"8", IF(('1 - Cover page'!$B$9-M513)= 9,"9", IF(('1 - Cover page'!$B$9-M513)= 10,"10", IF(('1 - Cover page'!$B$9-M513)= 11,"11", IF(('1 - Cover page'!$B$9-M513)= 12,"12", IF(('1 - Cover page'!$B$9-M513)= 13,"13", IF(('1 - Cover page'!$B$9-M513)= 14,"14", IF(('1 - Cover page'!$B$9-M513)= 15,"15",  ""))))))))))))))))</f>
        <v>0</v>
      </c>
      <c r="Z513" t="str">
        <f>IF(('1 - Cover page'!$B$9-I513)=0,"0", IF(('1 - Cover page'!$B$9-I513)= 1,"1", IF(('1 - Cover page'!$B$9-I513)= 2,"2", IF(('1 - Cover page'!$B$9-I513)= 3,"3", IF(('1 - Cover page'!$B$9-I513)= 4,"4", IF(('1 - Cover page'!$B$9-I513)= 5,"5", IF(('1 - Cover page'!$B$9-I513)= 6,"6", IF(('1 - Cover page'!$B$9-I513)= 7,"7", IF(('1 - Cover page'!$B$9-I513)= 8,"8", IF(('1 - Cover page'!$B$9-I513)= 9,"9", IF(('1 - Cover page'!$B$9-I513)= 10,"10", IF(('1 - Cover page'!$B$9-I513)= 11,"11", IF(('1 - Cover page'!$B$9-I513)= 12,"12", IF(('1 - Cover page'!$B$9-I513)= 13,"13", IF(('1 - Cover page'!$B$9-I513)= 14,"14", IF(('1 - Cover page'!$B$9-I513)= 15,"15",  ""))))))))))))))))</f>
        <v>0</v>
      </c>
      <c r="AA513" t="e">
        <f>VLOOKUP(E513,'Age group'!$A$2:$B$7,2,TRUE)</f>
        <v>#N/A</v>
      </c>
    </row>
    <row r="514" spans="1:27" ht="12.75" x14ac:dyDescent="0.2">
      <c r="A514" s="30">
        <v>511</v>
      </c>
      <c r="B514" s="31"/>
      <c r="C514" s="31"/>
      <c r="D514" s="32"/>
      <c r="E514" s="104"/>
      <c r="F514" s="31"/>
      <c r="G514" s="31"/>
      <c r="H514" s="33"/>
      <c r="I514" s="16"/>
      <c r="J514" s="34"/>
      <c r="K514" s="34"/>
      <c r="L514" s="35"/>
      <c r="M514" s="36"/>
      <c r="N514" s="37"/>
      <c r="O514" s="37"/>
      <c r="P514" s="37"/>
      <c r="Q514" s="38"/>
      <c r="R514" s="38"/>
      <c r="S514" s="37"/>
      <c r="T514" s="39"/>
      <c r="U514" s="39"/>
      <c r="V514" s="40"/>
      <c r="X514" t="str">
        <f>IF(('1 - Cover page'!$B$9-M514)&lt;6,"&lt;=5 Days","&gt;5 Days")</f>
        <v>&lt;=5 Days</v>
      </c>
      <c r="Y514" t="str">
        <f>IF(('1 - Cover page'!$B$9-M514)=0,"0", IF(('1 - Cover page'!$B$9-M514)= 1,"1", IF(('1 - Cover page'!$B$9-M514)= 2,"2", IF(('1 - Cover page'!$B$9-M514)= 3,"3", IF(('1 - Cover page'!$B$9-M514)= 4,"4", IF(('1 - Cover page'!$B$9-M514)= 5,"5", IF(('1 - Cover page'!$B$9-M514)= 6,"6", IF(('1 - Cover page'!$B$9-M514)= 7,"7", IF(('1 - Cover page'!$B$9-M514)= 8,"8", IF(('1 - Cover page'!$B$9-M514)= 9,"9", IF(('1 - Cover page'!$B$9-M514)= 10,"10", IF(('1 - Cover page'!$B$9-M514)= 11,"11", IF(('1 - Cover page'!$B$9-M514)= 12,"12", IF(('1 - Cover page'!$B$9-M514)= 13,"13", IF(('1 - Cover page'!$B$9-M514)= 14,"14", IF(('1 - Cover page'!$B$9-M514)= 15,"15",  ""))))))))))))))))</f>
        <v>0</v>
      </c>
      <c r="Z514" t="str">
        <f>IF(('1 - Cover page'!$B$9-I514)=0,"0", IF(('1 - Cover page'!$B$9-I514)= 1,"1", IF(('1 - Cover page'!$B$9-I514)= 2,"2", IF(('1 - Cover page'!$B$9-I514)= 3,"3", IF(('1 - Cover page'!$B$9-I514)= 4,"4", IF(('1 - Cover page'!$B$9-I514)= 5,"5", IF(('1 - Cover page'!$B$9-I514)= 6,"6", IF(('1 - Cover page'!$B$9-I514)= 7,"7", IF(('1 - Cover page'!$B$9-I514)= 8,"8", IF(('1 - Cover page'!$B$9-I514)= 9,"9", IF(('1 - Cover page'!$B$9-I514)= 10,"10", IF(('1 - Cover page'!$B$9-I514)= 11,"11", IF(('1 - Cover page'!$B$9-I514)= 12,"12", IF(('1 - Cover page'!$B$9-I514)= 13,"13", IF(('1 - Cover page'!$B$9-I514)= 14,"14", IF(('1 - Cover page'!$B$9-I514)= 15,"15",  ""))))))))))))))))</f>
        <v>0</v>
      </c>
      <c r="AA514" t="e">
        <f>VLOOKUP(E514,'Age group'!$A$2:$B$7,2,TRUE)</f>
        <v>#N/A</v>
      </c>
    </row>
    <row r="515" spans="1:27" ht="12.75" x14ac:dyDescent="0.2">
      <c r="A515" s="30">
        <v>512</v>
      </c>
      <c r="B515" s="31"/>
      <c r="C515" s="31"/>
      <c r="D515" s="32"/>
      <c r="E515" s="104"/>
      <c r="F515" s="31"/>
      <c r="G515" s="31"/>
      <c r="H515" s="33"/>
      <c r="I515" s="16"/>
      <c r="J515" s="34"/>
      <c r="K515" s="34"/>
      <c r="L515" s="35"/>
      <c r="M515" s="36"/>
      <c r="N515" s="37"/>
      <c r="O515" s="37"/>
      <c r="P515" s="37"/>
      <c r="Q515" s="38"/>
      <c r="R515" s="38"/>
      <c r="S515" s="37"/>
      <c r="T515" s="39"/>
      <c r="U515" s="39"/>
      <c r="V515" s="40"/>
      <c r="X515" t="str">
        <f>IF(('1 - Cover page'!$B$9-M515)&lt;6,"&lt;=5 Days","&gt;5 Days")</f>
        <v>&lt;=5 Days</v>
      </c>
      <c r="Y515" t="str">
        <f>IF(('1 - Cover page'!$B$9-M515)=0,"0", IF(('1 - Cover page'!$B$9-M515)= 1,"1", IF(('1 - Cover page'!$B$9-M515)= 2,"2", IF(('1 - Cover page'!$B$9-M515)= 3,"3", IF(('1 - Cover page'!$B$9-M515)= 4,"4", IF(('1 - Cover page'!$B$9-M515)= 5,"5", IF(('1 - Cover page'!$B$9-M515)= 6,"6", IF(('1 - Cover page'!$B$9-M515)= 7,"7", IF(('1 - Cover page'!$B$9-M515)= 8,"8", IF(('1 - Cover page'!$B$9-M515)= 9,"9", IF(('1 - Cover page'!$B$9-M515)= 10,"10", IF(('1 - Cover page'!$B$9-M515)= 11,"11", IF(('1 - Cover page'!$B$9-M515)= 12,"12", IF(('1 - Cover page'!$B$9-M515)= 13,"13", IF(('1 - Cover page'!$B$9-M515)= 14,"14", IF(('1 - Cover page'!$B$9-M515)= 15,"15",  ""))))))))))))))))</f>
        <v>0</v>
      </c>
      <c r="Z515" t="str">
        <f>IF(('1 - Cover page'!$B$9-I515)=0,"0", IF(('1 - Cover page'!$B$9-I515)= 1,"1", IF(('1 - Cover page'!$B$9-I515)= 2,"2", IF(('1 - Cover page'!$B$9-I515)= 3,"3", IF(('1 - Cover page'!$B$9-I515)= 4,"4", IF(('1 - Cover page'!$B$9-I515)= 5,"5", IF(('1 - Cover page'!$B$9-I515)= 6,"6", IF(('1 - Cover page'!$B$9-I515)= 7,"7", IF(('1 - Cover page'!$B$9-I515)= 8,"8", IF(('1 - Cover page'!$B$9-I515)= 9,"9", IF(('1 - Cover page'!$B$9-I515)= 10,"10", IF(('1 - Cover page'!$B$9-I515)= 11,"11", IF(('1 - Cover page'!$B$9-I515)= 12,"12", IF(('1 - Cover page'!$B$9-I515)= 13,"13", IF(('1 - Cover page'!$B$9-I515)= 14,"14", IF(('1 - Cover page'!$B$9-I515)= 15,"15",  ""))))))))))))))))</f>
        <v>0</v>
      </c>
      <c r="AA515" t="e">
        <f>VLOOKUP(E515,'Age group'!$A$2:$B$7,2,TRUE)</f>
        <v>#N/A</v>
      </c>
    </row>
    <row r="516" spans="1:27" ht="12.75" x14ac:dyDescent="0.2">
      <c r="A516" s="30">
        <v>513</v>
      </c>
      <c r="B516" s="31"/>
      <c r="C516" s="31"/>
      <c r="D516" s="32"/>
      <c r="E516" s="104"/>
      <c r="F516" s="31"/>
      <c r="G516" s="31"/>
      <c r="H516" s="33"/>
      <c r="I516" s="16"/>
      <c r="J516" s="34"/>
      <c r="K516" s="34"/>
      <c r="L516" s="35"/>
      <c r="M516" s="36"/>
      <c r="N516" s="37"/>
      <c r="O516" s="37"/>
      <c r="P516" s="37"/>
      <c r="Q516" s="38"/>
      <c r="R516" s="38"/>
      <c r="S516" s="37"/>
      <c r="T516" s="39"/>
      <c r="U516" s="39"/>
      <c r="V516" s="40"/>
      <c r="X516" t="str">
        <f>IF(('1 - Cover page'!$B$9-M516)&lt;6,"&lt;=5 Days","&gt;5 Days")</f>
        <v>&lt;=5 Days</v>
      </c>
      <c r="Y516" t="str">
        <f>IF(('1 - Cover page'!$B$9-M516)=0,"0", IF(('1 - Cover page'!$B$9-M516)= 1,"1", IF(('1 - Cover page'!$B$9-M516)= 2,"2", IF(('1 - Cover page'!$B$9-M516)= 3,"3", IF(('1 - Cover page'!$B$9-M516)= 4,"4", IF(('1 - Cover page'!$B$9-M516)= 5,"5", IF(('1 - Cover page'!$B$9-M516)= 6,"6", IF(('1 - Cover page'!$B$9-M516)= 7,"7", IF(('1 - Cover page'!$B$9-M516)= 8,"8", IF(('1 - Cover page'!$B$9-M516)= 9,"9", IF(('1 - Cover page'!$B$9-M516)= 10,"10", IF(('1 - Cover page'!$B$9-M516)= 11,"11", IF(('1 - Cover page'!$B$9-M516)= 12,"12", IF(('1 - Cover page'!$B$9-M516)= 13,"13", IF(('1 - Cover page'!$B$9-M516)= 14,"14", IF(('1 - Cover page'!$B$9-M516)= 15,"15",  ""))))))))))))))))</f>
        <v>0</v>
      </c>
      <c r="Z516" t="str">
        <f>IF(('1 - Cover page'!$B$9-I516)=0,"0", IF(('1 - Cover page'!$B$9-I516)= 1,"1", IF(('1 - Cover page'!$B$9-I516)= 2,"2", IF(('1 - Cover page'!$B$9-I516)= 3,"3", IF(('1 - Cover page'!$B$9-I516)= 4,"4", IF(('1 - Cover page'!$B$9-I516)= 5,"5", IF(('1 - Cover page'!$B$9-I516)= 6,"6", IF(('1 - Cover page'!$B$9-I516)= 7,"7", IF(('1 - Cover page'!$B$9-I516)= 8,"8", IF(('1 - Cover page'!$B$9-I516)= 9,"9", IF(('1 - Cover page'!$B$9-I516)= 10,"10", IF(('1 - Cover page'!$B$9-I516)= 11,"11", IF(('1 - Cover page'!$B$9-I516)= 12,"12", IF(('1 - Cover page'!$B$9-I516)= 13,"13", IF(('1 - Cover page'!$B$9-I516)= 14,"14", IF(('1 - Cover page'!$B$9-I516)= 15,"15",  ""))))))))))))))))</f>
        <v>0</v>
      </c>
      <c r="AA516" t="e">
        <f>VLOOKUP(E516,'Age group'!$A$2:$B$7,2,TRUE)</f>
        <v>#N/A</v>
      </c>
    </row>
    <row r="517" spans="1:27" ht="12.75" x14ac:dyDescent="0.2">
      <c r="A517" s="30">
        <v>514</v>
      </c>
      <c r="B517" s="31"/>
      <c r="C517" s="31"/>
      <c r="D517" s="32"/>
      <c r="E517" s="104"/>
      <c r="F517" s="31"/>
      <c r="G517" s="31"/>
      <c r="H517" s="33"/>
      <c r="I517" s="16"/>
      <c r="J517" s="34"/>
      <c r="K517" s="34"/>
      <c r="L517" s="35"/>
      <c r="M517" s="36"/>
      <c r="N517" s="37"/>
      <c r="O517" s="37"/>
      <c r="P517" s="37"/>
      <c r="Q517" s="38"/>
      <c r="R517" s="38"/>
      <c r="S517" s="37"/>
      <c r="T517" s="39"/>
      <c r="U517" s="39"/>
      <c r="V517" s="40"/>
      <c r="X517" t="str">
        <f>IF(('1 - Cover page'!$B$9-M517)&lt;6,"&lt;=5 Days","&gt;5 Days")</f>
        <v>&lt;=5 Days</v>
      </c>
      <c r="Y517" t="str">
        <f>IF(('1 - Cover page'!$B$9-M517)=0,"0", IF(('1 - Cover page'!$B$9-M517)= 1,"1", IF(('1 - Cover page'!$B$9-M517)= 2,"2", IF(('1 - Cover page'!$B$9-M517)= 3,"3", IF(('1 - Cover page'!$B$9-M517)= 4,"4", IF(('1 - Cover page'!$B$9-M517)= 5,"5", IF(('1 - Cover page'!$B$9-M517)= 6,"6", IF(('1 - Cover page'!$B$9-M517)= 7,"7", IF(('1 - Cover page'!$B$9-M517)= 8,"8", IF(('1 - Cover page'!$B$9-M517)= 9,"9", IF(('1 - Cover page'!$B$9-M517)= 10,"10", IF(('1 - Cover page'!$B$9-M517)= 11,"11", IF(('1 - Cover page'!$B$9-M517)= 12,"12", IF(('1 - Cover page'!$B$9-M517)= 13,"13", IF(('1 - Cover page'!$B$9-M517)= 14,"14", IF(('1 - Cover page'!$B$9-M517)= 15,"15",  ""))))))))))))))))</f>
        <v>0</v>
      </c>
      <c r="Z517" t="str">
        <f>IF(('1 - Cover page'!$B$9-I517)=0,"0", IF(('1 - Cover page'!$B$9-I517)= 1,"1", IF(('1 - Cover page'!$B$9-I517)= 2,"2", IF(('1 - Cover page'!$B$9-I517)= 3,"3", IF(('1 - Cover page'!$B$9-I517)= 4,"4", IF(('1 - Cover page'!$B$9-I517)= 5,"5", IF(('1 - Cover page'!$B$9-I517)= 6,"6", IF(('1 - Cover page'!$B$9-I517)= 7,"7", IF(('1 - Cover page'!$B$9-I517)= 8,"8", IF(('1 - Cover page'!$B$9-I517)= 9,"9", IF(('1 - Cover page'!$B$9-I517)= 10,"10", IF(('1 - Cover page'!$B$9-I517)= 11,"11", IF(('1 - Cover page'!$B$9-I517)= 12,"12", IF(('1 - Cover page'!$B$9-I517)= 13,"13", IF(('1 - Cover page'!$B$9-I517)= 14,"14", IF(('1 - Cover page'!$B$9-I517)= 15,"15",  ""))))))))))))))))</f>
        <v>0</v>
      </c>
      <c r="AA517" t="e">
        <f>VLOOKUP(E517,'Age group'!$A$2:$B$7,2,TRUE)</f>
        <v>#N/A</v>
      </c>
    </row>
    <row r="518" spans="1:27" ht="12.75" x14ac:dyDescent="0.2">
      <c r="A518" s="30">
        <v>515</v>
      </c>
      <c r="B518" s="31"/>
      <c r="C518" s="31"/>
      <c r="D518" s="32"/>
      <c r="E518" s="104"/>
      <c r="F518" s="31"/>
      <c r="G518" s="31"/>
      <c r="H518" s="33"/>
      <c r="I518" s="16"/>
      <c r="J518" s="34"/>
      <c r="K518" s="34"/>
      <c r="L518" s="35"/>
      <c r="M518" s="36"/>
      <c r="N518" s="37"/>
      <c r="O518" s="37"/>
      <c r="P518" s="37"/>
      <c r="Q518" s="38"/>
      <c r="R518" s="38"/>
      <c r="S518" s="37"/>
      <c r="T518" s="39"/>
      <c r="U518" s="39"/>
      <c r="V518" s="40"/>
      <c r="X518" t="str">
        <f>IF(('1 - Cover page'!$B$9-M518)&lt;6,"&lt;=5 Days","&gt;5 Days")</f>
        <v>&lt;=5 Days</v>
      </c>
      <c r="Y518" t="str">
        <f>IF(('1 - Cover page'!$B$9-M518)=0,"0", IF(('1 - Cover page'!$B$9-M518)= 1,"1", IF(('1 - Cover page'!$B$9-M518)= 2,"2", IF(('1 - Cover page'!$B$9-M518)= 3,"3", IF(('1 - Cover page'!$B$9-M518)= 4,"4", IF(('1 - Cover page'!$B$9-M518)= 5,"5", IF(('1 - Cover page'!$B$9-M518)= 6,"6", IF(('1 - Cover page'!$B$9-M518)= 7,"7", IF(('1 - Cover page'!$B$9-M518)= 8,"8", IF(('1 - Cover page'!$B$9-M518)= 9,"9", IF(('1 - Cover page'!$B$9-M518)= 10,"10", IF(('1 - Cover page'!$B$9-M518)= 11,"11", IF(('1 - Cover page'!$B$9-M518)= 12,"12", IF(('1 - Cover page'!$B$9-M518)= 13,"13", IF(('1 - Cover page'!$B$9-M518)= 14,"14", IF(('1 - Cover page'!$B$9-M518)= 15,"15",  ""))))))))))))))))</f>
        <v>0</v>
      </c>
      <c r="Z518" t="str">
        <f>IF(('1 - Cover page'!$B$9-I518)=0,"0", IF(('1 - Cover page'!$B$9-I518)= 1,"1", IF(('1 - Cover page'!$B$9-I518)= 2,"2", IF(('1 - Cover page'!$B$9-I518)= 3,"3", IF(('1 - Cover page'!$B$9-I518)= 4,"4", IF(('1 - Cover page'!$B$9-I518)= 5,"5", IF(('1 - Cover page'!$B$9-I518)= 6,"6", IF(('1 - Cover page'!$B$9-I518)= 7,"7", IF(('1 - Cover page'!$B$9-I518)= 8,"8", IF(('1 - Cover page'!$B$9-I518)= 9,"9", IF(('1 - Cover page'!$B$9-I518)= 10,"10", IF(('1 - Cover page'!$B$9-I518)= 11,"11", IF(('1 - Cover page'!$B$9-I518)= 12,"12", IF(('1 - Cover page'!$B$9-I518)= 13,"13", IF(('1 - Cover page'!$B$9-I518)= 14,"14", IF(('1 - Cover page'!$B$9-I518)= 15,"15",  ""))))))))))))))))</f>
        <v>0</v>
      </c>
      <c r="AA518" t="e">
        <f>VLOOKUP(E518,'Age group'!$A$2:$B$7,2,TRUE)</f>
        <v>#N/A</v>
      </c>
    </row>
    <row r="519" spans="1:27" ht="12.75" x14ac:dyDescent="0.2">
      <c r="A519" s="30">
        <v>516</v>
      </c>
      <c r="B519" s="31"/>
      <c r="C519" s="31"/>
      <c r="D519" s="32"/>
      <c r="E519" s="104"/>
      <c r="F519" s="31"/>
      <c r="G519" s="31"/>
      <c r="H519" s="33"/>
      <c r="I519" s="16"/>
      <c r="J519" s="34"/>
      <c r="K519" s="34"/>
      <c r="L519" s="35"/>
      <c r="M519" s="36"/>
      <c r="N519" s="37"/>
      <c r="O519" s="37"/>
      <c r="P519" s="37"/>
      <c r="Q519" s="38"/>
      <c r="R519" s="38"/>
      <c r="S519" s="37"/>
      <c r="T519" s="39"/>
      <c r="U519" s="39"/>
      <c r="V519" s="40"/>
      <c r="X519" t="str">
        <f>IF(('1 - Cover page'!$B$9-M519)&lt;6,"&lt;=5 Days","&gt;5 Days")</f>
        <v>&lt;=5 Days</v>
      </c>
      <c r="Y519" t="str">
        <f>IF(('1 - Cover page'!$B$9-M519)=0,"0", IF(('1 - Cover page'!$B$9-M519)= 1,"1", IF(('1 - Cover page'!$B$9-M519)= 2,"2", IF(('1 - Cover page'!$B$9-M519)= 3,"3", IF(('1 - Cover page'!$B$9-M519)= 4,"4", IF(('1 - Cover page'!$B$9-M519)= 5,"5", IF(('1 - Cover page'!$B$9-M519)= 6,"6", IF(('1 - Cover page'!$B$9-M519)= 7,"7", IF(('1 - Cover page'!$B$9-M519)= 8,"8", IF(('1 - Cover page'!$B$9-M519)= 9,"9", IF(('1 - Cover page'!$B$9-M519)= 10,"10", IF(('1 - Cover page'!$B$9-M519)= 11,"11", IF(('1 - Cover page'!$B$9-M519)= 12,"12", IF(('1 - Cover page'!$B$9-M519)= 13,"13", IF(('1 - Cover page'!$B$9-M519)= 14,"14", IF(('1 - Cover page'!$B$9-M519)= 15,"15",  ""))))))))))))))))</f>
        <v>0</v>
      </c>
      <c r="Z519" t="str">
        <f>IF(('1 - Cover page'!$B$9-I519)=0,"0", IF(('1 - Cover page'!$B$9-I519)= 1,"1", IF(('1 - Cover page'!$B$9-I519)= 2,"2", IF(('1 - Cover page'!$B$9-I519)= 3,"3", IF(('1 - Cover page'!$B$9-I519)= 4,"4", IF(('1 - Cover page'!$B$9-I519)= 5,"5", IF(('1 - Cover page'!$B$9-I519)= 6,"6", IF(('1 - Cover page'!$B$9-I519)= 7,"7", IF(('1 - Cover page'!$B$9-I519)= 8,"8", IF(('1 - Cover page'!$B$9-I519)= 9,"9", IF(('1 - Cover page'!$B$9-I519)= 10,"10", IF(('1 - Cover page'!$B$9-I519)= 11,"11", IF(('1 - Cover page'!$B$9-I519)= 12,"12", IF(('1 - Cover page'!$B$9-I519)= 13,"13", IF(('1 - Cover page'!$B$9-I519)= 14,"14", IF(('1 - Cover page'!$B$9-I519)= 15,"15",  ""))))))))))))))))</f>
        <v>0</v>
      </c>
      <c r="AA519" t="e">
        <f>VLOOKUP(E519,'Age group'!$A$2:$B$7,2,TRUE)</f>
        <v>#N/A</v>
      </c>
    </row>
    <row r="520" spans="1:27" ht="12.75" x14ac:dyDescent="0.2">
      <c r="A520" s="30">
        <v>517</v>
      </c>
      <c r="B520" s="31"/>
      <c r="C520" s="31"/>
      <c r="D520" s="32"/>
      <c r="E520" s="104"/>
      <c r="F520" s="31"/>
      <c r="G520" s="31"/>
      <c r="H520" s="33"/>
      <c r="I520" s="16"/>
      <c r="J520" s="34"/>
      <c r="K520" s="34"/>
      <c r="L520" s="35"/>
      <c r="M520" s="36"/>
      <c r="N520" s="37"/>
      <c r="O520" s="37"/>
      <c r="P520" s="37"/>
      <c r="Q520" s="38"/>
      <c r="R520" s="38"/>
      <c r="S520" s="37"/>
      <c r="T520" s="39"/>
      <c r="U520" s="39"/>
      <c r="V520" s="40"/>
      <c r="X520" t="str">
        <f>IF(('1 - Cover page'!$B$9-M520)&lt;6,"&lt;=5 Days","&gt;5 Days")</f>
        <v>&lt;=5 Days</v>
      </c>
      <c r="Y520" t="str">
        <f>IF(('1 - Cover page'!$B$9-M520)=0,"0", IF(('1 - Cover page'!$B$9-M520)= 1,"1", IF(('1 - Cover page'!$B$9-M520)= 2,"2", IF(('1 - Cover page'!$B$9-M520)= 3,"3", IF(('1 - Cover page'!$B$9-M520)= 4,"4", IF(('1 - Cover page'!$B$9-M520)= 5,"5", IF(('1 - Cover page'!$B$9-M520)= 6,"6", IF(('1 - Cover page'!$B$9-M520)= 7,"7", IF(('1 - Cover page'!$B$9-M520)= 8,"8", IF(('1 - Cover page'!$B$9-M520)= 9,"9", IF(('1 - Cover page'!$B$9-M520)= 10,"10", IF(('1 - Cover page'!$B$9-M520)= 11,"11", IF(('1 - Cover page'!$B$9-M520)= 12,"12", IF(('1 - Cover page'!$B$9-M520)= 13,"13", IF(('1 - Cover page'!$B$9-M520)= 14,"14", IF(('1 - Cover page'!$B$9-M520)= 15,"15",  ""))))))))))))))))</f>
        <v>0</v>
      </c>
      <c r="Z520" t="str">
        <f>IF(('1 - Cover page'!$B$9-I520)=0,"0", IF(('1 - Cover page'!$B$9-I520)= 1,"1", IF(('1 - Cover page'!$B$9-I520)= 2,"2", IF(('1 - Cover page'!$B$9-I520)= 3,"3", IF(('1 - Cover page'!$B$9-I520)= 4,"4", IF(('1 - Cover page'!$B$9-I520)= 5,"5", IF(('1 - Cover page'!$B$9-I520)= 6,"6", IF(('1 - Cover page'!$B$9-I520)= 7,"7", IF(('1 - Cover page'!$B$9-I520)= 8,"8", IF(('1 - Cover page'!$B$9-I520)= 9,"9", IF(('1 - Cover page'!$B$9-I520)= 10,"10", IF(('1 - Cover page'!$B$9-I520)= 11,"11", IF(('1 - Cover page'!$B$9-I520)= 12,"12", IF(('1 - Cover page'!$B$9-I520)= 13,"13", IF(('1 - Cover page'!$B$9-I520)= 14,"14", IF(('1 - Cover page'!$B$9-I520)= 15,"15",  ""))))))))))))))))</f>
        <v>0</v>
      </c>
      <c r="AA520" t="e">
        <f>VLOOKUP(E520,'Age group'!$A$2:$B$7,2,TRUE)</f>
        <v>#N/A</v>
      </c>
    </row>
    <row r="521" spans="1:27" ht="12.75" x14ac:dyDescent="0.2">
      <c r="A521" s="30">
        <v>518</v>
      </c>
      <c r="B521" s="31"/>
      <c r="C521" s="31"/>
      <c r="D521" s="32"/>
      <c r="E521" s="104"/>
      <c r="F521" s="31"/>
      <c r="G521" s="31"/>
      <c r="H521" s="33"/>
      <c r="I521" s="16"/>
      <c r="J521" s="34"/>
      <c r="K521" s="34"/>
      <c r="L521" s="35"/>
      <c r="M521" s="36"/>
      <c r="N521" s="37"/>
      <c r="O521" s="37"/>
      <c r="P521" s="37"/>
      <c r="Q521" s="38"/>
      <c r="R521" s="38"/>
      <c r="S521" s="37"/>
      <c r="T521" s="39"/>
      <c r="U521" s="39"/>
      <c r="V521" s="40"/>
      <c r="X521" t="str">
        <f>IF(('1 - Cover page'!$B$9-M521)&lt;6,"&lt;=5 Days","&gt;5 Days")</f>
        <v>&lt;=5 Days</v>
      </c>
      <c r="Y521" t="str">
        <f>IF(('1 - Cover page'!$B$9-M521)=0,"0", IF(('1 - Cover page'!$B$9-M521)= 1,"1", IF(('1 - Cover page'!$B$9-M521)= 2,"2", IF(('1 - Cover page'!$B$9-M521)= 3,"3", IF(('1 - Cover page'!$B$9-M521)= 4,"4", IF(('1 - Cover page'!$B$9-M521)= 5,"5", IF(('1 - Cover page'!$B$9-M521)= 6,"6", IF(('1 - Cover page'!$B$9-M521)= 7,"7", IF(('1 - Cover page'!$B$9-M521)= 8,"8", IF(('1 - Cover page'!$B$9-M521)= 9,"9", IF(('1 - Cover page'!$B$9-M521)= 10,"10", IF(('1 - Cover page'!$B$9-M521)= 11,"11", IF(('1 - Cover page'!$B$9-M521)= 12,"12", IF(('1 - Cover page'!$B$9-M521)= 13,"13", IF(('1 - Cover page'!$B$9-M521)= 14,"14", IF(('1 - Cover page'!$B$9-M521)= 15,"15",  ""))))))))))))))))</f>
        <v>0</v>
      </c>
      <c r="Z521" t="str">
        <f>IF(('1 - Cover page'!$B$9-I521)=0,"0", IF(('1 - Cover page'!$B$9-I521)= 1,"1", IF(('1 - Cover page'!$B$9-I521)= 2,"2", IF(('1 - Cover page'!$B$9-I521)= 3,"3", IF(('1 - Cover page'!$B$9-I521)= 4,"4", IF(('1 - Cover page'!$B$9-I521)= 5,"5", IF(('1 - Cover page'!$B$9-I521)= 6,"6", IF(('1 - Cover page'!$B$9-I521)= 7,"7", IF(('1 - Cover page'!$B$9-I521)= 8,"8", IF(('1 - Cover page'!$B$9-I521)= 9,"9", IF(('1 - Cover page'!$B$9-I521)= 10,"10", IF(('1 - Cover page'!$B$9-I521)= 11,"11", IF(('1 - Cover page'!$B$9-I521)= 12,"12", IF(('1 - Cover page'!$B$9-I521)= 13,"13", IF(('1 - Cover page'!$B$9-I521)= 14,"14", IF(('1 - Cover page'!$B$9-I521)= 15,"15",  ""))))))))))))))))</f>
        <v>0</v>
      </c>
      <c r="AA521" t="e">
        <f>VLOOKUP(E521,'Age group'!$A$2:$B$7,2,TRUE)</f>
        <v>#N/A</v>
      </c>
    </row>
    <row r="522" spans="1:27" ht="12.75" x14ac:dyDescent="0.2">
      <c r="A522" s="30">
        <v>519</v>
      </c>
      <c r="B522" s="31"/>
      <c r="C522" s="31"/>
      <c r="D522" s="32"/>
      <c r="E522" s="104"/>
      <c r="F522" s="31"/>
      <c r="G522" s="31"/>
      <c r="H522" s="33"/>
      <c r="I522" s="16"/>
      <c r="J522" s="34"/>
      <c r="K522" s="34"/>
      <c r="L522" s="35"/>
      <c r="M522" s="36"/>
      <c r="N522" s="37"/>
      <c r="O522" s="37"/>
      <c r="P522" s="37"/>
      <c r="Q522" s="38"/>
      <c r="R522" s="38"/>
      <c r="S522" s="37"/>
      <c r="T522" s="39"/>
      <c r="U522" s="39"/>
      <c r="V522" s="40"/>
      <c r="X522" t="str">
        <f>IF(('1 - Cover page'!$B$9-M522)&lt;6,"&lt;=5 Days","&gt;5 Days")</f>
        <v>&lt;=5 Days</v>
      </c>
      <c r="Y522" t="str">
        <f>IF(('1 - Cover page'!$B$9-M522)=0,"0", IF(('1 - Cover page'!$B$9-M522)= 1,"1", IF(('1 - Cover page'!$B$9-M522)= 2,"2", IF(('1 - Cover page'!$B$9-M522)= 3,"3", IF(('1 - Cover page'!$B$9-M522)= 4,"4", IF(('1 - Cover page'!$B$9-M522)= 5,"5", IF(('1 - Cover page'!$B$9-M522)= 6,"6", IF(('1 - Cover page'!$B$9-M522)= 7,"7", IF(('1 - Cover page'!$B$9-M522)= 8,"8", IF(('1 - Cover page'!$B$9-M522)= 9,"9", IF(('1 - Cover page'!$B$9-M522)= 10,"10", IF(('1 - Cover page'!$B$9-M522)= 11,"11", IF(('1 - Cover page'!$B$9-M522)= 12,"12", IF(('1 - Cover page'!$B$9-M522)= 13,"13", IF(('1 - Cover page'!$B$9-M522)= 14,"14", IF(('1 - Cover page'!$B$9-M522)= 15,"15",  ""))))))))))))))))</f>
        <v>0</v>
      </c>
      <c r="Z522" t="str">
        <f>IF(('1 - Cover page'!$B$9-I522)=0,"0", IF(('1 - Cover page'!$B$9-I522)= 1,"1", IF(('1 - Cover page'!$B$9-I522)= 2,"2", IF(('1 - Cover page'!$B$9-I522)= 3,"3", IF(('1 - Cover page'!$B$9-I522)= 4,"4", IF(('1 - Cover page'!$B$9-I522)= 5,"5", IF(('1 - Cover page'!$B$9-I522)= 6,"6", IF(('1 - Cover page'!$B$9-I522)= 7,"7", IF(('1 - Cover page'!$B$9-I522)= 8,"8", IF(('1 - Cover page'!$B$9-I522)= 9,"9", IF(('1 - Cover page'!$B$9-I522)= 10,"10", IF(('1 - Cover page'!$B$9-I522)= 11,"11", IF(('1 - Cover page'!$B$9-I522)= 12,"12", IF(('1 - Cover page'!$B$9-I522)= 13,"13", IF(('1 - Cover page'!$B$9-I522)= 14,"14", IF(('1 - Cover page'!$B$9-I522)= 15,"15",  ""))))))))))))))))</f>
        <v>0</v>
      </c>
      <c r="AA522" t="e">
        <f>VLOOKUP(E522,'Age group'!$A$2:$B$7,2,TRUE)</f>
        <v>#N/A</v>
      </c>
    </row>
    <row r="523" spans="1:27" ht="12.75" x14ac:dyDescent="0.2">
      <c r="A523" s="30">
        <v>520</v>
      </c>
      <c r="B523" s="31"/>
      <c r="C523" s="31"/>
      <c r="D523" s="32"/>
      <c r="E523" s="104"/>
      <c r="F523" s="31"/>
      <c r="G523" s="31"/>
      <c r="H523" s="33"/>
      <c r="I523" s="16"/>
      <c r="J523" s="34"/>
      <c r="K523" s="34"/>
      <c r="L523" s="35"/>
      <c r="M523" s="36"/>
      <c r="N523" s="37"/>
      <c r="O523" s="37"/>
      <c r="P523" s="37"/>
      <c r="Q523" s="38"/>
      <c r="R523" s="38"/>
      <c r="S523" s="37"/>
      <c r="T523" s="39"/>
      <c r="U523" s="39"/>
      <c r="V523" s="40"/>
      <c r="X523" t="str">
        <f>IF(('1 - Cover page'!$B$9-M523)&lt;6,"&lt;=5 Days","&gt;5 Days")</f>
        <v>&lt;=5 Days</v>
      </c>
      <c r="Y523" t="str">
        <f>IF(('1 - Cover page'!$B$9-M523)=0,"0", IF(('1 - Cover page'!$B$9-M523)= 1,"1", IF(('1 - Cover page'!$B$9-M523)= 2,"2", IF(('1 - Cover page'!$B$9-M523)= 3,"3", IF(('1 - Cover page'!$B$9-M523)= 4,"4", IF(('1 - Cover page'!$B$9-M523)= 5,"5", IF(('1 - Cover page'!$B$9-M523)= 6,"6", IF(('1 - Cover page'!$B$9-M523)= 7,"7", IF(('1 - Cover page'!$B$9-M523)= 8,"8", IF(('1 - Cover page'!$B$9-M523)= 9,"9", IF(('1 - Cover page'!$B$9-M523)= 10,"10", IF(('1 - Cover page'!$B$9-M523)= 11,"11", IF(('1 - Cover page'!$B$9-M523)= 12,"12", IF(('1 - Cover page'!$B$9-M523)= 13,"13", IF(('1 - Cover page'!$B$9-M523)= 14,"14", IF(('1 - Cover page'!$B$9-M523)= 15,"15",  ""))))))))))))))))</f>
        <v>0</v>
      </c>
      <c r="Z523" t="str">
        <f>IF(('1 - Cover page'!$B$9-I523)=0,"0", IF(('1 - Cover page'!$B$9-I523)= 1,"1", IF(('1 - Cover page'!$B$9-I523)= 2,"2", IF(('1 - Cover page'!$B$9-I523)= 3,"3", IF(('1 - Cover page'!$B$9-I523)= 4,"4", IF(('1 - Cover page'!$B$9-I523)= 5,"5", IF(('1 - Cover page'!$B$9-I523)= 6,"6", IF(('1 - Cover page'!$B$9-I523)= 7,"7", IF(('1 - Cover page'!$B$9-I523)= 8,"8", IF(('1 - Cover page'!$B$9-I523)= 9,"9", IF(('1 - Cover page'!$B$9-I523)= 10,"10", IF(('1 - Cover page'!$B$9-I523)= 11,"11", IF(('1 - Cover page'!$B$9-I523)= 12,"12", IF(('1 - Cover page'!$B$9-I523)= 13,"13", IF(('1 - Cover page'!$B$9-I523)= 14,"14", IF(('1 - Cover page'!$B$9-I523)= 15,"15",  ""))))))))))))))))</f>
        <v>0</v>
      </c>
      <c r="AA523" t="e">
        <f>VLOOKUP(E523,'Age group'!$A$2:$B$7,2,TRUE)</f>
        <v>#N/A</v>
      </c>
    </row>
    <row r="524" spans="1:27" ht="12.75" x14ac:dyDescent="0.2">
      <c r="A524" s="30">
        <v>521</v>
      </c>
      <c r="B524" s="31"/>
      <c r="C524" s="31"/>
      <c r="D524" s="32"/>
      <c r="E524" s="104"/>
      <c r="F524" s="31"/>
      <c r="G524" s="31"/>
      <c r="H524" s="33"/>
      <c r="I524" s="16"/>
      <c r="J524" s="34"/>
      <c r="K524" s="34"/>
      <c r="L524" s="35"/>
      <c r="M524" s="36"/>
      <c r="N524" s="37"/>
      <c r="O524" s="37"/>
      <c r="P524" s="37"/>
      <c r="Q524" s="38"/>
      <c r="R524" s="38"/>
      <c r="S524" s="37"/>
      <c r="T524" s="39"/>
      <c r="U524" s="39"/>
      <c r="V524" s="40"/>
      <c r="X524" t="str">
        <f>IF(('1 - Cover page'!$B$9-M524)&lt;6,"&lt;=5 Days","&gt;5 Days")</f>
        <v>&lt;=5 Days</v>
      </c>
      <c r="Y524" t="str">
        <f>IF(('1 - Cover page'!$B$9-M524)=0,"0", IF(('1 - Cover page'!$B$9-M524)= 1,"1", IF(('1 - Cover page'!$B$9-M524)= 2,"2", IF(('1 - Cover page'!$B$9-M524)= 3,"3", IF(('1 - Cover page'!$B$9-M524)= 4,"4", IF(('1 - Cover page'!$B$9-M524)= 5,"5", IF(('1 - Cover page'!$B$9-M524)= 6,"6", IF(('1 - Cover page'!$B$9-M524)= 7,"7", IF(('1 - Cover page'!$B$9-M524)= 8,"8", IF(('1 - Cover page'!$B$9-M524)= 9,"9", IF(('1 - Cover page'!$B$9-M524)= 10,"10", IF(('1 - Cover page'!$B$9-M524)= 11,"11", IF(('1 - Cover page'!$B$9-M524)= 12,"12", IF(('1 - Cover page'!$B$9-M524)= 13,"13", IF(('1 - Cover page'!$B$9-M524)= 14,"14", IF(('1 - Cover page'!$B$9-M524)= 15,"15",  ""))))))))))))))))</f>
        <v>0</v>
      </c>
      <c r="Z524" t="str">
        <f>IF(('1 - Cover page'!$B$9-I524)=0,"0", IF(('1 - Cover page'!$B$9-I524)= 1,"1", IF(('1 - Cover page'!$B$9-I524)= 2,"2", IF(('1 - Cover page'!$B$9-I524)= 3,"3", IF(('1 - Cover page'!$B$9-I524)= 4,"4", IF(('1 - Cover page'!$B$9-I524)= 5,"5", IF(('1 - Cover page'!$B$9-I524)= 6,"6", IF(('1 - Cover page'!$B$9-I524)= 7,"7", IF(('1 - Cover page'!$B$9-I524)= 8,"8", IF(('1 - Cover page'!$B$9-I524)= 9,"9", IF(('1 - Cover page'!$B$9-I524)= 10,"10", IF(('1 - Cover page'!$B$9-I524)= 11,"11", IF(('1 - Cover page'!$B$9-I524)= 12,"12", IF(('1 - Cover page'!$B$9-I524)= 13,"13", IF(('1 - Cover page'!$B$9-I524)= 14,"14", IF(('1 - Cover page'!$B$9-I524)= 15,"15",  ""))))))))))))))))</f>
        <v>0</v>
      </c>
      <c r="AA524" t="e">
        <f>VLOOKUP(E524,'Age group'!$A$2:$B$7,2,TRUE)</f>
        <v>#N/A</v>
      </c>
    </row>
    <row r="525" spans="1:27" ht="12.75" x14ac:dyDescent="0.2">
      <c r="A525" s="30">
        <v>522</v>
      </c>
      <c r="B525" s="31"/>
      <c r="C525" s="31"/>
      <c r="D525" s="32"/>
      <c r="E525" s="104"/>
      <c r="F525" s="31"/>
      <c r="G525" s="31"/>
      <c r="H525" s="33"/>
      <c r="I525" s="16"/>
      <c r="J525" s="34"/>
      <c r="K525" s="34"/>
      <c r="L525" s="35"/>
      <c r="M525" s="36"/>
      <c r="N525" s="37"/>
      <c r="O525" s="37"/>
      <c r="P525" s="37"/>
      <c r="Q525" s="38"/>
      <c r="R525" s="38"/>
      <c r="S525" s="37"/>
      <c r="T525" s="39"/>
      <c r="U525" s="39"/>
      <c r="V525" s="40"/>
      <c r="X525" t="str">
        <f>IF(('1 - Cover page'!$B$9-M525)&lt;6,"&lt;=5 Days","&gt;5 Days")</f>
        <v>&lt;=5 Days</v>
      </c>
      <c r="Y525" t="str">
        <f>IF(('1 - Cover page'!$B$9-M525)=0,"0", IF(('1 - Cover page'!$B$9-M525)= 1,"1", IF(('1 - Cover page'!$B$9-M525)= 2,"2", IF(('1 - Cover page'!$B$9-M525)= 3,"3", IF(('1 - Cover page'!$B$9-M525)= 4,"4", IF(('1 - Cover page'!$B$9-M525)= 5,"5", IF(('1 - Cover page'!$B$9-M525)= 6,"6", IF(('1 - Cover page'!$B$9-M525)= 7,"7", IF(('1 - Cover page'!$B$9-M525)= 8,"8", IF(('1 - Cover page'!$B$9-M525)= 9,"9", IF(('1 - Cover page'!$B$9-M525)= 10,"10", IF(('1 - Cover page'!$B$9-M525)= 11,"11", IF(('1 - Cover page'!$B$9-M525)= 12,"12", IF(('1 - Cover page'!$B$9-M525)= 13,"13", IF(('1 - Cover page'!$B$9-M525)= 14,"14", IF(('1 - Cover page'!$B$9-M525)= 15,"15",  ""))))))))))))))))</f>
        <v>0</v>
      </c>
      <c r="Z525" t="str">
        <f>IF(('1 - Cover page'!$B$9-I525)=0,"0", IF(('1 - Cover page'!$B$9-I525)= 1,"1", IF(('1 - Cover page'!$B$9-I525)= 2,"2", IF(('1 - Cover page'!$B$9-I525)= 3,"3", IF(('1 - Cover page'!$B$9-I525)= 4,"4", IF(('1 - Cover page'!$B$9-I525)= 5,"5", IF(('1 - Cover page'!$B$9-I525)= 6,"6", IF(('1 - Cover page'!$B$9-I525)= 7,"7", IF(('1 - Cover page'!$B$9-I525)= 8,"8", IF(('1 - Cover page'!$B$9-I525)= 9,"9", IF(('1 - Cover page'!$B$9-I525)= 10,"10", IF(('1 - Cover page'!$B$9-I525)= 11,"11", IF(('1 - Cover page'!$B$9-I525)= 12,"12", IF(('1 - Cover page'!$B$9-I525)= 13,"13", IF(('1 - Cover page'!$B$9-I525)= 14,"14", IF(('1 - Cover page'!$B$9-I525)= 15,"15",  ""))))))))))))))))</f>
        <v>0</v>
      </c>
      <c r="AA525" t="e">
        <f>VLOOKUP(E525,'Age group'!$A$2:$B$7,2,TRUE)</f>
        <v>#N/A</v>
      </c>
    </row>
    <row r="526" spans="1:27" ht="12.75" x14ac:dyDescent="0.2">
      <c r="A526" s="30">
        <v>523</v>
      </c>
      <c r="B526" s="31"/>
      <c r="C526" s="31"/>
      <c r="D526" s="32"/>
      <c r="E526" s="104"/>
      <c r="F526" s="31"/>
      <c r="G526" s="31"/>
      <c r="H526" s="33"/>
      <c r="I526" s="16"/>
      <c r="J526" s="34"/>
      <c r="K526" s="34"/>
      <c r="L526" s="35"/>
      <c r="M526" s="36"/>
      <c r="N526" s="37"/>
      <c r="O526" s="37"/>
      <c r="P526" s="37"/>
      <c r="Q526" s="38"/>
      <c r="R526" s="38"/>
      <c r="S526" s="37"/>
      <c r="T526" s="39"/>
      <c r="U526" s="39"/>
      <c r="V526" s="40"/>
      <c r="X526" t="str">
        <f>IF(('1 - Cover page'!$B$9-M526)&lt;6,"&lt;=5 Days","&gt;5 Days")</f>
        <v>&lt;=5 Days</v>
      </c>
      <c r="Y526" t="str">
        <f>IF(('1 - Cover page'!$B$9-M526)=0,"0", IF(('1 - Cover page'!$B$9-M526)= 1,"1", IF(('1 - Cover page'!$B$9-M526)= 2,"2", IF(('1 - Cover page'!$B$9-M526)= 3,"3", IF(('1 - Cover page'!$B$9-M526)= 4,"4", IF(('1 - Cover page'!$B$9-M526)= 5,"5", IF(('1 - Cover page'!$B$9-M526)= 6,"6", IF(('1 - Cover page'!$B$9-M526)= 7,"7", IF(('1 - Cover page'!$B$9-M526)= 8,"8", IF(('1 - Cover page'!$B$9-M526)= 9,"9", IF(('1 - Cover page'!$B$9-M526)= 10,"10", IF(('1 - Cover page'!$B$9-M526)= 11,"11", IF(('1 - Cover page'!$B$9-M526)= 12,"12", IF(('1 - Cover page'!$B$9-M526)= 13,"13", IF(('1 - Cover page'!$B$9-M526)= 14,"14", IF(('1 - Cover page'!$B$9-M526)= 15,"15",  ""))))))))))))))))</f>
        <v>0</v>
      </c>
      <c r="Z526" t="str">
        <f>IF(('1 - Cover page'!$B$9-I526)=0,"0", IF(('1 - Cover page'!$B$9-I526)= 1,"1", IF(('1 - Cover page'!$B$9-I526)= 2,"2", IF(('1 - Cover page'!$B$9-I526)= 3,"3", IF(('1 - Cover page'!$B$9-I526)= 4,"4", IF(('1 - Cover page'!$B$9-I526)= 5,"5", IF(('1 - Cover page'!$B$9-I526)= 6,"6", IF(('1 - Cover page'!$B$9-I526)= 7,"7", IF(('1 - Cover page'!$B$9-I526)= 8,"8", IF(('1 - Cover page'!$B$9-I526)= 9,"9", IF(('1 - Cover page'!$B$9-I526)= 10,"10", IF(('1 - Cover page'!$B$9-I526)= 11,"11", IF(('1 - Cover page'!$B$9-I526)= 12,"12", IF(('1 - Cover page'!$B$9-I526)= 13,"13", IF(('1 - Cover page'!$B$9-I526)= 14,"14", IF(('1 - Cover page'!$B$9-I526)= 15,"15",  ""))))))))))))))))</f>
        <v>0</v>
      </c>
      <c r="AA526" t="e">
        <f>VLOOKUP(E526,'Age group'!$A$2:$B$7,2,TRUE)</f>
        <v>#N/A</v>
      </c>
    </row>
    <row r="527" spans="1:27" ht="12.75" x14ac:dyDescent="0.2">
      <c r="A527" s="30">
        <v>524</v>
      </c>
      <c r="B527" s="31"/>
      <c r="C527" s="31"/>
      <c r="D527" s="32"/>
      <c r="E527" s="104"/>
      <c r="F527" s="31"/>
      <c r="G527" s="31"/>
      <c r="H527" s="33"/>
      <c r="I527" s="16"/>
      <c r="J527" s="34"/>
      <c r="K527" s="34"/>
      <c r="L527" s="35"/>
      <c r="M527" s="36"/>
      <c r="N527" s="37"/>
      <c r="O527" s="37"/>
      <c r="P527" s="37"/>
      <c r="Q527" s="38"/>
      <c r="R527" s="38"/>
      <c r="S527" s="37"/>
      <c r="T527" s="39"/>
      <c r="U527" s="39"/>
      <c r="V527" s="40"/>
      <c r="X527" t="str">
        <f>IF(('1 - Cover page'!$B$9-M527)&lt;6,"&lt;=5 Days","&gt;5 Days")</f>
        <v>&lt;=5 Days</v>
      </c>
      <c r="Y527" t="str">
        <f>IF(('1 - Cover page'!$B$9-M527)=0,"0", IF(('1 - Cover page'!$B$9-M527)= 1,"1", IF(('1 - Cover page'!$B$9-M527)= 2,"2", IF(('1 - Cover page'!$B$9-M527)= 3,"3", IF(('1 - Cover page'!$B$9-M527)= 4,"4", IF(('1 - Cover page'!$B$9-M527)= 5,"5", IF(('1 - Cover page'!$B$9-M527)= 6,"6", IF(('1 - Cover page'!$B$9-M527)= 7,"7", IF(('1 - Cover page'!$B$9-M527)= 8,"8", IF(('1 - Cover page'!$B$9-M527)= 9,"9", IF(('1 - Cover page'!$B$9-M527)= 10,"10", IF(('1 - Cover page'!$B$9-M527)= 11,"11", IF(('1 - Cover page'!$B$9-M527)= 12,"12", IF(('1 - Cover page'!$B$9-M527)= 13,"13", IF(('1 - Cover page'!$B$9-M527)= 14,"14", IF(('1 - Cover page'!$B$9-M527)= 15,"15",  ""))))))))))))))))</f>
        <v>0</v>
      </c>
      <c r="Z527" t="str">
        <f>IF(('1 - Cover page'!$B$9-I527)=0,"0", IF(('1 - Cover page'!$B$9-I527)= 1,"1", IF(('1 - Cover page'!$B$9-I527)= 2,"2", IF(('1 - Cover page'!$B$9-I527)= 3,"3", IF(('1 - Cover page'!$B$9-I527)= 4,"4", IF(('1 - Cover page'!$B$9-I527)= 5,"5", IF(('1 - Cover page'!$B$9-I527)= 6,"6", IF(('1 - Cover page'!$B$9-I527)= 7,"7", IF(('1 - Cover page'!$B$9-I527)= 8,"8", IF(('1 - Cover page'!$B$9-I527)= 9,"9", IF(('1 - Cover page'!$B$9-I527)= 10,"10", IF(('1 - Cover page'!$B$9-I527)= 11,"11", IF(('1 - Cover page'!$B$9-I527)= 12,"12", IF(('1 - Cover page'!$B$9-I527)= 13,"13", IF(('1 - Cover page'!$B$9-I527)= 14,"14", IF(('1 - Cover page'!$B$9-I527)= 15,"15",  ""))))))))))))))))</f>
        <v>0</v>
      </c>
      <c r="AA527" t="e">
        <f>VLOOKUP(E527,'Age group'!$A$2:$B$7,2,TRUE)</f>
        <v>#N/A</v>
      </c>
    </row>
    <row r="528" spans="1:27" ht="12.75" x14ac:dyDescent="0.2">
      <c r="A528" s="30">
        <v>525</v>
      </c>
      <c r="B528" s="31"/>
      <c r="C528" s="31"/>
      <c r="D528" s="32"/>
      <c r="E528" s="104"/>
      <c r="F528" s="31"/>
      <c r="G528" s="31"/>
      <c r="H528" s="33"/>
      <c r="I528" s="16"/>
      <c r="J528" s="34"/>
      <c r="K528" s="34"/>
      <c r="L528" s="35"/>
      <c r="M528" s="36"/>
      <c r="N528" s="37"/>
      <c r="O528" s="37"/>
      <c r="P528" s="37"/>
      <c r="Q528" s="38"/>
      <c r="R528" s="38"/>
      <c r="S528" s="37"/>
      <c r="T528" s="39"/>
      <c r="U528" s="39"/>
      <c r="V528" s="40"/>
      <c r="X528" t="str">
        <f>IF(('1 - Cover page'!$B$9-M528)&lt;6,"&lt;=5 Days","&gt;5 Days")</f>
        <v>&lt;=5 Days</v>
      </c>
      <c r="Y528" t="str">
        <f>IF(('1 - Cover page'!$B$9-M528)=0,"0", IF(('1 - Cover page'!$B$9-M528)= 1,"1", IF(('1 - Cover page'!$B$9-M528)= 2,"2", IF(('1 - Cover page'!$B$9-M528)= 3,"3", IF(('1 - Cover page'!$B$9-M528)= 4,"4", IF(('1 - Cover page'!$B$9-M528)= 5,"5", IF(('1 - Cover page'!$B$9-M528)= 6,"6", IF(('1 - Cover page'!$B$9-M528)= 7,"7", IF(('1 - Cover page'!$B$9-M528)= 8,"8", IF(('1 - Cover page'!$B$9-M528)= 9,"9", IF(('1 - Cover page'!$B$9-M528)= 10,"10", IF(('1 - Cover page'!$B$9-M528)= 11,"11", IF(('1 - Cover page'!$B$9-M528)= 12,"12", IF(('1 - Cover page'!$B$9-M528)= 13,"13", IF(('1 - Cover page'!$B$9-M528)= 14,"14", IF(('1 - Cover page'!$B$9-M528)= 15,"15",  ""))))))))))))))))</f>
        <v>0</v>
      </c>
      <c r="Z528" t="str">
        <f>IF(('1 - Cover page'!$B$9-I528)=0,"0", IF(('1 - Cover page'!$B$9-I528)= 1,"1", IF(('1 - Cover page'!$B$9-I528)= 2,"2", IF(('1 - Cover page'!$B$9-I528)= 3,"3", IF(('1 - Cover page'!$B$9-I528)= 4,"4", IF(('1 - Cover page'!$B$9-I528)= 5,"5", IF(('1 - Cover page'!$B$9-I528)= 6,"6", IF(('1 - Cover page'!$B$9-I528)= 7,"7", IF(('1 - Cover page'!$B$9-I528)= 8,"8", IF(('1 - Cover page'!$B$9-I528)= 9,"9", IF(('1 - Cover page'!$B$9-I528)= 10,"10", IF(('1 - Cover page'!$B$9-I528)= 11,"11", IF(('1 - Cover page'!$B$9-I528)= 12,"12", IF(('1 - Cover page'!$B$9-I528)= 13,"13", IF(('1 - Cover page'!$B$9-I528)= 14,"14", IF(('1 - Cover page'!$B$9-I528)= 15,"15",  ""))))))))))))))))</f>
        <v>0</v>
      </c>
      <c r="AA528" t="e">
        <f>VLOOKUP(E528,'Age group'!$A$2:$B$7,2,TRUE)</f>
        <v>#N/A</v>
      </c>
    </row>
    <row r="529" spans="1:27" ht="12.75" x14ac:dyDescent="0.2">
      <c r="A529" s="30">
        <v>526</v>
      </c>
      <c r="B529" s="31"/>
      <c r="C529" s="31"/>
      <c r="D529" s="32"/>
      <c r="E529" s="104"/>
      <c r="F529" s="31"/>
      <c r="G529" s="31"/>
      <c r="H529" s="33"/>
      <c r="I529" s="16"/>
      <c r="J529" s="34"/>
      <c r="K529" s="34"/>
      <c r="L529" s="35"/>
      <c r="M529" s="36"/>
      <c r="N529" s="37"/>
      <c r="O529" s="37"/>
      <c r="P529" s="37"/>
      <c r="Q529" s="38"/>
      <c r="R529" s="38"/>
      <c r="S529" s="37"/>
      <c r="T529" s="39"/>
      <c r="U529" s="39"/>
      <c r="V529" s="40"/>
      <c r="X529" t="str">
        <f>IF(('1 - Cover page'!$B$9-M529)&lt;6,"&lt;=5 Days","&gt;5 Days")</f>
        <v>&lt;=5 Days</v>
      </c>
      <c r="Y529" t="str">
        <f>IF(('1 - Cover page'!$B$9-M529)=0,"0", IF(('1 - Cover page'!$B$9-M529)= 1,"1", IF(('1 - Cover page'!$B$9-M529)= 2,"2", IF(('1 - Cover page'!$B$9-M529)= 3,"3", IF(('1 - Cover page'!$B$9-M529)= 4,"4", IF(('1 - Cover page'!$B$9-M529)= 5,"5", IF(('1 - Cover page'!$B$9-M529)= 6,"6", IF(('1 - Cover page'!$B$9-M529)= 7,"7", IF(('1 - Cover page'!$B$9-M529)= 8,"8", IF(('1 - Cover page'!$B$9-M529)= 9,"9", IF(('1 - Cover page'!$B$9-M529)= 10,"10", IF(('1 - Cover page'!$B$9-M529)= 11,"11", IF(('1 - Cover page'!$B$9-M529)= 12,"12", IF(('1 - Cover page'!$B$9-M529)= 13,"13", IF(('1 - Cover page'!$B$9-M529)= 14,"14", IF(('1 - Cover page'!$B$9-M529)= 15,"15",  ""))))))))))))))))</f>
        <v>0</v>
      </c>
      <c r="Z529" t="str">
        <f>IF(('1 - Cover page'!$B$9-I529)=0,"0", IF(('1 - Cover page'!$B$9-I529)= 1,"1", IF(('1 - Cover page'!$B$9-I529)= 2,"2", IF(('1 - Cover page'!$B$9-I529)= 3,"3", IF(('1 - Cover page'!$B$9-I529)= 4,"4", IF(('1 - Cover page'!$B$9-I529)= 5,"5", IF(('1 - Cover page'!$B$9-I529)= 6,"6", IF(('1 - Cover page'!$B$9-I529)= 7,"7", IF(('1 - Cover page'!$B$9-I529)= 8,"8", IF(('1 - Cover page'!$B$9-I529)= 9,"9", IF(('1 - Cover page'!$B$9-I529)= 10,"10", IF(('1 - Cover page'!$B$9-I529)= 11,"11", IF(('1 - Cover page'!$B$9-I529)= 12,"12", IF(('1 - Cover page'!$B$9-I529)= 13,"13", IF(('1 - Cover page'!$B$9-I529)= 14,"14", IF(('1 - Cover page'!$B$9-I529)= 15,"15",  ""))))))))))))))))</f>
        <v>0</v>
      </c>
      <c r="AA529" t="e">
        <f>VLOOKUP(E529,'Age group'!$A$2:$B$7,2,TRUE)</f>
        <v>#N/A</v>
      </c>
    </row>
    <row r="530" spans="1:27" ht="12.75" x14ac:dyDescent="0.2">
      <c r="A530" s="30">
        <v>527</v>
      </c>
      <c r="B530" s="31"/>
      <c r="C530" s="31"/>
      <c r="D530" s="32"/>
      <c r="E530" s="104"/>
      <c r="F530" s="31"/>
      <c r="G530" s="31"/>
      <c r="H530" s="33"/>
      <c r="I530" s="16"/>
      <c r="J530" s="34"/>
      <c r="K530" s="34"/>
      <c r="L530" s="35"/>
      <c r="M530" s="36"/>
      <c r="N530" s="37"/>
      <c r="O530" s="37"/>
      <c r="P530" s="37"/>
      <c r="Q530" s="38"/>
      <c r="R530" s="38"/>
      <c r="S530" s="37"/>
      <c r="T530" s="39"/>
      <c r="U530" s="39"/>
      <c r="V530" s="40"/>
      <c r="X530" t="str">
        <f>IF(('1 - Cover page'!$B$9-M530)&lt;6,"&lt;=5 Days","&gt;5 Days")</f>
        <v>&lt;=5 Days</v>
      </c>
      <c r="Y530" t="str">
        <f>IF(('1 - Cover page'!$B$9-M530)=0,"0", IF(('1 - Cover page'!$B$9-M530)= 1,"1", IF(('1 - Cover page'!$B$9-M530)= 2,"2", IF(('1 - Cover page'!$B$9-M530)= 3,"3", IF(('1 - Cover page'!$B$9-M530)= 4,"4", IF(('1 - Cover page'!$B$9-M530)= 5,"5", IF(('1 - Cover page'!$B$9-M530)= 6,"6", IF(('1 - Cover page'!$B$9-M530)= 7,"7", IF(('1 - Cover page'!$B$9-M530)= 8,"8", IF(('1 - Cover page'!$B$9-M530)= 9,"9", IF(('1 - Cover page'!$B$9-M530)= 10,"10", IF(('1 - Cover page'!$B$9-M530)= 11,"11", IF(('1 - Cover page'!$B$9-M530)= 12,"12", IF(('1 - Cover page'!$B$9-M530)= 13,"13", IF(('1 - Cover page'!$B$9-M530)= 14,"14", IF(('1 - Cover page'!$B$9-M530)= 15,"15",  ""))))))))))))))))</f>
        <v>0</v>
      </c>
      <c r="Z530" t="str">
        <f>IF(('1 - Cover page'!$B$9-I530)=0,"0", IF(('1 - Cover page'!$B$9-I530)= 1,"1", IF(('1 - Cover page'!$B$9-I530)= 2,"2", IF(('1 - Cover page'!$B$9-I530)= 3,"3", IF(('1 - Cover page'!$B$9-I530)= 4,"4", IF(('1 - Cover page'!$B$9-I530)= 5,"5", IF(('1 - Cover page'!$B$9-I530)= 6,"6", IF(('1 - Cover page'!$B$9-I530)= 7,"7", IF(('1 - Cover page'!$B$9-I530)= 8,"8", IF(('1 - Cover page'!$B$9-I530)= 9,"9", IF(('1 - Cover page'!$B$9-I530)= 10,"10", IF(('1 - Cover page'!$B$9-I530)= 11,"11", IF(('1 - Cover page'!$B$9-I530)= 12,"12", IF(('1 - Cover page'!$B$9-I530)= 13,"13", IF(('1 - Cover page'!$B$9-I530)= 14,"14", IF(('1 - Cover page'!$B$9-I530)= 15,"15",  ""))))))))))))))))</f>
        <v>0</v>
      </c>
      <c r="AA530" t="e">
        <f>VLOOKUP(E530,'Age group'!$A$2:$B$7,2,TRUE)</f>
        <v>#N/A</v>
      </c>
    </row>
    <row r="531" spans="1:27" ht="12.75" x14ac:dyDescent="0.2">
      <c r="A531" s="30">
        <v>528</v>
      </c>
      <c r="B531" s="31"/>
      <c r="C531" s="31"/>
      <c r="D531" s="32"/>
      <c r="E531" s="104"/>
      <c r="F531" s="31"/>
      <c r="G531" s="31"/>
      <c r="H531" s="33"/>
      <c r="I531" s="16"/>
      <c r="J531" s="34"/>
      <c r="K531" s="34"/>
      <c r="L531" s="35"/>
      <c r="M531" s="36"/>
      <c r="N531" s="37"/>
      <c r="O531" s="37"/>
      <c r="P531" s="37"/>
      <c r="Q531" s="38"/>
      <c r="R531" s="38"/>
      <c r="S531" s="37"/>
      <c r="T531" s="39"/>
      <c r="U531" s="39"/>
      <c r="V531" s="40"/>
      <c r="X531" t="str">
        <f>IF(('1 - Cover page'!$B$9-M531)&lt;6,"&lt;=5 Days","&gt;5 Days")</f>
        <v>&lt;=5 Days</v>
      </c>
      <c r="Y531" t="str">
        <f>IF(('1 - Cover page'!$B$9-M531)=0,"0", IF(('1 - Cover page'!$B$9-M531)= 1,"1", IF(('1 - Cover page'!$B$9-M531)= 2,"2", IF(('1 - Cover page'!$B$9-M531)= 3,"3", IF(('1 - Cover page'!$B$9-M531)= 4,"4", IF(('1 - Cover page'!$B$9-M531)= 5,"5", IF(('1 - Cover page'!$B$9-M531)= 6,"6", IF(('1 - Cover page'!$B$9-M531)= 7,"7", IF(('1 - Cover page'!$B$9-M531)= 8,"8", IF(('1 - Cover page'!$B$9-M531)= 9,"9", IF(('1 - Cover page'!$B$9-M531)= 10,"10", IF(('1 - Cover page'!$B$9-M531)= 11,"11", IF(('1 - Cover page'!$B$9-M531)= 12,"12", IF(('1 - Cover page'!$B$9-M531)= 13,"13", IF(('1 - Cover page'!$B$9-M531)= 14,"14", IF(('1 - Cover page'!$B$9-M531)= 15,"15",  ""))))))))))))))))</f>
        <v>0</v>
      </c>
      <c r="Z531" t="str">
        <f>IF(('1 - Cover page'!$B$9-I531)=0,"0", IF(('1 - Cover page'!$B$9-I531)= 1,"1", IF(('1 - Cover page'!$B$9-I531)= 2,"2", IF(('1 - Cover page'!$B$9-I531)= 3,"3", IF(('1 - Cover page'!$B$9-I531)= 4,"4", IF(('1 - Cover page'!$B$9-I531)= 5,"5", IF(('1 - Cover page'!$B$9-I531)= 6,"6", IF(('1 - Cover page'!$B$9-I531)= 7,"7", IF(('1 - Cover page'!$B$9-I531)= 8,"8", IF(('1 - Cover page'!$B$9-I531)= 9,"9", IF(('1 - Cover page'!$B$9-I531)= 10,"10", IF(('1 - Cover page'!$B$9-I531)= 11,"11", IF(('1 - Cover page'!$B$9-I531)= 12,"12", IF(('1 - Cover page'!$B$9-I531)= 13,"13", IF(('1 - Cover page'!$B$9-I531)= 14,"14", IF(('1 - Cover page'!$B$9-I531)= 15,"15",  ""))))))))))))))))</f>
        <v>0</v>
      </c>
      <c r="AA531" t="e">
        <f>VLOOKUP(E531,'Age group'!$A$2:$B$7,2,TRUE)</f>
        <v>#N/A</v>
      </c>
    </row>
    <row r="532" spans="1:27" ht="12.75" x14ac:dyDescent="0.2">
      <c r="A532" s="30">
        <v>529</v>
      </c>
      <c r="B532" s="31"/>
      <c r="C532" s="31"/>
      <c r="D532" s="32"/>
      <c r="E532" s="104"/>
      <c r="F532" s="31"/>
      <c r="G532" s="31"/>
      <c r="H532" s="33"/>
      <c r="I532" s="16"/>
      <c r="J532" s="34"/>
      <c r="K532" s="34"/>
      <c r="L532" s="35"/>
      <c r="M532" s="36"/>
      <c r="N532" s="37"/>
      <c r="O532" s="37"/>
      <c r="P532" s="37"/>
      <c r="Q532" s="38"/>
      <c r="R532" s="38"/>
      <c r="S532" s="37"/>
      <c r="T532" s="39"/>
      <c r="U532" s="39"/>
      <c r="V532" s="40"/>
      <c r="X532" t="str">
        <f>IF(('1 - Cover page'!$B$9-M532)&lt;6,"&lt;=5 Days","&gt;5 Days")</f>
        <v>&lt;=5 Days</v>
      </c>
      <c r="Y532" t="str">
        <f>IF(('1 - Cover page'!$B$9-M532)=0,"0", IF(('1 - Cover page'!$B$9-M532)= 1,"1", IF(('1 - Cover page'!$B$9-M532)= 2,"2", IF(('1 - Cover page'!$B$9-M532)= 3,"3", IF(('1 - Cover page'!$B$9-M532)= 4,"4", IF(('1 - Cover page'!$B$9-M532)= 5,"5", IF(('1 - Cover page'!$B$9-M532)= 6,"6", IF(('1 - Cover page'!$B$9-M532)= 7,"7", IF(('1 - Cover page'!$B$9-M532)= 8,"8", IF(('1 - Cover page'!$B$9-M532)= 9,"9", IF(('1 - Cover page'!$B$9-M532)= 10,"10", IF(('1 - Cover page'!$B$9-M532)= 11,"11", IF(('1 - Cover page'!$B$9-M532)= 12,"12", IF(('1 - Cover page'!$B$9-M532)= 13,"13", IF(('1 - Cover page'!$B$9-M532)= 14,"14", IF(('1 - Cover page'!$B$9-M532)= 15,"15",  ""))))))))))))))))</f>
        <v>0</v>
      </c>
      <c r="Z532" t="str">
        <f>IF(('1 - Cover page'!$B$9-I532)=0,"0", IF(('1 - Cover page'!$B$9-I532)= 1,"1", IF(('1 - Cover page'!$B$9-I532)= 2,"2", IF(('1 - Cover page'!$B$9-I532)= 3,"3", IF(('1 - Cover page'!$B$9-I532)= 4,"4", IF(('1 - Cover page'!$B$9-I532)= 5,"5", IF(('1 - Cover page'!$B$9-I532)= 6,"6", IF(('1 - Cover page'!$B$9-I532)= 7,"7", IF(('1 - Cover page'!$B$9-I532)= 8,"8", IF(('1 - Cover page'!$B$9-I532)= 9,"9", IF(('1 - Cover page'!$B$9-I532)= 10,"10", IF(('1 - Cover page'!$B$9-I532)= 11,"11", IF(('1 - Cover page'!$B$9-I532)= 12,"12", IF(('1 - Cover page'!$B$9-I532)= 13,"13", IF(('1 - Cover page'!$B$9-I532)= 14,"14", IF(('1 - Cover page'!$B$9-I532)= 15,"15",  ""))))))))))))))))</f>
        <v>0</v>
      </c>
      <c r="AA532" t="e">
        <f>VLOOKUP(E532,'Age group'!$A$2:$B$7,2,TRUE)</f>
        <v>#N/A</v>
      </c>
    </row>
    <row r="533" spans="1:27" ht="12.75" x14ac:dyDescent="0.2">
      <c r="A533" s="30">
        <v>530</v>
      </c>
      <c r="B533" s="31"/>
      <c r="C533" s="31"/>
      <c r="D533" s="32"/>
      <c r="E533" s="104"/>
      <c r="F533" s="31"/>
      <c r="G533" s="31"/>
      <c r="H533" s="33"/>
      <c r="I533" s="16"/>
      <c r="J533" s="34"/>
      <c r="K533" s="34"/>
      <c r="L533" s="35"/>
      <c r="M533" s="36"/>
      <c r="N533" s="37"/>
      <c r="O533" s="37"/>
      <c r="P533" s="37"/>
      <c r="Q533" s="38"/>
      <c r="R533" s="38"/>
      <c r="S533" s="37"/>
      <c r="T533" s="39"/>
      <c r="U533" s="39"/>
      <c r="V533" s="40"/>
      <c r="X533" t="str">
        <f>IF(('1 - Cover page'!$B$9-M533)&lt;6,"&lt;=5 Days","&gt;5 Days")</f>
        <v>&lt;=5 Days</v>
      </c>
      <c r="Y533" t="str">
        <f>IF(('1 - Cover page'!$B$9-M533)=0,"0", IF(('1 - Cover page'!$B$9-M533)= 1,"1", IF(('1 - Cover page'!$B$9-M533)= 2,"2", IF(('1 - Cover page'!$B$9-M533)= 3,"3", IF(('1 - Cover page'!$B$9-M533)= 4,"4", IF(('1 - Cover page'!$B$9-M533)= 5,"5", IF(('1 - Cover page'!$B$9-M533)= 6,"6", IF(('1 - Cover page'!$B$9-M533)= 7,"7", IF(('1 - Cover page'!$B$9-M533)= 8,"8", IF(('1 - Cover page'!$B$9-M533)= 9,"9", IF(('1 - Cover page'!$B$9-M533)= 10,"10", IF(('1 - Cover page'!$B$9-M533)= 11,"11", IF(('1 - Cover page'!$B$9-M533)= 12,"12", IF(('1 - Cover page'!$B$9-M533)= 13,"13", IF(('1 - Cover page'!$B$9-M533)= 14,"14", IF(('1 - Cover page'!$B$9-M533)= 15,"15",  ""))))))))))))))))</f>
        <v>0</v>
      </c>
      <c r="Z533" t="str">
        <f>IF(('1 - Cover page'!$B$9-I533)=0,"0", IF(('1 - Cover page'!$B$9-I533)= 1,"1", IF(('1 - Cover page'!$B$9-I533)= 2,"2", IF(('1 - Cover page'!$B$9-I533)= 3,"3", IF(('1 - Cover page'!$B$9-I533)= 4,"4", IF(('1 - Cover page'!$B$9-I533)= 5,"5", IF(('1 - Cover page'!$B$9-I533)= 6,"6", IF(('1 - Cover page'!$B$9-I533)= 7,"7", IF(('1 - Cover page'!$B$9-I533)= 8,"8", IF(('1 - Cover page'!$B$9-I533)= 9,"9", IF(('1 - Cover page'!$B$9-I533)= 10,"10", IF(('1 - Cover page'!$B$9-I533)= 11,"11", IF(('1 - Cover page'!$B$9-I533)= 12,"12", IF(('1 - Cover page'!$B$9-I533)= 13,"13", IF(('1 - Cover page'!$B$9-I533)= 14,"14", IF(('1 - Cover page'!$B$9-I533)= 15,"15",  ""))))))))))))))))</f>
        <v>0</v>
      </c>
      <c r="AA533" t="e">
        <f>VLOOKUP(E533,'Age group'!$A$2:$B$7,2,TRUE)</f>
        <v>#N/A</v>
      </c>
    </row>
    <row r="534" spans="1:27" ht="12.75" x14ac:dyDescent="0.2">
      <c r="A534" s="30">
        <v>531</v>
      </c>
      <c r="B534" s="31"/>
      <c r="C534" s="31"/>
      <c r="D534" s="32"/>
      <c r="E534" s="104"/>
      <c r="F534" s="31"/>
      <c r="G534" s="31"/>
      <c r="H534" s="33"/>
      <c r="I534" s="16"/>
      <c r="J534" s="34"/>
      <c r="K534" s="34"/>
      <c r="L534" s="35"/>
      <c r="M534" s="36"/>
      <c r="N534" s="37"/>
      <c r="O534" s="37"/>
      <c r="P534" s="37"/>
      <c r="Q534" s="38"/>
      <c r="R534" s="38"/>
      <c r="S534" s="37"/>
      <c r="T534" s="39"/>
      <c r="U534" s="39"/>
      <c r="V534" s="40"/>
      <c r="X534" t="str">
        <f>IF(('1 - Cover page'!$B$9-M534)&lt;6,"&lt;=5 Days","&gt;5 Days")</f>
        <v>&lt;=5 Days</v>
      </c>
      <c r="Y534" t="str">
        <f>IF(('1 - Cover page'!$B$9-M534)=0,"0", IF(('1 - Cover page'!$B$9-M534)= 1,"1", IF(('1 - Cover page'!$B$9-M534)= 2,"2", IF(('1 - Cover page'!$B$9-M534)= 3,"3", IF(('1 - Cover page'!$B$9-M534)= 4,"4", IF(('1 - Cover page'!$B$9-M534)= 5,"5", IF(('1 - Cover page'!$B$9-M534)= 6,"6", IF(('1 - Cover page'!$B$9-M534)= 7,"7", IF(('1 - Cover page'!$B$9-M534)= 8,"8", IF(('1 - Cover page'!$B$9-M534)= 9,"9", IF(('1 - Cover page'!$B$9-M534)= 10,"10", IF(('1 - Cover page'!$B$9-M534)= 11,"11", IF(('1 - Cover page'!$B$9-M534)= 12,"12", IF(('1 - Cover page'!$B$9-M534)= 13,"13", IF(('1 - Cover page'!$B$9-M534)= 14,"14", IF(('1 - Cover page'!$B$9-M534)= 15,"15",  ""))))))))))))))))</f>
        <v>0</v>
      </c>
      <c r="Z534" t="str">
        <f>IF(('1 - Cover page'!$B$9-I534)=0,"0", IF(('1 - Cover page'!$B$9-I534)= 1,"1", IF(('1 - Cover page'!$B$9-I534)= 2,"2", IF(('1 - Cover page'!$B$9-I534)= 3,"3", IF(('1 - Cover page'!$B$9-I534)= 4,"4", IF(('1 - Cover page'!$B$9-I534)= 5,"5", IF(('1 - Cover page'!$B$9-I534)= 6,"6", IF(('1 - Cover page'!$B$9-I534)= 7,"7", IF(('1 - Cover page'!$B$9-I534)= 8,"8", IF(('1 - Cover page'!$B$9-I534)= 9,"9", IF(('1 - Cover page'!$B$9-I534)= 10,"10", IF(('1 - Cover page'!$B$9-I534)= 11,"11", IF(('1 - Cover page'!$B$9-I534)= 12,"12", IF(('1 - Cover page'!$B$9-I534)= 13,"13", IF(('1 - Cover page'!$B$9-I534)= 14,"14", IF(('1 - Cover page'!$B$9-I534)= 15,"15",  ""))))))))))))))))</f>
        <v>0</v>
      </c>
      <c r="AA534" t="e">
        <f>VLOOKUP(E534,'Age group'!$A$2:$B$7,2,TRUE)</f>
        <v>#N/A</v>
      </c>
    </row>
    <row r="535" spans="1:27" ht="12.75" x14ac:dyDescent="0.2">
      <c r="A535" s="30">
        <v>532</v>
      </c>
      <c r="B535" s="31"/>
      <c r="C535" s="31"/>
      <c r="D535" s="32"/>
      <c r="E535" s="104"/>
      <c r="F535" s="31"/>
      <c r="G535" s="31"/>
      <c r="H535" s="33"/>
      <c r="I535" s="16"/>
      <c r="J535" s="34"/>
      <c r="K535" s="34"/>
      <c r="L535" s="35"/>
      <c r="M535" s="36"/>
      <c r="N535" s="37"/>
      <c r="O535" s="37"/>
      <c r="P535" s="37"/>
      <c r="Q535" s="38"/>
      <c r="R535" s="38"/>
      <c r="S535" s="37"/>
      <c r="T535" s="39"/>
      <c r="U535" s="39"/>
      <c r="V535" s="40"/>
      <c r="X535" t="str">
        <f>IF(('1 - Cover page'!$B$9-M535)&lt;6,"&lt;=5 Days","&gt;5 Days")</f>
        <v>&lt;=5 Days</v>
      </c>
      <c r="Y535" t="str">
        <f>IF(('1 - Cover page'!$B$9-M535)=0,"0", IF(('1 - Cover page'!$B$9-M535)= 1,"1", IF(('1 - Cover page'!$B$9-M535)= 2,"2", IF(('1 - Cover page'!$B$9-M535)= 3,"3", IF(('1 - Cover page'!$B$9-M535)= 4,"4", IF(('1 - Cover page'!$B$9-M535)= 5,"5", IF(('1 - Cover page'!$B$9-M535)= 6,"6", IF(('1 - Cover page'!$B$9-M535)= 7,"7", IF(('1 - Cover page'!$B$9-M535)= 8,"8", IF(('1 - Cover page'!$B$9-M535)= 9,"9", IF(('1 - Cover page'!$B$9-M535)= 10,"10", IF(('1 - Cover page'!$B$9-M535)= 11,"11", IF(('1 - Cover page'!$B$9-M535)= 12,"12", IF(('1 - Cover page'!$B$9-M535)= 13,"13", IF(('1 - Cover page'!$B$9-M535)= 14,"14", IF(('1 - Cover page'!$B$9-M535)= 15,"15",  ""))))))))))))))))</f>
        <v>0</v>
      </c>
      <c r="Z535" t="str">
        <f>IF(('1 - Cover page'!$B$9-I535)=0,"0", IF(('1 - Cover page'!$B$9-I535)= 1,"1", IF(('1 - Cover page'!$B$9-I535)= 2,"2", IF(('1 - Cover page'!$B$9-I535)= 3,"3", IF(('1 - Cover page'!$B$9-I535)= 4,"4", IF(('1 - Cover page'!$B$9-I535)= 5,"5", IF(('1 - Cover page'!$B$9-I535)= 6,"6", IF(('1 - Cover page'!$B$9-I535)= 7,"7", IF(('1 - Cover page'!$B$9-I535)= 8,"8", IF(('1 - Cover page'!$B$9-I535)= 9,"9", IF(('1 - Cover page'!$B$9-I535)= 10,"10", IF(('1 - Cover page'!$B$9-I535)= 11,"11", IF(('1 - Cover page'!$B$9-I535)= 12,"12", IF(('1 - Cover page'!$B$9-I535)= 13,"13", IF(('1 - Cover page'!$B$9-I535)= 14,"14", IF(('1 - Cover page'!$B$9-I535)= 15,"15",  ""))))))))))))))))</f>
        <v>0</v>
      </c>
      <c r="AA535" t="e">
        <f>VLOOKUP(E535,'Age group'!$A$2:$B$7,2,TRUE)</f>
        <v>#N/A</v>
      </c>
    </row>
    <row r="536" spans="1:27" ht="12.75" x14ac:dyDescent="0.2">
      <c r="A536" s="30">
        <v>533</v>
      </c>
      <c r="B536" s="31"/>
      <c r="C536" s="31"/>
      <c r="D536" s="32"/>
      <c r="E536" s="104"/>
      <c r="F536" s="31"/>
      <c r="G536" s="31"/>
      <c r="H536" s="33"/>
      <c r="I536" s="16"/>
      <c r="J536" s="34"/>
      <c r="K536" s="34"/>
      <c r="L536" s="35"/>
      <c r="M536" s="36"/>
      <c r="N536" s="37"/>
      <c r="O536" s="37"/>
      <c r="P536" s="37"/>
      <c r="Q536" s="38"/>
      <c r="R536" s="38"/>
      <c r="S536" s="37"/>
      <c r="T536" s="39"/>
      <c r="U536" s="39"/>
      <c r="V536" s="40"/>
      <c r="X536" t="str">
        <f>IF(('1 - Cover page'!$B$9-M536)&lt;6,"&lt;=5 Days","&gt;5 Days")</f>
        <v>&lt;=5 Days</v>
      </c>
      <c r="Y536" t="str">
        <f>IF(('1 - Cover page'!$B$9-M536)=0,"0", IF(('1 - Cover page'!$B$9-M536)= 1,"1", IF(('1 - Cover page'!$B$9-M536)= 2,"2", IF(('1 - Cover page'!$B$9-M536)= 3,"3", IF(('1 - Cover page'!$B$9-M536)= 4,"4", IF(('1 - Cover page'!$B$9-M536)= 5,"5", IF(('1 - Cover page'!$B$9-M536)= 6,"6", IF(('1 - Cover page'!$B$9-M536)= 7,"7", IF(('1 - Cover page'!$B$9-M536)= 8,"8", IF(('1 - Cover page'!$B$9-M536)= 9,"9", IF(('1 - Cover page'!$B$9-M536)= 10,"10", IF(('1 - Cover page'!$B$9-M536)= 11,"11", IF(('1 - Cover page'!$B$9-M536)= 12,"12", IF(('1 - Cover page'!$B$9-M536)= 13,"13", IF(('1 - Cover page'!$B$9-M536)= 14,"14", IF(('1 - Cover page'!$B$9-M536)= 15,"15",  ""))))))))))))))))</f>
        <v>0</v>
      </c>
      <c r="Z536" t="str">
        <f>IF(('1 - Cover page'!$B$9-I536)=0,"0", IF(('1 - Cover page'!$B$9-I536)= 1,"1", IF(('1 - Cover page'!$B$9-I536)= 2,"2", IF(('1 - Cover page'!$B$9-I536)= 3,"3", IF(('1 - Cover page'!$B$9-I536)= 4,"4", IF(('1 - Cover page'!$B$9-I536)= 5,"5", IF(('1 - Cover page'!$B$9-I536)= 6,"6", IF(('1 - Cover page'!$B$9-I536)= 7,"7", IF(('1 - Cover page'!$B$9-I536)= 8,"8", IF(('1 - Cover page'!$B$9-I536)= 9,"9", IF(('1 - Cover page'!$B$9-I536)= 10,"10", IF(('1 - Cover page'!$B$9-I536)= 11,"11", IF(('1 - Cover page'!$B$9-I536)= 12,"12", IF(('1 - Cover page'!$B$9-I536)= 13,"13", IF(('1 - Cover page'!$B$9-I536)= 14,"14", IF(('1 - Cover page'!$B$9-I536)= 15,"15",  ""))))))))))))))))</f>
        <v>0</v>
      </c>
      <c r="AA536" t="e">
        <f>VLOOKUP(E536,'Age group'!$A$2:$B$7,2,TRUE)</f>
        <v>#N/A</v>
      </c>
    </row>
    <row r="537" spans="1:27" ht="12.75" x14ac:dyDescent="0.2">
      <c r="A537" s="30">
        <v>534</v>
      </c>
      <c r="B537" s="31"/>
      <c r="C537" s="31"/>
      <c r="D537" s="32"/>
      <c r="E537" s="104"/>
      <c r="F537" s="31"/>
      <c r="G537" s="31"/>
      <c r="H537" s="33"/>
      <c r="I537" s="16"/>
      <c r="J537" s="34"/>
      <c r="K537" s="34"/>
      <c r="L537" s="35"/>
      <c r="M537" s="36"/>
      <c r="N537" s="37"/>
      <c r="O537" s="37"/>
      <c r="P537" s="37"/>
      <c r="Q537" s="38"/>
      <c r="R537" s="38"/>
      <c r="S537" s="37"/>
      <c r="T537" s="39"/>
      <c r="U537" s="39"/>
      <c r="V537" s="40"/>
      <c r="X537" t="str">
        <f>IF(('1 - Cover page'!$B$9-M537)&lt;6,"&lt;=5 Days","&gt;5 Days")</f>
        <v>&lt;=5 Days</v>
      </c>
      <c r="Y537" t="str">
        <f>IF(('1 - Cover page'!$B$9-M537)=0,"0", IF(('1 - Cover page'!$B$9-M537)= 1,"1", IF(('1 - Cover page'!$B$9-M537)= 2,"2", IF(('1 - Cover page'!$B$9-M537)= 3,"3", IF(('1 - Cover page'!$B$9-M537)= 4,"4", IF(('1 - Cover page'!$B$9-M537)= 5,"5", IF(('1 - Cover page'!$B$9-M537)= 6,"6", IF(('1 - Cover page'!$B$9-M537)= 7,"7", IF(('1 - Cover page'!$B$9-M537)= 8,"8", IF(('1 - Cover page'!$B$9-M537)= 9,"9", IF(('1 - Cover page'!$B$9-M537)= 10,"10", IF(('1 - Cover page'!$B$9-M537)= 11,"11", IF(('1 - Cover page'!$B$9-M537)= 12,"12", IF(('1 - Cover page'!$B$9-M537)= 13,"13", IF(('1 - Cover page'!$B$9-M537)= 14,"14", IF(('1 - Cover page'!$B$9-M537)= 15,"15",  ""))))))))))))))))</f>
        <v>0</v>
      </c>
      <c r="Z537" t="str">
        <f>IF(('1 - Cover page'!$B$9-I537)=0,"0", IF(('1 - Cover page'!$B$9-I537)= 1,"1", IF(('1 - Cover page'!$B$9-I537)= 2,"2", IF(('1 - Cover page'!$B$9-I537)= 3,"3", IF(('1 - Cover page'!$B$9-I537)= 4,"4", IF(('1 - Cover page'!$B$9-I537)= 5,"5", IF(('1 - Cover page'!$B$9-I537)= 6,"6", IF(('1 - Cover page'!$B$9-I537)= 7,"7", IF(('1 - Cover page'!$B$9-I537)= 8,"8", IF(('1 - Cover page'!$B$9-I537)= 9,"9", IF(('1 - Cover page'!$B$9-I537)= 10,"10", IF(('1 - Cover page'!$B$9-I537)= 11,"11", IF(('1 - Cover page'!$B$9-I537)= 12,"12", IF(('1 - Cover page'!$B$9-I537)= 13,"13", IF(('1 - Cover page'!$B$9-I537)= 14,"14", IF(('1 - Cover page'!$B$9-I537)= 15,"15",  ""))))))))))))))))</f>
        <v>0</v>
      </c>
      <c r="AA537" t="e">
        <f>VLOOKUP(E537,'Age group'!$A$2:$B$7,2,TRUE)</f>
        <v>#N/A</v>
      </c>
    </row>
    <row r="538" spans="1:27" ht="12.75" x14ac:dyDescent="0.2">
      <c r="A538" s="30">
        <v>535</v>
      </c>
      <c r="B538" s="31"/>
      <c r="C538" s="31"/>
      <c r="D538" s="32"/>
      <c r="E538" s="104"/>
      <c r="F538" s="31"/>
      <c r="G538" s="31"/>
      <c r="H538" s="33"/>
      <c r="I538" s="16"/>
      <c r="J538" s="34"/>
      <c r="K538" s="34"/>
      <c r="L538" s="35"/>
      <c r="M538" s="36"/>
      <c r="N538" s="37"/>
      <c r="O538" s="37"/>
      <c r="P538" s="37"/>
      <c r="Q538" s="38"/>
      <c r="R538" s="38"/>
      <c r="S538" s="37"/>
      <c r="T538" s="39"/>
      <c r="U538" s="39"/>
      <c r="V538" s="40"/>
      <c r="X538" t="str">
        <f>IF(('1 - Cover page'!$B$9-M538)&lt;6,"&lt;=5 Days","&gt;5 Days")</f>
        <v>&lt;=5 Days</v>
      </c>
      <c r="Y538" t="str">
        <f>IF(('1 - Cover page'!$B$9-M538)=0,"0", IF(('1 - Cover page'!$B$9-M538)= 1,"1", IF(('1 - Cover page'!$B$9-M538)= 2,"2", IF(('1 - Cover page'!$B$9-M538)= 3,"3", IF(('1 - Cover page'!$B$9-M538)= 4,"4", IF(('1 - Cover page'!$B$9-M538)= 5,"5", IF(('1 - Cover page'!$B$9-M538)= 6,"6", IF(('1 - Cover page'!$B$9-M538)= 7,"7", IF(('1 - Cover page'!$B$9-M538)= 8,"8", IF(('1 - Cover page'!$B$9-M538)= 9,"9", IF(('1 - Cover page'!$B$9-M538)= 10,"10", IF(('1 - Cover page'!$B$9-M538)= 11,"11", IF(('1 - Cover page'!$B$9-M538)= 12,"12", IF(('1 - Cover page'!$B$9-M538)= 13,"13", IF(('1 - Cover page'!$B$9-M538)= 14,"14", IF(('1 - Cover page'!$B$9-M538)= 15,"15",  ""))))))))))))))))</f>
        <v>0</v>
      </c>
      <c r="Z538" t="str">
        <f>IF(('1 - Cover page'!$B$9-I538)=0,"0", IF(('1 - Cover page'!$B$9-I538)= 1,"1", IF(('1 - Cover page'!$B$9-I538)= 2,"2", IF(('1 - Cover page'!$B$9-I538)= 3,"3", IF(('1 - Cover page'!$B$9-I538)= 4,"4", IF(('1 - Cover page'!$B$9-I538)= 5,"5", IF(('1 - Cover page'!$B$9-I538)= 6,"6", IF(('1 - Cover page'!$B$9-I538)= 7,"7", IF(('1 - Cover page'!$B$9-I538)= 8,"8", IF(('1 - Cover page'!$B$9-I538)= 9,"9", IF(('1 - Cover page'!$B$9-I538)= 10,"10", IF(('1 - Cover page'!$B$9-I538)= 11,"11", IF(('1 - Cover page'!$B$9-I538)= 12,"12", IF(('1 - Cover page'!$B$9-I538)= 13,"13", IF(('1 - Cover page'!$B$9-I538)= 14,"14", IF(('1 - Cover page'!$B$9-I538)= 15,"15",  ""))))))))))))))))</f>
        <v>0</v>
      </c>
      <c r="AA538" t="e">
        <f>VLOOKUP(E538,'Age group'!$A$2:$B$7,2,TRUE)</f>
        <v>#N/A</v>
      </c>
    </row>
    <row r="539" spans="1:27" ht="12.75" x14ac:dyDescent="0.2">
      <c r="A539" s="30">
        <v>536</v>
      </c>
      <c r="B539" s="31"/>
      <c r="C539" s="31"/>
      <c r="D539" s="32"/>
      <c r="E539" s="104"/>
      <c r="F539" s="31"/>
      <c r="G539" s="31"/>
      <c r="H539" s="33"/>
      <c r="I539" s="16"/>
      <c r="J539" s="34"/>
      <c r="K539" s="34"/>
      <c r="L539" s="35"/>
      <c r="M539" s="36"/>
      <c r="N539" s="37"/>
      <c r="O539" s="37"/>
      <c r="P539" s="37"/>
      <c r="Q539" s="38"/>
      <c r="R539" s="38"/>
      <c r="S539" s="37"/>
      <c r="T539" s="39"/>
      <c r="U539" s="39"/>
      <c r="V539" s="40"/>
      <c r="X539" t="str">
        <f>IF(('1 - Cover page'!$B$9-M539)&lt;6,"&lt;=5 Days","&gt;5 Days")</f>
        <v>&lt;=5 Days</v>
      </c>
      <c r="Y539" t="str">
        <f>IF(('1 - Cover page'!$B$9-M539)=0,"0", IF(('1 - Cover page'!$B$9-M539)= 1,"1", IF(('1 - Cover page'!$B$9-M539)= 2,"2", IF(('1 - Cover page'!$B$9-M539)= 3,"3", IF(('1 - Cover page'!$B$9-M539)= 4,"4", IF(('1 - Cover page'!$B$9-M539)= 5,"5", IF(('1 - Cover page'!$B$9-M539)= 6,"6", IF(('1 - Cover page'!$B$9-M539)= 7,"7", IF(('1 - Cover page'!$B$9-M539)= 8,"8", IF(('1 - Cover page'!$B$9-M539)= 9,"9", IF(('1 - Cover page'!$B$9-M539)= 10,"10", IF(('1 - Cover page'!$B$9-M539)= 11,"11", IF(('1 - Cover page'!$B$9-M539)= 12,"12", IF(('1 - Cover page'!$B$9-M539)= 13,"13", IF(('1 - Cover page'!$B$9-M539)= 14,"14", IF(('1 - Cover page'!$B$9-M539)= 15,"15",  ""))))))))))))))))</f>
        <v>0</v>
      </c>
      <c r="Z539" t="str">
        <f>IF(('1 - Cover page'!$B$9-I539)=0,"0", IF(('1 - Cover page'!$B$9-I539)= 1,"1", IF(('1 - Cover page'!$B$9-I539)= 2,"2", IF(('1 - Cover page'!$B$9-I539)= 3,"3", IF(('1 - Cover page'!$B$9-I539)= 4,"4", IF(('1 - Cover page'!$B$9-I539)= 5,"5", IF(('1 - Cover page'!$B$9-I539)= 6,"6", IF(('1 - Cover page'!$B$9-I539)= 7,"7", IF(('1 - Cover page'!$B$9-I539)= 8,"8", IF(('1 - Cover page'!$B$9-I539)= 9,"9", IF(('1 - Cover page'!$B$9-I539)= 10,"10", IF(('1 - Cover page'!$B$9-I539)= 11,"11", IF(('1 - Cover page'!$B$9-I539)= 12,"12", IF(('1 - Cover page'!$B$9-I539)= 13,"13", IF(('1 - Cover page'!$B$9-I539)= 14,"14", IF(('1 - Cover page'!$B$9-I539)= 15,"15",  ""))))))))))))))))</f>
        <v>0</v>
      </c>
      <c r="AA539" t="e">
        <f>VLOOKUP(E539,'Age group'!$A$2:$B$7,2,TRUE)</f>
        <v>#N/A</v>
      </c>
    </row>
    <row r="540" spans="1:27" ht="12.75" x14ac:dyDescent="0.2">
      <c r="A540" s="30">
        <v>537</v>
      </c>
      <c r="B540" s="31"/>
      <c r="C540" s="31"/>
      <c r="D540" s="32"/>
      <c r="E540" s="104"/>
      <c r="F540" s="31"/>
      <c r="G540" s="31"/>
      <c r="H540" s="33"/>
      <c r="I540" s="16"/>
      <c r="J540" s="34"/>
      <c r="K540" s="34"/>
      <c r="L540" s="35"/>
      <c r="M540" s="36"/>
      <c r="N540" s="37"/>
      <c r="O540" s="37"/>
      <c r="P540" s="37"/>
      <c r="Q540" s="38"/>
      <c r="R540" s="38"/>
      <c r="S540" s="37"/>
      <c r="T540" s="39"/>
      <c r="U540" s="39"/>
      <c r="V540" s="40"/>
      <c r="X540" t="str">
        <f>IF(('1 - Cover page'!$B$9-M540)&lt;6,"&lt;=5 Days","&gt;5 Days")</f>
        <v>&lt;=5 Days</v>
      </c>
      <c r="Y540" t="str">
        <f>IF(('1 - Cover page'!$B$9-M540)=0,"0", IF(('1 - Cover page'!$B$9-M540)= 1,"1", IF(('1 - Cover page'!$B$9-M540)= 2,"2", IF(('1 - Cover page'!$B$9-M540)= 3,"3", IF(('1 - Cover page'!$B$9-M540)= 4,"4", IF(('1 - Cover page'!$B$9-M540)= 5,"5", IF(('1 - Cover page'!$B$9-M540)= 6,"6", IF(('1 - Cover page'!$B$9-M540)= 7,"7", IF(('1 - Cover page'!$B$9-M540)= 8,"8", IF(('1 - Cover page'!$B$9-M540)= 9,"9", IF(('1 - Cover page'!$B$9-M540)= 10,"10", IF(('1 - Cover page'!$B$9-M540)= 11,"11", IF(('1 - Cover page'!$B$9-M540)= 12,"12", IF(('1 - Cover page'!$B$9-M540)= 13,"13", IF(('1 - Cover page'!$B$9-M540)= 14,"14", IF(('1 - Cover page'!$B$9-M540)= 15,"15",  ""))))))))))))))))</f>
        <v>0</v>
      </c>
      <c r="Z540" t="str">
        <f>IF(('1 - Cover page'!$B$9-I540)=0,"0", IF(('1 - Cover page'!$B$9-I540)= 1,"1", IF(('1 - Cover page'!$B$9-I540)= 2,"2", IF(('1 - Cover page'!$B$9-I540)= 3,"3", IF(('1 - Cover page'!$B$9-I540)= 4,"4", IF(('1 - Cover page'!$B$9-I540)= 5,"5", IF(('1 - Cover page'!$B$9-I540)= 6,"6", IF(('1 - Cover page'!$B$9-I540)= 7,"7", IF(('1 - Cover page'!$B$9-I540)= 8,"8", IF(('1 - Cover page'!$B$9-I540)= 9,"9", IF(('1 - Cover page'!$B$9-I540)= 10,"10", IF(('1 - Cover page'!$B$9-I540)= 11,"11", IF(('1 - Cover page'!$B$9-I540)= 12,"12", IF(('1 - Cover page'!$B$9-I540)= 13,"13", IF(('1 - Cover page'!$B$9-I540)= 14,"14", IF(('1 - Cover page'!$B$9-I540)= 15,"15",  ""))))))))))))))))</f>
        <v>0</v>
      </c>
      <c r="AA540" t="e">
        <f>VLOOKUP(E540,'Age group'!$A$2:$B$7,2,TRUE)</f>
        <v>#N/A</v>
      </c>
    </row>
    <row r="541" spans="1:27" ht="12.75" x14ac:dyDescent="0.2">
      <c r="A541" s="30">
        <v>538</v>
      </c>
      <c r="B541" s="31"/>
      <c r="C541" s="31"/>
      <c r="D541" s="32"/>
      <c r="E541" s="104"/>
      <c r="F541" s="31"/>
      <c r="G541" s="31"/>
      <c r="H541" s="33"/>
      <c r="I541" s="16"/>
      <c r="J541" s="34"/>
      <c r="K541" s="34"/>
      <c r="L541" s="35"/>
      <c r="M541" s="36"/>
      <c r="N541" s="37"/>
      <c r="O541" s="37"/>
      <c r="P541" s="37"/>
      <c r="Q541" s="38"/>
      <c r="R541" s="38"/>
      <c r="S541" s="37"/>
      <c r="T541" s="39"/>
      <c r="U541" s="39"/>
      <c r="V541" s="40"/>
      <c r="X541" t="str">
        <f>IF(('1 - Cover page'!$B$9-M541)&lt;6,"&lt;=5 Days","&gt;5 Days")</f>
        <v>&lt;=5 Days</v>
      </c>
      <c r="Y541" t="str">
        <f>IF(('1 - Cover page'!$B$9-M541)=0,"0", IF(('1 - Cover page'!$B$9-M541)= 1,"1", IF(('1 - Cover page'!$B$9-M541)= 2,"2", IF(('1 - Cover page'!$B$9-M541)= 3,"3", IF(('1 - Cover page'!$B$9-M541)= 4,"4", IF(('1 - Cover page'!$B$9-M541)= 5,"5", IF(('1 - Cover page'!$B$9-M541)= 6,"6", IF(('1 - Cover page'!$B$9-M541)= 7,"7", IF(('1 - Cover page'!$B$9-M541)= 8,"8", IF(('1 - Cover page'!$B$9-M541)= 9,"9", IF(('1 - Cover page'!$B$9-M541)= 10,"10", IF(('1 - Cover page'!$B$9-M541)= 11,"11", IF(('1 - Cover page'!$B$9-M541)= 12,"12", IF(('1 - Cover page'!$B$9-M541)= 13,"13", IF(('1 - Cover page'!$B$9-M541)= 14,"14", IF(('1 - Cover page'!$B$9-M541)= 15,"15",  ""))))))))))))))))</f>
        <v>0</v>
      </c>
      <c r="Z541" t="str">
        <f>IF(('1 - Cover page'!$B$9-I541)=0,"0", IF(('1 - Cover page'!$B$9-I541)= 1,"1", IF(('1 - Cover page'!$B$9-I541)= 2,"2", IF(('1 - Cover page'!$B$9-I541)= 3,"3", IF(('1 - Cover page'!$B$9-I541)= 4,"4", IF(('1 - Cover page'!$B$9-I541)= 5,"5", IF(('1 - Cover page'!$B$9-I541)= 6,"6", IF(('1 - Cover page'!$B$9-I541)= 7,"7", IF(('1 - Cover page'!$B$9-I541)= 8,"8", IF(('1 - Cover page'!$B$9-I541)= 9,"9", IF(('1 - Cover page'!$B$9-I541)= 10,"10", IF(('1 - Cover page'!$B$9-I541)= 11,"11", IF(('1 - Cover page'!$B$9-I541)= 12,"12", IF(('1 - Cover page'!$B$9-I541)= 13,"13", IF(('1 - Cover page'!$B$9-I541)= 14,"14", IF(('1 - Cover page'!$B$9-I541)= 15,"15",  ""))))))))))))))))</f>
        <v>0</v>
      </c>
      <c r="AA541" t="e">
        <f>VLOOKUP(E541,'Age group'!$A$2:$B$7,2,TRUE)</f>
        <v>#N/A</v>
      </c>
    </row>
    <row r="542" spans="1:27" ht="12.75" x14ac:dyDescent="0.2">
      <c r="A542" s="30">
        <v>539</v>
      </c>
      <c r="B542" s="31"/>
      <c r="C542" s="31"/>
      <c r="D542" s="32"/>
      <c r="E542" s="104"/>
      <c r="F542" s="31"/>
      <c r="G542" s="31"/>
      <c r="H542" s="33"/>
      <c r="I542" s="16"/>
      <c r="J542" s="34"/>
      <c r="K542" s="34"/>
      <c r="L542" s="35"/>
      <c r="M542" s="36"/>
      <c r="N542" s="37"/>
      <c r="O542" s="37"/>
      <c r="P542" s="37"/>
      <c r="Q542" s="38"/>
      <c r="R542" s="38"/>
      <c r="S542" s="37"/>
      <c r="T542" s="39"/>
      <c r="U542" s="39"/>
      <c r="V542" s="40"/>
      <c r="X542" t="str">
        <f>IF(('1 - Cover page'!$B$9-M542)&lt;6,"&lt;=5 Days","&gt;5 Days")</f>
        <v>&lt;=5 Days</v>
      </c>
      <c r="Y542" t="str">
        <f>IF(('1 - Cover page'!$B$9-M542)=0,"0", IF(('1 - Cover page'!$B$9-M542)= 1,"1", IF(('1 - Cover page'!$B$9-M542)= 2,"2", IF(('1 - Cover page'!$B$9-M542)= 3,"3", IF(('1 - Cover page'!$B$9-M542)= 4,"4", IF(('1 - Cover page'!$B$9-M542)= 5,"5", IF(('1 - Cover page'!$B$9-M542)= 6,"6", IF(('1 - Cover page'!$B$9-M542)= 7,"7", IF(('1 - Cover page'!$B$9-M542)= 8,"8", IF(('1 - Cover page'!$B$9-M542)= 9,"9", IF(('1 - Cover page'!$B$9-M542)= 10,"10", IF(('1 - Cover page'!$B$9-M542)= 11,"11", IF(('1 - Cover page'!$B$9-M542)= 12,"12", IF(('1 - Cover page'!$B$9-M542)= 13,"13", IF(('1 - Cover page'!$B$9-M542)= 14,"14", IF(('1 - Cover page'!$B$9-M542)= 15,"15",  ""))))))))))))))))</f>
        <v>0</v>
      </c>
      <c r="Z542" t="str">
        <f>IF(('1 - Cover page'!$B$9-I542)=0,"0", IF(('1 - Cover page'!$B$9-I542)= 1,"1", IF(('1 - Cover page'!$B$9-I542)= 2,"2", IF(('1 - Cover page'!$B$9-I542)= 3,"3", IF(('1 - Cover page'!$B$9-I542)= 4,"4", IF(('1 - Cover page'!$B$9-I542)= 5,"5", IF(('1 - Cover page'!$B$9-I542)= 6,"6", IF(('1 - Cover page'!$B$9-I542)= 7,"7", IF(('1 - Cover page'!$B$9-I542)= 8,"8", IF(('1 - Cover page'!$B$9-I542)= 9,"9", IF(('1 - Cover page'!$B$9-I542)= 10,"10", IF(('1 - Cover page'!$B$9-I542)= 11,"11", IF(('1 - Cover page'!$B$9-I542)= 12,"12", IF(('1 - Cover page'!$B$9-I542)= 13,"13", IF(('1 - Cover page'!$B$9-I542)= 14,"14", IF(('1 - Cover page'!$B$9-I542)= 15,"15",  ""))))))))))))))))</f>
        <v>0</v>
      </c>
      <c r="AA542" t="e">
        <f>VLOOKUP(E542,'Age group'!$A$2:$B$7,2,TRUE)</f>
        <v>#N/A</v>
      </c>
    </row>
    <row r="543" spans="1:27" ht="12.75" x14ac:dyDescent="0.2">
      <c r="A543" s="30">
        <v>540</v>
      </c>
      <c r="B543" s="31"/>
      <c r="C543" s="31"/>
      <c r="D543" s="32"/>
      <c r="E543" s="104"/>
      <c r="F543" s="31"/>
      <c r="G543" s="31"/>
      <c r="H543" s="33"/>
      <c r="I543" s="16"/>
      <c r="J543" s="34"/>
      <c r="K543" s="34"/>
      <c r="L543" s="35"/>
      <c r="M543" s="36"/>
      <c r="N543" s="37"/>
      <c r="O543" s="37"/>
      <c r="P543" s="37"/>
      <c r="Q543" s="38"/>
      <c r="R543" s="38"/>
      <c r="S543" s="37"/>
      <c r="T543" s="39"/>
      <c r="U543" s="39"/>
      <c r="V543" s="40"/>
      <c r="X543" t="str">
        <f>IF(('1 - Cover page'!$B$9-M543)&lt;6,"&lt;=5 Days","&gt;5 Days")</f>
        <v>&lt;=5 Days</v>
      </c>
      <c r="Y543" t="str">
        <f>IF(('1 - Cover page'!$B$9-M543)=0,"0", IF(('1 - Cover page'!$B$9-M543)= 1,"1", IF(('1 - Cover page'!$B$9-M543)= 2,"2", IF(('1 - Cover page'!$B$9-M543)= 3,"3", IF(('1 - Cover page'!$B$9-M543)= 4,"4", IF(('1 - Cover page'!$B$9-M543)= 5,"5", IF(('1 - Cover page'!$B$9-M543)= 6,"6", IF(('1 - Cover page'!$B$9-M543)= 7,"7", IF(('1 - Cover page'!$B$9-M543)= 8,"8", IF(('1 - Cover page'!$B$9-M543)= 9,"9", IF(('1 - Cover page'!$B$9-M543)= 10,"10", IF(('1 - Cover page'!$B$9-M543)= 11,"11", IF(('1 - Cover page'!$B$9-M543)= 12,"12", IF(('1 - Cover page'!$B$9-M543)= 13,"13", IF(('1 - Cover page'!$B$9-M543)= 14,"14", IF(('1 - Cover page'!$B$9-M543)= 15,"15",  ""))))))))))))))))</f>
        <v>0</v>
      </c>
      <c r="Z543" t="str">
        <f>IF(('1 - Cover page'!$B$9-I543)=0,"0", IF(('1 - Cover page'!$B$9-I543)= 1,"1", IF(('1 - Cover page'!$B$9-I543)= 2,"2", IF(('1 - Cover page'!$B$9-I543)= 3,"3", IF(('1 - Cover page'!$B$9-I543)= 4,"4", IF(('1 - Cover page'!$B$9-I543)= 5,"5", IF(('1 - Cover page'!$B$9-I543)= 6,"6", IF(('1 - Cover page'!$B$9-I543)= 7,"7", IF(('1 - Cover page'!$B$9-I543)= 8,"8", IF(('1 - Cover page'!$B$9-I543)= 9,"9", IF(('1 - Cover page'!$B$9-I543)= 10,"10", IF(('1 - Cover page'!$B$9-I543)= 11,"11", IF(('1 - Cover page'!$B$9-I543)= 12,"12", IF(('1 - Cover page'!$B$9-I543)= 13,"13", IF(('1 - Cover page'!$B$9-I543)= 14,"14", IF(('1 - Cover page'!$B$9-I543)= 15,"15",  ""))))))))))))))))</f>
        <v>0</v>
      </c>
      <c r="AA543" t="e">
        <f>VLOOKUP(E543,'Age group'!$A$2:$B$7,2,TRUE)</f>
        <v>#N/A</v>
      </c>
    </row>
    <row r="544" spans="1:27" ht="12.75" x14ac:dyDescent="0.2">
      <c r="A544" s="30">
        <v>541</v>
      </c>
      <c r="B544" s="31"/>
      <c r="C544" s="31"/>
      <c r="D544" s="32"/>
      <c r="E544" s="104"/>
      <c r="F544" s="31"/>
      <c r="G544" s="31"/>
      <c r="H544" s="33"/>
      <c r="I544" s="16"/>
      <c r="J544" s="34"/>
      <c r="K544" s="34"/>
      <c r="L544" s="35"/>
      <c r="M544" s="36"/>
      <c r="N544" s="37"/>
      <c r="O544" s="37"/>
      <c r="P544" s="37"/>
      <c r="Q544" s="38"/>
      <c r="R544" s="38"/>
      <c r="S544" s="37"/>
      <c r="T544" s="39"/>
      <c r="U544" s="39"/>
      <c r="V544" s="40"/>
      <c r="X544" t="str">
        <f>IF(('1 - Cover page'!$B$9-M544)&lt;6,"&lt;=5 Days","&gt;5 Days")</f>
        <v>&lt;=5 Days</v>
      </c>
      <c r="Y544" t="str">
        <f>IF(('1 - Cover page'!$B$9-M544)=0,"0", IF(('1 - Cover page'!$B$9-M544)= 1,"1", IF(('1 - Cover page'!$B$9-M544)= 2,"2", IF(('1 - Cover page'!$B$9-M544)= 3,"3", IF(('1 - Cover page'!$B$9-M544)= 4,"4", IF(('1 - Cover page'!$B$9-M544)= 5,"5", IF(('1 - Cover page'!$B$9-M544)= 6,"6", IF(('1 - Cover page'!$B$9-M544)= 7,"7", IF(('1 - Cover page'!$B$9-M544)= 8,"8", IF(('1 - Cover page'!$B$9-M544)= 9,"9", IF(('1 - Cover page'!$B$9-M544)= 10,"10", IF(('1 - Cover page'!$B$9-M544)= 11,"11", IF(('1 - Cover page'!$B$9-M544)= 12,"12", IF(('1 - Cover page'!$B$9-M544)= 13,"13", IF(('1 - Cover page'!$B$9-M544)= 14,"14", IF(('1 - Cover page'!$B$9-M544)= 15,"15",  ""))))))))))))))))</f>
        <v>0</v>
      </c>
      <c r="Z544" t="str">
        <f>IF(('1 - Cover page'!$B$9-I544)=0,"0", IF(('1 - Cover page'!$B$9-I544)= 1,"1", IF(('1 - Cover page'!$B$9-I544)= 2,"2", IF(('1 - Cover page'!$B$9-I544)= 3,"3", IF(('1 - Cover page'!$B$9-I544)= 4,"4", IF(('1 - Cover page'!$B$9-I544)= 5,"5", IF(('1 - Cover page'!$B$9-I544)= 6,"6", IF(('1 - Cover page'!$B$9-I544)= 7,"7", IF(('1 - Cover page'!$B$9-I544)= 8,"8", IF(('1 - Cover page'!$B$9-I544)= 9,"9", IF(('1 - Cover page'!$B$9-I544)= 10,"10", IF(('1 - Cover page'!$B$9-I544)= 11,"11", IF(('1 - Cover page'!$B$9-I544)= 12,"12", IF(('1 - Cover page'!$B$9-I544)= 13,"13", IF(('1 - Cover page'!$B$9-I544)= 14,"14", IF(('1 - Cover page'!$B$9-I544)= 15,"15",  ""))))))))))))))))</f>
        <v>0</v>
      </c>
      <c r="AA544" t="e">
        <f>VLOOKUP(E544,'Age group'!$A$2:$B$7,2,TRUE)</f>
        <v>#N/A</v>
      </c>
    </row>
    <row r="545" spans="1:27" ht="12.75" x14ac:dyDescent="0.2">
      <c r="A545" s="30">
        <v>542</v>
      </c>
      <c r="B545" s="31"/>
      <c r="C545" s="31"/>
      <c r="D545" s="32"/>
      <c r="E545" s="104"/>
      <c r="F545" s="31"/>
      <c r="G545" s="31"/>
      <c r="H545" s="33"/>
      <c r="I545" s="16"/>
      <c r="J545" s="34"/>
      <c r="K545" s="34"/>
      <c r="L545" s="35"/>
      <c r="M545" s="36"/>
      <c r="N545" s="37"/>
      <c r="O545" s="37"/>
      <c r="P545" s="37"/>
      <c r="Q545" s="38"/>
      <c r="R545" s="38"/>
      <c r="S545" s="37"/>
      <c r="T545" s="39"/>
      <c r="U545" s="39"/>
      <c r="V545" s="40"/>
      <c r="X545" t="str">
        <f>IF(('1 - Cover page'!$B$9-M545)&lt;6,"&lt;=5 Days","&gt;5 Days")</f>
        <v>&lt;=5 Days</v>
      </c>
      <c r="Y545" t="str">
        <f>IF(('1 - Cover page'!$B$9-M545)=0,"0", IF(('1 - Cover page'!$B$9-M545)= 1,"1", IF(('1 - Cover page'!$B$9-M545)= 2,"2", IF(('1 - Cover page'!$B$9-M545)= 3,"3", IF(('1 - Cover page'!$B$9-M545)= 4,"4", IF(('1 - Cover page'!$B$9-M545)= 5,"5", IF(('1 - Cover page'!$B$9-M545)= 6,"6", IF(('1 - Cover page'!$B$9-M545)= 7,"7", IF(('1 - Cover page'!$B$9-M545)= 8,"8", IF(('1 - Cover page'!$B$9-M545)= 9,"9", IF(('1 - Cover page'!$B$9-M545)= 10,"10", IF(('1 - Cover page'!$B$9-M545)= 11,"11", IF(('1 - Cover page'!$B$9-M545)= 12,"12", IF(('1 - Cover page'!$B$9-M545)= 13,"13", IF(('1 - Cover page'!$B$9-M545)= 14,"14", IF(('1 - Cover page'!$B$9-M545)= 15,"15",  ""))))))))))))))))</f>
        <v>0</v>
      </c>
      <c r="Z545" t="str">
        <f>IF(('1 - Cover page'!$B$9-I545)=0,"0", IF(('1 - Cover page'!$B$9-I545)= 1,"1", IF(('1 - Cover page'!$B$9-I545)= 2,"2", IF(('1 - Cover page'!$B$9-I545)= 3,"3", IF(('1 - Cover page'!$B$9-I545)= 4,"4", IF(('1 - Cover page'!$B$9-I545)= 5,"5", IF(('1 - Cover page'!$B$9-I545)= 6,"6", IF(('1 - Cover page'!$B$9-I545)= 7,"7", IF(('1 - Cover page'!$B$9-I545)= 8,"8", IF(('1 - Cover page'!$B$9-I545)= 9,"9", IF(('1 - Cover page'!$B$9-I545)= 10,"10", IF(('1 - Cover page'!$B$9-I545)= 11,"11", IF(('1 - Cover page'!$B$9-I545)= 12,"12", IF(('1 - Cover page'!$B$9-I545)= 13,"13", IF(('1 - Cover page'!$B$9-I545)= 14,"14", IF(('1 - Cover page'!$B$9-I545)= 15,"15",  ""))))))))))))))))</f>
        <v>0</v>
      </c>
      <c r="AA545" t="e">
        <f>VLOOKUP(E545,'Age group'!$A$2:$B$7,2,TRUE)</f>
        <v>#N/A</v>
      </c>
    </row>
    <row r="546" spans="1:27" ht="12.75" x14ac:dyDescent="0.2">
      <c r="A546" s="30">
        <v>543</v>
      </c>
      <c r="B546" s="31"/>
      <c r="C546" s="31"/>
      <c r="D546" s="32"/>
      <c r="E546" s="104"/>
      <c r="F546" s="31"/>
      <c r="G546" s="31"/>
      <c r="H546" s="33"/>
      <c r="I546" s="16"/>
      <c r="J546" s="34"/>
      <c r="K546" s="34"/>
      <c r="L546" s="35"/>
      <c r="M546" s="36"/>
      <c r="N546" s="37"/>
      <c r="O546" s="37"/>
      <c r="P546" s="37"/>
      <c r="Q546" s="38"/>
      <c r="R546" s="38"/>
      <c r="S546" s="37"/>
      <c r="T546" s="39"/>
      <c r="U546" s="39"/>
      <c r="V546" s="40"/>
      <c r="X546" t="str">
        <f>IF(('1 - Cover page'!$B$9-M546)&lt;6,"&lt;=5 Days","&gt;5 Days")</f>
        <v>&lt;=5 Days</v>
      </c>
      <c r="Y546" t="str">
        <f>IF(('1 - Cover page'!$B$9-M546)=0,"0", IF(('1 - Cover page'!$B$9-M546)= 1,"1", IF(('1 - Cover page'!$B$9-M546)= 2,"2", IF(('1 - Cover page'!$B$9-M546)= 3,"3", IF(('1 - Cover page'!$B$9-M546)= 4,"4", IF(('1 - Cover page'!$B$9-M546)= 5,"5", IF(('1 - Cover page'!$B$9-M546)= 6,"6", IF(('1 - Cover page'!$B$9-M546)= 7,"7", IF(('1 - Cover page'!$B$9-M546)= 8,"8", IF(('1 - Cover page'!$B$9-M546)= 9,"9", IF(('1 - Cover page'!$B$9-M546)= 10,"10", IF(('1 - Cover page'!$B$9-M546)= 11,"11", IF(('1 - Cover page'!$B$9-M546)= 12,"12", IF(('1 - Cover page'!$B$9-M546)= 13,"13", IF(('1 - Cover page'!$B$9-M546)= 14,"14", IF(('1 - Cover page'!$B$9-M546)= 15,"15",  ""))))))))))))))))</f>
        <v>0</v>
      </c>
      <c r="Z546" t="str">
        <f>IF(('1 - Cover page'!$B$9-I546)=0,"0", IF(('1 - Cover page'!$B$9-I546)= 1,"1", IF(('1 - Cover page'!$B$9-I546)= 2,"2", IF(('1 - Cover page'!$B$9-I546)= 3,"3", IF(('1 - Cover page'!$B$9-I546)= 4,"4", IF(('1 - Cover page'!$B$9-I546)= 5,"5", IF(('1 - Cover page'!$B$9-I546)= 6,"6", IF(('1 - Cover page'!$B$9-I546)= 7,"7", IF(('1 - Cover page'!$B$9-I546)= 8,"8", IF(('1 - Cover page'!$B$9-I546)= 9,"9", IF(('1 - Cover page'!$B$9-I546)= 10,"10", IF(('1 - Cover page'!$B$9-I546)= 11,"11", IF(('1 - Cover page'!$B$9-I546)= 12,"12", IF(('1 - Cover page'!$B$9-I546)= 13,"13", IF(('1 - Cover page'!$B$9-I546)= 14,"14", IF(('1 - Cover page'!$B$9-I546)= 15,"15",  ""))))))))))))))))</f>
        <v>0</v>
      </c>
      <c r="AA546" t="e">
        <f>VLOOKUP(E546,'Age group'!$A$2:$B$7,2,TRUE)</f>
        <v>#N/A</v>
      </c>
    </row>
    <row r="547" spans="1:27" ht="12.75" x14ac:dyDescent="0.2">
      <c r="A547" s="30">
        <v>544</v>
      </c>
      <c r="B547" s="31"/>
      <c r="C547" s="31"/>
      <c r="D547" s="32"/>
      <c r="E547" s="104"/>
      <c r="F547" s="31"/>
      <c r="G547" s="31"/>
      <c r="H547" s="33"/>
      <c r="I547" s="16"/>
      <c r="J547" s="34"/>
      <c r="K547" s="34"/>
      <c r="L547" s="35"/>
      <c r="M547" s="36"/>
      <c r="N547" s="37"/>
      <c r="O547" s="37"/>
      <c r="P547" s="37"/>
      <c r="Q547" s="38"/>
      <c r="R547" s="38"/>
      <c r="S547" s="37"/>
      <c r="T547" s="39"/>
      <c r="U547" s="39"/>
      <c r="V547" s="40"/>
      <c r="X547" t="str">
        <f>IF(('1 - Cover page'!$B$9-M547)&lt;6,"&lt;=5 Days","&gt;5 Days")</f>
        <v>&lt;=5 Days</v>
      </c>
      <c r="Y547" t="str">
        <f>IF(('1 - Cover page'!$B$9-M547)=0,"0", IF(('1 - Cover page'!$B$9-M547)= 1,"1", IF(('1 - Cover page'!$B$9-M547)= 2,"2", IF(('1 - Cover page'!$B$9-M547)= 3,"3", IF(('1 - Cover page'!$B$9-M547)= 4,"4", IF(('1 - Cover page'!$B$9-M547)= 5,"5", IF(('1 - Cover page'!$B$9-M547)= 6,"6", IF(('1 - Cover page'!$B$9-M547)= 7,"7", IF(('1 - Cover page'!$B$9-M547)= 8,"8", IF(('1 - Cover page'!$B$9-M547)= 9,"9", IF(('1 - Cover page'!$B$9-M547)= 10,"10", IF(('1 - Cover page'!$B$9-M547)= 11,"11", IF(('1 - Cover page'!$B$9-M547)= 12,"12", IF(('1 - Cover page'!$B$9-M547)= 13,"13", IF(('1 - Cover page'!$B$9-M547)= 14,"14", IF(('1 - Cover page'!$B$9-M547)= 15,"15",  ""))))))))))))))))</f>
        <v>0</v>
      </c>
      <c r="Z547" t="str">
        <f>IF(('1 - Cover page'!$B$9-I547)=0,"0", IF(('1 - Cover page'!$B$9-I547)= 1,"1", IF(('1 - Cover page'!$B$9-I547)= 2,"2", IF(('1 - Cover page'!$B$9-I547)= 3,"3", IF(('1 - Cover page'!$B$9-I547)= 4,"4", IF(('1 - Cover page'!$B$9-I547)= 5,"5", IF(('1 - Cover page'!$B$9-I547)= 6,"6", IF(('1 - Cover page'!$B$9-I547)= 7,"7", IF(('1 - Cover page'!$B$9-I547)= 8,"8", IF(('1 - Cover page'!$B$9-I547)= 9,"9", IF(('1 - Cover page'!$B$9-I547)= 10,"10", IF(('1 - Cover page'!$B$9-I547)= 11,"11", IF(('1 - Cover page'!$B$9-I547)= 12,"12", IF(('1 - Cover page'!$B$9-I547)= 13,"13", IF(('1 - Cover page'!$B$9-I547)= 14,"14", IF(('1 - Cover page'!$B$9-I547)= 15,"15",  ""))))))))))))))))</f>
        <v>0</v>
      </c>
      <c r="AA547" t="e">
        <f>VLOOKUP(E547,'Age group'!$A$2:$B$7,2,TRUE)</f>
        <v>#N/A</v>
      </c>
    </row>
    <row r="548" spans="1:27" ht="12.75" x14ac:dyDescent="0.2">
      <c r="A548" s="30">
        <v>545</v>
      </c>
      <c r="B548" s="31"/>
      <c r="C548" s="31"/>
      <c r="D548" s="32"/>
      <c r="E548" s="104"/>
      <c r="F548" s="31"/>
      <c r="G548" s="31"/>
      <c r="H548" s="33"/>
      <c r="I548" s="16"/>
      <c r="J548" s="34"/>
      <c r="K548" s="34"/>
      <c r="L548" s="35"/>
      <c r="M548" s="36"/>
      <c r="N548" s="37"/>
      <c r="O548" s="37"/>
      <c r="P548" s="37"/>
      <c r="Q548" s="38"/>
      <c r="R548" s="38"/>
      <c r="S548" s="37"/>
      <c r="T548" s="39"/>
      <c r="U548" s="39"/>
      <c r="V548" s="40"/>
      <c r="X548" t="str">
        <f>IF(('1 - Cover page'!$B$9-M548)&lt;6,"&lt;=5 Days","&gt;5 Days")</f>
        <v>&lt;=5 Days</v>
      </c>
      <c r="Y548" t="str">
        <f>IF(('1 - Cover page'!$B$9-M548)=0,"0", IF(('1 - Cover page'!$B$9-M548)= 1,"1", IF(('1 - Cover page'!$B$9-M548)= 2,"2", IF(('1 - Cover page'!$B$9-M548)= 3,"3", IF(('1 - Cover page'!$B$9-M548)= 4,"4", IF(('1 - Cover page'!$B$9-M548)= 5,"5", IF(('1 - Cover page'!$B$9-M548)= 6,"6", IF(('1 - Cover page'!$B$9-M548)= 7,"7", IF(('1 - Cover page'!$B$9-M548)= 8,"8", IF(('1 - Cover page'!$B$9-M548)= 9,"9", IF(('1 - Cover page'!$B$9-M548)= 10,"10", IF(('1 - Cover page'!$B$9-M548)= 11,"11", IF(('1 - Cover page'!$B$9-M548)= 12,"12", IF(('1 - Cover page'!$B$9-M548)= 13,"13", IF(('1 - Cover page'!$B$9-M548)= 14,"14", IF(('1 - Cover page'!$B$9-M548)= 15,"15",  ""))))))))))))))))</f>
        <v>0</v>
      </c>
      <c r="Z548" t="str">
        <f>IF(('1 - Cover page'!$B$9-I548)=0,"0", IF(('1 - Cover page'!$B$9-I548)= 1,"1", IF(('1 - Cover page'!$B$9-I548)= 2,"2", IF(('1 - Cover page'!$B$9-I548)= 3,"3", IF(('1 - Cover page'!$B$9-I548)= 4,"4", IF(('1 - Cover page'!$B$9-I548)= 5,"5", IF(('1 - Cover page'!$B$9-I548)= 6,"6", IF(('1 - Cover page'!$B$9-I548)= 7,"7", IF(('1 - Cover page'!$B$9-I548)= 8,"8", IF(('1 - Cover page'!$B$9-I548)= 9,"9", IF(('1 - Cover page'!$B$9-I548)= 10,"10", IF(('1 - Cover page'!$B$9-I548)= 11,"11", IF(('1 - Cover page'!$B$9-I548)= 12,"12", IF(('1 - Cover page'!$B$9-I548)= 13,"13", IF(('1 - Cover page'!$B$9-I548)= 14,"14", IF(('1 - Cover page'!$B$9-I548)= 15,"15",  ""))))))))))))))))</f>
        <v>0</v>
      </c>
      <c r="AA548" t="e">
        <f>VLOOKUP(E548,'Age group'!$A$2:$B$7,2,TRUE)</f>
        <v>#N/A</v>
      </c>
    </row>
    <row r="549" spans="1:27" ht="12.75" x14ac:dyDescent="0.2">
      <c r="A549" s="30">
        <v>546</v>
      </c>
      <c r="B549" s="31"/>
      <c r="C549" s="31"/>
      <c r="D549" s="32"/>
      <c r="E549" s="104"/>
      <c r="F549" s="31"/>
      <c r="G549" s="31"/>
      <c r="H549" s="33"/>
      <c r="I549" s="16"/>
      <c r="J549" s="34"/>
      <c r="K549" s="34"/>
      <c r="L549" s="35"/>
      <c r="M549" s="36"/>
      <c r="N549" s="37"/>
      <c r="O549" s="37"/>
      <c r="P549" s="37"/>
      <c r="Q549" s="38"/>
      <c r="R549" s="38"/>
      <c r="S549" s="37"/>
      <c r="T549" s="39"/>
      <c r="U549" s="39"/>
      <c r="V549" s="40"/>
      <c r="X549" t="str">
        <f>IF(('1 - Cover page'!$B$9-M549)&lt;6,"&lt;=5 Days","&gt;5 Days")</f>
        <v>&lt;=5 Days</v>
      </c>
      <c r="Y549" t="str">
        <f>IF(('1 - Cover page'!$B$9-M549)=0,"0", IF(('1 - Cover page'!$B$9-M549)= 1,"1", IF(('1 - Cover page'!$B$9-M549)= 2,"2", IF(('1 - Cover page'!$B$9-M549)= 3,"3", IF(('1 - Cover page'!$B$9-M549)= 4,"4", IF(('1 - Cover page'!$B$9-M549)= 5,"5", IF(('1 - Cover page'!$B$9-M549)= 6,"6", IF(('1 - Cover page'!$B$9-M549)= 7,"7", IF(('1 - Cover page'!$B$9-M549)= 8,"8", IF(('1 - Cover page'!$B$9-M549)= 9,"9", IF(('1 - Cover page'!$B$9-M549)= 10,"10", IF(('1 - Cover page'!$B$9-M549)= 11,"11", IF(('1 - Cover page'!$B$9-M549)= 12,"12", IF(('1 - Cover page'!$B$9-M549)= 13,"13", IF(('1 - Cover page'!$B$9-M549)= 14,"14", IF(('1 - Cover page'!$B$9-M549)= 15,"15",  ""))))))))))))))))</f>
        <v>0</v>
      </c>
      <c r="Z549" t="str">
        <f>IF(('1 - Cover page'!$B$9-I549)=0,"0", IF(('1 - Cover page'!$B$9-I549)= 1,"1", IF(('1 - Cover page'!$B$9-I549)= 2,"2", IF(('1 - Cover page'!$B$9-I549)= 3,"3", IF(('1 - Cover page'!$B$9-I549)= 4,"4", IF(('1 - Cover page'!$B$9-I549)= 5,"5", IF(('1 - Cover page'!$B$9-I549)= 6,"6", IF(('1 - Cover page'!$B$9-I549)= 7,"7", IF(('1 - Cover page'!$B$9-I549)= 8,"8", IF(('1 - Cover page'!$B$9-I549)= 9,"9", IF(('1 - Cover page'!$B$9-I549)= 10,"10", IF(('1 - Cover page'!$B$9-I549)= 11,"11", IF(('1 - Cover page'!$B$9-I549)= 12,"12", IF(('1 - Cover page'!$B$9-I549)= 13,"13", IF(('1 - Cover page'!$B$9-I549)= 14,"14", IF(('1 - Cover page'!$B$9-I549)= 15,"15",  ""))))))))))))))))</f>
        <v>0</v>
      </c>
      <c r="AA549" t="e">
        <f>VLOOKUP(E549,'Age group'!$A$2:$B$7,2,TRUE)</f>
        <v>#N/A</v>
      </c>
    </row>
    <row r="550" spans="1:27" ht="12.75" x14ac:dyDescent="0.2">
      <c r="A550" s="30">
        <v>547</v>
      </c>
      <c r="B550" s="31"/>
      <c r="C550" s="31"/>
      <c r="D550" s="32"/>
      <c r="E550" s="104"/>
      <c r="F550" s="31"/>
      <c r="G550" s="31"/>
      <c r="H550" s="33"/>
      <c r="I550" s="16"/>
      <c r="J550" s="34"/>
      <c r="K550" s="34"/>
      <c r="L550" s="35"/>
      <c r="M550" s="36"/>
      <c r="N550" s="37"/>
      <c r="O550" s="37"/>
      <c r="P550" s="37"/>
      <c r="Q550" s="38"/>
      <c r="R550" s="38"/>
      <c r="S550" s="37"/>
      <c r="T550" s="39"/>
      <c r="U550" s="39"/>
      <c r="V550" s="40"/>
      <c r="X550" t="str">
        <f>IF(('1 - Cover page'!$B$9-M550)&lt;6,"&lt;=5 Days","&gt;5 Days")</f>
        <v>&lt;=5 Days</v>
      </c>
      <c r="Y550" t="str">
        <f>IF(('1 - Cover page'!$B$9-M550)=0,"0", IF(('1 - Cover page'!$B$9-M550)= 1,"1", IF(('1 - Cover page'!$B$9-M550)= 2,"2", IF(('1 - Cover page'!$B$9-M550)= 3,"3", IF(('1 - Cover page'!$B$9-M550)= 4,"4", IF(('1 - Cover page'!$B$9-M550)= 5,"5", IF(('1 - Cover page'!$B$9-M550)= 6,"6", IF(('1 - Cover page'!$B$9-M550)= 7,"7", IF(('1 - Cover page'!$B$9-M550)= 8,"8", IF(('1 - Cover page'!$B$9-M550)= 9,"9", IF(('1 - Cover page'!$B$9-M550)= 10,"10", IF(('1 - Cover page'!$B$9-M550)= 11,"11", IF(('1 - Cover page'!$B$9-M550)= 12,"12", IF(('1 - Cover page'!$B$9-M550)= 13,"13", IF(('1 - Cover page'!$B$9-M550)= 14,"14", IF(('1 - Cover page'!$B$9-M550)= 15,"15",  ""))))))))))))))))</f>
        <v>0</v>
      </c>
      <c r="Z550" t="str">
        <f>IF(('1 - Cover page'!$B$9-I550)=0,"0", IF(('1 - Cover page'!$B$9-I550)= 1,"1", IF(('1 - Cover page'!$B$9-I550)= 2,"2", IF(('1 - Cover page'!$B$9-I550)= 3,"3", IF(('1 - Cover page'!$B$9-I550)= 4,"4", IF(('1 - Cover page'!$B$9-I550)= 5,"5", IF(('1 - Cover page'!$B$9-I550)= 6,"6", IF(('1 - Cover page'!$B$9-I550)= 7,"7", IF(('1 - Cover page'!$B$9-I550)= 8,"8", IF(('1 - Cover page'!$B$9-I550)= 9,"9", IF(('1 - Cover page'!$B$9-I550)= 10,"10", IF(('1 - Cover page'!$B$9-I550)= 11,"11", IF(('1 - Cover page'!$B$9-I550)= 12,"12", IF(('1 - Cover page'!$B$9-I550)= 13,"13", IF(('1 - Cover page'!$B$9-I550)= 14,"14", IF(('1 - Cover page'!$B$9-I550)= 15,"15",  ""))))))))))))))))</f>
        <v>0</v>
      </c>
      <c r="AA550" t="e">
        <f>VLOOKUP(E550,'Age group'!$A$2:$B$7,2,TRUE)</f>
        <v>#N/A</v>
      </c>
    </row>
    <row r="551" spans="1:27" ht="12.75" x14ac:dyDescent="0.2">
      <c r="A551" s="30">
        <v>548</v>
      </c>
      <c r="B551" s="31"/>
      <c r="C551" s="31"/>
      <c r="D551" s="32"/>
      <c r="E551" s="104"/>
      <c r="F551" s="31"/>
      <c r="G551" s="31"/>
      <c r="H551" s="33"/>
      <c r="I551" s="16"/>
      <c r="J551" s="34"/>
      <c r="K551" s="34"/>
      <c r="L551" s="35"/>
      <c r="M551" s="36"/>
      <c r="N551" s="37"/>
      <c r="O551" s="37"/>
      <c r="P551" s="37"/>
      <c r="Q551" s="38"/>
      <c r="R551" s="38"/>
      <c r="S551" s="37"/>
      <c r="T551" s="39"/>
      <c r="U551" s="39"/>
      <c r="V551" s="40"/>
      <c r="X551" t="str">
        <f>IF(('1 - Cover page'!$B$9-M551)&lt;6,"&lt;=5 Days","&gt;5 Days")</f>
        <v>&lt;=5 Days</v>
      </c>
      <c r="Y551" t="str">
        <f>IF(('1 - Cover page'!$B$9-M551)=0,"0", IF(('1 - Cover page'!$B$9-M551)= 1,"1", IF(('1 - Cover page'!$B$9-M551)= 2,"2", IF(('1 - Cover page'!$B$9-M551)= 3,"3", IF(('1 - Cover page'!$B$9-M551)= 4,"4", IF(('1 - Cover page'!$B$9-M551)= 5,"5", IF(('1 - Cover page'!$B$9-M551)= 6,"6", IF(('1 - Cover page'!$B$9-M551)= 7,"7", IF(('1 - Cover page'!$B$9-M551)= 8,"8", IF(('1 - Cover page'!$B$9-M551)= 9,"9", IF(('1 - Cover page'!$B$9-M551)= 10,"10", IF(('1 - Cover page'!$B$9-M551)= 11,"11", IF(('1 - Cover page'!$B$9-M551)= 12,"12", IF(('1 - Cover page'!$B$9-M551)= 13,"13", IF(('1 - Cover page'!$B$9-M551)= 14,"14", IF(('1 - Cover page'!$B$9-M551)= 15,"15",  ""))))))))))))))))</f>
        <v>0</v>
      </c>
      <c r="Z551" t="str">
        <f>IF(('1 - Cover page'!$B$9-I551)=0,"0", IF(('1 - Cover page'!$B$9-I551)= 1,"1", IF(('1 - Cover page'!$B$9-I551)= 2,"2", IF(('1 - Cover page'!$B$9-I551)= 3,"3", IF(('1 - Cover page'!$B$9-I551)= 4,"4", IF(('1 - Cover page'!$B$9-I551)= 5,"5", IF(('1 - Cover page'!$B$9-I551)= 6,"6", IF(('1 - Cover page'!$B$9-I551)= 7,"7", IF(('1 - Cover page'!$B$9-I551)= 8,"8", IF(('1 - Cover page'!$B$9-I551)= 9,"9", IF(('1 - Cover page'!$B$9-I551)= 10,"10", IF(('1 - Cover page'!$B$9-I551)= 11,"11", IF(('1 - Cover page'!$B$9-I551)= 12,"12", IF(('1 - Cover page'!$B$9-I551)= 13,"13", IF(('1 - Cover page'!$B$9-I551)= 14,"14", IF(('1 - Cover page'!$B$9-I551)= 15,"15",  ""))))))))))))))))</f>
        <v>0</v>
      </c>
      <c r="AA551" t="e">
        <f>VLOOKUP(E551,'Age group'!$A$2:$B$7,2,TRUE)</f>
        <v>#N/A</v>
      </c>
    </row>
    <row r="552" spans="1:27" ht="12.75" x14ac:dyDescent="0.2">
      <c r="A552" s="30">
        <v>549</v>
      </c>
      <c r="B552" s="31"/>
      <c r="C552" s="31"/>
      <c r="D552" s="32"/>
      <c r="E552" s="104"/>
      <c r="F552" s="31"/>
      <c r="G552" s="31"/>
      <c r="H552" s="33"/>
      <c r="I552" s="16"/>
      <c r="J552" s="34"/>
      <c r="K552" s="34"/>
      <c r="L552" s="35"/>
      <c r="M552" s="36"/>
      <c r="N552" s="37"/>
      <c r="O552" s="37"/>
      <c r="P552" s="37"/>
      <c r="Q552" s="38"/>
      <c r="R552" s="38"/>
      <c r="S552" s="37"/>
      <c r="T552" s="39"/>
      <c r="U552" s="39"/>
      <c r="V552" s="40"/>
      <c r="X552" t="str">
        <f>IF(('1 - Cover page'!$B$9-M552)&lt;6,"&lt;=5 Days","&gt;5 Days")</f>
        <v>&lt;=5 Days</v>
      </c>
      <c r="Y552" t="str">
        <f>IF(('1 - Cover page'!$B$9-M552)=0,"0", IF(('1 - Cover page'!$B$9-M552)= 1,"1", IF(('1 - Cover page'!$B$9-M552)= 2,"2", IF(('1 - Cover page'!$B$9-M552)= 3,"3", IF(('1 - Cover page'!$B$9-M552)= 4,"4", IF(('1 - Cover page'!$B$9-M552)= 5,"5", IF(('1 - Cover page'!$B$9-M552)= 6,"6", IF(('1 - Cover page'!$B$9-M552)= 7,"7", IF(('1 - Cover page'!$B$9-M552)= 8,"8", IF(('1 - Cover page'!$B$9-M552)= 9,"9", IF(('1 - Cover page'!$B$9-M552)= 10,"10", IF(('1 - Cover page'!$B$9-M552)= 11,"11", IF(('1 - Cover page'!$B$9-M552)= 12,"12", IF(('1 - Cover page'!$B$9-M552)= 13,"13", IF(('1 - Cover page'!$B$9-M552)= 14,"14", IF(('1 - Cover page'!$B$9-M552)= 15,"15",  ""))))))))))))))))</f>
        <v>0</v>
      </c>
      <c r="Z552" t="str">
        <f>IF(('1 - Cover page'!$B$9-I552)=0,"0", IF(('1 - Cover page'!$B$9-I552)= 1,"1", IF(('1 - Cover page'!$B$9-I552)= 2,"2", IF(('1 - Cover page'!$B$9-I552)= 3,"3", IF(('1 - Cover page'!$B$9-I552)= 4,"4", IF(('1 - Cover page'!$B$9-I552)= 5,"5", IF(('1 - Cover page'!$B$9-I552)= 6,"6", IF(('1 - Cover page'!$B$9-I552)= 7,"7", IF(('1 - Cover page'!$B$9-I552)= 8,"8", IF(('1 - Cover page'!$B$9-I552)= 9,"9", IF(('1 - Cover page'!$B$9-I552)= 10,"10", IF(('1 - Cover page'!$B$9-I552)= 11,"11", IF(('1 - Cover page'!$B$9-I552)= 12,"12", IF(('1 - Cover page'!$B$9-I552)= 13,"13", IF(('1 - Cover page'!$B$9-I552)= 14,"14", IF(('1 - Cover page'!$B$9-I552)= 15,"15",  ""))))))))))))))))</f>
        <v>0</v>
      </c>
      <c r="AA552" t="e">
        <f>VLOOKUP(E552,'Age group'!$A$2:$B$7,2,TRUE)</f>
        <v>#N/A</v>
      </c>
    </row>
    <row r="553" spans="1:27" ht="12.75" x14ac:dyDescent="0.2">
      <c r="A553" s="30">
        <v>550</v>
      </c>
      <c r="B553" s="31"/>
      <c r="C553" s="31"/>
      <c r="D553" s="32"/>
      <c r="E553" s="104"/>
      <c r="F553" s="31"/>
      <c r="G553" s="31"/>
      <c r="H553" s="33"/>
      <c r="I553" s="16"/>
      <c r="J553" s="34"/>
      <c r="K553" s="34"/>
      <c r="L553" s="35"/>
      <c r="M553" s="36"/>
      <c r="N553" s="37"/>
      <c r="O553" s="37"/>
      <c r="P553" s="37"/>
      <c r="Q553" s="38"/>
      <c r="R553" s="38"/>
      <c r="S553" s="37"/>
      <c r="T553" s="39"/>
      <c r="U553" s="39"/>
      <c r="V553" s="40"/>
      <c r="X553" t="str">
        <f>IF(('1 - Cover page'!$B$9-M553)&lt;6,"&lt;=5 Days","&gt;5 Days")</f>
        <v>&lt;=5 Days</v>
      </c>
      <c r="Y553" t="str">
        <f>IF(('1 - Cover page'!$B$9-M553)=0,"0", IF(('1 - Cover page'!$B$9-M553)= 1,"1", IF(('1 - Cover page'!$B$9-M553)= 2,"2", IF(('1 - Cover page'!$B$9-M553)= 3,"3", IF(('1 - Cover page'!$B$9-M553)= 4,"4", IF(('1 - Cover page'!$B$9-M553)= 5,"5", IF(('1 - Cover page'!$B$9-M553)= 6,"6", IF(('1 - Cover page'!$B$9-M553)= 7,"7", IF(('1 - Cover page'!$B$9-M553)= 8,"8", IF(('1 - Cover page'!$B$9-M553)= 9,"9", IF(('1 - Cover page'!$B$9-M553)= 10,"10", IF(('1 - Cover page'!$B$9-M553)= 11,"11", IF(('1 - Cover page'!$B$9-M553)= 12,"12", IF(('1 - Cover page'!$B$9-M553)= 13,"13", IF(('1 - Cover page'!$B$9-M553)= 14,"14", IF(('1 - Cover page'!$B$9-M553)= 15,"15",  ""))))))))))))))))</f>
        <v>0</v>
      </c>
      <c r="Z553" t="str">
        <f>IF(('1 - Cover page'!$B$9-I553)=0,"0", IF(('1 - Cover page'!$B$9-I553)= 1,"1", IF(('1 - Cover page'!$B$9-I553)= 2,"2", IF(('1 - Cover page'!$B$9-I553)= 3,"3", IF(('1 - Cover page'!$B$9-I553)= 4,"4", IF(('1 - Cover page'!$B$9-I553)= 5,"5", IF(('1 - Cover page'!$B$9-I553)= 6,"6", IF(('1 - Cover page'!$B$9-I553)= 7,"7", IF(('1 - Cover page'!$B$9-I553)= 8,"8", IF(('1 - Cover page'!$B$9-I553)= 9,"9", IF(('1 - Cover page'!$B$9-I553)= 10,"10", IF(('1 - Cover page'!$B$9-I553)= 11,"11", IF(('1 - Cover page'!$B$9-I553)= 12,"12", IF(('1 - Cover page'!$B$9-I553)= 13,"13", IF(('1 - Cover page'!$B$9-I553)= 14,"14", IF(('1 - Cover page'!$B$9-I553)= 15,"15",  ""))))))))))))))))</f>
        <v>0</v>
      </c>
      <c r="AA553" t="e">
        <f>VLOOKUP(E553,'Age group'!$A$2:$B$7,2,TRUE)</f>
        <v>#N/A</v>
      </c>
    </row>
    <row r="554" spans="1:27" ht="12.75" x14ac:dyDescent="0.2">
      <c r="A554" s="30">
        <v>551</v>
      </c>
      <c r="B554" s="31"/>
      <c r="C554" s="31"/>
      <c r="D554" s="32"/>
      <c r="E554" s="104"/>
      <c r="F554" s="31"/>
      <c r="G554" s="31"/>
      <c r="H554" s="33"/>
      <c r="I554" s="16"/>
      <c r="J554" s="34"/>
      <c r="K554" s="34"/>
      <c r="L554" s="35"/>
      <c r="M554" s="36"/>
      <c r="N554" s="37"/>
      <c r="O554" s="37"/>
      <c r="P554" s="37"/>
      <c r="Q554" s="38"/>
      <c r="R554" s="38"/>
      <c r="S554" s="37"/>
      <c r="T554" s="39"/>
      <c r="U554" s="39"/>
      <c r="V554" s="40"/>
      <c r="X554" t="str">
        <f>IF(('1 - Cover page'!$B$9-M554)&lt;6,"&lt;=5 Days","&gt;5 Days")</f>
        <v>&lt;=5 Days</v>
      </c>
      <c r="Y554" t="str">
        <f>IF(('1 - Cover page'!$B$9-M554)=0,"0", IF(('1 - Cover page'!$B$9-M554)= 1,"1", IF(('1 - Cover page'!$B$9-M554)= 2,"2", IF(('1 - Cover page'!$B$9-M554)= 3,"3", IF(('1 - Cover page'!$B$9-M554)= 4,"4", IF(('1 - Cover page'!$B$9-M554)= 5,"5", IF(('1 - Cover page'!$B$9-M554)= 6,"6", IF(('1 - Cover page'!$B$9-M554)= 7,"7", IF(('1 - Cover page'!$B$9-M554)= 8,"8", IF(('1 - Cover page'!$B$9-M554)= 9,"9", IF(('1 - Cover page'!$B$9-M554)= 10,"10", IF(('1 - Cover page'!$B$9-M554)= 11,"11", IF(('1 - Cover page'!$B$9-M554)= 12,"12", IF(('1 - Cover page'!$B$9-M554)= 13,"13", IF(('1 - Cover page'!$B$9-M554)= 14,"14", IF(('1 - Cover page'!$B$9-M554)= 15,"15",  ""))))))))))))))))</f>
        <v>0</v>
      </c>
      <c r="Z554" t="str">
        <f>IF(('1 - Cover page'!$B$9-I554)=0,"0", IF(('1 - Cover page'!$B$9-I554)= 1,"1", IF(('1 - Cover page'!$B$9-I554)= 2,"2", IF(('1 - Cover page'!$B$9-I554)= 3,"3", IF(('1 - Cover page'!$B$9-I554)= 4,"4", IF(('1 - Cover page'!$B$9-I554)= 5,"5", IF(('1 - Cover page'!$B$9-I554)= 6,"6", IF(('1 - Cover page'!$B$9-I554)= 7,"7", IF(('1 - Cover page'!$B$9-I554)= 8,"8", IF(('1 - Cover page'!$B$9-I554)= 9,"9", IF(('1 - Cover page'!$B$9-I554)= 10,"10", IF(('1 - Cover page'!$B$9-I554)= 11,"11", IF(('1 - Cover page'!$B$9-I554)= 12,"12", IF(('1 - Cover page'!$B$9-I554)= 13,"13", IF(('1 - Cover page'!$B$9-I554)= 14,"14", IF(('1 - Cover page'!$B$9-I554)= 15,"15",  ""))))))))))))))))</f>
        <v>0</v>
      </c>
      <c r="AA554" t="e">
        <f>VLOOKUP(E554,'Age group'!$A$2:$B$7,2,TRUE)</f>
        <v>#N/A</v>
      </c>
    </row>
    <row r="555" spans="1:27" ht="12.75" x14ac:dyDescent="0.2">
      <c r="A555" s="30">
        <v>552</v>
      </c>
      <c r="B555" s="31"/>
      <c r="C555" s="31"/>
      <c r="D555" s="32"/>
      <c r="E555" s="104"/>
      <c r="F555" s="31"/>
      <c r="G555" s="31"/>
      <c r="H555" s="33"/>
      <c r="I555" s="16"/>
      <c r="J555" s="34"/>
      <c r="K555" s="34"/>
      <c r="L555" s="35"/>
      <c r="M555" s="36"/>
      <c r="N555" s="37"/>
      <c r="O555" s="37"/>
      <c r="P555" s="37"/>
      <c r="Q555" s="38"/>
      <c r="R555" s="38"/>
      <c r="S555" s="37"/>
      <c r="T555" s="39"/>
      <c r="U555" s="39"/>
      <c r="V555" s="40"/>
      <c r="X555" t="str">
        <f>IF(('1 - Cover page'!$B$9-M555)&lt;6,"&lt;=5 Days","&gt;5 Days")</f>
        <v>&lt;=5 Days</v>
      </c>
      <c r="Y555" t="str">
        <f>IF(('1 - Cover page'!$B$9-M555)=0,"0", IF(('1 - Cover page'!$B$9-M555)= 1,"1", IF(('1 - Cover page'!$B$9-M555)= 2,"2", IF(('1 - Cover page'!$B$9-M555)= 3,"3", IF(('1 - Cover page'!$B$9-M555)= 4,"4", IF(('1 - Cover page'!$B$9-M555)= 5,"5", IF(('1 - Cover page'!$B$9-M555)= 6,"6", IF(('1 - Cover page'!$B$9-M555)= 7,"7", IF(('1 - Cover page'!$B$9-M555)= 8,"8", IF(('1 - Cover page'!$B$9-M555)= 9,"9", IF(('1 - Cover page'!$B$9-M555)= 10,"10", IF(('1 - Cover page'!$B$9-M555)= 11,"11", IF(('1 - Cover page'!$B$9-M555)= 12,"12", IF(('1 - Cover page'!$B$9-M555)= 13,"13", IF(('1 - Cover page'!$B$9-M555)= 14,"14", IF(('1 - Cover page'!$B$9-M555)= 15,"15",  ""))))))))))))))))</f>
        <v>0</v>
      </c>
      <c r="Z555" t="str">
        <f>IF(('1 - Cover page'!$B$9-I555)=0,"0", IF(('1 - Cover page'!$B$9-I555)= 1,"1", IF(('1 - Cover page'!$B$9-I555)= 2,"2", IF(('1 - Cover page'!$B$9-I555)= 3,"3", IF(('1 - Cover page'!$B$9-I555)= 4,"4", IF(('1 - Cover page'!$B$9-I555)= 5,"5", IF(('1 - Cover page'!$B$9-I555)= 6,"6", IF(('1 - Cover page'!$B$9-I555)= 7,"7", IF(('1 - Cover page'!$B$9-I555)= 8,"8", IF(('1 - Cover page'!$B$9-I555)= 9,"9", IF(('1 - Cover page'!$B$9-I555)= 10,"10", IF(('1 - Cover page'!$B$9-I555)= 11,"11", IF(('1 - Cover page'!$B$9-I555)= 12,"12", IF(('1 - Cover page'!$B$9-I555)= 13,"13", IF(('1 - Cover page'!$B$9-I555)= 14,"14", IF(('1 - Cover page'!$B$9-I555)= 15,"15",  ""))))))))))))))))</f>
        <v>0</v>
      </c>
      <c r="AA555" t="e">
        <f>VLOOKUP(E555,'Age group'!$A$2:$B$7,2,TRUE)</f>
        <v>#N/A</v>
      </c>
    </row>
    <row r="556" spans="1:27" ht="12.75" x14ac:dyDescent="0.2">
      <c r="A556" s="30">
        <v>553</v>
      </c>
      <c r="B556" s="31"/>
      <c r="C556" s="31"/>
      <c r="D556" s="32"/>
      <c r="E556" s="104"/>
      <c r="F556" s="31"/>
      <c r="G556" s="31"/>
      <c r="H556" s="33"/>
      <c r="I556" s="16"/>
      <c r="J556" s="34"/>
      <c r="K556" s="34"/>
      <c r="L556" s="35"/>
      <c r="M556" s="36"/>
      <c r="N556" s="37"/>
      <c r="O556" s="37"/>
      <c r="P556" s="37"/>
      <c r="Q556" s="38"/>
      <c r="R556" s="38"/>
      <c r="S556" s="37"/>
      <c r="T556" s="39"/>
      <c r="U556" s="39"/>
      <c r="V556" s="40"/>
      <c r="X556" t="str">
        <f>IF(('1 - Cover page'!$B$9-M556)&lt;6,"&lt;=5 Days","&gt;5 Days")</f>
        <v>&lt;=5 Days</v>
      </c>
      <c r="Y556" t="str">
        <f>IF(('1 - Cover page'!$B$9-M556)=0,"0", IF(('1 - Cover page'!$B$9-M556)= 1,"1", IF(('1 - Cover page'!$B$9-M556)= 2,"2", IF(('1 - Cover page'!$B$9-M556)= 3,"3", IF(('1 - Cover page'!$B$9-M556)= 4,"4", IF(('1 - Cover page'!$B$9-M556)= 5,"5", IF(('1 - Cover page'!$B$9-M556)= 6,"6", IF(('1 - Cover page'!$B$9-M556)= 7,"7", IF(('1 - Cover page'!$B$9-M556)= 8,"8", IF(('1 - Cover page'!$B$9-M556)= 9,"9", IF(('1 - Cover page'!$B$9-M556)= 10,"10", IF(('1 - Cover page'!$B$9-M556)= 11,"11", IF(('1 - Cover page'!$B$9-M556)= 12,"12", IF(('1 - Cover page'!$B$9-M556)= 13,"13", IF(('1 - Cover page'!$B$9-M556)= 14,"14", IF(('1 - Cover page'!$B$9-M556)= 15,"15",  ""))))))))))))))))</f>
        <v>0</v>
      </c>
      <c r="Z556" t="str">
        <f>IF(('1 - Cover page'!$B$9-I556)=0,"0", IF(('1 - Cover page'!$B$9-I556)= 1,"1", IF(('1 - Cover page'!$B$9-I556)= 2,"2", IF(('1 - Cover page'!$B$9-I556)= 3,"3", IF(('1 - Cover page'!$B$9-I556)= 4,"4", IF(('1 - Cover page'!$B$9-I556)= 5,"5", IF(('1 - Cover page'!$B$9-I556)= 6,"6", IF(('1 - Cover page'!$B$9-I556)= 7,"7", IF(('1 - Cover page'!$B$9-I556)= 8,"8", IF(('1 - Cover page'!$B$9-I556)= 9,"9", IF(('1 - Cover page'!$B$9-I556)= 10,"10", IF(('1 - Cover page'!$B$9-I556)= 11,"11", IF(('1 - Cover page'!$B$9-I556)= 12,"12", IF(('1 - Cover page'!$B$9-I556)= 13,"13", IF(('1 - Cover page'!$B$9-I556)= 14,"14", IF(('1 - Cover page'!$B$9-I556)= 15,"15",  ""))))))))))))))))</f>
        <v>0</v>
      </c>
      <c r="AA556" t="e">
        <f>VLOOKUP(E556,'Age group'!$A$2:$B$7,2,TRUE)</f>
        <v>#N/A</v>
      </c>
    </row>
    <row r="557" spans="1:27" ht="12.75" x14ac:dyDescent="0.2">
      <c r="A557" s="30">
        <v>554</v>
      </c>
      <c r="B557" s="31"/>
      <c r="C557" s="31"/>
      <c r="D557" s="32"/>
      <c r="E557" s="104"/>
      <c r="F557" s="31"/>
      <c r="G557" s="31"/>
      <c r="H557" s="33"/>
      <c r="I557" s="16"/>
      <c r="J557" s="34"/>
      <c r="K557" s="34"/>
      <c r="L557" s="35"/>
      <c r="M557" s="36"/>
      <c r="N557" s="37"/>
      <c r="O557" s="37"/>
      <c r="P557" s="37"/>
      <c r="Q557" s="38"/>
      <c r="R557" s="38"/>
      <c r="S557" s="37"/>
      <c r="T557" s="39"/>
      <c r="U557" s="39"/>
      <c r="V557" s="40"/>
      <c r="X557" t="str">
        <f>IF(('1 - Cover page'!$B$9-M557)&lt;6,"&lt;=5 Days","&gt;5 Days")</f>
        <v>&lt;=5 Days</v>
      </c>
      <c r="Y557" t="str">
        <f>IF(('1 - Cover page'!$B$9-M557)=0,"0", IF(('1 - Cover page'!$B$9-M557)= 1,"1", IF(('1 - Cover page'!$B$9-M557)= 2,"2", IF(('1 - Cover page'!$B$9-M557)= 3,"3", IF(('1 - Cover page'!$B$9-M557)= 4,"4", IF(('1 - Cover page'!$B$9-M557)= 5,"5", IF(('1 - Cover page'!$B$9-M557)= 6,"6", IF(('1 - Cover page'!$B$9-M557)= 7,"7", IF(('1 - Cover page'!$B$9-M557)= 8,"8", IF(('1 - Cover page'!$B$9-M557)= 9,"9", IF(('1 - Cover page'!$B$9-M557)= 10,"10", IF(('1 - Cover page'!$B$9-M557)= 11,"11", IF(('1 - Cover page'!$B$9-M557)= 12,"12", IF(('1 - Cover page'!$B$9-M557)= 13,"13", IF(('1 - Cover page'!$B$9-M557)= 14,"14", IF(('1 - Cover page'!$B$9-M557)= 15,"15",  ""))))))))))))))))</f>
        <v>0</v>
      </c>
      <c r="Z557" t="str">
        <f>IF(('1 - Cover page'!$B$9-I557)=0,"0", IF(('1 - Cover page'!$B$9-I557)= 1,"1", IF(('1 - Cover page'!$B$9-I557)= 2,"2", IF(('1 - Cover page'!$B$9-I557)= 3,"3", IF(('1 - Cover page'!$B$9-I557)= 4,"4", IF(('1 - Cover page'!$B$9-I557)= 5,"5", IF(('1 - Cover page'!$B$9-I557)= 6,"6", IF(('1 - Cover page'!$B$9-I557)= 7,"7", IF(('1 - Cover page'!$B$9-I557)= 8,"8", IF(('1 - Cover page'!$B$9-I557)= 9,"9", IF(('1 - Cover page'!$B$9-I557)= 10,"10", IF(('1 - Cover page'!$B$9-I557)= 11,"11", IF(('1 - Cover page'!$B$9-I557)= 12,"12", IF(('1 - Cover page'!$B$9-I557)= 13,"13", IF(('1 - Cover page'!$B$9-I557)= 14,"14", IF(('1 - Cover page'!$B$9-I557)= 15,"15",  ""))))))))))))))))</f>
        <v>0</v>
      </c>
      <c r="AA557" t="e">
        <f>VLOOKUP(E557,'Age group'!$A$2:$B$7,2,TRUE)</f>
        <v>#N/A</v>
      </c>
    </row>
    <row r="558" spans="1:27" ht="12.75" x14ac:dyDescent="0.2">
      <c r="A558" s="30">
        <v>555</v>
      </c>
      <c r="B558" s="31"/>
      <c r="C558" s="31"/>
      <c r="D558" s="32"/>
      <c r="E558" s="104"/>
      <c r="F558" s="31"/>
      <c r="G558" s="31"/>
      <c r="H558" s="33"/>
      <c r="I558" s="16"/>
      <c r="J558" s="34"/>
      <c r="K558" s="34"/>
      <c r="L558" s="35"/>
      <c r="M558" s="36"/>
      <c r="N558" s="37"/>
      <c r="O558" s="37"/>
      <c r="P558" s="37"/>
      <c r="Q558" s="38"/>
      <c r="R558" s="38"/>
      <c r="S558" s="37"/>
      <c r="T558" s="39"/>
      <c r="U558" s="39"/>
      <c r="V558" s="40"/>
      <c r="X558" t="str">
        <f>IF(('1 - Cover page'!$B$9-M558)&lt;6,"&lt;=5 Days","&gt;5 Days")</f>
        <v>&lt;=5 Days</v>
      </c>
      <c r="Y558" t="str">
        <f>IF(('1 - Cover page'!$B$9-M558)=0,"0", IF(('1 - Cover page'!$B$9-M558)= 1,"1", IF(('1 - Cover page'!$B$9-M558)= 2,"2", IF(('1 - Cover page'!$B$9-M558)= 3,"3", IF(('1 - Cover page'!$B$9-M558)= 4,"4", IF(('1 - Cover page'!$B$9-M558)= 5,"5", IF(('1 - Cover page'!$B$9-M558)= 6,"6", IF(('1 - Cover page'!$B$9-M558)= 7,"7", IF(('1 - Cover page'!$B$9-M558)= 8,"8", IF(('1 - Cover page'!$B$9-M558)= 9,"9", IF(('1 - Cover page'!$B$9-M558)= 10,"10", IF(('1 - Cover page'!$B$9-M558)= 11,"11", IF(('1 - Cover page'!$B$9-M558)= 12,"12", IF(('1 - Cover page'!$B$9-M558)= 13,"13", IF(('1 - Cover page'!$B$9-M558)= 14,"14", IF(('1 - Cover page'!$B$9-M558)= 15,"15",  ""))))))))))))))))</f>
        <v>0</v>
      </c>
      <c r="Z558" t="str">
        <f>IF(('1 - Cover page'!$B$9-I558)=0,"0", IF(('1 - Cover page'!$B$9-I558)= 1,"1", IF(('1 - Cover page'!$B$9-I558)= 2,"2", IF(('1 - Cover page'!$B$9-I558)= 3,"3", IF(('1 - Cover page'!$B$9-I558)= 4,"4", IF(('1 - Cover page'!$B$9-I558)= 5,"5", IF(('1 - Cover page'!$B$9-I558)= 6,"6", IF(('1 - Cover page'!$B$9-I558)= 7,"7", IF(('1 - Cover page'!$B$9-I558)= 8,"8", IF(('1 - Cover page'!$B$9-I558)= 9,"9", IF(('1 - Cover page'!$B$9-I558)= 10,"10", IF(('1 - Cover page'!$B$9-I558)= 11,"11", IF(('1 - Cover page'!$B$9-I558)= 12,"12", IF(('1 - Cover page'!$B$9-I558)= 13,"13", IF(('1 - Cover page'!$B$9-I558)= 14,"14", IF(('1 - Cover page'!$B$9-I558)= 15,"15",  ""))))))))))))))))</f>
        <v>0</v>
      </c>
      <c r="AA558" t="e">
        <f>VLOOKUP(E558,'Age group'!$A$2:$B$7,2,TRUE)</f>
        <v>#N/A</v>
      </c>
    </row>
    <row r="559" spans="1:27" ht="12.75" x14ac:dyDescent="0.2">
      <c r="A559" s="30">
        <v>556</v>
      </c>
      <c r="B559" s="31"/>
      <c r="C559" s="31"/>
      <c r="D559" s="32"/>
      <c r="E559" s="104"/>
      <c r="F559" s="31"/>
      <c r="G559" s="31"/>
      <c r="H559" s="33"/>
      <c r="I559" s="16"/>
      <c r="J559" s="34"/>
      <c r="K559" s="34"/>
      <c r="L559" s="35"/>
      <c r="M559" s="36"/>
      <c r="N559" s="37"/>
      <c r="O559" s="37"/>
      <c r="P559" s="37"/>
      <c r="Q559" s="38"/>
      <c r="R559" s="38"/>
      <c r="S559" s="37"/>
      <c r="T559" s="39"/>
      <c r="U559" s="39"/>
      <c r="V559" s="40"/>
      <c r="X559" t="str">
        <f>IF(('1 - Cover page'!$B$9-M559)&lt;6,"&lt;=5 Days","&gt;5 Days")</f>
        <v>&lt;=5 Days</v>
      </c>
      <c r="Y559" t="str">
        <f>IF(('1 - Cover page'!$B$9-M559)=0,"0", IF(('1 - Cover page'!$B$9-M559)= 1,"1", IF(('1 - Cover page'!$B$9-M559)= 2,"2", IF(('1 - Cover page'!$B$9-M559)= 3,"3", IF(('1 - Cover page'!$B$9-M559)= 4,"4", IF(('1 - Cover page'!$B$9-M559)= 5,"5", IF(('1 - Cover page'!$B$9-M559)= 6,"6", IF(('1 - Cover page'!$B$9-M559)= 7,"7", IF(('1 - Cover page'!$B$9-M559)= 8,"8", IF(('1 - Cover page'!$B$9-M559)= 9,"9", IF(('1 - Cover page'!$B$9-M559)= 10,"10", IF(('1 - Cover page'!$B$9-M559)= 11,"11", IF(('1 - Cover page'!$B$9-M559)= 12,"12", IF(('1 - Cover page'!$B$9-M559)= 13,"13", IF(('1 - Cover page'!$B$9-M559)= 14,"14", IF(('1 - Cover page'!$B$9-M559)= 15,"15",  ""))))))))))))))))</f>
        <v>0</v>
      </c>
      <c r="Z559" t="str">
        <f>IF(('1 - Cover page'!$B$9-I559)=0,"0", IF(('1 - Cover page'!$B$9-I559)= 1,"1", IF(('1 - Cover page'!$B$9-I559)= 2,"2", IF(('1 - Cover page'!$B$9-I559)= 3,"3", IF(('1 - Cover page'!$B$9-I559)= 4,"4", IF(('1 - Cover page'!$B$9-I559)= 5,"5", IF(('1 - Cover page'!$B$9-I559)= 6,"6", IF(('1 - Cover page'!$B$9-I559)= 7,"7", IF(('1 - Cover page'!$B$9-I559)= 8,"8", IF(('1 - Cover page'!$B$9-I559)= 9,"9", IF(('1 - Cover page'!$B$9-I559)= 10,"10", IF(('1 - Cover page'!$B$9-I559)= 11,"11", IF(('1 - Cover page'!$B$9-I559)= 12,"12", IF(('1 - Cover page'!$B$9-I559)= 13,"13", IF(('1 - Cover page'!$B$9-I559)= 14,"14", IF(('1 - Cover page'!$B$9-I559)= 15,"15",  ""))))))))))))))))</f>
        <v>0</v>
      </c>
      <c r="AA559" t="e">
        <f>VLOOKUP(E559,'Age group'!$A$2:$B$7,2,TRUE)</f>
        <v>#N/A</v>
      </c>
    </row>
    <row r="560" spans="1:27" ht="12.75" x14ac:dyDescent="0.2">
      <c r="A560" s="30">
        <v>557</v>
      </c>
      <c r="B560" s="31"/>
      <c r="C560" s="31"/>
      <c r="D560" s="32"/>
      <c r="E560" s="104"/>
      <c r="F560" s="31"/>
      <c r="G560" s="31"/>
      <c r="H560" s="33"/>
      <c r="I560" s="16"/>
      <c r="J560" s="34"/>
      <c r="K560" s="34"/>
      <c r="L560" s="35"/>
      <c r="M560" s="36"/>
      <c r="N560" s="37"/>
      <c r="O560" s="37"/>
      <c r="P560" s="37"/>
      <c r="Q560" s="38"/>
      <c r="R560" s="38"/>
      <c r="S560" s="37"/>
      <c r="T560" s="39"/>
      <c r="U560" s="39"/>
      <c r="V560" s="40"/>
      <c r="X560" t="str">
        <f>IF(('1 - Cover page'!$B$9-M560)&lt;6,"&lt;=5 Days","&gt;5 Days")</f>
        <v>&lt;=5 Days</v>
      </c>
      <c r="Y560" t="str">
        <f>IF(('1 - Cover page'!$B$9-M560)=0,"0", IF(('1 - Cover page'!$B$9-M560)= 1,"1", IF(('1 - Cover page'!$B$9-M560)= 2,"2", IF(('1 - Cover page'!$B$9-M560)= 3,"3", IF(('1 - Cover page'!$B$9-M560)= 4,"4", IF(('1 - Cover page'!$B$9-M560)= 5,"5", IF(('1 - Cover page'!$B$9-M560)= 6,"6", IF(('1 - Cover page'!$B$9-M560)= 7,"7", IF(('1 - Cover page'!$B$9-M560)= 8,"8", IF(('1 - Cover page'!$B$9-M560)= 9,"9", IF(('1 - Cover page'!$B$9-M560)= 10,"10", IF(('1 - Cover page'!$B$9-M560)= 11,"11", IF(('1 - Cover page'!$B$9-M560)= 12,"12", IF(('1 - Cover page'!$B$9-M560)= 13,"13", IF(('1 - Cover page'!$B$9-M560)= 14,"14", IF(('1 - Cover page'!$B$9-M560)= 15,"15",  ""))))))))))))))))</f>
        <v>0</v>
      </c>
      <c r="Z560" t="str">
        <f>IF(('1 - Cover page'!$B$9-I560)=0,"0", IF(('1 - Cover page'!$B$9-I560)= 1,"1", IF(('1 - Cover page'!$B$9-I560)= 2,"2", IF(('1 - Cover page'!$B$9-I560)= 3,"3", IF(('1 - Cover page'!$B$9-I560)= 4,"4", IF(('1 - Cover page'!$B$9-I560)= 5,"5", IF(('1 - Cover page'!$B$9-I560)= 6,"6", IF(('1 - Cover page'!$B$9-I560)= 7,"7", IF(('1 - Cover page'!$B$9-I560)= 8,"8", IF(('1 - Cover page'!$B$9-I560)= 9,"9", IF(('1 - Cover page'!$B$9-I560)= 10,"10", IF(('1 - Cover page'!$B$9-I560)= 11,"11", IF(('1 - Cover page'!$B$9-I560)= 12,"12", IF(('1 - Cover page'!$B$9-I560)= 13,"13", IF(('1 - Cover page'!$B$9-I560)= 14,"14", IF(('1 - Cover page'!$B$9-I560)= 15,"15",  ""))))))))))))))))</f>
        <v>0</v>
      </c>
      <c r="AA560" t="e">
        <f>VLOOKUP(E560,'Age group'!$A$2:$B$7,2,TRUE)</f>
        <v>#N/A</v>
      </c>
    </row>
    <row r="561" spans="1:27" ht="12.75" x14ac:dyDescent="0.2">
      <c r="A561" s="30">
        <v>558</v>
      </c>
      <c r="B561" s="31"/>
      <c r="C561" s="31"/>
      <c r="D561" s="32"/>
      <c r="E561" s="104"/>
      <c r="F561" s="31"/>
      <c r="G561" s="31"/>
      <c r="H561" s="33"/>
      <c r="I561" s="16"/>
      <c r="J561" s="34"/>
      <c r="K561" s="34"/>
      <c r="L561" s="35"/>
      <c r="M561" s="36"/>
      <c r="N561" s="37"/>
      <c r="O561" s="37"/>
      <c r="P561" s="37"/>
      <c r="Q561" s="38"/>
      <c r="R561" s="38"/>
      <c r="S561" s="37"/>
      <c r="T561" s="39"/>
      <c r="U561" s="39"/>
      <c r="V561" s="40"/>
      <c r="X561" t="str">
        <f>IF(('1 - Cover page'!$B$9-M561)&lt;6,"&lt;=5 Days","&gt;5 Days")</f>
        <v>&lt;=5 Days</v>
      </c>
      <c r="Y561" t="str">
        <f>IF(('1 - Cover page'!$B$9-M561)=0,"0", IF(('1 - Cover page'!$B$9-M561)= 1,"1", IF(('1 - Cover page'!$B$9-M561)= 2,"2", IF(('1 - Cover page'!$B$9-M561)= 3,"3", IF(('1 - Cover page'!$B$9-M561)= 4,"4", IF(('1 - Cover page'!$B$9-M561)= 5,"5", IF(('1 - Cover page'!$B$9-M561)= 6,"6", IF(('1 - Cover page'!$B$9-M561)= 7,"7", IF(('1 - Cover page'!$B$9-M561)= 8,"8", IF(('1 - Cover page'!$B$9-M561)= 9,"9", IF(('1 - Cover page'!$B$9-M561)= 10,"10", IF(('1 - Cover page'!$B$9-M561)= 11,"11", IF(('1 - Cover page'!$B$9-M561)= 12,"12", IF(('1 - Cover page'!$B$9-M561)= 13,"13", IF(('1 - Cover page'!$B$9-M561)= 14,"14", IF(('1 - Cover page'!$B$9-M561)= 15,"15",  ""))))))))))))))))</f>
        <v>0</v>
      </c>
      <c r="Z561" t="str">
        <f>IF(('1 - Cover page'!$B$9-I561)=0,"0", IF(('1 - Cover page'!$B$9-I561)= 1,"1", IF(('1 - Cover page'!$B$9-I561)= 2,"2", IF(('1 - Cover page'!$B$9-I561)= 3,"3", IF(('1 - Cover page'!$B$9-I561)= 4,"4", IF(('1 - Cover page'!$B$9-I561)= 5,"5", IF(('1 - Cover page'!$B$9-I561)= 6,"6", IF(('1 - Cover page'!$B$9-I561)= 7,"7", IF(('1 - Cover page'!$B$9-I561)= 8,"8", IF(('1 - Cover page'!$B$9-I561)= 9,"9", IF(('1 - Cover page'!$B$9-I561)= 10,"10", IF(('1 - Cover page'!$B$9-I561)= 11,"11", IF(('1 - Cover page'!$B$9-I561)= 12,"12", IF(('1 - Cover page'!$B$9-I561)= 13,"13", IF(('1 - Cover page'!$B$9-I561)= 14,"14", IF(('1 - Cover page'!$B$9-I561)= 15,"15",  ""))))))))))))))))</f>
        <v>0</v>
      </c>
      <c r="AA561" t="e">
        <f>VLOOKUP(E561,'Age group'!$A$2:$B$7,2,TRUE)</f>
        <v>#N/A</v>
      </c>
    </row>
    <row r="562" spans="1:27" ht="12.75" x14ac:dyDescent="0.2">
      <c r="A562" s="30">
        <v>559</v>
      </c>
      <c r="B562" s="31"/>
      <c r="C562" s="31"/>
      <c r="D562" s="32"/>
      <c r="E562" s="104"/>
      <c r="F562" s="31"/>
      <c r="G562" s="31"/>
      <c r="H562" s="33"/>
      <c r="I562" s="16"/>
      <c r="J562" s="34"/>
      <c r="K562" s="34"/>
      <c r="L562" s="35"/>
      <c r="M562" s="36"/>
      <c r="N562" s="37"/>
      <c r="O562" s="37"/>
      <c r="P562" s="37"/>
      <c r="Q562" s="38"/>
      <c r="R562" s="38"/>
      <c r="S562" s="37"/>
      <c r="T562" s="39"/>
      <c r="U562" s="39"/>
      <c r="V562" s="40"/>
      <c r="X562" t="str">
        <f>IF(('1 - Cover page'!$B$9-M562)&lt;6,"&lt;=5 Days","&gt;5 Days")</f>
        <v>&lt;=5 Days</v>
      </c>
      <c r="Y562" t="str">
        <f>IF(('1 - Cover page'!$B$9-M562)=0,"0", IF(('1 - Cover page'!$B$9-M562)= 1,"1", IF(('1 - Cover page'!$B$9-M562)= 2,"2", IF(('1 - Cover page'!$B$9-M562)= 3,"3", IF(('1 - Cover page'!$B$9-M562)= 4,"4", IF(('1 - Cover page'!$B$9-M562)= 5,"5", IF(('1 - Cover page'!$B$9-M562)= 6,"6", IF(('1 - Cover page'!$B$9-M562)= 7,"7", IF(('1 - Cover page'!$B$9-M562)= 8,"8", IF(('1 - Cover page'!$B$9-M562)= 9,"9", IF(('1 - Cover page'!$B$9-M562)= 10,"10", IF(('1 - Cover page'!$B$9-M562)= 11,"11", IF(('1 - Cover page'!$B$9-M562)= 12,"12", IF(('1 - Cover page'!$B$9-M562)= 13,"13", IF(('1 - Cover page'!$B$9-M562)= 14,"14", IF(('1 - Cover page'!$B$9-M562)= 15,"15",  ""))))))))))))))))</f>
        <v>0</v>
      </c>
      <c r="Z562" t="str">
        <f>IF(('1 - Cover page'!$B$9-I562)=0,"0", IF(('1 - Cover page'!$B$9-I562)= 1,"1", IF(('1 - Cover page'!$B$9-I562)= 2,"2", IF(('1 - Cover page'!$B$9-I562)= 3,"3", IF(('1 - Cover page'!$B$9-I562)= 4,"4", IF(('1 - Cover page'!$B$9-I562)= 5,"5", IF(('1 - Cover page'!$B$9-I562)= 6,"6", IF(('1 - Cover page'!$B$9-I562)= 7,"7", IF(('1 - Cover page'!$B$9-I562)= 8,"8", IF(('1 - Cover page'!$B$9-I562)= 9,"9", IF(('1 - Cover page'!$B$9-I562)= 10,"10", IF(('1 - Cover page'!$B$9-I562)= 11,"11", IF(('1 - Cover page'!$B$9-I562)= 12,"12", IF(('1 - Cover page'!$B$9-I562)= 13,"13", IF(('1 - Cover page'!$B$9-I562)= 14,"14", IF(('1 - Cover page'!$B$9-I562)= 15,"15",  ""))))))))))))))))</f>
        <v>0</v>
      </c>
      <c r="AA562" t="e">
        <f>VLOOKUP(E562,'Age group'!$A$2:$B$7,2,TRUE)</f>
        <v>#N/A</v>
      </c>
    </row>
    <row r="563" spans="1:27" ht="12.75" x14ac:dyDescent="0.2">
      <c r="A563" s="30">
        <v>560</v>
      </c>
      <c r="B563" s="31"/>
      <c r="C563" s="31"/>
      <c r="D563" s="32"/>
      <c r="E563" s="104"/>
      <c r="F563" s="31"/>
      <c r="G563" s="31"/>
      <c r="H563" s="33"/>
      <c r="I563" s="16"/>
      <c r="J563" s="34"/>
      <c r="K563" s="34"/>
      <c r="L563" s="35"/>
      <c r="M563" s="36"/>
      <c r="N563" s="37"/>
      <c r="O563" s="37"/>
      <c r="P563" s="37"/>
      <c r="Q563" s="38"/>
      <c r="R563" s="38"/>
      <c r="S563" s="37"/>
      <c r="T563" s="39"/>
      <c r="U563" s="39"/>
      <c r="V563" s="40"/>
      <c r="X563" t="str">
        <f>IF(('1 - Cover page'!$B$9-M563)&lt;6,"&lt;=5 Days","&gt;5 Days")</f>
        <v>&lt;=5 Days</v>
      </c>
      <c r="Y563" t="str">
        <f>IF(('1 - Cover page'!$B$9-M563)=0,"0", IF(('1 - Cover page'!$B$9-M563)= 1,"1", IF(('1 - Cover page'!$B$9-M563)= 2,"2", IF(('1 - Cover page'!$B$9-M563)= 3,"3", IF(('1 - Cover page'!$B$9-M563)= 4,"4", IF(('1 - Cover page'!$B$9-M563)= 5,"5", IF(('1 - Cover page'!$B$9-M563)= 6,"6", IF(('1 - Cover page'!$B$9-M563)= 7,"7", IF(('1 - Cover page'!$B$9-M563)= 8,"8", IF(('1 - Cover page'!$B$9-M563)= 9,"9", IF(('1 - Cover page'!$B$9-M563)= 10,"10", IF(('1 - Cover page'!$B$9-M563)= 11,"11", IF(('1 - Cover page'!$B$9-M563)= 12,"12", IF(('1 - Cover page'!$B$9-M563)= 13,"13", IF(('1 - Cover page'!$B$9-M563)= 14,"14", IF(('1 - Cover page'!$B$9-M563)= 15,"15",  ""))))))))))))))))</f>
        <v>0</v>
      </c>
      <c r="Z563" t="str">
        <f>IF(('1 - Cover page'!$B$9-I563)=0,"0", IF(('1 - Cover page'!$B$9-I563)= 1,"1", IF(('1 - Cover page'!$B$9-I563)= 2,"2", IF(('1 - Cover page'!$B$9-I563)= 3,"3", IF(('1 - Cover page'!$B$9-I563)= 4,"4", IF(('1 - Cover page'!$B$9-I563)= 5,"5", IF(('1 - Cover page'!$B$9-I563)= 6,"6", IF(('1 - Cover page'!$B$9-I563)= 7,"7", IF(('1 - Cover page'!$B$9-I563)= 8,"8", IF(('1 - Cover page'!$B$9-I563)= 9,"9", IF(('1 - Cover page'!$B$9-I563)= 10,"10", IF(('1 - Cover page'!$B$9-I563)= 11,"11", IF(('1 - Cover page'!$B$9-I563)= 12,"12", IF(('1 - Cover page'!$B$9-I563)= 13,"13", IF(('1 - Cover page'!$B$9-I563)= 14,"14", IF(('1 - Cover page'!$B$9-I563)= 15,"15",  ""))))))))))))))))</f>
        <v>0</v>
      </c>
      <c r="AA563" t="e">
        <f>VLOOKUP(E563,'Age group'!$A$2:$B$7,2,TRUE)</f>
        <v>#N/A</v>
      </c>
    </row>
    <row r="564" spans="1:27" ht="12.75" x14ac:dyDescent="0.2">
      <c r="A564" s="30">
        <v>561</v>
      </c>
      <c r="B564" s="31"/>
      <c r="C564" s="31"/>
      <c r="D564" s="32"/>
      <c r="E564" s="104"/>
      <c r="F564" s="31"/>
      <c r="G564" s="31"/>
      <c r="H564" s="33"/>
      <c r="I564" s="16"/>
      <c r="J564" s="34"/>
      <c r="K564" s="34"/>
      <c r="L564" s="35"/>
      <c r="M564" s="36"/>
      <c r="N564" s="37"/>
      <c r="O564" s="37"/>
      <c r="P564" s="37"/>
      <c r="Q564" s="38"/>
      <c r="R564" s="38"/>
      <c r="S564" s="37"/>
      <c r="T564" s="39"/>
      <c r="U564" s="39"/>
      <c r="V564" s="40"/>
      <c r="X564" t="str">
        <f>IF(('1 - Cover page'!$B$9-M564)&lt;6,"&lt;=5 Days","&gt;5 Days")</f>
        <v>&lt;=5 Days</v>
      </c>
      <c r="Y564" t="str">
        <f>IF(('1 - Cover page'!$B$9-M564)=0,"0", IF(('1 - Cover page'!$B$9-M564)= 1,"1", IF(('1 - Cover page'!$B$9-M564)= 2,"2", IF(('1 - Cover page'!$B$9-M564)= 3,"3", IF(('1 - Cover page'!$B$9-M564)= 4,"4", IF(('1 - Cover page'!$B$9-M564)= 5,"5", IF(('1 - Cover page'!$B$9-M564)= 6,"6", IF(('1 - Cover page'!$B$9-M564)= 7,"7", IF(('1 - Cover page'!$B$9-M564)= 8,"8", IF(('1 - Cover page'!$B$9-M564)= 9,"9", IF(('1 - Cover page'!$B$9-M564)= 10,"10", IF(('1 - Cover page'!$B$9-M564)= 11,"11", IF(('1 - Cover page'!$B$9-M564)= 12,"12", IF(('1 - Cover page'!$B$9-M564)= 13,"13", IF(('1 - Cover page'!$B$9-M564)= 14,"14", IF(('1 - Cover page'!$B$9-M564)= 15,"15",  ""))))))))))))))))</f>
        <v>0</v>
      </c>
      <c r="Z564" t="str">
        <f>IF(('1 - Cover page'!$B$9-I564)=0,"0", IF(('1 - Cover page'!$B$9-I564)= 1,"1", IF(('1 - Cover page'!$B$9-I564)= 2,"2", IF(('1 - Cover page'!$B$9-I564)= 3,"3", IF(('1 - Cover page'!$B$9-I564)= 4,"4", IF(('1 - Cover page'!$B$9-I564)= 5,"5", IF(('1 - Cover page'!$B$9-I564)= 6,"6", IF(('1 - Cover page'!$B$9-I564)= 7,"7", IF(('1 - Cover page'!$B$9-I564)= 8,"8", IF(('1 - Cover page'!$B$9-I564)= 9,"9", IF(('1 - Cover page'!$B$9-I564)= 10,"10", IF(('1 - Cover page'!$B$9-I564)= 11,"11", IF(('1 - Cover page'!$B$9-I564)= 12,"12", IF(('1 - Cover page'!$B$9-I564)= 13,"13", IF(('1 - Cover page'!$B$9-I564)= 14,"14", IF(('1 - Cover page'!$B$9-I564)= 15,"15",  ""))))))))))))))))</f>
        <v>0</v>
      </c>
      <c r="AA564" t="e">
        <f>VLOOKUP(E564,'Age group'!$A$2:$B$7,2,TRUE)</f>
        <v>#N/A</v>
      </c>
    </row>
    <row r="565" spans="1:27" ht="12.75" x14ac:dyDescent="0.2">
      <c r="A565" s="30">
        <v>562</v>
      </c>
      <c r="B565" s="31"/>
      <c r="C565" s="31"/>
      <c r="D565" s="32"/>
      <c r="E565" s="104"/>
      <c r="F565" s="31"/>
      <c r="G565" s="31"/>
      <c r="H565" s="33"/>
      <c r="I565" s="16"/>
      <c r="J565" s="34"/>
      <c r="K565" s="34"/>
      <c r="L565" s="35"/>
      <c r="M565" s="36"/>
      <c r="N565" s="37"/>
      <c r="O565" s="37"/>
      <c r="P565" s="37"/>
      <c r="Q565" s="38"/>
      <c r="R565" s="38"/>
      <c r="S565" s="37"/>
      <c r="T565" s="39"/>
      <c r="U565" s="39"/>
      <c r="V565" s="40"/>
      <c r="X565" t="str">
        <f>IF(('1 - Cover page'!$B$9-M565)&lt;6,"&lt;=5 Days","&gt;5 Days")</f>
        <v>&lt;=5 Days</v>
      </c>
      <c r="Y565" t="str">
        <f>IF(('1 - Cover page'!$B$9-M565)=0,"0", IF(('1 - Cover page'!$B$9-M565)= 1,"1", IF(('1 - Cover page'!$B$9-M565)= 2,"2", IF(('1 - Cover page'!$B$9-M565)= 3,"3", IF(('1 - Cover page'!$B$9-M565)= 4,"4", IF(('1 - Cover page'!$B$9-M565)= 5,"5", IF(('1 - Cover page'!$B$9-M565)= 6,"6", IF(('1 - Cover page'!$B$9-M565)= 7,"7", IF(('1 - Cover page'!$B$9-M565)= 8,"8", IF(('1 - Cover page'!$B$9-M565)= 9,"9", IF(('1 - Cover page'!$B$9-M565)= 10,"10", IF(('1 - Cover page'!$B$9-M565)= 11,"11", IF(('1 - Cover page'!$B$9-M565)= 12,"12", IF(('1 - Cover page'!$B$9-M565)= 13,"13", IF(('1 - Cover page'!$B$9-M565)= 14,"14", IF(('1 - Cover page'!$B$9-M565)= 15,"15",  ""))))))))))))))))</f>
        <v>0</v>
      </c>
      <c r="Z565" t="str">
        <f>IF(('1 - Cover page'!$B$9-I565)=0,"0", IF(('1 - Cover page'!$B$9-I565)= 1,"1", IF(('1 - Cover page'!$B$9-I565)= 2,"2", IF(('1 - Cover page'!$B$9-I565)= 3,"3", IF(('1 - Cover page'!$B$9-I565)= 4,"4", IF(('1 - Cover page'!$B$9-I565)= 5,"5", IF(('1 - Cover page'!$B$9-I565)= 6,"6", IF(('1 - Cover page'!$B$9-I565)= 7,"7", IF(('1 - Cover page'!$B$9-I565)= 8,"8", IF(('1 - Cover page'!$B$9-I565)= 9,"9", IF(('1 - Cover page'!$B$9-I565)= 10,"10", IF(('1 - Cover page'!$B$9-I565)= 11,"11", IF(('1 - Cover page'!$B$9-I565)= 12,"12", IF(('1 - Cover page'!$B$9-I565)= 13,"13", IF(('1 - Cover page'!$B$9-I565)= 14,"14", IF(('1 - Cover page'!$B$9-I565)= 15,"15",  ""))))))))))))))))</f>
        <v>0</v>
      </c>
      <c r="AA565" t="e">
        <f>VLOOKUP(E565,'Age group'!$A$2:$B$7,2,TRUE)</f>
        <v>#N/A</v>
      </c>
    </row>
    <row r="566" spans="1:27" ht="12.75" x14ac:dyDescent="0.2">
      <c r="A566" s="30">
        <v>563</v>
      </c>
      <c r="B566" s="31"/>
      <c r="C566" s="31"/>
      <c r="D566" s="32"/>
      <c r="E566" s="104"/>
      <c r="F566" s="31"/>
      <c r="G566" s="31"/>
      <c r="H566" s="33"/>
      <c r="I566" s="16"/>
      <c r="J566" s="34"/>
      <c r="K566" s="34"/>
      <c r="L566" s="35"/>
      <c r="M566" s="36"/>
      <c r="N566" s="37"/>
      <c r="O566" s="37"/>
      <c r="P566" s="37"/>
      <c r="Q566" s="38"/>
      <c r="R566" s="38"/>
      <c r="S566" s="37"/>
      <c r="T566" s="39"/>
      <c r="U566" s="39"/>
      <c r="V566" s="40"/>
      <c r="X566" t="str">
        <f>IF(('1 - Cover page'!$B$9-M566)&lt;6,"&lt;=5 Days","&gt;5 Days")</f>
        <v>&lt;=5 Days</v>
      </c>
      <c r="Y566" t="str">
        <f>IF(('1 - Cover page'!$B$9-M566)=0,"0", IF(('1 - Cover page'!$B$9-M566)= 1,"1", IF(('1 - Cover page'!$B$9-M566)= 2,"2", IF(('1 - Cover page'!$B$9-M566)= 3,"3", IF(('1 - Cover page'!$B$9-M566)= 4,"4", IF(('1 - Cover page'!$B$9-M566)= 5,"5", IF(('1 - Cover page'!$B$9-M566)= 6,"6", IF(('1 - Cover page'!$B$9-M566)= 7,"7", IF(('1 - Cover page'!$B$9-M566)= 8,"8", IF(('1 - Cover page'!$B$9-M566)= 9,"9", IF(('1 - Cover page'!$B$9-M566)= 10,"10", IF(('1 - Cover page'!$B$9-M566)= 11,"11", IF(('1 - Cover page'!$B$9-M566)= 12,"12", IF(('1 - Cover page'!$B$9-M566)= 13,"13", IF(('1 - Cover page'!$B$9-M566)= 14,"14", IF(('1 - Cover page'!$B$9-M566)= 15,"15",  ""))))))))))))))))</f>
        <v>0</v>
      </c>
      <c r="Z566" t="str">
        <f>IF(('1 - Cover page'!$B$9-I566)=0,"0", IF(('1 - Cover page'!$B$9-I566)= 1,"1", IF(('1 - Cover page'!$B$9-I566)= 2,"2", IF(('1 - Cover page'!$B$9-I566)= 3,"3", IF(('1 - Cover page'!$B$9-I566)= 4,"4", IF(('1 - Cover page'!$B$9-I566)= 5,"5", IF(('1 - Cover page'!$B$9-I566)= 6,"6", IF(('1 - Cover page'!$B$9-I566)= 7,"7", IF(('1 - Cover page'!$B$9-I566)= 8,"8", IF(('1 - Cover page'!$B$9-I566)= 9,"9", IF(('1 - Cover page'!$B$9-I566)= 10,"10", IF(('1 - Cover page'!$B$9-I566)= 11,"11", IF(('1 - Cover page'!$B$9-I566)= 12,"12", IF(('1 - Cover page'!$B$9-I566)= 13,"13", IF(('1 - Cover page'!$B$9-I566)= 14,"14", IF(('1 - Cover page'!$B$9-I566)= 15,"15",  ""))))))))))))))))</f>
        <v>0</v>
      </c>
      <c r="AA566" t="e">
        <f>VLOOKUP(E566,'Age group'!$A$2:$B$7,2,TRUE)</f>
        <v>#N/A</v>
      </c>
    </row>
    <row r="567" spans="1:27" ht="12.75" x14ac:dyDescent="0.2">
      <c r="A567" s="30">
        <v>564</v>
      </c>
      <c r="B567" s="31"/>
      <c r="C567" s="31"/>
      <c r="D567" s="32"/>
      <c r="E567" s="104"/>
      <c r="F567" s="31"/>
      <c r="G567" s="31"/>
      <c r="H567" s="33"/>
      <c r="I567" s="16"/>
      <c r="J567" s="34"/>
      <c r="K567" s="34"/>
      <c r="L567" s="35"/>
      <c r="M567" s="36"/>
      <c r="N567" s="37"/>
      <c r="O567" s="37"/>
      <c r="P567" s="37"/>
      <c r="Q567" s="38"/>
      <c r="R567" s="38"/>
      <c r="S567" s="37"/>
      <c r="T567" s="39"/>
      <c r="U567" s="39"/>
      <c r="V567" s="40"/>
      <c r="X567" t="str">
        <f>IF(('1 - Cover page'!$B$9-M567)&lt;6,"&lt;=5 Days","&gt;5 Days")</f>
        <v>&lt;=5 Days</v>
      </c>
      <c r="Y567" t="str">
        <f>IF(('1 - Cover page'!$B$9-M567)=0,"0", IF(('1 - Cover page'!$B$9-M567)= 1,"1", IF(('1 - Cover page'!$B$9-M567)= 2,"2", IF(('1 - Cover page'!$B$9-M567)= 3,"3", IF(('1 - Cover page'!$B$9-M567)= 4,"4", IF(('1 - Cover page'!$B$9-M567)= 5,"5", IF(('1 - Cover page'!$B$9-M567)= 6,"6", IF(('1 - Cover page'!$B$9-M567)= 7,"7", IF(('1 - Cover page'!$B$9-M567)= 8,"8", IF(('1 - Cover page'!$B$9-M567)= 9,"9", IF(('1 - Cover page'!$B$9-M567)= 10,"10", IF(('1 - Cover page'!$B$9-M567)= 11,"11", IF(('1 - Cover page'!$B$9-M567)= 12,"12", IF(('1 - Cover page'!$B$9-M567)= 13,"13", IF(('1 - Cover page'!$B$9-M567)= 14,"14", IF(('1 - Cover page'!$B$9-M567)= 15,"15",  ""))))))))))))))))</f>
        <v>0</v>
      </c>
      <c r="Z567" t="str">
        <f>IF(('1 - Cover page'!$B$9-I567)=0,"0", IF(('1 - Cover page'!$B$9-I567)= 1,"1", IF(('1 - Cover page'!$B$9-I567)= 2,"2", IF(('1 - Cover page'!$B$9-I567)= 3,"3", IF(('1 - Cover page'!$B$9-I567)= 4,"4", IF(('1 - Cover page'!$B$9-I567)= 5,"5", IF(('1 - Cover page'!$B$9-I567)= 6,"6", IF(('1 - Cover page'!$B$9-I567)= 7,"7", IF(('1 - Cover page'!$B$9-I567)= 8,"8", IF(('1 - Cover page'!$B$9-I567)= 9,"9", IF(('1 - Cover page'!$B$9-I567)= 10,"10", IF(('1 - Cover page'!$B$9-I567)= 11,"11", IF(('1 - Cover page'!$B$9-I567)= 12,"12", IF(('1 - Cover page'!$B$9-I567)= 13,"13", IF(('1 - Cover page'!$B$9-I567)= 14,"14", IF(('1 - Cover page'!$B$9-I567)= 15,"15",  ""))))))))))))))))</f>
        <v>0</v>
      </c>
      <c r="AA567" t="e">
        <f>VLOOKUP(E567,'Age group'!$A$2:$B$7,2,TRUE)</f>
        <v>#N/A</v>
      </c>
    </row>
    <row r="568" spans="1:27" ht="12.75" x14ac:dyDescent="0.2">
      <c r="A568" s="30">
        <v>565</v>
      </c>
      <c r="B568" s="31"/>
      <c r="C568" s="31"/>
      <c r="D568" s="32"/>
      <c r="E568" s="104"/>
      <c r="F568" s="31"/>
      <c r="G568" s="31"/>
      <c r="H568" s="33"/>
      <c r="I568" s="16"/>
      <c r="J568" s="34"/>
      <c r="K568" s="34"/>
      <c r="L568" s="35"/>
      <c r="M568" s="36"/>
      <c r="N568" s="37"/>
      <c r="O568" s="37"/>
      <c r="P568" s="37"/>
      <c r="Q568" s="38"/>
      <c r="R568" s="38"/>
      <c r="S568" s="37"/>
      <c r="T568" s="39"/>
      <c r="U568" s="39"/>
      <c r="V568" s="40"/>
      <c r="X568" t="str">
        <f>IF(('1 - Cover page'!$B$9-M568)&lt;6,"&lt;=5 Days","&gt;5 Days")</f>
        <v>&lt;=5 Days</v>
      </c>
      <c r="Y568" t="str">
        <f>IF(('1 - Cover page'!$B$9-M568)=0,"0", IF(('1 - Cover page'!$B$9-M568)= 1,"1", IF(('1 - Cover page'!$B$9-M568)= 2,"2", IF(('1 - Cover page'!$B$9-M568)= 3,"3", IF(('1 - Cover page'!$B$9-M568)= 4,"4", IF(('1 - Cover page'!$B$9-M568)= 5,"5", IF(('1 - Cover page'!$B$9-M568)= 6,"6", IF(('1 - Cover page'!$B$9-M568)= 7,"7", IF(('1 - Cover page'!$B$9-M568)= 8,"8", IF(('1 - Cover page'!$B$9-M568)= 9,"9", IF(('1 - Cover page'!$B$9-M568)= 10,"10", IF(('1 - Cover page'!$B$9-M568)= 11,"11", IF(('1 - Cover page'!$B$9-M568)= 12,"12", IF(('1 - Cover page'!$B$9-M568)= 13,"13", IF(('1 - Cover page'!$B$9-M568)= 14,"14", IF(('1 - Cover page'!$B$9-M568)= 15,"15",  ""))))))))))))))))</f>
        <v>0</v>
      </c>
      <c r="Z568" t="str">
        <f>IF(('1 - Cover page'!$B$9-I568)=0,"0", IF(('1 - Cover page'!$B$9-I568)= 1,"1", IF(('1 - Cover page'!$B$9-I568)= 2,"2", IF(('1 - Cover page'!$B$9-I568)= 3,"3", IF(('1 - Cover page'!$B$9-I568)= 4,"4", IF(('1 - Cover page'!$B$9-I568)= 5,"5", IF(('1 - Cover page'!$B$9-I568)= 6,"6", IF(('1 - Cover page'!$B$9-I568)= 7,"7", IF(('1 - Cover page'!$B$9-I568)= 8,"8", IF(('1 - Cover page'!$B$9-I568)= 9,"9", IF(('1 - Cover page'!$B$9-I568)= 10,"10", IF(('1 - Cover page'!$B$9-I568)= 11,"11", IF(('1 - Cover page'!$B$9-I568)= 12,"12", IF(('1 - Cover page'!$B$9-I568)= 13,"13", IF(('1 - Cover page'!$B$9-I568)= 14,"14", IF(('1 - Cover page'!$B$9-I568)= 15,"15",  ""))))))))))))))))</f>
        <v>0</v>
      </c>
      <c r="AA568" t="e">
        <f>VLOOKUP(E568,'Age group'!$A$2:$B$7,2,TRUE)</f>
        <v>#N/A</v>
      </c>
    </row>
    <row r="569" spans="1:27" ht="12.75" x14ac:dyDescent="0.2">
      <c r="A569" s="30">
        <v>566</v>
      </c>
      <c r="B569" s="31"/>
      <c r="C569" s="31"/>
      <c r="D569" s="32"/>
      <c r="E569" s="104"/>
      <c r="F569" s="31"/>
      <c r="G569" s="31"/>
      <c r="H569" s="33"/>
      <c r="I569" s="16"/>
      <c r="J569" s="34"/>
      <c r="K569" s="34"/>
      <c r="L569" s="35"/>
      <c r="M569" s="36"/>
      <c r="N569" s="37"/>
      <c r="O569" s="37"/>
      <c r="P569" s="37"/>
      <c r="Q569" s="38"/>
      <c r="R569" s="38"/>
      <c r="S569" s="37"/>
      <c r="T569" s="39"/>
      <c r="U569" s="39"/>
      <c r="V569" s="40"/>
      <c r="X569" t="str">
        <f>IF(('1 - Cover page'!$B$9-M569)&lt;6,"&lt;=5 Days","&gt;5 Days")</f>
        <v>&lt;=5 Days</v>
      </c>
      <c r="Y569" t="str">
        <f>IF(('1 - Cover page'!$B$9-M569)=0,"0", IF(('1 - Cover page'!$B$9-M569)= 1,"1", IF(('1 - Cover page'!$B$9-M569)= 2,"2", IF(('1 - Cover page'!$B$9-M569)= 3,"3", IF(('1 - Cover page'!$B$9-M569)= 4,"4", IF(('1 - Cover page'!$B$9-M569)= 5,"5", IF(('1 - Cover page'!$B$9-M569)= 6,"6", IF(('1 - Cover page'!$B$9-M569)= 7,"7", IF(('1 - Cover page'!$B$9-M569)= 8,"8", IF(('1 - Cover page'!$B$9-M569)= 9,"9", IF(('1 - Cover page'!$B$9-M569)= 10,"10", IF(('1 - Cover page'!$B$9-M569)= 11,"11", IF(('1 - Cover page'!$B$9-M569)= 12,"12", IF(('1 - Cover page'!$B$9-M569)= 13,"13", IF(('1 - Cover page'!$B$9-M569)= 14,"14", IF(('1 - Cover page'!$B$9-M569)= 15,"15",  ""))))))))))))))))</f>
        <v>0</v>
      </c>
      <c r="Z569" t="str">
        <f>IF(('1 - Cover page'!$B$9-I569)=0,"0", IF(('1 - Cover page'!$B$9-I569)= 1,"1", IF(('1 - Cover page'!$B$9-I569)= 2,"2", IF(('1 - Cover page'!$B$9-I569)= 3,"3", IF(('1 - Cover page'!$B$9-I569)= 4,"4", IF(('1 - Cover page'!$B$9-I569)= 5,"5", IF(('1 - Cover page'!$B$9-I569)= 6,"6", IF(('1 - Cover page'!$B$9-I569)= 7,"7", IF(('1 - Cover page'!$B$9-I569)= 8,"8", IF(('1 - Cover page'!$B$9-I569)= 9,"9", IF(('1 - Cover page'!$B$9-I569)= 10,"10", IF(('1 - Cover page'!$B$9-I569)= 11,"11", IF(('1 - Cover page'!$B$9-I569)= 12,"12", IF(('1 - Cover page'!$B$9-I569)= 13,"13", IF(('1 - Cover page'!$B$9-I569)= 14,"14", IF(('1 - Cover page'!$B$9-I569)= 15,"15",  ""))))))))))))))))</f>
        <v>0</v>
      </c>
      <c r="AA569" t="e">
        <f>VLOOKUP(E569,'Age group'!$A$2:$B$7,2,TRUE)</f>
        <v>#N/A</v>
      </c>
    </row>
    <row r="570" spans="1:27" ht="12.75" x14ac:dyDescent="0.2">
      <c r="A570" s="30">
        <v>567</v>
      </c>
      <c r="B570" s="31"/>
      <c r="C570" s="31"/>
      <c r="D570" s="32"/>
      <c r="E570" s="104"/>
      <c r="F570" s="31"/>
      <c r="G570" s="31"/>
      <c r="H570" s="33"/>
      <c r="I570" s="16"/>
      <c r="J570" s="34"/>
      <c r="K570" s="34"/>
      <c r="L570" s="35"/>
      <c r="M570" s="36"/>
      <c r="N570" s="37"/>
      <c r="O570" s="37"/>
      <c r="P570" s="37"/>
      <c r="Q570" s="38"/>
      <c r="R570" s="38"/>
      <c r="S570" s="37"/>
      <c r="T570" s="39"/>
      <c r="U570" s="39"/>
      <c r="V570" s="40"/>
      <c r="X570" t="str">
        <f>IF(('1 - Cover page'!$B$9-M570)&lt;6,"&lt;=5 Days","&gt;5 Days")</f>
        <v>&lt;=5 Days</v>
      </c>
      <c r="Y570" t="str">
        <f>IF(('1 - Cover page'!$B$9-M570)=0,"0", IF(('1 - Cover page'!$B$9-M570)= 1,"1", IF(('1 - Cover page'!$B$9-M570)= 2,"2", IF(('1 - Cover page'!$B$9-M570)= 3,"3", IF(('1 - Cover page'!$B$9-M570)= 4,"4", IF(('1 - Cover page'!$B$9-M570)= 5,"5", IF(('1 - Cover page'!$B$9-M570)= 6,"6", IF(('1 - Cover page'!$B$9-M570)= 7,"7", IF(('1 - Cover page'!$B$9-M570)= 8,"8", IF(('1 - Cover page'!$B$9-M570)= 9,"9", IF(('1 - Cover page'!$B$9-M570)= 10,"10", IF(('1 - Cover page'!$B$9-M570)= 11,"11", IF(('1 - Cover page'!$B$9-M570)= 12,"12", IF(('1 - Cover page'!$B$9-M570)= 13,"13", IF(('1 - Cover page'!$B$9-M570)= 14,"14", IF(('1 - Cover page'!$B$9-M570)= 15,"15",  ""))))))))))))))))</f>
        <v>0</v>
      </c>
      <c r="Z570" t="str">
        <f>IF(('1 - Cover page'!$B$9-I570)=0,"0", IF(('1 - Cover page'!$B$9-I570)= 1,"1", IF(('1 - Cover page'!$B$9-I570)= 2,"2", IF(('1 - Cover page'!$B$9-I570)= 3,"3", IF(('1 - Cover page'!$B$9-I570)= 4,"4", IF(('1 - Cover page'!$B$9-I570)= 5,"5", IF(('1 - Cover page'!$B$9-I570)= 6,"6", IF(('1 - Cover page'!$B$9-I570)= 7,"7", IF(('1 - Cover page'!$B$9-I570)= 8,"8", IF(('1 - Cover page'!$B$9-I570)= 9,"9", IF(('1 - Cover page'!$B$9-I570)= 10,"10", IF(('1 - Cover page'!$B$9-I570)= 11,"11", IF(('1 - Cover page'!$B$9-I570)= 12,"12", IF(('1 - Cover page'!$B$9-I570)= 13,"13", IF(('1 - Cover page'!$B$9-I570)= 14,"14", IF(('1 - Cover page'!$B$9-I570)= 15,"15",  ""))))))))))))))))</f>
        <v>0</v>
      </c>
      <c r="AA570" t="e">
        <f>VLOOKUP(E570,'Age group'!$A$2:$B$7,2,TRUE)</f>
        <v>#N/A</v>
      </c>
    </row>
    <row r="571" spans="1:27" ht="12.75" x14ac:dyDescent="0.2">
      <c r="A571" s="30">
        <v>568</v>
      </c>
      <c r="B571" s="31"/>
      <c r="C571" s="31"/>
      <c r="D571" s="32"/>
      <c r="E571" s="104"/>
      <c r="F571" s="31"/>
      <c r="G571" s="31"/>
      <c r="H571" s="33"/>
      <c r="I571" s="16"/>
      <c r="J571" s="34"/>
      <c r="K571" s="34"/>
      <c r="L571" s="35"/>
      <c r="M571" s="36"/>
      <c r="N571" s="37"/>
      <c r="O571" s="37"/>
      <c r="P571" s="37"/>
      <c r="Q571" s="38"/>
      <c r="R571" s="38"/>
      <c r="S571" s="37"/>
      <c r="T571" s="39"/>
      <c r="U571" s="39"/>
      <c r="V571" s="40"/>
      <c r="X571" t="str">
        <f>IF(('1 - Cover page'!$B$9-M571)&lt;6,"&lt;=5 Days","&gt;5 Days")</f>
        <v>&lt;=5 Days</v>
      </c>
      <c r="Y571" t="str">
        <f>IF(('1 - Cover page'!$B$9-M571)=0,"0", IF(('1 - Cover page'!$B$9-M571)= 1,"1", IF(('1 - Cover page'!$B$9-M571)= 2,"2", IF(('1 - Cover page'!$B$9-M571)= 3,"3", IF(('1 - Cover page'!$B$9-M571)= 4,"4", IF(('1 - Cover page'!$B$9-M571)= 5,"5", IF(('1 - Cover page'!$B$9-M571)= 6,"6", IF(('1 - Cover page'!$B$9-M571)= 7,"7", IF(('1 - Cover page'!$B$9-M571)= 8,"8", IF(('1 - Cover page'!$B$9-M571)= 9,"9", IF(('1 - Cover page'!$B$9-M571)= 10,"10", IF(('1 - Cover page'!$B$9-M571)= 11,"11", IF(('1 - Cover page'!$B$9-M571)= 12,"12", IF(('1 - Cover page'!$B$9-M571)= 13,"13", IF(('1 - Cover page'!$B$9-M571)= 14,"14", IF(('1 - Cover page'!$B$9-M571)= 15,"15",  ""))))))))))))))))</f>
        <v>0</v>
      </c>
      <c r="Z571" t="str">
        <f>IF(('1 - Cover page'!$B$9-I571)=0,"0", IF(('1 - Cover page'!$B$9-I571)= 1,"1", IF(('1 - Cover page'!$B$9-I571)= 2,"2", IF(('1 - Cover page'!$B$9-I571)= 3,"3", IF(('1 - Cover page'!$B$9-I571)= 4,"4", IF(('1 - Cover page'!$B$9-I571)= 5,"5", IF(('1 - Cover page'!$B$9-I571)= 6,"6", IF(('1 - Cover page'!$B$9-I571)= 7,"7", IF(('1 - Cover page'!$B$9-I571)= 8,"8", IF(('1 - Cover page'!$B$9-I571)= 9,"9", IF(('1 - Cover page'!$B$9-I571)= 10,"10", IF(('1 - Cover page'!$B$9-I571)= 11,"11", IF(('1 - Cover page'!$B$9-I571)= 12,"12", IF(('1 - Cover page'!$B$9-I571)= 13,"13", IF(('1 - Cover page'!$B$9-I571)= 14,"14", IF(('1 - Cover page'!$B$9-I571)= 15,"15",  ""))))))))))))))))</f>
        <v>0</v>
      </c>
      <c r="AA571" t="e">
        <f>VLOOKUP(E571,'Age group'!$A$2:$B$7,2,TRUE)</f>
        <v>#N/A</v>
      </c>
    </row>
    <row r="572" spans="1:27" ht="12.75" x14ac:dyDescent="0.2">
      <c r="A572" s="30">
        <v>569</v>
      </c>
      <c r="B572" s="31"/>
      <c r="C572" s="31"/>
      <c r="D572" s="32"/>
      <c r="E572" s="104"/>
      <c r="F572" s="31"/>
      <c r="G572" s="31"/>
      <c r="H572" s="33"/>
      <c r="I572" s="16"/>
      <c r="J572" s="34"/>
      <c r="K572" s="34"/>
      <c r="L572" s="35"/>
      <c r="M572" s="36"/>
      <c r="N572" s="37"/>
      <c r="O572" s="37"/>
      <c r="P572" s="37"/>
      <c r="Q572" s="38"/>
      <c r="R572" s="38"/>
      <c r="S572" s="37"/>
      <c r="T572" s="39"/>
      <c r="U572" s="39"/>
      <c r="V572" s="40"/>
      <c r="X572" t="str">
        <f>IF(('1 - Cover page'!$B$9-M572)&lt;6,"&lt;=5 Days","&gt;5 Days")</f>
        <v>&lt;=5 Days</v>
      </c>
      <c r="Y572" t="str">
        <f>IF(('1 - Cover page'!$B$9-M572)=0,"0", IF(('1 - Cover page'!$B$9-M572)= 1,"1", IF(('1 - Cover page'!$B$9-M572)= 2,"2", IF(('1 - Cover page'!$B$9-M572)= 3,"3", IF(('1 - Cover page'!$B$9-M572)= 4,"4", IF(('1 - Cover page'!$B$9-M572)= 5,"5", IF(('1 - Cover page'!$B$9-M572)= 6,"6", IF(('1 - Cover page'!$B$9-M572)= 7,"7", IF(('1 - Cover page'!$B$9-M572)= 8,"8", IF(('1 - Cover page'!$B$9-M572)= 9,"9", IF(('1 - Cover page'!$B$9-M572)= 10,"10", IF(('1 - Cover page'!$B$9-M572)= 11,"11", IF(('1 - Cover page'!$B$9-M572)= 12,"12", IF(('1 - Cover page'!$B$9-M572)= 13,"13", IF(('1 - Cover page'!$B$9-M572)= 14,"14", IF(('1 - Cover page'!$B$9-M572)= 15,"15",  ""))))))))))))))))</f>
        <v>0</v>
      </c>
      <c r="Z572" t="str">
        <f>IF(('1 - Cover page'!$B$9-I572)=0,"0", IF(('1 - Cover page'!$B$9-I572)= 1,"1", IF(('1 - Cover page'!$B$9-I572)= 2,"2", IF(('1 - Cover page'!$B$9-I572)= 3,"3", IF(('1 - Cover page'!$B$9-I572)= 4,"4", IF(('1 - Cover page'!$B$9-I572)= 5,"5", IF(('1 - Cover page'!$B$9-I572)= 6,"6", IF(('1 - Cover page'!$B$9-I572)= 7,"7", IF(('1 - Cover page'!$B$9-I572)= 8,"8", IF(('1 - Cover page'!$B$9-I572)= 9,"9", IF(('1 - Cover page'!$B$9-I572)= 10,"10", IF(('1 - Cover page'!$B$9-I572)= 11,"11", IF(('1 - Cover page'!$B$9-I572)= 12,"12", IF(('1 - Cover page'!$B$9-I572)= 13,"13", IF(('1 - Cover page'!$B$9-I572)= 14,"14", IF(('1 - Cover page'!$B$9-I572)= 15,"15",  ""))))))))))))))))</f>
        <v>0</v>
      </c>
      <c r="AA572" t="e">
        <f>VLOOKUP(E572,'Age group'!$A$2:$B$7,2,TRUE)</f>
        <v>#N/A</v>
      </c>
    </row>
    <row r="573" spans="1:27" ht="12.75" x14ac:dyDescent="0.2">
      <c r="A573" s="30">
        <v>570</v>
      </c>
      <c r="B573" s="31"/>
      <c r="C573" s="31"/>
      <c r="D573" s="32"/>
      <c r="E573" s="104"/>
      <c r="F573" s="31"/>
      <c r="G573" s="31"/>
      <c r="H573" s="33"/>
      <c r="I573" s="16"/>
      <c r="J573" s="34"/>
      <c r="K573" s="34"/>
      <c r="L573" s="35"/>
      <c r="M573" s="36"/>
      <c r="N573" s="37"/>
      <c r="O573" s="37"/>
      <c r="P573" s="37"/>
      <c r="Q573" s="38"/>
      <c r="R573" s="38"/>
      <c r="S573" s="37"/>
      <c r="T573" s="39"/>
      <c r="U573" s="39"/>
      <c r="V573" s="40"/>
      <c r="X573" t="str">
        <f>IF(('1 - Cover page'!$B$9-M573)&lt;6,"&lt;=5 Days","&gt;5 Days")</f>
        <v>&lt;=5 Days</v>
      </c>
      <c r="Y573" t="str">
        <f>IF(('1 - Cover page'!$B$9-M573)=0,"0", IF(('1 - Cover page'!$B$9-M573)= 1,"1", IF(('1 - Cover page'!$B$9-M573)= 2,"2", IF(('1 - Cover page'!$B$9-M573)= 3,"3", IF(('1 - Cover page'!$B$9-M573)= 4,"4", IF(('1 - Cover page'!$B$9-M573)= 5,"5", IF(('1 - Cover page'!$B$9-M573)= 6,"6", IF(('1 - Cover page'!$B$9-M573)= 7,"7", IF(('1 - Cover page'!$B$9-M573)= 8,"8", IF(('1 - Cover page'!$B$9-M573)= 9,"9", IF(('1 - Cover page'!$B$9-M573)= 10,"10", IF(('1 - Cover page'!$B$9-M573)= 11,"11", IF(('1 - Cover page'!$B$9-M573)= 12,"12", IF(('1 - Cover page'!$B$9-M573)= 13,"13", IF(('1 - Cover page'!$B$9-M573)= 14,"14", IF(('1 - Cover page'!$B$9-M573)= 15,"15",  ""))))))))))))))))</f>
        <v>0</v>
      </c>
      <c r="Z573" t="str">
        <f>IF(('1 - Cover page'!$B$9-I573)=0,"0", IF(('1 - Cover page'!$B$9-I573)= 1,"1", IF(('1 - Cover page'!$B$9-I573)= 2,"2", IF(('1 - Cover page'!$B$9-I573)= 3,"3", IF(('1 - Cover page'!$B$9-I573)= 4,"4", IF(('1 - Cover page'!$B$9-I573)= 5,"5", IF(('1 - Cover page'!$B$9-I573)= 6,"6", IF(('1 - Cover page'!$B$9-I573)= 7,"7", IF(('1 - Cover page'!$B$9-I573)= 8,"8", IF(('1 - Cover page'!$B$9-I573)= 9,"9", IF(('1 - Cover page'!$B$9-I573)= 10,"10", IF(('1 - Cover page'!$B$9-I573)= 11,"11", IF(('1 - Cover page'!$B$9-I573)= 12,"12", IF(('1 - Cover page'!$B$9-I573)= 13,"13", IF(('1 - Cover page'!$B$9-I573)= 14,"14", IF(('1 - Cover page'!$B$9-I573)= 15,"15",  ""))))))))))))))))</f>
        <v>0</v>
      </c>
      <c r="AA573" t="e">
        <f>VLOOKUP(E573,'Age group'!$A$2:$B$7,2,TRUE)</f>
        <v>#N/A</v>
      </c>
    </row>
    <row r="574" spans="1:27" ht="12.75" x14ac:dyDescent="0.2">
      <c r="A574" s="30">
        <v>571</v>
      </c>
      <c r="B574" s="31"/>
      <c r="C574" s="31"/>
      <c r="D574" s="32"/>
      <c r="E574" s="104"/>
      <c r="F574" s="31"/>
      <c r="G574" s="31"/>
      <c r="H574" s="33"/>
      <c r="I574" s="16"/>
      <c r="J574" s="34"/>
      <c r="K574" s="34"/>
      <c r="L574" s="35"/>
      <c r="M574" s="36"/>
      <c r="N574" s="37"/>
      <c r="O574" s="37"/>
      <c r="P574" s="37"/>
      <c r="Q574" s="38"/>
      <c r="R574" s="38"/>
      <c r="S574" s="37"/>
      <c r="T574" s="39"/>
      <c r="U574" s="39"/>
      <c r="V574" s="40"/>
      <c r="X574" t="str">
        <f>IF(('1 - Cover page'!$B$9-M574)&lt;6,"&lt;=5 Days","&gt;5 Days")</f>
        <v>&lt;=5 Days</v>
      </c>
      <c r="Y574" t="str">
        <f>IF(('1 - Cover page'!$B$9-M574)=0,"0", IF(('1 - Cover page'!$B$9-M574)= 1,"1", IF(('1 - Cover page'!$B$9-M574)= 2,"2", IF(('1 - Cover page'!$B$9-M574)= 3,"3", IF(('1 - Cover page'!$B$9-M574)= 4,"4", IF(('1 - Cover page'!$B$9-M574)= 5,"5", IF(('1 - Cover page'!$B$9-M574)= 6,"6", IF(('1 - Cover page'!$B$9-M574)= 7,"7", IF(('1 - Cover page'!$B$9-M574)= 8,"8", IF(('1 - Cover page'!$B$9-M574)= 9,"9", IF(('1 - Cover page'!$B$9-M574)= 10,"10", IF(('1 - Cover page'!$B$9-M574)= 11,"11", IF(('1 - Cover page'!$B$9-M574)= 12,"12", IF(('1 - Cover page'!$B$9-M574)= 13,"13", IF(('1 - Cover page'!$B$9-M574)= 14,"14", IF(('1 - Cover page'!$B$9-M574)= 15,"15",  ""))))))))))))))))</f>
        <v>0</v>
      </c>
      <c r="Z574" t="str">
        <f>IF(('1 - Cover page'!$B$9-I574)=0,"0", IF(('1 - Cover page'!$B$9-I574)= 1,"1", IF(('1 - Cover page'!$B$9-I574)= 2,"2", IF(('1 - Cover page'!$B$9-I574)= 3,"3", IF(('1 - Cover page'!$B$9-I574)= 4,"4", IF(('1 - Cover page'!$B$9-I574)= 5,"5", IF(('1 - Cover page'!$B$9-I574)= 6,"6", IF(('1 - Cover page'!$B$9-I574)= 7,"7", IF(('1 - Cover page'!$B$9-I574)= 8,"8", IF(('1 - Cover page'!$B$9-I574)= 9,"9", IF(('1 - Cover page'!$B$9-I574)= 10,"10", IF(('1 - Cover page'!$B$9-I574)= 11,"11", IF(('1 - Cover page'!$B$9-I574)= 12,"12", IF(('1 - Cover page'!$B$9-I574)= 13,"13", IF(('1 - Cover page'!$B$9-I574)= 14,"14", IF(('1 - Cover page'!$B$9-I574)= 15,"15",  ""))))))))))))))))</f>
        <v>0</v>
      </c>
      <c r="AA574" t="e">
        <f>VLOOKUP(E574,'Age group'!$A$2:$B$7,2,TRUE)</f>
        <v>#N/A</v>
      </c>
    </row>
    <row r="575" spans="1:27" ht="12.75" x14ac:dyDescent="0.2">
      <c r="A575" s="30">
        <v>572</v>
      </c>
      <c r="B575" s="31"/>
      <c r="C575" s="31"/>
      <c r="D575" s="32"/>
      <c r="E575" s="104"/>
      <c r="F575" s="31"/>
      <c r="G575" s="31"/>
      <c r="H575" s="33"/>
      <c r="I575" s="16"/>
      <c r="J575" s="34"/>
      <c r="K575" s="34"/>
      <c r="L575" s="35"/>
      <c r="M575" s="36"/>
      <c r="N575" s="37"/>
      <c r="O575" s="37"/>
      <c r="P575" s="37"/>
      <c r="Q575" s="38"/>
      <c r="R575" s="38"/>
      <c r="S575" s="37"/>
      <c r="T575" s="39"/>
      <c r="U575" s="39"/>
      <c r="V575" s="40"/>
      <c r="X575" t="str">
        <f>IF(('1 - Cover page'!$B$9-M575)&lt;6,"&lt;=5 Days","&gt;5 Days")</f>
        <v>&lt;=5 Days</v>
      </c>
      <c r="Y575" t="str">
        <f>IF(('1 - Cover page'!$B$9-M575)=0,"0", IF(('1 - Cover page'!$B$9-M575)= 1,"1", IF(('1 - Cover page'!$B$9-M575)= 2,"2", IF(('1 - Cover page'!$B$9-M575)= 3,"3", IF(('1 - Cover page'!$B$9-M575)= 4,"4", IF(('1 - Cover page'!$B$9-M575)= 5,"5", IF(('1 - Cover page'!$B$9-M575)= 6,"6", IF(('1 - Cover page'!$B$9-M575)= 7,"7", IF(('1 - Cover page'!$B$9-M575)= 8,"8", IF(('1 - Cover page'!$B$9-M575)= 9,"9", IF(('1 - Cover page'!$B$9-M575)= 10,"10", IF(('1 - Cover page'!$B$9-M575)= 11,"11", IF(('1 - Cover page'!$B$9-M575)= 12,"12", IF(('1 - Cover page'!$B$9-M575)= 13,"13", IF(('1 - Cover page'!$B$9-M575)= 14,"14", IF(('1 - Cover page'!$B$9-M575)= 15,"15",  ""))))))))))))))))</f>
        <v>0</v>
      </c>
      <c r="Z575" t="str">
        <f>IF(('1 - Cover page'!$B$9-I575)=0,"0", IF(('1 - Cover page'!$B$9-I575)= 1,"1", IF(('1 - Cover page'!$B$9-I575)= 2,"2", IF(('1 - Cover page'!$B$9-I575)= 3,"3", IF(('1 - Cover page'!$B$9-I575)= 4,"4", IF(('1 - Cover page'!$B$9-I575)= 5,"5", IF(('1 - Cover page'!$B$9-I575)= 6,"6", IF(('1 - Cover page'!$B$9-I575)= 7,"7", IF(('1 - Cover page'!$B$9-I575)= 8,"8", IF(('1 - Cover page'!$B$9-I575)= 9,"9", IF(('1 - Cover page'!$B$9-I575)= 10,"10", IF(('1 - Cover page'!$B$9-I575)= 11,"11", IF(('1 - Cover page'!$B$9-I575)= 12,"12", IF(('1 - Cover page'!$B$9-I575)= 13,"13", IF(('1 - Cover page'!$B$9-I575)= 14,"14", IF(('1 - Cover page'!$B$9-I575)= 15,"15",  ""))))))))))))))))</f>
        <v>0</v>
      </c>
      <c r="AA575" t="e">
        <f>VLOOKUP(E575,'Age group'!$A$2:$B$7,2,TRUE)</f>
        <v>#N/A</v>
      </c>
    </row>
    <row r="576" spans="1:27" ht="12.75" x14ac:dyDescent="0.2">
      <c r="A576" s="30">
        <v>573</v>
      </c>
      <c r="B576" s="31"/>
      <c r="C576" s="31"/>
      <c r="D576" s="32"/>
      <c r="E576" s="104"/>
      <c r="F576" s="31"/>
      <c r="G576" s="31"/>
      <c r="H576" s="33"/>
      <c r="I576" s="16"/>
      <c r="J576" s="34"/>
      <c r="K576" s="34"/>
      <c r="L576" s="35"/>
      <c r="M576" s="36"/>
      <c r="N576" s="37"/>
      <c r="O576" s="37"/>
      <c r="P576" s="37"/>
      <c r="Q576" s="38"/>
      <c r="R576" s="38"/>
      <c r="S576" s="37"/>
      <c r="T576" s="39"/>
      <c r="U576" s="39"/>
      <c r="V576" s="40"/>
      <c r="X576" t="str">
        <f>IF(('1 - Cover page'!$B$9-M576)&lt;6,"&lt;=5 Days","&gt;5 Days")</f>
        <v>&lt;=5 Days</v>
      </c>
      <c r="Y576" t="str">
        <f>IF(('1 - Cover page'!$B$9-M576)=0,"0", IF(('1 - Cover page'!$B$9-M576)= 1,"1", IF(('1 - Cover page'!$B$9-M576)= 2,"2", IF(('1 - Cover page'!$B$9-M576)= 3,"3", IF(('1 - Cover page'!$B$9-M576)= 4,"4", IF(('1 - Cover page'!$B$9-M576)= 5,"5", IF(('1 - Cover page'!$B$9-M576)= 6,"6", IF(('1 - Cover page'!$B$9-M576)= 7,"7", IF(('1 - Cover page'!$B$9-M576)= 8,"8", IF(('1 - Cover page'!$B$9-M576)= 9,"9", IF(('1 - Cover page'!$B$9-M576)= 10,"10", IF(('1 - Cover page'!$B$9-M576)= 11,"11", IF(('1 - Cover page'!$B$9-M576)= 12,"12", IF(('1 - Cover page'!$B$9-M576)= 13,"13", IF(('1 - Cover page'!$B$9-M576)= 14,"14", IF(('1 - Cover page'!$B$9-M576)= 15,"15",  ""))))))))))))))))</f>
        <v>0</v>
      </c>
      <c r="Z576" t="str">
        <f>IF(('1 - Cover page'!$B$9-I576)=0,"0", IF(('1 - Cover page'!$B$9-I576)= 1,"1", IF(('1 - Cover page'!$B$9-I576)= 2,"2", IF(('1 - Cover page'!$B$9-I576)= 3,"3", IF(('1 - Cover page'!$B$9-I576)= 4,"4", IF(('1 - Cover page'!$B$9-I576)= 5,"5", IF(('1 - Cover page'!$B$9-I576)= 6,"6", IF(('1 - Cover page'!$B$9-I576)= 7,"7", IF(('1 - Cover page'!$B$9-I576)= 8,"8", IF(('1 - Cover page'!$B$9-I576)= 9,"9", IF(('1 - Cover page'!$B$9-I576)= 10,"10", IF(('1 - Cover page'!$B$9-I576)= 11,"11", IF(('1 - Cover page'!$B$9-I576)= 12,"12", IF(('1 - Cover page'!$B$9-I576)= 13,"13", IF(('1 - Cover page'!$B$9-I576)= 14,"14", IF(('1 - Cover page'!$B$9-I576)= 15,"15",  ""))))))))))))))))</f>
        <v>0</v>
      </c>
      <c r="AA576" t="e">
        <f>VLOOKUP(E576,'Age group'!$A$2:$B$7,2,TRUE)</f>
        <v>#N/A</v>
      </c>
    </row>
    <row r="577" spans="1:27" ht="12.75" x14ac:dyDescent="0.2">
      <c r="A577" s="30">
        <v>574</v>
      </c>
      <c r="B577" s="31"/>
      <c r="C577" s="31"/>
      <c r="D577" s="32"/>
      <c r="E577" s="104"/>
      <c r="F577" s="31"/>
      <c r="G577" s="31"/>
      <c r="H577" s="33"/>
      <c r="I577" s="16"/>
      <c r="J577" s="34"/>
      <c r="K577" s="34"/>
      <c r="L577" s="35"/>
      <c r="M577" s="36"/>
      <c r="N577" s="37"/>
      <c r="O577" s="37"/>
      <c r="P577" s="37"/>
      <c r="Q577" s="38"/>
      <c r="R577" s="38"/>
      <c r="S577" s="37"/>
      <c r="T577" s="39"/>
      <c r="U577" s="39"/>
      <c r="V577" s="40"/>
      <c r="X577" t="str">
        <f>IF(('1 - Cover page'!$B$9-M577)&lt;6,"&lt;=5 Days","&gt;5 Days")</f>
        <v>&lt;=5 Days</v>
      </c>
      <c r="Y577" t="str">
        <f>IF(('1 - Cover page'!$B$9-M577)=0,"0", IF(('1 - Cover page'!$B$9-M577)= 1,"1", IF(('1 - Cover page'!$B$9-M577)= 2,"2", IF(('1 - Cover page'!$B$9-M577)= 3,"3", IF(('1 - Cover page'!$B$9-M577)= 4,"4", IF(('1 - Cover page'!$B$9-M577)= 5,"5", IF(('1 - Cover page'!$B$9-M577)= 6,"6", IF(('1 - Cover page'!$B$9-M577)= 7,"7", IF(('1 - Cover page'!$B$9-M577)= 8,"8", IF(('1 - Cover page'!$B$9-M577)= 9,"9", IF(('1 - Cover page'!$B$9-M577)= 10,"10", IF(('1 - Cover page'!$B$9-M577)= 11,"11", IF(('1 - Cover page'!$B$9-M577)= 12,"12", IF(('1 - Cover page'!$B$9-M577)= 13,"13", IF(('1 - Cover page'!$B$9-M577)= 14,"14", IF(('1 - Cover page'!$B$9-M577)= 15,"15",  ""))))))))))))))))</f>
        <v>0</v>
      </c>
      <c r="Z577" t="str">
        <f>IF(('1 - Cover page'!$B$9-I577)=0,"0", IF(('1 - Cover page'!$B$9-I577)= 1,"1", IF(('1 - Cover page'!$B$9-I577)= 2,"2", IF(('1 - Cover page'!$B$9-I577)= 3,"3", IF(('1 - Cover page'!$B$9-I577)= 4,"4", IF(('1 - Cover page'!$B$9-I577)= 5,"5", IF(('1 - Cover page'!$B$9-I577)= 6,"6", IF(('1 - Cover page'!$B$9-I577)= 7,"7", IF(('1 - Cover page'!$B$9-I577)= 8,"8", IF(('1 - Cover page'!$B$9-I577)= 9,"9", IF(('1 - Cover page'!$B$9-I577)= 10,"10", IF(('1 - Cover page'!$B$9-I577)= 11,"11", IF(('1 - Cover page'!$B$9-I577)= 12,"12", IF(('1 - Cover page'!$B$9-I577)= 13,"13", IF(('1 - Cover page'!$B$9-I577)= 14,"14", IF(('1 - Cover page'!$B$9-I577)= 15,"15",  ""))))))))))))))))</f>
        <v>0</v>
      </c>
      <c r="AA577" t="e">
        <f>VLOOKUP(E577,'Age group'!$A$2:$B$7,2,TRUE)</f>
        <v>#N/A</v>
      </c>
    </row>
    <row r="578" spans="1:27" ht="12.75" x14ac:dyDescent="0.2">
      <c r="A578" s="30">
        <v>575</v>
      </c>
      <c r="B578" s="31"/>
      <c r="C578" s="31"/>
      <c r="D578" s="32"/>
      <c r="E578" s="104"/>
      <c r="F578" s="31"/>
      <c r="G578" s="31"/>
      <c r="H578" s="33"/>
      <c r="I578" s="16"/>
      <c r="J578" s="34"/>
      <c r="K578" s="34"/>
      <c r="L578" s="35"/>
      <c r="M578" s="36"/>
      <c r="N578" s="37"/>
      <c r="O578" s="37"/>
      <c r="P578" s="37"/>
      <c r="Q578" s="38"/>
      <c r="R578" s="38"/>
      <c r="S578" s="37"/>
      <c r="T578" s="39"/>
      <c r="U578" s="39"/>
      <c r="V578" s="40"/>
      <c r="X578" t="str">
        <f>IF(('1 - Cover page'!$B$9-M578)&lt;6,"&lt;=5 Days","&gt;5 Days")</f>
        <v>&lt;=5 Days</v>
      </c>
      <c r="Y578" t="str">
        <f>IF(('1 - Cover page'!$B$9-M578)=0,"0", IF(('1 - Cover page'!$B$9-M578)= 1,"1", IF(('1 - Cover page'!$B$9-M578)= 2,"2", IF(('1 - Cover page'!$B$9-M578)= 3,"3", IF(('1 - Cover page'!$B$9-M578)= 4,"4", IF(('1 - Cover page'!$B$9-M578)= 5,"5", IF(('1 - Cover page'!$B$9-M578)= 6,"6", IF(('1 - Cover page'!$B$9-M578)= 7,"7", IF(('1 - Cover page'!$B$9-M578)= 8,"8", IF(('1 - Cover page'!$B$9-M578)= 9,"9", IF(('1 - Cover page'!$B$9-M578)= 10,"10", IF(('1 - Cover page'!$B$9-M578)= 11,"11", IF(('1 - Cover page'!$B$9-M578)= 12,"12", IF(('1 - Cover page'!$B$9-M578)= 13,"13", IF(('1 - Cover page'!$B$9-M578)= 14,"14", IF(('1 - Cover page'!$B$9-M578)= 15,"15",  ""))))))))))))))))</f>
        <v>0</v>
      </c>
      <c r="Z578" t="str">
        <f>IF(('1 - Cover page'!$B$9-I578)=0,"0", IF(('1 - Cover page'!$B$9-I578)= 1,"1", IF(('1 - Cover page'!$B$9-I578)= 2,"2", IF(('1 - Cover page'!$B$9-I578)= 3,"3", IF(('1 - Cover page'!$B$9-I578)= 4,"4", IF(('1 - Cover page'!$B$9-I578)= 5,"5", IF(('1 - Cover page'!$B$9-I578)= 6,"6", IF(('1 - Cover page'!$B$9-I578)= 7,"7", IF(('1 - Cover page'!$B$9-I578)= 8,"8", IF(('1 - Cover page'!$B$9-I578)= 9,"9", IF(('1 - Cover page'!$B$9-I578)= 10,"10", IF(('1 - Cover page'!$B$9-I578)= 11,"11", IF(('1 - Cover page'!$B$9-I578)= 12,"12", IF(('1 - Cover page'!$B$9-I578)= 13,"13", IF(('1 - Cover page'!$B$9-I578)= 14,"14", IF(('1 - Cover page'!$B$9-I578)= 15,"15",  ""))))))))))))))))</f>
        <v>0</v>
      </c>
      <c r="AA578" t="e">
        <f>VLOOKUP(E578,'Age group'!$A$2:$B$7,2,TRUE)</f>
        <v>#N/A</v>
      </c>
    </row>
    <row r="579" spans="1:27" ht="12.75" x14ac:dyDescent="0.2">
      <c r="A579" s="30">
        <v>576</v>
      </c>
      <c r="B579" s="31"/>
      <c r="C579" s="31"/>
      <c r="D579" s="32"/>
      <c r="E579" s="104"/>
      <c r="F579" s="31"/>
      <c r="G579" s="31"/>
      <c r="H579" s="33"/>
      <c r="I579" s="16"/>
      <c r="J579" s="34"/>
      <c r="K579" s="34"/>
      <c r="L579" s="35"/>
      <c r="M579" s="36"/>
      <c r="N579" s="37"/>
      <c r="O579" s="37"/>
      <c r="P579" s="37"/>
      <c r="Q579" s="38"/>
      <c r="R579" s="38"/>
      <c r="S579" s="37"/>
      <c r="T579" s="39"/>
      <c r="U579" s="39"/>
      <c r="V579" s="40"/>
      <c r="X579" t="str">
        <f>IF(('1 - Cover page'!$B$9-M579)&lt;6,"&lt;=5 Days","&gt;5 Days")</f>
        <v>&lt;=5 Days</v>
      </c>
      <c r="Y579" t="str">
        <f>IF(('1 - Cover page'!$B$9-M579)=0,"0", IF(('1 - Cover page'!$B$9-M579)= 1,"1", IF(('1 - Cover page'!$B$9-M579)= 2,"2", IF(('1 - Cover page'!$B$9-M579)= 3,"3", IF(('1 - Cover page'!$B$9-M579)= 4,"4", IF(('1 - Cover page'!$B$9-M579)= 5,"5", IF(('1 - Cover page'!$B$9-M579)= 6,"6", IF(('1 - Cover page'!$B$9-M579)= 7,"7", IF(('1 - Cover page'!$B$9-M579)= 8,"8", IF(('1 - Cover page'!$B$9-M579)= 9,"9", IF(('1 - Cover page'!$B$9-M579)= 10,"10", IF(('1 - Cover page'!$B$9-M579)= 11,"11", IF(('1 - Cover page'!$B$9-M579)= 12,"12", IF(('1 - Cover page'!$B$9-M579)= 13,"13", IF(('1 - Cover page'!$B$9-M579)= 14,"14", IF(('1 - Cover page'!$B$9-M579)= 15,"15",  ""))))))))))))))))</f>
        <v>0</v>
      </c>
      <c r="Z579" t="str">
        <f>IF(('1 - Cover page'!$B$9-I579)=0,"0", IF(('1 - Cover page'!$B$9-I579)= 1,"1", IF(('1 - Cover page'!$B$9-I579)= 2,"2", IF(('1 - Cover page'!$B$9-I579)= 3,"3", IF(('1 - Cover page'!$B$9-I579)= 4,"4", IF(('1 - Cover page'!$B$9-I579)= 5,"5", IF(('1 - Cover page'!$B$9-I579)= 6,"6", IF(('1 - Cover page'!$B$9-I579)= 7,"7", IF(('1 - Cover page'!$B$9-I579)= 8,"8", IF(('1 - Cover page'!$B$9-I579)= 9,"9", IF(('1 - Cover page'!$B$9-I579)= 10,"10", IF(('1 - Cover page'!$B$9-I579)= 11,"11", IF(('1 - Cover page'!$B$9-I579)= 12,"12", IF(('1 - Cover page'!$B$9-I579)= 13,"13", IF(('1 - Cover page'!$B$9-I579)= 14,"14", IF(('1 - Cover page'!$B$9-I579)= 15,"15",  ""))))))))))))))))</f>
        <v>0</v>
      </c>
      <c r="AA579" t="e">
        <f>VLOOKUP(E579,'Age group'!$A$2:$B$7,2,TRUE)</f>
        <v>#N/A</v>
      </c>
    </row>
    <row r="580" spans="1:27" ht="12.75" x14ac:dyDescent="0.2">
      <c r="A580" s="30">
        <v>577</v>
      </c>
      <c r="B580" s="31"/>
      <c r="C580" s="31"/>
      <c r="D580" s="32"/>
      <c r="E580" s="104"/>
      <c r="F580" s="31"/>
      <c r="G580" s="31"/>
      <c r="H580" s="33"/>
      <c r="I580" s="16"/>
      <c r="J580" s="34"/>
      <c r="K580" s="34"/>
      <c r="L580" s="35"/>
      <c r="M580" s="36"/>
      <c r="N580" s="37"/>
      <c r="O580" s="37"/>
      <c r="P580" s="37"/>
      <c r="Q580" s="38"/>
      <c r="R580" s="38"/>
      <c r="S580" s="37"/>
      <c r="T580" s="39"/>
      <c r="U580" s="39"/>
      <c r="V580" s="40"/>
      <c r="X580" t="str">
        <f>IF(('1 - Cover page'!$B$9-M580)&lt;6,"&lt;=5 Days","&gt;5 Days")</f>
        <v>&lt;=5 Days</v>
      </c>
      <c r="Y580" t="str">
        <f>IF(('1 - Cover page'!$B$9-M580)=0,"0", IF(('1 - Cover page'!$B$9-M580)= 1,"1", IF(('1 - Cover page'!$B$9-M580)= 2,"2", IF(('1 - Cover page'!$B$9-M580)= 3,"3", IF(('1 - Cover page'!$B$9-M580)= 4,"4", IF(('1 - Cover page'!$B$9-M580)= 5,"5", IF(('1 - Cover page'!$B$9-M580)= 6,"6", IF(('1 - Cover page'!$B$9-M580)= 7,"7", IF(('1 - Cover page'!$B$9-M580)= 8,"8", IF(('1 - Cover page'!$B$9-M580)= 9,"9", IF(('1 - Cover page'!$B$9-M580)= 10,"10", IF(('1 - Cover page'!$B$9-M580)= 11,"11", IF(('1 - Cover page'!$B$9-M580)= 12,"12", IF(('1 - Cover page'!$B$9-M580)= 13,"13", IF(('1 - Cover page'!$B$9-M580)= 14,"14", IF(('1 - Cover page'!$B$9-M580)= 15,"15",  ""))))))))))))))))</f>
        <v>0</v>
      </c>
      <c r="Z580" t="str">
        <f>IF(('1 - Cover page'!$B$9-I580)=0,"0", IF(('1 - Cover page'!$B$9-I580)= 1,"1", IF(('1 - Cover page'!$B$9-I580)= 2,"2", IF(('1 - Cover page'!$B$9-I580)= 3,"3", IF(('1 - Cover page'!$B$9-I580)= 4,"4", IF(('1 - Cover page'!$B$9-I580)= 5,"5", IF(('1 - Cover page'!$B$9-I580)= 6,"6", IF(('1 - Cover page'!$B$9-I580)= 7,"7", IF(('1 - Cover page'!$B$9-I580)= 8,"8", IF(('1 - Cover page'!$B$9-I580)= 9,"9", IF(('1 - Cover page'!$B$9-I580)= 10,"10", IF(('1 - Cover page'!$B$9-I580)= 11,"11", IF(('1 - Cover page'!$B$9-I580)= 12,"12", IF(('1 - Cover page'!$B$9-I580)= 13,"13", IF(('1 - Cover page'!$B$9-I580)= 14,"14", IF(('1 - Cover page'!$B$9-I580)= 15,"15",  ""))))))))))))))))</f>
        <v>0</v>
      </c>
      <c r="AA580" t="e">
        <f>VLOOKUP(E580,'Age group'!$A$2:$B$7,2,TRUE)</f>
        <v>#N/A</v>
      </c>
    </row>
    <row r="581" spans="1:27" ht="12.75" x14ac:dyDescent="0.2">
      <c r="A581" s="30">
        <v>578</v>
      </c>
      <c r="B581" s="31"/>
      <c r="C581" s="31"/>
      <c r="D581" s="32"/>
      <c r="E581" s="104"/>
      <c r="F581" s="31"/>
      <c r="G581" s="31"/>
      <c r="H581" s="33"/>
      <c r="I581" s="16"/>
      <c r="J581" s="34"/>
      <c r="K581" s="34"/>
      <c r="L581" s="35"/>
      <c r="M581" s="36"/>
      <c r="N581" s="37"/>
      <c r="O581" s="37"/>
      <c r="P581" s="37"/>
      <c r="Q581" s="38"/>
      <c r="R581" s="38"/>
      <c r="S581" s="37"/>
      <c r="T581" s="39"/>
      <c r="U581" s="39"/>
      <c r="V581" s="40"/>
      <c r="X581" t="str">
        <f>IF(('1 - Cover page'!$B$9-M581)&lt;6,"&lt;=5 Days","&gt;5 Days")</f>
        <v>&lt;=5 Days</v>
      </c>
      <c r="Y581" t="str">
        <f>IF(('1 - Cover page'!$B$9-M581)=0,"0", IF(('1 - Cover page'!$B$9-M581)= 1,"1", IF(('1 - Cover page'!$B$9-M581)= 2,"2", IF(('1 - Cover page'!$B$9-M581)= 3,"3", IF(('1 - Cover page'!$B$9-M581)= 4,"4", IF(('1 - Cover page'!$B$9-M581)= 5,"5", IF(('1 - Cover page'!$B$9-M581)= 6,"6", IF(('1 - Cover page'!$B$9-M581)= 7,"7", IF(('1 - Cover page'!$B$9-M581)= 8,"8", IF(('1 - Cover page'!$B$9-M581)= 9,"9", IF(('1 - Cover page'!$B$9-M581)= 10,"10", IF(('1 - Cover page'!$B$9-M581)= 11,"11", IF(('1 - Cover page'!$B$9-M581)= 12,"12", IF(('1 - Cover page'!$B$9-M581)= 13,"13", IF(('1 - Cover page'!$B$9-M581)= 14,"14", IF(('1 - Cover page'!$B$9-M581)= 15,"15",  ""))))))))))))))))</f>
        <v>0</v>
      </c>
      <c r="Z581" t="str">
        <f>IF(('1 - Cover page'!$B$9-I581)=0,"0", IF(('1 - Cover page'!$B$9-I581)= 1,"1", IF(('1 - Cover page'!$B$9-I581)= 2,"2", IF(('1 - Cover page'!$B$9-I581)= 3,"3", IF(('1 - Cover page'!$B$9-I581)= 4,"4", IF(('1 - Cover page'!$B$9-I581)= 5,"5", IF(('1 - Cover page'!$B$9-I581)= 6,"6", IF(('1 - Cover page'!$B$9-I581)= 7,"7", IF(('1 - Cover page'!$B$9-I581)= 8,"8", IF(('1 - Cover page'!$B$9-I581)= 9,"9", IF(('1 - Cover page'!$B$9-I581)= 10,"10", IF(('1 - Cover page'!$B$9-I581)= 11,"11", IF(('1 - Cover page'!$B$9-I581)= 12,"12", IF(('1 - Cover page'!$B$9-I581)= 13,"13", IF(('1 - Cover page'!$B$9-I581)= 14,"14", IF(('1 - Cover page'!$B$9-I581)= 15,"15",  ""))))))))))))))))</f>
        <v>0</v>
      </c>
      <c r="AA581" t="e">
        <f>VLOOKUP(E581,'Age group'!$A$2:$B$7,2,TRUE)</f>
        <v>#N/A</v>
      </c>
    </row>
    <row r="582" spans="1:27" ht="12.75" x14ac:dyDescent="0.2">
      <c r="A582" s="30">
        <v>579</v>
      </c>
      <c r="B582" s="31"/>
      <c r="C582" s="31"/>
      <c r="D582" s="32"/>
      <c r="E582" s="104"/>
      <c r="F582" s="31"/>
      <c r="G582" s="31"/>
      <c r="H582" s="33"/>
      <c r="I582" s="16"/>
      <c r="J582" s="34"/>
      <c r="K582" s="34"/>
      <c r="L582" s="35"/>
      <c r="M582" s="36"/>
      <c r="N582" s="37"/>
      <c r="O582" s="37"/>
      <c r="P582" s="37"/>
      <c r="Q582" s="38"/>
      <c r="R582" s="38"/>
      <c r="S582" s="37"/>
      <c r="T582" s="39"/>
      <c r="U582" s="39"/>
      <c r="V582" s="40"/>
      <c r="X582" t="str">
        <f>IF(('1 - Cover page'!$B$9-M582)&lt;6,"&lt;=5 Days","&gt;5 Days")</f>
        <v>&lt;=5 Days</v>
      </c>
      <c r="Y582" t="str">
        <f>IF(('1 - Cover page'!$B$9-M582)=0,"0", IF(('1 - Cover page'!$B$9-M582)= 1,"1", IF(('1 - Cover page'!$B$9-M582)= 2,"2", IF(('1 - Cover page'!$B$9-M582)= 3,"3", IF(('1 - Cover page'!$B$9-M582)= 4,"4", IF(('1 - Cover page'!$B$9-M582)= 5,"5", IF(('1 - Cover page'!$B$9-M582)= 6,"6", IF(('1 - Cover page'!$B$9-M582)= 7,"7", IF(('1 - Cover page'!$B$9-M582)= 8,"8", IF(('1 - Cover page'!$B$9-M582)= 9,"9", IF(('1 - Cover page'!$B$9-M582)= 10,"10", IF(('1 - Cover page'!$B$9-M582)= 11,"11", IF(('1 - Cover page'!$B$9-M582)= 12,"12", IF(('1 - Cover page'!$B$9-M582)= 13,"13", IF(('1 - Cover page'!$B$9-M582)= 14,"14", IF(('1 - Cover page'!$B$9-M582)= 15,"15",  ""))))))))))))))))</f>
        <v>0</v>
      </c>
      <c r="Z582" t="str">
        <f>IF(('1 - Cover page'!$B$9-I582)=0,"0", IF(('1 - Cover page'!$B$9-I582)= 1,"1", IF(('1 - Cover page'!$B$9-I582)= 2,"2", IF(('1 - Cover page'!$B$9-I582)= 3,"3", IF(('1 - Cover page'!$B$9-I582)= 4,"4", IF(('1 - Cover page'!$B$9-I582)= 5,"5", IF(('1 - Cover page'!$B$9-I582)= 6,"6", IF(('1 - Cover page'!$B$9-I582)= 7,"7", IF(('1 - Cover page'!$B$9-I582)= 8,"8", IF(('1 - Cover page'!$B$9-I582)= 9,"9", IF(('1 - Cover page'!$B$9-I582)= 10,"10", IF(('1 - Cover page'!$B$9-I582)= 11,"11", IF(('1 - Cover page'!$B$9-I582)= 12,"12", IF(('1 - Cover page'!$B$9-I582)= 13,"13", IF(('1 - Cover page'!$B$9-I582)= 14,"14", IF(('1 - Cover page'!$B$9-I582)= 15,"15",  ""))))))))))))))))</f>
        <v>0</v>
      </c>
      <c r="AA582" t="e">
        <f>VLOOKUP(E582,'Age group'!$A$2:$B$7,2,TRUE)</f>
        <v>#N/A</v>
      </c>
    </row>
    <row r="583" spans="1:27" ht="12.75" x14ac:dyDescent="0.2">
      <c r="A583" s="30">
        <v>580</v>
      </c>
      <c r="B583" s="31"/>
      <c r="C583" s="31"/>
      <c r="D583" s="32"/>
      <c r="E583" s="104"/>
      <c r="F583" s="31"/>
      <c r="G583" s="31"/>
      <c r="H583" s="33"/>
      <c r="I583" s="16"/>
      <c r="J583" s="34"/>
      <c r="K583" s="34"/>
      <c r="L583" s="35"/>
      <c r="M583" s="36"/>
      <c r="N583" s="37"/>
      <c r="O583" s="37"/>
      <c r="P583" s="37"/>
      <c r="Q583" s="38"/>
      <c r="R583" s="38"/>
      <c r="S583" s="37"/>
      <c r="T583" s="39"/>
      <c r="U583" s="39"/>
      <c r="V583" s="40"/>
      <c r="X583" t="str">
        <f>IF(('1 - Cover page'!$B$9-M583)&lt;6,"&lt;=5 Days","&gt;5 Days")</f>
        <v>&lt;=5 Days</v>
      </c>
      <c r="Y583" t="str">
        <f>IF(('1 - Cover page'!$B$9-M583)=0,"0", IF(('1 - Cover page'!$B$9-M583)= 1,"1", IF(('1 - Cover page'!$B$9-M583)= 2,"2", IF(('1 - Cover page'!$B$9-M583)= 3,"3", IF(('1 - Cover page'!$B$9-M583)= 4,"4", IF(('1 - Cover page'!$B$9-M583)= 5,"5", IF(('1 - Cover page'!$B$9-M583)= 6,"6", IF(('1 - Cover page'!$B$9-M583)= 7,"7", IF(('1 - Cover page'!$B$9-M583)= 8,"8", IF(('1 - Cover page'!$B$9-M583)= 9,"9", IF(('1 - Cover page'!$B$9-M583)= 10,"10", IF(('1 - Cover page'!$B$9-M583)= 11,"11", IF(('1 - Cover page'!$B$9-M583)= 12,"12", IF(('1 - Cover page'!$B$9-M583)= 13,"13", IF(('1 - Cover page'!$B$9-M583)= 14,"14", IF(('1 - Cover page'!$B$9-M583)= 15,"15",  ""))))))))))))))))</f>
        <v>0</v>
      </c>
      <c r="Z583" t="str">
        <f>IF(('1 - Cover page'!$B$9-I583)=0,"0", IF(('1 - Cover page'!$B$9-I583)= 1,"1", IF(('1 - Cover page'!$B$9-I583)= 2,"2", IF(('1 - Cover page'!$B$9-I583)= 3,"3", IF(('1 - Cover page'!$B$9-I583)= 4,"4", IF(('1 - Cover page'!$B$9-I583)= 5,"5", IF(('1 - Cover page'!$B$9-I583)= 6,"6", IF(('1 - Cover page'!$B$9-I583)= 7,"7", IF(('1 - Cover page'!$B$9-I583)= 8,"8", IF(('1 - Cover page'!$B$9-I583)= 9,"9", IF(('1 - Cover page'!$B$9-I583)= 10,"10", IF(('1 - Cover page'!$B$9-I583)= 11,"11", IF(('1 - Cover page'!$B$9-I583)= 12,"12", IF(('1 - Cover page'!$B$9-I583)= 13,"13", IF(('1 - Cover page'!$B$9-I583)= 14,"14", IF(('1 - Cover page'!$B$9-I583)= 15,"15",  ""))))))))))))))))</f>
        <v>0</v>
      </c>
      <c r="AA583" t="e">
        <f>VLOOKUP(E583,'Age group'!$A$2:$B$7,2,TRUE)</f>
        <v>#N/A</v>
      </c>
    </row>
    <row r="584" spans="1:27" ht="12.75" x14ac:dyDescent="0.2">
      <c r="A584" s="30">
        <v>581</v>
      </c>
      <c r="B584" s="31"/>
      <c r="C584" s="31"/>
      <c r="D584" s="32"/>
      <c r="E584" s="104"/>
      <c r="F584" s="31"/>
      <c r="G584" s="31"/>
      <c r="H584" s="33"/>
      <c r="I584" s="16"/>
      <c r="J584" s="34"/>
      <c r="K584" s="34"/>
      <c r="L584" s="35"/>
      <c r="M584" s="36"/>
      <c r="N584" s="37"/>
      <c r="O584" s="37"/>
      <c r="P584" s="37"/>
      <c r="Q584" s="38"/>
      <c r="R584" s="38"/>
      <c r="S584" s="37"/>
      <c r="T584" s="39"/>
      <c r="U584" s="39"/>
      <c r="V584" s="40"/>
      <c r="X584" t="str">
        <f>IF(('1 - Cover page'!$B$9-M584)&lt;6,"&lt;=5 Days","&gt;5 Days")</f>
        <v>&lt;=5 Days</v>
      </c>
      <c r="Y584" t="str">
        <f>IF(('1 - Cover page'!$B$9-M584)=0,"0", IF(('1 - Cover page'!$B$9-M584)= 1,"1", IF(('1 - Cover page'!$B$9-M584)= 2,"2", IF(('1 - Cover page'!$B$9-M584)= 3,"3", IF(('1 - Cover page'!$B$9-M584)= 4,"4", IF(('1 - Cover page'!$B$9-M584)= 5,"5", IF(('1 - Cover page'!$B$9-M584)= 6,"6", IF(('1 - Cover page'!$B$9-M584)= 7,"7", IF(('1 - Cover page'!$B$9-M584)= 8,"8", IF(('1 - Cover page'!$B$9-M584)= 9,"9", IF(('1 - Cover page'!$B$9-M584)= 10,"10", IF(('1 - Cover page'!$B$9-M584)= 11,"11", IF(('1 - Cover page'!$B$9-M584)= 12,"12", IF(('1 - Cover page'!$B$9-M584)= 13,"13", IF(('1 - Cover page'!$B$9-M584)= 14,"14", IF(('1 - Cover page'!$B$9-M584)= 15,"15",  ""))))))))))))))))</f>
        <v>0</v>
      </c>
      <c r="Z584" t="str">
        <f>IF(('1 - Cover page'!$B$9-I584)=0,"0", IF(('1 - Cover page'!$B$9-I584)= 1,"1", IF(('1 - Cover page'!$B$9-I584)= 2,"2", IF(('1 - Cover page'!$B$9-I584)= 3,"3", IF(('1 - Cover page'!$B$9-I584)= 4,"4", IF(('1 - Cover page'!$B$9-I584)= 5,"5", IF(('1 - Cover page'!$B$9-I584)= 6,"6", IF(('1 - Cover page'!$B$9-I584)= 7,"7", IF(('1 - Cover page'!$B$9-I584)= 8,"8", IF(('1 - Cover page'!$B$9-I584)= 9,"9", IF(('1 - Cover page'!$B$9-I584)= 10,"10", IF(('1 - Cover page'!$B$9-I584)= 11,"11", IF(('1 - Cover page'!$B$9-I584)= 12,"12", IF(('1 - Cover page'!$B$9-I584)= 13,"13", IF(('1 - Cover page'!$B$9-I584)= 14,"14", IF(('1 - Cover page'!$B$9-I584)= 15,"15",  ""))))))))))))))))</f>
        <v>0</v>
      </c>
      <c r="AA584" t="e">
        <f>VLOOKUP(E584,'Age group'!$A$2:$B$7,2,TRUE)</f>
        <v>#N/A</v>
      </c>
    </row>
    <row r="585" spans="1:27" ht="12.75" x14ac:dyDescent="0.2">
      <c r="A585" s="30">
        <v>582</v>
      </c>
      <c r="B585" s="31"/>
      <c r="C585" s="31"/>
      <c r="D585" s="32"/>
      <c r="E585" s="104"/>
      <c r="F585" s="31"/>
      <c r="G585" s="31"/>
      <c r="H585" s="33"/>
      <c r="I585" s="16"/>
      <c r="J585" s="34"/>
      <c r="K585" s="34"/>
      <c r="L585" s="35"/>
      <c r="M585" s="36"/>
      <c r="N585" s="37"/>
      <c r="O585" s="37"/>
      <c r="P585" s="37"/>
      <c r="Q585" s="38"/>
      <c r="R585" s="38"/>
      <c r="S585" s="37"/>
      <c r="T585" s="39"/>
      <c r="U585" s="39"/>
      <c r="V585" s="40"/>
      <c r="X585" t="str">
        <f>IF(('1 - Cover page'!$B$9-M585)&lt;6,"&lt;=5 Days","&gt;5 Days")</f>
        <v>&lt;=5 Days</v>
      </c>
      <c r="Y585" t="str">
        <f>IF(('1 - Cover page'!$B$9-M585)=0,"0", IF(('1 - Cover page'!$B$9-M585)= 1,"1", IF(('1 - Cover page'!$B$9-M585)= 2,"2", IF(('1 - Cover page'!$B$9-M585)= 3,"3", IF(('1 - Cover page'!$B$9-M585)= 4,"4", IF(('1 - Cover page'!$B$9-M585)= 5,"5", IF(('1 - Cover page'!$B$9-M585)= 6,"6", IF(('1 - Cover page'!$B$9-M585)= 7,"7", IF(('1 - Cover page'!$B$9-M585)= 8,"8", IF(('1 - Cover page'!$B$9-M585)= 9,"9", IF(('1 - Cover page'!$B$9-M585)= 10,"10", IF(('1 - Cover page'!$B$9-M585)= 11,"11", IF(('1 - Cover page'!$B$9-M585)= 12,"12", IF(('1 - Cover page'!$B$9-M585)= 13,"13", IF(('1 - Cover page'!$B$9-M585)= 14,"14", IF(('1 - Cover page'!$B$9-M585)= 15,"15",  ""))))))))))))))))</f>
        <v>0</v>
      </c>
      <c r="Z585" t="str">
        <f>IF(('1 - Cover page'!$B$9-I585)=0,"0", IF(('1 - Cover page'!$B$9-I585)= 1,"1", IF(('1 - Cover page'!$B$9-I585)= 2,"2", IF(('1 - Cover page'!$B$9-I585)= 3,"3", IF(('1 - Cover page'!$B$9-I585)= 4,"4", IF(('1 - Cover page'!$B$9-I585)= 5,"5", IF(('1 - Cover page'!$B$9-I585)= 6,"6", IF(('1 - Cover page'!$B$9-I585)= 7,"7", IF(('1 - Cover page'!$B$9-I585)= 8,"8", IF(('1 - Cover page'!$B$9-I585)= 9,"9", IF(('1 - Cover page'!$B$9-I585)= 10,"10", IF(('1 - Cover page'!$B$9-I585)= 11,"11", IF(('1 - Cover page'!$B$9-I585)= 12,"12", IF(('1 - Cover page'!$B$9-I585)= 13,"13", IF(('1 - Cover page'!$B$9-I585)= 14,"14", IF(('1 - Cover page'!$B$9-I585)= 15,"15",  ""))))))))))))))))</f>
        <v>0</v>
      </c>
      <c r="AA585" t="e">
        <f>VLOOKUP(E585,'Age group'!$A$2:$B$7,2,TRUE)</f>
        <v>#N/A</v>
      </c>
    </row>
    <row r="586" spans="1:27" ht="12.75" x14ac:dyDescent="0.2">
      <c r="A586" s="30">
        <v>583</v>
      </c>
      <c r="B586" s="31"/>
      <c r="C586" s="31"/>
      <c r="D586" s="32"/>
      <c r="E586" s="104"/>
      <c r="F586" s="31"/>
      <c r="G586" s="31"/>
      <c r="H586" s="33"/>
      <c r="I586" s="16"/>
      <c r="J586" s="34"/>
      <c r="K586" s="34"/>
      <c r="L586" s="35"/>
      <c r="M586" s="36"/>
      <c r="N586" s="37"/>
      <c r="O586" s="37"/>
      <c r="P586" s="37"/>
      <c r="Q586" s="38"/>
      <c r="R586" s="38"/>
      <c r="S586" s="37"/>
      <c r="T586" s="39"/>
      <c r="U586" s="39"/>
      <c r="V586" s="40"/>
      <c r="X586" t="str">
        <f>IF(('1 - Cover page'!$B$9-M586)&lt;6,"&lt;=5 Days","&gt;5 Days")</f>
        <v>&lt;=5 Days</v>
      </c>
      <c r="Y586" t="str">
        <f>IF(('1 - Cover page'!$B$9-M586)=0,"0", IF(('1 - Cover page'!$B$9-M586)= 1,"1", IF(('1 - Cover page'!$B$9-M586)= 2,"2", IF(('1 - Cover page'!$B$9-M586)= 3,"3", IF(('1 - Cover page'!$B$9-M586)= 4,"4", IF(('1 - Cover page'!$B$9-M586)= 5,"5", IF(('1 - Cover page'!$B$9-M586)= 6,"6", IF(('1 - Cover page'!$B$9-M586)= 7,"7", IF(('1 - Cover page'!$B$9-M586)= 8,"8", IF(('1 - Cover page'!$B$9-M586)= 9,"9", IF(('1 - Cover page'!$B$9-M586)= 10,"10", IF(('1 - Cover page'!$B$9-M586)= 11,"11", IF(('1 - Cover page'!$B$9-M586)= 12,"12", IF(('1 - Cover page'!$B$9-M586)= 13,"13", IF(('1 - Cover page'!$B$9-M586)= 14,"14", IF(('1 - Cover page'!$B$9-M586)= 15,"15",  ""))))))))))))))))</f>
        <v>0</v>
      </c>
      <c r="Z586" t="str">
        <f>IF(('1 - Cover page'!$B$9-I586)=0,"0", IF(('1 - Cover page'!$B$9-I586)= 1,"1", IF(('1 - Cover page'!$B$9-I586)= 2,"2", IF(('1 - Cover page'!$B$9-I586)= 3,"3", IF(('1 - Cover page'!$B$9-I586)= 4,"4", IF(('1 - Cover page'!$B$9-I586)= 5,"5", IF(('1 - Cover page'!$B$9-I586)= 6,"6", IF(('1 - Cover page'!$B$9-I586)= 7,"7", IF(('1 - Cover page'!$B$9-I586)= 8,"8", IF(('1 - Cover page'!$B$9-I586)= 9,"9", IF(('1 - Cover page'!$B$9-I586)= 10,"10", IF(('1 - Cover page'!$B$9-I586)= 11,"11", IF(('1 - Cover page'!$B$9-I586)= 12,"12", IF(('1 - Cover page'!$B$9-I586)= 13,"13", IF(('1 - Cover page'!$B$9-I586)= 14,"14", IF(('1 - Cover page'!$B$9-I586)= 15,"15",  ""))))))))))))))))</f>
        <v>0</v>
      </c>
      <c r="AA586" t="e">
        <f>VLOOKUP(E586,'Age group'!$A$2:$B$7,2,TRUE)</f>
        <v>#N/A</v>
      </c>
    </row>
    <row r="587" spans="1:27" ht="12.75" x14ac:dyDescent="0.2">
      <c r="A587" s="30">
        <v>584</v>
      </c>
      <c r="B587" s="31"/>
      <c r="C587" s="31"/>
      <c r="D587" s="32"/>
      <c r="E587" s="104"/>
      <c r="F587" s="31"/>
      <c r="G587" s="31"/>
      <c r="H587" s="33"/>
      <c r="I587" s="16"/>
      <c r="J587" s="34"/>
      <c r="K587" s="34"/>
      <c r="L587" s="35"/>
      <c r="M587" s="36"/>
      <c r="N587" s="37"/>
      <c r="O587" s="37"/>
      <c r="P587" s="37"/>
      <c r="Q587" s="38"/>
      <c r="R587" s="38"/>
      <c r="S587" s="37"/>
      <c r="T587" s="39"/>
      <c r="U587" s="39"/>
      <c r="V587" s="40"/>
      <c r="X587" t="str">
        <f>IF(('1 - Cover page'!$B$9-M587)&lt;6,"&lt;=5 Days","&gt;5 Days")</f>
        <v>&lt;=5 Days</v>
      </c>
      <c r="Y587" t="str">
        <f>IF(('1 - Cover page'!$B$9-M587)=0,"0", IF(('1 - Cover page'!$B$9-M587)= 1,"1", IF(('1 - Cover page'!$B$9-M587)= 2,"2", IF(('1 - Cover page'!$B$9-M587)= 3,"3", IF(('1 - Cover page'!$B$9-M587)= 4,"4", IF(('1 - Cover page'!$B$9-M587)= 5,"5", IF(('1 - Cover page'!$B$9-M587)= 6,"6", IF(('1 - Cover page'!$B$9-M587)= 7,"7", IF(('1 - Cover page'!$B$9-M587)= 8,"8", IF(('1 - Cover page'!$B$9-M587)= 9,"9", IF(('1 - Cover page'!$B$9-M587)= 10,"10", IF(('1 - Cover page'!$B$9-M587)= 11,"11", IF(('1 - Cover page'!$B$9-M587)= 12,"12", IF(('1 - Cover page'!$B$9-M587)= 13,"13", IF(('1 - Cover page'!$B$9-M587)= 14,"14", IF(('1 - Cover page'!$B$9-M587)= 15,"15",  ""))))))))))))))))</f>
        <v>0</v>
      </c>
      <c r="Z587" t="str">
        <f>IF(('1 - Cover page'!$B$9-I587)=0,"0", IF(('1 - Cover page'!$B$9-I587)= 1,"1", IF(('1 - Cover page'!$B$9-I587)= 2,"2", IF(('1 - Cover page'!$B$9-I587)= 3,"3", IF(('1 - Cover page'!$B$9-I587)= 4,"4", IF(('1 - Cover page'!$B$9-I587)= 5,"5", IF(('1 - Cover page'!$B$9-I587)= 6,"6", IF(('1 - Cover page'!$B$9-I587)= 7,"7", IF(('1 - Cover page'!$B$9-I587)= 8,"8", IF(('1 - Cover page'!$B$9-I587)= 9,"9", IF(('1 - Cover page'!$B$9-I587)= 10,"10", IF(('1 - Cover page'!$B$9-I587)= 11,"11", IF(('1 - Cover page'!$B$9-I587)= 12,"12", IF(('1 - Cover page'!$B$9-I587)= 13,"13", IF(('1 - Cover page'!$B$9-I587)= 14,"14", IF(('1 - Cover page'!$B$9-I587)= 15,"15",  ""))))))))))))))))</f>
        <v>0</v>
      </c>
      <c r="AA587" t="e">
        <f>VLOOKUP(E587,'Age group'!$A$2:$B$7,2,TRUE)</f>
        <v>#N/A</v>
      </c>
    </row>
    <row r="588" spans="1:27" ht="12.75" x14ac:dyDescent="0.2">
      <c r="A588" s="30">
        <v>585</v>
      </c>
      <c r="B588" s="31"/>
      <c r="C588" s="31"/>
      <c r="D588" s="32"/>
      <c r="E588" s="104"/>
      <c r="F588" s="31"/>
      <c r="G588" s="31"/>
      <c r="H588" s="33"/>
      <c r="I588" s="16"/>
      <c r="J588" s="34"/>
      <c r="K588" s="34"/>
      <c r="L588" s="35"/>
      <c r="M588" s="36"/>
      <c r="N588" s="37"/>
      <c r="O588" s="37"/>
      <c r="P588" s="37"/>
      <c r="Q588" s="38"/>
      <c r="R588" s="38"/>
      <c r="S588" s="37"/>
      <c r="T588" s="39"/>
      <c r="U588" s="39"/>
      <c r="V588" s="40"/>
      <c r="X588" t="str">
        <f>IF(('1 - Cover page'!$B$9-M588)&lt;6,"&lt;=5 Days","&gt;5 Days")</f>
        <v>&lt;=5 Days</v>
      </c>
      <c r="Y588" t="str">
        <f>IF(('1 - Cover page'!$B$9-M588)=0,"0", IF(('1 - Cover page'!$B$9-M588)= 1,"1", IF(('1 - Cover page'!$B$9-M588)= 2,"2", IF(('1 - Cover page'!$B$9-M588)= 3,"3", IF(('1 - Cover page'!$B$9-M588)= 4,"4", IF(('1 - Cover page'!$B$9-M588)= 5,"5", IF(('1 - Cover page'!$B$9-M588)= 6,"6", IF(('1 - Cover page'!$B$9-M588)= 7,"7", IF(('1 - Cover page'!$B$9-M588)= 8,"8", IF(('1 - Cover page'!$B$9-M588)= 9,"9", IF(('1 - Cover page'!$B$9-M588)= 10,"10", IF(('1 - Cover page'!$B$9-M588)= 11,"11", IF(('1 - Cover page'!$B$9-M588)= 12,"12", IF(('1 - Cover page'!$B$9-M588)= 13,"13", IF(('1 - Cover page'!$B$9-M588)= 14,"14", IF(('1 - Cover page'!$B$9-M588)= 15,"15",  ""))))))))))))))))</f>
        <v>0</v>
      </c>
      <c r="Z588" t="str">
        <f>IF(('1 - Cover page'!$B$9-I588)=0,"0", IF(('1 - Cover page'!$B$9-I588)= 1,"1", IF(('1 - Cover page'!$B$9-I588)= 2,"2", IF(('1 - Cover page'!$B$9-I588)= 3,"3", IF(('1 - Cover page'!$B$9-I588)= 4,"4", IF(('1 - Cover page'!$B$9-I588)= 5,"5", IF(('1 - Cover page'!$B$9-I588)= 6,"6", IF(('1 - Cover page'!$B$9-I588)= 7,"7", IF(('1 - Cover page'!$B$9-I588)= 8,"8", IF(('1 - Cover page'!$B$9-I588)= 9,"9", IF(('1 - Cover page'!$B$9-I588)= 10,"10", IF(('1 - Cover page'!$B$9-I588)= 11,"11", IF(('1 - Cover page'!$B$9-I588)= 12,"12", IF(('1 - Cover page'!$B$9-I588)= 13,"13", IF(('1 - Cover page'!$B$9-I588)= 14,"14", IF(('1 - Cover page'!$B$9-I588)= 15,"15",  ""))))))))))))))))</f>
        <v>0</v>
      </c>
      <c r="AA588" t="e">
        <f>VLOOKUP(E588,'Age group'!$A$2:$B$7,2,TRUE)</f>
        <v>#N/A</v>
      </c>
    </row>
    <row r="589" spans="1:27" ht="12.75" x14ac:dyDescent="0.2">
      <c r="A589" s="30">
        <v>586</v>
      </c>
      <c r="B589" s="31"/>
      <c r="C589" s="31"/>
      <c r="D589" s="32"/>
      <c r="E589" s="104"/>
      <c r="F589" s="31"/>
      <c r="G589" s="31"/>
      <c r="H589" s="33"/>
      <c r="I589" s="16"/>
      <c r="J589" s="34"/>
      <c r="K589" s="34"/>
      <c r="L589" s="35"/>
      <c r="M589" s="36"/>
      <c r="N589" s="37"/>
      <c r="O589" s="37"/>
      <c r="P589" s="37"/>
      <c r="Q589" s="38"/>
      <c r="R589" s="38"/>
      <c r="S589" s="37"/>
      <c r="T589" s="39"/>
      <c r="U589" s="39"/>
      <c r="V589" s="40"/>
      <c r="X589" t="str">
        <f>IF(('1 - Cover page'!$B$9-M589)&lt;6,"&lt;=5 Days","&gt;5 Days")</f>
        <v>&lt;=5 Days</v>
      </c>
      <c r="Y589" t="str">
        <f>IF(('1 - Cover page'!$B$9-M589)=0,"0", IF(('1 - Cover page'!$B$9-M589)= 1,"1", IF(('1 - Cover page'!$B$9-M589)= 2,"2", IF(('1 - Cover page'!$B$9-M589)= 3,"3", IF(('1 - Cover page'!$B$9-M589)= 4,"4", IF(('1 - Cover page'!$B$9-M589)= 5,"5", IF(('1 - Cover page'!$B$9-M589)= 6,"6", IF(('1 - Cover page'!$B$9-M589)= 7,"7", IF(('1 - Cover page'!$B$9-M589)= 8,"8", IF(('1 - Cover page'!$B$9-M589)= 9,"9", IF(('1 - Cover page'!$B$9-M589)= 10,"10", IF(('1 - Cover page'!$B$9-M589)= 11,"11", IF(('1 - Cover page'!$B$9-M589)= 12,"12", IF(('1 - Cover page'!$B$9-M589)= 13,"13", IF(('1 - Cover page'!$B$9-M589)= 14,"14", IF(('1 - Cover page'!$B$9-M589)= 15,"15",  ""))))))))))))))))</f>
        <v>0</v>
      </c>
      <c r="Z589" t="str">
        <f>IF(('1 - Cover page'!$B$9-I589)=0,"0", IF(('1 - Cover page'!$B$9-I589)= 1,"1", IF(('1 - Cover page'!$B$9-I589)= 2,"2", IF(('1 - Cover page'!$B$9-I589)= 3,"3", IF(('1 - Cover page'!$B$9-I589)= 4,"4", IF(('1 - Cover page'!$B$9-I589)= 5,"5", IF(('1 - Cover page'!$B$9-I589)= 6,"6", IF(('1 - Cover page'!$B$9-I589)= 7,"7", IF(('1 - Cover page'!$B$9-I589)= 8,"8", IF(('1 - Cover page'!$B$9-I589)= 9,"9", IF(('1 - Cover page'!$B$9-I589)= 10,"10", IF(('1 - Cover page'!$B$9-I589)= 11,"11", IF(('1 - Cover page'!$B$9-I589)= 12,"12", IF(('1 - Cover page'!$B$9-I589)= 13,"13", IF(('1 - Cover page'!$B$9-I589)= 14,"14", IF(('1 - Cover page'!$B$9-I589)= 15,"15",  ""))))))))))))))))</f>
        <v>0</v>
      </c>
      <c r="AA589" t="e">
        <f>VLOOKUP(E589,'Age group'!$A$2:$B$7,2,TRUE)</f>
        <v>#N/A</v>
      </c>
    </row>
    <row r="590" spans="1:27" ht="12.75" x14ac:dyDescent="0.2">
      <c r="A590" s="30">
        <v>587</v>
      </c>
      <c r="B590" s="31"/>
      <c r="C590" s="31"/>
      <c r="D590" s="32"/>
      <c r="E590" s="104"/>
      <c r="F590" s="31"/>
      <c r="G590" s="31"/>
      <c r="H590" s="33"/>
      <c r="I590" s="16"/>
      <c r="J590" s="34"/>
      <c r="K590" s="34"/>
      <c r="L590" s="35"/>
      <c r="M590" s="36"/>
      <c r="N590" s="37"/>
      <c r="O590" s="37"/>
      <c r="P590" s="37"/>
      <c r="Q590" s="38"/>
      <c r="R590" s="38"/>
      <c r="S590" s="37"/>
      <c r="T590" s="39"/>
      <c r="U590" s="39"/>
      <c r="V590" s="40"/>
      <c r="X590" t="str">
        <f>IF(('1 - Cover page'!$B$9-M590)&lt;6,"&lt;=5 Days","&gt;5 Days")</f>
        <v>&lt;=5 Days</v>
      </c>
      <c r="Y590" t="str">
        <f>IF(('1 - Cover page'!$B$9-M590)=0,"0", IF(('1 - Cover page'!$B$9-M590)= 1,"1", IF(('1 - Cover page'!$B$9-M590)= 2,"2", IF(('1 - Cover page'!$B$9-M590)= 3,"3", IF(('1 - Cover page'!$B$9-M590)= 4,"4", IF(('1 - Cover page'!$B$9-M590)= 5,"5", IF(('1 - Cover page'!$B$9-M590)= 6,"6", IF(('1 - Cover page'!$B$9-M590)= 7,"7", IF(('1 - Cover page'!$B$9-M590)= 8,"8", IF(('1 - Cover page'!$B$9-M590)= 9,"9", IF(('1 - Cover page'!$B$9-M590)= 10,"10", IF(('1 - Cover page'!$B$9-M590)= 11,"11", IF(('1 - Cover page'!$B$9-M590)= 12,"12", IF(('1 - Cover page'!$B$9-M590)= 13,"13", IF(('1 - Cover page'!$B$9-M590)= 14,"14", IF(('1 - Cover page'!$B$9-M590)= 15,"15",  ""))))))))))))))))</f>
        <v>0</v>
      </c>
      <c r="Z590" t="str">
        <f>IF(('1 - Cover page'!$B$9-I590)=0,"0", IF(('1 - Cover page'!$B$9-I590)= 1,"1", IF(('1 - Cover page'!$B$9-I590)= 2,"2", IF(('1 - Cover page'!$B$9-I590)= 3,"3", IF(('1 - Cover page'!$B$9-I590)= 4,"4", IF(('1 - Cover page'!$B$9-I590)= 5,"5", IF(('1 - Cover page'!$B$9-I590)= 6,"6", IF(('1 - Cover page'!$B$9-I590)= 7,"7", IF(('1 - Cover page'!$B$9-I590)= 8,"8", IF(('1 - Cover page'!$B$9-I590)= 9,"9", IF(('1 - Cover page'!$B$9-I590)= 10,"10", IF(('1 - Cover page'!$B$9-I590)= 11,"11", IF(('1 - Cover page'!$B$9-I590)= 12,"12", IF(('1 - Cover page'!$B$9-I590)= 13,"13", IF(('1 - Cover page'!$B$9-I590)= 14,"14", IF(('1 - Cover page'!$B$9-I590)= 15,"15",  ""))))))))))))))))</f>
        <v>0</v>
      </c>
      <c r="AA590" t="e">
        <f>VLOOKUP(E590,'Age group'!$A$2:$B$7,2,TRUE)</f>
        <v>#N/A</v>
      </c>
    </row>
    <row r="591" spans="1:27" ht="12.75" x14ac:dyDescent="0.2">
      <c r="A591" s="30">
        <v>588</v>
      </c>
      <c r="B591" s="31"/>
      <c r="C591" s="31"/>
      <c r="D591" s="32"/>
      <c r="E591" s="104"/>
      <c r="F591" s="31"/>
      <c r="G591" s="31"/>
      <c r="H591" s="33"/>
      <c r="I591" s="16"/>
      <c r="J591" s="34"/>
      <c r="K591" s="34"/>
      <c r="L591" s="35"/>
      <c r="M591" s="36"/>
      <c r="N591" s="37"/>
      <c r="O591" s="37"/>
      <c r="P591" s="37"/>
      <c r="Q591" s="38"/>
      <c r="R591" s="38"/>
      <c r="S591" s="37"/>
      <c r="T591" s="39"/>
      <c r="U591" s="39"/>
      <c r="V591" s="40"/>
      <c r="X591" t="str">
        <f>IF(('1 - Cover page'!$B$9-M591)&lt;6,"&lt;=5 Days","&gt;5 Days")</f>
        <v>&lt;=5 Days</v>
      </c>
      <c r="Y591" t="str">
        <f>IF(('1 - Cover page'!$B$9-M591)=0,"0", IF(('1 - Cover page'!$B$9-M591)= 1,"1", IF(('1 - Cover page'!$B$9-M591)= 2,"2", IF(('1 - Cover page'!$B$9-M591)= 3,"3", IF(('1 - Cover page'!$B$9-M591)= 4,"4", IF(('1 - Cover page'!$B$9-M591)= 5,"5", IF(('1 - Cover page'!$B$9-M591)= 6,"6", IF(('1 - Cover page'!$B$9-M591)= 7,"7", IF(('1 - Cover page'!$B$9-M591)= 8,"8", IF(('1 - Cover page'!$B$9-M591)= 9,"9", IF(('1 - Cover page'!$B$9-M591)= 10,"10", IF(('1 - Cover page'!$B$9-M591)= 11,"11", IF(('1 - Cover page'!$B$9-M591)= 12,"12", IF(('1 - Cover page'!$B$9-M591)= 13,"13", IF(('1 - Cover page'!$B$9-M591)= 14,"14", IF(('1 - Cover page'!$B$9-M591)= 15,"15",  ""))))))))))))))))</f>
        <v>0</v>
      </c>
      <c r="Z591" t="str">
        <f>IF(('1 - Cover page'!$B$9-I591)=0,"0", IF(('1 - Cover page'!$B$9-I591)= 1,"1", IF(('1 - Cover page'!$B$9-I591)= 2,"2", IF(('1 - Cover page'!$B$9-I591)= 3,"3", IF(('1 - Cover page'!$B$9-I591)= 4,"4", IF(('1 - Cover page'!$B$9-I591)= 5,"5", IF(('1 - Cover page'!$B$9-I591)= 6,"6", IF(('1 - Cover page'!$B$9-I591)= 7,"7", IF(('1 - Cover page'!$B$9-I591)= 8,"8", IF(('1 - Cover page'!$B$9-I591)= 9,"9", IF(('1 - Cover page'!$B$9-I591)= 10,"10", IF(('1 - Cover page'!$B$9-I591)= 11,"11", IF(('1 - Cover page'!$B$9-I591)= 12,"12", IF(('1 - Cover page'!$B$9-I591)= 13,"13", IF(('1 - Cover page'!$B$9-I591)= 14,"14", IF(('1 - Cover page'!$B$9-I591)= 15,"15",  ""))))))))))))))))</f>
        <v>0</v>
      </c>
      <c r="AA591" t="e">
        <f>VLOOKUP(E591,'Age group'!$A$2:$B$7,2,TRUE)</f>
        <v>#N/A</v>
      </c>
    </row>
    <row r="592" spans="1:27" ht="12.75" x14ac:dyDescent="0.2">
      <c r="A592" s="30">
        <v>589</v>
      </c>
      <c r="B592" s="31"/>
      <c r="C592" s="31"/>
      <c r="D592" s="32"/>
      <c r="E592" s="104"/>
      <c r="F592" s="31"/>
      <c r="G592" s="31"/>
      <c r="H592" s="33"/>
      <c r="I592" s="16"/>
      <c r="J592" s="34"/>
      <c r="K592" s="34"/>
      <c r="L592" s="35"/>
      <c r="M592" s="36"/>
      <c r="N592" s="37"/>
      <c r="O592" s="37"/>
      <c r="P592" s="37"/>
      <c r="Q592" s="38"/>
      <c r="R592" s="38"/>
      <c r="S592" s="37"/>
      <c r="T592" s="39"/>
      <c r="U592" s="39"/>
      <c r="V592" s="40"/>
      <c r="X592" t="str">
        <f>IF(('1 - Cover page'!$B$9-M592)&lt;6,"&lt;=5 Days","&gt;5 Days")</f>
        <v>&lt;=5 Days</v>
      </c>
      <c r="Y592" t="str">
        <f>IF(('1 - Cover page'!$B$9-M592)=0,"0", IF(('1 - Cover page'!$B$9-M592)= 1,"1", IF(('1 - Cover page'!$B$9-M592)= 2,"2", IF(('1 - Cover page'!$B$9-M592)= 3,"3", IF(('1 - Cover page'!$B$9-M592)= 4,"4", IF(('1 - Cover page'!$B$9-M592)= 5,"5", IF(('1 - Cover page'!$B$9-M592)= 6,"6", IF(('1 - Cover page'!$B$9-M592)= 7,"7", IF(('1 - Cover page'!$B$9-M592)= 8,"8", IF(('1 - Cover page'!$B$9-M592)= 9,"9", IF(('1 - Cover page'!$B$9-M592)= 10,"10", IF(('1 - Cover page'!$B$9-M592)= 11,"11", IF(('1 - Cover page'!$B$9-M592)= 12,"12", IF(('1 - Cover page'!$B$9-M592)= 13,"13", IF(('1 - Cover page'!$B$9-M592)= 14,"14", IF(('1 - Cover page'!$B$9-M592)= 15,"15",  ""))))))))))))))))</f>
        <v>0</v>
      </c>
      <c r="Z592" t="str">
        <f>IF(('1 - Cover page'!$B$9-I592)=0,"0", IF(('1 - Cover page'!$B$9-I592)= 1,"1", IF(('1 - Cover page'!$B$9-I592)= 2,"2", IF(('1 - Cover page'!$B$9-I592)= 3,"3", IF(('1 - Cover page'!$B$9-I592)= 4,"4", IF(('1 - Cover page'!$B$9-I592)= 5,"5", IF(('1 - Cover page'!$B$9-I592)= 6,"6", IF(('1 - Cover page'!$B$9-I592)= 7,"7", IF(('1 - Cover page'!$B$9-I592)= 8,"8", IF(('1 - Cover page'!$B$9-I592)= 9,"9", IF(('1 - Cover page'!$B$9-I592)= 10,"10", IF(('1 - Cover page'!$B$9-I592)= 11,"11", IF(('1 - Cover page'!$B$9-I592)= 12,"12", IF(('1 - Cover page'!$B$9-I592)= 13,"13", IF(('1 - Cover page'!$B$9-I592)= 14,"14", IF(('1 - Cover page'!$B$9-I592)= 15,"15",  ""))))))))))))))))</f>
        <v>0</v>
      </c>
      <c r="AA592" t="e">
        <f>VLOOKUP(E592,'Age group'!$A$2:$B$7,2,TRUE)</f>
        <v>#N/A</v>
      </c>
    </row>
    <row r="593" spans="1:27" ht="12.75" x14ac:dyDescent="0.2">
      <c r="A593" s="30">
        <v>590</v>
      </c>
      <c r="B593" s="31"/>
      <c r="C593" s="31"/>
      <c r="D593" s="32"/>
      <c r="E593" s="104"/>
      <c r="F593" s="31"/>
      <c r="G593" s="31"/>
      <c r="H593" s="33"/>
      <c r="I593" s="16"/>
      <c r="J593" s="34"/>
      <c r="K593" s="34"/>
      <c r="L593" s="35"/>
      <c r="M593" s="36"/>
      <c r="N593" s="37"/>
      <c r="O593" s="37"/>
      <c r="P593" s="37"/>
      <c r="Q593" s="38"/>
      <c r="R593" s="38"/>
      <c r="S593" s="37"/>
      <c r="T593" s="39"/>
      <c r="U593" s="39"/>
      <c r="V593" s="40"/>
      <c r="X593" t="str">
        <f>IF(('1 - Cover page'!$B$9-M593)&lt;6,"&lt;=5 Days","&gt;5 Days")</f>
        <v>&lt;=5 Days</v>
      </c>
      <c r="Y593" t="str">
        <f>IF(('1 - Cover page'!$B$9-M593)=0,"0", IF(('1 - Cover page'!$B$9-M593)= 1,"1", IF(('1 - Cover page'!$B$9-M593)= 2,"2", IF(('1 - Cover page'!$B$9-M593)= 3,"3", IF(('1 - Cover page'!$B$9-M593)= 4,"4", IF(('1 - Cover page'!$B$9-M593)= 5,"5", IF(('1 - Cover page'!$B$9-M593)= 6,"6", IF(('1 - Cover page'!$B$9-M593)= 7,"7", IF(('1 - Cover page'!$B$9-M593)= 8,"8", IF(('1 - Cover page'!$B$9-M593)= 9,"9", IF(('1 - Cover page'!$B$9-M593)= 10,"10", IF(('1 - Cover page'!$B$9-M593)= 11,"11", IF(('1 - Cover page'!$B$9-M593)= 12,"12", IF(('1 - Cover page'!$B$9-M593)= 13,"13", IF(('1 - Cover page'!$B$9-M593)= 14,"14", IF(('1 - Cover page'!$B$9-M593)= 15,"15",  ""))))))))))))))))</f>
        <v>0</v>
      </c>
      <c r="Z593" t="str">
        <f>IF(('1 - Cover page'!$B$9-I593)=0,"0", IF(('1 - Cover page'!$B$9-I593)= 1,"1", IF(('1 - Cover page'!$B$9-I593)= 2,"2", IF(('1 - Cover page'!$B$9-I593)= 3,"3", IF(('1 - Cover page'!$B$9-I593)= 4,"4", IF(('1 - Cover page'!$B$9-I593)= 5,"5", IF(('1 - Cover page'!$B$9-I593)= 6,"6", IF(('1 - Cover page'!$B$9-I593)= 7,"7", IF(('1 - Cover page'!$B$9-I593)= 8,"8", IF(('1 - Cover page'!$B$9-I593)= 9,"9", IF(('1 - Cover page'!$B$9-I593)= 10,"10", IF(('1 - Cover page'!$B$9-I593)= 11,"11", IF(('1 - Cover page'!$B$9-I593)= 12,"12", IF(('1 - Cover page'!$B$9-I593)= 13,"13", IF(('1 - Cover page'!$B$9-I593)= 14,"14", IF(('1 - Cover page'!$B$9-I593)= 15,"15",  ""))))))))))))))))</f>
        <v>0</v>
      </c>
      <c r="AA593" t="e">
        <f>VLOOKUP(E593,'Age group'!$A$2:$B$7,2,TRUE)</f>
        <v>#N/A</v>
      </c>
    </row>
    <row r="594" spans="1:27" ht="12.75" x14ac:dyDescent="0.2">
      <c r="A594" s="30">
        <v>591</v>
      </c>
      <c r="B594" s="31"/>
      <c r="C594" s="31"/>
      <c r="D594" s="32"/>
      <c r="E594" s="104"/>
      <c r="F594" s="31"/>
      <c r="G594" s="31"/>
      <c r="H594" s="33"/>
      <c r="I594" s="16"/>
      <c r="J594" s="34"/>
      <c r="K594" s="34"/>
      <c r="L594" s="35"/>
      <c r="M594" s="36"/>
      <c r="N594" s="37"/>
      <c r="O594" s="37"/>
      <c r="P594" s="37"/>
      <c r="Q594" s="38"/>
      <c r="R594" s="38"/>
      <c r="S594" s="37"/>
      <c r="T594" s="39"/>
      <c r="U594" s="39"/>
      <c r="V594" s="40"/>
      <c r="X594" t="str">
        <f>IF(('1 - Cover page'!$B$9-M594)&lt;6,"&lt;=5 Days","&gt;5 Days")</f>
        <v>&lt;=5 Days</v>
      </c>
      <c r="Y594" t="str">
        <f>IF(('1 - Cover page'!$B$9-M594)=0,"0", IF(('1 - Cover page'!$B$9-M594)= 1,"1", IF(('1 - Cover page'!$B$9-M594)= 2,"2", IF(('1 - Cover page'!$B$9-M594)= 3,"3", IF(('1 - Cover page'!$B$9-M594)= 4,"4", IF(('1 - Cover page'!$B$9-M594)= 5,"5", IF(('1 - Cover page'!$B$9-M594)= 6,"6", IF(('1 - Cover page'!$B$9-M594)= 7,"7", IF(('1 - Cover page'!$B$9-M594)= 8,"8", IF(('1 - Cover page'!$B$9-M594)= 9,"9", IF(('1 - Cover page'!$B$9-M594)= 10,"10", IF(('1 - Cover page'!$B$9-M594)= 11,"11", IF(('1 - Cover page'!$B$9-M594)= 12,"12", IF(('1 - Cover page'!$B$9-M594)= 13,"13", IF(('1 - Cover page'!$B$9-M594)= 14,"14", IF(('1 - Cover page'!$B$9-M594)= 15,"15",  ""))))))))))))))))</f>
        <v>0</v>
      </c>
      <c r="Z594" t="str">
        <f>IF(('1 - Cover page'!$B$9-I594)=0,"0", IF(('1 - Cover page'!$B$9-I594)= 1,"1", IF(('1 - Cover page'!$B$9-I594)= 2,"2", IF(('1 - Cover page'!$B$9-I594)= 3,"3", IF(('1 - Cover page'!$B$9-I594)= 4,"4", IF(('1 - Cover page'!$B$9-I594)= 5,"5", IF(('1 - Cover page'!$B$9-I594)= 6,"6", IF(('1 - Cover page'!$B$9-I594)= 7,"7", IF(('1 - Cover page'!$B$9-I594)= 8,"8", IF(('1 - Cover page'!$B$9-I594)= 9,"9", IF(('1 - Cover page'!$B$9-I594)= 10,"10", IF(('1 - Cover page'!$B$9-I594)= 11,"11", IF(('1 - Cover page'!$B$9-I594)= 12,"12", IF(('1 - Cover page'!$B$9-I594)= 13,"13", IF(('1 - Cover page'!$B$9-I594)= 14,"14", IF(('1 - Cover page'!$B$9-I594)= 15,"15",  ""))))))))))))))))</f>
        <v>0</v>
      </c>
      <c r="AA594" t="e">
        <f>VLOOKUP(E594,'Age group'!$A$2:$B$7,2,TRUE)</f>
        <v>#N/A</v>
      </c>
    </row>
    <row r="595" spans="1:27" ht="12.75" x14ac:dyDescent="0.2">
      <c r="A595" s="30">
        <v>592</v>
      </c>
      <c r="B595" s="31"/>
      <c r="C595" s="31"/>
      <c r="D595" s="32"/>
      <c r="E595" s="104"/>
      <c r="F595" s="31"/>
      <c r="G595" s="31"/>
      <c r="H595" s="33"/>
      <c r="I595" s="16"/>
      <c r="J595" s="34"/>
      <c r="K595" s="34"/>
      <c r="L595" s="35"/>
      <c r="M595" s="36"/>
      <c r="N595" s="37"/>
      <c r="O595" s="37"/>
      <c r="P595" s="37"/>
      <c r="Q595" s="38"/>
      <c r="R595" s="38"/>
      <c r="S595" s="37"/>
      <c r="T595" s="39"/>
      <c r="U595" s="39"/>
      <c r="V595" s="40"/>
      <c r="X595" t="str">
        <f>IF(('1 - Cover page'!$B$9-M595)&lt;6,"&lt;=5 Days","&gt;5 Days")</f>
        <v>&lt;=5 Days</v>
      </c>
      <c r="Y595" t="str">
        <f>IF(('1 - Cover page'!$B$9-M595)=0,"0", IF(('1 - Cover page'!$B$9-M595)= 1,"1", IF(('1 - Cover page'!$B$9-M595)= 2,"2", IF(('1 - Cover page'!$B$9-M595)= 3,"3", IF(('1 - Cover page'!$B$9-M595)= 4,"4", IF(('1 - Cover page'!$B$9-M595)= 5,"5", IF(('1 - Cover page'!$B$9-M595)= 6,"6", IF(('1 - Cover page'!$B$9-M595)= 7,"7", IF(('1 - Cover page'!$B$9-M595)= 8,"8", IF(('1 - Cover page'!$B$9-M595)= 9,"9", IF(('1 - Cover page'!$B$9-M595)= 10,"10", IF(('1 - Cover page'!$B$9-M595)= 11,"11", IF(('1 - Cover page'!$B$9-M595)= 12,"12", IF(('1 - Cover page'!$B$9-M595)= 13,"13", IF(('1 - Cover page'!$B$9-M595)= 14,"14", IF(('1 - Cover page'!$B$9-M595)= 15,"15",  ""))))))))))))))))</f>
        <v>0</v>
      </c>
      <c r="Z595" t="str">
        <f>IF(('1 - Cover page'!$B$9-I595)=0,"0", IF(('1 - Cover page'!$B$9-I595)= 1,"1", IF(('1 - Cover page'!$B$9-I595)= 2,"2", IF(('1 - Cover page'!$B$9-I595)= 3,"3", IF(('1 - Cover page'!$B$9-I595)= 4,"4", IF(('1 - Cover page'!$B$9-I595)= 5,"5", IF(('1 - Cover page'!$B$9-I595)= 6,"6", IF(('1 - Cover page'!$B$9-I595)= 7,"7", IF(('1 - Cover page'!$B$9-I595)= 8,"8", IF(('1 - Cover page'!$B$9-I595)= 9,"9", IF(('1 - Cover page'!$B$9-I595)= 10,"10", IF(('1 - Cover page'!$B$9-I595)= 11,"11", IF(('1 - Cover page'!$B$9-I595)= 12,"12", IF(('1 - Cover page'!$B$9-I595)= 13,"13", IF(('1 - Cover page'!$B$9-I595)= 14,"14", IF(('1 - Cover page'!$B$9-I595)= 15,"15",  ""))))))))))))))))</f>
        <v>0</v>
      </c>
      <c r="AA595" t="e">
        <f>VLOOKUP(E595,'Age group'!$A$2:$B$7,2,TRUE)</f>
        <v>#N/A</v>
      </c>
    </row>
    <row r="596" spans="1:27" ht="12.75" x14ac:dyDescent="0.2">
      <c r="A596" s="30">
        <v>593</v>
      </c>
      <c r="B596" s="31"/>
      <c r="C596" s="31"/>
      <c r="D596" s="32"/>
      <c r="E596" s="104"/>
      <c r="F596" s="31"/>
      <c r="G596" s="31"/>
      <c r="H596" s="33"/>
      <c r="I596" s="16"/>
      <c r="J596" s="34"/>
      <c r="K596" s="34"/>
      <c r="L596" s="35"/>
      <c r="M596" s="36"/>
      <c r="N596" s="37"/>
      <c r="O596" s="37"/>
      <c r="P596" s="37"/>
      <c r="Q596" s="38"/>
      <c r="R596" s="38"/>
      <c r="S596" s="37"/>
      <c r="T596" s="39"/>
      <c r="U596" s="39"/>
      <c r="V596" s="40"/>
      <c r="X596" t="str">
        <f>IF(('1 - Cover page'!$B$9-M596)&lt;6,"&lt;=5 Days","&gt;5 Days")</f>
        <v>&lt;=5 Days</v>
      </c>
      <c r="Y596" t="str">
        <f>IF(('1 - Cover page'!$B$9-M596)=0,"0", IF(('1 - Cover page'!$B$9-M596)= 1,"1", IF(('1 - Cover page'!$B$9-M596)= 2,"2", IF(('1 - Cover page'!$B$9-M596)= 3,"3", IF(('1 - Cover page'!$B$9-M596)= 4,"4", IF(('1 - Cover page'!$B$9-M596)= 5,"5", IF(('1 - Cover page'!$B$9-M596)= 6,"6", IF(('1 - Cover page'!$B$9-M596)= 7,"7", IF(('1 - Cover page'!$B$9-M596)= 8,"8", IF(('1 - Cover page'!$B$9-M596)= 9,"9", IF(('1 - Cover page'!$B$9-M596)= 10,"10", IF(('1 - Cover page'!$B$9-M596)= 11,"11", IF(('1 - Cover page'!$B$9-M596)= 12,"12", IF(('1 - Cover page'!$B$9-M596)= 13,"13", IF(('1 - Cover page'!$B$9-M596)= 14,"14", IF(('1 - Cover page'!$B$9-M596)= 15,"15",  ""))))))))))))))))</f>
        <v>0</v>
      </c>
      <c r="Z596" t="str">
        <f>IF(('1 - Cover page'!$B$9-I596)=0,"0", IF(('1 - Cover page'!$B$9-I596)= 1,"1", IF(('1 - Cover page'!$B$9-I596)= 2,"2", IF(('1 - Cover page'!$B$9-I596)= 3,"3", IF(('1 - Cover page'!$B$9-I596)= 4,"4", IF(('1 - Cover page'!$B$9-I596)= 5,"5", IF(('1 - Cover page'!$B$9-I596)= 6,"6", IF(('1 - Cover page'!$B$9-I596)= 7,"7", IF(('1 - Cover page'!$B$9-I596)= 8,"8", IF(('1 - Cover page'!$B$9-I596)= 9,"9", IF(('1 - Cover page'!$B$9-I596)= 10,"10", IF(('1 - Cover page'!$B$9-I596)= 11,"11", IF(('1 - Cover page'!$B$9-I596)= 12,"12", IF(('1 - Cover page'!$B$9-I596)= 13,"13", IF(('1 - Cover page'!$B$9-I596)= 14,"14", IF(('1 - Cover page'!$B$9-I596)= 15,"15",  ""))))))))))))))))</f>
        <v>0</v>
      </c>
      <c r="AA596" t="e">
        <f>VLOOKUP(E596,'Age group'!$A$2:$B$7,2,TRUE)</f>
        <v>#N/A</v>
      </c>
    </row>
    <row r="597" spans="1:27" ht="12.75" x14ac:dyDescent="0.2">
      <c r="A597" s="30">
        <v>594</v>
      </c>
      <c r="B597" s="31"/>
      <c r="C597" s="31"/>
      <c r="D597" s="32"/>
      <c r="E597" s="104"/>
      <c r="F597" s="31"/>
      <c r="G597" s="31"/>
      <c r="H597" s="33"/>
      <c r="I597" s="16"/>
      <c r="J597" s="34"/>
      <c r="K597" s="34"/>
      <c r="L597" s="35"/>
      <c r="M597" s="36"/>
      <c r="N597" s="37"/>
      <c r="O597" s="37"/>
      <c r="P597" s="37"/>
      <c r="Q597" s="38"/>
      <c r="R597" s="38"/>
      <c r="S597" s="37"/>
      <c r="T597" s="39"/>
      <c r="U597" s="39"/>
      <c r="V597" s="40"/>
      <c r="X597" t="str">
        <f>IF(('1 - Cover page'!$B$9-M597)&lt;6,"&lt;=5 Days","&gt;5 Days")</f>
        <v>&lt;=5 Days</v>
      </c>
      <c r="Y597" t="str">
        <f>IF(('1 - Cover page'!$B$9-M597)=0,"0", IF(('1 - Cover page'!$B$9-M597)= 1,"1", IF(('1 - Cover page'!$B$9-M597)= 2,"2", IF(('1 - Cover page'!$B$9-M597)= 3,"3", IF(('1 - Cover page'!$B$9-M597)= 4,"4", IF(('1 - Cover page'!$B$9-M597)= 5,"5", IF(('1 - Cover page'!$B$9-M597)= 6,"6", IF(('1 - Cover page'!$B$9-M597)= 7,"7", IF(('1 - Cover page'!$B$9-M597)= 8,"8", IF(('1 - Cover page'!$B$9-M597)= 9,"9", IF(('1 - Cover page'!$B$9-M597)= 10,"10", IF(('1 - Cover page'!$B$9-M597)= 11,"11", IF(('1 - Cover page'!$B$9-M597)= 12,"12", IF(('1 - Cover page'!$B$9-M597)= 13,"13", IF(('1 - Cover page'!$B$9-M597)= 14,"14", IF(('1 - Cover page'!$B$9-M597)= 15,"15",  ""))))))))))))))))</f>
        <v>0</v>
      </c>
      <c r="Z597" t="str">
        <f>IF(('1 - Cover page'!$B$9-I597)=0,"0", IF(('1 - Cover page'!$B$9-I597)= 1,"1", IF(('1 - Cover page'!$B$9-I597)= 2,"2", IF(('1 - Cover page'!$B$9-I597)= 3,"3", IF(('1 - Cover page'!$B$9-I597)= 4,"4", IF(('1 - Cover page'!$B$9-I597)= 5,"5", IF(('1 - Cover page'!$B$9-I597)= 6,"6", IF(('1 - Cover page'!$B$9-I597)= 7,"7", IF(('1 - Cover page'!$B$9-I597)= 8,"8", IF(('1 - Cover page'!$B$9-I597)= 9,"9", IF(('1 - Cover page'!$B$9-I597)= 10,"10", IF(('1 - Cover page'!$B$9-I597)= 11,"11", IF(('1 - Cover page'!$B$9-I597)= 12,"12", IF(('1 - Cover page'!$B$9-I597)= 13,"13", IF(('1 - Cover page'!$B$9-I597)= 14,"14", IF(('1 - Cover page'!$B$9-I597)= 15,"15",  ""))))))))))))))))</f>
        <v>0</v>
      </c>
      <c r="AA597" t="e">
        <f>VLOOKUP(E597,'Age group'!$A$2:$B$7,2,TRUE)</f>
        <v>#N/A</v>
      </c>
    </row>
    <row r="598" spans="1:27" ht="12.75" x14ac:dyDescent="0.2">
      <c r="A598" s="30">
        <v>595</v>
      </c>
      <c r="B598" s="31"/>
      <c r="C598" s="31"/>
      <c r="D598" s="32"/>
      <c r="E598" s="104"/>
      <c r="F598" s="31"/>
      <c r="G598" s="31"/>
      <c r="H598" s="33"/>
      <c r="I598" s="16"/>
      <c r="J598" s="34"/>
      <c r="K598" s="34"/>
      <c r="L598" s="35"/>
      <c r="M598" s="36"/>
      <c r="N598" s="37"/>
      <c r="O598" s="37"/>
      <c r="P598" s="37"/>
      <c r="Q598" s="38"/>
      <c r="R598" s="38"/>
      <c r="S598" s="37"/>
      <c r="T598" s="39"/>
      <c r="U598" s="39"/>
      <c r="V598" s="40"/>
      <c r="X598" t="str">
        <f>IF(('1 - Cover page'!$B$9-M598)&lt;6,"&lt;=5 Days","&gt;5 Days")</f>
        <v>&lt;=5 Days</v>
      </c>
      <c r="Y598" t="str">
        <f>IF(('1 - Cover page'!$B$9-M598)=0,"0", IF(('1 - Cover page'!$B$9-M598)= 1,"1", IF(('1 - Cover page'!$B$9-M598)= 2,"2", IF(('1 - Cover page'!$B$9-M598)= 3,"3", IF(('1 - Cover page'!$B$9-M598)= 4,"4", IF(('1 - Cover page'!$B$9-M598)= 5,"5", IF(('1 - Cover page'!$B$9-M598)= 6,"6", IF(('1 - Cover page'!$B$9-M598)= 7,"7", IF(('1 - Cover page'!$B$9-M598)= 8,"8", IF(('1 - Cover page'!$B$9-M598)= 9,"9", IF(('1 - Cover page'!$B$9-M598)= 10,"10", IF(('1 - Cover page'!$B$9-M598)= 11,"11", IF(('1 - Cover page'!$B$9-M598)= 12,"12", IF(('1 - Cover page'!$B$9-M598)= 13,"13", IF(('1 - Cover page'!$B$9-M598)= 14,"14", IF(('1 - Cover page'!$B$9-M598)= 15,"15",  ""))))))))))))))))</f>
        <v>0</v>
      </c>
      <c r="Z598" t="str">
        <f>IF(('1 - Cover page'!$B$9-I598)=0,"0", IF(('1 - Cover page'!$B$9-I598)= 1,"1", IF(('1 - Cover page'!$B$9-I598)= 2,"2", IF(('1 - Cover page'!$B$9-I598)= 3,"3", IF(('1 - Cover page'!$B$9-I598)= 4,"4", IF(('1 - Cover page'!$B$9-I598)= 5,"5", IF(('1 - Cover page'!$B$9-I598)= 6,"6", IF(('1 - Cover page'!$B$9-I598)= 7,"7", IF(('1 - Cover page'!$B$9-I598)= 8,"8", IF(('1 - Cover page'!$B$9-I598)= 9,"9", IF(('1 - Cover page'!$B$9-I598)= 10,"10", IF(('1 - Cover page'!$B$9-I598)= 11,"11", IF(('1 - Cover page'!$B$9-I598)= 12,"12", IF(('1 - Cover page'!$B$9-I598)= 13,"13", IF(('1 - Cover page'!$B$9-I598)= 14,"14", IF(('1 - Cover page'!$B$9-I598)= 15,"15",  ""))))))))))))))))</f>
        <v>0</v>
      </c>
      <c r="AA598" t="e">
        <f>VLOOKUP(E598,'Age group'!$A$2:$B$7,2,TRUE)</f>
        <v>#N/A</v>
      </c>
    </row>
    <row r="599" spans="1:27" ht="12.75" x14ac:dyDescent="0.2">
      <c r="A599" s="30">
        <v>596</v>
      </c>
      <c r="B599" s="31"/>
      <c r="C599" s="31"/>
      <c r="D599" s="32"/>
      <c r="E599" s="104"/>
      <c r="F599" s="31"/>
      <c r="G599" s="31"/>
      <c r="H599" s="33"/>
      <c r="I599" s="16"/>
      <c r="J599" s="34"/>
      <c r="K599" s="34"/>
      <c r="L599" s="35"/>
      <c r="M599" s="36"/>
      <c r="N599" s="37"/>
      <c r="O599" s="37"/>
      <c r="P599" s="37"/>
      <c r="Q599" s="38"/>
      <c r="R599" s="38"/>
      <c r="S599" s="37"/>
      <c r="T599" s="39"/>
      <c r="U599" s="39"/>
      <c r="V599" s="40"/>
      <c r="X599" t="str">
        <f>IF(('1 - Cover page'!$B$9-M599)&lt;6,"&lt;=5 Days","&gt;5 Days")</f>
        <v>&lt;=5 Days</v>
      </c>
      <c r="Y599" t="str">
        <f>IF(('1 - Cover page'!$B$9-M599)=0,"0", IF(('1 - Cover page'!$B$9-M599)= 1,"1", IF(('1 - Cover page'!$B$9-M599)= 2,"2", IF(('1 - Cover page'!$B$9-M599)= 3,"3", IF(('1 - Cover page'!$B$9-M599)= 4,"4", IF(('1 - Cover page'!$B$9-M599)= 5,"5", IF(('1 - Cover page'!$B$9-M599)= 6,"6", IF(('1 - Cover page'!$B$9-M599)= 7,"7", IF(('1 - Cover page'!$B$9-M599)= 8,"8", IF(('1 - Cover page'!$B$9-M599)= 9,"9", IF(('1 - Cover page'!$B$9-M599)= 10,"10", IF(('1 - Cover page'!$B$9-M599)= 11,"11", IF(('1 - Cover page'!$B$9-M599)= 12,"12", IF(('1 - Cover page'!$B$9-M599)= 13,"13", IF(('1 - Cover page'!$B$9-M599)= 14,"14", IF(('1 - Cover page'!$B$9-M599)= 15,"15",  ""))))))))))))))))</f>
        <v>0</v>
      </c>
      <c r="Z599" t="str">
        <f>IF(('1 - Cover page'!$B$9-I599)=0,"0", IF(('1 - Cover page'!$B$9-I599)= 1,"1", IF(('1 - Cover page'!$B$9-I599)= 2,"2", IF(('1 - Cover page'!$B$9-I599)= 3,"3", IF(('1 - Cover page'!$B$9-I599)= 4,"4", IF(('1 - Cover page'!$B$9-I599)= 5,"5", IF(('1 - Cover page'!$B$9-I599)= 6,"6", IF(('1 - Cover page'!$B$9-I599)= 7,"7", IF(('1 - Cover page'!$B$9-I599)= 8,"8", IF(('1 - Cover page'!$B$9-I599)= 9,"9", IF(('1 - Cover page'!$B$9-I599)= 10,"10", IF(('1 - Cover page'!$B$9-I599)= 11,"11", IF(('1 - Cover page'!$B$9-I599)= 12,"12", IF(('1 - Cover page'!$B$9-I599)= 13,"13", IF(('1 - Cover page'!$B$9-I599)= 14,"14", IF(('1 - Cover page'!$B$9-I599)= 15,"15",  ""))))))))))))))))</f>
        <v>0</v>
      </c>
      <c r="AA599" t="e">
        <f>VLOOKUP(E599,'Age group'!$A$2:$B$7,2,TRUE)</f>
        <v>#N/A</v>
      </c>
    </row>
    <row r="600" spans="1:27" ht="12.75" x14ac:dyDescent="0.2">
      <c r="A600" s="30">
        <v>597</v>
      </c>
      <c r="B600" s="31"/>
      <c r="C600" s="31"/>
      <c r="D600" s="32"/>
      <c r="E600" s="104"/>
      <c r="F600" s="31"/>
      <c r="G600" s="31"/>
      <c r="H600" s="33"/>
      <c r="I600" s="16"/>
      <c r="J600" s="34"/>
      <c r="K600" s="34"/>
      <c r="L600" s="35"/>
      <c r="M600" s="36"/>
      <c r="N600" s="37"/>
      <c r="O600" s="37"/>
      <c r="P600" s="37"/>
      <c r="Q600" s="38"/>
      <c r="R600" s="38"/>
      <c r="S600" s="37"/>
      <c r="T600" s="39"/>
      <c r="U600" s="39"/>
      <c r="V600" s="40"/>
      <c r="X600" t="str">
        <f>IF(('1 - Cover page'!$B$9-M600)&lt;6,"&lt;=5 Days","&gt;5 Days")</f>
        <v>&lt;=5 Days</v>
      </c>
      <c r="Y600" t="str">
        <f>IF(('1 - Cover page'!$B$9-M600)=0,"0", IF(('1 - Cover page'!$B$9-M600)= 1,"1", IF(('1 - Cover page'!$B$9-M600)= 2,"2", IF(('1 - Cover page'!$B$9-M600)= 3,"3", IF(('1 - Cover page'!$B$9-M600)= 4,"4", IF(('1 - Cover page'!$B$9-M600)= 5,"5", IF(('1 - Cover page'!$B$9-M600)= 6,"6", IF(('1 - Cover page'!$B$9-M600)= 7,"7", IF(('1 - Cover page'!$B$9-M600)= 8,"8", IF(('1 - Cover page'!$B$9-M600)= 9,"9", IF(('1 - Cover page'!$B$9-M600)= 10,"10", IF(('1 - Cover page'!$B$9-M600)= 11,"11", IF(('1 - Cover page'!$B$9-M600)= 12,"12", IF(('1 - Cover page'!$B$9-M600)= 13,"13", IF(('1 - Cover page'!$B$9-M600)= 14,"14", IF(('1 - Cover page'!$B$9-M600)= 15,"15",  ""))))))))))))))))</f>
        <v>0</v>
      </c>
      <c r="Z600" t="str">
        <f>IF(('1 - Cover page'!$B$9-I600)=0,"0", IF(('1 - Cover page'!$B$9-I600)= 1,"1", IF(('1 - Cover page'!$B$9-I600)= 2,"2", IF(('1 - Cover page'!$B$9-I600)= 3,"3", IF(('1 - Cover page'!$B$9-I600)= 4,"4", IF(('1 - Cover page'!$B$9-I600)= 5,"5", IF(('1 - Cover page'!$B$9-I600)= 6,"6", IF(('1 - Cover page'!$B$9-I600)= 7,"7", IF(('1 - Cover page'!$B$9-I600)= 8,"8", IF(('1 - Cover page'!$B$9-I600)= 9,"9", IF(('1 - Cover page'!$B$9-I600)= 10,"10", IF(('1 - Cover page'!$B$9-I600)= 11,"11", IF(('1 - Cover page'!$B$9-I600)= 12,"12", IF(('1 - Cover page'!$B$9-I600)= 13,"13", IF(('1 - Cover page'!$B$9-I600)= 14,"14", IF(('1 - Cover page'!$B$9-I600)= 15,"15",  ""))))))))))))))))</f>
        <v>0</v>
      </c>
      <c r="AA600" t="e">
        <f>VLOOKUP(E600,'Age group'!$A$2:$B$7,2,TRUE)</f>
        <v>#N/A</v>
      </c>
    </row>
    <row r="601" spans="1:27" ht="12.75" x14ac:dyDescent="0.2">
      <c r="A601" s="30">
        <v>598</v>
      </c>
      <c r="B601" s="31"/>
      <c r="C601" s="31"/>
      <c r="D601" s="32"/>
      <c r="E601" s="104"/>
      <c r="F601" s="31"/>
      <c r="G601" s="31"/>
      <c r="H601" s="33"/>
      <c r="I601" s="16"/>
      <c r="J601" s="34"/>
      <c r="K601" s="34"/>
      <c r="L601" s="35"/>
      <c r="M601" s="36"/>
      <c r="N601" s="37"/>
      <c r="O601" s="37"/>
      <c r="P601" s="37"/>
      <c r="Q601" s="38"/>
      <c r="R601" s="38"/>
      <c r="S601" s="37"/>
      <c r="T601" s="39"/>
      <c r="U601" s="39"/>
      <c r="V601" s="40"/>
      <c r="X601" t="str">
        <f>IF(('1 - Cover page'!$B$9-M601)&lt;6,"&lt;=5 Days","&gt;5 Days")</f>
        <v>&lt;=5 Days</v>
      </c>
      <c r="Y601" t="str">
        <f>IF(('1 - Cover page'!$B$9-M601)=0,"0", IF(('1 - Cover page'!$B$9-M601)= 1,"1", IF(('1 - Cover page'!$B$9-M601)= 2,"2", IF(('1 - Cover page'!$B$9-M601)= 3,"3", IF(('1 - Cover page'!$B$9-M601)= 4,"4", IF(('1 - Cover page'!$B$9-M601)= 5,"5", IF(('1 - Cover page'!$B$9-M601)= 6,"6", IF(('1 - Cover page'!$B$9-M601)= 7,"7", IF(('1 - Cover page'!$B$9-M601)= 8,"8", IF(('1 - Cover page'!$B$9-M601)= 9,"9", IF(('1 - Cover page'!$B$9-M601)= 10,"10", IF(('1 - Cover page'!$B$9-M601)= 11,"11", IF(('1 - Cover page'!$B$9-M601)= 12,"12", IF(('1 - Cover page'!$B$9-M601)= 13,"13", IF(('1 - Cover page'!$B$9-M601)= 14,"14", IF(('1 - Cover page'!$B$9-M601)= 15,"15",  ""))))))))))))))))</f>
        <v>0</v>
      </c>
      <c r="Z601" t="str">
        <f>IF(('1 - Cover page'!$B$9-I601)=0,"0", IF(('1 - Cover page'!$B$9-I601)= 1,"1", IF(('1 - Cover page'!$B$9-I601)= 2,"2", IF(('1 - Cover page'!$B$9-I601)= 3,"3", IF(('1 - Cover page'!$B$9-I601)= 4,"4", IF(('1 - Cover page'!$B$9-I601)= 5,"5", IF(('1 - Cover page'!$B$9-I601)= 6,"6", IF(('1 - Cover page'!$B$9-I601)= 7,"7", IF(('1 - Cover page'!$B$9-I601)= 8,"8", IF(('1 - Cover page'!$B$9-I601)= 9,"9", IF(('1 - Cover page'!$B$9-I601)= 10,"10", IF(('1 - Cover page'!$B$9-I601)= 11,"11", IF(('1 - Cover page'!$B$9-I601)= 12,"12", IF(('1 - Cover page'!$B$9-I601)= 13,"13", IF(('1 - Cover page'!$B$9-I601)= 14,"14", IF(('1 - Cover page'!$B$9-I601)= 15,"15",  ""))))))))))))))))</f>
        <v>0</v>
      </c>
      <c r="AA601" t="e">
        <f>VLOOKUP(E601,'Age group'!$A$2:$B$7,2,TRUE)</f>
        <v>#N/A</v>
      </c>
    </row>
    <row r="602" spans="1:27" ht="12.75" x14ac:dyDescent="0.2">
      <c r="A602" s="30">
        <v>599</v>
      </c>
      <c r="B602" s="31"/>
      <c r="C602" s="31"/>
      <c r="D602" s="32"/>
      <c r="E602" s="104"/>
      <c r="F602" s="31"/>
      <c r="G602" s="31"/>
      <c r="H602" s="33"/>
      <c r="I602" s="16"/>
      <c r="J602" s="34"/>
      <c r="K602" s="34"/>
      <c r="L602" s="35"/>
      <c r="M602" s="36"/>
      <c r="N602" s="37"/>
      <c r="O602" s="37"/>
      <c r="P602" s="37"/>
      <c r="Q602" s="38"/>
      <c r="R602" s="38"/>
      <c r="S602" s="37"/>
      <c r="T602" s="39"/>
      <c r="U602" s="39"/>
      <c r="V602" s="40"/>
      <c r="X602" t="str">
        <f>IF(('1 - Cover page'!$B$9-M602)&lt;6,"&lt;=5 Days","&gt;5 Days")</f>
        <v>&lt;=5 Days</v>
      </c>
      <c r="Y602" t="str">
        <f>IF(('1 - Cover page'!$B$9-M602)=0,"0", IF(('1 - Cover page'!$B$9-M602)= 1,"1", IF(('1 - Cover page'!$B$9-M602)= 2,"2", IF(('1 - Cover page'!$B$9-M602)= 3,"3", IF(('1 - Cover page'!$B$9-M602)= 4,"4", IF(('1 - Cover page'!$B$9-M602)= 5,"5", IF(('1 - Cover page'!$B$9-M602)= 6,"6", IF(('1 - Cover page'!$B$9-M602)= 7,"7", IF(('1 - Cover page'!$B$9-M602)= 8,"8", IF(('1 - Cover page'!$B$9-M602)= 9,"9", IF(('1 - Cover page'!$B$9-M602)= 10,"10", IF(('1 - Cover page'!$B$9-M602)= 11,"11", IF(('1 - Cover page'!$B$9-M602)= 12,"12", IF(('1 - Cover page'!$B$9-M602)= 13,"13", IF(('1 - Cover page'!$B$9-M602)= 14,"14", IF(('1 - Cover page'!$B$9-M602)= 15,"15",  ""))))))))))))))))</f>
        <v>0</v>
      </c>
      <c r="Z602" t="str">
        <f>IF(('1 - Cover page'!$B$9-I602)=0,"0", IF(('1 - Cover page'!$B$9-I602)= 1,"1", IF(('1 - Cover page'!$B$9-I602)= 2,"2", IF(('1 - Cover page'!$B$9-I602)= 3,"3", IF(('1 - Cover page'!$B$9-I602)= 4,"4", IF(('1 - Cover page'!$B$9-I602)= 5,"5", IF(('1 - Cover page'!$B$9-I602)= 6,"6", IF(('1 - Cover page'!$B$9-I602)= 7,"7", IF(('1 - Cover page'!$B$9-I602)= 8,"8", IF(('1 - Cover page'!$B$9-I602)= 9,"9", IF(('1 - Cover page'!$B$9-I602)= 10,"10", IF(('1 - Cover page'!$B$9-I602)= 11,"11", IF(('1 - Cover page'!$B$9-I602)= 12,"12", IF(('1 - Cover page'!$B$9-I602)= 13,"13", IF(('1 - Cover page'!$B$9-I602)= 14,"14", IF(('1 - Cover page'!$B$9-I602)= 15,"15",  ""))))))))))))))))</f>
        <v>0</v>
      </c>
      <c r="AA602" t="e">
        <f>VLOOKUP(E602,'Age group'!$A$2:$B$7,2,TRUE)</f>
        <v>#N/A</v>
      </c>
    </row>
    <row r="603" spans="1:27" ht="12.75" x14ac:dyDescent="0.2">
      <c r="A603" s="30">
        <v>600</v>
      </c>
      <c r="B603" s="31"/>
      <c r="C603" s="31"/>
      <c r="D603" s="32"/>
      <c r="E603" s="104"/>
      <c r="F603" s="31"/>
      <c r="G603" s="31"/>
      <c r="H603" s="33"/>
      <c r="I603" s="16"/>
      <c r="J603" s="34"/>
      <c r="K603" s="34"/>
      <c r="L603" s="35"/>
      <c r="M603" s="36"/>
      <c r="N603" s="37"/>
      <c r="O603" s="37"/>
      <c r="P603" s="37"/>
      <c r="Q603" s="38"/>
      <c r="R603" s="38"/>
      <c r="S603" s="37"/>
      <c r="T603" s="39"/>
      <c r="U603" s="39"/>
      <c r="V603" s="40"/>
      <c r="X603" t="str">
        <f>IF(('1 - Cover page'!$B$9-M603)&lt;6,"&lt;=5 Days","&gt;5 Days")</f>
        <v>&lt;=5 Days</v>
      </c>
      <c r="Y603" t="str">
        <f>IF(('1 - Cover page'!$B$9-M603)=0,"0", IF(('1 - Cover page'!$B$9-M603)= 1,"1", IF(('1 - Cover page'!$B$9-M603)= 2,"2", IF(('1 - Cover page'!$B$9-M603)= 3,"3", IF(('1 - Cover page'!$B$9-M603)= 4,"4", IF(('1 - Cover page'!$B$9-M603)= 5,"5", IF(('1 - Cover page'!$B$9-M603)= 6,"6", IF(('1 - Cover page'!$B$9-M603)= 7,"7", IF(('1 - Cover page'!$B$9-M603)= 8,"8", IF(('1 - Cover page'!$B$9-M603)= 9,"9", IF(('1 - Cover page'!$B$9-M603)= 10,"10", IF(('1 - Cover page'!$B$9-M603)= 11,"11", IF(('1 - Cover page'!$B$9-M603)= 12,"12", IF(('1 - Cover page'!$B$9-M603)= 13,"13", IF(('1 - Cover page'!$B$9-M603)= 14,"14", IF(('1 - Cover page'!$B$9-M603)= 15,"15",  ""))))))))))))))))</f>
        <v>0</v>
      </c>
      <c r="Z603" t="str">
        <f>IF(('1 - Cover page'!$B$9-I603)=0,"0", IF(('1 - Cover page'!$B$9-I603)= 1,"1", IF(('1 - Cover page'!$B$9-I603)= 2,"2", IF(('1 - Cover page'!$B$9-I603)= 3,"3", IF(('1 - Cover page'!$B$9-I603)= 4,"4", IF(('1 - Cover page'!$B$9-I603)= 5,"5", IF(('1 - Cover page'!$B$9-I603)= 6,"6", IF(('1 - Cover page'!$B$9-I603)= 7,"7", IF(('1 - Cover page'!$B$9-I603)= 8,"8", IF(('1 - Cover page'!$B$9-I603)= 9,"9", IF(('1 - Cover page'!$B$9-I603)= 10,"10", IF(('1 - Cover page'!$B$9-I603)= 11,"11", IF(('1 - Cover page'!$B$9-I603)= 12,"12", IF(('1 - Cover page'!$B$9-I603)= 13,"13", IF(('1 - Cover page'!$B$9-I603)= 14,"14", IF(('1 - Cover page'!$B$9-I603)= 15,"15",  ""))))))))))))))))</f>
        <v>0</v>
      </c>
      <c r="AA603" t="e">
        <f>VLOOKUP(E603,'Age group'!$A$2:$B$7,2,TRUE)</f>
        <v>#N/A</v>
      </c>
    </row>
    <row r="604" spans="1:27" ht="12.75" x14ac:dyDescent="0.2">
      <c r="A604" s="30">
        <v>601</v>
      </c>
      <c r="B604" s="31"/>
      <c r="C604" s="31"/>
      <c r="D604" s="32"/>
      <c r="E604" s="104"/>
      <c r="F604" s="31"/>
      <c r="G604" s="31"/>
      <c r="H604" s="33"/>
      <c r="I604" s="16"/>
      <c r="J604" s="34"/>
      <c r="K604" s="34"/>
      <c r="L604" s="35"/>
      <c r="M604" s="36"/>
      <c r="N604" s="37"/>
      <c r="O604" s="37"/>
      <c r="P604" s="37"/>
      <c r="Q604" s="38"/>
      <c r="R604" s="38"/>
      <c r="S604" s="37"/>
      <c r="T604" s="39"/>
      <c r="U604" s="39"/>
      <c r="V604" s="40"/>
      <c r="X604" t="str">
        <f>IF(('1 - Cover page'!$B$9-M604)&lt;6,"&lt;=5 Days","&gt;5 Days")</f>
        <v>&lt;=5 Days</v>
      </c>
      <c r="Y604" t="str">
        <f>IF(('1 - Cover page'!$B$9-M604)=0,"0", IF(('1 - Cover page'!$B$9-M604)= 1,"1", IF(('1 - Cover page'!$B$9-M604)= 2,"2", IF(('1 - Cover page'!$B$9-M604)= 3,"3", IF(('1 - Cover page'!$B$9-M604)= 4,"4", IF(('1 - Cover page'!$B$9-M604)= 5,"5", IF(('1 - Cover page'!$B$9-M604)= 6,"6", IF(('1 - Cover page'!$B$9-M604)= 7,"7", IF(('1 - Cover page'!$B$9-M604)= 8,"8", IF(('1 - Cover page'!$B$9-M604)= 9,"9", IF(('1 - Cover page'!$B$9-M604)= 10,"10", IF(('1 - Cover page'!$B$9-M604)= 11,"11", IF(('1 - Cover page'!$B$9-M604)= 12,"12", IF(('1 - Cover page'!$B$9-M604)= 13,"13", IF(('1 - Cover page'!$B$9-M604)= 14,"14", IF(('1 - Cover page'!$B$9-M604)= 15,"15",  ""))))))))))))))))</f>
        <v>0</v>
      </c>
      <c r="Z604" t="str">
        <f>IF(('1 - Cover page'!$B$9-I604)=0,"0", IF(('1 - Cover page'!$B$9-I604)= 1,"1", IF(('1 - Cover page'!$B$9-I604)= 2,"2", IF(('1 - Cover page'!$B$9-I604)= 3,"3", IF(('1 - Cover page'!$B$9-I604)= 4,"4", IF(('1 - Cover page'!$B$9-I604)= 5,"5", IF(('1 - Cover page'!$B$9-I604)= 6,"6", IF(('1 - Cover page'!$B$9-I604)= 7,"7", IF(('1 - Cover page'!$B$9-I604)= 8,"8", IF(('1 - Cover page'!$B$9-I604)= 9,"9", IF(('1 - Cover page'!$B$9-I604)= 10,"10", IF(('1 - Cover page'!$B$9-I604)= 11,"11", IF(('1 - Cover page'!$B$9-I604)= 12,"12", IF(('1 - Cover page'!$B$9-I604)= 13,"13", IF(('1 - Cover page'!$B$9-I604)= 14,"14", IF(('1 - Cover page'!$B$9-I604)= 15,"15",  ""))))))))))))))))</f>
        <v>0</v>
      </c>
      <c r="AA604" t="e">
        <f>VLOOKUP(E604,'Age group'!$A$2:$B$7,2,TRUE)</f>
        <v>#N/A</v>
      </c>
    </row>
    <row r="605" spans="1:27" ht="12.75" x14ac:dyDescent="0.2">
      <c r="A605" s="30">
        <v>602</v>
      </c>
      <c r="B605" s="31"/>
      <c r="C605" s="31"/>
      <c r="D605" s="32"/>
      <c r="E605" s="104"/>
      <c r="F605" s="31"/>
      <c r="G605" s="31"/>
      <c r="H605" s="33"/>
      <c r="I605" s="16"/>
      <c r="J605" s="34"/>
      <c r="K605" s="34"/>
      <c r="L605" s="35"/>
      <c r="M605" s="36"/>
      <c r="N605" s="37"/>
      <c r="O605" s="37"/>
      <c r="P605" s="37"/>
      <c r="Q605" s="38"/>
      <c r="R605" s="38"/>
      <c r="S605" s="37"/>
      <c r="T605" s="39"/>
      <c r="U605" s="39"/>
      <c r="V605" s="40"/>
      <c r="X605" t="str">
        <f>IF(('1 - Cover page'!$B$9-M605)&lt;6,"&lt;=5 Days","&gt;5 Days")</f>
        <v>&lt;=5 Days</v>
      </c>
      <c r="Y605" t="str">
        <f>IF(('1 - Cover page'!$B$9-M605)=0,"0", IF(('1 - Cover page'!$B$9-M605)= 1,"1", IF(('1 - Cover page'!$B$9-M605)= 2,"2", IF(('1 - Cover page'!$B$9-M605)= 3,"3", IF(('1 - Cover page'!$B$9-M605)= 4,"4", IF(('1 - Cover page'!$B$9-M605)= 5,"5", IF(('1 - Cover page'!$B$9-M605)= 6,"6", IF(('1 - Cover page'!$B$9-M605)= 7,"7", IF(('1 - Cover page'!$B$9-M605)= 8,"8", IF(('1 - Cover page'!$B$9-M605)= 9,"9", IF(('1 - Cover page'!$B$9-M605)= 10,"10", IF(('1 - Cover page'!$B$9-M605)= 11,"11", IF(('1 - Cover page'!$B$9-M605)= 12,"12", IF(('1 - Cover page'!$B$9-M605)= 13,"13", IF(('1 - Cover page'!$B$9-M605)= 14,"14", IF(('1 - Cover page'!$B$9-M605)= 15,"15",  ""))))))))))))))))</f>
        <v>0</v>
      </c>
      <c r="Z605" t="str">
        <f>IF(('1 - Cover page'!$B$9-I605)=0,"0", IF(('1 - Cover page'!$B$9-I605)= 1,"1", IF(('1 - Cover page'!$B$9-I605)= 2,"2", IF(('1 - Cover page'!$B$9-I605)= 3,"3", IF(('1 - Cover page'!$B$9-I605)= 4,"4", IF(('1 - Cover page'!$B$9-I605)= 5,"5", IF(('1 - Cover page'!$B$9-I605)= 6,"6", IF(('1 - Cover page'!$B$9-I605)= 7,"7", IF(('1 - Cover page'!$B$9-I605)= 8,"8", IF(('1 - Cover page'!$B$9-I605)= 9,"9", IF(('1 - Cover page'!$B$9-I605)= 10,"10", IF(('1 - Cover page'!$B$9-I605)= 11,"11", IF(('1 - Cover page'!$B$9-I605)= 12,"12", IF(('1 - Cover page'!$B$9-I605)= 13,"13", IF(('1 - Cover page'!$B$9-I605)= 14,"14", IF(('1 - Cover page'!$B$9-I605)= 15,"15",  ""))))))))))))))))</f>
        <v>0</v>
      </c>
      <c r="AA605" t="e">
        <f>VLOOKUP(E605,'Age group'!$A$2:$B$7,2,TRUE)</f>
        <v>#N/A</v>
      </c>
    </row>
    <row r="606" spans="1:27" ht="12.75" x14ac:dyDescent="0.2">
      <c r="A606" s="30">
        <v>603</v>
      </c>
      <c r="B606" s="31"/>
      <c r="C606" s="31"/>
      <c r="D606" s="32"/>
      <c r="E606" s="104"/>
      <c r="F606" s="31"/>
      <c r="G606" s="31"/>
      <c r="H606" s="33"/>
      <c r="I606" s="16"/>
      <c r="J606" s="34"/>
      <c r="K606" s="34"/>
      <c r="L606" s="35"/>
      <c r="M606" s="36"/>
      <c r="N606" s="37"/>
      <c r="O606" s="37"/>
      <c r="P606" s="37"/>
      <c r="Q606" s="38"/>
      <c r="R606" s="38"/>
      <c r="S606" s="37"/>
      <c r="T606" s="39"/>
      <c r="U606" s="39"/>
      <c r="V606" s="40"/>
      <c r="X606" t="str">
        <f>IF(('1 - Cover page'!$B$9-M606)&lt;6,"&lt;=5 Days","&gt;5 Days")</f>
        <v>&lt;=5 Days</v>
      </c>
      <c r="Y606" t="str">
        <f>IF(('1 - Cover page'!$B$9-M606)=0,"0", IF(('1 - Cover page'!$B$9-M606)= 1,"1", IF(('1 - Cover page'!$B$9-M606)= 2,"2", IF(('1 - Cover page'!$B$9-M606)= 3,"3", IF(('1 - Cover page'!$B$9-M606)= 4,"4", IF(('1 - Cover page'!$B$9-M606)= 5,"5", IF(('1 - Cover page'!$B$9-M606)= 6,"6", IF(('1 - Cover page'!$B$9-M606)= 7,"7", IF(('1 - Cover page'!$B$9-M606)= 8,"8", IF(('1 - Cover page'!$B$9-M606)= 9,"9", IF(('1 - Cover page'!$B$9-M606)= 10,"10", IF(('1 - Cover page'!$B$9-M606)= 11,"11", IF(('1 - Cover page'!$B$9-M606)= 12,"12", IF(('1 - Cover page'!$B$9-M606)= 13,"13", IF(('1 - Cover page'!$B$9-M606)= 14,"14", IF(('1 - Cover page'!$B$9-M606)= 15,"15",  ""))))))))))))))))</f>
        <v>0</v>
      </c>
      <c r="Z606" t="str">
        <f>IF(('1 - Cover page'!$B$9-I606)=0,"0", IF(('1 - Cover page'!$B$9-I606)= 1,"1", IF(('1 - Cover page'!$B$9-I606)= 2,"2", IF(('1 - Cover page'!$B$9-I606)= 3,"3", IF(('1 - Cover page'!$B$9-I606)= 4,"4", IF(('1 - Cover page'!$B$9-I606)= 5,"5", IF(('1 - Cover page'!$B$9-I606)= 6,"6", IF(('1 - Cover page'!$B$9-I606)= 7,"7", IF(('1 - Cover page'!$B$9-I606)= 8,"8", IF(('1 - Cover page'!$B$9-I606)= 9,"9", IF(('1 - Cover page'!$B$9-I606)= 10,"10", IF(('1 - Cover page'!$B$9-I606)= 11,"11", IF(('1 - Cover page'!$B$9-I606)= 12,"12", IF(('1 - Cover page'!$B$9-I606)= 13,"13", IF(('1 - Cover page'!$B$9-I606)= 14,"14", IF(('1 - Cover page'!$B$9-I606)= 15,"15",  ""))))))))))))))))</f>
        <v>0</v>
      </c>
      <c r="AA606" t="e">
        <f>VLOOKUP(E606,'Age group'!$A$2:$B$7,2,TRUE)</f>
        <v>#N/A</v>
      </c>
    </row>
    <row r="607" spans="1:27" ht="12.75" x14ac:dyDescent="0.2">
      <c r="A607" s="30">
        <v>604</v>
      </c>
      <c r="B607" s="31"/>
      <c r="C607" s="31"/>
      <c r="D607" s="32"/>
      <c r="E607" s="104"/>
      <c r="F607" s="31"/>
      <c r="G607" s="31"/>
      <c r="H607" s="33"/>
      <c r="I607" s="16"/>
      <c r="J607" s="34"/>
      <c r="K607" s="34"/>
      <c r="L607" s="35"/>
      <c r="M607" s="36"/>
      <c r="N607" s="37"/>
      <c r="O607" s="37"/>
      <c r="P607" s="37"/>
      <c r="Q607" s="38"/>
      <c r="R607" s="38"/>
      <c r="S607" s="37"/>
      <c r="T607" s="39"/>
      <c r="U607" s="39"/>
      <c r="V607" s="40"/>
      <c r="X607" t="str">
        <f>IF(('1 - Cover page'!$B$9-M607)&lt;6,"&lt;=5 Days","&gt;5 Days")</f>
        <v>&lt;=5 Days</v>
      </c>
      <c r="Y607" t="str">
        <f>IF(('1 - Cover page'!$B$9-M607)=0,"0", IF(('1 - Cover page'!$B$9-M607)= 1,"1", IF(('1 - Cover page'!$B$9-M607)= 2,"2", IF(('1 - Cover page'!$B$9-M607)= 3,"3", IF(('1 - Cover page'!$B$9-M607)= 4,"4", IF(('1 - Cover page'!$B$9-M607)= 5,"5", IF(('1 - Cover page'!$B$9-M607)= 6,"6", IF(('1 - Cover page'!$B$9-M607)= 7,"7", IF(('1 - Cover page'!$B$9-M607)= 8,"8", IF(('1 - Cover page'!$B$9-M607)= 9,"9", IF(('1 - Cover page'!$B$9-M607)= 10,"10", IF(('1 - Cover page'!$B$9-M607)= 11,"11", IF(('1 - Cover page'!$B$9-M607)= 12,"12", IF(('1 - Cover page'!$B$9-M607)= 13,"13", IF(('1 - Cover page'!$B$9-M607)= 14,"14", IF(('1 - Cover page'!$B$9-M607)= 15,"15",  ""))))))))))))))))</f>
        <v>0</v>
      </c>
      <c r="Z607" t="str">
        <f>IF(('1 - Cover page'!$B$9-I607)=0,"0", IF(('1 - Cover page'!$B$9-I607)= 1,"1", IF(('1 - Cover page'!$B$9-I607)= 2,"2", IF(('1 - Cover page'!$B$9-I607)= 3,"3", IF(('1 - Cover page'!$B$9-I607)= 4,"4", IF(('1 - Cover page'!$B$9-I607)= 5,"5", IF(('1 - Cover page'!$B$9-I607)= 6,"6", IF(('1 - Cover page'!$B$9-I607)= 7,"7", IF(('1 - Cover page'!$B$9-I607)= 8,"8", IF(('1 - Cover page'!$B$9-I607)= 9,"9", IF(('1 - Cover page'!$B$9-I607)= 10,"10", IF(('1 - Cover page'!$B$9-I607)= 11,"11", IF(('1 - Cover page'!$B$9-I607)= 12,"12", IF(('1 - Cover page'!$B$9-I607)= 13,"13", IF(('1 - Cover page'!$B$9-I607)= 14,"14", IF(('1 - Cover page'!$B$9-I607)= 15,"15",  ""))))))))))))))))</f>
        <v>0</v>
      </c>
      <c r="AA607" t="e">
        <f>VLOOKUP(E607,'Age group'!$A$2:$B$7,2,TRUE)</f>
        <v>#N/A</v>
      </c>
    </row>
    <row r="608" spans="1:27" ht="12.75" x14ac:dyDescent="0.2">
      <c r="A608" s="30">
        <v>605</v>
      </c>
      <c r="B608" s="31"/>
      <c r="C608" s="31"/>
      <c r="D608" s="32"/>
      <c r="E608" s="104"/>
      <c r="F608" s="31"/>
      <c r="G608" s="31"/>
      <c r="H608" s="33"/>
      <c r="I608" s="16"/>
      <c r="J608" s="34"/>
      <c r="K608" s="34"/>
      <c r="L608" s="35"/>
      <c r="M608" s="36"/>
      <c r="N608" s="37"/>
      <c r="O608" s="37"/>
      <c r="P608" s="37"/>
      <c r="Q608" s="38"/>
      <c r="R608" s="38"/>
      <c r="S608" s="37"/>
      <c r="T608" s="39"/>
      <c r="U608" s="39"/>
      <c r="V608" s="40"/>
      <c r="X608" t="str">
        <f>IF(('1 - Cover page'!$B$9-M608)&lt;6,"&lt;=5 Days","&gt;5 Days")</f>
        <v>&lt;=5 Days</v>
      </c>
      <c r="Y608" t="str">
        <f>IF(('1 - Cover page'!$B$9-M608)=0,"0", IF(('1 - Cover page'!$B$9-M608)= 1,"1", IF(('1 - Cover page'!$B$9-M608)= 2,"2", IF(('1 - Cover page'!$B$9-M608)= 3,"3", IF(('1 - Cover page'!$B$9-M608)= 4,"4", IF(('1 - Cover page'!$B$9-M608)= 5,"5", IF(('1 - Cover page'!$B$9-M608)= 6,"6", IF(('1 - Cover page'!$B$9-M608)= 7,"7", IF(('1 - Cover page'!$B$9-M608)= 8,"8", IF(('1 - Cover page'!$B$9-M608)= 9,"9", IF(('1 - Cover page'!$B$9-M608)= 10,"10", IF(('1 - Cover page'!$B$9-M608)= 11,"11", IF(('1 - Cover page'!$B$9-M608)= 12,"12", IF(('1 - Cover page'!$B$9-M608)= 13,"13", IF(('1 - Cover page'!$B$9-M608)= 14,"14", IF(('1 - Cover page'!$B$9-M608)= 15,"15",  ""))))))))))))))))</f>
        <v>0</v>
      </c>
      <c r="Z608" t="str">
        <f>IF(('1 - Cover page'!$B$9-I608)=0,"0", IF(('1 - Cover page'!$B$9-I608)= 1,"1", IF(('1 - Cover page'!$B$9-I608)= 2,"2", IF(('1 - Cover page'!$B$9-I608)= 3,"3", IF(('1 - Cover page'!$B$9-I608)= 4,"4", IF(('1 - Cover page'!$B$9-I608)= 5,"5", IF(('1 - Cover page'!$B$9-I608)= 6,"6", IF(('1 - Cover page'!$B$9-I608)= 7,"7", IF(('1 - Cover page'!$B$9-I608)= 8,"8", IF(('1 - Cover page'!$B$9-I608)= 9,"9", IF(('1 - Cover page'!$B$9-I608)= 10,"10", IF(('1 - Cover page'!$B$9-I608)= 11,"11", IF(('1 - Cover page'!$B$9-I608)= 12,"12", IF(('1 - Cover page'!$B$9-I608)= 13,"13", IF(('1 - Cover page'!$B$9-I608)= 14,"14", IF(('1 - Cover page'!$B$9-I608)= 15,"15",  ""))))))))))))))))</f>
        <v>0</v>
      </c>
      <c r="AA608" t="e">
        <f>VLOOKUP(E608,'Age group'!$A$2:$B$7,2,TRUE)</f>
        <v>#N/A</v>
      </c>
    </row>
    <row r="609" spans="1:27" ht="12.75" x14ac:dyDescent="0.2">
      <c r="A609" s="30">
        <v>606</v>
      </c>
      <c r="B609" s="31"/>
      <c r="C609" s="31"/>
      <c r="D609" s="32"/>
      <c r="E609" s="104"/>
      <c r="F609" s="31"/>
      <c r="G609" s="31"/>
      <c r="H609" s="33"/>
      <c r="I609" s="16"/>
      <c r="J609" s="34"/>
      <c r="K609" s="34"/>
      <c r="L609" s="35"/>
      <c r="M609" s="36"/>
      <c r="N609" s="37"/>
      <c r="O609" s="37"/>
      <c r="P609" s="37"/>
      <c r="Q609" s="38"/>
      <c r="R609" s="38"/>
      <c r="S609" s="37"/>
      <c r="T609" s="39"/>
      <c r="U609" s="39"/>
      <c r="V609" s="40"/>
      <c r="X609" t="str">
        <f>IF(('1 - Cover page'!$B$9-M609)&lt;6,"&lt;=5 Days","&gt;5 Days")</f>
        <v>&lt;=5 Days</v>
      </c>
      <c r="Y609" t="str">
        <f>IF(('1 - Cover page'!$B$9-M609)=0,"0", IF(('1 - Cover page'!$B$9-M609)= 1,"1", IF(('1 - Cover page'!$B$9-M609)= 2,"2", IF(('1 - Cover page'!$B$9-M609)= 3,"3", IF(('1 - Cover page'!$B$9-M609)= 4,"4", IF(('1 - Cover page'!$B$9-M609)= 5,"5", IF(('1 - Cover page'!$B$9-M609)= 6,"6", IF(('1 - Cover page'!$B$9-M609)= 7,"7", IF(('1 - Cover page'!$B$9-M609)= 8,"8", IF(('1 - Cover page'!$B$9-M609)= 9,"9", IF(('1 - Cover page'!$B$9-M609)= 10,"10", IF(('1 - Cover page'!$B$9-M609)= 11,"11", IF(('1 - Cover page'!$B$9-M609)= 12,"12", IF(('1 - Cover page'!$B$9-M609)= 13,"13", IF(('1 - Cover page'!$B$9-M609)= 14,"14", IF(('1 - Cover page'!$B$9-M609)= 15,"15",  ""))))))))))))))))</f>
        <v>0</v>
      </c>
      <c r="Z609" t="str">
        <f>IF(('1 - Cover page'!$B$9-I609)=0,"0", IF(('1 - Cover page'!$B$9-I609)= 1,"1", IF(('1 - Cover page'!$B$9-I609)= 2,"2", IF(('1 - Cover page'!$B$9-I609)= 3,"3", IF(('1 - Cover page'!$B$9-I609)= 4,"4", IF(('1 - Cover page'!$B$9-I609)= 5,"5", IF(('1 - Cover page'!$B$9-I609)= 6,"6", IF(('1 - Cover page'!$B$9-I609)= 7,"7", IF(('1 - Cover page'!$B$9-I609)= 8,"8", IF(('1 - Cover page'!$B$9-I609)= 9,"9", IF(('1 - Cover page'!$B$9-I609)= 10,"10", IF(('1 - Cover page'!$B$9-I609)= 11,"11", IF(('1 - Cover page'!$B$9-I609)= 12,"12", IF(('1 - Cover page'!$B$9-I609)= 13,"13", IF(('1 - Cover page'!$B$9-I609)= 14,"14", IF(('1 - Cover page'!$B$9-I609)= 15,"15",  ""))))))))))))))))</f>
        <v>0</v>
      </c>
      <c r="AA609" t="e">
        <f>VLOOKUP(E609,'Age group'!$A$2:$B$7,2,TRUE)</f>
        <v>#N/A</v>
      </c>
    </row>
    <row r="610" spans="1:27" ht="12.75" x14ac:dyDescent="0.2">
      <c r="A610" s="30">
        <v>607</v>
      </c>
      <c r="B610" s="31"/>
      <c r="C610" s="31"/>
      <c r="D610" s="32"/>
      <c r="E610" s="104"/>
      <c r="F610" s="31"/>
      <c r="G610" s="31"/>
      <c r="H610" s="33"/>
      <c r="I610" s="16"/>
      <c r="J610" s="34"/>
      <c r="K610" s="34"/>
      <c r="L610" s="35"/>
      <c r="M610" s="36"/>
      <c r="N610" s="37"/>
      <c r="O610" s="37"/>
      <c r="P610" s="37"/>
      <c r="Q610" s="38"/>
      <c r="R610" s="38"/>
      <c r="S610" s="37"/>
      <c r="T610" s="39"/>
      <c r="U610" s="39"/>
      <c r="V610" s="40"/>
      <c r="X610" t="str">
        <f>IF(('1 - Cover page'!$B$9-M610)&lt;6,"&lt;=5 Days","&gt;5 Days")</f>
        <v>&lt;=5 Days</v>
      </c>
      <c r="Y610" t="str">
        <f>IF(('1 - Cover page'!$B$9-M610)=0,"0", IF(('1 - Cover page'!$B$9-M610)= 1,"1", IF(('1 - Cover page'!$B$9-M610)= 2,"2", IF(('1 - Cover page'!$B$9-M610)= 3,"3", IF(('1 - Cover page'!$B$9-M610)= 4,"4", IF(('1 - Cover page'!$B$9-M610)= 5,"5", IF(('1 - Cover page'!$B$9-M610)= 6,"6", IF(('1 - Cover page'!$B$9-M610)= 7,"7", IF(('1 - Cover page'!$B$9-M610)= 8,"8", IF(('1 - Cover page'!$B$9-M610)= 9,"9", IF(('1 - Cover page'!$B$9-M610)= 10,"10", IF(('1 - Cover page'!$B$9-M610)= 11,"11", IF(('1 - Cover page'!$B$9-M610)= 12,"12", IF(('1 - Cover page'!$B$9-M610)= 13,"13", IF(('1 - Cover page'!$B$9-M610)= 14,"14", IF(('1 - Cover page'!$B$9-M610)= 15,"15",  ""))))))))))))))))</f>
        <v>0</v>
      </c>
      <c r="Z610" t="str">
        <f>IF(('1 - Cover page'!$B$9-I610)=0,"0", IF(('1 - Cover page'!$B$9-I610)= 1,"1", IF(('1 - Cover page'!$B$9-I610)= 2,"2", IF(('1 - Cover page'!$B$9-I610)= 3,"3", IF(('1 - Cover page'!$B$9-I610)= 4,"4", IF(('1 - Cover page'!$B$9-I610)= 5,"5", IF(('1 - Cover page'!$B$9-I610)= 6,"6", IF(('1 - Cover page'!$B$9-I610)= 7,"7", IF(('1 - Cover page'!$B$9-I610)= 8,"8", IF(('1 - Cover page'!$B$9-I610)= 9,"9", IF(('1 - Cover page'!$B$9-I610)= 10,"10", IF(('1 - Cover page'!$B$9-I610)= 11,"11", IF(('1 - Cover page'!$B$9-I610)= 12,"12", IF(('1 - Cover page'!$B$9-I610)= 13,"13", IF(('1 - Cover page'!$B$9-I610)= 14,"14", IF(('1 - Cover page'!$B$9-I610)= 15,"15",  ""))))))))))))))))</f>
        <v>0</v>
      </c>
      <c r="AA610" t="e">
        <f>VLOOKUP(E610,'Age group'!$A$2:$B$7,2,TRUE)</f>
        <v>#N/A</v>
      </c>
    </row>
    <row r="611" spans="1:27" ht="12.75" x14ac:dyDescent="0.2">
      <c r="A611" s="30">
        <v>608</v>
      </c>
      <c r="B611" s="31"/>
      <c r="C611" s="31"/>
      <c r="D611" s="32"/>
      <c r="E611" s="104"/>
      <c r="F611" s="31"/>
      <c r="G611" s="31"/>
      <c r="H611" s="33"/>
      <c r="I611" s="16"/>
      <c r="J611" s="34"/>
      <c r="K611" s="34"/>
      <c r="L611" s="35"/>
      <c r="M611" s="36"/>
      <c r="N611" s="37"/>
      <c r="O611" s="37"/>
      <c r="P611" s="37"/>
      <c r="Q611" s="38"/>
      <c r="R611" s="38"/>
      <c r="S611" s="37"/>
      <c r="T611" s="39"/>
      <c r="U611" s="39"/>
      <c r="V611" s="40"/>
      <c r="X611" t="str">
        <f>IF(('1 - Cover page'!$B$9-M611)&lt;6,"&lt;=5 Days","&gt;5 Days")</f>
        <v>&lt;=5 Days</v>
      </c>
      <c r="Y611" t="str">
        <f>IF(('1 - Cover page'!$B$9-M611)=0,"0", IF(('1 - Cover page'!$B$9-M611)= 1,"1", IF(('1 - Cover page'!$B$9-M611)= 2,"2", IF(('1 - Cover page'!$B$9-M611)= 3,"3", IF(('1 - Cover page'!$B$9-M611)= 4,"4", IF(('1 - Cover page'!$B$9-M611)= 5,"5", IF(('1 - Cover page'!$B$9-M611)= 6,"6", IF(('1 - Cover page'!$B$9-M611)= 7,"7", IF(('1 - Cover page'!$B$9-M611)= 8,"8", IF(('1 - Cover page'!$B$9-M611)= 9,"9", IF(('1 - Cover page'!$B$9-M611)= 10,"10", IF(('1 - Cover page'!$B$9-M611)= 11,"11", IF(('1 - Cover page'!$B$9-M611)= 12,"12", IF(('1 - Cover page'!$B$9-M611)= 13,"13", IF(('1 - Cover page'!$B$9-M611)= 14,"14", IF(('1 - Cover page'!$B$9-M611)= 15,"15",  ""))))))))))))))))</f>
        <v>0</v>
      </c>
      <c r="Z611" t="str">
        <f>IF(('1 - Cover page'!$B$9-I611)=0,"0", IF(('1 - Cover page'!$B$9-I611)= 1,"1", IF(('1 - Cover page'!$B$9-I611)= 2,"2", IF(('1 - Cover page'!$B$9-I611)= 3,"3", IF(('1 - Cover page'!$B$9-I611)= 4,"4", IF(('1 - Cover page'!$B$9-I611)= 5,"5", IF(('1 - Cover page'!$B$9-I611)= 6,"6", IF(('1 - Cover page'!$B$9-I611)= 7,"7", IF(('1 - Cover page'!$B$9-I611)= 8,"8", IF(('1 - Cover page'!$B$9-I611)= 9,"9", IF(('1 - Cover page'!$B$9-I611)= 10,"10", IF(('1 - Cover page'!$B$9-I611)= 11,"11", IF(('1 - Cover page'!$B$9-I611)= 12,"12", IF(('1 - Cover page'!$B$9-I611)= 13,"13", IF(('1 - Cover page'!$B$9-I611)= 14,"14", IF(('1 - Cover page'!$B$9-I611)= 15,"15",  ""))))))))))))))))</f>
        <v>0</v>
      </c>
      <c r="AA611" t="e">
        <f>VLOOKUP(E611,'Age group'!$A$2:$B$7,2,TRUE)</f>
        <v>#N/A</v>
      </c>
    </row>
    <row r="612" spans="1:27" ht="12.75" x14ac:dyDescent="0.2">
      <c r="A612" s="30">
        <v>609</v>
      </c>
      <c r="B612" s="31"/>
      <c r="C612" s="31"/>
      <c r="D612" s="32"/>
      <c r="E612" s="104"/>
      <c r="F612" s="31"/>
      <c r="G612" s="31"/>
      <c r="H612" s="33"/>
      <c r="I612" s="16"/>
      <c r="J612" s="34"/>
      <c r="K612" s="34"/>
      <c r="L612" s="35"/>
      <c r="M612" s="36"/>
      <c r="N612" s="37"/>
      <c r="O612" s="37"/>
      <c r="P612" s="37"/>
      <c r="Q612" s="38"/>
      <c r="R612" s="38"/>
      <c r="S612" s="37"/>
      <c r="T612" s="39"/>
      <c r="U612" s="39"/>
      <c r="V612" s="40"/>
      <c r="X612" t="str">
        <f>IF(('1 - Cover page'!$B$9-M612)&lt;6,"&lt;=5 Days","&gt;5 Days")</f>
        <v>&lt;=5 Days</v>
      </c>
      <c r="Y612" t="str">
        <f>IF(('1 - Cover page'!$B$9-M612)=0,"0", IF(('1 - Cover page'!$B$9-M612)= 1,"1", IF(('1 - Cover page'!$B$9-M612)= 2,"2", IF(('1 - Cover page'!$B$9-M612)= 3,"3", IF(('1 - Cover page'!$B$9-M612)= 4,"4", IF(('1 - Cover page'!$B$9-M612)= 5,"5", IF(('1 - Cover page'!$B$9-M612)= 6,"6", IF(('1 - Cover page'!$B$9-M612)= 7,"7", IF(('1 - Cover page'!$B$9-M612)= 8,"8", IF(('1 - Cover page'!$B$9-M612)= 9,"9", IF(('1 - Cover page'!$B$9-M612)= 10,"10", IF(('1 - Cover page'!$B$9-M612)= 11,"11", IF(('1 - Cover page'!$B$9-M612)= 12,"12", IF(('1 - Cover page'!$B$9-M612)= 13,"13", IF(('1 - Cover page'!$B$9-M612)= 14,"14", IF(('1 - Cover page'!$B$9-M612)= 15,"15",  ""))))))))))))))))</f>
        <v>0</v>
      </c>
      <c r="Z612" t="str">
        <f>IF(('1 - Cover page'!$B$9-I612)=0,"0", IF(('1 - Cover page'!$B$9-I612)= 1,"1", IF(('1 - Cover page'!$B$9-I612)= 2,"2", IF(('1 - Cover page'!$B$9-I612)= 3,"3", IF(('1 - Cover page'!$B$9-I612)= 4,"4", IF(('1 - Cover page'!$B$9-I612)= 5,"5", IF(('1 - Cover page'!$B$9-I612)= 6,"6", IF(('1 - Cover page'!$B$9-I612)= 7,"7", IF(('1 - Cover page'!$B$9-I612)= 8,"8", IF(('1 - Cover page'!$B$9-I612)= 9,"9", IF(('1 - Cover page'!$B$9-I612)= 10,"10", IF(('1 - Cover page'!$B$9-I612)= 11,"11", IF(('1 - Cover page'!$B$9-I612)= 12,"12", IF(('1 - Cover page'!$B$9-I612)= 13,"13", IF(('1 - Cover page'!$B$9-I612)= 14,"14", IF(('1 - Cover page'!$B$9-I612)= 15,"15",  ""))))))))))))))))</f>
        <v>0</v>
      </c>
      <c r="AA612" t="e">
        <f>VLOOKUP(E612,'Age group'!$A$2:$B$7,2,TRUE)</f>
        <v>#N/A</v>
      </c>
    </row>
    <row r="613" spans="1:27" ht="12.75" x14ac:dyDescent="0.2">
      <c r="A613" s="30">
        <v>610</v>
      </c>
      <c r="B613" s="31"/>
      <c r="C613" s="31"/>
      <c r="D613" s="32"/>
      <c r="E613" s="104"/>
      <c r="F613" s="31"/>
      <c r="G613" s="31"/>
      <c r="H613" s="33"/>
      <c r="I613" s="16"/>
      <c r="J613" s="34"/>
      <c r="K613" s="34"/>
      <c r="L613" s="35"/>
      <c r="M613" s="36"/>
      <c r="N613" s="37"/>
      <c r="O613" s="37"/>
      <c r="P613" s="37"/>
      <c r="Q613" s="38"/>
      <c r="R613" s="38"/>
      <c r="S613" s="37"/>
      <c r="T613" s="39"/>
      <c r="U613" s="39"/>
      <c r="V613" s="40"/>
      <c r="X613" t="str">
        <f>IF(('1 - Cover page'!$B$9-M613)&lt;6,"&lt;=5 Days","&gt;5 Days")</f>
        <v>&lt;=5 Days</v>
      </c>
      <c r="Y613" t="str">
        <f>IF(('1 - Cover page'!$B$9-M613)=0,"0", IF(('1 - Cover page'!$B$9-M613)= 1,"1", IF(('1 - Cover page'!$B$9-M613)= 2,"2", IF(('1 - Cover page'!$B$9-M613)= 3,"3", IF(('1 - Cover page'!$B$9-M613)= 4,"4", IF(('1 - Cover page'!$B$9-M613)= 5,"5", IF(('1 - Cover page'!$B$9-M613)= 6,"6", IF(('1 - Cover page'!$B$9-M613)= 7,"7", IF(('1 - Cover page'!$B$9-M613)= 8,"8", IF(('1 - Cover page'!$B$9-M613)= 9,"9", IF(('1 - Cover page'!$B$9-M613)= 10,"10", IF(('1 - Cover page'!$B$9-M613)= 11,"11", IF(('1 - Cover page'!$B$9-M613)= 12,"12", IF(('1 - Cover page'!$B$9-M613)= 13,"13", IF(('1 - Cover page'!$B$9-M613)= 14,"14", IF(('1 - Cover page'!$B$9-M613)= 15,"15",  ""))))))))))))))))</f>
        <v>0</v>
      </c>
      <c r="Z613" t="str">
        <f>IF(('1 - Cover page'!$B$9-I613)=0,"0", IF(('1 - Cover page'!$B$9-I613)= 1,"1", IF(('1 - Cover page'!$B$9-I613)= 2,"2", IF(('1 - Cover page'!$B$9-I613)= 3,"3", IF(('1 - Cover page'!$B$9-I613)= 4,"4", IF(('1 - Cover page'!$B$9-I613)= 5,"5", IF(('1 - Cover page'!$B$9-I613)= 6,"6", IF(('1 - Cover page'!$B$9-I613)= 7,"7", IF(('1 - Cover page'!$B$9-I613)= 8,"8", IF(('1 - Cover page'!$B$9-I613)= 9,"9", IF(('1 - Cover page'!$B$9-I613)= 10,"10", IF(('1 - Cover page'!$B$9-I613)= 11,"11", IF(('1 - Cover page'!$B$9-I613)= 12,"12", IF(('1 - Cover page'!$B$9-I613)= 13,"13", IF(('1 - Cover page'!$B$9-I613)= 14,"14", IF(('1 - Cover page'!$B$9-I613)= 15,"15",  ""))))))))))))))))</f>
        <v>0</v>
      </c>
      <c r="AA613" t="e">
        <f>VLOOKUP(E613,'Age group'!$A$2:$B$7,2,TRUE)</f>
        <v>#N/A</v>
      </c>
    </row>
    <row r="614" spans="1:27" ht="12.75" x14ac:dyDescent="0.2">
      <c r="A614" s="30">
        <v>611</v>
      </c>
      <c r="B614" s="31"/>
      <c r="C614" s="31"/>
      <c r="D614" s="32"/>
      <c r="E614" s="104"/>
      <c r="F614" s="31"/>
      <c r="G614" s="31"/>
      <c r="H614" s="33"/>
      <c r="I614" s="16"/>
      <c r="J614" s="34"/>
      <c r="K614" s="34"/>
      <c r="L614" s="35"/>
      <c r="M614" s="36"/>
      <c r="N614" s="37"/>
      <c r="O614" s="37"/>
      <c r="P614" s="37"/>
      <c r="Q614" s="38"/>
      <c r="R614" s="38"/>
      <c r="S614" s="37"/>
      <c r="T614" s="39"/>
      <c r="U614" s="39"/>
      <c r="V614" s="40"/>
      <c r="X614" t="str">
        <f>IF(('1 - Cover page'!$B$9-M614)&lt;6,"&lt;=5 Days","&gt;5 Days")</f>
        <v>&lt;=5 Days</v>
      </c>
      <c r="Y614" t="str">
        <f>IF(('1 - Cover page'!$B$9-M614)=0,"0", IF(('1 - Cover page'!$B$9-M614)= 1,"1", IF(('1 - Cover page'!$B$9-M614)= 2,"2", IF(('1 - Cover page'!$B$9-M614)= 3,"3", IF(('1 - Cover page'!$B$9-M614)= 4,"4", IF(('1 - Cover page'!$B$9-M614)= 5,"5", IF(('1 - Cover page'!$B$9-M614)= 6,"6", IF(('1 - Cover page'!$B$9-M614)= 7,"7", IF(('1 - Cover page'!$B$9-M614)= 8,"8", IF(('1 - Cover page'!$B$9-M614)= 9,"9", IF(('1 - Cover page'!$B$9-M614)= 10,"10", IF(('1 - Cover page'!$B$9-M614)= 11,"11", IF(('1 - Cover page'!$B$9-M614)= 12,"12", IF(('1 - Cover page'!$B$9-M614)= 13,"13", IF(('1 - Cover page'!$B$9-M614)= 14,"14", IF(('1 - Cover page'!$B$9-M614)= 15,"15",  ""))))))))))))))))</f>
        <v>0</v>
      </c>
      <c r="Z614" t="str">
        <f>IF(('1 - Cover page'!$B$9-I614)=0,"0", IF(('1 - Cover page'!$B$9-I614)= 1,"1", IF(('1 - Cover page'!$B$9-I614)= 2,"2", IF(('1 - Cover page'!$B$9-I614)= 3,"3", IF(('1 - Cover page'!$B$9-I614)= 4,"4", IF(('1 - Cover page'!$B$9-I614)= 5,"5", IF(('1 - Cover page'!$B$9-I614)= 6,"6", IF(('1 - Cover page'!$B$9-I614)= 7,"7", IF(('1 - Cover page'!$B$9-I614)= 8,"8", IF(('1 - Cover page'!$B$9-I614)= 9,"9", IF(('1 - Cover page'!$B$9-I614)= 10,"10", IF(('1 - Cover page'!$B$9-I614)= 11,"11", IF(('1 - Cover page'!$B$9-I614)= 12,"12", IF(('1 - Cover page'!$B$9-I614)= 13,"13", IF(('1 - Cover page'!$B$9-I614)= 14,"14", IF(('1 - Cover page'!$B$9-I614)= 15,"15",  ""))))))))))))))))</f>
        <v>0</v>
      </c>
      <c r="AA614" t="e">
        <f>VLOOKUP(E614,'Age group'!$A$2:$B$7,2,TRUE)</f>
        <v>#N/A</v>
      </c>
    </row>
    <row r="615" spans="1:27" ht="12.75" x14ac:dyDescent="0.2">
      <c r="A615" s="30">
        <v>612</v>
      </c>
      <c r="B615" s="31"/>
      <c r="C615" s="31"/>
      <c r="D615" s="32"/>
      <c r="E615" s="104"/>
      <c r="F615" s="31"/>
      <c r="G615" s="31"/>
      <c r="H615" s="33"/>
      <c r="I615" s="16"/>
      <c r="J615" s="34"/>
      <c r="K615" s="34"/>
      <c r="L615" s="35"/>
      <c r="M615" s="36"/>
      <c r="N615" s="37"/>
      <c r="O615" s="37"/>
      <c r="P615" s="37"/>
      <c r="Q615" s="38"/>
      <c r="R615" s="38"/>
      <c r="S615" s="37"/>
      <c r="T615" s="39"/>
      <c r="U615" s="39"/>
      <c r="V615" s="40"/>
      <c r="X615" t="str">
        <f>IF(('1 - Cover page'!$B$9-M615)&lt;6,"&lt;=5 Days","&gt;5 Days")</f>
        <v>&lt;=5 Days</v>
      </c>
      <c r="Y615" t="str">
        <f>IF(('1 - Cover page'!$B$9-M615)=0,"0", IF(('1 - Cover page'!$B$9-M615)= 1,"1", IF(('1 - Cover page'!$B$9-M615)= 2,"2", IF(('1 - Cover page'!$B$9-M615)= 3,"3", IF(('1 - Cover page'!$B$9-M615)= 4,"4", IF(('1 - Cover page'!$B$9-M615)= 5,"5", IF(('1 - Cover page'!$B$9-M615)= 6,"6", IF(('1 - Cover page'!$B$9-M615)= 7,"7", IF(('1 - Cover page'!$B$9-M615)= 8,"8", IF(('1 - Cover page'!$B$9-M615)= 9,"9", IF(('1 - Cover page'!$B$9-M615)= 10,"10", IF(('1 - Cover page'!$B$9-M615)= 11,"11", IF(('1 - Cover page'!$B$9-M615)= 12,"12", IF(('1 - Cover page'!$B$9-M615)= 13,"13", IF(('1 - Cover page'!$B$9-M615)= 14,"14", IF(('1 - Cover page'!$B$9-M615)= 15,"15",  ""))))))))))))))))</f>
        <v>0</v>
      </c>
      <c r="Z615" t="str">
        <f>IF(('1 - Cover page'!$B$9-I615)=0,"0", IF(('1 - Cover page'!$B$9-I615)= 1,"1", IF(('1 - Cover page'!$B$9-I615)= 2,"2", IF(('1 - Cover page'!$B$9-I615)= 3,"3", IF(('1 - Cover page'!$B$9-I615)= 4,"4", IF(('1 - Cover page'!$B$9-I615)= 5,"5", IF(('1 - Cover page'!$B$9-I615)= 6,"6", IF(('1 - Cover page'!$B$9-I615)= 7,"7", IF(('1 - Cover page'!$B$9-I615)= 8,"8", IF(('1 - Cover page'!$B$9-I615)= 9,"9", IF(('1 - Cover page'!$B$9-I615)= 10,"10", IF(('1 - Cover page'!$B$9-I615)= 11,"11", IF(('1 - Cover page'!$B$9-I615)= 12,"12", IF(('1 - Cover page'!$B$9-I615)= 13,"13", IF(('1 - Cover page'!$B$9-I615)= 14,"14", IF(('1 - Cover page'!$B$9-I615)= 15,"15",  ""))))))))))))))))</f>
        <v>0</v>
      </c>
      <c r="AA615" t="e">
        <f>VLOOKUP(E615,'Age group'!$A$2:$B$7,2,TRUE)</f>
        <v>#N/A</v>
      </c>
    </row>
    <row r="616" spans="1:27" ht="12.75" x14ac:dyDescent="0.2">
      <c r="A616" s="30">
        <v>613</v>
      </c>
      <c r="B616" s="31"/>
      <c r="C616" s="31"/>
      <c r="D616" s="32"/>
      <c r="E616" s="104"/>
      <c r="F616" s="31"/>
      <c r="G616" s="31"/>
      <c r="H616" s="33"/>
      <c r="I616" s="16"/>
      <c r="J616" s="34"/>
      <c r="K616" s="34"/>
      <c r="L616" s="35"/>
      <c r="M616" s="36"/>
      <c r="N616" s="37"/>
      <c r="O616" s="37"/>
      <c r="P616" s="37"/>
      <c r="Q616" s="38"/>
      <c r="R616" s="38"/>
      <c r="S616" s="37"/>
      <c r="T616" s="39"/>
      <c r="U616" s="39"/>
      <c r="V616" s="40"/>
      <c r="X616" t="str">
        <f>IF(('1 - Cover page'!$B$9-M616)&lt;6,"&lt;=5 Days","&gt;5 Days")</f>
        <v>&lt;=5 Days</v>
      </c>
      <c r="Y616" t="str">
        <f>IF(('1 - Cover page'!$B$9-M616)=0,"0", IF(('1 - Cover page'!$B$9-M616)= 1,"1", IF(('1 - Cover page'!$B$9-M616)= 2,"2", IF(('1 - Cover page'!$B$9-M616)= 3,"3", IF(('1 - Cover page'!$B$9-M616)= 4,"4", IF(('1 - Cover page'!$B$9-M616)= 5,"5", IF(('1 - Cover page'!$B$9-M616)= 6,"6", IF(('1 - Cover page'!$B$9-M616)= 7,"7", IF(('1 - Cover page'!$B$9-M616)= 8,"8", IF(('1 - Cover page'!$B$9-M616)= 9,"9", IF(('1 - Cover page'!$B$9-M616)= 10,"10", IF(('1 - Cover page'!$B$9-M616)= 11,"11", IF(('1 - Cover page'!$B$9-M616)= 12,"12", IF(('1 - Cover page'!$B$9-M616)= 13,"13", IF(('1 - Cover page'!$B$9-M616)= 14,"14", IF(('1 - Cover page'!$B$9-M616)= 15,"15",  ""))))))))))))))))</f>
        <v>0</v>
      </c>
      <c r="Z616" t="str">
        <f>IF(('1 - Cover page'!$B$9-I616)=0,"0", IF(('1 - Cover page'!$B$9-I616)= 1,"1", IF(('1 - Cover page'!$B$9-I616)= 2,"2", IF(('1 - Cover page'!$B$9-I616)= 3,"3", IF(('1 - Cover page'!$B$9-I616)= 4,"4", IF(('1 - Cover page'!$B$9-I616)= 5,"5", IF(('1 - Cover page'!$B$9-I616)= 6,"6", IF(('1 - Cover page'!$B$9-I616)= 7,"7", IF(('1 - Cover page'!$B$9-I616)= 8,"8", IF(('1 - Cover page'!$B$9-I616)= 9,"9", IF(('1 - Cover page'!$B$9-I616)= 10,"10", IF(('1 - Cover page'!$B$9-I616)= 11,"11", IF(('1 - Cover page'!$B$9-I616)= 12,"12", IF(('1 - Cover page'!$B$9-I616)= 13,"13", IF(('1 - Cover page'!$B$9-I616)= 14,"14", IF(('1 - Cover page'!$B$9-I616)= 15,"15",  ""))))))))))))))))</f>
        <v>0</v>
      </c>
      <c r="AA616" t="e">
        <f>VLOOKUP(E616,'Age group'!$A$2:$B$7,2,TRUE)</f>
        <v>#N/A</v>
      </c>
    </row>
    <row r="617" spans="1:27" ht="12.75" x14ac:dyDescent="0.2">
      <c r="A617" s="30">
        <v>614</v>
      </c>
      <c r="B617" s="31"/>
      <c r="C617" s="31"/>
      <c r="D617" s="32"/>
      <c r="E617" s="104"/>
      <c r="F617" s="31"/>
      <c r="G617" s="31"/>
      <c r="H617" s="33"/>
      <c r="I617" s="16"/>
      <c r="J617" s="34"/>
      <c r="K617" s="34"/>
      <c r="L617" s="35"/>
      <c r="M617" s="36"/>
      <c r="N617" s="37"/>
      <c r="O617" s="37"/>
      <c r="P617" s="37"/>
      <c r="Q617" s="38"/>
      <c r="R617" s="38"/>
      <c r="S617" s="37"/>
      <c r="T617" s="39"/>
      <c r="U617" s="39"/>
      <c r="V617" s="40"/>
      <c r="X617" t="str">
        <f>IF(('1 - Cover page'!$B$9-M617)&lt;6,"&lt;=5 Days","&gt;5 Days")</f>
        <v>&lt;=5 Days</v>
      </c>
      <c r="Y617" t="str">
        <f>IF(('1 - Cover page'!$B$9-M617)=0,"0", IF(('1 - Cover page'!$B$9-M617)= 1,"1", IF(('1 - Cover page'!$B$9-M617)= 2,"2", IF(('1 - Cover page'!$B$9-M617)= 3,"3", IF(('1 - Cover page'!$B$9-M617)= 4,"4", IF(('1 - Cover page'!$B$9-M617)= 5,"5", IF(('1 - Cover page'!$B$9-M617)= 6,"6", IF(('1 - Cover page'!$B$9-M617)= 7,"7", IF(('1 - Cover page'!$B$9-M617)= 8,"8", IF(('1 - Cover page'!$B$9-M617)= 9,"9", IF(('1 - Cover page'!$B$9-M617)= 10,"10", IF(('1 - Cover page'!$B$9-M617)= 11,"11", IF(('1 - Cover page'!$B$9-M617)= 12,"12", IF(('1 - Cover page'!$B$9-M617)= 13,"13", IF(('1 - Cover page'!$B$9-M617)= 14,"14", IF(('1 - Cover page'!$B$9-M617)= 15,"15",  ""))))))))))))))))</f>
        <v>0</v>
      </c>
      <c r="Z617" t="str">
        <f>IF(('1 - Cover page'!$B$9-I617)=0,"0", IF(('1 - Cover page'!$B$9-I617)= 1,"1", IF(('1 - Cover page'!$B$9-I617)= 2,"2", IF(('1 - Cover page'!$B$9-I617)= 3,"3", IF(('1 - Cover page'!$B$9-I617)= 4,"4", IF(('1 - Cover page'!$B$9-I617)= 5,"5", IF(('1 - Cover page'!$B$9-I617)= 6,"6", IF(('1 - Cover page'!$B$9-I617)= 7,"7", IF(('1 - Cover page'!$B$9-I617)= 8,"8", IF(('1 - Cover page'!$B$9-I617)= 9,"9", IF(('1 - Cover page'!$B$9-I617)= 10,"10", IF(('1 - Cover page'!$B$9-I617)= 11,"11", IF(('1 - Cover page'!$B$9-I617)= 12,"12", IF(('1 - Cover page'!$B$9-I617)= 13,"13", IF(('1 - Cover page'!$B$9-I617)= 14,"14", IF(('1 - Cover page'!$B$9-I617)= 15,"15",  ""))))))))))))))))</f>
        <v>0</v>
      </c>
      <c r="AA617" t="e">
        <f>VLOOKUP(E617,'Age group'!$A$2:$B$7,2,TRUE)</f>
        <v>#N/A</v>
      </c>
    </row>
    <row r="618" spans="1:27" ht="12.75" x14ac:dyDescent="0.2">
      <c r="A618" s="30">
        <v>615</v>
      </c>
      <c r="B618" s="31"/>
      <c r="C618" s="31"/>
      <c r="D618" s="32"/>
      <c r="E618" s="104"/>
      <c r="F618" s="31"/>
      <c r="G618" s="31"/>
      <c r="H618" s="33"/>
      <c r="I618" s="16"/>
      <c r="J618" s="34"/>
      <c r="K618" s="34"/>
      <c r="L618" s="35"/>
      <c r="M618" s="36"/>
      <c r="N618" s="37"/>
      <c r="O618" s="37"/>
      <c r="P618" s="37"/>
      <c r="Q618" s="38"/>
      <c r="R618" s="38"/>
      <c r="S618" s="37"/>
      <c r="T618" s="39"/>
      <c r="U618" s="39"/>
      <c r="V618" s="40"/>
      <c r="X618" t="str">
        <f>IF(('1 - Cover page'!$B$9-M618)&lt;6,"&lt;=5 Days","&gt;5 Days")</f>
        <v>&lt;=5 Days</v>
      </c>
      <c r="Y618" t="str">
        <f>IF(('1 - Cover page'!$B$9-M618)=0,"0", IF(('1 - Cover page'!$B$9-M618)= 1,"1", IF(('1 - Cover page'!$B$9-M618)= 2,"2", IF(('1 - Cover page'!$B$9-M618)= 3,"3", IF(('1 - Cover page'!$B$9-M618)= 4,"4", IF(('1 - Cover page'!$B$9-M618)= 5,"5", IF(('1 - Cover page'!$B$9-M618)= 6,"6", IF(('1 - Cover page'!$B$9-M618)= 7,"7", IF(('1 - Cover page'!$B$9-M618)= 8,"8", IF(('1 - Cover page'!$B$9-M618)= 9,"9", IF(('1 - Cover page'!$B$9-M618)= 10,"10", IF(('1 - Cover page'!$B$9-M618)= 11,"11", IF(('1 - Cover page'!$B$9-M618)= 12,"12", IF(('1 - Cover page'!$B$9-M618)= 13,"13", IF(('1 - Cover page'!$B$9-M618)= 14,"14", IF(('1 - Cover page'!$B$9-M618)= 15,"15",  ""))))))))))))))))</f>
        <v>0</v>
      </c>
      <c r="Z618" t="str">
        <f>IF(('1 - Cover page'!$B$9-I618)=0,"0", IF(('1 - Cover page'!$B$9-I618)= 1,"1", IF(('1 - Cover page'!$B$9-I618)= 2,"2", IF(('1 - Cover page'!$B$9-I618)= 3,"3", IF(('1 - Cover page'!$B$9-I618)= 4,"4", IF(('1 - Cover page'!$B$9-I618)= 5,"5", IF(('1 - Cover page'!$B$9-I618)= 6,"6", IF(('1 - Cover page'!$B$9-I618)= 7,"7", IF(('1 - Cover page'!$B$9-I618)= 8,"8", IF(('1 - Cover page'!$B$9-I618)= 9,"9", IF(('1 - Cover page'!$B$9-I618)= 10,"10", IF(('1 - Cover page'!$B$9-I618)= 11,"11", IF(('1 - Cover page'!$B$9-I618)= 12,"12", IF(('1 - Cover page'!$B$9-I618)= 13,"13", IF(('1 - Cover page'!$B$9-I618)= 14,"14", IF(('1 - Cover page'!$B$9-I618)= 15,"15",  ""))))))))))))))))</f>
        <v>0</v>
      </c>
      <c r="AA618" t="e">
        <f>VLOOKUP(E618,'Age group'!$A$2:$B$7,2,TRUE)</f>
        <v>#N/A</v>
      </c>
    </row>
    <row r="619" spans="1:27" ht="12.75" x14ac:dyDescent="0.2">
      <c r="A619" s="30">
        <v>616</v>
      </c>
      <c r="B619" s="31"/>
      <c r="C619" s="31"/>
      <c r="D619" s="32"/>
      <c r="E619" s="104"/>
      <c r="F619" s="31"/>
      <c r="G619" s="31"/>
      <c r="H619" s="33"/>
      <c r="I619" s="16"/>
      <c r="J619" s="34"/>
      <c r="K619" s="34"/>
      <c r="L619" s="35"/>
      <c r="M619" s="36"/>
      <c r="N619" s="37"/>
      <c r="O619" s="37"/>
      <c r="P619" s="37"/>
      <c r="Q619" s="38"/>
      <c r="R619" s="38"/>
      <c r="S619" s="37"/>
      <c r="T619" s="39"/>
      <c r="U619" s="39"/>
      <c r="V619" s="40"/>
      <c r="X619" t="str">
        <f>IF(('1 - Cover page'!$B$9-M619)&lt;6,"&lt;=5 Days","&gt;5 Days")</f>
        <v>&lt;=5 Days</v>
      </c>
      <c r="Y619" t="str">
        <f>IF(('1 - Cover page'!$B$9-M619)=0,"0", IF(('1 - Cover page'!$B$9-M619)= 1,"1", IF(('1 - Cover page'!$B$9-M619)= 2,"2", IF(('1 - Cover page'!$B$9-M619)= 3,"3", IF(('1 - Cover page'!$B$9-M619)= 4,"4", IF(('1 - Cover page'!$B$9-M619)= 5,"5", IF(('1 - Cover page'!$B$9-M619)= 6,"6", IF(('1 - Cover page'!$B$9-M619)= 7,"7", IF(('1 - Cover page'!$B$9-M619)= 8,"8", IF(('1 - Cover page'!$B$9-M619)= 9,"9", IF(('1 - Cover page'!$B$9-M619)= 10,"10", IF(('1 - Cover page'!$B$9-M619)= 11,"11", IF(('1 - Cover page'!$B$9-M619)= 12,"12", IF(('1 - Cover page'!$B$9-M619)= 13,"13", IF(('1 - Cover page'!$B$9-M619)= 14,"14", IF(('1 - Cover page'!$B$9-M619)= 15,"15",  ""))))))))))))))))</f>
        <v>0</v>
      </c>
      <c r="Z619" t="str">
        <f>IF(('1 - Cover page'!$B$9-I619)=0,"0", IF(('1 - Cover page'!$B$9-I619)= 1,"1", IF(('1 - Cover page'!$B$9-I619)= 2,"2", IF(('1 - Cover page'!$B$9-I619)= 3,"3", IF(('1 - Cover page'!$B$9-I619)= 4,"4", IF(('1 - Cover page'!$B$9-I619)= 5,"5", IF(('1 - Cover page'!$B$9-I619)= 6,"6", IF(('1 - Cover page'!$B$9-I619)= 7,"7", IF(('1 - Cover page'!$B$9-I619)= 8,"8", IF(('1 - Cover page'!$B$9-I619)= 9,"9", IF(('1 - Cover page'!$B$9-I619)= 10,"10", IF(('1 - Cover page'!$B$9-I619)= 11,"11", IF(('1 - Cover page'!$B$9-I619)= 12,"12", IF(('1 - Cover page'!$B$9-I619)= 13,"13", IF(('1 - Cover page'!$B$9-I619)= 14,"14", IF(('1 - Cover page'!$B$9-I619)= 15,"15",  ""))))))))))))))))</f>
        <v>0</v>
      </c>
      <c r="AA619" t="e">
        <f>VLOOKUP(E619,'Age group'!$A$2:$B$7,2,TRUE)</f>
        <v>#N/A</v>
      </c>
    </row>
    <row r="620" spans="1:27" ht="12.75" x14ac:dyDescent="0.2">
      <c r="A620" s="30">
        <v>617</v>
      </c>
      <c r="B620" s="31"/>
      <c r="C620" s="31"/>
      <c r="D620" s="32"/>
      <c r="E620" s="104"/>
      <c r="F620" s="31"/>
      <c r="G620" s="31"/>
      <c r="H620" s="33"/>
      <c r="I620" s="16"/>
      <c r="J620" s="34"/>
      <c r="K620" s="34"/>
      <c r="L620" s="35"/>
      <c r="M620" s="36"/>
      <c r="N620" s="37"/>
      <c r="O620" s="37"/>
      <c r="P620" s="37"/>
      <c r="Q620" s="38"/>
      <c r="R620" s="38"/>
      <c r="S620" s="37"/>
      <c r="T620" s="39"/>
      <c r="U620" s="39"/>
      <c r="V620" s="40"/>
      <c r="X620" t="str">
        <f>IF(('1 - Cover page'!$B$9-M620)&lt;6,"&lt;=5 Days","&gt;5 Days")</f>
        <v>&lt;=5 Days</v>
      </c>
      <c r="Y620" t="str">
        <f>IF(('1 - Cover page'!$B$9-M620)=0,"0", IF(('1 - Cover page'!$B$9-M620)= 1,"1", IF(('1 - Cover page'!$B$9-M620)= 2,"2", IF(('1 - Cover page'!$B$9-M620)= 3,"3", IF(('1 - Cover page'!$B$9-M620)= 4,"4", IF(('1 - Cover page'!$B$9-M620)= 5,"5", IF(('1 - Cover page'!$B$9-M620)= 6,"6", IF(('1 - Cover page'!$B$9-M620)= 7,"7", IF(('1 - Cover page'!$B$9-M620)= 8,"8", IF(('1 - Cover page'!$B$9-M620)= 9,"9", IF(('1 - Cover page'!$B$9-M620)= 10,"10", IF(('1 - Cover page'!$B$9-M620)= 11,"11", IF(('1 - Cover page'!$B$9-M620)= 12,"12", IF(('1 - Cover page'!$B$9-M620)= 13,"13", IF(('1 - Cover page'!$B$9-M620)= 14,"14", IF(('1 - Cover page'!$B$9-M620)= 15,"15",  ""))))))))))))))))</f>
        <v>0</v>
      </c>
      <c r="Z620" t="str">
        <f>IF(('1 - Cover page'!$B$9-I620)=0,"0", IF(('1 - Cover page'!$B$9-I620)= 1,"1", IF(('1 - Cover page'!$B$9-I620)= 2,"2", IF(('1 - Cover page'!$B$9-I620)= 3,"3", IF(('1 - Cover page'!$B$9-I620)= 4,"4", IF(('1 - Cover page'!$B$9-I620)= 5,"5", IF(('1 - Cover page'!$B$9-I620)= 6,"6", IF(('1 - Cover page'!$B$9-I620)= 7,"7", IF(('1 - Cover page'!$B$9-I620)= 8,"8", IF(('1 - Cover page'!$B$9-I620)= 9,"9", IF(('1 - Cover page'!$B$9-I620)= 10,"10", IF(('1 - Cover page'!$B$9-I620)= 11,"11", IF(('1 - Cover page'!$B$9-I620)= 12,"12", IF(('1 - Cover page'!$B$9-I620)= 13,"13", IF(('1 - Cover page'!$B$9-I620)= 14,"14", IF(('1 - Cover page'!$B$9-I620)= 15,"15",  ""))))))))))))))))</f>
        <v>0</v>
      </c>
      <c r="AA620" t="e">
        <f>VLOOKUP(E620,'Age group'!$A$2:$B$7,2,TRUE)</f>
        <v>#N/A</v>
      </c>
    </row>
    <row r="621" spans="1:27" ht="12.75" x14ac:dyDescent="0.2">
      <c r="A621" s="30">
        <v>618</v>
      </c>
      <c r="B621" s="31"/>
      <c r="C621" s="31"/>
      <c r="D621" s="32"/>
      <c r="E621" s="104"/>
      <c r="F621" s="31"/>
      <c r="G621" s="31"/>
      <c r="H621" s="33"/>
      <c r="I621" s="16"/>
      <c r="J621" s="34"/>
      <c r="K621" s="34"/>
      <c r="L621" s="35"/>
      <c r="M621" s="36"/>
      <c r="N621" s="37"/>
      <c r="O621" s="37"/>
      <c r="P621" s="37"/>
      <c r="Q621" s="38"/>
      <c r="R621" s="38"/>
      <c r="S621" s="37"/>
      <c r="T621" s="39"/>
      <c r="U621" s="39"/>
      <c r="V621" s="40"/>
      <c r="X621" t="str">
        <f>IF(('1 - Cover page'!$B$9-M621)&lt;6,"&lt;=5 Days","&gt;5 Days")</f>
        <v>&lt;=5 Days</v>
      </c>
      <c r="Y621" t="str">
        <f>IF(('1 - Cover page'!$B$9-M621)=0,"0", IF(('1 - Cover page'!$B$9-M621)= 1,"1", IF(('1 - Cover page'!$B$9-M621)= 2,"2", IF(('1 - Cover page'!$B$9-M621)= 3,"3", IF(('1 - Cover page'!$B$9-M621)= 4,"4", IF(('1 - Cover page'!$B$9-M621)= 5,"5", IF(('1 - Cover page'!$B$9-M621)= 6,"6", IF(('1 - Cover page'!$B$9-M621)= 7,"7", IF(('1 - Cover page'!$B$9-M621)= 8,"8", IF(('1 - Cover page'!$B$9-M621)= 9,"9", IF(('1 - Cover page'!$B$9-M621)= 10,"10", IF(('1 - Cover page'!$B$9-M621)= 11,"11", IF(('1 - Cover page'!$B$9-M621)= 12,"12", IF(('1 - Cover page'!$B$9-M621)= 13,"13", IF(('1 - Cover page'!$B$9-M621)= 14,"14", IF(('1 - Cover page'!$B$9-M621)= 15,"15",  ""))))))))))))))))</f>
        <v>0</v>
      </c>
      <c r="Z621" t="str">
        <f>IF(('1 - Cover page'!$B$9-I621)=0,"0", IF(('1 - Cover page'!$B$9-I621)= 1,"1", IF(('1 - Cover page'!$B$9-I621)= 2,"2", IF(('1 - Cover page'!$B$9-I621)= 3,"3", IF(('1 - Cover page'!$B$9-I621)= 4,"4", IF(('1 - Cover page'!$B$9-I621)= 5,"5", IF(('1 - Cover page'!$B$9-I621)= 6,"6", IF(('1 - Cover page'!$B$9-I621)= 7,"7", IF(('1 - Cover page'!$B$9-I621)= 8,"8", IF(('1 - Cover page'!$B$9-I621)= 9,"9", IF(('1 - Cover page'!$B$9-I621)= 10,"10", IF(('1 - Cover page'!$B$9-I621)= 11,"11", IF(('1 - Cover page'!$B$9-I621)= 12,"12", IF(('1 - Cover page'!$B$9-I621)= 13,"13", IF(('1 - Cover page'!$B$9-I621)= 14,"14", IF(('1 - Cover page'!$B$9-I621)= 15,"15",  ""))))))))))))))))</f>
        <v>0</v>
      </c>
      <c r="AA621" t="e">
        <f>VLOOKUP(E621,'Age group'!$A$2:$B$7,2,TRUE)</f>
        <v>#N/A</v>
      </c>
    </row>
    <row r="622" spans="1:27" ht="12.75" x14ac:dyDescent="0.2">
      <c r="A622" s="30">
        <v>619</v>
      </c>
      <c r="B622" s="31"/>
      <c r="C622" s="31"/>
      <c r="D622" s="32"/>
      <c r="E622" s="104"/>
      <c r="F622" s="31"/>
      <c r="G622" s="31"/>
      <c r="H622" s="33"/>
      <c r="I622" s="16"/>
      <c r="J622" s="34"/>
      <c r="K622" s="34"/>
      <c r="L622" s="35"/>
      <c r="M622" s="36"/>
      <c r="N622" s="37"/>
      <c r="O622" s="37"/>
      <c r="P622" s="37"/>
      <c r="Q622" s="38"/>
      <c r="R622" s="38"/>
      <c r="S622" s="37"/>
      <c r="T622" s="39"/>
      <c r="U622" s="39"/>
      <c r="V622" s="40"/>
      <c r="X622" t="str">
        <f>IF(('1 - Cover page'!$B$9-M622)&lt;6,"&lt;=5 Days","&gt;5 Days")</f>
        <v>&lt;=5 Days</v>
      </c>
      <c r="Y622" t="str">
        <f>IF(('1 - Cover page'!$B$9-M622)=0,"0", IF(('1 - Cover page'!$B$9-M622)= 1,"1", IF(('1 - Cover page'!$B$9-M622)= 2,"2", IF(('1 - Cover page'!$B$9-M622)= 3,"3", IF(('1 - Cover page'!$B$9-M622)= 4,"4", IF(('1 - Cover page'!$B$9-M622)= 5,"5", IF(('1 - Cover page'!$B$9-M622)= 6,"6", IF(('1 - Cover page'!$B$9-M622)= 7,"7", IF(('1 - Cover page'!$B$9-M622)= 8,"8", IF(('1 - Cover page'!$B$9-M622)= 9,"9", IF(('1 - Cover page'!$B$9-M622)= 10,"10", IF(('1 - Cover page'!$B$9-M622)= 11,"11", IF(('1 - Cover page'!$B$9-M622)= 12,"12", IF(('1 - Cover page'!$B$9-M622)= 13,"13", IF(('1 - Cover page'!$B$9-M622)= 14,"14", IF(('1 - Cover page'!$B$9-M622)= 15,"15",  ""))))))))))))))))</f>
        <v>0</v>
      </c>
      <c r="Z622" t="str">
        <f>IF(('1 - Cover page'!$B$9-I622)=0,"0", IF(('1 - Cover page'!$B$9-I622)= 1,"1", IF(('1 - Cover page'!$B$9-I622)= 2,"2", IF(('1 - Cover page'!$B$9-I622)= 3,"3", IF(('1 - Cover page'!$B$9-I622)= 4,"4", IF(('1 - Cover page'!$B$9-I622)= 5,"5", IF(('1 - Cover page'!$B$9-I622)= 6,"6", IF(('1 - Cover page'!$B$9-I622)= 7,"7", IF(('1 - Cover page'!$B$9-I622)= 8,"8", IF(('1 - Cover page'!$B$9-I622)= 9,"9", IF(('1 - Cover page'!$B$9-I622)= 10,"10", IF(('1 - Cover page'!$B$9-I622)= 11,"11", IF(('1 - Cover page'!$B$9-I622)= 12,"12", IF(('1 - Cover page'!$B$9-I622)= 13,"13", IF(('1 - Cover page'!$B$9-I622)= 14,"14", IF(('1 - Cover page'!$B$9-I622)= 15,"15",  ""))))))))))))))))</f>
        <v>0</v>
      </c>
      <c r="AA622" t="e">
        <f>VLOOKUP(E622,'Age group'!$A$2:$B$7,2,TRUE)</f>
        <v>#N/A</v>
      </c>
    </row>
    <row r="623" spans="1:27" ht="12.75" x14ac:dyDescent="0.2">
      <c r="A623" s="30">
        <v>620</v>
      </c>
      <c r="B623" s="31"/>
      <c r="C623" s="31"/>
      <c r="D623" s="32"/>
      <c r="E623" s="104"/>
      <c r="F623" s="31"/>
      <c r="G623" s="31"/>
      <c r="H623" s="33"/>
      <c r="I623" s="16"/>
      <c r="J623" s="34"/>
      <c r="K623" s="34"/>
      <c r="L623" s="35"/>
      <c r="M623" s="36"/>
      <c r="N623" s="37"/>
      <c r="O623" s="37"/>
      <c r="P623" s="37"/>
      <c r="Q623" s="38"/>
      <c r="R623" s="38"/>
      <c r="S623" s="37"/>
      <c r="T623" s="39"/>
      <c r="U623" s="39"/>
      <c r="V623" s="40"/>
      <c r="X623" t="str">
        <f>IF(('1 - Cover page'!$B$9-M623)&lt;6,"&lt;=5 Days","&gt;5 Days")</f>
        <v>&lt;=5 Days</v>
      </c>
      <c r="Y623" t="str">
        <f>IF(('1 - Cover page'!$B$9-M623)=0,"0", IF(('1 - Cover page'!$B$9-M623)= 1,"1", IF(('1 - Cover page'!$B$9-M623)= 2,"2", IF(('1 - Cover page'!$B$9-M623)= 3,"3", IF(('1 - Cover page'!$B$9-M623)= 4,"4", IF(('1 - Cover page'!$B$9-M623)= 5,"5", IF(('1 - Cover page'!$B$9-M623)= 6,"6", IF(('1 - Cover page'!$B$9-M623)= 7,"7", IF(('1 - Cover page'!$B$9-M623)= 8,"8", IF(('1 - Cover page'!$B$9-M623)= 9,"9", IF(('1 - Cover page'!$B$9-M623)= 10,"10", IF(('1 - Cover page'!$B$9-M623)= 11,"11", IF(('1 - Cover page'!$B$9-M623)= 12,"12", IF(('1 - Cover page'!$B$9-M623)= 13,"13", IF(('1 - Cover page'!$B$9-M623)= 14,"14", IF(('1 - Cover page'!$B$9-M623)= 15,"15",  ""))))))))))))))))</f>
        <v>0</v>
      </c>
      <c r="Z623" t="str">
        <f>IF(('1 - Cover page'!$B$9-I623)=0,"0", IF(('1 - Cover page'!$B$9-I623)= 1,"1", IF(('1 - Cover page'!$B$9-I623)= 2,"2", IF(('1 - Cover page'!$B$9-I623)= 3,"3", IF(('1 - Cover page'!$B$9-I623)= 4,"4", IF(('1 - Cover page'!$B$9-I623)= 5,"5", IF(('1 - Cover page'!$B$9-I623)= 6,"6", IF(('1 - Cover page'!$B$9-I623)= 7,"7", IF(('1 - Cover page'!$B$9-I623)= 8,"8", IF(('1 - Cover page'!$B$9-I623)= 9,"9", IF(('1 - Cover page'!$B$9-I623)= 10,"10", IF(('1 - Cover page'!$B$9-I623)= 11,"11", IF(('1 - Cover page'!$B$9-I623)= 12,"12", IF(('1 - Cover page'!$B$9-I623)= 13,"13", IF(('1 - Cover page'!$B$9-I623)= 14,"14", IF(('1 - Cover page'!$B$9-I623)= 15,"15",  ""))))))))))))))))</f>
        <v>0</v>
      </c>
      <c r="AA623" t="e">
        <f>VLOOKUP(E623,'Age group'!$A$2:$B$7,2,TRUE)</f>
        <v>#N/A</v>
      </c>
    </row>
    <row r="624" spans="1:27" ht="12.75" x14ac:dyDescent="0.2">
      <c r="A624" s="30">
        <v>621</v>
      </c>
      <c r="B624" s="31"/>
      <c r="C624" s="31"/>
      <c r="D624" s="32"/>
      <c r="E624" s="104"/>
      <c r="F624" s="31"/>
      <c r="G624" s="31"/>
      <c r="H624" s="33"/>
      <c r="I624" s="16"/>
      <c r="J624" s="34"/>
      <c r="K624" s="34"/>
      <c r="L624" s="35"/>
      <c r="M624" s="36"/>
      <c r="N624" s="37"/>
      <c r="O624" s="37"/>
      <c r="P624" s="37"/>
      <c r="Q624" s="38"/>
      <c r="R624" s="38"/>
      <c r="S624" s="37"/>
      <c r="T624" s="39"/>
      <c r="U624" s="39"/>
      <c r="V624" s="40"/>
      <c r="X624" t="str">
        <f>IF(('1 - Cover page'!$B$9-M624)&lt;6,"&lt;=5 Days","&gt;5 Days")</f>
        <v>&lt;=5 Days</v>
      </c>
      <c r="Y624" t="str">
        <f>IF(('1 - Cover page'!$B$9-M624)=0,"0", IF(('1 - Cover page'!$B$9-M624)= 1,"1", IF(('1 - Cover page'!$B$9-M624)= 2,"2", IF(('1 - Cover page'!$B$9-M624)= 3,"3", IF(('1 - Cover page'!$B$9-M624)= 4,"4", IF(('1 - Cover page'!$B$9-M624)= 5,"5", IF(('1 - Cover page'!$B$9-M624)= 6,"6", IF(('1 - Cover page'!$B$9-M624)= 7,"7", IF(('1 - Cover page'!$B$9-M624)= 8,"8", IF(('1 - Cover page'!$B$9-M624)= 9,"9", IF(('1 - Cover page'!$B$9-M624)= 10,"10", IF(('1 - Cover page'!$B$9-M624)= 11,"11", IF(('1 - Cover page'!$B$9-M624)= 12,"12", IF(('1 - Cover page'!$B$9-M624)= 13,"13", IF(('1 - Cover page'!$B$9-M624)= 14,"14", IF(('1 - Cover page'!$B$9-M624)= 15,"15",  ""))))))))))))))))</f>
        <v>0</v>
      </c>
      <c r="Z624" t="str">
        <f>IF(('1 - Cover page'!$B$9-I624)=0,"0", IF(('1 - Cover page'!$B$9-I624)= 1,"1", IF(('1 - Cover page'!$B$9-I624)= 2,"2", IF(('1 - Cover page'!$B$9-I624)= 3,"3", IF(('1 - Cover page'!$B$9-I624)= 4,"4", IF(('1 - Cover page'!$B$9-I624)= 5,"5", IF(('1 - Cover page'!$B$9-I624)= 6,"6", IF(('1 - Cover page'!$B$9-I624)= 7,"7", IF(('1 - Cover page'!$B$9-I624)= 8,"8", IF(('1 - Cover page'!$B$9-I624)= 9,"9", IF(('1 - Cover page'!$B$9-I624)= 10,"10", IF(('1 - Cover page'!$B$9-I624)= 11,"11", IF(('1 - Cover page'!$B$9-I624)= 12,"12", IF(('1 - Cover page'!$B$9-I624)= 13,"13", IF(('1 - Cover page'!$B$9-I624)= 14,"14", IF(('1 - Cover page'!$B$9-I624)= 15,"15",  ""))))))))))))))))</f>
        <v>0</v>
      </c>
      <c r="AA624" t="e">
        <f>VLOOKUP(E624,'Age group'!$A$2:$B$7,2,TRUE)</f>
        <v>#N/A</v>
      </c>
    </row>
    <row r="625" spans="1:27" ht="12.75" x14ac:dyDescent="0.2">
      <c r="A625" s="30">
        <v>622</v>
      </c>
      <c r="B625" s="31"/>
      <c r="C625" s="31"/>
      <c r="D625" s="32"/>
      <c r="E625" s="104"/>
      <c r="F625" s="31"/>
      <c r="G625" s="31"/>
      <c r="H625" s="33"/>
      <c r="I625" s="16"/>
      <c r="J625" s="34"/>
      <c r="K625" s="34"/>
      <c r="L625" s="35"/>
      <c r="M625" s="36"/>
      <c r="N625" s="37"/>
      <c r="O625" s="37"/>
      <c r="P625" s="37"/>
      <c r="Q625" s="38"/>
      <c r="R625" s="38"/>
      <c r="S625" s="37"/>
      <c r="T625" s="39"/>
      <c r="U625" s="39"/>
      <c r="V625" s="40"/>
      <c r="X625" t="str">
        <f>IF(('1 - Cover page'!$B$9-M625)&lt;6,"&lt;=5 Days","&gt;5 Days")</f>
        <v>&lt;=5 Days</v>
      </c>
      <c r="Y625" t="str">
        <f>IF(('1 - Cover page'!$B$9-M625)=0,"0", IF(('1 - Cover page'!$B$9-M625)= 1,"1", IF(('1 - Cover page'!$B$9-M625)= 2,"2", IF(('1 - Cover page'!$B$9-M625)= 3,"3", IF(('1 - Cover page'!$B$9-M625)= 4,"4", IF(('1 - Cover page'!$B$9-M625)= 5,"5", IF(('1 - Cover page'!$B$9-M625)= 6,"6", IF(('1 - Cover page'!$B$9-M625)= 7,"7", IF(('1 - Cover page'!$B$9-M625)= 8,"8", IF(('1 - Cover page'!$B$9-M625)= 9,"9", IF(('1 - Cover page'!$B$9-M625)= 10,"10", IF(('1 - Cover page'!$B$9-M625)= 11,"11", IF(('1 - Cover page'!$B$9-M625)= 12,"12", IF(('1 - Cover page'!$B$9-M625)= 13,"13", IF(('1 - Cover page'!$B$9-M625)= 14,"14", IF(('1 - Cover page'!$B$9-M625)= 15,"15",  ""))))))))))))))))</f>
        <v>0</v>
      </c>
      <c r="Z625" t="str">
        <f>IF(('1 - Cover page'!$B$9-I625)=0,"0", IF(('1 - Cover page'!$B$9-I625)= 1,"1", IF(('1 - Cover page'!$B$9-I625)= 2,"2", IF(('1 - Cover page'!$B$9-I625)= 3,"3", IF(('1 - Cover page'!$B$9-I625)= 4,"4", IF(('1 - Cover page'!$B$9-I625)= 5,"5", IF(('1 - Cover page'!$B$9-I625)= 6,"6", IF(('1 - Cover page'!$B$9-I625)= 7,"7", IF(('1 - Cover page'!$B$9-I625)= 8,"8", IF(('1 - Cover page'!$B$9-I625)= 9,"9", IF(('1 - Cover page'!$B$9-I625)= 10,"10", IF(('1 - Cover page'!$B$9-I625)= 11,"11", IF(('1 - Cover page'!$B$9-I625)= 12,"12", IF(('1 - Cover page'!$B$9-I625)= 13,"13", IF(('1 - Cover page'!$B$9-I625)= 14,"14", IF(('1 - Cover page'!$B$9-I625)= 15,"15",  ""))))))))))))))))</f>
        <v>0</v>
      </c>
      <c r="AA625" t="e">
        <f>VLOOKUP(E625,'Age group'!$A$2:$B$7,2,TRUE)</f>
        <v>#N/A</v>
      </c>
    </row>
    <row r="626" spans="1:27" ht="12.75" x14ac:dyDescent="0.2">
      <c r="A626" s="30">
        <v>623</v>
      </c>
      <c r="B626" s="31"/>
      <c r="C626" s="31"/>
      <c r="D626" s="32"/>
      <c r="E626" s="104"/>
      <c r="F626" s="31"/>
      <c r="G626" s="31"/>
      <c r="H626" s="33"/>
      <c r="I626" s="16"/>
      <c r="J626" s="34"/>
      <c r="K626" s="34"/>
      <c r="L626" s="35"/>
      <c r="M626" s="36"/>
      <c r="N626" s="37"/>
      <c r="O626" s="37"/>
      <c r="P626" s="37"/>
      <c r="Q626" s="38"/>
      <c r="R626" s="38"/>
      <c r="S626" s="37"/>
      <c r="T626" s="39"/>
      <c r="U626" s="39"/>
      <c r="V626" s="40"/>
      <c r="X626" t="str">
        <f>IF(('1 - Cover page'!$B$9-M626)&lt;6,"&lt;=5 Days","&gt;5 Days")</f>
        <v>&lt;=5 Days</v>
      </c>
      <c r="Y626" t="str">
        <f>IF(('1 - Cover page'!$B$9-M626)=0,"0", IF(('1 - Cover page'!$B$9-M626)= 1,"1", IF(('1 - Cover page'!$B$9-M626)= 2,"2", IF(('1 - Cover page'!$B$9-M626)= 3,"3", IF(('1 - Cover page'!$B$9-M626)= 4,"4", IF(('1 - Cover page'!$B$9-M626)= 5,"5", IF(('1 - Cover page'!$B$9-M626)= 6,"6", IF(('1 - Cover page'!$B$9-M626)= 7,"7", IF(('1 - Cover page'!$B$9-M626)= 8,"8", IF(('1 - Cover page'!$B$9-M626)= 9,"9", IF(('1 - Cover page'!$B$9-M626)= 10,"10", IF(('1 - Cover page'!$B$9-M626)= 11,"11", IF(('1 - Cover page'!$B$9-M626)= 12,"12", IF(('1 - Cover page'!$B$9-M626)= 13,"13", IF(('1 - Cover page'!$B$9-M626)= 14,"14", IF(('1 - Cover page'!$B$9-M626)= 15,"15",  ""))))))))))))))))</f>
        <v>0</v>
      </c>
      <c r="Z626" t="str">
        <f>IF(('1 - Cover page'!$B$9-I626)=0,"0", IF(('1 - Cover page'!$B$9-I626)= 1,"1", IF(('1 - Cover page'!$B$9-I626)= 2,"2", IF(('1 - Cover page'!$B$9-I626)= 3,"3", IF(('1 - Cover page'!$B$9-I626)= 4,"4", IF(('1 - Cover page'!$B$9-I626)= 5,"5", IF(('1 - Cover page'!$B$9-I626)= 6,"6", IF(('1 - Cover page'!$B$9-I626)= 7,"7", IF(('1 - Cover page'!$B$9-I626)= 8,"8", IF(('1 - Cover page'!$B$9-I626)= 9,"9", IF(('1 - Cover page'!$B$9-I626)= 10,"10", IF(('1 - Cover page'!$B$9-I626)= 11,"11", IF(('1 - Cover page'!$B$9-I626)= 12,"12", IF(('1 - Cover page'!$B$9-I626)= 13,"13", IF(('1 - Cover page'!$B$9-I626)= 14,"14", IF(('1 - Cover page'!$B$9-I626)= 15,"15",  ""))))))))))))))))</f>
        <v>0</v>
      </c>
      <c r="AA626" t="e">
        <f>VLOOKUP(E626,'Age group'!$A$2:$B$7,2,TRUE)</f>
        <v>#N/A</v>
      </c>
    </row>
    <row r="627" spans="1:27" ht="12.75" x14ac:dyDescent="0.2">
      <c r="A627" s="30">
        <v>624</v>
      </c>
      <c r="B627" s="31"/>
      <c r="C627" s="31"/>
      <c r="D627" s="32"/>
      <c r="E627" s="104"/>
      <c r="F627" s="31"/>
      <c r="G627" s="31"/>
      <c r="H627" s="33"/>
      <c r="I627" s="16"/>
      <c r="J627" s="34"/>
      <c r="K627" s="34"/>
      <c r="L627" s="35"/>
      <c r="M627" s="36"/>
      <c r="N627" s="37"/>
      <c r="O627" s="37"/>
      <c r="P627" s="37"/>
      <c r="Q627" s="38"/>
      <c r="R627" s="38"/>
      <c r="S627" s="37"/>
      <c r="T627" s="39"/>
      <c r="U627" s="39"/>
      <c r="V627" s="40"/>
      <c r="X627" t="str">
        <f>IF(('1 - Cover page'!$B$9-M627)&lt;6,"&lt;=5 Days","&gt;5 Days")</f>
        <v>&lt;=5 Days</v>
      </c>
      <c r="Y627" t="str">
        <f>IF(('1 - Cover page'!$B$9-M627)=0,"0", IF(('1 - Cover page'!$B$9-M627)= 1,"1", IF(('1 - Cover page'!$B$9-M627)= 2,"2", IF(('1 - Cover page'!$B$9-M627)= 3,"3", IF(('1 - Cover page'!$B$9-M627)= 4,"4", IF(('1 - Cover page'!$B$9-M627)= 5,"5", IF(('1 - Cover page'!$B$9-M627)= 6,"6", IF(('1 - Cover page'!$B$9-M627)= 7,"7", IF(('1 - Cover page'!$B$9-M627)= 8,"8", IF(('1 - Cover page'!$B$9-M627)= 9,"9", IF(('1 - Cover page'!$B$9-M627)= 10,"10", IF(('1 - Cover page'!$B$9-M627)= 11,"11", IF(('1 - Cover page'!$B$9-M627)= 12,"12", IF(('1 - Cover page'!$B$9-M627)= 13,"13", IF(('1 - Cover page'!$B$9-M627)= 14,"14", IF(('1 - Cover page'!$B$9-M627)= 15,"15",  ""))))))))))))))))</f>
        <v>0</v>
      </c>
      <c r="Z627" t="str">
        <f>IF(('1 - Cover page'!$B$9-I627)=0,"0", IF(('1 - Cover page'!$B$9-I627)= 1,"1", IF(('1 - Cover page'!$B$9-I627)= 2,"2", IF(('1 - Cover page'!$B$9-I627)= 3,"3", IF(('1 - Cover page'!$B$9-I627)= 4,"4", IF(('1 - Cover page'!$B$9-I627)= 5,"5", IF(('1 - Cover page'!$B$9-I627)= 6,"6", IF(('1 - Cover page'!$B$9-I627)= 7,"7", IF(('1 - Cover page'!$B$9-I627)= 8,"8", IF(('1 - Cover page'!$B$9-I627)= 9,"9", IF(('1 - Cover page'!$B$9-I627)= 10,"10", IF(('1 - Cover page'!$B$9-I627)= 11,"11", IF(('1 - Cover page'!$B$9-I627)= 12,"12", IF(('1 - Cover page'!$B$9-I627)= 13,"13", IF(('1 - Cover page'!$B$9-I627)= 14,"14", IF(('1 - Cover page'!$B$9-I627)= 15,"15",  ""))))))))))))))))</f>
        <v>0</v>
      </c>
      <c r="AA627" t="e">
        <f>VLOOKUP(E627,'Age group'!$A$2:$B$7,2,TRUE)</f>
        <v>#N/A</v>
      </c>
    </row>
    <row r="628" spans="1:27" ht="12.75" x14ac:dyDescent="0.2">
      <c r="A628" s="30">
        <v>625</v>
      </c>
      <c r="B628" s="31"/>
      <c r="C628" s="31"/>
      <c r="D628" s="32"/>
      <c r="E628" s="104"/>
      <c r="F628" s="31"/>
      <c r="G628" s="31"/>
      <c r="H628" s="33"/>
      <c r="I628" s="16"/>
      <c r="J628" s="34"/>
      <c r="K628" s="34"/>
      <c r="L628" s="35"/>
      <c r="M628" s="36"/>
      <c r="N628" s="37"/>
      <c r="O628" s="37"/>
      <c r="P628" s="37"/>
      <c r="Q628" s="38"/>
      <c r="R628" s="38"/>
      <c r="S628" s="37"/>
      <c r="T628" s="39"/>
      <c r="U628" s="39"/>
      <c r="V628" s="40"/>
      <c r="X628" t="str">
        <f>IF(('1 - Cover page'!$B$9-M628)&lt;6,"&lt;=5 Days","&gt;5 Days")</f>
        <v>&lt;=5 Days</v>
      </c>
      <c r="Y628" t="str">
        <f>IF(('1 - Cover page'!$B$9-M628)=0,"0", IF(('1 - Cover page'!$B$9-M628)= 1,"1", IF(('1 - Cover page'!$B$9-M628)= 2,"2", IF(('1 - Cover page'!$B$9-M628)= 3,"3", IF(('1 - Cover page'!$B$9-M628)= 4,"4", IF(('1 - Cover page'!$B$9-M628)= 5,"5", IF(('1 - Cover page'!$B$9-M628)= 6,"6", IF(('1 - Cover page'!$B$9-M628)= 7,"7", IF(('1 - Cover page'!$B$9-M628)= 8,"8", IF(('1 - Cover page'!$B$9-M628)= 9,"9", IF(('1 - Cover page'!$B$9-M628)= 10,"10", IF(('1 - Cover page'!$B$9-M628)= 11,"11", IF(('1 - Cover page'!$B$9-M628)= 12,"12", IF(('1 - Cover page'!$B$9-M628)= 13,"13", IF(('1 - Cover page'!$B$9-M628)= 14,"14", IF(('1 - Cover page'!$B$9-M628)= 15,"15",  ""))))))))))))))))</f>
        <v>0</v>
      </c>
      <c r="Z628" t="str">
        <f>IF(('1 - Cover page'!$B$9-I628)=0,"0", IF(('1 - Cover page'!$B$9-I628)= 1,"1", IF(('1 - Cover page'!$B$9-I628)= 2,"2", IF(('1 - Cover page'!$B$9-I628)= 3,"3", IF(('1 - Cover page'!$B$9-I628)= 4,"4", IF(('1 - Cover page'!$B$9-I628)= 5,"5", IF(('1 - Cover page'!$B$9-I628)= 6,"6", IF(('1 - Cover page'!$B$9-I628)= 7,"7", IF(('1 - Cover page'!$B$9-I628)= 8,"8", IF(('1 - Cover page'!$B$9-I628)= 9,"9", IF(('1 - Cover page'!$B$9-I628)= 10,"10", IF(('1 - Cover page'!$B$9-I628)= 11,"11", IF(('1 - Cover page'!$B$9-I628)= 12,"12", IF(('1 - Cover page'!$B$9-I628)= 13,"13", IF(('1 - Cover page'!$B$9-I628)= 14,"14", IF(('1 - Cover page'!$B$9-I628)= 15,"15",  ""))))))))))))))))</f>
        <v>0</v>
      </c>
      <c r="AA628" t="e">
        <f>VLOOKUP(E628,'Age group'!$A$2:$B$7,2,TRUE)</f>
        <v>#N/A</v>
      </c>
    </row>
    <row r="629" spans="1:27" ht="12.75" x14ac:dyDescent="0.2">
      <c r="A629" s="30">
        <v>626</v>
      </c>
      <c r="B629" s="31"/>
      <c r="C629" s="31"/>
      <c r="D629" s="32"/>
      <c r="E629" s="104"/>
      <c r="F629" s="31"/>
      <c r="G629" s="31"/>
      <c r="H629" s="33"/>
      <c r="I629" s="16"/>
      <c r="J629" s="34"/>
      <c r="K629" s="34"/>
      <c r="L629" s="35"/>
      <c r="M629" s="36"/>
      <c r="N629" s="37"/>
      <c r="O629" s="37"/>
      <c r="P629" s="37"/>
      <c r="Q629" s="38"/>
      <c r="R629" s="38"/>
      <c r="S629" s="37"/>
      <c r="T629" s="39"/>
      <c r="U629" s="39"/>
      <c r="V629" s="40"/>
      <c r="X629" t="str">
        <f>IF(('1 - Cover page'!$B$9-M629)&lt;6,"&lt;=5 Days","&gt;5 Days")</f>
        <v>&lt;=5 Days</v>
      </c>
      <c r="Y629" t="str">
        <f>IF(('1 - Cover page'!$B$9-M629)=0,"0", IF(('1 - Cover page'!$B$9-M629)= 1,"1", IF(('1 - Cover page'!$B$9-M629)= 2,"2", IF(('1 - Cover page'!$B$9-M629)= 3,"3", IF(('1 - Cover page'!$B$9-M629)= 4,"4", IF(('1 - Cover page'!$B$9-M629)= 5,"5", IF(('1 - Cover page'!$B$9-M629)= 6,"6", IF(('1 - Cover page'!$B$9-M629)= 7,"7", IF(('1 - Cover page'!$B$9-M629)= 8,"8", IF(('1 - Cover page'!$B$9-M629)= 9,"9", IF(('1 - Cover page'!$B$9-M629)= 10,"10", IF(('1 - Cover page'!$B$9-M629)= 11,"11", IF(('1 - Cover page'!$B$9-M629)= 12,"12", IF(('1 - Cover page'!$B$9-M629)= 13,"13", IF(('1 - Cover page'!$B$9-M629)= 14,"14", IF(('1 - Cover page'!$B$9-M629)= 15,"15",  ""))))))))))))))))</f>
        <v>0</v>
      </c>
      <c r="Z629" t="str">
        <f>IF(('1 - Cover page'!$B$9-I629)=0,"0", IF(('1 - Cover page'!$B$9-I629)= 1,"1", IF(('1 - Cover page'!$B$9-I629)= 2,"2", IF(('1 - Cover page'!$B$9-I629)= 3,"3", IF(('1 - Cover page'!$B$9-I629)= 4,"4", IF(('1 - Cover page'!$B$9-I629)= 5,"5", IF(('1 - Cover page'!$B$9-I629)= 6,"6", IF(('1 - Cover page'!$B$9-I629)= 7,"7", IF(('1 - Cover page'!$B$9-I629)= 8,"8", IF(('1 - Cover page'!$B$9-I629)= 9,"9", IF(('1 - Cover page'!$B$9-I629)= 10,"10", IF(('1 - Cover page'!$B$9-I629)= 11,"11", IF(('1 - Cover page'!$B$9-I629)= 12,"12", IF(('1 - Cover page'!$B$9-I629)= 13,"13", IF(('1 - Cover page'!$B$9-I629)= 14,"14", IF(('1 - Cover page'!$B$9-I629)= 15,"15",  ""))))))))))))))))</f>
        <v>0</v>
      </c>
      <c r="AA629" t="e">
        <f>VLOOKUP(E629,'Age group'!$A$2:$B$7,2,TRUE)</f>
        <v>#N/A</v>
      </c>
    </row>
    <row r="630" spans="1:27" ht="12.75" x14ac:dyDescent="0.2">
      <c r="A630" s="30">
        <v>627</v>
      </c>
      <c r="B630" s="31"/>
      <c r="C630" s="31"/>
      <c r="D630" s="32"/>
      <c r="E630" s="104"/>
      <c r="F630" s="31"/>
      <c r="G630" s="31"/>
      <c r="H630" s="33"/>
      <c r="I630" s="16"/>
      <c r="J630" s="34"/>
      <c r="K630" s="34"/>
      <c r="L630" s="35"/>
      <c r="M630" s="36"/>
      <c r="N630" s="37"/>
      <c r="O630" s="37"/>
      <c r="P630" s="37"/>
      <c r="Q630" s="38"/>
      <c r="R630" s="38"/>
      <c r="S630" s="37"/>
      <c r="T630" s="39"/>
      <c r="U630" s="39"/>
      <c r="V630" s="40"/>
      <c r="X630" t="str">
        <f>IF(('1 - Cover page'!$B$9-M630)&lt;6,"&lt;=5 Days","&gt;5 Days")</f>
        <v>&lt;=5 Days</v>
      </c>
      <c r="Y630" t="str">
        <f>IF(('1 - Cover page'!$B$9-M630)=0,"0", IF(('1 - Cover page'!$B$9-M630)= 1,"1", IF(('1 - Cover page'!$B$9-M630)= 2,"2", IF(('1 - Cover page'!$B$9-M630)= 3,"3", IF(('1 - Cover page'!$B$9-M630)= 4,"4", IF(('1 - Cover page'!$B$9-M630)= 5,"5", IF(('1 - Cover page'!$B$9-M630)= 6,"6", IF(('1 - Cover page'!$B$9-M630)= 7,"7", IF(('1 - Cover page'!$B$9-M630)= 8,"8", IF(('1 - Cover page'!$B$9-M630)= 9,"9", IF(('1 - Cover page'!$B$9-M630)= 10,"10", IF(('1 - Cover page'!$B$9-M630)= 11,"11", IF(('1 - Cover page'!$B$9-M630)= 12,"12", IF(('1 - Cover page'!$B$9-M630)= 13,"13", IF(('1 - Cover page'!$B$9-M630)= 14,"14", IF(('1 - Cover page'!$B$9-M630)= 15,"15",  ""))))))))))))))))</f>
        <v>0</v>
      </c>
      <c r="Z630" t="str">
        <f>IF(('1 - Cover page'!$B$9-I630)=0,"0", IF(('1 - Cover page'!$B$9-I630)= 1,"1", IF(('1 - Cover page'!$B$9-I630)= 2,"2", IF(('1 - Cover page'!$B$9-I630)= 3,"3", IF(('1 - Cover page'!$B$9-I630)= 4,"4", IF(('1 - Cover page'!$B$9-I630)= 5,"5", IF(('1 - Cover page'!$B$9-I630)= 6,"6", IF(('1 - Cover page'!$B$9-I630)= 7,"7", IF(('1 - Cover page'!$B$9-I630)= 8,"8", IF(('1 - Cover page'!$B$9-I630)= 9,"9", IF(('1 - Cover page'!$B$9-I630)= 10,"10", IF(('1 - Cover page'!$B$9-I630)= 11,"11", IF(('1 - Cover page'!$B$9-I630)= 12,"12", IF(('1 - Cover page'!$B$9-I630)= 13,"13", IF(('1 - Cover page'!$B$9-I630)= 14,"14", IF(('1 - Cover page'!$B$9-I630)= 15,"15",  ""))))))))))))))))</f>
        <v>0</v>
      </c>
      <c r="AA630" t="e">
        <f>VLOOKUP(E630,'Age group'!$A$2:$B$7,2,TRUE)</f>
        <v>#N/A</v>
      </c>
    </row>
    <row r="631" spans="1:27" ht="12.75" x14ac:dyDescent="0.2">
      <c r="A631" s="30">
        <v>628</v>
      </c>
      <c r="B631" s="31"/>
      <c r="C631" s="31"/>
      <c r="D631" s="32"/>
      <c r="E631" s="104"/>
      <c r="F631" s="31"/>
      <c r="G631" s="31"/>
      <c r="H631" s="33"/>
      <c r="I631" s="16"/>
      <c r="J631" s="34"/>
      <c r="K631" s="34"/>
      <c r="L631" s="35"/>
      <c r="M631" s="36"/>
      <c r="N631" s="37"/>
      <c r="O631" s="37"/>
      <c r="P631" s="37"/>
      <c r="Q631" s="38"/>
      <c r="R631" s="38"/>
      <c r="S631" s="37"/>
      <c r="T631" s="39"/>
      <c r="U631" s="39"/>
      <c r="V631" s="40"/>
      <c r="X631" t="str">
        <f>IF(('1 - Cover page'!$B$9-M631)&lt;6,"&lt;=5 Days","&gt;5 Days")</f>
        <v>&lt;=5 Days</v>
      </c>
      <c r="Y631" t="str">
        <f>IF(('1 - Cover page'!$B$9-M631)=0,"0", IF(('1 - Cover page'!$B$9-M631)= 1,"1", IF(('1 - Cover page'!$B$9-M631)= 2,"2", IF(('1 - Cover page'!$B$9-M631)= 3,"3", IF(('1 - Cover page'!$B$9-M631)= 4,"4", IF(('1 - Cover page'!$B$9-M631)= 5,"5", IF(('1 - Cover page'!$B$9-M631)= 6,"6", IF(('1 - Cover page'!$B$9-M631)= 7,"7", IF(('1 - Cover page'!$B$9-M631)= 8,"8", IF(('1 - Cover page'!$B$9-M631)= 9,"9", IF(('1 - Cover page'!$B$9-M631)= 10,"10", IF(('1 - Cover page'!$B$9-M631)= 11,"11", IF(('1 - Cover page'!$B$9-M631)= 12,"12", IF(('1 - Cover page'!$B$9-M631)= 13,"13", IF(('1 - Cover page'!$B$9-M631)= 14,"14", IF(('1 - Cover page'!$B$9-M631)= 15,"15",  ""))))))))))))))))</f>
        <v>0</v>
      </c>
      <c r="Z631" t="str">
        <f>IF(('1 - Cover page'!$B$9-I631)=0,"0", IF(('1 - Cover page'!$B$9-I631)= 1,"1", IF(('1 - Cover page'!$B$9-I631)= 2,"2", IF(('1 - Cover page'!$B$9-I631)= 3,"3", IF(('1 - Cover page'!$B$9-I631)= 4,"4", IF(('1 - Cover page'!$B$9-I631)= 5,"5", IF(('1 - Cover page'!$B$9-I631)= 6,"6", IF(('1 - Cover page'!$B$9-I631)= 7,"7", IF(('1 - Cover page'!$B$9-I631)= 8,"8", IF(('1 - Cover page'!$B$9-I631)= 9,"9", IF(('1 - Cover page'!$B$9-I631)= 10,"10", IF(('1 - Cover page'!$B$9-I631)= 11,"11", IF(('1 - Cover page'!$B$9-I631)= 12,"12", IF(('1 - Cover page'!$B$9-I631)= 13,"13", IF(('1 - Cover page'!$B$9-I631)= 14,"14", IF(('1 - Cover page'!$B$9-I631)= 15,"15",  ""))))))))))))))))</f>
        <v>0</v>
      </c>
      <c r="AA631" t="e">
        <f>VLOOKUP(E631,'Age group'!$A$2:$B$7,2,TRUE)</f>
        <v>#N/A</v>
      </c>
    </row>
    <row r="632" spans="1:27" ht="12.75" x14ac:dyDescent="0.2">
      <c r="A632" s="30">
        <v>629</v>
      </c>
      <c r="B632" s="31"/>
      <c r="C632" s="31"/>
      <c r="D632" s="32"/>
      <c r="E632" s="104"/>
      <c r="F632" s="31"/>
      <c r="G632" s="31"/>
      <c r="H632" s="33"/>
      <c r="I632" s="16"/>
      <c r="J632" s="34"/>
      <c r="K632" s="34"/>
      <c r="L632" s="35"/>
      <c r="M632" s="36"/>
      <c r="N632" s="37"/>
      <c r="O632" s="37"/>
      <c r="P632" s="37"/>
      <c r="Q632" s="38"/>
      <c r="R632" s="38"/>
      <c r="S632" s="37"/>
      <c r="T632" s="39"/>
      <c r="U632" s="39"/>
      <c r="V632" s="40"/>
      <c r="X632" t="str">
        <f>IF(('1 - Cover page'!$B$9-M632)&lt;6,"&lt;=5 Days","&gt;5 Days")</f>
        <v>&lt;=5 Days</v>
      </c>
      <c r="Y632" t="str">
        <f>IF(('1 - Cover page'!$B$9-M632)=0,"0", IF(('1 - Cover page'!$B$9-M632)= 1,"1", IF(('1 - Cover page'!$B$9-M632)= 2,"2", IF(('1 - Cover page'!$B$9-M632)= 3,"3", IF(('1 - Cover page'!$B$9-M632)= 4,"4", IF(('1 - Cover page'!$B$9-M632)= 5,"5", IF(('1 - Cover page'!$B$9-M632)= 6,"6", IF(('1 - Cover page'!$B$9-M632)= 7,"7", IF(('1 - Cover page'!$B$9-M632)= 8,"8", IF(('1 - Cover page'!$B$9-M632)= 9,"9", IF(('1 - Cover page'!$B$9-M632)= 10,"10", IF(('1 - Cover page'!$B$9-M632)= 11,"11", IF(('1 - Cover page'!$B$9-M632)= 12,"12", IF(('1 - Cover page'!$B$9-M632)= 13,"13", IF(('1 - Cover page'!$B$9-M632)= 14,"14", IF(('1 - Cover page'!$B$9-M632)= 15,"15",  ""))))))))))))))))</f>
        <v>0</v>
      </c>
      <c r="Z632" t="str">
        <f>IF(('1 - Cover page'!$B$9-I632)=0,"0", IF(('1 - Cover page'!$B$9-I632)= 1,"1", IF(('1 - Cover page'!$B$9-I632)= 2,"2", IF(('1 - Cover page'!$B$9-I632)= 3,"3", IF(('1 - Cover page'!$B$9-I632)= 4,"4", IF(('1 - Cover page'!$B$9-I632)= 5,"5", IF(('1 - Cover page'!$B$9-I632)= 6,"6", IF(('1 - Cover page'!$B$9-I632)= 7,"7", IF(('1 - Cover page'!$B$9-I632)= 8,"8", IF(('1 - Cover page'!$B$9-I632)= 9,"9", IF(('1 - Cover page'!$B$9-I632)= 10,"10", IF(('1 - Cover page'!$B$9-I632)= 11,"11", IF(('1 - Cover page'!$B$9-I632)= 12,"12", IF(('1 - Cover page'!$B$9-I632)= 13,"13", IF(('1 - Cover page'!$B$9-I632)= 14,"14", IF(('1 - Cover page'!$B$9-I632)= 15,"15",  ""))))))))))))))))</f>
        <v>0</v>
      </c>
      <c r="AA632" t="e">
        <f>VLOOKUP(E632,'Age group'!$A$2:$B$7,2,TRUE)</f>
        <v>#N/A</v>
      </c>
    </row>
    <row r="633" spans="1:27" ht="12.75" x14ac:dyDescent="0.2">
      <c r="A633" s="30">
        <v>630</v>
      </c>
      <c r="B633" s="31"/>
      <c r="C633" s="31"/>
      <c r="D633" s="32"/>
      <c r="E633" s="104"/>
      <c r="F633" s="31"/>
      <c r="G633" s="31"/>
      <c r="H633" s="33"/>
      <c r="I633" s="16"/>
      <c r="J633" s="34"/>
      <c r="K633" s="34"/>
      <c r="L633" s="35"/>
      <c r="M633" s="36"/>
      <c r="N633" s="37"/>
      <c r="O633" s="37"/>
      <c r="P633" s="37"/>
      <c r="Q633" s="38"/>
      <c r="R633" s="38"/>
      <c r="S633" s="37"/>
      <c r="T633" s="39"/>
      <c r="U633" s="39"/>
      <c r="V633" s="40"/>
      <c r="X633" t="str">
        <f>IF(('1 - Cover page'!$B$9-M633)&lt;6,"&lt;=5 Days","&gt;5 Days")</f>
        <v>&lt;=5 Days</v>
      </c>
      <c r="Y633" t="str">
        <f>IF(('1 - Cover page'!$B$9-M633)=0,"0", IF(('1 - Cover page'!$B$9-M633)= 1,"1", IF(('1 - Cover page'!$B$9-M633)= 2,"2", IF(('1 - Cover page'!$B$9-M633)= 3,"3", IF(('1 - Cover page'!$B$9-M633)= 4,"4", IF(('1 - Cover page'!$B$9-M633)= 5,"5", IF(('1 - Cover page'!$B$9-M633)= 6,"6", IF(('1 - Cover page'!$B$9-M633)= 7,"7", IF(('1 - Cover page'!$B$9-M633)= 8,"8", IF(('1 - Cover page'!$B$9-M633)= 9,"9", IF(('1 - Cover page'!$B$9-M633)= 10,"10", IF(('1 - Cover page'!$B$9-M633)= 11,"11", IF(('1 - Cover page'!$B$9-M633)= 12,"12", IF(('1 - Cover page'!$B$9-M633)= 13,"13", IF(('1 - Cover page'!$B$9-M633)= 14,"14", IF(('1 - Cover page'!$B$9-M633)= 15,"15",  ""))))))))))))))))</f>
        <v>0</v>
      </c>
      <c r="Z633" t="str">
        <f>IF(('1 - Cover page'!$B$9-I633)=0,"0", IF(('1 - Cover page'!$B$9-I633)= 1,"1", IF(('1 - Cover page'!$B$9-I633)= 2,"2", IF(('1 - Cover page'!$B$9-I633)= 3,"3", IF(('1 - Cover page'!$B$9-I633)= 4,"4", IF(('1 - Cover page'!$B$9-I633)= 5,"5", IF(('1 - Cover page'!$B$9-I633)= 6,"6", IF(('1 - Cover page'!$B$9-I633)= 7,"7", IF(('1 - Cover page'!$B$9-I633)= 8,"8", IF(('1 - Cover page'!$B$9-I633)= 9,"9", IF(('1 - Cover page'!$B$9-I633)= 10,"10", IF(('1 - Cover page'!$B$9-I633)= 11,"11", IF(('1 - Cover page'!$B$9-I633)= 12,"12", IF(('1 - Cover page'!$B$9-I633)= 13,"13", IF(('1 - Cover page'!$B$9-I633)= 14,"14", IF(('1 - Cover page'!$B$9-I633)= 15,"15",  ""))))))))))))))))</f>
        <v>0</v>
      </c>
      <c r="AA633" t="e">
        <f>VLOOKUP(E633,'Age group'!$A$2:$B$7,2,TRUE)</f>
        <v>#N/A</v>
      </c>
    </row>
    <row r="634" spans="1:27" ht="12.75" x14ac:dyDescent="0.2">
      <c r="A634" s="30">
        <v>631</v>
      </c>
      <c r="B634" s="31"/>
      <c r="C634" s="31"/>
      <c r="D634" s="32"/>
      <c r="E634" s="104"/>
      <c r="F634" s="31"/>
      <c r="G634" s="31"/>
      <c r="H634" s="33"/>
      <c r="I634" s="16"/>
      <c r="J634" s="34"/>
      <c r="K634" s="34"/>
      <c r="L634" s="35"/>
      <c r="M634" s="36"/>
      <c r="N634" s="37"/>
      <c r="O634" s="37"/>
      <c r="P634" s="37"/>
      <c r="Q634" s="38"/>
      <c r="R634" s="38"/>
      <c r="S634" s="37"/>
      <c r="T634" s="39"/>
      <c r="U634" s="39"/>
      <c r="V634" s="40"/>
      <c r="X634" t="str">
        <f>IF(('1 - Cover page'!$B$9-M634)&lt;6,"&lt;=5 Days","&gt;5 Days")</f>
        <v>&lt;=5 Days</v>
      </c>
      <c r="Y634" t="str">
        <f>IF(('1 - Cover page'!$B$9-M634)=0,"0", IF(('1 - Cover page'!$B$9-M634)= 1,"1", IF(('1 - Cover page'!$B$9-M634)= 2,"2", IF(('1 - Cover page'!$B$9-M634)= 3,"3", IF(('1 - Cover page'!$B$9-M634)= 4,"4", IF(('1 - Cover page'!$B$9-M634)= 5,"5", IF(('1 - Cover page'!$B$9-M634)= 6,"6", IF(('1 - Cover page'!$B$9-M634)= 7,"7", IF(('1 - Cover page'!$B$9-M634)= 8,"8", IF(('1 - Cover page'!$B$9-M634)= 9,"9", IF(('1 - Cover page'!$B$9-M634)= 10,"10", IF(('1 - Cover page'!$B$9-M634)= 11,"11", IF(('1 - Cover page'!$B$9-M634)= 12,"12", IF(('1 - Cover page'!$B$9-M634)= 13,"13", IF(('1 - Cover page'!$B$9-M634)= 14,"14", IF(('1 - Cover page'!$B$9-M634)= 15,"15",  ""))))))))))))))))</f>
        <v>0</v>
      </c>
      <c r="Z634" t="str">
        <f>IF(('1 - Cover page'!$B$9-I634)=0,"0", IF(('1 - Cover page'!$B$9-I634)= 1,"1", IF(('1 - Cover page'!$B$9-I634)= 2,"2", IF(('1 - Cover page'!$B$9-I634)= 3,"3", IF(('1 - Cover page'!$B$9-I634)= 4,"4", IF(('1 - Cover page'!$B$9-I634)= 5,"5", IF(('1 - Cover page'!$B$9-I634)= 6,"6", IF(('1 - Cover page'!$B$9-I634)= 7,"7", IF(('1 - Cover page'!$B$9-I634)= 8,"8", IF(('1 - Cover page'!$B$9-I634)= 9,"9", IF(('1 - Cover page'!$B$9-I634)= 10,"10", IF(('1 - Cover page'!$B$9-I634)= 11,"11", IF(('1 - Cover page'!$B$9-I634)= 12,"12", IF(('1 - Cover page'!$B$9-I634)= 13,"13", IF(('1 - Cover page'!$B$9-I634)= 14,"14", IF(('1 - Cover page'!$B$9-I634)= 15,"15",  ""))))))))))))))))</f>
        <v>0</v>
      </c>
      <c r="AA634" t="e">
        <f>VLOOKUP(E634,'Age group'!$A$2:$B$7,2,TRUE)</f>
        <v>#N/A</v>
      </c>
    </row>
    <row r="635" spans="1:27" ht="12.75" x14ac:dyDescent="0.2">
      <c r="A635" s="30">
        <v>632</v>
      </c>
      <c r="B635" s="31"/>
      <c r="C635" s="31"/>
      <c r="D635" s="32"/>
      <c r="E635" s="104"/>
      <c r="F635" s="31"/>
      <c r="G635" s="31"/>
      <c r="H635" s="33"/>
      <c r="I635" s="16"/>
      <c r="J635" s="34"/>
      <c r="K635" s="34"/>
      <c r="L635" s="35"/>
      <c r="M635" s="36"/>
      <c r="N635" s="37"/>
      <c r="O635" s="37"/>
      <c r="P635" s="37"/>
      <c r="Q635" s="38"/>
      <c r="R635" s="38"/>
      <c r="S635" s="37"/>
      <c r="T635" s="39"/>
      <c r="U635" s="39"/>
      <c r="V635" s="40"/>
      <c r="X635" t="str">
        <f>IF(('1 - Cover page'!$B$9-M635)&lt;6,"&lt;=5 Days","&gt;5 Days")</f>
        <v>&lt;=5 Days</v>
      </c>
      <c r="Y635" t="str">
        <f>IF(('1 - Cover page'!$B$9-M635)=0,"0", IF(('1 - Cover page'!$B$9-M635)= 1,"1", IF(('1 - Cover page'!$B$9-M635)= 2,"2", IF(('1 - Cover page'!$B$9-M635)= 3,"3", IF(('1 - Cover page'!$B$9-M635)= 4,"4", IF(('1 - Cover page'!$B$9-M635)= 5,"5", IF(('1 - Cover page'!$B$9-M635)= 6,"6", IF(('1 - Cover page'!$B$9-M635)= 7,"7", IF(('1 - Cover page'!$B$9-M635)= 8,"8", IF(('1 - Cover page'!$B$9-M635)= 9,"9", IF(('1 - Cover page'!$B$9-M635)= 10,"10", IF(('1 - Cover page'!$B$9-M635)= 11,"11", IF(('1 - Cover page'!$B$9-M635)= 12,"12", IF(('1 - Cover page'!$B$9-M635)= 13,"13", IF(('1 - Cover page'!$B$9-M635)= 14,"14", IF(('1 - Cover page'!$B$9-M635)= 15,"15",  ""))))))))))))))))</f>
        <v>0</v>
      </c>
      <c r="Z635" t="str">
        <f>IF(('1 - Cover page'!$B$9-I635)=0,"0", IF(('1 - Cover page'!$B$9-I635)= 1,"1", IF(('1 - Cover page'!$B$9-I635)= 2,"2", IF(('1 - Cover page'!$B$9-I635)= 3,"3", IF(('1 - Cover page'!$B$9-I635)= 4,"4", IF(('1 - Cover page'!$B$9-I635)= 5,"5", IF(('1 - Cover page'!$B$9-I635)= 6,"6", IF(('1 - Cover page'!$B$9-I635)= 7,"7", IF(('1 - Cover page'!$B$9-I635)= 8,"8", IF(('1 - Cover page'!$B$9-I635)= 9,"9", IF(('1 - Cover page'!$B$9-I635)= 10,"10", IF(('1 - Cover page'!$B$9-I635)= 11,"11", IF(('1 - Cover page'!$B$9-I635)= 12,"12", IF(('1 - Cover page'!$B$9-I635)= 13,"13", IF(('1 - Cover page'!$B$9-I635)= 14,"14", IF(('1 - Cover page'!$B$9-I635)= 15,"15",  ""))))))))))))))))</f>
        <v>0</v>
      </c>
      <c r="AA635" t="e">
        <f>VLOOKUP(E635,'Age group'!$A$2:$B$7,2,TRUE)</f>
        <v>#N/A</v>
      </c>
    </row>
    <row r="636" spans="1:27" ht="12.75" x14ac:dyDescent="0.2">
      <c r="A636" s="30">
        <v>633</v>
      </c>
      <c r="B636" s="31"/>
      <c r="C636" s="31"/>
      <c r="D636" s="32"/>
      <c r="E636" s="104"/>
      <c r="F636" s="31"/>
      <c r="G636" s="31"/>
      <c r="H636" s="33"/>
      <c r="I636" s="16"/>
      <c r="J636" s="34"/>
      <c r="K636" s="34"/>
      <c r="L636" s="35"/>
      <c r="M636" s="36"/>
      <c r="N636" s="37"/>
      <c r="O636" s="37"/>
      <c r="P636" s="37"/>
      <c r="Q636" s="38"/>
      <c r="R636" s="38"/>
      <c r="S636" s="37"/>
      <c r="T636" s="39"/>
      <c r="U636" s="39"/>
      <c r="V636" s="40"/>
      <c r="X636" t="str">
        <f>IF(('1 - Cover page'!$B$9-M636)&lt;6,"&lt;=5 Days","&gt;5 Days")</f>
        <v>&lt;=5 Days</v>
      </c>
      <c r="Y636" t="str">
        <f>IF(('1 - Cover page'!$B$9-M636)=0,"0", IF(('1 - Cover page'!$B$9-M636)= 1,"1", IF(('1 - Cover page'!$B$9-M636)= 2,"2", IF(('1 - Cover page'!$B$9-M636)= 3,"3", IF(('1 - Cover page'!$B$9-M636)= 4,"4", IF(('1 - Cover page'!$B$9-M636)= 5,"5", IF(('1 - Cover page'!$B$9-M636)= 6,"6", IF(('1 - Cover page'!$B$9-M636)= 7,"7", IF(('1 - Cover page'!$B$9-M636)= 8,"8", IF(('1 - Cover page'!$B$9-M636)= 9,"9", IF(('1 - Cover page'!$B$9-M636)= 10,"10", IF(('1 - Cover page'!$B$9-M636)= 11,"11", IF(('1 - Cover page'!$B$9-M636)= 12,"12", IF(('1 - Cover page'!$B$9-M636)= 13,"13", IF(('1 - Cover page'!$B$9-M636)= 14,"14", IF(('1 - Cover page'!$B$9-M636)= 15,"15",  ""))))))))))))))))</f>
        <v>0</v>
      </c>
      <c r="Z636" t="str">
        <f>IF(('1 - Cover page'!$B$9-I636)=0,"0", IF(('1 - Cover page'!$B$9-I636)= 1,"1", IF(('1 - Cover page'!$B$9-I636)= 2,"2", IF(('1 - Cover page'!$B$9-I636)= 3,"3", IF(('1 - Cover page'!$B$9-I636)= 4,"4", IF(('1 - Cover page'!$B$9-I636)= 5,"5", IF(('1 - Cover page'!$B$9-I636)= 6,"6", IF(('1 - Cover page'!$B$9-I636)= 7,"7", IF(('1 - Cover page'!$B$9-I636)= 8,"8", IF(('1 - Cover page'!$B$9-I636)= 9,"9", IF(('1 - Cover page'!$B$9-I636)= 10,"10", IF(('1 - Cover page'!$B$9-I636)= 11,"11", IF(('1 - Cover page'!$B$9-I636)= 12,"12", IF(('1 - Cover page'!$B$9-I636)= 13,"13", IF(('1 - Cover page'!$B$9-I636)= 14,"14", IF(('1 - Cover page'!$B$9-I636)= 15,"15",  ""))))))))))))))))</f>
        <v>0</v>
      </c>
      <c r="AA636" t="e">
        <f>VLOOKUP(E636,'Age group'!$A$2:$B$7,2,TRUE)</f>
        <v>#N/A</v>
      </c>
    </row>
    <row r="637" spans="1:27" ht="12.75" x14ac:dyDescent="0.2">
      <c r="A637" s="30">
        <v>634</v>
      </c>
      <c r="B637" s="31"/>
      <c r="C637" s="31"/>
      <c r="D637" s="32"/>
      <c r="E637" s="104"/>
      <c r="F637" s="31"/>
      <c r="G637" s="31"/>
      <c r="H637" s="33"/>
      <c r="I637" s="16"/>
      <c r="J637" s="34"/>
      <c r="K637" s="34"/>
      <c r="L637" s="35"/>
      <c r="M637" s="36"/>
      <c r="N637" s="37"/>
      <c r="O637" s="37"/>
      <c r="P637" s="37"/>
      <c r="Q637" s="38"/>
      <c r="R637" s="38"/>
      <c r="S637" s="37"/>
      <c r="T637" s="39"/>
      <c r="U637" s="39"/>
      <c r="V637" s="40"/>
      <c r="X637" t="str">
        <f>IF(('1 - Cover page'!$B$9-M637)&lt;6,"&lt;=5 Days","&gt;5 Days")</f>
        <v>&lt;=5 Days</v>
      </c>
      <c r="Y637" t="str">
        <f>IF(('1 - Cover page'!$B$9-M637)=0,"0", IF(('1 - Cover page'!$B$9-M637)= 1,"1", IF(('1 - Cover page'!$B$9-M637)= 2,"2", IF(('1 - Cover page'!$B$9-M637)= 3,"3", IF(('1 - Cover page'!$B$9-M637)= 4,"4", IF(('1 - Cover page'!$B$9-M637)= 5,"5", IF(('1 - Cover page'!$B$9-M637)= 6,"6", IF(('1 - Cover page'!$B$9-M637)= 7,"7", IF(('1 - Cover page'!$B$9-M637)= 8,"8", IF(('1 - Cover page'!$B$9-M637)= 9,"9", IF(('1 - Cover page'!$B$9-M637)= 10,"10", IF(('1 - Cover page'!$B$9-M637)= 11,"11", IF(('1 - Cover page'!$B$9-M637)= 12,"12", IF(('1 - Cover page'!$B$9-M637)= 13,"13", IF(('1 - Cover page'!$B$9-M637)= 14,"14", IF(('1 - Cover page'!$B$9-M637)= 15,"15",  ""))))))))))))))))</f>
        <v>0</v>
      </c>
      <c r="Z637" t="str">
        <f>IF(('1 - Cover page'!$B$9-I637)=0,"0", IF(('1 - Cover page'!$B$9-I637)= 1,"1", IF(('1 - Cover page'!$B$9-I637)= 2,"2", IF(('1 - Cover page'!$B$9-I637)= 3,"3", IF(('1 - Cover page'!$B$9-I637)= 4,"4", IF(('1 - Cover page'!$B$9-I637)= 5,"5", IF(('1 - Cover page'!$B$9-I637)= 6,"6", IF(('1 - Cover page'!$B$9-I637)= 7,"7", IF(('1 - Cover page'!$B$9-I637)= 8,"8", IF(('1 - Cover page'!$B$9-I637)= 9,"9", IF(('1 - Cover page'!$B$9-I637)= 10,"10", IF(('1 - Cover page'!$B$9-I637)= 11,"11", IF(('1 - Cover page'!$B$9-I637)= 12,"12", IF(('1 - Cover page'!$B$9-I637)= 13,"13", IF(('1 - Cover page'!$B$9-I637)= 14,"14", IF(('1 - Cover page'!$B$9-I637)= 15,"15",  ""))))))))))))))))</f>
        <v>0</v>
      </c>
      <c r="AA637" t="e">
        <f>VLOOKUP(E637,'Age group'!$A$2:$B$7,2,TRUE)</f>
        <v>#N/A</v>
      </c>
    </row>
    <row r="638" spans="1:27" ht="12.75" x14ac:dyDescent="0.2">
      <c r="A638" s="30">
        <v>635</v>
      </c>
      <c r="B638" s="31"/>
      <c r="C638" s="31"/>
      <c r="D638" s="32"/>
      <c r="E638" s="104"/>
      <c r="F638" s="31"/>
      <c r="G638" s="31"/>
      <c r="H638" s="33"/>
      <c r="I638" s="16"/>
      <c r="J638" s="34"/>
      <c r="K638" s="34"/>
      <c r="L638" s="35"/>
      <c r="M638" s="36"/>
      <c r="N638" s="37"/>
      <c r="O638" s="37"/>
      <c r="P638" s="37"/>
      <c r="Q638" s="38"/>
      <c r="R638" s="38"/>
      <c r="S638" s="37"/>
      <c r="T638" s="39"/>
      <c r="U638" s="39"/>
      <c r="V638" s="40"/>
      <c r="X638" t="str">
        <f>IF(('1 - Cover page'!$B$9-M638)&lt;6,"&lt;=5 Days","&gt;5 Days")</f>
        <v>&lt;=5 Days</v>
      </c>
      <c r="Y638" t="str">
        <f>IF(('1 - Cover page'!$B$9-M638)=0,"0", IF(('1 - Cover page'!$B$9-M638)= 1,"1", IF(('1 - Cover page'!$B$9-M638)= 2,"2", IF(('1 - Cover page'!$B$9-M638)= 3,"3", IF(('1 - Cover page'!$B$9-M638)= 4,"4", IF(('1 - Cover page'!$B$9-M638)= 5,"5", IF(('1 - Cover page'!$B$9-M638)= 6,"6", IF(('1 - Cover page'!$B$9-M638)= 7,"7", IF(('1 - Cover page'!$B$9-M638)= 8,"8", IF(('1 - Cover page'!$B$9-M638)= 9,"9", IF(('1 - Cover page'!$B$9-M638)= 10,"10", IF(('1 - Cover page'!$B$9-M638)= 11,"11", IF(('1 - Cover page'!$B$9-M638)= 12,"12", IF(('1 - Cover page'!$B$9-M638)= 13,"13", IF(('1 - Cover page'!$B$9-M638)= 14,"14", IF(('1 - Cover page'!$B$9-M638)= 15,"15",  ""))))))))))))))))</f>
        <v>0</v>
      </c>
      <c r="Z638" t="str">
        <f>IF(('1 - Cover page'!$B$9-I638)=0,"0", IF(('1 - Cover page'!$B$9-I638)= 1,"1", IF(('1 - Cover page'!$B$9-I638)= 2,"2", IF(('1 - Cover page'!$B$9-I638)= 3,"3", IF(('1 - Cover page'!$B$9-I638)= 4,"4", IF(('1 - Cover page'!$B$9-I638)= 5,"5", IF(('1 - Cover page'!$B$9-I638)= 6,"6", IF(('1 - Cover page'!$B$9-I638)= 7,"7", IF(('1 - Cover page'!$B$9-I638)= 8,"8", IF(('1 - Cover page'!$B$9-I638)= 9,"9", IF(('1 - Cover page'!$B$9-I638)= 10,"10", IF(('1 - Cover page'!$B$9-I638)= 11,"11", IF(('1 - Cover page'!$B$9-I638)= 12,"12", IF(('1 - Cover page'!$B$9-I638)= 13,"13", IF(('1 - Cover page'!$B$9-I638)= 14,"14", IF(('1 - Cover page'!$B$9-I638)= 15,"15",  ""))))))))))))))))</f>
        <v>0</v>
      </c>
      <c r="AA638" t="e">
        <f>VLOOKUP(E638,'Age group'!$A$2:$B$7,2,TRUE)</f>
        <v>#N/A</v>
      </c>
    </row>
    <row r="639" spans="1:27" ht="12.75" x14ac:dyDescent="0.2">
      <c r="A639" s="30">
        <v>636</v>
      </c>
      <c r="B639" s="31"/>
      <c r="C639" s="31"/>
      <c r="D639" s="32"/>
      <c r="E639" s="104"/>
      <c r="F639" s="31"/>
      <c r="G639" s="31"/>
      <c r="H639" s="33"/>
      <c r="I639" s="16"/>
      <c r="J639" s="34"/>
      <c r="K639" s="34"/>
      <c r="L639" s="35"/>
      <c r="M639" s="36"/>
      <c r="N639" s="37"/>
      <c r="O639" s="37"/>
      <c r="P639" s="37"/>
      <c r="Q639" s="38"/>
      <c r="R639" s="38"/>
      <c r="S639" s="37"/>
      <c r="T639" s="39"/>
      <c r="U639" s="39"/>
      <c r="V639" s="40"/>
      <c r="X639" t="str">
        <f>IF(('1 - Cover page'!$B$9-M639)&lt;6,"&lt;=5 Days","&gt;5 Days")</f>
        <v>&lt;=5 Days</v>
      </c>
      <c r="Y639" t="str">
        <f>IF(('1 - Cover page'!$B$9-M639)=0,"0", IF(('1 - Cover page'!$B$9-M639)= 1,"1", IF(('1 - Cover page'!$B$9-M639)= 2,"2", IF(('1 - Cover page'!$B$9-M639)= 3,"3", IF(('1 - Cover page'!$B$9-M639)= 4,"4", IF(('1 - Cover page'!$B$9-M639)= 5,"5", IF(('1 - Cover page'!$B$9-M639)= 6,"6", IF(('1 - Cover page'!$B$9-M639)= 7,"7", IF(('1 - Cover page'!$B$9-M639)= 8,"8", IF(('1 - Cover page'!$B$9-M639)= 9,"9", IF(('1 - Cover page'!$B$9-M639)= 10,"10", IF(('1 - Cover page'!$B$9-M639)= 11,"11", IF(('1 - Cover page'!$B$9-M639)= 12,"12", IF(('1 - Cover page'!$B$9-M639)= 13,"13", IF(('1 - Cover page'!$B$9-M639)= 14,"14", IF(('1 - Cover page'!$B$9-M639)= 15,"15",  ""))))))))))))))))</f>
        <v>0</v>
      </c>
      <c r="Z639" t="str">
        <f>IF(('1 - Cover page'!$B$9-I639)=0,"0", IF(('1 - Cover page'!$B$9-I639)= 1,"1", IF(('1 - Cover page'!$B$9-I639)= 2,"2", IF(('1 - Cover page'!$B$9-I639)= 3,"3", IF(('1 - Cover page'!$B$9-I639)= 4,"4", IF(('1 - Cover page'!$B$9-I639)= 5,"5", IF(('1 - Cover page'!$B$9-I639)= 6,"6", IF(('1 - Cover page'!$B$9-I639)= 7,"7", IF(('1 - Cover page'!$B$9-I639)= 8,"8", IF(('1 - Cover page'!$B$9-I639)= 9,"9", IF(('1 - Cover page'!$B$9-I639)= 10,"10", IF(('1 - Cover page'!$B$9-I639)= 11,"11", IF(('1 - Cover page'!$B$9-I639)= 12,"12", IF(('1 - Cover page'!$B$9-I639)= 13,"13", IF(('1 - Cover page'!$B$9-I639)= 14,"14", IF(('1 - Cover page'!$B$9-I639)= 15,"15",  ""))))))))))))))))</f>
        <v>0</v>
      </c>
      <c r="AA639" t="e">
        <f>VLOOKUP(E639,'Age group'!$A$2:$B$7,2,TRUE)</f>
        <v>#N/A</v>
      </c>
    </row>
    <row r="640" spans="1:27" ht="12.75" x14ac:dyDescent="0.2">
      <c r="A640" s="30">
        <v>637</v>
      </c>
      <c r="B640" s="31"/>
      <c r="C640" s="31"/>
      <c r="D640" s="32"/>
      <c r="E640" s="104"/>
      <c r="F640" s="31"/>
      <c r="G640" s="31"/>
      <c r="H640" s="33"/>
      <c r="I640" s="16"/>
      <c r="J640" s="34"/>
      <c r="K640" s="34"/>
      <c r="L640" s="35"/>
      <c r="M640" s="36"/>
      <c r="N640" s="37"/>
      <c r="O640" s="37"/>
      <c r="P640" s="37"/>
      <c r="Q640" s="38"/>
      <c r="R640" s="38"/>
      <c r="S640" s="37"/>
      <c r="T640" s="39"/>
      <c r="U640" s="39"/>
      <c r="V640" s="40"/>
      <c r="X640" t="str">
        <f>IF(('1 - Cover page'!$B$9-M640)&lt;6,"&lt;=5 Days","&gt;5 Days")</f>
        <v>&lt;=5 Days</v>
      </c>
      <c r="Y640" t="str">
        <f>IF(('1 - Cover page'!$B$9-M640)=0,"0", IF(('1 - Cover page'!$B$9-M640)= 1,"1", IF(('1 - Cover page'!$B$9-M640)= 2,"2", IF(('1 - Cover page'!$B$9-M640)= 3,"3", IF(('1 - Cover page'!$B$9-M640)= 4,"4", IF(('1 - Cover page'!$B$9-M640)= 5,"5", IF(('1 - Cover page'!$B$9-M640)= 6,"6", IF(('1 - Cover page'!$B$9-M640)= 7,"7", IF(('1 - Cover page'!$B$9-M640)= 8,"8", IF(('1 - Cover page'!$B$9-M640)= 9,"9", IF(('1 - Cover page'!$B$9-M640)= 10,"10", IF(('1 - Cover page'!$B$9-M640)= 11,"11", IF(('1 - Cover page'!$B$9-M640)= 12,"12", IF(('1 - Cover page'!$B$9-M640)= 13,"13", IF(('1 - Cover page'!$B$9-M640)= 14,"14", IF(('1 - Cover page'!$B$9-M640)= 15,"15",  ""))))))))))))))))</f>
        <v>0</v>
      </c>
      <c r="Z640" t="str">
        <f>IF(('1 - Cover page'!$B$9-I640)=0,"0", IF(('1 - Cover page'!$B$9-I640)= 1,"1", IF(('1 - Cover page'!$B$9-I640)= 2,"2", IF(('1 - Cover page'!$B$9-I640)= 3,"3", IF(('1 - Cover page'!$B$9-I640)= 4,"4", IF(('1 - Cover page'!$B$9-I640)= 5,"5", IF(('1 - Cover page'!$B$9-I640)= 6,"6", IF(('1 - Cover page'!$B$9-I640)= 7,"7", IF(('1 - Cover page'!$B$9-I640)= 8,"8", IF(('1 - Cover page'!$B$9-I640)= 9,"9", IF(('1 - Cover page'!$B$9-I640)= 10,"10", IF(('1 - Cover page'!$B$9-I640)= 11,"11", IF(('1 - Cover page'!$B$9-I640)= 12,"12", IF(('1 - Cover page'!$B$9-I640)= 13,"13", IF(('1 - Cover page'!$B$9-I640)= 14,"14", IF(('1 - Cover page'!$B$9-I640)= 15,"15",  ""))))))))))))))))</f>
        <v>0</v>
      </c>
      <c r="AA640" t="e">
        <f>VLOOKUP(E640,'Age group'!$A$2:$B$7,2,TRUE)</f>
        <v>#N/A</v>
      </c>
    </row>
    <row r="641" spans="1:27" ht="12.75" x14ac:dyDescent="0.2">
      <c r="A641" s="30">
        <v>638</v>
      </c>
      <c r="B641" s="31"/>
      <c r="C641" s="31"/>
      <c r="D641" s="32"/>
      <c r="E641" s="104"/>
      <c r="F641" s="31"/>
      <c r="G641" s="31"/>
      <c r="H641" s="33"/>
      <c r="I641" s="16"/>
      <c r="J641" s="34"/>
      <c r="K641" s="34"/>
      <c r="L641" s="35"/>
      <c r="M641" s="36"/>
      <c r="N641" s="37"/>
      <c r="O641" s="37"/>
      <c r="P641" s="37"/>
      <c r="Q641" s="38"/>
      <c r="R641" s="38"/>
      <c r="S641" s="37"/>
      <c r="T641" s="39"/>
      <c r="U641" s="39"/>
      <c r="V641" s="40"/>
      <c r="X641" t="str">
        <f>IF(('1 - Cover page'!$B$9-M641)&lt;6,"&lt;=5 Days","&gt;5 Days")</f>
        <v>&lt;=5 Days</v>
      </c>
      <c r="Y641" t="str">
        <f>IF(('1 - Cover page'!$B$9-M641)=0,"0", IF(('1 - Cover page'!$B$9-M641)= 1,"1", IF(('1 - Cover page'!$B$9-M641)= 2,"2", IF(('1 - Cover page'!$B$9-M641)= 3,"3", IF(('1 - Cover page'!$B$9-M641)= 4,"4", IF(('1 - Cover page'!$B$9-M641)= 5,"5", IF(('1 - Cover page'!$B$9-M641)= 6,"6", IF(('1 - Cover page'!$B$9-M641)= 7,"7", IF(('1 - Cover page'!$B$9-M641)= 8,"8", IF(('1 - Cover page'!$B$9-M641)= 9,"9", IF(('1 - Cover page'!$B$9-M641)= 10,"10", IF(('1 - Cover page'!$B$9-M641)= 11,"11", IF(('1 - Cover page'!$B$9-M641)= 12,"12", IF(('1 - Cover page'!$B$9-M641)= 13,"13", IF(('1 - Cover page'!$B$9-M641)= 14,"14", IF(('1 - Cover page'!$B$9-M641)= 15,"15",  ""))))))))))))))))</f>
        <v>0</v>
      </c>
      <c r="Z641" t="str">
        <f>IF(('1 - Cover page'!$B$9-I641)=0,"0", IF(('1 - Cover page'!$B$9-I641)= 1,"1", IF(('1 - Cover page'!$B$9-I641)= 2,"2", IF(('1 - Cover page'!$B$9-I641)= 3,"3", IF(('1 - Cover page'!$B$9-I641)= 4,"4", IF(('1 - Cover page'!$B$9-I641)= 5,"5", IF(('1 - Cover page'!$B$9-I641)= 6,"6", IF(('1 - Cover page'!$B$9-I641)= 7,"7", IF(('1 - Cover page'!$B$9-I641)= 8,"8", IF(('1 - Cover page'!$B$9-I641)= 9,"9", IF(('1 - Cover page'!$B$9-I641)= 10,"10", IF(('1 - Cover page'!$B$9-I641)= 11,"11", IF(('1 - Cover page'!$B$9-I641)= 12,"12", IF(('1 - Cover page'!$B$9-I641)= 13,"13", IF(('1 - Cover page'!$B$9-I641)= 14,"14", IF(('1 - Cover page'!$B$9-I641)= 15,"15",  ""))))))))))))))))</f>
        <v>0</v>
      </c>
      <c r="AA641" t="e">
        <f>VLOOKUP(E641,'Age group'!$A$2:$B$7,2,TRUE)</f>
        <v>#N/A</v>
      </c>
    </row>
    <row r="642" spans="1:27" ht="12.75" x14ac:dyDescent="0.2">
      <c r="A642" s="30">
        <v>639</v>
      </c>
      <c r="B642" s="31"/>
      <c r="C642" s="31"/>
      <c r="D642" s="32"/>
      <c r="E642" s="104"/>
      <c r="F642" s="31"/>
      <c r="G642" s="31"/>
      <c r="H642" s="33"/>
      <c r="I642" s="16"/>
      <c r="J642" s="34"/>
      <c r="K642" s="34"/>
      <c r="L642" s="35"/>
      <c r="M642" s="36"/>
      <c r="N642" s="37"/>
      <c r="O642" s="37"/>
      <c r="P642" s="37"/>
      <c r="Q642" s="38"/>
      <c r="R642" s="38"/>
      <c r="S642" s="37"/>
      <c r="T642" s="39"/>
      <c r="U642" s="39"/>
      <c r="V642" s="40"/>
      <c r="X642" t="str">
        <f>IF(('1 - Cover page'!$B$9-M642)&lt;6,"&lt;=5 Days","&gt;5 Days")</f>
        <v>&lt;=5 Days</v>
      </c>
      <c r="Y642" t="str">
        <f>IF(('1 - Cover page'!$B$9-M642)=0,"0", IF(('1 - Cover page'!$B$9-M642)= 1,"1", IF(('1 - Cover page'!$B$9-M642)= 2,"2", IF(('1 - Cover page'!$B$9-M642)= 3,"3", IF(('1 - Cover page'!$B$9-M642)= 4,"4", IF(('1 - Cover page'!$B$9-M642)= 5,"5", IF(('1 - Cover page'!$B$9-M642)= 6,"6", IF(('1 - Cover page'!$B$9-M642)= 7,"7", IF(('1 - Cover page'!$B$9-M642)= 8,"8", IF(('1 - Cover page'!$B$9-M642)= 9,"9", IF(('1 - Cover page'!$B$9-M642)= 10,"10", IF(('1 - Cover page'!$B$9-M642)= 11,"11", IF(('1 - Cover page'!$B$9-M642)= 12,"12", IF(('1 - Cover page'!$B$9-M642)= 13,"13", IF(('1 - Cover page'!$B$9-M642)= 14,"14", IF(('1 - Cover page'!$B$9-M642)= 15,"15",  ""))))))))))))))))</f>
        <v>0</v>
      </c>
      <c r="Z642" t="str">
        <f>IF(('1 - Cover page'!$B$9-I642)=0,"0", IF(('1 - Cover page'!$B$9-I642)= 1,"1", IF(('1 - Cover page'!$B$9-I642)= 2,"2", IF(('1 - Cover page'!$B$9-I642)= 3,"3", IF(('1 - Cover page'!$B$9-I642)= 4,"4", IF(('1 - Cover page'!$B$9-I642)= 5,"5", IF(('1 - Cover page'!$B$9-I642)= 6,"6", IF(('1 - Cover page'!$B$9-I642)= 7,"7", IF(('1 - Cover page'!$B$9-I642)= 8,"8", IF(('1 - Cover page'!$B$9-I642)= 9,"9", IF(('1 - Cover page'!$B$9-I642)= 10,"10", IF(('1 - Cover page'!$B$9-I642)= 11,"11", IF(('1 - Cover page'!$B$9-I642)= 12,"12", IF(('1 - Cover page'!$B$9-I642)= 13,"13", IF(('1 - Cover page'!$B$9-I642)= 14,"14", IF(('1 - Cover page'!$B$9-I642)= 15,"15",  ""))))))))))))))))</f>
        <v>0</v>
      </c>
      <c r="AA642" t="e">
        <f>VLOOKUP(E642,'Age group'!$A$2:$B$7,2,TRUE)</f>
        <v>#N/A</v>
      </c>
    </row>
    <row r="643" spans="1:27" ht="12.75" x14ac:dyDescent="0.2">
      <c r="A643" s="30">
        <v>640</v>
      </c>
      <c r="B643" s="31"/>
      <c r="C643" s="31"/>
      <c r="D643" s="32"/>
      <c r="E643" s="104"/>
      <c r="F643" s="31"/>
      <c r="G643" s="31"/>
      <c r="H643" s="33"/>
      <c r="I643" s="16"/>
      <c r="J643" s="34"/>
      <c r="K643" s="34"/>
      <c r="L643" s="35"/>
      <c r="M643" s="36"/>
      <c r="N643" s="37"/>
      <c r="O643" s="37"/>
      <c r="P643" s="37"/>
      <c r="Q643" s="38"/>
      <c r="R643" s="38"/>
      <c r="S643" s="37"/>
      <c r="T643" s="39"/>
      <c r="U643" s="39"/>
      <c r="V643" s="40"/>
      <c r="X643" t="str">
        <f>IF(('1 - Cover page'!$B$9-M643)&lt;6,"&lt;=5 Days","&gt;5 Days")</f>
        <v>&lt;=5 Days</v>
      </c>
      <c r="Y643" t="str">
        <f>IF(('1 - Cover page'!$B$9-M643)=0,"0", IF(('1 - Cover page'!$B$9-M643)= 1,"1", IF(('1 - Cover page'!$B$9-M643)= 2,"2", IF(('1 - Cover page'!$B$9-M643)= 3,"3", IF(('1 - Cover page'!$B$9-M643)= 4,"4", IF(('1 - Cover page'!$B$9-M643)= 5,"5", IF(('1 - Cover page'!$B$9-M643)= 6,"6", IF(('1 - Cover page'!$B$9-M643)= 7,"7", IF(('1 - Cover page'!$B$9-M643)= 8,"8", IF(('1 - Cover page'!$B$9-M643)= 9,"9", IF(('1 - Cover page'!$B$9-M643)= 10,"10", IF(('1 - Cover page'!$B$9-M643)= 11,"11", IF(('1 - Cover page'!$B$9-M643)= 12,"12", IF(('1 - Cover page'!$B$9-M643)= 13,"13", IF(('1 - Cover page'!$B$9-M643)= 14,"14", IF(('1 - Cover page'!$B$9-M643)= 15,"15",  ""))))))))))))))))</f>
        <v>0</v>
      </c>
      <c r="Z643" t="str">
        <f>IF(('1 - Cover page'!$B$9-I643)=0,"0", IF(('1 - Cover page'!$B$9-I643)= 1,"1", IF(('1 - Cover page'!$B$9-I643)= 2,"2", IF(('1 - Cover page'!$B$9-I643)= 3,"3", IF(('1 - Cover page'!$B$9-I643)= 4,"4", IF(('1 - Cover page'!$B$9-I643)= 5,"5", IF(('1 - Cover page'!$B$9-I643)= 6,"6", IF(('1 - Cover page'!$B$9-I643)= 7,"7", IF(('1 - Cover page'!$B$9-I643)= 8,"8", IF(('1 - Cover page'!$B$9-I643)= 9,"9", IF(('1 - Cover page'!$B$9-I643)= 10,"10", IF(('1 - Cover page'!$B$9-I643)= 11,"11", IF(('1 - Cover page'!$B$9-I643)= 12,"12", IF(('1 - Cover page'!$B$9-I643)= 13,"13", IF(('1 - Cover page'!$B$9-I643)= 14,"14", IF(('1 - Cover page'!$B$9-I643)= 15,"15",  ""))))))))))))))))</f>
        <v>0</v>
      </c>
      <c r="AA643" t="e">
        <f>VLOOKUP(E643,'Age group'!$A$2:$B$7,2,TRUE)</f>
        <v>#N/A</v>
      </c>
    </row>
    <row r="644" spans="1:27" ht="12.75" x14ac:dyDescent="0.2">
      <c r="A644" s="30">
        <v>641</v>
      </c>
      <c r="B644" s="31"/>
      <c r="C644" s="31"/>
      <c r="D644" s="32"/>
      <c r="E644" s="104"/>
      <c r="F644" s="31"/>
      <c r="G644" s="31"/>
      <c r="H644" s="33"/>
      <c r="I644" s="16"/>
      <c r="J644" s="34"/>
      <c r="K644" s="34"/>
      <c r="L644" s="35"/>
      <c r="M644" s="36"/>
      <c r="N644" s="37"/>
      <c r="O644" s="37"/>
      <c r="P644" s="37"/>
      <c r="Q644" s="38"/>
      <c r="R644" s="38"/>
      <c r="S644" s="37"/>
      <c r="T644" s="39"/>
      <c r="U644" s="39"/>
      <c r="V644" s="40"/>
      <c r="X644" t="str">
        <f>IF(('1 - Cover page'!$B$9-M644)&lt;6,"&lt;=5 Days","&gt;5 Days")</f>
        <v>&lt;=5 Days</v>
      </c>
      <c r="Y644" t="str">
        <f>IF(('1 - Cover page'!$B$9-M644)=0,"0", IF(('1 - Cover page'!$B$9-M644)= 1,"1", IF(('1 - Cover page'!$B$9-M644)= 2,"2", IF(('1 - Cover page'!$B$9-M644)= 3,"3", IF(('1 - Cover page'!$B$9-M644)= 4,"4", IF(('1 - Cover page'!$B$9-M644)= 5,"5", IF(('1 - Cover page'!$B$9-M644)= 6,"6", IF(('1 - Cover page'!$B$9-M644)= 7,"7", IF(('1 - Cover page'!$B$9-M644)= 8,"8", IF(('1 - Cover page'!$B$9-M644)= 9,"9", IF(('1 - Cover page'!$B$9-M644)= 10,"10", IF(('1 - Cover page'!$B$9-M644)= 11,"11", IF(('1 - Cover page'!$B$9-M644)= 12,"12", IF(('1 - Cover page'!$B$9-M644)= 13,"13", IF(('1 - Cover page'!$B$9-M644)= 14,"14", IF(('1 - Cover page'!$B$9-M644)= 15,"15",  ""))))))))))))))))</f>
        <v>0</v>
      </c>
      <c r="Z644" t="str">
        <f>IF(('1 - Cover page'!$B$9-I644)=0,"0", IF(('1 - Cover page'!$B$9-I644)= 1,"1", IF(('1 - Cover page'!$B$9-I644)= 2,"2", IF(('1 - Cover page'!$B$9-I644)= 3,"3", IF(('1 - Cover page'!$B$9-I644)= 4,"4", IF(('1 - Cover page'!$B$9-I644)= 5,"5", IF(('1 - Cover page'!$B$9-I644)= 6,"6", IF(('1 - Cover page'!$B$9-I644)= 7,"7", IF(('1 - Cover page'!$B$9-I644)= 8,"8", IF(('1 - Cover page'!$B$9-I644)= 9,"9", IF(('1 - Cover page'!$B$9-I644)= 10,"10", IF(('1 - Cover page'!$B$9-I644)= 11,"11", IF(('1 - Cover page'!$B$9-I644)= 12,"12", IF(('1 - Cover page'!$B$9-I644)= 13,"13", IF(('1 - Cover page'!$B$9-I644)= 14,"14", IF(('1 - Cover page'!$B$9-I644)= 15,"15",  ""))))))))))))))))</f>
        <v>0</v>
      </c>
      <c r="AA644" t="e">
        <f>VLOOKUP(E644,'Age group'!$A$2:$B$7,2,TRUE)</f>
        <v>#N/A</v>
      </c>
    </row>
    <row r="645" spans="1:27" ht="12.75" x14ac:dyDescent="0.2">
      <c r="A645" s="30">
        <v>642</v>
      </c>
      <c r="B645" s="31"/>
      <c r="C645" s="31"/>
      <c r="D645" s="32"/>
      <c r="E645" s="104"/>
      <c r="F645" s="31"/>
      <c r="G645" s="31"/>
      <c r="H645" s="33"/>
      <c r="I645" s="16"/>
      <c r="J645" s="34"/>
      <c r="K645" s="34"/>
      <c r="L645" s="35"/>
      <c r="M645" s="36"/>
      <c r="N645" s="37"/>
      <c r="O645" s="37"/>
      <c r="P645" s="37"/>
      <c r="Q645" s="38"/>
      <c r="R645" s="38"/>
      <c r="S645" s="37"/>
      <c r="T645" s="39"/>
      <c r="U645" s="39"/>
      <c r="V645" s="40"/>
      <c r="X645" t="str">
        <f>IF(('1 - Cover page'!$B$9-M645)&lt;6,"&lt;=5 Days","&gt;5 Days")</f>
        <v>&lt;=5 Days</v>
      </c>
      <c r="Y645" t="str">
        <f>IF(('1 - Cover page'!$B$9-M645)=0,"0", IF(('1 - Cover page'!$B$9-M645)= 1,"1", IF(('1 - Cover page'!$B$9-M645)= 2,"2", IF(('1 - Cover page'!$B$9-M645)= 3,"3", IF(('1 - Cover page'!$B$9-M645)= 4,"4", IF(('1 - Cover page'!$B$9-M645)= 5,"5", IF(('1 - Cover page'!$B$9-M645)= 6,"6", IF(('1 - Cover page'!$B$9-M645)= 7,"7", IF(('1 - Cover page'!$B$9-M645)= 8,"8", IF(('1 - Cover page'!$B$9-M645)= 9,"9", IF(('1 - Cover page'!$B$9-M645)= 10,"10", IF(('1 - Cover page'!$B$9-M645)= 11,"11", IF(('1 - Cover page'!$B$9-M645)= 12,"12", IF(('1 - Cover page'!$B$9-M645)= 13,"13", IF(('1 - Cover page'!$B$9-M645)= 14,"14", IF(('1 - Cover page'!$B$9-M645)= 15,"15",  ""))))))))))))))))</f>
        <v>0</v>
      </c>
      <c r="Z645" t="str">
        <f>IF(('1 - Cover page'!$B$9-I645)=0,"0", IF(('1 - Cover page'!$B$9-I645)= 1,"1", IF(('1 - Cover page'!$B$9-I645)= 2,"2", IF(('1 - Cover page'!$B$9-I645)= 3,"3", IF(('1 - Cover page'!$B$9-I645)= 4,"4", IF(('1 - Cover page'!$B$9-I645)= 5,"5", IF(('1 - Cover page'!$B$9-I645)= 6,"6", IF(('1 - Cover page'!$B$9-I645)= 7,"7", IF(('1 - Cover page'!$B$9-I645)= 8,"8", IF(('1 - Cover page'!$B$9-I645)= 9,"9", IF(('1 - Cover page'!$B$9-I645)= 10,"10", IF(('1 - Cover page'!$B$9-I645)= 11,"11", IF(('1 - Cover page'!$B$9-I645)= 12,"12", IF(('1 - Cover page'!$B$9-I645)= 13,"13", IF(('1 - Cover page'!$B$9-I645)= 14,"14", IF(('1 - Cover page'!$B$9-I645)= 15,"15",  ""))))))))))))))))</f>
        <v>0</v>
      </c>
      <c r="AA645" t="e">
        <f>VLOOKUP(E645,'Age group'!$A$2:$B$7,2,TRUE)</f>
        <v>#N/A</v>
      </c>
    </row>
    <row r="646" spans="1:27" ht="12.75" x14ac:dyDescent="0.2">
      <c r="A646" s="30">
        <v>643</v>
      </c>
      <c r="B646" s="31"/>
      <c r="C646" s="31"/>
      <c r="D646" s="32"/>
      <c r="E646" s="104"/>
      <c r="F646" s="31"/>
      <c r="G646" s="31"/>
      <c r="H646" s="33"/>
      <c r="I646" s="16"/>
      <c r="J646" s="34"/>
      <c r="K646" s="34"/>
      <c r="L646" s="35"/>
      <c r="M646" s="36"/>
      <c r="N646" s="37"/>
      <c r="O646" s="37"/>
      <c r="P646" s="37"/>
      <c r="Q646" s="38"/>
      <c r="R646" s="38"/>
      <c r="S646" s="37"/>
      <c r="T646" s="39"/>
      <c r="U646" s="39"/>
      <c r="V646" s="40"/>
      <c r="X646" t="str">
        <f>IF(('1 - Cover page'!$B$9-M646)&lt;6,"&lt;=5 Days","&gt;5 Days")</f>
        <v>&lt;=5 Days</v>
      </c>
      <c r="Y646" t="str">
        <f>IF(('1 - Cover page'!$B$9-M646)=0,"0", IF(('1 - Cover page'!$B$9-M646)= 1,"1", IF(('1 - Cover page'!$B$9-M646)= 2,"2", IF(('1 - Cover page'!$B$9-M646)= 3,"3", IF(('1 - Cover page'!$B$9-M646)= 4,"4", IF(('1 - Cover page'!$B$9-M646)= 5,"5", IF(('1 - Cover page'!$B$9-M646)= 6,"6", IF(('1 - Cover page'!$B$9-M646)= 7,"7", IF(('1 - Cover page'!$B$9-M646)= 8,"8", IF(('1 - Cover page'!$B$9-M646)= 9,"9", IF(('1 - Cover page'!$B$9-M646)= 10,"10", IF(('1 - Cover page'!$B$9-M646)= 11,"11", IF(('1 - Cover page'!$B$9-M646)= 12,"12", IF(('1 - Cover page'!$B$9-M646)= 13,"13", IF(('1 - Cover page'!$B$9-M646)= 14,"14", IF(('1 - Cover page'!$B$9-M646)= 15,"15",  ""))))))))))))))))</f>
        <v>0</v>
      </c>
      <c r="Z646" t="str">
        <f>IF(('1 - Cover page'!$B$9-I646)=0,"0", IF(('1 - Cover page'!$B$9-I646)= 1,"1", IF(('1 - Cover page'!$B$9-I646)= 2,"2", IF(('1 - Cover page'!$B$9-I646)= 3,"3", IF(('1 - Cover page'!$B$9-I646)= 4,"4", IF(('1 - Cover page'!$B$9-I646)= 5,"5", IF(('1 - Cover page'!$B$9-I646)= 6,"6", IF(('1 - Cover page'!$B$9-I646)= 7,"7", IF(('1 - Cover page'!$B$9-I646)= 8,"8", IF(('1 - Cover page'!$B$9-I646)= 9,"9", IF(('1 - Cover page'!$B$9-I646)= 10,"10", IF(('1 - Cover page'!$B$9-I646)= 11,"11", IF(('1 - Cover page'!$B$9-I646)= 12,"12", IF(('1 - Cover page'!$B$9-I646)= 13,"13", IF(('1 - Cover page'!$B$9-I646)= 14,"14", IF(('1 - Cover page'!$B$9-I646)= 15,"15",  ""))))))))))))))))</f>
        <v>0</v>
      </c>
      <c r="AA646" t="e">
        <f>VLOOKUP(E646,'Age group'!$A$2:$B$7,2,TRUE)</f>
        <v>#N/A</v>
      </c>
    </row>
    <row r="647" spans="1:27" ht="12.75" x14ac:dyDescent="0.2">
      <c r="A647" s="30">
        <v>644</v>
      </c>
      <c r="B647" s="31"/>
      <c r="C647" s="31"/>
      <c r="D647" s="32"/>
      <c r="E647" s="104"/>
      <c r="F647" s="31"/>
      <c r="G647" s="31"/>
      <c r="H647" s="33"/>
      <c r="I647" s="16"/>
      <c r="J647" s="34"/>
      <c r="K647" s="34"/>
      <c r="L647" s="35"/>
      <c r="M647" s="36"/>
      <c r="N647" s="37"/>
      <c r="O647" s="37"/>
      <c r="P647" s="37"/>
      <c r="Q647" s="38"/>
      <c r="R647" s="38"/>
      <c r="S647" s="37"/>
      <c r="T647" s="39"/>
      <c r="U647" s="39"/>
      <c r="V647" s="40"/>
      <c r="X647" t="str">
        <f>IF(('1 - Cover page'!$B$9-M647)&lt;6,"&lt;=5 Days","&gt;5 Days")</f>
        <v>&lt;=5 Days</v>
      </c>
      <c r="Y647" t="str">
        <f>IF(('1 - Cover page'!$B$9-M647)=0,"0", IF(('1 - Cover page'!$B$9-M647)= 1,"1", IF(('1 - Cover page'!$B$9-M647)= 2,"2", IF(('1 - Cover page'!$B$9-M647)= 3,"3", IF(('1 - Cover page'!$B$9-M647)= 4,"4", IF(('1 - Cover page'!$B$9-M647)= 5,"5", IF(('1 - Cover page'!$B$9-M647)= 6,"6", IF(('1 - Cover page'!$B$9-M647)= 7,"7", IF(('1 - Cover page'!$B$9-M647)= 8,"8", IF(('1 - Cover page'!$B$9-M647)= 9,"9", IF(('1 - Cover page'!$B$9-M647)= 10,"10", IF(('1 - Cover page'!$B$9-M647)= 11,"11", IF(('1 - Cover page'!$B$9-M647)= 12,"12", IF(('1 - Cover page'!$B$9-M647)= 13,"13", IF(('1 - Cover page'!$B$9-M647)= 14,"14", IF(('1 - Cover page'!$B$9-M647)= 15,"15",  ""))))))))))))))))</f>
        <v>0</v>
      </c>
      <c r="Z647" t="str">
        <f>IF(('1 - Cover page'!$B$9-I647)=0,"0", IF(('1 - Cover page'!$B$9-I647)= 1,"1", IF(('1 - Cover page'!$B$9-I647)= 2,"2", IF(('1 - Cover page'!$B$9-I647)= 3,"3", IF(('1 - Cover page'!$B$9-I647)= 4,"4", IF(('1 - Cover page'!$B$9-I647)= 5,"5", IF(('1 - Cover page'!$B$9-I647)= 6,"6", IF(('1 - Cover page'!$B$9-I647)= 7,"7", IF(('1 - Cover page'!$B$9-I647)= 8,"8", IF(('1 - Cover page'!$B$9-I647)= 9,"9", IF(('1 - Cover page'!$B$9-I647)= 10,"10", IF(('1 - Cover page'!$B$9-I647)= 11,"11", IF(('1 - Cover page'!$B$9-I647)= 12,"12", IF(('1 - Cover page'!$B$9-I647)= 13,"13", IF(('1 - Cover page'!$B$9-I647)= 14,"14", IF(('1 - Cover page'!$B$9-I647)= 15,"15",  ""))))))))))))))))</f>
        <v>0</v>
      </c>
      <c r="AA647" t="e">
        <f>VLOOKUP(E647,'Age group'!$A$2:$B$7,2,TRUE)</f>
        <v>#N/A</v>
      </c>
    </row>
    <row r="648" spans="1:27" ht="12.75" x14ac:dyDescent="0.2">
      <c r="A648" s="30">
        <v>645</v>
      </c>
      <c r="B648" s="31"/>
      <c r="C648" s="31"/>
      <c r="D648" s="32"/>
      <c r="E648" s="104"/>
      <c r="F648" s="31"/>
      <c r="G648" s="31"/>
      <c r="H648" s="33"/>
      <c r="I648" s="16"/>
      <c r="J648" s="34"/>
      <c r="K648" s="34"/>
      <c r="L648" s="35"/>
      <c r="M648" s="36"/>
      <c r="N648" s="37"/>
      <c r="O648" s="37"/>
      <c r="P648" s="37"/>
      <c r="Q648" s="38"/>
      <c r="R648" s="38"/>
      <c r="S648" s="37"/>
      <c r="T648" s="39"/>
      <c r="U648" s="39"/>
      <c r="V648" s="40"/>
      <c r="X648" t="str">
        <f>IF(('1 - Cover page'!$B$9-M648)&lt;6,"&lt;=5 Days","&gt;5 Days")</f>
        <v>&lt;=5 Days</v>
      </c>
      <c r="Y648" t="str">
        <f>IF(('1 - Cover page'!$B$9-M648)=0,"0", IF(('1 - Cover page'!$B$9-M648)= 1,"1", IF(('1 - Cover page'!$B$9-M648)= 2,"2", IF(('1 - Cover page'!$B$9-M648)= 3,"3", IF(('1 - Cover page'!$B$9-M648)= 4,"4", IF(('1 - Cover page'!$B$9-M648)= 5,"5", IF(('1 - Cover page'!$B$9-M648)= 6,"6", IF(('1 - Cover page'!$B$9-M648)= 7,"7", IF(('1 - Cover page'!$B$9-M648)= 8,"8", IF(('1 - Cover page'!$B$9-M648)= 9,"9", IF(('1 - Cover page'!$B$9-M648)= 10,"10", IF(('1 - Cover page'!$B$9-M648)= 11,"11", IF(('1 - Cover page'!$B$9-M648)= 12,"12", IF(('1 - Cover page'!$B$9-M648)= 13,"13", IF(('1 - Cover page'!$B$9-M648)= 14,"14", IF(('1 - Cover page'!$B$9-M648)= 15,"15",  ""))))))))))))))))</f>
        <v>0</v>
      </c>
      <c r="Z648" t="str">
        <f>IF(('1 - Cover page'!$B$9-I648)=0,"0", IF(('1 - Cover page'!$B$9-I648)= 1,"1", IF(('1 - Cover page'!$B$9-I648)= 2,"2", IF(('1 - Cover page'!$B$9-I648)= 3,"3", IF(('1 - Cover page'!$B$9-I648)= 4,"4", IF(('1 - Cover page'!$B$9-I648)= 5,"5", IF(('1 - Cover page'!$B$9-I648)= 6,"6", IF(('1 - Cover page'!$B$9-I648)= 7,"7", IF(('1 - Cover page'!$B$9-I648)= 8,"8", IF(('1 - Cover page'!$B$9-I648)= 9,"9", IF(('1 - Cover page'!$B$9-I648)= 10,"10", IF(('1 - Cover page'!$B$9-I648)= 11,"11", IF(('1 - Cover page'!$B$9-I648)= 12,"12", IF(('1 - Cover page'!$B$9-I648)= 13,"13", IF(('1 - Cover page'!$B$9-I648)= 14,"14", IF(('1 - Cover page'!$B$9-I648)= 15,"15",  ""))))))))))))))))</f>
        <v>0</v>
      </c>
      <c r="AA648" t="e">
        <f>VLOOKUP(E648,'Age group'!$A$2:$B$7,2,TRUE)</f>
        <v>#N/A</v>
      </c>
    </row>
    <row r="649" spans="1:27" ht="12.75" x14ac:dyDescent="0.2">
      <c r="A649" s="30">
        <v>646</v>
      </c>
      <c r="B649" s="31"/>
      <c r="C649" s="31"/>
      <c r="D649" s="32"/>
      <c r="E649" s="104"/>
      <c r="F649" s="31"/>
      <c r="G649" s="31"/>
      <c r="H649" s="33"/>
      <c r="I649" s="16"/>
      <c r="J649" s="34"/>
      <c r="K649" s="34"/>
      <c r="L649" s="35"/>
      <c r="M649" s="36"/>
      <c r="N649" s="37"/>
      <c r="O649" s="37"/>
      <c r="P649" s="37"/>
      <c r="Q649" s="38"/>
      <c r="R649" s="38"/>
      <c r="S649" s="37"/>
      <c r="T649" s="39"/>
      <c r="U649" s="39"/>
      <c r="V649" s="40"/>
      <c r="X649" t="str">
        <f>IF(('1 - Cover page'!$B$9-M649)&lt;6,"&lt;=5 Days","&gt;5 Days")</f>
        <v>&lt;=5 Days</v>
      </c>
      <c r="Y649" t="str">
        <f>IF(('1 - Cover page'!$B$9-M649)=0,"0", IF(('1 - Cover page'!$B$9-M649)= 1,"1", IF(('1 - Cover page'!$B$9-M649)= 2,"2", IF(('1 - Cover page'!$B$9-M649)= 3,"3", IF(('1 - Cover page'!$B$9-M649)= 4,"4", IF(('1 - Cover page'!$B$9-M649)= 5,"5", IF(('1 - Cover page'!$B$9-M649)= 6,"6", IF(('1 - Cover page'!$B$9-M649)= 7,"7", IF(('1 - Cover page'!$B$9-M649)= 8,"8", IF(('1 - Cover page'!$B$9-M649)= 9,"9", IF(('1 - Cover page'!$B$9-M649)= 10,"10", IF(('1 - Cover page'!$B$9-M649)= 11,"11", IF(('1 - Cover page'!$B$9-M649)= 12,"12", IF(('1 - Cover page'!$B$9-M649)= 13,"13", IF(('1 - Cover page'!$B$9-M649)= 14,"14", IF(('1 - Cover page'!$B$9-M649)= 15,"15",  ""))))))))))))))))</f>
        <v>0</v>
      </c>
      <c r="Z649" t="str">
        <f>IF(('1 - Cover page'!$B$9-I649)=0,"0", IF(('1 - Cover page'!$B$9-I649)= 1,"1", IF(('1 - Cover page'!$B$9-I649)= 2,"2", IF(('1 - Cover page'!$B$9-I649)= 3,"3", IF(('1 - Cover page'!$B$9-I649)= 4,"4", IF(('1 - Cover page'!$B$9-I649)= 5,"5", IF(('1 - Cover page'!$B$9-I649)= 6,"6", IF(('1 - Cover page'!$B$9-I649)= 7,"7", IF(('1 - Cover page'!$B$9-I649)= 8,"8", IF(('1 - Cover page'!$B$9-I649)= 9,"9", IF(('1 - Cover page'!$B$9-I649)= 10,"10", IF(('1 - Cover page'!$B$9-I649)= 11,"11", IF(('1 - Cover page'!$B$9-I649)= 12,"12", IF(('1 - Cover page'!$B$9-I649)= 13,"13", IF(('1 - Cover page'!$B$9-I649)= 14,"14", IF(('1 - Cover page'!$B$9-I649)= 15,"15",  ""))))))))))))))))</f>
        <v>0</v>
      </c>
      <c r="AA649" t="e">
        <f>VLOOKUP(E649,'Age group'!$A$2:$B$7,2,TRUE)</f>
        <v>#N/A</v>
      </c>
    </row>
    <row r="650" spans="1:27" ht="12.75" x14ac:dyDescent="0.2">
      <c r="A650" s="30">
        <v>647</v>
      </c>
      <c r="B650" s="31"/>
      <c r="C650" s="31"/>
      <c r="D650" s="32"/>
      <c r="E650" s="104"/>
      <c r="F650" s="31"/>
      <c r="G650" s="31"/>
      <c r="H650" s="33"/>
      <c r="I650" s="16"/>
      <c r="J650" s="34"/>
      <c r="K650" s="34"/>
      <c r="L650" s="35"/>
      <c r="M650" s="36"/>
      <c r="N650" s="37"/>
      <c r="O650" s="37"/>
      <c r="P650" s="37"/>
      <c r="Q650" s="38"/>
      <c r="R650" s="38"/>
      <c r="S650" s="37"/>
      <c r="T650" s="39"/>
      <c r="U650" s="39"/>
      <c r="V650" s="40"/>
      <c r="X650" t="str">
        <f>IF(('1 - Cover page'!$B$9-M650)&lt;6,"&lt;=5 Days","&gt;5 Days")</f>
        <v>&lt;=5 Days</v>
      </c>
      <c r="Y650" t="str">
        <f>IF(('1 - Cover page'!$B$9-M650)=0,"0", IF(('1 - Cover page'!$B$9-M650)= 1,"1", IF(('1 - Cover page'!$B$9-M650)= 2,"2", IF(('1 - Cover page'!$B$9-M650)= 3,"3", IF(('1 - Cover page'!$B$9-M650)= 4,"4", IF(('1 - Cover page'!$B$9-M650)= 5,"5", IF(('1 - Cover page'!$B$9-M650)= 6,"6", IF(('1 - Cover page'!$B$9-M650)= 7,"7", IF(('1 - Cover page'!$B$9-M650)= 8,"8", IF(('1 - Cover page'!$B$9-M650)= 9,"9", IF(('1 - Cover page'!$B$9-M650)= 10,"10", IF(('1 - Cover page'!$B$9-M650)= 11,"11", IF(('1 - Cover page'!$B$9-M650)= 12,"12", IF(('1 - Cover page'!$B$9-M650)= 13,"13", IF(('1 - Cover page'!$B$9-M650)= 14,"14", IF(('1 - Cover page'!$B$9-M650)= 15,"15",  ""))))))))))))))))</f>
        <v>0</v>
      </c>
      <c r="Z650" t="str">
        <f>IF(('1 - Cover page'!$B$9-I650)=0,"0", IF(('1 - Cover page'!$B$9-I650)= 1,"1", IF(('1 - Cover page'!$B$9-I650)= 2,"2", IF(('1 - Cover page'!$B$9-I650)= 3,"3", IF(('1 - Cover page'!$B$9-I650)= 4,"4", IF(('1 - Cover page'!$B$9-I650)= 5,"5", IF(('1 - Cover page'!$B$9-I650)= 6,"6", IF(('1 - Cover page'!$B$9-I650)= 7,"7", IF(('1 - Cover page'!$B$9-I650)= 8,"8", IF(('1 - Cover page'!$B$9-I650)= 9,"9", IF(('1 - Cover page'!$B$9-I650)= 10,"10", IF(('1 - Cover page'!$B$9-I650)= 11,"11", IF(('1 - Cover page'!$B$9-I650)= 12,"12", IF(('1 - Cover page'!$B$9-I650)= 13,"13", IF(('1 - Cover page'!$B$9-I650)= 14,"14", IF(('1 - Cover page'!$B$9-I650)= 15,"15",  ""))))))))))))))))</f>
        <v>0</v>
      </c>
      <c r="AA650" t="e">
        <f>VLOOKUP(E650,'Age group'!$A$2:$B$7,2,TRUE)</f>
        <v>#N/A</v>
      </c>
    </row>
    <row r="651" spans="1:27" ht="12.75" x14ac:dyDescent="0.2">
      <c r="A651" s="30">
        <v>648</v>
      </c>
      <c r="B651" s="31"/>
      <c r="C651" s="31"/>
      <c r="D651" s="32"/>
      <c r="E651" s="104"/>
      <c r="F651" s="31"/>
      <c r="G651" s="31"/>
      <c r="H651" s="33"/>
      <c r="I651" s="16"/>
      <c r="J651" s="34"/>
      <c r="K651" s="34"/>
      <c r="L651" s="35"/>
      <c r="M651" s="36"/>
      <c r="N651" s="37"/>
      <c r="O651" s="37"/>
      <c r="P651" s="37"/>
      <c r="Q651" s="38"/>
      <c r="R651" s="38"/>
      <c r="S651" s="37"/>
      <c r="T651" s="39"/>
      <c r="U651" s="39"/>
      <c r="V651" s="40"/>
      <c r="X651" t="str">
        <f>IF(('1 - Cover page'!$B$9-M651)&lt;6,"&lt;=5 Days","&gt;5 Days")</f>
        <v>&lt;=5 Days</v>
      </c>
      <c r="Y651" t="str">
        <f>IF(('1 - Cover page'!$B$9-M651)=0,"0", IF(('1 - Cover page'!$B$9-M651)= 1,"1", IF(('1 - Cover page'!$B$9-M651)= 2,"2", IF(('1 - Cover page'!$B$9-M651)= 3,"3", IF(('1 - Cover page'!$B$9-M651)= 4,"4", IF(('1 - Cover page'!$B$9-M651)= 5,"5", IF(('1 - Cover page'!$B$9-M651)= 6,"6", IF(('1 - Cover page'!$B$9-M651)= 7,"7", IF(('1 - Cover page'!$B$9-M651)= 8,"8", IF(('1 - Cover page'!$B$9-M651)= 9,"9", IF(('1 - Cover page'!$B$9-M651)= 10,"10", IF(('1 - Cover page'!$B$9-M651)= 11,"11", IF(('1 - Cover page'!$B$9-M651)= 12,"12", IF(('1 - Cover page'!$B$9-M651)= 13,"13", IF(('1 - Cover page'!$B$9-M651)= 14,"14", IF(('1 - Cover page'!$B$9-M651)= 15,"15",  ""))))))))))))))))</f>
        <v>0</v>
      </c>
      <c r="Z651" t="str">
        <f>IF(('1 - Cover page'!$B$9-I651)=0,"0", IF(('1 - Cover page'!$B$9-I651)= 1,"1", IF(('1 - Cover page'!$B$9-I651)= 2,"2", IF(('1 - Cover page'!$B$9-I651)= 3,"3", IF(('1 - Cover page'!$B$9-I651)= 4,"4", IF(('1 - Cover page'!$B$9-I651)= 5,"5", IF(('1 - Cover page'!$B$9-I651)= 6,"6", IF(('1 - Cover page'!$B$9-I651)= 7,"7", IF(('1 - Cover page'!$B$9-I651)= 8,"8", IF(('1 - Cover page'!$B$9-I651)= 9,"9", IF(('1 - Cover page'!$B$9-I651)= 10,"10", IF(('1 - Cover page'!$B$9-I651)= 11,"11", IF(('1 - Cover page'!$B$9-I651)= 12,"12", IF(('1 - Cover page'!$B$9-I651)= 13,"13", IF(('1 - Cover page'!$B$9-I651)= 14,"14", IF(('1 - Cover page'!$B$9-I651)= 15,"15",  ""))))))))))))))))</f>
        <v>0</v>
      </c>
      <c r="AA651" t="e">
        <f>VLOOKUP(E651,'Age group'!$A$2:$B$7,2,TRUE)</f>
        <v>#N/A</v>
      </c>
    </row>
    <row r="652" spans="1:27" ht="12.75" x14ac:dyDescent="0.2">
      <c r="A652" s="30">
        <v>649</v>
      </c>
      <c r="B652" s="31"/>
      <c r="C652" s="31"/>
      <c r="D652" s="32"/>
      <c r="E652" s="104"/>
      <c r="F652" s="31"/>
      <c r="G652" s="31"/>
      <c r="H652" s="33"/>
      <c r="I652" s="16"/>
      <c r="J652" s="34"/>
      <c r="K652" s="34"/>
      <c r="L652" s="35"/>
      <c r="M652" s="36"/>
      <c r="N652" s="37"/>
      <c r="O652" s="37"/>
      <c r="P652" s="37"/>
      <c r="Q652" s="38"/>
      <c r="R652" s="38"/>
      <c r="S652" s="37"/>
      <c r="T652" s="39"/>
      <c r="U652" s="39"/>
      <c r="V652" s="40"/>
      <c r="X652" t="str">
        <f>IF(('1 - Cover page'!$B$9-M652)&lt;6,"&lt;=5 Days","&gt;5 Days")</f>
        <v>&lt;=5 Days</v>
      </c>
      <c r="Y652" t="str">
        <f>IF(('1 - Cover page'!$B$9-M652)=0,"0", IF(('1 - Cover page'!$B$9-M652)= 1,"1", IF(('1 - Cover page'!$B$9-M652)= 2,"2", IF(('1 - Cover page'!$B$9-M652)= 3,"3", IF(('1 - Cover page'!$B$9-M652)= 4,"4", IF(('1 - Cover page'!$B$9-M652)= 5,"5", IF(('1 - Cover page'!$B$9-M652)= 6,"6", IF(('1 - Cover page'!$B$9-M652)= 7,"7", IF(('1 - Cover page'!$B$9-M652)= 8,"8", IF(('1 - Cover page'!$B$9-M652)= 9,"9", IF(('1 - Cover page'!$B$9-M652)= 10,"10", IF(('1 - Cover page'!$B$9-M652)= 11,"11", IF(('1 - Cover page'!$B$9-M652)= 12,"12", IF(('1 - Cover page'!$B$9-M652)= 13,"13", IF(('1 - Cover page'!$B$9-M652)= 14,"14", IF(('1 - Cover page'!$B$9-M652)= 15,"15",  ""))))))))))))))))</f>
        <v>0</v>
      </c>
      <c r="Z652" t="str">
        <f>IF(('1 - Cover page'!$B$9-I652)=0,"0", IF(('1 - Cover page'!$B$9-I652)= 1,"1", IF(('1 - Cover page'!$B$9-I652)= 2,"2", IF(('1 - Cover page'!$B$9-I652)= 3,"3", IF(('1 - Cover page'!$B$9-I652)= 4,"4", IF(('1 - Cover page'!$B$9-I652)= 5,"5", IF(('1 - Cover page'!$B$9-I652)= 6,"6", IF(('1 - Cover page'!$B$9-I652)= 7,"7", IF(('1 - Cover page'!$B$9-I652)= 8,"8", IF(('1 - Cover page'!$B$9-I652)= 9,"9", IF(('1 - Cover page'!$B$9-I652)= 10,"10", IF(('1 - Cover page'!$B$9-I652)= 11,"11", IF(('1 - Cover page'!$B$9-I652)= 12,"12", IF(('1 - Cover page'!$B$9-I652)= 13,"13", IF(('1 - Cover page'!$B$9-I652)= 14,"14", IF(('1 - Cover page'!$B$9-I652)= 15,"15",  ""))))))))))))))))</f>
        <v>0</v>
      </c>
      <c r="AA652" t="e">
        <f>VLOOKUP(E652,'Age group'!$A$2:$B$7,2,TRUE)</f>
        <v>#N/A</v>
      </c>
    </row>
    <row r="653" spans="1:27" ht="12.75" x14ac:dyDescent="0.2">
      <c r="A653" s="30">
        <v>650</v>
      </c>
      <c r="B653" s="31"/>
      <c r="C653" s="31"/>
      <c r="D653" s="32"/>
      <c r="E653" s="104"/>
      <c r="F653" s="31"/>
      <c r="G653" s="31"/>
      <c r="H653" s="33"/>
      <c r="I653" s="16"/>
      <c r="J653" s="34"/>
      <c r="K653" s="34"/>
      <c r="L653" s="35"/>
      <c r="M653" s="36"/>
      <c r="N653" s="37"/>
      <c r="O653" s="37"/>
      <c r="P653" s="37"/>
      <c r="Q653" s="38"/>
      <c r="R653" s="38"/>
      <c r="S653" s="37"/>
      <c r="T653" s="39"/>
      <c r="U653" s="39"/>
      <c r="V653" s="40"/>
      <c r="X653" t="str">
        <f>IF(('1 - Cover page'!$B$9-M653)&lt;6,"&lt;=5 Days","&gt;5 Days")</f>
        <v>&lt;=5 Days</v>
      </c>
      <c r="Y653" t="str">
        <f>IF(('1 - Cover page'!$B$9-M653)=0,"0", IF(('1 - Cover page'!$B$9-M653)= 1,"1", IF(('1 - Cover page'!$B$9-M653)= 2,"2", IF(('1 - Cover page'!$B$9-M653)= 3,"3", IF(('1 - Cover page'!$B$9-M653)= 4,"4", IF(('1 - Cover page'!$B$9-M653)= 5,"5", IF(('1 - Cover page'!$B$9-M653)= 6,"6", IF(('1 - Cover page'!$B$9-M653)= 7,"7", IF(('1 - Cover page'!$B$9-M653)= 8,"8", IF(('1 - Cover page'!$B$9-M653)= 9,"9", IF(('1 - Cover page'!$B$9-M653)= 10,"10", IF(('1 - Cover page'!$B$9-M653)= 11,"11", IF(('1 - Cover page'!$B$9-M653)= 12,"12", IF(('1 - Cover page'!$B$9-M653)= 13,"13", IF(('1 - Cover page'!$B$9-M653)= 14,"14", IF(('1 - Cover page'!$B$9-M653)= 15,"15",  ""))))))))))))))))</f>
        <v>0</v>
      </c>
      <c r="Z653" t="str">
        <f>IF(('1 - Cover page'!$B$9-I653)=0,"0", IF(('1 - Cover page'!$B$9-I653)= 1,"1", IF(('1 - Cover page'!$B$9-I653)= 2,"2", IF(('1 - Cover page'!$B$9-I653)= 3,"3", IF(('1 - Cover page'!$B$9-I653)= 4,"4", IF(('1 - Cover page'!$B$9-I653)= 5,"5", IF(('1 - Cover page'!$B$9-I653)= 6,"6", IF(('1 - Cover page'!$B$9-I653)= 7,"7", IF(('1 - Cover page'!$B$9-I653)= 8,"8", IF(('1 - Cover page'!$B$9-I653)= 9,"9", IF(('1 - Cover page'!$B$9-I653)= 10,"10", IF(('1 - Cover page'!$B$9-I653)= 11,"11", IF(('1 - Cover page'!$B$9-I653)= 12,"12", IF(('1 - Cover page'!$B$9-I653)= 13,"13", IF(('1 - Cover page'!$B$9-I653)= 14,"14", IF(('1 - Cover page'!$B$9-I653)= 15,"15",  ""))))))))))))))))</f>
        <v>0</v>
      </c>
      <c r="AA653" t="e">
        <f>VLOOKUP(E653,'Age group'!$A$2:$B$7,2,TRUE)</f>
        <v>#N/A</v>
      </c>
    </row>
    <row r="654" spans="1:27" ht="12.75" x14ac:dyDescent="0.2">
      <c r="A654" s="30">
        <v>651</v>
      </c>
      <c r="B654" s="31"/>
      <c r="C654" s="31"/>
      <c r="D654" s="32"/>
      <c r="E654" s="104"/>
      <c r="F654" s="31"/>
      <c r="G654" s="31"/>
      <c r="H654" s="33"/>
      <c r="I654" s="16"/>
      <c r="J654" s="34"/>
      <c r="K654" s="34"/>
      <c r="L654" s="35"/>
      <c r="M654" s="36"/>
      <c r="N654" s="37"/>
      <c r="O654" s="37"/>
      <c r="P654" s="37"/>
      <c r="Q654" s="38"/>
      <c r="R654" s="38"/>
      <c r="S654" s="37"/>
      <c r="T654" s="39"/>
      <c r="U654" s="39"/>
      <c r="V654" s="40"/>
      <c r="X654" t="str">
        <f>IF(('1 - Cover page'!$B$9-M654)&lt;6,"&lt;=5 Days","&gt;5 Days")</f>
        <v>&lt;=5 Days</v>
      </c>
      <c r="Y654" t="str">
        <f>IF(('1 - Cover page'!$B$9-M654)=0,"0", IF(('1 - Cover page'!$B$9-M654)= 1,"1", IF(('1 - Cover page'!$B$9-M654)= 2,"2", IF(('1 - Cover page'!$B$9-M654)= 3,"3", IF(('1 - Cover page'!$B$9-M654)= 4,"4", IF(('1 - Cover page'!$B$9-M654)= 5,"5", IF(('1 - Cover page'!$B$9-M654)= 6,"6", IF(('1 - Cover page'!$B$9-M654)= 7,"7", IF(('1 - Cover page'!$B$9-M654)= 8,"8", IF(('1 - Cover page'!$B$9-M654)= 9,"9", IF(('1 - Cover page'!$B$9-M654)= 10,"10", IF(('1 - Cover page'!$B$9-M654)= 11,"11", IF(('1 - Cover page'!$B$9-M654)= 12,"12", IF(('1 - Cover page'!$B$9-M654)= 13,"13", IF(('1 - Cover page'!$B$9-M654)= 14,"14", IF(('1 - Cover page'!$B$9-M654)= 15,"15",  ""))))))))))))))))</f>
        <v>0</v>
      </c>
      <c r="Z654" t="str">
        <f>IF(('1 - Cover page'!$B$9-I654)=0,"0", IF(('1 - Cover page'!$B$9-I654)= 1,"1", IF(('1 - Cover page'!$B$9-I654)= 2,"2", IF(('1 - Cover page'!$B$9-I654)= 3,"3", IF(('1 - Cover page'!$B$9-I654)= 4,"4", IF(('1 - Cover page'!$B$9-I654)= 5,"5", IF(('1 - Cover page'!$B$9-I654)= 6,"6", IF(('1 - Cover page'!$B$9-I654)= 7,"7", IF(('1 - Cover page'!$B$9-I654)= 8,"8", IF(('1 - Cover page'!$B$9-I654)= 9,"9", IF(('1 - Cover page'!$B$9-I654)= 10,"10", IF(('1 - Cover page'!$B$9-I654)= 11,"11", IF(('1 - Cover page'!$B$9-I654)= 12,"12", IF(('1 - Cover page'!$B$9-I654)= 13,"13", IF(('1 - Cover page'!$B$9-I654)= 14,"14", IF(('1 - Cover page'!$B$9-I654)= 15,"15",  ""))))))))))))))))</f>
        <v>0</v>
      </c>
      <c r="AA654" t="e">
        <f>VLOOKUP(E654,'Age group'!$A$2:$B$7,2,TRUE)</f>
        <v>#N/A</v>
      </c>
    </row>
    <row r="655" spans="1:27" ht="12.75" x14ac:dyDescent="0.2">
      <c r="A655" s="30">
        <v>652</v>
      </c>
      <c r="B655" s="31"/>
      <c r="C655" s="31"/>
      <c r="D655" s="32"/>
      <c r="E655" s="104"/>
      <c r="F655" s="31"/>
      <c r="G655" s="31"/>
      <c r="H655" s="33"/>
      <c r="I655" s="16"/>
      <c r="J655" s="34"/>
      <c r="K655" s="34"/>
      <c r="L655" s="35"/>
      <c r="M655" s="36"/>
      <c r="N655" s="37"/>
      <c r="O655" s="37"/>
      <c r="P655" s="37"/>
      <c r="Q655" s="38"/>
      <c r="R655" s="38"/>
      <c r="S655" s="37"/>
      <c r="T655" s="39"/>
      <c r="U655" s="39"/>
      <c r="V655" s="40"/>
      <c r="X655" t="str">
        <f>IF(('1 - Cover page'!$B$9-M655)&lt;6,"&lt;=5 Days","&gt;5 Days")</f>
        <v>&lt;=5 Days</v>
      </c>
      <c r="Y655" t="str">
        <f>IF(('1 - Cover page'!$B$9-M655)=0,"0", IF(('1 - Cover page'!$B$9-M655)= 1,"1", IF(('1 - Cover page'!$B$9-M655)= 2,"2", IF(('1 - Cover page'!$B$9-M655)= 3,"3", IF(('1 - Cover page'!$B$9-M655)= 4,"4", IF(('1 - Cover page'!$B$9-M655)= 5,"5", IF(('1 - Cover page'!$B$9-M655)= 6,"6", IF(('1 - Cover page'!$B$9-M655)= 7,"7", IF(('1 - Cover page'!$B$9-M655)= 8,"8", IF(('1 - Cover page'!$B$9-M655)= 9,"9", IF(('1 - Cover page'!$B$9-M655)= 10,"10", IF(('1 - Cover page'!$B$9-M655)= 11,"11", IF(('1 - Cover page'!$B$9-M655)= 12,"12", IF(('1 - Cover page'!$B$9-M655)= 13,"13", IF(('1 - Cover page'!$B$9-M655)= 14,"14", IF(('1 - Cover page'!$B$9-M655)= 15,"15",  ""))))))))))))))))</f>
        <v>0</v>
      </c>
      <c r="Z655" t="str">
        <f>IF(('1 - Cover page'!$B$9-I655)=0,"0", IF(('1 - Cover page'!$B$9-I655)= 1,"1", IF(('1 - Cover page'!$B$9-I655)= 2,"2", IF(('1 - Cover page'!$B$9-I655)= 3,"3", IF(('1 - Cover page'!$B$9-I655)= 4,"4", IF(('1 - Cover page'!$B$9-I655)= 5,"5", IF(('1 - Cover page'!$B$9-I655)= 6,"6", IF(('1 - Cover page'!$B$9-I655)= 7,"7", IF(('1 - Cover page'!$B$9-I655)= 8,"8", IF(('1 - Cover page'!$B$9-I655)= 9,"9", IF(('1 - Cover page'!$B$9-I655)= 10,"10", IF(('1 - Cover page'!$B$9-I655)= 11,"11", IF(('1 - Cover page'!$B$9-I655)= 12,"12", IF(('1 - Cover page'!$B$9-I655)= 13,"13", IF(('1 - Cover page'!$B$9-I655)= 14,"14", IF(('1 - Cover page'!$B$9-I655)= 15,"15",  ""))))))))))))))))</f>
        <v>0</v>
      </c>
      <c r="AA655" t="e">
        <f>VLOOKUP(E655,'Age group'!$A$2:$B$7,2,TRUE)</f>
        <v>#N/A</v>
      </c>
    </row>
    <row r="656" spans="1:27" ht="12.75" x14ac:dyDescent="0.2">
      <c r="A656" s="30">
        <v>653</v>
      </c>
      <c r="B656" s="31"/>
      <c r="C656" s="31"/>
      <c r="D656" s="32"/>
      <c r="E656" s="104"/>
      <c r="F656" s="31"/>
      <c r="G656" s="31"/>
      <c r="H656" s="33"/>
      <c r="I656" s="16"/>
      <c r="J656" s="34"/>
      <c r="K656" s="34"/>
      <c r="L656" s="35"/>
      <c r="M656" s="36"/>
      <c r="N656" s="37"/>
      <c r="O656" s="37"/>
      <c r="P656" s="37"/>
      <c r="Q656" s="38"/>
      <c r="R656" s="38"/>
      <c r="S656" s="37"/>
      <c r="T656" s="39"/>
      <c r="U656" s="39"/>
      <c r="V656" s="40"/>
      <c r="X656" t="str">
        <f>IF(('1 - Cover page'!$B$9-M656)&lt;6,"&lt;=5 Days","&gt;5 Days")</f>
        <v>&lt;=5 Days</v>
      </c>
      <c r="Y656" t="str">
        <f>IF(('1 - Cover page'!$B$9-M656)=0,"0", IF(('1 - Cover page'!$B$9-M656)= 1,"1", IF(('1 - Cover page'!$B$9-M656)= 2,"2", IF(('1 - Cover page'!$B$9-M656)= 3,"3", IF(('1 - Cover page'!$B$9-M656)= 4,"4", IF(('1 - Cover page'!$B$9-M656)= 5,"5", IF(('1 - Cover page'!$B$9-M656)= 6,"6", IF(('1 - Cover page'!$B$9-M656)= 7,"7", IF(('1 - Cover page'!$B$9-M656)= 8,"8", IF(('1 - Cover page'!$B$9-M656)= 9,"9", IF(('1 - Cover page'!$B$9-M656)= 10,"10", IF(('1 - Cover page'!$B$9-M656)= 11,"11", IF(('1 - Cover page'!$B$9-M656)= 12,"12", IF(('1 - Cover page'!$B$9-M656)= 13,"13", IF(('1 - Cover page'!$B$9-M656)= 14,"14", IF(('1 - Cover page'!$B$9-M656)= 15,"15",  ""))))))))))))))))</f>
        <v>0</v>
      </c>
      <c r="Z656" t="str">
        <f>IF(('1 - Cover page'!$B$9-I656)=0,"0", IF(('1 - Cover page'!$B$9-I656)= 1,"1", IF(('1 - Cover page'!$B$9-I656)= 2,"2", IF(('1 - Cover page'!$B$9-I656)= 3,"3", IF(('1 - Cover page'!$B$9-I656)= 4,"4", IF(('1 - Cover page'!$B$9-I656)= 5,"5", IF(('1 - Cover page'!$B$9-I656)= 6,"6", IF(('1 - Cover page'!$B$9-I656)= 7,"7", IF(('1 - Cover page'!$B$9-I656)= 8,"8", IF(('1 - Cover page'!$B$9-I656)= 9,"9", IF(('1 - Cover page'!$B$9-I656)= 10,"10", IF(('1 - Cover page'!$B$9-I656)= 11,"11", IF(('1 - Cover page'!$B$9-I656)= 12,"12", IF(('1 - Cover page'!$B$9-I656)= 13,"13", IF(('1 - Cover page'!$B$9-I656)= 14,"14", IF(('1 - Cover page'!$B$9-I656)= 15,"15",  ""))))))))))))))))</f>
        <v>0</v>
      </c>
      <c r="AA656" t="e">
        <f>VLOOKUP(E656,'Age group'!$A$2:$B$7,2,TRUE)</f>
        <v>#N/A</v>
      </c>
    </row>
    <row r="657" spans="1:27" ht="12.75" x14ac:dyDescent="0.2">
      <c r="A657" s="30">
        <v>654</v>
      </c>
      <c r="B657" s="31"/>
      <c r="C657" s="31"/>
      <c r="D657" s="32"/>
      <c r="E657" s="104"/>
      <c r="F657" s="31"/>
      <c r="G657" s="31"/>
      <c r="H657" s="33"/>
      <c r="I657" s="16"/>
      <c r="J657" s="34"/>
      <c r="K657" s="34"/>
      <c r="L657" s="35"/>
      <c r="M657" s="36"/>
      <c r="N657" s="37"/>
      <c r="O657" s="37"/>
      <c r="P657" s="37"/>
      <c r="Q657" s="38"/>
      <c r="R657" s="38"/>
      <c r="S657" s="37"/>
      <c r="T657" s="39"/>
      <c r="U657" s="39"/>
      <c r="V657" s="40"/>
      <c r="X657" t="str">
        <f>IF(('1 - Cover page'!$B$9-M657)&lt;6,"&lt;=5 Days","&gt;5 Days")</f>
        <v>&lt;=5 Days</v>
      </c>
      <c r="Y657" t="str">
        <f>IF(('1 - Cover page'!$B$9-M657)=0,"0", IF(('1 - Cover page'!$B$9-M657)= 1,"1", IF(('1 - Cover page'!$B$9-M657)= 2,"2", IF(('1 - Cover page'!$B$9-M657)= 3,"3", IF(('1 - Cover page'!$B$9-M657)= 4,"4", IF(('1 - Cover page'!$B$9-M657)= 5,"5", IF(('1 - Cover page'!$B$9-M657)= 6,"6", IF(('1 - Cover page'!$B$9-M657)= 7,"7", IF(('1 - Cover page'!$B$9-M657)= 8,"8", IF(('1 - Cover page'!$B$9-M657)= 9,"9", IF(('1 - Cover page'!$B$9-M657)= 10,"10", IF(('1 - Cover page'!$B$9-M657)= 11,"11", IF(('1 - Cover page'!$B$9-M657)= 12,"12", IF(('1 - Cover page'!$B$9-M657)= 13,"13", IF(('1 - Cover page'!$B$9-M657)= 14,"14", IF(('1 - Cover page'!$B$9-M657)= 15,"15",  ""))))))))))))))))</f>
        <v>0</v>
      </c>
      <c r="Z657" t="str">
        <f>IF(('1 - Cover page'!$B$9-I657)=0,"0", IF(('1 - Cover page'!$B$9-I657)= 1,"1", IF(('1 - Cover page'!$B$9-I657)= 2,"2", IF(('1 - Cover page'!$B$9-I657)= 3,"3", IF(('1 - Cover page'!$B$9-I657)= 4,"4", IF(('1 - Cover page'!$B$9-I657)= 5,"5", IF(('1 - Cover page'!$B$9-I657)= 6,"6", IF(('1 - Cover page'!$B$9-I657)= 7,"7", IF(('1 - Cover page'!$B$9-I657)= 8,"8", IF(('1 - Cover page'!$B$9-I657)= 9,"9", IF(('1 - Cover page'!$B$9-I657)= 10,"10", IF(('1 - Cover page'!$B$9-I657)= 11,"11", IF(('1 - Cover page'!$B$9-I657)= 12,"12", IF(('1 - Cover page'!$B$9-I657)= 13,"13", IF(('1 - Cover page'!$B$9-I657)= 14,"14", IF(('1 - Cover page'!$B$9-I657)= 15,"15",  ""))))))))))))))))</f>
        <v>0</v>
      </c>
      <c r="AA657" t="e">
        <f>VLOOKUP(E657,'Age group'!$A$2:$B$7,2,TRUE)</f>
        <v>#N/A</v>
      </c>
    </row>
    <row r="658" spans="1:27" ht="12.75" x14ac:dyDescent="0.2">
      <c r="A658" s="30">
        <v>655</v>
      </c>
      <c r="B658" s="31"/>
      <c r="C658" s="31"/>
      <c r="D658" s="32"/>
      <c r="E658" s="104"/>
      <c r="F658" s="31"/>
      <c r="G658" s="31"/>
      <c r="H658" s="33"/>
      <c r="I658" s="16"/>
      <c r="J658" s="34"/>
      <c r="K658" s="34"/>
      <c r="L658" s="35"/>
      <c r="M658" s="36"/>
      <c r="N658" s="37"/>
      <c r="O658" s="37"/>
      <c r="P658" s="37"/>
      <c r="Q658" s="38"/>
      <c r="R658" s="38"/>
      <c r="S658" s="37"/>
      <c r="T658" s="39"/>
      <c r="U658" s="39"/>
      <c r="V658" s="40"/>
      <c r="X658" t="str">
        <f>IF(('1 - Cover page'!$B$9-M658)&lt;6,"&lt;=5 Days","&gt;5 Days")</f>
        <v>&lt;=5 Days</v>
      </c>
      <c r="Y658" t="str">
        <f>IF(('1 - Cover page'!$B$9-M658)=0,"0", IF(('1 - Cover page'!$B$9-M658)= 1,"1", IF(('1 - Cover page'!$B$9-M658)= 2,"2", IF(('1 - Cover page'!$B$9-M658)= 3,"3", IF(('1 - Cover page'!$B$9-M658)= 4,"4", IF(('1 - Cover page'!$B$9-M658)= 5,"5", IF(('1 - Cover page'!$B$9-M658)= 6,"6", IF(('1 - Cover page'!$B$9-M658)= 7,"7", IF(('1 - Cover page'!$B$9-M658)= 8,"8", IF(('1 - Cover page'!$B$9-M658)= 9,"9", IF(('1 - Cover page'!$B$9-M658)= 10,"10", IF(('1 - Cover page'!$B$9-M658)= 11,"11", IF(('1 - Cover page'!$B$9-M658)= 12,"12", IF(('1 - Cover page'!$B$9-M658)= 13,"13", IF(('1 - Cover page'!$B$9-M658)= 14,"14", IF(('1 - Cover page'!$B$9-M658)= 15,"15",  ""))))))))))))))))</f>
        <v>0</v>
      </c>
      <c r="Z658" t="str">
        <f>IF(('1 - Cover page'!$B$9-I658)=0,"0", IF(('1 - Cover page'!$B$9-I658)= 1,"1", IF(('1 - Cover page'!$B$9-I658)= 2,"2", IF(('1 - Cover page'!$B$9-I658)= 3,"3", IF(('1 - Cover page'!$B$9-I658)= 4,"4", IF(('1 - Cover page'!$B$9-I658)= 5,"5", IF(('1 - Cover page'!$B$9-I658)= 6,"6", IF(('1 - Cover page'!$B$9-I658)= 7,"7", IF(('1 - Cover page'!$B$9-I658)= 8,"8", IF(('1 - Cover page'!$B$9-I658)= 9,"9", IF(('1 - Cover page'!$B$9-I658)= 10,"10", IF(('1 - Cover page'!$B$9-I658)= 11,"11", IF(('1 - Cover page'!$B$9-I658)= 12,"12", IF(('1 - Cover page'!$B$9-I658)= 13,"13", IF(('1 - Cover page'!$B$9-I658)= 14,"14", IF(('1 - Cover page'!$B$9-I658)= 15,"15",  ""))))))))))))))))</f>
        <v>0</v>
      </c>
      <c r="AA658" t="e">
        <f>VLOOKUP(E658,'Age group'!$A$2:$B$7,2,TRUE)</f>
        <v>#N/A</v>
      </c>
    </row>
    <row r="659" spans="1:27" ht="12.75" x14ac:dyDescent="0.2">
      <c r="A659" s="30">
        <v>656</v>
      </c>
      <c r="B659" s="31"/>
      <c r="C659" s="31"/>
      <c r="D659" s="32"/>
      <c r="E659" s="104"/>
      <c r="F659" s="31"/>
      <c r="G659" s="31"/>
      <c r="H659" s="33"/>
      <c r="I659" s="16"/>
      <c r="J659" s="34"/>
      <c r="K659" s="34"/>
      <c r="L659" s="35"/>
      <c r="M659" s="36"/>
      <c r="N659" s="37"/>
      <c r="O659" s="37"/>
      <c r="P659" s="37"/>
      <c r="Q659" s="38"/>
      <c r="R659" s="38"/>
      <c r="S659" s="37"/>
      <c r="T659" s="39"/>
      <c r="U659" s="39"/>
      <c r="V659" s="40"/>
      <c r="X659" t="str">
        <f>IF(('1 - Cover page'!$B$9-M659)&lt;6,"&lt;=5 Days","&gt;5 Days")</f>
        <v>&lt;=5 Days</v>
      </c>
      <c r="Y659" t="str">
        <f>IF(('1 - Cover page'!$B$9-M659)=0,"0", IF(('1 - Cover page'!$B$9-M659)= 1,"1", IF(('1 - Cover page'!$B$9-M659)= 2,"2", IF(('1 - Cover page'!$B$9-M659)= 3,"3", IF(('1 - Cover page'!$B$9-M659)= 4,"4", IF(('1 - Cover page'!$B$9-M659)= 5,"5", IF(('1 - Cover page'!$B$9-M659)= 6,"6", IF(('1 - Cover page'!$B$9-M659)= 7,"7", IF(('1 - Cover page'!$B$9-M659)= 8,"8", IF(('1 - Cover page'!$B$9-M659)= 9,"9", IF(('1 - Cover page'!$B$9-M659)= 10,"10", IF(('1 - Cover page'!$B$9-M659)= 11,"11", IF(('1 - Cover page'!$B$9-M659)= 12,"12", IF(('1 - Cover page'!$B$9-M659)= 13,"13", IF(('1 - Cover page'!$B$9-M659)= 14,"14", IF(('1 - Cover page'!$B$9-M659)= 15,"15",  ""))))))))))))))))</f>
        <v>0</v>
      </c>
      <c r="Z659" t="str">
        <f>IF(('1 - Cover page'!$B$9-I659)=0,"0", IF(('1 - Cover page'!$B$9-I659)= 1,"1", IF(('1 - Cover page'!$B$9-I659)= 2,"2", IF(('1 - Cover page'!$B$9-I659)= 3,"3", IF(('1 - Cover page'!$B$9-I659)= 4,"4", IF(('1 - Cover page'!$B$9-I659)= 5,"5", IF(('1 - Cover page'!$B$9-I659)= 6,"6", IF(('1 - Cover page'!$B$9-I659)= 7,"7", IF(('1 - Cover page'!$B$9-I659)= 8,"8", IF(('1 - Cover page'!$B$9-I659)= 9,"9", IF(('1 - Cover page'!$B$9-I659)= 10,"10", IF(('1 - Cover page'!$B$9-I659)= 11,"11", IF(('1 - Cover page'!$B$9-I659)= 12,"12", IF(('1 - Cover page'!$B$9-I659)= 13,"13", IF(('1 - Cover page'!$B$9-I659)= 14,"14", IF(('1 - Cover page'!$B$9-I659)= 15,"15",  ""))))))))))))))))</f>
        <v>0</v>
      </c>
      <c r="AA659" t="e">
        <f>VLOOKUP(E659,'Age group'!$A$2:$B$7,2,TRUE)</f>
        <v>#N/A</v>
      </c>
    </row>
    <row r="660" spans="1:27" ht="12.75" x14ac:dyDescent="0.2">
      <c r="A660" s="30">
        <v>657</v>
      </c>
      <c r="B660" s="31"/>
      <c r="C660" s="31"/>
      <c r="D660" s="32"/>
      <c r="E660" s="104"/>
      <c r="F660" s="31"/>
      <c r="G660" s="31"/>
      <c r="H660" s="33"/>
      <c r="I660" s="16"/>
      <c r="J660" s="34"/>
      <c r="K660" s="34"/>
      <c r="L660" s="35"/>
      <c r="M660" s="36"/>
      <c r="N660" s="37"/>
      <c r="O660" s="37"/>
      <c r="P660" s="37"/>
      <c r="Q660" s="38"/>
      <c r="R660" s="38"/>
      <c r="S660" s="37"/>
      <c r="T660" s="39"/>
      <c r="U660" s="39"/>
      <c r="V660" s="40"/>
      <c r="X660" t="str">
        <f>IF(('1 - Cover page'!$B$9-M660)&lt;6,"&lt;=5 Days","&gt;5 Days")</f>
        <v>&lt;=5 Days</v>
      </c>
      <c r="Y660" t="str">
        <f>IF(('1 - Cover page'!$B$9-M660)=0,"0", IF(('1 - Cover page'!$B$9-M660)= 1,"1", IF(('1 - Cover page'!$B$9-M660)= 2,"2", IF(('1 - Cover page'!$B$9-M660)= 3,"3", IF(('1 - Cover page'!$B$9-M660)= 4,"4", IF(('1 - Cover page'!$B$9-M660)= 5,"5", IF(('1 - Cover page'!$B$9-M660)= 6,"6", IF(('1 - Cover page'!$B$9-M660)= 7,"7", IF(('1 - Cover page'!$B$9-M660)= 8,"8", IF(('1 - Cover page'!$B$9-M660)= 9,"9", IF(('1 - Cover page'!$B$9-M660)= 10,"10", IF(('1 - Cover page'!$B$9-M660)= 11,"11", IF(('1 - Cover page'!$B$9-M660)= 12,"12", IF(('1 - Cover page'!$B$9-M660)= 13,"13", IF(('1 - Cover page'!$B$9-M660)= 14,"14", IF(('1 - Cover page'!$B$9-M660)= 15,"15",  ""))))))))))))))))</f>
        <v>0</v>
      </c>
      <c r="Z660" t="str">
        <f>IF(('1 - Cover page'!$B$9-I660)=0,"0", IF(('1 - Cover page'!$B$9-I660)= 1,"1", IF(('1 - Cover page'!$B$9-I660)= 2,"2", IF(('1 - Cover page'!$B$9-I660)= 3,"3", IF(('1 - Cover page'!$B$9-I660)= 4,"4", IF(('1 - Cover page'!$B$9-I660)= 5,"5", IF(('1 - Cover page'!$B$9-I660)= 6,"6", IF(('1 - Cover page'!$B$9-I660)= 7,"7", IF(('1 - Cover page'!$B$9-I660)= 8,"8", IF(('1 - Cover page'!$B$9-I660)= 9,"9", IF(('1 - Cover page'!$B$9-I660)= 10,"10", IF(('1 - Cover page'!$B$9-I660)= 11,"11", IF(('1 - Cover page'!$B$9-I660)= 12,"12", IF(('1 - Cover page'!$B$9-I660)= 13,"13", IF(('1 - Cover page'!$B$9-I660)= 14,"14", IF(('1 - Cover page'!$B$9-I660)= 15,"15",  ""))))))))))))))))</f>
        <v>0</v>
      </c>
      <c r="AA660" t="e">
        <f>VLOOKUP(E660,'Age group'!$A$2:$B$7,2,TRUE)</f>
        <v>#N/A</v>
      </c>
    </row>
    <row r="661" spans="1:27" ht="12.75" x14ac:dyDescent="0.2">
      <c r="A661" s="30">
        <v>658</v>
      </c>
      <c r="B661" s="31"/>
      <c r="C661" s="31"/>
      <c r="D661" s="32"/>
      <c r="E661" s="104"/>
      <c r="F661" s="31"/>
      <c r="G661" s="31"/>
      <c r="H661" s="33"/>
      <c r="I661" s="16"/>
      <c r="J661" s="34"/>
      <c r="K661" s="34"/>
      <c r="L661" s="35"/>
      <c r="M661" s="36"/>
      <c r="N661" s="37"/>
      <c r="O661" s="37"/>
      <c r="P661" s="37"/>
      <c r="Q661" s="38"/>
      <c r="R661" s="38"/>
      <c r="S661" s="37"/>
      <c r="T661" s="39"/>
      <c r="U661" s="39"/>
      <c r="V661" s="40"/>
      <c r="X661" t="str">
        <f>IF(('1 - Cover page'!$B$9-M661)&lt;6,"&lt;=5 Days","&gt;5 Days")</f>
        <v>&lt;=5 Days</v>
      </c>
      <c r="Y661" t="str">
        <f>IF(('1 - Cover page'!$B$9-M661)=0,"0", IF(('1 - Cover page'!$B$9-M661)= 1,"1", IF(('1 - Cover page'!$B$9-M661)= 2,"2", IF(('1 - Cover page'!$B$9-M661)= 3,"3", IF(('1 - Cover page'!$B$9-M661)= 4,"4", IF(('1 - Cover page'!$B$9-M661)= 5,"5", IF(('1 - Cover page'!$B$9-M661)= 6,"6", IF(('1 - Cover page'!$B$9-M661)= 7,"7", IF(('1 - Cover page'!$B$9-M661)= 8,"8", IF(('1 - Cover page'!$B$9-M661)= 9,"9", IF(('1 - Cover page'!$B$9-M661)= 10,"10", IF(('1 - Cover page'!$B$9-M661)= 11,"11", IF(('1 - Cover page'!$B$9-M661)= 12,"12", IF(('1 - Cover page'!$B$9-M661)= 13,"13", IF(('1 - Cover page'!$B$9-M661)= 14,"14", IF(('1 - Cover page'!$B$9-M661)= 15,"15",  ""))))))))))))))))</f>
        <v>0</v>
      </c>
      <c r="Z661" t="str">
        <f>IF(('1 - Cover page'!$B$9-I661)=0,"0", IF(('1 - Cover page'!$B$9-I661)= 1,"1", IF(('1 - Cover page'!$B$9-I661)= 2,"2", IF(('1 - Cover page'!$B$9-I661)= 3,"3", IF(('1 - Cover page'!$B$9-I661)= 4,"4", IF(('1 - Cover page'!$B$9-I661)= 5,"5", IF(('1 - Cover page'!$B$9-I661)= 6,"6", IF(('1 - Cover page'!$B$9-I661)= 7,"7", IF(('1 - Cover page'!$B$9-I661)= 8,"8", IF(('1 - Cover page'!$B$9-I661)= 9,"9", IF(('1 - Cover page'!$B$9-I661)= 10,"10", IF(('1 - Cover page'!$B$9-I661)= 11,"11", IF(('1 - Cover page'!$B$9-I661)= 12,"12", IF(('1 - Cover page'!$B$9-I661)= 13,"13", IF(('1 - Cover page'!$B$9-I661)= 14,"14", IF(('1 - Cover page'!$B$9-I661)= 15,"15",  ""))))))))))))))))</f>
        <v>0</v>
      </c>
      <c r="AA661" t="e">
        <f>VLOOKUP(E661,'Age group'!$A$2:$B$7,2,TRUE)</f>
        <v>#N/A</v>
      </c>
    </row>
    <row r="662" spans="1:27" ht="12.75" x14ac:dyDescent="0.2">
      <c r="A662" s="30">
        <v>659</v>
      </c>
      <c r="B662" s="31"/>
      <c r="C662" s="31"/>
      <c r="D662" s="32"/>
      <c r="E662" s="104"/>
      <c r="F662" s="31"/>
      <c r="G662" s="31"/>
      <c r="H662" s="33"/>
      <c r="I662" s="16"/>
      <c r="J662" s="34"/>
      <c r="K662" s="34"/>
      <c r="L662" s="35"/>
      <c r="M662" s="36"/>
      <c r="N662" s="37"/>
      <c r="O662" s="37"/>
      <c r="P662" s="37"/>
      <c r="Q662" s="38"/>
      <c r="R662" s="38"/>
      <c r="S662" s="37"/>
      <c r="T662" s="39"/>
      <c r="U662" s="39"/>
      <c r="V662" s="40"/>
      <c r="X662" t="str">
        <f>IF(('1 - Cover page'!$B$9-M662)&lt;6,"&lt;=5 Days","&gt;5 Days")</f>
        <v>&lt;=5 Days</v>
      </c>
      <c r="Y662" t="str">
        <f>IF(('1 - Cover page'!$B$9-M662)=0,"0", IF(('1 - Cover page'!$B$9-M662)= 1,"1", IF(('1 - Cover page'!$B$9-M662)= 2,"2", IF(('1 - Cover page'!$B$9-M662)= 3,"3", IF(('1 - Cover page'!$B$9-M662)= 4,"4", IF(('1 - Cover page'!$B$9-M662)= 5,"5", IF(('1 - Cover page'!$B$9-M662)= 6,"6", IF(('1 - Cover page'!$B$9-M662)= 7,"7", IF(('1 - Cover page'!$B$9-M662)= 8,"8", IF(('1 - Cover page'!$B$9-M662)= 9,"9", IF(('1 - Cover page'!$B$9-M662)= 10,"10", IF(('1 - Cover page'!$B$9-M662)= 11,"11", IF(('1 - Cover page'!$B$9-M662)= 12,"12", IF(('1 - Cover page'!$B$9-M662)= 13,"13", IF(('1 - Cover page'!$B$9-M662)= 14,"14", IF(('1 - Cover page'!$B$9-M662)= 15,"15",  ""))))))))))))))))</f>
        <v>0</v>
      </c>
      <c r="Z662" t="str">
        <f>IF(('1 - Cover page'!$B$9-I662)=0,"0", IF(('1 - Cover page'!$B$9-I662)= 1,"1", IF(('1 - Cover page'!$B$9-I662)= 2,"2", IF(('1 - Cover page'!$B$9-I662)= 3,"3", IF(('1 - Cover page'!$B$9-I662)= 4,"4", IF(('1 - Cover page'!$B$9-I662)= 5,"5", IF(('1 - Cover page'!$B$9-I662)= 6,"6", IF(('1 - Cover page'!$B$9-I662)= 7,"7", IF(('1 - Cover page'!$B$9-I662)= 8,"8", IF(('1 - Cover page'!$B$9-I662)= 9,"9", IF(('1 - Cover page'!$B$9-I662)= 10,"10", IF(('1 - Cover page'!$B$9-I662)= 11,"11", IF(('1 - Cover page'!$B$9-I662)= 12,"12", IF(('1 - Cover page'!$B$9-I662)= 13,"13", IF(('1 - Cover page'!$B$9-I662)= 14,"14", IF(('1 - Cover page'!$B$9-I662)= 15,"15",  ""))))))))))))))))</f>
        <v>0</v>
      </c>
      <c r="AA662" t="e">
        <f>VLOOKUP(E662,'Age group'!$A$2:$B$7,2,TRUE)</f>
        <v>#N/A</v>
      </c>
    </row>
    <row r="663" spans="1:27" ht="12.75" x14ac:dyDescent="0.2">
      <c r="A663" s="30">
        <v>660</v>
      </c>
      <c r="B663" s="31"/>
      <c r="C663" s="31"/>
      <c r="D663" s="32"/>
      <c r="E663" s="104"/>
      <c r="F663" s="31"/>
      <c r="G663" s="31"/>
      <c r="H663" s="33"/>
      <c r="I663" s="16"/>
      <c r="J663" s="34"/>
      <c r="K663" s="34"/>
      <c r="L663" s="35"/>
      <c r="M663" s="36"/>
      <c r="N663" s="37"/>
      <c r="O663" s="37"/>
      <c r="P663" s="37"/>
      <c r="Q663" s="38"/>
      <c r="R663" s="38"/>
      <c r="S663" s="37"/>
      <c r="T663" s="39"/>
      <c r="U663" s="39"/>
      <c r="V663" s="40"/>
      <c r="X663" t="str">
        <f>IF(('1 - Cover page'!$B$9-M663)&lt;6,"&lt;=5 Days","&gt;5 Days")</f>
        <v>&lt;=5 Days</v>
      </c>
      <c r="Y663" t="str">
        <f>IF(('1 - Cover page'!$B$9-M663)=0,"0", IF(('1 - Cover page'!$B$9-M663)= 1,"1", IF(('1 - Cover page'!$B$9-M663)= 2,"2", IF(('1 - Cover page'!$B$9-M663)= 3,"3", IF(('1 - Cover page'!$B$9-M663)= 4,"4", IF(('1 - Cover page'!$B$9-M663)= 5,"5", IF(('1 - Cover page'!$B$9-M663)= 6,"6", IF(('1 - Cover page'!$B$9-M663)= 7,"7", IF(('1 - Cover page'!$B$9-M663)= 8,"8", IF(('1 - Cover page'!$B$9-M663)= 9,"9", IF(('1 - Cover page'!$B$9-M663)= 10,"10", IF(('1 - Cover page'!$B$9-M663)= 11,"11", IF(('1 - Cover page'!$B$9-M663)= 12,"12", IF(('1 - Cover page'!$B$9-M663)= 13,"13", IF(('1 - Cover page'!$B$9-M663)= 14,"14", IF(('1 - Cover page'!$B$9-M663)= 15,"15",  ""))))))))))))))))</f>
        <v>0</v>
      </c>
      <c r="Z663" t="str">
        <f>IF(('1 - Cover page'!$B$9-I663)=0,"0", IF(('1 - Cover page'!$B$9-I663)= 1,"1", IF(('1 - Cover page'!$B$9-I663)= 2,"2", IF(('1 - Cover page'!$B$9-I663)= 3,"3", IF(('1 - Cover page'!$B$9-I663)= 4,"4", IF(('1 - Cover page'!$B$9-I663)= 5,"5", IF(('1 - Cover page'!$B$9-I663)= 6,"6", IF(('1 - Cover page'!$B$9-I663)= 7,"7", IF(('1 - Cover page'!$B$9-I663)= 8,"8", IF(('1 - Cover page'!$B$9-I663)= 9,"9", IF(('1 - Cover page'!$B$9-I663)= 10,"10", IF(('1 - Cover page'!$B$9-I663)= 11,"11", IF(('1 - Cover page'!$B$9-I663)= 12,"12", IF(('1 - Cover page'!$B$9-I663)= 13,"13", IF(('1 - Cover page'!$B$9-I663)= 14,"14", IF(('1 - Cover page'!$B$9-I663)= 15,"15",  ""))))))))))))))))</f>
        <v>0</v>
      </c>
      <c r="AA663" t="e">
        <f>VLOOKUP(E663,'Age group'!$A$2:$B$7,2,TRUE)</f>
        <v>#N/A</v>
      </c>
    </row>
    <row r="664" spans="1:27" ht="12.75" x14ac:dyDescent="0.2">
      <c r="A664" s="30">
        <v>661</v>
      </c>
      <c r="B664" s="31"/>
      <c r="C664" s="31"/>
      <c r="D664" s="32"/>
      <c r="E664" s="104"/>
      <c r="F664" s="31"/>
      <c r="G664" s="31"/>
      <c r="H664" s="33"/>
      <c r="I664" s="16"/>
      <c r="J664" s="34"/>
      <c r="K664" s="34"/>
      <c r="L664" s="35"/>
      <c r="M664" s="36"/>
      <c r="N664" s="37"/>
      <c r="O664" s="37"/>
      <c r="P664" s="37"/>
      <c r="Q664" s="38"/>
      <c r="R664" s="38"/>
      <c r="S664" s="37"/>
      <c r="T664" s="39"/>
      <c r="U664" s="39"/>
      <c r="V664" s="40"/>
      <c r="X664" t="str">
        <f>IF(('1 - Cover page'!$B$9-M664)&lt;6,"&lt;=5 Days","&gt;5 Days")</f>
        <v>&lt;=5 Days</v>
      </c>
      <c r="Y664" t="str">
        <f>IF(('1 - Cover page'!$B$9-M664)=0,"0", IF(('1 - Cover page'!$B$9-M664)= 1,"1", IF(('1 - Cover page'!$B$9-M664)= 2,"2", IF(('1 - Cover page'!$B$9-M664)= 3,"3", IF(('1 - Cover page'!$B$9-M664)= 4,"4", IF(('1 - Cover page'!$B$9-M664)= 5,"5", IF(('1 - Cover page'!$B$9-M664)= 6,"6", IF(('1 - Cover page'!$B$9-M664)= 7,"7", IF(('1 - Cover page'!$B$9-M664)= 8,"8", IF(('1 - Cover page'!$B$9-M664)= 9,"9", IF(('1 - Cover page'!$B$9-M664)= 10,"10", IF(('1 - Cover page'!$B$9-M664)= 11,"11", IF(('1 - Cover page'!$B$9-M664)= 12,"12", IF(('1 - Cover page'!$B$9-M664)= 13,"13", IF(('1 - Cover page'!$B$9-M664)= 14,"14", IF(('1 - Cover page'!$B$9-M664)= 15,"15",  ""))))))))))))))))</f>
        <v>0</v>
      </c>
      <c r="Z664" t="str">
        <f>IF(('1 - Cover page'!$B$9-I664)=0,"0", IF(('1 - Cover page'!$B$9-I664)= 1,"1", IF(('1 - Cover page'!$B$9-I664)= 2,"2", IF(('1 - Cover page'!$B$9-I664)= 3,"3", IF(('1 - Cover page'!$B$9-I664)= 4,"4", IF(('1 - Cover page'!$B$9-I664)= 5,"5", IF(('1 - Cover page'!$B$9-I664)= 6,"6", IF(('1 - Cover page'!$B$9-I664)= 7,"7", IF(('1 - Cover page'!$B$9-I664)= 8,"8", IF(('1 - Cover page'!$B$9-I664)= 9,"9", IF(('1 - Cover page'!$B$9-I664)= 10,"10", IF(('1 - Cover page'!$B$9-I664)= 11,"11", IF(('1 - Cover page'!$B$9-I664)= 12,"12", IF(('1 - Cover page'!$B$9-I664)= 13,"13", IF(('1 - Cover page'!$B$9-I664)= 14,"14", IF(('1 - Cover page'!$B$9-I664)= 15,"15",  ""))))))))))))))))</f>
        <v>0</v>
      </c>
      <c r="AA664" t="e">
        <f>VLOOKUP(E664,'Age group'!$A$2:$B$7,2,TRUE)</f>
        <v>#N/A</v>
      </c>
    </row>
    <row r="665" spans="1:27" ht="12.75" x14ac:dyDescent="0.2">
      <c r="A665" s="30">
        <v>662</v>
      </c>
      <c r="B665" s="31"/>
      <c r="C665" s="31"/>
      <c r="D665" s="32"/>
      <c r="E665" s="104"/>
      <c r="F665" s="31"/>
      <c r="G665" s="31"/>
      <c r="H665" s="33"/>
      <c r="I665" s="16"/>
      <c r="J665" s="34"/>
      <c r="K665" s="34"/>
      <c r="L665" s="35"/>
      <c r="M665" s="36"/>
      <c r="N665" s="37"/>
      <c r="O665" s="37"/>
      <c r="P665" s="37"/>
      <c r="Q665" s="38"/>
      <c r="R665" s="38"/>
      <c r="S665" s="37"/>
      <c r="T665" s="39"/>
      <c r="U665" s="39"/>
      <c r="V665" s="40"/>
      <c r="X665" t="str">
        <f>IF(('1 - Cover page'!$B$9-M665)&lt;6,"&lt;=5 Days","&gt;5 Days")</f>
        <v>&lt;=5 Days</v>
      </c>
      <c r="Y665" t="str">
        <f>IF(('1 - Cover page'!$B$9-M665)=0,"0", IF(('1 - Cover page'!$B$9-M665)= 1,"1", IF(('1 - Cover page'!$B$9-M665)= 2,"2", IF(('1 - Cover page'!$B$9-M665)= 3,"3", IF(('1 - Cover page'!$B$9-M665)= 4,"4", IF(('1 - Cover page'!$B$9-M665)= 5,"5", IF(('1 - Cover page'!$B$9-M665)= 6,"6", IF(('1 - Cover page'!$B$9-M665)= 7,"7", IF(('1 - Cover page'!$B$9-M665)= 8,"8", IF(('1 - Cover page'!$B$9-M665)= 9,"9", IF(('1 - Cover page'!$B$9-M665)= 10,"10", IF(('1 - Cover page'!$B$9-M665)= 11,"11", IF(('1 - Cover page'!$B$9-M665)= 12,"12", IF(('1 - Cover page'!$B$9-M665)= 13,"13", IF(('1 - Cover page'!$B$9-M665)= 14,"14", IF(('1 - Cover page'!$B$9-M665)= 15,"15",  ""))))))))))))))))</f>
        <v>0</v>
      </c>
      <c r="Z665" t="str">
        <f>IF(('1 - Cover page'!$B$9-I665)=0,"0", IF(('1 - Cover page'!$B$9-I665)= 1,"1", IF(('1 - Cover page'!$B$9-I665)= 2,"2", IF(('1 - Cover page'!$B$9-I665)= 3,"3", IF(('1 - Cover page'!$B$9-I665)= 4,"4", IF(('1 - Cover page'!$B$9-I665)= 5,"5", IF(('1 - Cover page'!$B$9-I665)= 6,"6", IF(('1 - Cover page'!$B$9-I665)= 7,"7", IF(('1 - Cover page'!$B$9-I665)= 8,"8", IF(('1 - Cover page'!$B$9-I665)= 9,"9", IF(('1 - Cover page'!$B$9-I665)= 10,"10", IF(('1 - Cover page'!$B$9-I665)= 11,"11", IF(('1 - Cover page'!$B$9-I665)= 12,"12", IF(('1 - Cover page'!$B$9-I665)= 13,"13", IF(('1 - Cover page'!$B$9-I665)= 14,"14", IF(('1 - Cover page'!$B$9-I665)= 15,"15",  ""))))))))))))))))</f>
        <v>0</v>
      </c>
      <c r="AA665" t="e">
        <f>VLOOKUP(E665,'Age group'!$A$2:$B$7,2,TRUE)</f>
        <v>#N/A</v>
      </c>
    </row>
    <row r="666" spans="1:27" ht="12.75" x14ac:dyDescent="0.2">
      <c r="A666" s="30">
        <v>663</v>
      </c>
      <c r="B666" s="31"/>
      <c r="C666" s="31"/>
      <c r="D666" s="32"/>
      <c r="E666" s="104"/>
      <c r="F666" s="31"/>
      <c r="G666" s="31"/>
      <c r="H666" s="33"/>
      <c r="I666" s="16"/>
      <c r="J666" s="34"/>
      <c r="K666" s="34"/>
      <c r="L666" s="35"/>
      <c r="M666" s="36"/>
      <c r="N666" s="37"/>
      <c r="O666" s="37"/>
      <c r="P666" s="37"/>
      <c r="Q666" s="38"/>
      <c r="R666" s="38"/>
      <c r="S666" s="37"/>
      <c r="T666" s="39"/>
      <c r="U666" s="39"/>
      <c r="V666" s="40"/>
      <c r="X666" t="str">
        <f>IF(('1 - Cover page'!$B$9-M666)&lt;6,"&lt;=5 Days","&gt;5 Days")</f>
        <v>&lt;=5 Days</v>
      </c>
      <c r="Y666" t="str">
        <f>IF(('1 - Cover page'!$B$9-M666)=0,"0", IF(('1 - Cover page'!$B$9-M666)= 1,"1", IF(('1 - Cover page'!$B$9-M666)= 2,"2", IF(('1 - Cover page'!$B$9-M666)= 3,"3", IF(('1 - Cover page'!$B$9-M666)= 4,"4", IF(('1 - Cover page'!$B$9-M666)= 5,"5", IF(('1 - Cover page'!$B$9-M666)= 6,"6", IF(('1 - Cover page'!$B$9-M666)= 7,"7", IF(('1 - Cover page'!$B$9-M666)= 8,"8", IF(('1 - Cover page'!$B$9-M666)= 9,"9", IF(('1 - Cover page'!$B$9-M666)= 10,"10", IF(('1 - Cover page'!$B$9-M666)= 11,"11", IF(('1 - Cover page'!$B$9-M666)= 12,"12", IF(('1 - Cover page'!$B$9-M666)= 13,"13", IF(('1 - Cover page'!$B$9-M666)= 14,"14", IF(('1 - Cover page'!$B$9-M666)= 15,"15",  ""))))))))))))))))</f>
        <v>0</v>
      </c>
      <c r="Z666" t="str">
        <f>IF(('1 - Cover page'!$B$9-I666)=0,"0", IF(('1 - Cover page'!$B$9-I666)= 1,"1", IF(('1 - Cover page'!$B$9-I666)= 2,"2", IF(('1 - Cover page'!$B$9-I666)= 3,"3", IF(('1 - Cover page'!$B$9-I666)= 4,"4", IF(('1 - Cover page'!$B$9-I666)= 5,"5", IF(('1 - Cover page'!$B$9-I666)= 6,"6", IF(('1 - Cover page'!$B$9-I666)= 7,"7", IF(('1 - Cover page'!$B$9-I666)= 8,"8", IF(('1 - Cover page'!$B$9-I666)= 9,"9", IF(('1 - Cover page'!$B$9-I666)= 10,"10", IF(('1 - Cover page'!$B$9-I666)= 11,"11", IF(('1 - Cover page'!$B$9-I666)= 12,"12", IF(('1 - Cover page'!$B$9-I666)= 13,"13", IF(('1 - Cover page'!$B$9-I666)= 14,"14", IF(('1 - Cover page'!$B$9-I666)= 15,"15",  ""))))))))))))))))</f>
        <v>0</v>
      </c>
      <c r="AA666" t="e">
        <f>VLOOKUP(E666,'Age group'!$A$2:$B$7,2,TRUE)</f>
        <v>#N/A</v>
      </c>
    </row>
    <row r="667" spans="1:27" ht="12.75" x14ac:dyDescent="0.2">
      <c r="A667" s="30">
        <v>664</v>
      </c>
      <c r="B667" s="31"/>
      <c r="C667" s="31"/>
      <c r="D667" s="32"/>
      <c r="E667" s="104"/>
      <c r="F667" s="31"/>
      <c r="G667" s="31"/>
      <c r="H667" s="33"/>
      <c r="I667" s="16"/>
      <c r="J667" s="34"/>
      <c r="K667" s="34"/>
      <c r="L667" s="35"/>
      <c r="M667" s="36"/>
      <c r="N667" s="37"/>
      <c r="O667" s="37"/>
      <c r="P667" s="37"/>
      <c r="Q667" s="38"/>
      <c r="R667" s="38"/>
      <c r="S667" s="37"/>
      <c r="T667" s="39"/>
      <c r="U667" s="39"/>
      <c r="V667" s="40"/>
      <c r="X667" t="str">
        <f>IF(('1 - Cover page'!$B$9-M667)&lt;6,"&lt;=5 Days","&gt;5 Days")</f>
        <v>&lt;=5 Days</v>
      </c>
      <c r="Y667" t="str">
        <f>IF(('1 - Cover page'!$B$9-M667)=0,"0", IF(('1 - Cover page'!$B$9-M667)= 1,"1", IF(('1 - Cover page'!$B$9-M667)= 2,"2", IF(('1 - Cover page'!$B$9-M667)= 3,"3", IF(('1 - Cover page'!$B$9-M667)= 4,"4", IF(('1 - Cover page'!$B$9-M667)= 5,"5", IF(('1 - Cover page'!$B$9-M667)= 6,"6", IF(('1 - Cover page'!$B$9-M667)= 7,"7", IF(('1 - Cover page'!$B$9-M667)= 8,"8", IF(('1 - Cover page'!$B$9-M667)= 9,"9", IF(('1 - Cover page'!$B$9-M667)= 10,"10", IF(('1 - Cover page'!$B$9-M667)= 11,"11", IF(('1 - Cover page'!$B$9-M667)= 12,"12", IF(('1 - Cover page'!$B$9-M667)= 13,"13", IF(('1 - Cover page'!$B$9-M667)= 14,"14", IF(('1 - Cover page'!$B$9-M667)= 15,"15",  ""))))))))))))))))</f>
        <v>0</v>
      </c>
      <c r="Z667" t="str">
        <f>IF(('1 - Cover page'!$B$9-I667)=0,"0", IF(('1 - Cover page'!$B$9-I667)= 1,"1", IF(('1 - Cover page'!$B$9-I667)= 2,"2", IF(('1 - Cover page'!$B$9-I667)= 3,"3", IF(('1 - Cover page'!$B$9-I667)= 4,"4", IF(('1 - Cover page'!$B$9-I667)= 5,"5", IF(('1 - Cover page'!$B$9-I667)= 6,"6", IF(('1 - Cover page'!$B$9-I667)= 7,"7", IF(('1 - Cover page'!$B$9-I667)= 8,"8", IF(('1 - Cover page'!$B$9-I667)= 9,"9", IF(('1 - Cover page'!$B$9-I667)= 10,"10", IF(('1 - Cover page'!$B$9-I667)= 11,"11", IF(('1 - Cover page'!$B$9-I667)= 12,"12", IF(('1 - Cover page'!$B$9-I667)= 13,"13", IF(('1 - Cover page'!$B$9-I667)= 14,"14", IF(('1 - Cover page'!$B$9-I667)= 15,"15",  ""))))))))))))))))</f>
        <v>0</v>
      </c>
      <c r="AA667" t="e">
        <f>VLOOKUP(E667,'Age group'!$A$2:$B$7,2,TRUE)</f>
        <v>#N/A</v>
      </c>
    </row>
    <row r="668" spans="1:27" ht="12.75" x14ac:dyDescent="0.2">
      <c r="A668" s="30">
        <v>665</v>
      </c>
      <c r="B668" s="31"/>
      <c r="C668" s="31"/>
      <c r="D668" s="32"/>
      <c r="E668" s="104"/>
      <c r="F668" s="31"/>
      <c r="G668" s="31"/>
      <c r="H668" s="33"/>
      <c r="I668" s="16"/>
      <c r="J668" s="34"/>
      <c r="K668" s="34"/>
      <c r="L668" s="35"/>
      <c r="M668" s="36"/>
      <c r="N668" s="37"/>
      <c r="O668" s="37"/>
      <c r="P668" s="37"/>
      <c r="Q668" s="38"/>
      <c r="R668" s="38"/>
      <c r="S668" s="37"/>
      <c r="T668" s="39"/>
      <c r="U668" s="39"/>
      <c r="V668" s="40"/>
      <c r="X668" t="str">
        <f>IF(('1 - Cover page'!$B$9-M668)&lt;6,"&lt;=5 Days","&gt;5 Days")</f>
        <v>&lt;=5 Days</v>
      </c>
      <c r="Y668" t="str">
        <f>IF(('1 - Cover page'!$B$9-M668)=0,"0", IF(('1 - Cover page'!$B$9-M668)= 1,"1", IF(('1 - Cover page'!$B$9-M668)= 2,"2", IF(('1 - Cover page'!$B$9-M668)= 3,"3", IF(('1 - Cover page'!$B$9-M668)= 4,"4", IF(('1 - Cover page'!$B$9-M668)= 5,"5", IF(('1 - Cover page'!$B$9-M668)= 6,"6", IF(('1 - Cover page'!$B$9-M668)= 7,"7", IF(('1 - Cover page'!$B$9-M668)= 8,"8", IF(('1 - Cover page'!$B$9-M668)= 9,"9", IF(('1 - Cover page'!$B$9-M668)= 10,"10", IF(('1 - Cover page'!$B$9-M668)= 11,"11", IF(('1 - Cover page'!$B$9-M668)= 12,"12", IF(('1 - Cover page'!$B$9-M668)= 13,"13", IF(('1 - Cover page'!$B$9-M668)= 14,"14", IF(('1 - Cover page'!$B$9-M668)= 15,"15",  ""))))))))))))))))</f>
        <v>0</v>
      </c>
      <c r="Z668" t="str">
        <f>IF(('1 - Cover page'!$B$9-I668)=0,"0", IF(('1 - Cover page'!$B$9-I668)= 1,"1", IF(('1 - Cover page'!$B$9-I668)= 2,"2", IF(('1 - Cover page'!$B$9-I668)= 3,"3", IF(('1 - Cover page'!$B$9-I668)= 4,"4", IF(('1 - Cover page'!$B$9-I668)= 5,"5", IF(('1 - Cover page'!$B$9-I668)= 6,"6", IF(('1 - Cover page'!$B$9-I668)= 7,"7", IF(('1 - Cover page'!$B$9-I668)= 8,"8", IF(('1 - Cover page'!$B$9-I668)= 9,"9", IF(('1 - Cover page'!$B$9-I668)= 10,"10", IF(('1 - Cover page'!$B$9-I668)= 11,"11", IF(('1 - Cover page'!$B$9-I668)= 12,"12", IF(('1 - Cover page'!$B$9-I668)= 13,"13", IF(('1 - Cover page'!$B$9-I668)= 14,"14", IF(('1 - Cover page'!$B$9-I668)= 15,"15",  ""))))))))))))))))</f>
        <v>0</v>
      </c>
      <c r="AA668" t="e">
        <f>VLOOKUP(E668,'Age group'!$A$2:$B$7,2,TRUE)</f>
        <v>#N/A</v>
      </c>
    </row>
    <row r="669" spans="1:27" ht="12.75" x14ac:dyDescent="0.2">
      <c r="A669" s="30">
        <v>666</v>
      </c>
      <c r="B669" s="31"/>
      <c r="C669" s="31"/>
      <c r="D669" s="32"/>
      <c r="E669" s="104"/>
      <c r="F669" s="31"/>
      <c r="G669" s="31"/>
      <c r="H669" s="33"/>
      <c r="I669" s="16"/>
      <c r="J669" s="34"/>
      <c r="K669" s="34"/>
      <c r="L669" s="35"/>
      <c r="M669" s="36"/>
      <c r="N669" s="37"/>
      <c r="O669" s="37"/>
      <c r="P669" s="37"/>
      <c r="Q669" s="38"/>
      <c r="R669" s="38"/>
      <c r="S669" s="37"/>
      <c r="T669" s="39"/>
      <c r="U669" s="39"/>
      <c r="V669" s="40"/>
      <c r="X669" t="str">
        <f>IF(('1 - Cover page'!$B$9-M669)&lt;6,"&lt;=5 Days","&gt;5 Days")</f>
        <v>&lt;=5 Days</v>
      </c>
      <c r="Y669" t="str">
        <f>IF(('1 - Cover page'!$B$9-M669)=0,"0", IF(('1 - Cover page'!$B$9-M669)= 1,"1", IF(('1 - Cover page'!$B$9-M669)= 2,"2", IF(('1 - Cover page'!$B$9-M669)= 3,"3", IF(('1 - Cover page'!$B$9-M669)= 4,"4", IF(('1 - Cover page'!$B$9-M669)= 5,"5", IF(('1 - Cover page'!$B$9-M669)= 6,"6", IF(('1 - Cover page'!$B$9-M669)= 7,"7", IF(('1 - Cover page'!$B$9-M669)= 8,"8", IF(('1 - Cover page'!$B$9-M669)= 9,"9", IF(('1 - Cover page'!$B$9-M669)= 10,"10", IF(('1 - Cover page'!$B$9-M669)= 11,"11", IF(('1 - Cover page'!$B$9-M669)= 12,"12", IF(('1 - Cover page'!$B$9-M669)= 13,"13", IF(('1 - Cover page'!$B$9-M669)= 14,"14", IF(('1 - Cover page'!$B$9-M669)= 15,"15",  ""))))))))))))))))</f>
        <v>0</v>
      </c>
      <c r="Z669" t="str">
        <f>IF(('1 - Cover page'!$B$9-I669)=0,"0", IF(('1 - Cover page'!$B$9-I669)= 1,"1", IF(('1 - Cover page'!$B$9-I669)= 2,"2", IF(('1 - Cover page'!$B$9-I669)= 3,"3", IF(('1 - Cover page'!$B$9-I669)= 4,"4", IF(('1 - Cover page'!$B$9-I669)= 5,"5", IF(('1 - Cover page'!$B$9-I669)= 6,"6", IF(('1 - Cover page'!$B$9-I669)= 7,"7", IF(('1 - Cover page'!$B$9-I669)= 8,"8", IF(('1 - Cover page'!$B$9-I669)= 9,"9", IF(('1 - Cover page'!$B$9-I669)= 10,"10", IF(('1 - Cover page'!$B$9-I669)= 11,"11", IF(('1 - Cover page'!$B$9-I669)= 12,"12", IF(('1 - Cover page'!$B$9-I669)= 13,"13", IF(('1 - Cover page'!$B$9-I669)= 14,"14", IF(('1 - Cover page'!$B$9-I669)= 15,"15",  ""))))))))))))))))</f>
        <v>0</v>
      </c>
      <c r="AA669" t="e">
        <f>VLOOKUP(E669,'Age group'!$A$2:$B$7,2,TRUE)</f>
        <v>#N/A</v>
      </c>
    </row>
    <row r="670" spans="1:27" ht="12.75" x14ac:dyDescent="0.2">
      <c r="A670" s="30">
        <v>667</v>
      </c>
      <c r="B670" s="31"/>
      <c r="C670" s="31"/>
      <c r="D670" s="32"/>
      <c r="E670" s="104"/>
      <c r="F670" s="31"/>
      <c r="G670" s="31"/>
      <c r="H670" s="33"/>
      <c r="I670" s="16"/>
      <c r="J670" s="34"/>
      <c r="K670" s="34"/>
      <c r="L670" s="35"/>
      <c r="M670" s="36"/>
      <c r="N670" s="37"/>
      <c r="O670" s="37"/>
      <c r="P670" s="37"/>
      <c r="Q670" s="38"/>
      <c r="R670" s="38"/>
      <c r="S670" s="37"/>
      <c r="T670" s="39"/>
      <c r="U670" s="39"/>
      <c r="V670" s="40"/>
      <c r="X670" t="str">
        <f>IF(('1 - Cover page'!$B$9-M670)&lt;6,"&lt;=5 Days","&gt;5 Days")</f>
        <v>&lt;=5 Days</v>
      </c>
      <c r="Y670" t="str">
        <f>IF(('1 - Cover page'!$B$9-M670)=0,"0", IF(('1 - Cover page'!$B$9-M670)= 1,"1", IF(('1 - Cover page'!$B$9-M670)= 2,"2", IF(('1 - Cover page'!$B$9-M670)= 3,"3", IF(('1 - Cover page'!$B$9-M670)= 4,"4", IF(('1 - Cover page'!$B$9-M670)= 5,"5", IF(('1 - Cover page'!$B$9-M670)= 6,"6", IF(('1 - Cover page'!$B$9-M670)= 7,"7", IF(('1 - Cover page'!$B$9-M670)= 8,"8", IF(('1 - Cover page'!$B$9-M670)= 9,"9", IF(('1 - Cover page'!$B$9-M670)= 10,"10", IF(('1 - Cover page'!$B$9-M670)= 11,"11", IF(('1 - Cover page'!$B$9-M670)= 12,"12", IF(('1 - Cover page'!$B$9-M670)= 13,"13", IF(('1 - Cover page'!$B$9-M670)= 14,"14", IF(('1 - Cover page'!$B$9-M670)= 15,"15",  ""))))))))))))))))</f>
        <v>0</v>
      </c>
      <c r="Z670" t="str">
        <f>IF(('1 - Cover page'!$B$9-I670)=0,"0", IF(('1 - Cover page'!$B$9-I670)= 1,"1", IF(('1 - Cover page'!$B$9-I670)= 2,"2", IF(('1 - Cover page'!$B$9-I670)= 3,"3", IF(('1 - Cover page'!$B$9-I670)= 4,"4", IF(('1 - Cover page'!$B$9-I670)= 5,"5", IF(('1 - Cover page'!$B$9-I670)= 6,"6", IF(('1 - Cover page'!$B$9-I670)= 7,"7", IF(('1 - Cover page'!$B$9-I670)= 8,"8", IF(('1 - Cover page'!$B$9-I670)= 9,"9", IF(('1 - Cover page'!$B$9-I670)= 10,"10", IF(('1 - Cover page'!$B$9-I670)= 11,"11", IF(('1 - Cover page'!$B$9-I670)= 12,"12", IF(('1 - Cover page'!$B$9-I670)= 13,"13", IF(('1 - Cover page'!$B$9-I670)= 14,"14", IF(('1 - Cover page'!$B$9-I670)= 15,"15",  ""))))))))))))))))</f>
        <v>0</v>
      </c>
      <c r="AA670" t="e">
        <f>VLOOKUP(E670,'Age group'!$A$2:$B$7,2,TRUE)</f>
        <v>#N/A</v>
      </c>
    </row>
    <row r="671" spans="1:27" ht="12.75" x14ac:dyDescent="0.2">
      <c r="A671" s="30">
        <v>668</v>
      </c>
      <c r="B671" s="31"/>
      <c r="C671" s="31"/>
      <c r="D671" s="32"/>
      <c r="E671" s="104"/>
      <c r="F671" s="31"/>
      <c r="G671" s="31"/>
      <c r="H671" s="33"/>
      <c r="I671" s="16"/>
      <c r="J671" s="34"/>
      <c r="K671" s="34"/>
      <c r="L671" s="35"/>
      <c r="M671" s="36"/>
      <c r="N671" s="37"/>
      <c r="O671" s="37"/>
      <c r="P671" s="37"/>
      <c r="Q671" s="38"/>
      <c r="R671" s="38"/>
      <c r="S671" s="37"/>
      <c r="T671" s="39"/>
      <c r="U671" s="39"/>
      <c r="V671" s="40"/>
      <c r="X671" t="str">
        <f>IF(('1 - Cover page'!$B$9-M671)&lt;6,"&lt;=5 Days","&gt;5 Days")</f>
        <v>&lt;=5 Days</v>
      </c>
      <c r="Y671" t="str">
        <f>IF(('1 - Cover page'!$B$9-M671)=0,"0", IF(('1 - Cover page'!$B$9-M671)= 1,"1", IF(('1 - Cover page'!$B$9-M671)= 2,"2", IF(('1 - Cover page'!$B$9-M671)= 3,"3", IF(('1 - Cover page'!$B$9-M671)= 4,"4", IF(('1 - Cover page'!$B$9-M671)= 5,"5", IF(('1 - Cover page'!$B$9-M671)= 6,"6", IF(('1 - Cover page'!$B$9-M671)= 7,"7", IF(('1 - Cover page'!$B$9-M671)= 8,"8", IF(('1 - Cover page'!$B$9-M671)= 9,"9", IF(('1 - Cover page'!$B$9-M671)= 10,"10", IF(('1 - Cover page'!$B$9-M671)= 11,"11", IF(('1 - Cover page'!$B$9-M671)= 12,"12", IF(('1 - Cover page'!$B$9-M671)= 13,"13", IF(('1 - Cover page'!$B$9-M671)= 14,"14", IF(('1 - Cover page'!$B$9-M671)= 15,"15",  ""))))))))))))))))</f>
        <v>0</v>
      </c>
      <c r="Z671" t="str">
        <f>IF(('1 - Cover page'!$B$9-I671)=0,"0", IF(('1 - Cover page'!$B$9-I671)= 1,"1", IF(('1 - Cover page'!$B$9-I671)= 2,"2", IF(('1 - Cover page'!$B$9-I671)= 3,"3", IF(('1 - Cover page'!$B$9-I671)= 4,"4", IF(('1 - Cover page'!$B$9-I671)= 5,"5", IF(('1 - Cover page'!$B$9-I671)= 6,"6", IF(('1 - Cover page'!$B$9-I671)= 7,"7", IF(('1 - Cover page'!$B$9-I671)= 8,"8", IF(('1 - Cover page'!$B$9-I671)= 9,"9", IF(('1 - Cover page'!$B$9-I671)= 10,"10", IF(('1 - Cover page'!$B$9-I671)= 11,"11", IF(('1 - Cover page'!$B$9-I671)= 12,"12", IF(('1 - Cover page'!$B$9-I671)= 13,"13", IF(('1 - Cover page'!$B$9-I671)= 14,"14", IF(('1 - Cover page'!$B$9-I671)= 15,"15",  ""))))))))))))))))</f>
        <v>0</v>
      </c>
      <c r="AA671" t="e">
        <f>VLOOKUP(E671,'Age group'!$A$2:$B$7,2,TRUE)</f>
        <v>#N/A</v>
      </c>
    </row>
    <row r="672" spans="1:27" ht="12.75" x14ac:dyDescent="0.2">
      <c r="A672" s="30">
        <v>669</v>
      </c>
      <c r="B672" s="31"/>
      <c r="C672" s="31"/>
      <c r="D672" s="32"/>
      <c r="E672" s="104"/>
      <c r="F672" s="31"/>
      <c r="G672" s="31"/>
      <c r="H672" s="33"/>
      <c r="I672" s="16"/>
      <c r="J672" s="34"/>
      <c r="K672" s="34"/>
      <c r="L672" s="35"/>
      <c r="M672" s="36"/>
      <c r="N672" s="37"/>
      <c r="O672" s="37"/>
      <c r="P672" s="37"/>
      <c r="Q672" s="38"/>
      <c r="R672" s="38"/>
      <c r="S672" s="37"/>
      <c r="T672" s="39"/>
      <c r="U672" s="39"/>
      <c r="V672" s="40"/>
      <c r="X672" t="str">
        <f>IF(('1 - Cover page'!$B$9-M672)&lt;6,"&lt;=5 Days","&gt;5 Days")</f>
        <v>&lt;=5 Days</v>
      </c>
      <c r="Y672" t="str">
        <f>IF(('1 - Cover page'!$B$9-M672)=0,"0", IF(('1 - Cover page'!$B$9-M672)= 1,"1", IF(('1 - Cover page'!$B$9-M672)= 2,"2", IF(('1 - Cover page'!$B$9-M672)= 3,"3", IF(('1 - Cover page'!$B$9-M672)= 4,"4", IF(('1 - Cover page'!$B$9-M672)= 5,"5", IF(('1 - Cover page'!$B$9-M672)= 6,"6", IF(('1 - Cover page'!$B$9-M672)= 7,"7", IF(('1 - Cover page'!$B$9-M672)= 8,"8", IF(('1 - Cover page'!$B$9-M672)= 9,"9", IF(('1 - Cover page'!$B$9-M672)= 10,"10", IF(('1 - Cover page'!$B$9-M672)= 11,"11", IF(('1 - Cover page'!$B$9-M672)= 12,"12", IF(('1 - Cover page'!$B$9-M672)= 13,"13", IF(('1 - Cover page'!$B$9-M672)= 14,"14", IF(('1 - Cover page'!$B$9-M672)= 15,"15",  ""))))))))))))))))</f>
        <v>0</v>
      </c>
      <c r="Z672" t="str">
        <f>IF(('1 - Cover page'!$B$9-I672)=0,"0", IF(('1 - Cover page'!$B$9-I672)= 1,"1", IF(('1 - Cover page'!$B$9-I672)= 2,"2", IF(('1 - Cover page'!$B$9-I672)= 3,"3", IF(('1 - Cover page'!$B$9-I672)= 4,"4", IF(('1 - Cover page'!$B$9-I672)= 5,"5", IF(('1 - Cover page'!$B$9-I672)= 6,"6", IF(('1 - Cover page'!$B$9-I672)= 7,"7", IF(('1 - Cover page'!$B$9-I672)= 8,"8", IF(('1 - Cover page'!$B$9-I672)= 9,"9", IF(('1 - Cover page'!$B$9-I672)= 10,"10", IF(('1 - Cover page'!$B$9-I672)= 11,"11", IF(('1 - Cover page'!$B$9-I672)= 12,"12", IF(('1 - Cover page'!$B$9-I672)= 13,"13", IF(('1 - Cover page'!$B$9-I672)= 14,"14", IF(('1 - Cover page'!$B$9-I672)= 15,"15",  ""))))))))))))))))</f>
        <v>0</v>
      </c>
      <c r="AA672" t="e">
        <f>VLOOKUP(E672,'Age group'!$A$2:$B$7,2,TRUE)</f>
        <v>#N/A</v>
      </c>
    </row>
    <row r="673" spans="1:27" ht="12.75" x14ac:dyDescent="0.2">
      <c r="A673" s="30">
        <v>670</v>
      </c>
      <c r="B673" s="31"/>
      <c r="C673" s="31"/>
      <c r="D673" s="32"/>
      <c r="E673" s="104"/>
      <c r="F673" s="31"/>
      <c r="G673" s="31"/>
      <c r="H673" s="33"/>
      <c r="I673" s="16"/>
      <c r="J673" s="34"/>
      <c r="K673" s="34"/>
      <c r="L673" s="35"/>
      <c r="M673" s="36"/>
      <c r="N673" s="37"/>
      <c r="O673" s="37"/>
      <c r="P673" s="37"/>
      <c r="Q673" s="38"/>
      <c r="R673" s="38"/>
      <c r="S673" s="37"/>
      <c r="T673" s="39"/>
      <c r="U673" s="39"/>
      <c r="V673" s="40"/>
      <c r="X673" t="str">
        <f>IF(('1 - Cover page'!$B$9-M673)&lt;6,"&lt;=5 Days","&gt;5 Days")</f>
        <v>&lt;=5 Days</v>
      </c>
      <c r="Y673" t="str">
        <f>IF(('1 - Cover page'!$B$9-M673)=0,"0", IF(('1 - Cover page'!$B$9-M673)= 1,"1", IF(('1 - Cover page'!$B$9-M673)= 2,"2", IF(('1 - Cover page'!$B$9-M673)= 3,"3", IF(('1 - Cover page'!$B$9-M673)= 4,"4", IF(('1 - Cover page'!$B$9-M673)= 5,"5", IF(('1 - Cover page'!$B$9-M673)= 6,"6", IF(('1 - Cover page'!$B$9-M673)= 7,"7", IF(('1 - Cover page'!$B$9-M673)= 8,"8", IF(('1 - Cover page'!$B$9-M673)= 9,"9", IF(('1 - Cover page'!$B$9-M673)= 10,"10", IF(('1 - Cover page'!$B$9-M673)= 11,"11", IF(('1 - Cover page'!$B$9-M673)= 12,"12", IF(('1 - Cover page'!$B$9-M673)= 13,"13", IF(('1 - Cover page'!$B$9-M673)= 14,"14", IF(('1 - Cover page'!$B$9-M673)= 15,"15",  ""))))))))))))))))</f>
        <v>0</v>
      </c>
      <c r="Z673" t="str">
        <f>IF(('1 - Cover page'!$B$9-I673)=0,"0", IF(('1 - Cover page'!$B$9-I673)= 1,"1", IF(('1 - Cover page'!$B$9-I673)= 2,"2", IF(('1 - Cover page'!$B$9-I673)= 3,"3", IF(('1 - Cover page'!$B$9-I673)= 4,"4", IF(('1 - Cover page'!$B$9-I673)= 5,"5", IF(('1 - Cover page'!$B$9-I673)= 6,"6", IF(('1 - Cover page'!$B$9-I673)= 7,"7", IF(('1 - Cover page'!$B$9-I673)= 8,"8", IF(('1 - Cover page'!$B$9-I673)= 9,"9", IF(('1 - Cover page'!$B$9-I673)= 10,"10", IF(('1 - Cover page'!$B$9-I673)= 11,"11", IF(('1 - Cover page'!$B$9-I673)= 12,"12", IF(('1 - Cover page'!$B$9-I673)= 13,"13", IF(('1 - Cover page'!$B$9-I673)= 14,"14", IF(('1 - Cover page'!$B$9-I673)= 15,"15",  ""))))))))))))))))</f>
        <v>0</v>
      </c>
      <c r="AA673" t="e">
        <f>VLOOKUP(E673,'Age group'!$A$2:$B$7,2,TRUE)</f>
        <v>#N/A</v>
      </c>
    </row>
    <row r="674" spans="1:27" ht="12.75" x14ac:dyDescent="0.2">
      <c r="A674" s="30">
        <v>671</v>
      </c>
      <c r="B674" s="31"/>
      <c r="C674" s="31"/>
      <c r="D674" s="32"/>
      <c r="E674" s="104"/>
      <c r="F674" s="31"/>
      <c r="G674" s="31"/>
      <c r="H674" s="33"/>
      <c r="I674" s="16"/>
      <c r="J674" s="34"/>
      <c r="K674" s="34"/>
      <c r="L674" s="35"/>
      <c r="M674" s="36"/>
      <c r="N674" s="37"/>
      <c r="O674" s="37"/>
      <c r="P674" s="37"/>
      <c r="Q674" s="38"/>
      <c r="R674" s="38"/>
      <c r="S674" s="37"/>
      <c r="T674" s="39"/>
      <c r="U674" s="39"/>
      <c r="V674" s="40"/>
      <c r="X674" t="str">
        <f>IF(('1 - Cover page'!$B$9-M674)&lt;6,"&lt;=5 Days","&gt;5 Days")</f>
        <v>&lt;=5 Days</v>
      </c>
      <c r="Y674" t="str">
        <f>IF(('1 - Cover page'!$B$9-M674)=0,"0", IF(('1 - Cover page'!$B$9-M674)= 1,"1", IF(('1 - Cover page'!$B$9-M674)= 2,"2", IF(('1 - Cover page'!$B$9-M674)= 3,"3", IF(('1 - Cover page'!$B$9-M674)= 4,"4", IF(('1 - Cover page'!$B$9-M674)= 5,"5", IF(('1 - Cover page'!$B$9-M674)= 6,"6", IF(('1 - Cover page'!$B$9-M674)= 7,"7", IF(('1 - Cover page'!$B$9-M674)= 8,"8", IF(('1 - Cover page'!$B$9-M674)= 9,"9", IF(('1 - Cover page'!$B$9-M674)= 10,"10", IF(('1 - Cover page'!$B$9-M674)= 11,"11", IF(('1 - Cover page'!$B$9-M674)= 12,"12", IF(('1 - Cover page'!$B$9-M674)= 13,"13", IF(('1 - Cover page'!$B$9-M674)= 14,"14", IF(('1 - Cover page'!$B$9-M674)= 15,"15",  ""))))))))))))))))</f>
        <v>0</v>
      </c>
      <c r="Z674" t="str">
        <f>IF(('1 - Cover page'!$B$9-I674)=0,"0", IF(('1 - Cover page'!$B$9-I674)= 1,"1", IF(('1 - Cover page'!$B$9-I674)= 2,"2", IF(('1 - Cover page'!$B$9-I674)= 3,"3", IF(('1 - Cover page'!$B$9-I674)= 4,"4", IF(('1 - Cover page'!$B$9-I674)= 5,"5", IF(('1 - Cover page'!$B$9-I674)= 6,"6", IF(('1 - Cover page'!$B$9-I674)= 7,"7", IF(('1 - Cover page'!$B$9-I674)= 8,"8", IF(('1 - Cover page'!$B$9-I674)= 9,"9", IF(('1 - Cover page'!$B$9-I674)= 10,"10", IF(('1 - Cover page'!$B$9-I674)= 11,"11", IF(('1 - Cover page'!$B$9-I674)= 12,"12", IF(('1 - Cover page'!$B$9-I674)= 13,"13", IF(('1 - Cover page'!$B$9-I674)= 14,"14", IF(('1 - Cover page'!$B$9-I674)= 15,"15",  ""))))))))))))))))</f>
        <v>0</v>
      </c>
      <c r="AA674" t="e">
        <f>VLOOKUP(E674,'Age group'!$A$2:$B$7,2,TRUE)</f>
        <v>#N/A</v>
      </c>
    </row>
    <row r="675" spans="1:27" ht="12.75" x14ac:dyDescent="0.2">
      <c r="A675" s="30">
        <v>672</v>
      </c>
      <c r="B675" s="31"/>
      <c r="C675" s="31"/>
      <c r="D675" s="32"/>
      <c r="E675" s="104"/>
      <c r="F675" s="31"/>
      <c r="G675" s="31"/>
      <c r="H675" s="33"/>
      <c r="I675" s="16"/>
      <c r="J675" s="34"/>
      <c r="K675" s="34"/>
      <c r="L675" s="35"/>
      <c r="M675" s="36"/>
      <c r="N675" s="37"/>
      <c r="O675" s="37"/>
      <c r="P675" s="37"/>
      <c r="Q675" s="38"/>
      <c r="R675" s="38"/>
      <c r="S675" s="37"/>
      <c r="T675" s="39"/>
      <c r="U675" s="39"/>
      <c r="V675" s="40"/>
      <c r="X675" t="str">
        <f>IF(('1 - Cover page'!$B$9-M675)&lt;6,"&lt;=5 Days","&gt;5 Days")</f>
        <v>&lt;=5 Days</v>
      </c>
      <c r="Y675" t="str">
        <f>IF(('1 - Cover page'!$B$9-M675)=0,"0", IF(('1 - Cover page'!$B$9-M675)= 1,"1", IF(('1 - Cover page'!$B$9-M675)= 2,"2", IF(('1 - Cover page'!$B$9-M675)= 3,"3", IF(('1 - Cover page'!$B$9-M675)= 4,"4", IF(('1 - Cover page'!$B$9-M675)= 5,"5", IF(('1 - Cover page'!$B$9-M675)= 6,"6", IF(('1 - Cover page'!$B$9-M675)= 7,"7", IF(('1 - Cover page'!$B$9-M675)= 8,"8", IF(('1 - Cover page'!$B$9-M675)= 9,"9", IF(('1 - Cover page'!$B$9-M675)= 10,"10", IF(('1 - Cover page'!$B$9-M675)= 11,"11", IF(('1 - Cover page'!$B$9-M675)= 12,"12", IF(('1 - Cover page'!$B$9-M675)= 13,"13", IF(('1 - Cover page'!$B$9-M675)= 14,"14", IF(('1 - Cover page'!$B$9-M675)= 15,"15",  ""))))))))))))))))</f>
        <v>0</v>
      </c>
      <c r="Z675" t="str">
        <f>IF(('1 - Cover page'!$B$9-I675)=0,"0", IF(('1 - Cover page'!$B$9-I675)= 1,"1", IF(('1 - Cover page'!$B$9-I675)= 2,"2", IF(('1 - Cover page'!$B$9-I675)= 3,"3", IF(('1 - Cover page'!$B$9-I675)= 4,"4", IF(('1 - Cover page'!$B$9-I675)= 5,"5", IF(('1 - Cover page'!$B$9-I675)= 6,"6", IF(('1 - Cover page'!$B$9-I675)= 7,"7", IF(('1 - Cover page'!$B$9-I675)= 8,"8", IF(('1 - Cover page'!$B$9-I675)= 9,"9", IF(('1 - Cover page'!$B$9-I675)= 10,"10", IF(('1 - Cover page'!$B$9-I675)= 11,"11", IF(('1 - Cover page'!$B$9-I675)= 12,"12", IF(('1 - Cover page'!$B$9-I675)= 13,"13", IF(('1 - Cover page'!$B$9-I675)= 14,"14", IF(('1 - Cover page'!$B$9-I675)= 15,"15",  ""))))))))))))))))</f>
        <v>0</v>
      </c>
      <c r="AA675" t="e">
        <f>VLOOKUP(E675,'Age group'!$A$2:$B$7,2,TRUE)</f>
        <v>#N/A</v>
      </c>
    </row>
    <row r="676" spans="1:27" ht="12.75" x14ac:dyDescent="0.2">
      <c r="A676" s="30">
        <v>673</v>
      </c>
      <c r="B676" s="31"/>
      <c r="C676" s="31"/>
      <c r="D676" s="32"/>
      <c r="E676" s="104"/>
      <c r="F676" s="31"/>
      <c r="G676" s="31"/>
      <c r="H676" s="33"/>
      <c r="I676" s="16"/>
      <c r="J676" s="34"/>
      <c r="K676" s="34"/>
      <c r="L676" s="35"/>
      <c r="M676" s="36"/>
      <c r="N676" s="37"/>
      <c r="O676" s="37"/>
      <c r="P676" s="37"/>
      <c r="Q676" s="38"/>
      <c r="R676" s="38"/>
      <c r="S676" s="37"/>
      <c r="T676" s="39"/>
      <c r="U676" s="39"/>
      <c r="V676" s="40"/>
      <c r="X676" t="str">
        <f>IF(('1 - Cover page'!$B$9-M676)&lt;6,"&lt;=5 Days","&gt;5 Days")</f>
        <v>&lt;=5 Days</v>
      </c>
      <c r="Y676" t="str">
        <f>IF(('1 - Cover page'!$B$9-M676)=0,"0", IF(('1 - Cover page'!$B$9-M676)= 1,"1", IF(('1 - Cover page'!$B$9-M676)= 2,"2", IF(('1 - Cover page'!$B$9-M676)= 3,"3", IF(('1 - Cover page'!$B$9-M676)= 4,"4", IF(('1 - Cover page'!$B$9-M676)= 5,"5", IF(('1 - Cover page'!$B$9-M676)= 6,"6", IF(('1 - Cover page'!$B$9-M676)= 7,"7", IF(('1 - Cover page'!$B$9-M676)= 8,"8", IF(('1 - Cover page'!$B$9-M676)= 9,"9", IF(('1 - Cover page'!$B$9-M676)= 10,"10", IF(('1 - Cover page'!$B$9-M676)= 11,"11", IF(('1 - Cover page'!$B$9-M676)= 12,"12", IF(('1 - Cover page'!$B$9-M676)= 13,"13", IF(('1 - Cover page'!$B$9-M676)= 14,"14", IF(('1 - Cover page'!$B$9-M676)= 15,"15",  ""))))))))))))))))</f>
        <v>0</v>
      </c>
      <c r="Z676" t="str">
        <f>IF(('1 - Cover page'!$B$9-I676)=0,"0", IF(('1 - Cover page'!$B$9-I676)= 1,"1", IF(('1 - Cover page'!$B$9-I676)= 2,"2", IF(('1 - Cover page'!$B$9-I676)= 3,"3", IF(('1 - Cover page'!$B$9-I676)= 4,"4", IF(('1 - Cover page'!$B$9-I676)= 5,"5", IF(('1 - Cover page'!$B$9-I676)= 6,"6", IF(('1 - Cover page'!$B$9-I676)= 7,"7", IF(('1 - Cover page'!$B$9-I676)= 8,"8", IF(('1 - Cover page'!$B$9-I676)= 9,"9", IF(('1 - Cover page'!$B$9-I676)= 10,"10", IF(('1 - Cover page'!$B$9-I676)= 11,"11", IF(('1 - Cover page'!$B$9-I676)= 12,"12", IF(('1 - Cover page'!$B$9-I676)= 13,"13", IF(('1 - Cover page'!$B$9-I676)= 14,"14", IF(('1 - Cover page'!$B$9-I676)= 15,"15",  ""))))))))))))))))</f>
        <v>0</v>
      </c>
      <c r="AA676" t="e">
        <f>VLOOKUP(E676,'Age group'!$A$2:$B$7,2,TRUE)</f>
        <v>#N/A</v>
      </c>
    </row>
    <row r="677" spans="1:27" ht="12.75" x14ac:dyDescent="0.2">
      <c r="A677" s="30">
        <v>674</v>
      </c>
      <c r="B677" s="31"/>
      <c r="C677" s="31"/>
      <c r="D677" s="32"/>
      <c r="E677" s="104"/>
      <c r="F677" s="31"/>
      <c r="G677" s="31"/>
      <c r="H677" s="33"/>
      <c r="I677" s="16"/>
      <c r="J677" s="34"/>
      <c r="K677" s="34"/>
      <c r="L677" s="35"/>
      <c r="M677" s="36"/>
      <c r="N677" s="37"/>
      <c r="O677" s="37"/>
      <c r="P677" s="37"/>
      <c r="Q677" s="38"/>
      <c r="R677" s="38"/>
      <c r="S677" s="37"/>
      <c r="T677" s="39"/>
      <c r="U677" s="39"/>
      <c r="V677" s="40"/>
      <c r="X677" t="str">
        <f>IF(('1 - Cover page'!$B$9-M677)&lt;6,"&lt;=5 Days","&gt;5 Days")</f>
        <v>&lt;=5 Days</v>
      </c>
      <c r="Y677" t="str">
        <f>IF(('1 - Cover page'!$B$9-M677)=0,"0", IF(('1 - Cover page'!$B$9-M677)= 1,"1", IF(('1 - Cover page'!$B$9-M677)= 2,"2", IF(('1 - Cover page'!$B$9-M677)= 3,"3", IF(('1 - Cover page'!$B$9-M677)= 4,"4", IF(('1 - Cover page'!$B$9-M677)= 5,"5", IF(('1 - Cover page'!$B$9-M677)= 6,"6", IF(('1 - Cover page'!$B$9-M677)= 7,"7", IF(('1 - Cover page'!$B$9-M677)= 8,"8", IF(('1 - Cover page'!$B$9-M677)= 9,"9", IF(('1 - Cover page'!$B$9-M677)= 10,"10", IF(('1 - Cover page'!$B$9-M677)= 11,"11", IF(('1 - Cover page'!$B$9-M677)= 12,"12", IF(('1 - Cover page'!$B$9-M677)= 13,"13", IF(('1 - Cover page'!$B$9-M677)= 14,"14", IF(('1 - Cover page'!$B$9-M677)= 15,"15",  ""))))))))))))))))</f>
        <v>0</v>
      </c>
      <c r="Z677" t="str">
        <f>IF(('1 - Cover page'!$B$9-I677)=0,"0", IF(('1 - Cover page'!$B$9-I677)= 1,"1", IF(('1 - Cover page'!$B$9-I677)= 2,"2", IF(('1 - Cover page'!$B$9-I677)= 3,"3", IF(('1 - Cover page'!$B$9-I677)= 4,"4", IF(('1 - Cover page'!$B$9-I677)= 5,"5", IF(('1 - Cover page'!$B$9-I677)= 6,"6", IF(('1 - Cover page'!$B$9-I677)= 7,"7", IF(('1 - Cover page'!$B$9-I677)= 8,"8", IF(('1 - Cover page'!$B$9-I677)= 9,"9", IF(('1 - Cover page'!$B$9-I677)= 10,"10", IF(('1 - Cover page'!$B$9-I677)= 11,"11", IF(('1 - Cover page'!$B$9-I677)= 12,"12", IF(('1 - Cover page'!$B$9-I677)= 13,"13", IF(('1 - Cover page'!$B$9-I677)= 14,"14", IF(('1 - Cover page'!$B$9-I677)= 15,"15",  ""))))))))))))))))</f>
        <v>0</v>
      </c>
      <c r="AA677" t="e">
        <f>VLOOKUP(E677,'Age group'!$A$2:$B$7,2,TRUE)</f>
        <v>#N/A</v>
      </c>
    </row>
    <row r="678" spans="1:27" ht="12.75" x14ac:dyDescent="0.2">
      <c r="A678" s="30">
        <v>675</v>
      </c>
      <c r="B678" s="31"/>
      <c r="C678" s="31"/>
      <c r="D678" s="32"/>
      <c r="E678" s="104"/>
      <c r="F678" s="31"/>
      <c r="G678" s="31"/>
      <c r="H678" s="33"/>
      <c r="I678" s="16"/>
      <c r="J678" s="34"/>
      <c r="K678" s="34"/>
      <c r="L678" s="35"/>
      <c r="M678" s="36"/>
      <c r="N678" s="37"/>
      <c r="O678" s="37"/>
      <c r="P678" s="37"/>
      <c r="Q678" s="38"/>
      <c r="R678" s="38"/>
      <c r="S678" s="37"/>
      <c r="T678" s="39"/>
      <c r="U678" s="39"/>
      <c r="V678" s="40"/>
      <c r="X678" t="str">
        <f>IF(('1 - Cover page'!$B$9-M678)&lt;6,"&lt;=5 Days","&gt;5 Days")</f>
        <v>&lt;=5 Days</v>
      </c>
      <c r="Y678" t="str">
        <f>IF(('1 - Cover page'!$B$9-M678)=0,"0", IF(('1 - Cover page'!$B$9-M678)= 1,"1", IF(('1 - Cover page'!$B$9-M678)= 2,"2", IF(('1 - Cover page'!$B$9-M678)= 3,"3", IF(('1 - Cover page'!$B$9-M678)= 4,"4", IF(('1 - Cover page'!$B$9-M678)= 5,"5", IF(('1 - Cover page'!$B$9-M678)= 6,"6", IF(('1 - Cover page'!$B$9-M678)= 7,"7", IF(('1 - Cover page'!$B$9-M678)= 8,"8", IF(('1 - Cover page'!$B$9-M678)= 9,"9", IF(('1 - Cover page'!$B$9-M678)= 10,"10", IF(('1 - Cover page'!$B$9-M678)= 11,"11", IF(('1 - Cover page'!$B$9-M678)= 12,"12", IF(('1 - Cover page'!$B$9-M678)= 13,"13", IF(('1 - Cover page'!$B$9-M678)= 14,"14", IF(('1 - Cover page'!$B$9-M678)= 15,"15",  ""))))))))))))))))</f>
        <v>0</v>
      </c>
      <c r="Z678" t="str">
        <f>IF(('1 - Cover page'!$B$9-I678)=0,"0", IF(('1 - Cover page'!$B$9-I678)= 1,"1", IF(('1 - Cover page'!$B$9-I678)= 2,"2", IF(('1 - Cover page'!$B$9-I678)= 3,"3", IF(('1 - Cover page'!$B$9-I678)= 4,"4", IF(('1 - Cover page'!$B$9-I678)= 5,"5", IF(('1 - Cover page'!$B$9-I678)= 6,"6", IF(('1 - Cover page'!$B$9-I678)= 7,"7", IF(('1 - Cover page'!$B$9-I678)= 8,"8", IF(('1 - Cover page'!$B$9-I678)= 9,"9", IF(('1 - Cover page'!$B$9-I678)= 10,"10", IF(('1 - Cover page'!$B$9-I678)= 11,"11", IF(('1 - Cover page'!$B$9-I678)= 12,"12", IF(('1 - Cover page'!$B$9-I678)= 13,"13", IF(('1 - Cover page'!$B$9-I678)= 14,"14", IF(('1 - Cover page'!$B$9-I678)= 15,"15",  ""))))))))))))))))</f>
        <v>0</v>
      </c>
      <c r="AA678" t="e">
        <f>VLOOKUP(E678,'Age group'!$A$2:$B$7,2,TRUE)</f>
        <v>#N/A</v>
      </c>
    </row>
    <row r="679" spans="1:27" ht="12.75" x14ac:dyDescent="0.2">
      <c r="A679" s="30">
        <v>676</v>
      </c>
      <c r="B679" s="31"/>
      <c r="C679" s="31"/>
      <c r="D679" s="32"/>
      <c r="E679" s="104"/>
      <c r="F679" s="31"/>
      <c r="G679" s="31"/>
      <c r="H679" s="33"/>
      <c r="I679" s="16"/>
      <c r="J679" s="34"/>
      <c r="K679" s="34"/>
      <c r="L679" s="35"/>
      <c r="M679" s="36"/>
      <c r="N679" s="37"/>
      <c r="O679" s="37"/>
      <c r="P679" s="37"/>
      <c r="Q679" s="38"/>
      <c r="R679" s="38"/>
      <c r="S679" s="37"/>
      <c r="T679" s="39"/>
      <c r="U679" s="39"/>
      <c r="V679" s="40"/>
      <c r="X679" t="str">
        <f>IF(('1 - Cover page'!$B$9-M679)&lt;6,"&lt;=5 Days","&gt;5 Days")</f>
        <v>&lt;=5 Days</v>
      </c>
      <c r="Y679" t="str">
        <f>IF(('1 - Cover page'!$B$9-M679)=0,"0", IF(('1 - Cover page'!$B$9-M679)= 1,"1", IF(('1 - Cover page'!$B$9-M679)= 2,"2", IF(('1 - Cover page'!$B$9-M679)= 3,"3", IF(('1 - Cover page'!$B$9-M679)= 4,"4", IF(('1 - Cover page'!$B$9-M679)= 5,"5", IF(('1 - Cover page'!$B$9-M679)= 6,"6", IF(('1 - Cover page'!$B$9-M679)= 7,"7", IF(('1 - Cover page'!$B$9-M679)= 8,"8", IF(('1 - Cover page'!$B$9-M679)= 9,"9", IF(('1 - Cover page'!$B$9-M679)= 10,"10", IF(('1 - Cover page'!$B$9-M679)= 11,"11", IF(('1 - Cover page'!$B$9-M679)= 12,"12", IF(('1 - Cover page'!$B$9-M679)= 13,"13", IF(('1 - Cover page'!$B$9-M679)= 14,"14", IF(('1 - Cover page'!$B$9-M679)= 15,"15",  ""))))))))))))))))</f>
        <v>0</v>
      </c>
      <c r="Z679" t="str">
        <f>IF(('1 - Cover page'!$B$9-I679)=0,"0", IF(('1 - Cover page'!$B$9-I679)= 1,"1", IF(('1 - Cover page'!$B$9-I679)= 2,"2", IF(('1 - Cover page'!$B$9-I679)= 3,"3", IF(('1 - Cover page'!$B$9-I679)= 4,"4", IF(('1 - Cover page'!$B$9-I679)= 5,"5", IF(('1 - Cover page'!$B$9-I679)= 6,"6", IF(('1 - Cover page'!$B$9-I679)= 7,"7", IF(('1 - Cover page'!$B$9-I679)= 8,"8", IF(('1 - Cover page'!$B$9-I679)= 9,"9", IF(('1 - Cover page'!$B$9-I679)= 10,"10", IF(('1 - Cover page'!$B$9-I679)= 11,"11", IF(('1 - Cover page'!$B$9-I679)= 12,"12", IF(('1 - Cover page'!$B$9-I679)= 13,"13", IF(('1 - Cover page'!$B$9-I679)= 14,"14", IF(('1 - Cover page'!$B$9-I679)= 15,"15",  ""))))))))))))))))</f>
        <v>0</v>
      </c>
      <c r="AA679" t="e">
        <f>VLOOKUP(E679,'Age group'!$A$2:$B$7,2,TRUE)</f>
        <v>#N/A</v>
      </c>
    </row>
    <row r="680" spans="1:27" ht="12.75" x14ac:dyDescent="0.2">
      <c r="A680" s="30">
        <v>677</v>
      </c>
      <c r="B680" s="31"/>
      <c r="C680" s="31"/>
      <c r="D680" s="32"/>
      <c r="E680" s="104"/>
      <c r="F680" s="31"/>
      <c r="G680" s="31"/>
      <c r="H680" s="33"/>
      <c r="I680" s="16"/>
      <c r="J680" s="34"/>
      <c r="K680" s="34"/>
      <c r="L680" s="35"/>
      <c r="M680" s="36"/>
      <c r="N680" s="37"/>
      <c r="O680" s="37"/>
      <c r="P680" s="37"/>
      <c r="Q680" s="38"/>
      <c r="R680" s="38"/>
      <c r="S680" s="37"/>
      <c r="T680" s="39"/>
      <c r="U680" s="39"/>
      <c r="V680" s="40"/>
      <c r="X680" t="str">
        <f>IF(('1 - Cover page'!$B$9-M680)&lt;6,"&lt;=5 Days","&gt;5 Days")</f>
        <v>&lt;=5 Days</v>
      </c>
      <c r="Y680" t="str">
        <f>IF(('1 - Cover page'!$B$9-M680)=0,"0", IF(('1 - Cover page'!$B$9-M680)= 1,"1", IF(('1 - Cover page'!$B$9-M680)= 2,"2", IF(('1 - Cover page'!$B$9-M680)= 3,"3", IF(('1 - Cover page'!$B$9-M680)= 4,"4", IF(('1 - Cover page'!$B$9-M680)= 5,"5", IF(('1 - Cover page'!$B$9-M680)= 6,"6", IF(('1 - Cover page'!$B$9-M680)= 7,"7", IF(('1 - Cover page'!$B$9-M680)= 8,"8", IF(('1 - Cover page'!$B$9-M680)= 9,"9", IF(('1 - Cover page'!$B$9-M680)= 10,"10", IF(('1 - Cover page'!$B$9-M680)= 11,"11", IF(('1 - Cover page'!$B$9-M680)= 12,"12", IF(('1 - Cover page'!$B$9-M680)= 13,"13", IF(('1 - Cover page'!$B$9-M680)= 14,"14", IF(('1 - Cover page'!$B$9-M680)= 15,"15",  ""))))))))))))))))</f>
        <v>0</v>
      </c>
      <c r="Z680" t="str">
        <f>IF(('1 - Cover page'!$B$9-I680)=0,"0", IF(('1 - Cover page'!$B$9-I680)= 1,"1", IF(('1 - Cover page'!$B$9-I680)= 2,"2", IF(('1 - Cover page'!$B$9-I680)= 3,"3", IF(('1 - Cover page'!$B$9-I680)= 4,"4", IF(('1 - Cover page'!$B$9-I680)= 5,"5", IF(('1 - Cover page'!$B$9-I680)= 6,"6", IF(('1 - Cover page'!$B$9-I680)= 7,"7", IF(('1 - Cover page'!$B$9-I680)= 8,"8", IF(('1 - Cover page'!$B$9-I680)= 9,"9", IF(('1 - Cover page'!$B$9-I680)= 10,"10", IF(('1 - Cover page'!$B$9-I680)= 11,"11", IF(('1 - Cover page'!$B$9-I680)= 12,"12", IF(('1 - Cover page'!$B$9-I680)= 13,"13", IF(('1 - Cover page'!$B$9-I680)= 14,"14", IF(('1 - Cover page'!$B$9-I680)= 15,"15",  ""))))))))))))))))</f>
        <v>0</v>
      </c>
      <c r="AA680" t="e">
        <f>VLOOKUP(E680,'Age group'!$A$2:$B$7,2,TRUE)</f>
        <v>#N/A</v>
      </c>
    </row>
    <row r="681" spans="1:27" ht="12.75" x14ac:dyDescent="0.2">
      <c r="A681" s="30">
        <v>678</v>
      </c>
      <c r="B681" s="31"/>
      <c r="C681" s="31"/>
      <c r="D681" s="32"/>
      <c r="E681" s="104"/>
      <c r="F681" s="31"/>
      <c r="G681" s="31"/>
      <c r="H681" s="33"/>
      <c r="I681" s="16"/>
      <c r="J681" s="34"/>
      <c r="K681" s="34"/>
      <c r="L681" s="35"/>
      <c r="M681" s="36"/>
      <c r="N681" s="37"/>
      <c r="O681" s="37"/>
      <c r="P681" s="37"/>
      <c r="Q681" s="38"/>
      <c r="R681" s="38"/>
      <c r="S681" s="37"/>
      <c r="T681" s="39"/>
      <c r="U681" s="39"/>
      <c r="V681" s="40"/>
      <c r="X681" t="str">
        <f>IF(('1 - Cover page'!$B$9-M681)&lt;6,"&lt;=5 Days","&gt;5 Days")</f>
        <v>&lt;=5 Days</v>
      </c>
      <c r="Y681" t="str">
        <f>IF(('1 - Cover page'!$B$9-M681)=0,"0", IF(('1 - Cover page'!$B$9-M681)= 1,"1", IF(('1 - Cover page'!$B$9-M681)= 2,"2", IF(('1 - Cover page'!$B$9-M681)= 3,"3", IF(('1 - Cover page'!$B$9-M681)= 4,"4", IF(('1 - Cover page'!$B$9-M681)= 5,"5", IF(('1 - Cover page'!$B$9-M681)= 6,"6", IF(('1 - Cover page'!$B$9-M681)= 7,"7", IF(('1 - Cover page'!$B$9-M681)= 8,"8", IF(('1 - Cover page'!$B$9-M681)= 9,"9", IF(('1 - Cover page'!$B$9-M681)= 10,"10", IF(('1 - Cover page'!$B$9-M681)= 11,"11", IF(('1 - Cover page'!$B$9-M681)= 12,"12", IF(('1 - Cover page'!$B$9-M681)= 13,"13", IF(('1 - Cover page'!$B$9-M681)= 14,"14", IF(('1 - Cover page'!$B$9-M681)= 15,"15",  ""))))))))))))))))</f>
        <v>0</v>
      </c>
      <c r="Z681" t="str">
        <f>IF(('1 - Cover page'!$B$9-I681)=0,"0", IF(('1 - Cover page'!$B$9-I681)= 1,"1", IF(('1 - Cover page'!$B$9-I681)= 2,"2", IF(('1 - Cover page'!$B$9-I681)= 3,"3", IF(('1 - Cover page'!$B$9-I681)= 4,"4", IF(('1 - Cover page'!$B$9-I681)= 5,"5", IF(('1 - Cover page'!$B$9-I681)= 6,"6", IF(('1 - Cover page'!$B$9-I681)= 7,"7", IF(('1 - Cover page'!$B$9-I681)= 8,"8", IF(('1 - Cover page'!$B$9-I681)= 9,"9", IF(('1 - Cover page'!$B$9-I681)= 10,"10", IF(('1 - Cover page'!$B$9-I681)= 11,"11", IF(('1 - Cover page'!$B$9-I681)= 12,"12", IF(('1 - Cover page'!$B$9-I681)= 13,"13", IF(('1 - Cover page'!$B$9-I681)= 14,"14", IF(('1 - Cover page'!$B$9-I681)= 15,"15",  ""))))))))))))))))</f>
        <v>0</v>
      </c>
      <c r="AA681" t="e">
        <f>VLOOKUP(E681,'Age group'!$A$2:$B$7,2,TRUE)</f>
        <v>#N/A</v>
      </c>
    </row>
    <row r="682" spans="1:27" ht="12.75" x14ac:dyDescent="0.2">
      <c r="A682" s="30">
        <v>679</v>
      </c>
      <c r="B682" s="31"/>
      <c r="C682" s="31"/>
      <c r="D682" s="32"/>
      <c r="E682" s="104"/>
      <c r="F682" s="31"/>
      <c r="G682" s="31"/>
      <c r="H682" s="33"/>
      <c r="I682" s="16"/>
      <c r="J682" s="34"/>
      <c r="K682" s="34"/>
      <c r="L682" s="35"/>
      <c r="M682" s="36"/>
      <c r="N682" s="37"/>
      <c r="O682" s="37"/>
      <c r="P682" s="37"/>
      <c r="Q682" s="38"/>
      <c r="R682" s="38"/>
      <c r="S682" s="37"/>
      <c r="T682" s="39"/>
      <c r="U682" s="39"/>
      <c r="V682" s="40"/>
      <c r="X682" t="str">
        <f>IF(('1 - Cover page'!$B$9-M682)&lt;6,"&lt;=5 Days","&gt;5 Days")</f>
        <v>&lt;=5 Days</v>
      </c>
      <c r="Y682" t="str">
        <f>IF(('1 - Cover page'!$B$9-M682)=0,"0", IF(('1 - Cover page'!$B$9-M682)= 1,"1", IF(('1 - Cover page'!$B$9-M682)= 2,"2", IF(('1 - Cover page'!$B$9-M682)= 3,"3", IF(('1 - Cover page'!$B$9-M682)= 4,"4", IF(('1 - Cover page'!$B$9-M682)= 5,"5", IF(('1 - Cover page'!$B$9-M682)= 6,"6", IF(('1 - Cover page'!$B$9-M682)= 7,"7", IF(('1 - Cover page'!$B$9-M682)= 8,"8", IF(('1 - Cover page'!$B$9-M682)= 9,"9", IF(('1 - Cover page'!$B$9-M682)= 10,"10", IF(('1 - Cover page'!$B$9-M682)= 11,"11", IF(('1 - Cover page'!$B$9-M682)= 12,"12", IF(('1 - Cover page'!$B$9-M682)= 13,"13", IF(('1 - Cover page'!$B$9-M682)= 14,"14", IF(('1 - Cover page'!$B$9-M682)= 15,"15",  ""))))))))))))))))</f>
        <v>0</v>
      </c>
      <c r="Z682" t="str">
        <f>IF(('1 - Cover page'!$B$9-I682)=0,"0", IF(('1 - Cover page'!$B$9-I682)= 1,"1", IF(('1 - Cover page'!$B$9-I682)= 2,"2", IF(('1 - Cover page'!$B$9-I682)= 3,"3", IF(('1 - Cover page'!$B$9-I682)= 4,"4", IF(('1 - Cover page'!$B$9-I682)= 5,"5", IF(('1 - Cover page'!$B$9-I682)= 6,"6", IF(('1 - Cover page'!$B$9-I682)= 7,"7", IF(('1 - Cover page'!$B$9-I682)= 8,"8", IF(('1 - Cover page'!$B$9-I682)= 9,"9", IF(('1 - Cover page'!$B$9-I682)= 10,"10", IF(('1 - Cover page'!$B$9-I682)= 11,"11", IF(('1 - Cover page'!$B$9-I682)= 12,"12", IF(('1 - Cover page'!$B$9-I682)= 13,"13", IF(('1 - Cover page'!$B$9-I682)= 14,"14", IF(('1 - Cover page'!$B$9-I682)= 15,"15",  ""))))))))))))))))</f>
        <v>0</v>
      </c>
      <c r="AA682" t="e">
        <f>VLOOKUP(E682,'Age group'!$A$2:$B$7,2,TRUE)</f>
        <v>#N/A</v>
      </c>
    </row>
    <row r="683" spans="1:27" ht="12.75" x14ac:dyDescent="0.2">
      <c r="A683" s="30">
        <v>680</v>
      </c>
      <c r="B683" s="31"/>
      <c r="C683" s="31"/>
      <c r="D683" s="32"/>
      <c r="E683" s="104"/>
      <c r="F683" s="31"/>
      <c r="G683" s="31"/>
      <c r="H683" s="33"/>
      <c r="I683" s="16"/>
      <c r="J683" s="34"/>
      <c r="K683" s="34"/>
      <c r="L683" s="35"/>
      <c r="M683" s="36"/>
      <c r="N683" s="37"/>
      <c r="O683" s="37"/>
      <c r="P683" s="37"/>
      <c r="Q683" s="38"/>
      <c r="R683" s="38"/>
      <c r="S683" s="37"/>
      <c r="T683" s="39"/>
      <c r="U683" s="39"/>
      <c r="V683" s="40"/>
      <c r="X683" t="str">
        <f>IF(('1 - Cover page'!$B$9-M683)&lt;6,"&lt;=5 Days","&gt;5 Days")</f>
        <v>&lt;=5 Days</v>
      </c>
      <c r="Y683" t="str">
        <f>IF(('1 - Cover page'!$B$9-M683)=0,"0", IF(('1 - Cover page'!$B$9-M683)= 1,"1", IF(('1 - Cover page'!$B$9-M683)= 2,"2", IF(('1 - Cover page'!$B$9-M683)= 3,"3", IF(('1 - Cover page'!$B$9-M683)= 4,"4", IF(('1 - Cover page'!$B$9-M683)= 5,"5", IF(('1 - Cover page'!$B$9-M683)= 6,"6", IF(('1 - Cover page'!$B$9-M683)= 7,"7", IF(('1 - Cover page'!$B$9-M683)= 8,"8", IF(('1 - Cover page'!$B$9-M683)= 9,"9", IF(('1 - Cover page'!$B$9-M683)= 10,"10", IF(('1 - Cover page'!$B$9-M683)= 11,"11", IF(('1 - Cover page'!$B$9-M683)= 12,"12", IF(('1 - Cover page'!$B$9-M683)= 13,"13", IF(('1 - Cover page'!$B$9-M683)= 14,"14", IF(('1 - Cover page'!$B$9-M683)= 15,"15",  ""))))))))))))))))</f>
        <v>0</v>
      </c>
      <c r="Z683" t="str">
        <f>IF(('1 - Cover page'!$B$9-I683)=0,"0", IF(('1 - Cover page'!$B$9-I683)= 1,"1", IF(('1 - Cover page'!$B$9-I683)= 2,"2", IF(('1 - Cover page'!$B$9-I683)= 3,"3", IF(('1 - Cover page'!$B$9-I683)= 4,"4", IF(('1 - Cover page'!$B$9-I683)= 5,"5", IF(('1 - Cover page'!$B$9-I683)= 6,"6", IF(('1 - Cover page'!$B$9-I683)= 7,"7", IF(('1 - Cover page'!$B$9-I683)= 8,"8", IF(('1 - Cover page'!$B$9-I683)= 9,"9", IF(('1 - Cover page'!$B$9-I683)= 10,"10", IF(('1 - Cover page'!$B$9-I683)= 11,"11", IF(('1 - Cover page'!$B$9-I683)= 12,"12", IF(('1 - Cover page'!$B$9-I683)= 13,"13", IF(('1 - Cover page'!$B$9-I683)= 14,"14", IF(('1 - Cover page'!$B$9-I683)= 15,"15",  ""))))))))))))))))</f>
        <v>0</v>
      </c>
      <c r="AA683" t="e">
        <f>VLOOKUP(E683,'Age group'!$A$2:$B$7,2,TRUE)</f>
        <v>#N/A</v>
      </c>
    </row>
    <row r="684" spans="1:27" ht="12.75" x14ac:dyDescent="0.2">
      <c r="A684" s="30">
        <v>681</v>
      </c>
      <c r="B684" s="31"/>
      <c r="C684" s="31"/>
      <c r="D684" s="32"/>
      <c r="E684" s="104"/>
      <c r="F684" s="31"/>
      <c r="G684" s="31"/>
      <c r="H684" s="33"/>
      <c r="I684" s="16"/>
      <c r="J684" s="34"/>
      <c r="K684" s="34"/>
      <c r="L684" s="35"/>
      <c r="M684" s="36"/>
      <c r="N684" s="37"/>
      <c r="O684" s="37"/>
      <c r="P684" s="37"/>
      <c r="Q684" s="38"/>
      <c r="R684" s="38"/>
      <c r="S684" s="37"/>
      <c r="T684" s="39"/>
      <c r="U684" s="39"/>
      <c r="V684" s="40"/>
      <c r="X684" t="str">
        <f>IF(('1 - Cover page'!$B$9-M684)&lt;6,"&lt;=5 Days","&gt;5 Days")</f>
        <v>&lt;=5 Days</v>
      </c>
      <c r="Y684" t="str">
        <f>IF(('1 - Cover page'!$B$9-M684)=0,"0", IF(('1 - Cover page'!$B$9-M684)= 1,"1", IF(('1 - Cover page'!$B$9-M684)= 2,"2", IF(('1 - Cover page'!$B$9-M684)= 3,"3", IF(('1 - Cover page'!$B$9-M684)= 4,"4", IF(('1 - Cover page'!$B$9-M684)= 5,"5", IF(('1 - Cover page'!$B$9-M684)= 6,"6", IF(('1 - Cover page'!$B$9-M684)= 7,"7", IF(('1 - Cover page'!$B$9-M684)= 8,"8", IF(('1 - Cover page'!$B$9-M684)= 9,"9", IF(('1 - Cover page'!$B$9-M684)= 10,"10", IF(('1 - Cover page'!$B$9-M684)= 11,"11", IF(('1 - Cover page'!$B$9-M684)= 12,"12", IF(('1 - Cover page'!$B$9-M684)= 13,"13", IF(('1 - Cover page'!$B$9-M684)= 14,"14", IF(('1 - Cover page'!$B$9-M684)= 15,"15",  ""))))))))))))))))</f>
        <v>0</v>
      </c>
      <c r="Z684" t="str">
        <f>IF(('1 - Cover page'!$B$9-I684)=0,"0", IF(('1 - Cover page'!$B$9-I684)= 1,"1", IF(('1 - Cover page'!$B$9-I684)= 2,"2", IF(('1 - Cover page'!$B$9-I684)= 3,"3", IF(('1 - Cover page'!$B$9-I684)= 4,"4", IF(('1 - Cover page'!$B$9-I684)= 5,"5", IF(('1 - Cover page'!$B$9-I684)= 6,"6", IF(('1 - Cover page'!$B$9-I684)= 7,"7", IF(('1 - Cover page'!$B$9-I684)= 8,"8", IF(('1 - Cover page'!$B$9-I684)= 9,"9", IF(('1 - Cover page'!$B$9-I684)= 10,"10", IF(('1 - Cover page'!$B$9-I684)= 11,"11", IF(('1 - Cover page'!$B$9-I684)= 12,"12", IF(('1 - Cover page'!$B$9-I684)= 13,"13", IF(('1 - Cover page'!$B$9-I684)= 14,"14", IF(('1 - Cover page'!$B$9-I684)= 15,"15",  ""))))))))))))))))</f>
        <v>0</v>
      </c>
      <c r="AA684" t="e">
        <f>VLOOKUP(E684,'Age group'!$A$2:$B$7,2,TRUE)</f>
        <v>#N/A</v>
      </c>
    </row>
    <row r="685" spans="1:27" ht="12.75" x14ac:dyDescent="0.2">
      <c r="A685" s="30">
        <v>682</v>
      </c>
      <c r="B685" s="31"/>
      <c r="C685" s="31"/>
      <c r="D685" s="32"/>
      <c r="E685" s="104"/>
      <c r="F685" s="31"/>
      <c r="G685" s="31"/>
      <c r="H685" s="33"/>
      <c r="I685" s="16"/>
      <c r="J685" s="34"/>
      <c r="K685" s="34"/>
      <c r="L685" s="35"/>
      <c r="M685" s="36"/>
      <c r="N685" s="37"/>
      <c r="O685" s="37"/>
      <c r="P685" s="37"/>
      <c r="Q685" s="38"/>
      <c r="R685" s="38"/>
      <c r="S685" s="37"/>
      <c r="T685" s="39"/>
      <c r="U685" s="39"/>
      <c r="V685" s="40"/>
      <c r="X685" t="str">
        <f>IF(('1 - Cover page'!$B$9-M685)&lt;6,"&lt;=5 Days","&gt;5 Days")</f>
        <v>&lt;=5 Days</v>
      </c>
      <c r="Y685" t="str">
        <f>IF(('1 - Cover page'!$B$9-M685)=0,"0", IF(('1 - Cover page'!$B$9-M685)= 1,"1", IF(('1 - Cover page'!$B$9-M685)= 2,"2", IF(('1 - Cover page'!$B$9-M685)= 3,"3", IF(('1 - Cover page'!$B$9-M685)= 4,"4", IF(('1 - Cover page'!$B$9-M685)= 5,"5", IF(('1 - Cover page'!$B$9-M685)= 6,"6", IF(('1 - Cover page'!$B$9-M685)= 7,"7", IF(('1 - Cover page'!$B$9-M685)= 8,"8", IF(('1 - Cover page'!$B$9-M685)= 9,"9", IF(('1 - Cover page'!$B$9-M685)= 10,"10", IF(('1 - Cover page'!$B$9-M685)= 11,"11", IF(('1 - Cover page'!$B$9-M685)= 12,"12", IF(('1 - Cover page'!$B$9-M685)= 13,"13", IF(('1 - Cover page'!$B$9-M685)= 14,"14", IF(('1 - Cover page'!$B$9-M685)= 15,"15",  ""))))))))))))))))</f>
        <v>0</v>
      </c>
      <c r="Z685" t="str">
        <f>IF(('1 - Cover page'!$B$9-I685)=0,"0", IF(('1 - Cover page'!$B$9-I685)= 1,"1", IF(('1 - Cover page'!$B$9-I685)= 2,"2", IF(('1 - Cover page'!$B$9-I685)= 3,"3", IF(('1 - Cover page'!$B$9-I685)= 4,"4", IF(('1 - Cover page'!$B$9-I685)= 5,"5", IF(('1 - Cover page'!$B$9-I685)= 6,"6", IF(('1 - Cover page'!$B$9-I685)= 7,"7", IF(('1 - Cover page'!$B$9-I685)= 8,"8", IF(('1 - Cover page'!$B$9-I685)= 9,"9", IF(('1 - Cover page'!$B$9-I685)= 10,"10", IF(('1 - Cover page'!$B$9-I685)= 11,"11", IF(('1 - Cover page'!$B$9-I685)= 12,"12", IF(('1 - Cover page'!$B$9-I685)= 13,"13", IF(('1 - Cover page'!$B$9-I685)= 14,"14", IF(('1 - Cover page'!$B$9-I685)= 15,"15",  ""))))))))))))))))</f>
        <v>0</v>
      </c>
      <c r="AA685" t="e">
        <f>VLOOKUP(E685,'Age group'!$A$2:$B$7,2,TRUE)</f>
        <v>#N/A</v>
      </c>
    </row>
    <row r="686" spans="1:27" ht="12.75" x14ac:dyDescent="0.2">
      <c r="A686" s="30">
        <v>683</v>
      </c>
      <c r="B686" s="31"/>
      <c r="C686" s="31"/>
      <c r="D686" s="32"/>
      <c r="E686" s="104"/>
      <c r="F686" s="31"/>
      <c r="G686" s="31"/>
      <c r="H686" s="33"/>
      <c r="I686" s="16"/>
      <c r="J686" s="34"/>
      <c r="K686" s="34"/>
      <c r="L686" s="35"/>
      <c r="M686" s="36"/>
      <c r="N686" s="37"/>
      <c r="O686" s="37"/>
      <c r="P686" s="37"/>
      <c r="Q686" s="38"/>
      <c r="R686" s="38"/>
      <c r="S686" s="37"/>
      <c r="T686" s="39"/>
      <c r="U686" s="39"/>
      <c r="V686" s="40"/>
      <c r="X686" t="str">
        <f>IF(('1 - Cover page'!$B$9-M686)&lt;6,"&lt;=5 Days","&gt;5 Days")</f>
        <v>&lt;=5 Days</v>
      </c>
      <c r="Y686" t="str">
        <f>IF(('1 - Cover page'!$B$9-M686)=0,"0", IF(('1 - Cover page'!$B$9-M686)= 1,"1", IF(('1 - Cover page'!$B$9-M686)= 2,"2", IF(('1 - Cover page'!$B$9-M686)= 3,"3", IF(('1 - Cover page'!$B$9-M686)= 4,"4", IF(('1 - Cover page'!$B$9-M686)= 5,"5", IF(('1 - Cover page'!$B$9-M686)= 6,"6", IF(('1 - Cover page'!$B$9-M686)= 7,"7", IF(('1 - Cover page'!$B$9-M686)= 8,"8", IF(('1 - Cover page'!$B$9-M686)= 9,"9", IF(('1 - Cover page'!$B$9-M686)= 10,"10", IF(('1 - Cover page'!$B$9-M686)= 11,"11", IF(('1 - Cover page'!$B$9-M686)= 12,"12", IF(('1 - Cover page'!$B$9-M686)= 13,"13", IF(('1 - Cover page'!$B$9-M686)= 14,"14", IF(('1 - Cover page'!$B$9-M686)= 15,"15",  ""))))))))))))))))</f>
        <v>0</v>
      </c>
      <c r="Z686" t="str">
        <f>IF(('1 - Cover page'!$B$9-I686)=0,"0", IF(('1 - Cover page'!$B$9-I686)= 1,"1", IF(('1 - Cover page'!$B$9-I686)= 2,"2", IF(('1 - Cover page'!$B$9-I686)= 3,"3", IF(('1 - Cover page'!$B$9-I686)= 4,"4", IF(('1 - Cover page'!$B$9-I686)= 5,"5", IF(('1 - Cover page'!$B$9-I686)= 6,"6", IF(('1 - Cover page'!$B$9-I686)= 7,"7", IF(('1 - Cover page'!$B$9-I686)= 8,"8", IF(('1 - Cover page'!$B$9-I686)= 9,"9", IF(('1 - Cover page'!$B$9-I686)= 10,"10", IF(('1 - Cover page'!$B$9-I686)= 11,"11", IF(('1 - Cover page'!$B$9-I686)= 12,"12", IF(('1 - Cover page'!$B$9-I686)= 13,"13", IF(('1 - Cover page'!$B$9-I686)= 14,"14", IF(('1 - Cover page'!$B$9-I686)= 15,"15",  ""))))))))))))))))</f>
        <v>0</v>
      </c>
      <c r="AA686" t="e">
        <f>VLOOKUP(E686,'Age group'!$A$2:$B$7,2,TRUE)</f>
        <v>#N/A</v>
      </c>
    </row>
    <row r="687" spans="1:27" ht="12.75" x14ac:dyDescent="0.2">
      <c r="A687" s="30">
        <v>684</v>
      </c>
      <c r="B687" s="31"/>
      <c r="C687" s="31"/>
      <c r="D687" s="32"/>
      <c r="E687" s="104"/>
      <c r="F687" s="31"/>
      <c r="G687" s="31"/>
      <c r="H687" s="33"/>
      <c r="I687" s="16"/>
      <c r="J687" s="34"/>
      <c r="K687" s="34"/>
      <c r="L687" s="35"/>
      <c r="M687" s="36"/>
      <c r="N687" s="37"/>
      <c r="O687" s="37"/>
      <c r="P687" s="37"/>
      <c r="Q687" s="38"/>
      <c r="R687" s="38"/>
      <c r="S687" s="37"/>
      <c r="T687" s="39"/>
      <c r="U687" s="39"/>
      <c r="V687" s="40"/>
      <c r="X687" t="str">
        <f>IF(('1 - Cover page'!$B$9-M687)&lt;6,"&lt;=5 Days","&gt;5 Days")</f>
        <v>&lt;=5 Days</v>
      </c>
      <c r="Y687" t="str">
        <f>IF(('1 - Cover page'!$B$9-M687)=0,"0", IF(('1 - Cover page'!$B$9-M687)= 1,"1", IF(('1 - Cover page'!$B$9-M687)= 2,"2", IF(('1 - Cover page'!$B$9-M687)= 3,"3", IF(('1 - Cover page'!$B$9-M687)= 4,"4", IF(('1 - Cover page'!$B$9-M687)= 5,"5", IF(('1 - Cover page'!$B$9-M687)= 6,"6", IF(('1 - Cover page'!$B$9-M687)= 7,"7", IF(('1 - Cover page'!$B$9-M687)= 8,"8", IF(('1 - Cover page'!$B$9-M687)= 9,"9", IF(('1 - Cover page'!$B$9-M687)= 10,"10", IF(('1 - Cover page'!$B$9-M687)= 11,"11", IF(('1 - Cover page'!$B$9-M687)= 12,"12", IF(('1 - Cover page'!$B$9-M687)= 13,"13", IF(('1 - Cover page'!$B$9-M687)= 14,"14", IF(('1 - Cover page'!$B$9-M687)= 15,"15",  ""))))))))))))))))</f>
        <v>0</v>
      </c>
      <c r="Z687" t="str">
        <f>IF(('1 - Cover page'!$B$9-I687)=0,"0", IF(('1 - Cover page'!$B$9-I687)= 1,"1", IF(('1 - Cover page'!$B$9-I687)= 2,"2", IF(('1 - Cover page'!$B$9-I687)= 3,"3", IF(('1 - Cover page'!$B$9-I687)= 4,"4", IF(('1 - Cover page'!$B$9-I687)= 5,"5", IF(('1 - Cover page'!$B$9-I687)= 6,"6", IF(('1 - Cover page'!$B$9-I687)= 7,"7", IF(('1 - Cover page'!$B$9-I687)= 8,"8", IF(('1 - Cover page'!$B$9-I687)= 9,"9", IF(('1 - Cover page'!$B$9-I687)= 10,"10", IF(('1 - Cover page'!$B$9-I687)= 11,"11", IF(('1 - Cover page'!$B$9-I687)= 12,"12", IF(('1 - Cover page'!$B$9-I687)= 13,"13", IF(('1 - Cover page'!$B$9-I687)= 14,"14", IF(('1 - Cover page'!$B$9-I687)= 15,"15",  ""))))))))))))))))</f>
        <v>0</v>
      </c>
      <c r="AA687" t="e">
        <f>VLOOKUP(E687,'Age group'!$A$2:$B$7,2,TRUE)</f>
        <v>#N/A</v>
      </c>
    </row>
    <row r="688" spans="1:27" ht="12.75" x14ac:dyDescent="0.2">
      <c r="A688" s="30">
        <v>685</v>
      </c>
      <c r="B688" s="31"/>
      <c r="C688" s="31"/>
      <c r="D688" s="32"/>
      <c r="E688" s="104"/>
      <c r="F688" s="31"/>
      <c r="G688" s="31"/>
      <c r="H688" s="33"/>
      <c r="I688" s="16"/>
      <c r="J688" s="34"/>
      <c r="K688" s="34"/>
      <c r="L688" s="35"/>
      <c r="M688" s="36"/>
      <c r="N688" s="37"/>
      <c r="O688" s="37"/>
      <c r="P688" s="37"/>
      <c r="Q688" s="38"/>
      <c r="R688" s="38"/>
      <c r="S688" s="37"/>
      <c r="T688" s="39"/>
      <c r="U688" s="39"/>
      <c r="V688" s="40"/>
      <c r="X688" t="str">
        <f>IF(('1 - Cover page'!$B$9-M688)&lt;6,"&lt;=5 Days","&gt;5 Days")</f>
        <v>&lt;=5 Days</v>
      </c>
      <c r="Y688" t="str">
        <f>IF(('1 - Cover page'!$B$9-M688)=0,"0", IF(('1 - Cover page'!$B$9-M688)= 1,"1", IF(('1 - Cover page'!$B$9-M688)= 2,"2", IF(('1 - Cover page'!$B$9-M688)= 3,"3", IF(('1 - Cover page'!$B$9-M688)= 4,"4", IF(('1 - Cover page'!$B$9-M688)= 5,"5", IF(('1 - Cover page'!$B$9-M688)= 6,"6", IF(('1 - Cover page'!$B$9-M688)= 7,"7", IF(('1 - Cover page'!$B$9-M688)= 8,"8", IF(('1 - Cover page'!$B$9-M688)= 9,"9", IF(('1 - Cover page'!$B$9-M688)= 10,"10", IF(('1 - Cover page'!$B$9-M688)= 11,"11", IF(('1 - Cover page'!$B$9-M688)= 12,"12", IF(('1 - Cover page'!$B$9-M688)= 13,"13", IF(('1 - Cover page'!$B$9-M688)= 14,"14", IF(('1 - Cover page'!$B$9-M688)= 15,"15",  ""))))))))))))))))</f>
        <v>0</v>
      </c>
      <c r="Z688" t="str">
        <f>IF(('1 - Cover page'!$B$9-I688)=0,"0", IF(('1 - Cover page'!$B$9-I688)= 1,"1", IF(('1 - Cover page'!$B$9-I688)= 2,"2", IF(('1 - Cover page'!$B$9-I688)= 3,"3", IF(('1 - Cover page'!$B$9-I688)= 4,"4", IF(('1 - Cover page'!$B$9-I688)= 5,"5", IF(('1 - Cover page'!$B$9-I688)= 6,"6", IF(('1 - Cover page'!$B$9-I688)= 7,"7", IF(('1 - Cover page'!$B$9-I688)= 8,"8", IF(('1 - Cover page'!$B$9-I688)= 9,"9", IF(('1 - Cover page'!$B$9-I688)= 10,"10", IF(('1 - Cover page'!$B$9-I688)= 11,"11", IF(('1 - Cover page'!$B$9-I688)= 12,"12", IF(('1 - Cover page'!$B$9-I688)= 13,"13", IF(('1 - Cover page'!$B$9-I688)= 14,"14", IF(('1 - Cover page'!$B$9-I688)= 15,"15",  ""))))))))))))))))</f>
        <v>0</v>
      </c>
      <c r="AA688" t="e">
        <f>VLOOKUP(E688,'Age group'!$A$2:$B$7,2,TRUE)</f>
        <v>#N/A</v>
      </c>
    </row>
    <row r="689" spans="1:27" ht="12.75" x14ac:dyDescent="0.2">
      <c r="A689" s="30">
        <v>686</v>
      </c>
      <c r="B689" s="31"/>
      <c r="C689" s="31"/>
      <c r="D689" s="32"/>
      <c r="E689" s="104"/>
      <c r="F689" s="31"/>
      <c r="G689" s="31"/>
      <c r="H689" s="33"/>
      <c r="I689" s="16"/>
      <c r="J689" s="34"/>
      <c r="K689" s="34"/>
      <c r="L689" s="35"/>
      <c r="M689" s="36"/>
      <c r="N689" s="37"/>
      <c r="O689" s="37"/>
      <c r="P689" s="37"/>
      <c r="Q689" s="38"/>
      <c r="R689" s="38"/>
      <c r="S689" s="37"/>
      <c r="T689" s="39"/>
      <c r="U689" s="39"/>
      <c r="V689" s="40"/>
      <c r="X689" t="str">
        <f>IF(('1 - Cover page'!$B$9-M689)&lt;6,"&lt;=5 Days","&gt;5 Days")</f>
        <v>&lt;=5 Days</v>
      </c>
      <c r="Y689" t="str">
        <f>IF(('1 - Cover page'!$B$9-M689)=0,"0", IF(('1 - Cover page'!$B$9-M689)= 1,"1", IF(('1 - Cover page'!$B$9-M689)= 2,"2", IF(('1 - Cover page'!$B$9-M689)= 3,"3", IF(('1 - Cover page'!$B$9-M689)= 4,"4", IF(('1 - Cover page'!$B$9-M689)= 5,"5", IF(('1 - Cover page'!$B$9-M689)= 6,"6", IF(('1 - Cover page'!$B$9-M689)= 7,"7", IF(('1 - Cover page'!$B$9-M689)= 8,"8", IF(('1 - Cover page'!$B$9-M689)= 9,"9", IF(('1 - Cover page'!$B$9-M689)= 10,"10", IF(('1 - Cover page'!$B$9-M689)= 11,"11", IF(('1 - Cover page'!$B$9-M689)= 12,"12", IF(('1 - Cover page'!$B$9-M689)= 13,"13", IF(('1 - Cover page'!$B$9-M689)= 14,"14", IF(('1 - Cover page'!$B$9-M689)= 15,"15",  ""))))))))))))))))</f>
        <v>0</v>
      </c>
      <c r="Z689" t="str">
        <f>IF(('1 - Cover page'!$B$9-I689)=0,"0", IF(('1 - Cover page'!$B$9-I689)= 1,"1", IF(('1 - Cover page'!$B$9-I689)= 2,"2", IF(('1 - Cover page'!$B$9-I689)= 3,"3", IF(('1 - Cover page'!$B$9-I689)= 4,"4", IF(('1 - Cover page'!$B$9-I689)= 5,"5", IF(('1 - Cover page'!$B$9-I689)= 6,"6", IF(('1 - Cover page'!$B$9-I689)= 7,"7", IF(('1 - Cover page'!$B$9-I689)= 8,"8", IF(('1 - Cover page'!$B$9-I689)= 9,"9", IF(('1 - Cover page'!$B$9-I689)= 10,"10", IF(('1 - Cover page'!$B$9-I689)= 11,"11", IF(('1 - Cover page'!$B$9-I689)= 12,"12", IF(('1 - Cover page'!$B$9-I689)= 13,"13", IF(('1 - Cover page'!$B$9-I689)= 14,"14", IF(('1 - Cover page'!$B$9-I689)= 15,"15",  ""))))))))))))))))</f>
        <v>0</v>
      </c>
      <c r="AA689" t="e">
        <f>VLOOKUP(E689,'Age group'!$A$2:$B$7,2,TRUE)</f>
        <v>#N/A</v>
      </c>
    </row>
    <row r="690" spans="1:27" ht="12.75" x14ac:dyDescent="0.2">
      <c r="A690" s="30">
        <v>687</v>
      </c>
      <c r="B690" s="31"/>
      <c r="C690" s="31"/>
      <c r="D690" s="32"/>
      <c r="E690" s="104"/>
      <c r="F690" s="31"/>
      <c r="G690" s="31"/>
      <c r="H690" s="33"/>
      <c r="I690" s="16"/>
      <c r="J690" s="34"/>
      <c r="K690" s="34"/>
      <c r="L690" s="35"/>
      <c r="M690" s="36"/>
      <c r="N690" s="37"/>
      <c r="O690" s="37"/>
      <c r="P690" s="37"/>
      <c r="Q690" s="38"/>
      <c r="R690" s="38"/>
      <c r="S690" s="37"/>
      <c r="T690" s="39"/>
      <c r="U690" s="39"/>
      <c r="V690" s="40"/>
      <c r="X690" t="str">
        <f>IF(('1 - Cover page'!$B$9-M690)&lt;6,"&lt;=5 Days","&gt;5 Days")</f>
        <v>&lt;=5 Days</v>
      </c>
      <c r="Y690" t="str">
        <f>IF(('1 - Cover page'!$B$9-M690)=0,"0", IF(('1 - Cover page'!$B$9-M690)= 1,"1", IF(('1 - Cover page'!$B$9-M690)= 2,"2", IF(('1 - Cover page'!$B$9-M690)= 3,"3", IF(('1 - Cover page'!$B$9-M690)= 4,"4", IF(('1 - Cover page'!$B$9-M690)= 5,"5", IF(('1 - Cover page'!$B$9-M690)= 6,"6", IF(('1 - Cover page'!$B$9-M690)= 7,"7", IF(('1 - Cover page'!$B$9-M690)= 8,"8", IF(('1 - Cover page'!$B$9-M690)= 9,"9", IF(('1 - Cover page'!$B$9-M690)= 10,"10", IF(('1 - Cover page'!$B$9-M690)= 11,"11", IF(('1 - Cover page'!$B$9-M690)= 12,"12", IF(('1 - Cover page'!$B$9-M690)= 13,"13", IF(('1 - Cover page'!$B$9-M690)= 14,"14", IF(('1 - Cover page'!$B$9-M690)= 15,"15",  ""))))))))))))))))</f>
        <v>0</v>
      </c>
      <c r="Z690" t="str">
        <f>IF(('1 - Cover page'!$B$9-I690)=0,"0", IF(('1 - Cover page'!$B$9-I690)= 1,"1", IF(('1 - Cover page'!$B$9-I690)= 2,"2", IF(('1 - Cover page'!$B$9-I690)= 3,"3", IF(('1 - Cover page'!$B$9-I690)= 4,"4", IF(('1 - Cover page'!$B$9-I690)= 5,"5", IF(('1 - Cover page'!$B$9-I690)= 6,"6", IF(('1 - Cover page'!$B$9-I690)= 7,"7", IF(('1 - Cover page'!$B$9-I690)= 8,"8", IF(('1 - Cover page'!$B$9-I690)= 9,"9", IF(('1 - Cover page'!$B$9-I690)= 10,"10", IF(('1 - Cover page'!$B$9-I690)= 11,"11", IF(('1 - Cover page'!$B$9-I690)= 12,"12", IF(('1 - Cover page'!$B$9-I690)= 13,"13", IF(('1 - Cover page'!$B$9-I690)= 14,"14", IF(('1 - Cover page'!$B$9-I690)= 15,"15",  ""))))))))))))))))</f>
        <v>0</v>
      </c>
      <c r="AA690" t="e">
        <f>VLOOKUP(E690,'Age group'!$A$2:$B$7,2,TRUE)</f>
        <v>#N/A</v>
      </c>
    </row>
    <row r="691" spans="1:27" ht="12.75" x14ac:dyDescent="0.2">
      <c r="A691" s="30">
        <v>688</v>
      </c>
      <c r="B691" s="31"/>
      <c r="C691" s="31"/>
      <c r="D691" s="32"/>
      <c r="E691" s="104"/>
      <c r="F691" s="31"/>
      <c r="G691" s="31"/>
      <c r="H691" s="33"/>
      <c r="I691" s="16"/>
      <c r="J691" s="34"/>
      <c r="K691" s="34"/>
      <c r="L691" s="35"/>
      <c r="M691" s="36"/>
      <c r="N691" s="37"/>
      <c r="O691" s="37"/>
      <c r="P691" s="37"/>
      <c r="Q691" s="38"/>
      <c r="R691" s="38"/>
      <c r="S691" s="37"/>
      <c r="T691" s="39"/>
      <c r="U691" s="39"/>
      <c r="V691" s="40"/>
      <c r="X691" t="str">
        <f>IF(('1 - Cover page'!$B$9-M691)&lt;6,"&lt;=5 Days","&gt;5 Days")</f>
        <v>&lt;=5 Days</v>
      </c>
      <c r="Y691" t="str">
        <f>IF(('1 - Cover page'!$B$9-M691)=0,"0", IF(('1 - Cover page'!$B$9-M691)= 1,"1", IF(('1 - Cover page'!$B$9-M691)= 2,"2", IF(('1 - Cover page'!$B$9-M691)= 3,"3", IF(('1 - Cover page'!$B$9-M691)= 4,"4", IF(('1 - Cover page'!$B$9-M691)= 5,"5", IF(('1 - Cover page'!$B$9-M691)= 6,"6", IF(('1 - Cover page'!$B$9-M691)= 7,"7", IF(('1 - Cover page'!$B$9-M691)= 8,"8", IF(('1 - Cover page'!$B$9-M691)= 9,"9", IF(('1 - Cover page'!$B$9-M691)= 10,"10", IF(('1 - Cover page'!$B$9-M691)= 11,"11", IF(('1 - Cover page'!$B$9-M691)= 12,"12", IF(('1 - Cover page'!$B$9-M691)= 13,"13", IF(('1 - Cover page'!$B$9-M691)= 14,"14", IF(('1 - Cover page'!$B$9-M691)= 15,"15",  ""))))))))))))))))</f>
        <v>0</v>
      </c>
      <c r="Z691" t="str">
        <f>IF(('1 - Cover page'!$B$9-I691)=0,"0", IF(('1 - Cover page'!$B$9-I691)= 1,"1", IF(('1 - Cover page'!$B$9-I691)= 2,"2", IF(('1 - Cover page'!$B$9-I691)= 3,"3", IF(('1 - Cover page'!$B$9-I691)= 4,"4", IF(('1 - Cover page'!$B$9-I691)= 5,"5", IF(('1 - Cover page'!$B$9-I691)= 6,"6", IF(('1 - Cover page'!$B$9-I691)= 7,"7", IF(('1 - Cover page'!$B$9-I691)= 8,"8", IF(('1 - Cover page'!$B$9-I691)= 9,"9", IF(('1 - Cover page'!$B$9-I691)= 10,"10", IF(('1 - Cover page'!$B$9-I691)= 11,"11", IF(('1 - Cover page'!$B$9-I691)= 12,"12", IF(('1 - Cover page'!$B$9-I691)= 13,"13", IF(('1 - Cover page'!$B$9-I691)= 14,"14", IF(('1 - Cover page'!$B$9-I691)= 15,"15",  ""))))))))))))))))</f>
        <v>0</v>
      </c>
      <c r="AA691" t="e">
        <f>VLOOKUP(E691,'Age group'!$A$2:$B$7,2,TRUE)</f>
        <v>#N/A</v>
      </c>
    </row>
    <row r="692" spans="1:27" ht="12.75" x14ac:dyDescent="0.2">
      <c r="A692" s="30">
        <v>689</v>
      </c>
      <c r="B692" s="31"/>
      <c r="C692" s="31"/>
      <c r="D692" s="32"/>
      <c r="E692" s="104"/>
      <c r="F692" s="31"/>
      <c r="G692" s="31"/>
      <c r="H692" s="33"/>
      <c r="I692" s="16"/>
      <c r="J692" s="34"/>
      <c r="K692" s="34"/>
      <c r="L692" s="35"/>
      <c r="M692" s="36"/>
      <c r="N692" s="37"/>
      <c r="O692" s="37"/>
      <c r="P692" s="37"/>
      <c r="Q692" s="38"/>
      <c r="R692" s="38"/>
      <c r="S692" s="37"/>
      <c r="T692" s="39"/>
      <c r="U692" s="39"/>
      <c r="V692" s="40"/>
      <c r="X692" t="str">
        <f>IF(('1 - Cover page'!$B$9-M692)&lt;6,"&lt;=5 Days","&gt;5 Days")</f>
        <v>&lt;=5 Days</v>
      </c>
      <c r="Y692" t="str">
        <f>IF(('1 - Cover page'!$B$9-M692)=0,"0", IF(('1 - Cover page'!$B$9-M692)= 1,"1", IF(('1 - Cover page'!$B$9-M692)= 2,"2", IF(('1 - Cover page'!$B$9-M692)= 3,"3", IF(('1 - Cover page'!$B$9-M692)= 4,"4", IF(('1 - Cover page'!$B$9-M692)= 5,"5", IF(('1 - Cover page'!$B$9-M692)= 6,"6", IF(('1 - Cover page'!$B$9-M692)= 7,"7", IF(('1 - Cover page'!$B$9-M692)= 8,"8", IF(('1 - Cover page'!$B$9-M692)= 9,"9", IF(('1 - Cover page'!$B$9-M692)= 10,"10", IF(('1 - Cover page'!$B$9-M692)= 11,"11", IF(('1 - Cover page'!$B$9-M692)= 12,"12", IF(('1 - Cover page'!$B$9-M692)= 13,"13", IF(('1 - Cover page'!$B$9-M692)= 14,"14", IF(('1 - Cover page'!$B$9-M692)= 15,"15",  ""))))))))))))))))</f>
        <v>0</v>
      </c>
      <c r="Z692" t="str">
        <f>IF(('1 - Cover page'!$B$9-I692)=0,"0", IF(('1 - Cover page'!$B$9-I692)= 1,"1", IF(('1 - Cover page'!$B$9-I692)= 2,"2", IF(('1 - Cover page'!$B$9-I692)= 3,"3", IF(('1 - Cover page'!$B$9-I692)= 4,"4", IF(('1 - Cover page'!$B$9-I692)= 5,"5", IF(('1 - Cover page'!$B$9-I692)= 6,"6", IF(('1 - Cover page'!$B$9-I692)= 7,"7", IF(('1 - Cover page'!$B$9-I692)= 8,"8", IF(('1 - Cover page'!$B$9-I692)= 9,"9", IF(('1 - Cover page'!$B$9-I692)= 10,"10", IF(('1 - Cover page'!$B$9-I692)= 11,"11", IF(('1 - Cover page'!$B$9-I692)= 12,"12", IF(('1 - Cover page'!$B$9-I692)= 13,"13", IF(('1 - Cover page'!$B$9-I692)= 14,"14", IF(('1 - Cover page'!$B$9-I692)= 15,"15",  ""))))))))))))))))</f>
        <v>0</v>
      </c>
      <c r="AA692" t="e">
        <f>VLOOKUP(E692,'Age group'!$A$2:$B$7,2,TRUE)</f>
        <v>#N/A</v>
      </c>
    </row>
    <row r="693" spans="1:27" ht="12.75" x14ac:dyDescent="0.2">
      <c r="A693" s="30">
        <v>690</v>
      </c>
      <c r="B693" s="31"/>
      <c r="C693" s="31"/>
      <c r="D693" s="32"/>
      <c r="E693" s="104"/>
      <c r="F693" s="31"/>
      <c r="G693" s="31"/>
      <c r="H693" s="33"/>
      <c r="I693" s="16"/>
      <c r="J693" s="34"/>
      <c r="K693" s="34"/>
      <c r="L693" s="35"/>
      <c r="M693" s="36"/>
      <c r="N693" s="37"/>
      <c r="O693" s="37"/>
      <c r="P693" s="37"/>
      <c r="Q693" s="38"/>
      <c r="R693" s="38"/>
      <c r="S693" s="37"/>
      <c r="T693" s="39"/>
      <c r="U693" s="39"/>
      <c r="V693" s="40"/>
      <c r="X693" t="str">
        <f>IF(('1 - Cover page'!$B$9-M693)&lt;6,"&lt;=5 Days","&gt;5 Days")</f>
        <v>&lt;=5 Days</v>
      </c>
      <c r="Y693" t="str">
        <f>IF(('1 - Cover page'!$B$9-M693)=0,"0", IF(('1 - Cover page'!$B$9-M693)= 1,"1", IF(('1 - Cover page'!$B$9-M693)= 2,"2", IF(('1 - Cover page'!$B$9-M693)= 3,"3", IF(('1 - Cover page'!$B$9-M693)= 4,"4", IF(('1 - Cover page'!$B$9-M693)= 5,"5", IF(('1 - Cover page'!$B$9-M693)= 6,"6", IF(('1 - Cover page'!$B$9-M693)= 7,"7", IF(('1 - Cover page'!$B$9-M693)= 8,"8", IF(('1 - Cover page'!$B$9-M693)= 9,"9", IF(('1 - Cover page'!$B$9-M693)= 10,"10", IF(('1 - Cover page'!$B$9-M693)= 11,"11", IF(('1 - Cover page'!$B$9-M693)= 12,"12", IF(('1 - Cover page'!$B$9-M693)= 13,"13", IF(('1 - Cover page'!$B$9-M693)= 14,"14", IF(('1 - Cover page'!$B$9-M693)= 15,"15",  ""))))))))))))))))</f>
        <v>0</v>
      </c>
      <c r="Z693" t="str">
        <f>IF(('1 - Cover page'!$B$9-I693)=0,"0", IF(('1 - Cover page'!$B$9-I693)= 1,"1", IF(('1 - Cover page'!$B$9-I693)= 2,"2", IF(('1 - Cover page'!$B$9-I693)= 3,"3", IF(('1 - Cover page'!$B$9-I693)= 4,"4", IF(('1 - Cover page'!$B$9-I693)= 5,"5", IF(('1 - Cover page'!$B$9-I693)= 6,"6", IF(('1 - Cover page'!$B$9-I693)= 7,"7", IF(('1 - Cover page'!$B$9-I693)= 8,"8", IF(('1 - Cover page'!$B$9-I693)= 9,"9", IF(('1 - Cover page'!$B$9-I693)= 10,"10", IF(('1 - Cover page'!$B$9-I693)= 11,"11", IF(('1 - Cover page'!$B$9-I693)= 12,"12", IF(('1 - Cover page'!$B$9-I693)= 13,"13", IF(('1 - Cover page'!$B$9-I693)= 14,"14", IF(('1 - Cover page'!$B$9-I693)= 15,"15",  ""))))))))))))))))</f>
        <v>0</v>
      </c>
      <c r="AA693" t="e">
        <f>VLOOKUP(E693,'Age group'!$A$2:$B$7,2,TRUE)</f>
        <v>#N/A</v>
      </c>
    </row>
    <row r="694" spans="1:27" ht="12.75" x14ac:dyDescent="0.2">
      <c r="A694" s="30">
        <v>691</v>
      </c>
      <c r="B694" s="31"/>
      <c r="C694" s="31"/>
      <c r="D694" s="32"/>
      <c r="E694" s="104"/>
      <c r="F694" s="31"/>
      <c r="G694" s="31"/>
      <c r="H694" s="33"/>
      <c r="I694" s="16"/>
      <c r="J694" s="34"/>
      <c r="K694" s="34"/>
      <c r="L694" s="35"/>
      <c r="M694" s="36"/>
      <c r="N694" s="37"/>
      <c r="O694" s="37"/>
      <c r="P694" s="37"/>
      <c r="Q694" s="38"/>
      <c r="R694" s="38"/>
      <c r="S694" s="37"/>
      <c r="T694" s="39"/>
      <c r="U694" s="39"/>
      <c r="V694" s="40"/>
      <c r="X694" t="str">
        <f>IF(('1 - Cover page'!$B$9-M694)&lt;6,"&lt;=5 Days","&gt;5 Days")</f>
        <v>&lt;=5 Days</v>
      </c>
      <c r="Y694" t="str">
        <f>IF(('1 - Cover page'!$B$9-M694)=0,"0", IF(('1 - Cover page'!$B$9-M694)= 1,"1", IF(('1 - Cover page'!$B$9-M694)= 2,"2", IF(('1 - Cover page'!$B$9-M694)= 3,"3", IF(('1 - Cover page'!$B$9-M694)= 4,"4", IF(('1 - Cover page'!$B$9-M694)= 5,"5", IF(('1 - Cover page'!$B$9-M694)= 6,"6", IF(('1 - Cover page'!$B$9-M694)= 7,"7", IF(('1 - Cover page'!$B$9-M694)= 8,"8", IF(('1 - Cover page'!$B$9-M694)= 9,"9", IF(('1 - Cover page'!$B$9-M694)= 10,"10", IF(('1 - Cover page'!$B$9-M694)= 11,"11", IF(('1 - Cover page'!$B$9-M694)= 12,"12", IF(('1 - Cover page'!$B$9-M694)= 13,"13", IF(('1 - Cover page'!$B$9-M694)= 14,"14", IF(('1 - Cover page'!$B$9-M694)= 15,"15",  ""))))))))))))))))</f>
        <v>0</v>
      </c>
      <c r="Z694" t="str">
        <f>IF(('1 - Cover page'!$B$9-I694)=0,"0", IF(('1 - Cover page'!$B$9-I694)= 1,"1", IF(('1 - Cover page'!$B$9-I694)= 2,"2", IF(('1 - Cover page'!$B$9-I694)= 3,"3", IF(('1 - Cover page'!$B$9-I694)= 4,"4", IF(('1 - Cover page'!$B$9-I694)= 5,"5", IF(('1 - Cover page'!$B$9-I694)= 6,"6", IF(('1 - Cover page'!$B$9-I694)= 7,"7", IF(('1 - Cover page'!$B$9-I694)= 8,"8", IF(('1 - Cover page'!$B$9-I694)= 9,"9", IF(('1 - Cover page'!$B$9-I694)= 10,"10", IF(('1 - Cover page'!$B$9-I694)= 11,"11", IF(('1 - Cover page'!$B$9-I694)= 12,"12", IF(('1 - Cover page'!$B$9-I694)= 13,"13", IF(('1 - Cover page'!$B$9-I694)= 14,"14", IF(('1 - Cover page'!$B$9-I694)= 15,"15",  ""))))))))))))))))</f>
        <v>0</v>
      </c>
      <c r="AA694" t="e">
        <f>VLOOKUP(E694,'Age group'!$A$2:$B$7,2,TRUE)</f>
        <v>#N/A</v>
      </c>
    </row>
    <row r="695" spans="1:27" ht="12.75" x14ac:dyDescent="0.2">
      <c r="A695" s="30">
        <v>692</v>
      </c>
      <c r="B695" s="31"/>
      <c r="C695" s="31"/>
      <c r="D695" s="32"/>
      <c r="E695" s="104"/>
      <c r="F695" s="31"/>
      <c r="G695" s="31"/>
      <c r="H695" s="33"/>
      <c r="I695" s="16"/>
      <c r="J695" s="34"/>
      <c r="K695" s="34"/>
      <c r="L695" s="35"/>
      <c r="M695" s="36"/>
      <c r="N695" s="37"/>
      <c r="O695" s="37"/>
      <c r="P695" s="37"/>
      <c r="Q695" s="38"/>
      <c r="R695" s="38"/>
      <c r="S695" s="37"/>
      <c r="T695" s="39"/>
      <c r="U695" s="39"/>
      <c r="V695" s="40"/>
      <c r="X695" t="str">
        <f>IF(('1 - Cover page'!$B$9-M695)&lt;6,"&lt;=5 Days","&gt;5 Days")</f>
        <v>&lt;=5 Days</v>
      </c>
      <c r="Y695" t="str">
        <f>IF(('1 - Cover page'!$B$9-M695)=0,"0", IF(('1 - Cover page'!$B$9-M695)= 1,"1", IF(('1 - Cover page'!$B$9-M695)= 2,"2", IF(('1 - Cover page'!$B$9-M695)= 3,"3", IF(('1 - Cover page'!$B$9-M695)= 4,"4", IF(('1 - Cover page'!$B$9-M695)= 5,"5", IF(('1 - Cover page'!$B$9-M695)= 6,"6", IF(('1 - Cover page'!$B$9-M695)= 7,"7", IF(('1 - Cover page'!$B$9-M695)= 8,"8", IF(('1 - Cover page'!$B$9-M695)= 9,"9", IF(('1 - Cover page'!$B$9-M695)= 10,"10", IF(('1 - Cover page'!$B$9-M695)= 11,"11", IF(('1 - Cover page'!$B$9-M695)= 12,"12", IF(('1 - Cover page'!$B$9-M695)= 13,"13", IF(('1 - Cover page'!$B$9-M695)= 14,"14", IF(('1 - Cover page'!$B$9-M695)= 15,"15",  ""))))))))))))))))</f>
        <v>0</v>
      </c>
      <c r="Z695" t="str">
        <f>IF(('1 - Cover page'!$B$9-I695)=0,"0", IF(('1 - Cover page'!$B$9-I695)= 1,"1", IF(('1 - Cover page'!$B$9-I695)= 2,"2", IF(('1 - Cover page'!$B$9-I695)= 3,"3", IF(('1 - Cover page'!$B$9-I695)= 4,"4", IF(('1 - Cover page'!$B$9-I695)= 5,"5", IF(('1 - Cover page'!$B$9-I695)= 6,"6", IF(('1 - Cover page'!$B$9-I695)= 7,"7", IF(('1 - Cover page'!$B$9-I695)= 8,"8", IF(('1 - Cover page'!$B$9-I695)= 9,"9", IF(('1 - Cover page'!$B$9-I695)= 10,"10", IF(('1 - Cover page'!$B$9-I695)= 11,"11", IF(('1 - Cover page'!$B$9-I695)= 12,"12", IF(('1 - Cover page'!$B$9-I695)= 13,"13", IF(('1 - Cover page'!$B$9-I695)= 14,"14", IF(('1 - Cover page'!$B$9-I695)= 15,"15",  ""))))))))))))))))</f>
        <v>0</v>
      </c>
      <c r="AA695" t="e">
        <f>VLOOKUP(E695,'Age group'!$A$2:$B$7,2,TRUE)</f>
        <v>#N/A</v>
      </c>
    </row>
    <row r="696" spans="1:27" ht="12.75" x14ac:dyDescent="0.2">
      <c r="A696" s="30">
        <v>693</v>
      </c>
      <c r="B696" s="31"/>
      <c r="C696" s="31"/>
      <c r="D696" s="32"/>
      <c r="E696" s="104"/>
      <c r="F696" s="31"/>
      <c r="G696" s="31"/>
      <c r="H696" s="33"/>
      <c r="I696" s="16"/>
      <c r="J696" s="34"/>
      <c r="K696" s="34"/>
      <c r="L696" s="35"/>
      <c r="M696" s="36"/>
      <c r="N696" s="37"/>
      <c r="O696" s="37"/>
      <c r="P696" s="37"/>
      <c r="Q696" s="38"/>
      <c r="R696" s="38"/>
      <c r="S696" s="37"/>
      <c r="T696" s="39"/>
      <c r="U696" s="39"/>
      <c r="V696" s="40"/>
      <c r="X696" t="str">
        <f>IF(('1 - Cover page'!$B$9-M696)&lt;6,"&lt;=5 Days","&gt;5 Days")</f>
        <v>&lt;=5 Days</v>
      </c>
      <c r="Y696" t="str">
        <f>IF(('1 - Cover page'!$B$9-M696)=0,"0", IF(('1 - Cover page'!$B$9-M696)= 1,"1", IF(('1 - Cover page'!$B$9-M696)= 2,"2", IF(('1 - Cover page'!$B$9-M696)= 3,"3", IF(('1 - Cover page'!$B$9-M696)= 4,"4", IF(('1 - Cover page'!$B$9-M696)= 5,"5", IF(('1 - Cover page'!$B$9-M696)= 6,"6", IF(('1 - Cover page'!$B$9-M696)= 7,"7", IF(('1 - Cover page'!$B$9-M696)= 8,"8", IF(('1 - Cover page'!$B$9-M696)= 9,"9", IF(('1 - Cover page'!$B$9-M696)= 10,"10", IF(('1 - Cover page'!$B$9-M696)= 11,"11", IF(('1 - Cover page'!$B$9-M696)= 12,"12", IF(('1 - Cover page'!$B$9-M696)= 13,"13", IF(('1 - Cover page'!$B$9-M696)= 14,"14", IF(('1 - Cover page'!$B$9-M696)= 15,"15",  ""))))))))))))))))</f>
        <v>0</v>
      </c>
      <c r="Z696" t="str">
        <f>IF(('1 - Cover page'!$B$9-I696)=0,"0", IF(('1 - Cover page'!$B$9-I696)= 1,"1", IF(('1 - Cover page'!$B$9-I696)= 2,"2", IF(('1 - Cover page'!$B$9-I696)= 3,"3", IF(('1 - Cover page'!$B$9-I696)= 4,"4", IF(('1 - Cover page'!$B$9-I696)= 5,"5", IF(('1 - Cover page'!$B$9-I696)= 6,"6", IF(('1 - Cover page'!$B$9-I696)= 7,"7", IF(('1 - Cover page'!$B$9-I696)= 8,"8", IF(('1 - Cover page'!$B$9-I696)= 9,"9", IF(('1 - Cover page'!$B$9-I696)= 10,"10", IF(('1 - Cover page'!$B$9-I696)= 11,"11", IF(('1 - Cover page'!$B$9-I696)= 12,"12", IF(('1 - Cover page'!$B$9-I696)= 13,"13", IF(('1 - Cover page'!$B$9-I696)= 14,"14", IF(('1 - Cover page'!$B$9-I696)= 15,"15",  ""))))))))))))))))</f>
        <v>0</v>
      </c>
      <c r="AA696" t="e">
        <f>VLOOKUP(E696,'Age group'!$A$2:$B$7,2,TRUE)</f>
        <v>#N/A</v>
      </c>
    </row>
    <row r="697" spans="1:27" ht="12.75" x14ac:dyDescent="0.2">
      <c r="A697" s="30">
        <v>694</v>
      </c>
      <c r="B697" s="31"/>
      <c r="C697" s="31"/>
      <c r="D697" s="32"/>
      <c r="E697" s="104"/>
      <c r="F697" s="31"/>
      <c r="G697" s="31"/>
      <c r="H697" s="33"/>
      <c r="I697" s="16"/>
      <c r="J697" s="34"/>
      <c r="K697" s="34"/>
      <c r="L697" s="35"/>
      <c r="M697" s="36"/>
      <c r="N697" s="37"/>
      <c r="O697" s="37"/>
      <c r="P697" s="37"/>
      <c r="Q697" s="38"/>
      <c r="R697" s="38"/>
      <c r="S697" s="37"/>
      <c r="T697" s="39"/>
      <c r="U697" s="39"/>
      <c r="V697" s="40"/>
      <c r="X697" t="str">
        <f>IF(('1 - Cover page'!$B$9-M697)&lt;6,"&lt;=5 Days","&gt;5 Days")</f>
        <v>&lt;=5 Days</v>
      </c>
      <c r="Y697" t="str">
        <f>IF(('1 - Cover page'!$B$9-M697)=0,"0", IF(('1 - Cover page'!$B$9-M697)= 1,"1", IF(('1 - Cover page'!$B$9-M697)= 2,"2", IF(('1 - Cover page'!$B$9-M697)= 3,"3", IF(('1 - Cover page'!$B$9-M697)= 4,"4", IF(('1 - Cover page'!$B$9-M697)= 5,"5", IF(('1 - Cover page'!$B$9-M697)= 6,"6", IF(('1 - Cover page'!$B$9-M697)= 7,"7", IF(('1 - Cover page'!$B$9-M697)= 8,"8", IF(('1 - Cover page'!$B$9-M697)= 9,"9", IF(('1 - Cover page'!$B$9-M697)= 10,"10", IF(('1 - Cover page'!$B$9-M697)= 11,"11", IF(('1 - Cover page'!$B$9-M697)= 12,"12", IF(('1 - Cover page'!$B$9-M697)= 13,"13", IF(('1 - Cover page'!$B$9-M697)= 14,"14", IF(('1 - Cover page'!$B$9-M697)= 15,"15",  ""))))))))))))))))</f>
        <v>0</v>
      </c>
      <c r="Z697" t="str">
        <f>IF(('1 - Cover page'!$B$9-I697)=0,"0", IF(('1 - Cover page'!$B$9-I697)= 1,"1", IF(('1 - Cover page'!$B$9-I697)= 2,"2", IF(('1 - Cover page'!$B$9-I697)= 3,"3", IF(('1 - Cover page'!$B$9-I697)= 4,"4", IF(('1 - Cover page'!$B$9-I697)= 5,"5", IF(('1 - Cover page'!$B$9-I697)= 6,"6", IF(('1 - Cover page'!$B$9-I697)= 7,"7", IF(('1 - Cover page'!$B$9-I697)= 8,"8", IF(('1 - Cover page'!$B$9-I697)= 9,"9", IF(('1 - Cover page'!$B$9-I697)= 10,"10", IF(('1 - Cover page'!$B$9-I697)= 11,"11", IF(('1 - Cover page'!$B$9-I697)= 12,"12", IF(('1 - Cover page'!$B$9-I697)= 13,"13", IF(('1 - Cover page'!$B$9-I697)= 14,"14", IF(('1 - Cover page'!$B$9-I697)= 15,"15",  ""))))))))))))))))</f>
        <v>0</v>
      </c>
      <c r="AA697" t="e">
        <f>VLOOKUP(E697,'Age group'!$A$2:$B$7,2,TRUE)</f>
        <v>#N/A</v>
      </c>
    </row>
    <row r="698" spans="1:27" ht="12.75" x14ac:dyDescent="0.2">
      <c r="A698" s="30">
        <v>695</v>
      </c>
      <c r="B698" s="31"/>
      <c r="C698" s="31"/>
      <c r="D698" s="32"/>
      <c r="E698" s="104"/>
      <c r="F698" s="31"/>
      <c r="G698" s="31"/>
      <c r="H698" s="33"/>
      <c r="I698" s="16"/>
      <c r="J698" s="34"/>
      <c r="K698" s="34"/>
      <c r="L698" s="35"/>
      <c r="M698" s="36"/>
      <c r="N698" s="37"/>
      <c r="O698" s="37"/>
      <c r="P698" s="37"/>
      <c r="Q698" s="38"/>
      <c r="R698" s="38"/>
      <c r="S698" s="37"/>
      <c r="T698" s="39"/>
      <c r="U698" s="39"/>
      <c r="V698" s="40"/>
      <c r="X698" t="str">
        <f>IF(('1 - Cover page'!$B$9-M698)&lt;6,"&lt;=5 Days","&gt;5 Days")</f>
        <v>&lt;=5 Days</v>
      </c>
      <c r="Y698" t="str">
        <f>IF(('1 - Cover page'!$B$9-M698)=0,"0", IF(('1 - Cover page'!$B$9-M698)= 1,"1", IF(('1 - Cover page'!$B$9-M698)= 2,"2", IF(('1 - Cover page'!$B$9-M698)= 3,"3", IF(('1 - Cover page'!$B$9-M698)= 4,"4", IF(('1 - Cover page'!$B$9-M698)= 5,"5", IF(('1 - Cover page'!$B$9-M698)= 6,"6", IF(('1 - Cover page'!$B$9-M698)= 7,"7", IF(('1 - Cover page'!$B$9-M698)= 8,"8", IF(('1 - Cover page'!$B$9-M698)= 9,"9", IF(('1 - Cover page'!$B$9-M698)= 10,"10", IF(('1 - Cover page'!$B$9-M698)= 11,"11", IF(('1 - Cover page'!$B$9-M698)= 12,"12", IF(('1 - Cover page'!$B$9-M698)= 13,"13", IF(('1 - Cover page'!$B$9-M698)= 14,"14", IF(('1 - Cover page'!$B$9-M698)= 15,"15",  ""))))))))))))))))</f>
        <v>0</v>
      </c>
      <c r="Z698" t="str">
        <f>IF(('1 - Cover page'!$B$9-I698)=0,"0", IF(('1 - Cover page'!$B$9-I698)= 1,"1", IF(('1 - Cover page'!$B$9-I698)= 2,"2", IF(('1 - Cover page'!$B$9-I698)= 3,"3", IF(('1 - Cover page'!$B$9-I698)= 4,"4", IF(('1 - Cover page'!$B$9-I698)= 5,"5", IF(('1 - Cover page'!$B$9-I698)= 6,"6", IF(('1 - Cover page'!$B$9-I698)= 7,"7", IF(('1 - Cover page'!$B$9-I698)= 8,"8", IF(('1 - Cover page'!$B$9-I698)= 9,"9", IF(('1 - Cover page'!$B$9-I698)= 10,"10", IF(('1 - Cover page'!$B$9-I698)= 11,"11", IF(('1 - Cover page'!$B$9-I698)= 12,"12", IF(('1 - Cover page'!$B$9-I698)= 13,"13", IF(('1 - Cover page'!$B$9-I698)= 14,"14", IF(('1 - Cover page'!$B$9-I698)= 15,"15",  ""))))))))))))))))</f>
        <v>0</v>
      </c>
      <c r="AA698" t="e">
        <f>VLOOKUP(E698,'Age group'!$A$2:$B$7,2,TRUE)</f>
        <v>#N/A</v>
      </c>
    </row>
    <row r="699" spans="1:27" ht="12.75" x14ac:dyDescent="0.2">
      <c r="A699" s="30">
        <v>696</v>
      </c>
      <c r="B699" s="31"/>
      <c r="C699" s="31"/>
      <c r="D699" s="32"/>
      <c r="E699" s="104"/>
      <c r="F699" s="31"/>
      <c r="G699" s="31"/>
      <c r="H699" s="33"/>
      <c r="I699" s="16"/>
      <c r="J699" s="34"/>
      <c r="K699" s="34"/>
      <c r="L699" s="35"/>
      <c r="M699" s="36"/>
      <c r="N699" s="37"/>
      <c r="O699" s="37"/>
      <c r="P699" s="37"/>
      <c r="Q699" s="38"/>
      <c r="R699" s="38"/>
      <c r="S699" s="37"/>
      <c r="T699" s="39"/>
      <c r="U699" s="39"/>
      <c r="V699" s="40"/>
      <c r="X699" t="str">
        <f>IF(('1 - Cover page'!$B$9-M699)&lt;6,"&lt;=5 Days","&gt;5 Days")</f>
        <v>&lt;=5 Days</v>
      </c>
      <c r="Y699" t="str">
        <f>IF(('1 - Cover page'!$B$9-M699)=0,"0", IF(('1 - Cover page'!$B$9-M699)= 1,"1", IF(('1 - Cover page'!$B$9-M699)= 2,"2", IF(('1 - Cover page'!$B$9-M699)= 3,"3", IF(('1 - Cover page'!$B$9-M699)= 4,"4", IF(('1 - Cover page'!$B$9-M699)= 5,"5", IF(('1 - Cover page'!$B$9-M699)= 6,"6", IF(('1 - Cover page'!$B$9-M699)= 7,"7", IF(('1 - Cover page'!$B$9-M699)= 8,"8", IF(('1 - Cover page'!$B$9-M699)= 9,"9", IF(('1 - Cover page'!$B$9-M699)= 10,"10", IF(('1 - Cover page'!$B$9-M699)= 11,"11", IF(('1 - Cover page'!$B$9-M699)= 12,"12", IF(('1 - Cover page'!$B$9-M699)= 13,"13", IF(('1 - Cover page'!$B$9-M699)= 14,"14", IF(('1 - Cover page'!$B$9-M699)= 15,"15",  ""))))))))))))))))</f>
        <v>0</v>
      </c>
      <c r="Z699" t="str">
        <f>IF(('1 - Cover page'!$B$9-I699)=0,"0", IF(('1 - Cover page'!$B$9-I699)= 1,"1", IF(('1 - Cover page'!$B$9-I699)= 2,"2", IF(('1 - Cover page'!$B$9-I699)= 3,"3", IF(('1 - Cover page'!$B$9-I699)= 4,"4", IF(('1 - Cover page'!$B$9-I699)= 5,"5", IF(('1 - Cover page'!$B$9-I699)= 6,"6", IF(('1 - Cover page'!$B$9-I699)= 7,"7", IF(('1 - Cover page'!$B$9-I699)= 8,"8", IF(('1 - Cover page'!$B$9-I699)= 9,"9", IF(('1 - Cover page'!$B$9-I699)= 10,"10", IF(('1 - Cover page'!$B$9-I699)= 11,"11", IF(('1 - Cover page'!$B$9-I699)= 12,"12", IF(('1 - Cover page'!$B$9-I699)= 13,"13", IF(('1 - Cover page'!$B$9-I699)= 14,"14", IF(('1 - Cover page'!$B$9-I699)= 15,"15",  ""))))))))))))))))</f>
        <v>0</v>
      </c>
      <c r="AA699" t="e">
        <f>VLOOKUP(E699,'Age group'!$A$2:$B$7,2,TRUE)</f>
        <v>#N/A</v>
      </c>
    </row>
    <row r="700" spans="1:27" ht="12.75" x14ac:dyDescent="0.2">
      <c r="A700" s="30">
        <v>697</v>
      </c>
      <c r="B700" s="31"/>
      <c r="C700" s="31"/>
      <c r="D700" s="32"/>
      <c r="E700" s="104"/>
      <c r="F700" s="31"/>
      <c r="G700" s="31"/>
      <c r="H700" s="33"/>
      <c r="I700" s="16"/>
      <c r="J700" s="34"/>
      <c r="K700" s="34"/>
      <c r="L700" s="35"/>
      <c r="M700" s="36"/>
      <c r="N700" s="37"/>
      <c r="O700" s="37"/>
      <c r="P700" s="37"/>
      <c r="Q700" s="38"/>
      <c r="R700" s="38"/>
      <c r="S700" s="37"/>
      <c r="T700" s="39"/>
      <c r="U700" s="39"/>
      <c r="V700" s="40"/>
      <c r="X700" t="str">
        <f>IF(('1 - Cover page'!$B$9-M700)&lt;6,"&lt;=5 Days","&gt;5 Days")</f>
        <v>&lt;=5 Days</v>
      </c>
      <c r="Y700" t="str">
        <f>IF(('1 - Cover page'!$B$9-M700)=0,"0", IF(('1 - Cover page'!$B$9-M700)= 1,"1", IF(('1 - Cover page'!$B$9-M700)= 2,"2", IF(('1 - Cover page'!$B$9-M700)= 3,"3", IF(('1 - Cover page'!$B$9-M700)= 4,"4", IF(('1 - Cover page'!$B$9-M700)= 5,"5", IF(('1 - Cover page'!$B$9-M700)= 6,"6", IF(('1 - Cover page'!$B$9-M700)= 7,"7", IF(('1 - Cover page'!$B$9-M700)= 8,"8", IF(('1 - Cover page'!$B$9-M700)= 9,"9", IF(('1 - Cover page'!$B$9-M700)= 10,"10", IF(('1 - Cover page'!$B$9-M700)= 11,"11", IF(('1 - Cover page'!$B$9-M700)= 12,"12", IF(('1 - Cover page'!$B$9-M700)= 13,"13", IF(('1 - Cover page'!$B$9-M700)= 14,"14", IF(('1 - Cover page'!$B$9-M700)= 15,"15",  ""))))))))))))))))</f>
        <v>0</v>
      </c>
      <c r="Z700" t="str">
        <f>IF(('1 - Cover page'!$B$9-I700)=0,"0", IF(('1 - Cover page'!$B$9-I700)= 1,"1", IF(('1 - Cover page'!$B$9-I700)= 2,"2", IF(('1 - Cover page'!$B$9-I700)= 3,"3", IF(('1 - Cover page'!$B$9-I700)= 4,"4", IF(('1 - Cover page'!$B$9-I700)= 5,"5", IF(('1 - Cover page'!$B$9-I700)= 6,"6", IF(('1 - Cover page'!$B$9-I700)= 7,"7", IF(('1 - Cover page'!$B$9-I700)= 8,"8", IF(('1 - Cover page'!$B$9-I700)= 9,"9", IF(('1 - Cover page'!$B$9-I700)= 10,"10", IF(('1 - Cover page'!$B$9-I700)= 11,"11", IF(('1 - Cover page'!$B$9-I700)= 12,"12", IF(('1 - Cover page'!$B$9-I700)= 13,"13", IF(('1 - Cover page'!$B$9-I700)= 14,"14", IF(('1 - Cover page'!$B$9-I700)= 15,"15",  ""))))))))))))))))</f>
        <v>0</v>
      </c>
      <c r="AA700" t="e">
        <f>VLOOKUP(E700,'Age group'!$A$2:$B$7,2,TRUE)</f>
        <v>#N/A</v>
      </c>
    </row>
    <row r="701" spans="1:27" ht="12.75" x14ac:dyDescent="0.2">
      <c r="A701" s="30">
        <v>698</v>
      </c>
      <c r="B701" s="31"/>
      <c r="C701" s="31"/>
      <c r="D701" s="32"/>
      <c r="E701" s="104"/>
      <c r="F701" s="31"/>
      <c r="G701" s="31"/>
      <c r="H701" s="33"/>
      <c r="I701" s="16"/>
      <c r="J701" s="34"/>
      <c r="K701" s="34"/>
      <c r="L701" s="35"/>
      <c r="M701" s="36"/>
      <c r="N701" s="37"/>
      <c r="O701" s="37"/>
      <c r="P701" s="37"/>
      <c r="Q701" s="38"/>
      <c r="R701" s="38"/>
      <c r="S701" s="37"/>
      <c r="T701" s="39"/>
      <c r="U701" s="39"/>
      <c r="V701" s="40"/>
      <c r="X701" t="str">
        <f>IF(('1 - Cover page'!$B$9-M701)&lt;6,"&lt;=5 Days","&gt;5 Days")</f>
        <v>&lt;=5 Days</v>
      </c>
      <c r="Y701" t="str">
        <f>IF(('1 - Cover page'!$B$9-M701)=0,"0", IF(('1 - Cover page'!$B$9-M701)= 1,"1", IF(('1 - Cover page'!$B$9-M701)= 2,"2", IF(('1 - Cover page'!$B$9-M701)= 3,"3", IF(('1 - Cover page'!$B$9-M701)= 4,"4", IF(('1 - Cover page'!$B$9-M701)= 5,"5", IF(('1 - Cover page'!$B$9-M701)= 6,"6", IF(('1 - Cover page'!$B$9-M701)= 7,"7", IF(('1 - Cover page'!$B$9-M701)= 8,"8", IF(('1 - Cover page'!$B$9-M701)= 9,"9", IF(('1 - Cover page'!$B$9-M701)= 10,"10", IF(('1 - Cover page'!$B$9-M701)= 11,"11", IF(('1 - Cover page'!$B$9-M701)= 12,"12", IF(('1 - Cover page'!$B$9-M701)= 13,"13", IF(('1 - Cover page'!$B$9-M701)= 14,"14", IF(('1 - Cover page'!$B$9-M701)= 15,"15",  ""))))))))))))))))</f>
        <v>0</v>
      </c>
      <c r="Z701" t="str">
        <f>IF(('1 - Cover page'!$B$9-I701)=0,"0", IF(('1 - Cover page'!$B$9-I701)= 1,"1", IF(('1 - Cover page'!$B$9-I701)= 2,"2", IF(('1 - Cover page'!$B$9-I701)= 3,"3", IF(('1 - Cover page'!$B$9-I701)= 4,"4", IF(('1 - Cover page'!$B$9-I701)= 5,"5", IF(('1 - Cover page'!$B$9-I701)= 6,"6", IF(('1 - Cover page'!$B$9-I701)= 7,"7", IF(('1 - Cover page'!$B$9-I701)= 8,"8", IF(('1 - Cover page'!$B$9-I701)= 9,"9", IF(('1 - Cover page'!$B$9-I701)= 10,"10", IF(('1 - Cover page'!$B$9-I701)= 11,"11", IF(('1 - Cover page'!$B$9-I701)= 12,"12", IF(('1 - Cover page'!$B$9-I701)= 13,"13", IF(('1 - Cover page'!$B$9-I701)= 14,"14", IF(('1 - Cover page'!$B$9-I701)= 15,"15",  ""))))))))))))))))</f>
        <v>0</v>
      </c>
      <c r="AA701" t="e">
        <f>VLOOKUP(E701,'Age group'!$A$2:$B$7,2,TRUE)</f>
        <v>#N/A</v>
      </c>
    </row>
    <row r="702" spans="1:27" ht="12.75" x14ac:dyDescent="0.2">
      <c r="A702" s="30">
        <v>699</v>
      </c>
      <c r="B702" s="31"/>
      <c r="C702" s="31"/>
      <c r="D702" s="32"/>
      <c r="E702" s="104"/>
      <c r="F702" s="31"/>
      <c r="G702" s="31"/>
      <c r="H702" s="33"/>
      <c r="I702" s="16"/>
      <c r="J702" s="34"/>
      <c r="K702" s="34"/>
      <c r="L702" s="35"/>
      <c r="M702" s="36"/>
      <c r="N702" s="37"/>
      <c r="O702" s="37"/>
      <c r="P702" s="37"/>
      <c r="Q702" s="38"/>
      <c r="R702" s="38"/>
      <c r="S702" s="37"/>
      <c r="T702" s="39"/>
      <c r="U702" s="39"/>
      <c r="V702" s="40"/>
      <c r="X702" t="str">
        <f>IF(('1 - Cover page'!$B$9-M702)&lt;6,"&lt;=5 Days","&gt;5 Days")</f>
        <v>&lt;=5 Days</v>
      </c>
      <c r="Y702" t="str">
        <f>IF(('1 - Cover page'!$B$9-M702)=0,"0", IF(('1 - Cover page'!$B$9-M702)= 1,"1", IF(('1 - Cover page'!$B$9-M702)= 2,"2", IF(('1 - Cover page'!$B$9-M702)= 3,"3", IF(('1 - Cover page'!$B$9-M702)= 4,"4", IF(('1 - Cover page'!$B$9-M702)= 5,"5", IF(('1 - Cover page'!$B$9-M702)= 6,"6", IF(('1 - Cover page'!$B$9-M702)= 7,"7", IF(('1 - Cover page'!$B$9-M702)= 8,"8", IF(('1 - Cover page'!$B$9-M702)= 9,"9", IF(('1 - Cover page'!$B$9-M702)= 10,"10", IF(('1 - Cover page'!$B$9-M702)= 11,"11", IF(('1 - Cover page'!$B$9-M702)= 12,"12", IF(('1 - Cover page'!$B$9-M702)= 13,"13", IF(('1 - Cover page'!$B$9-M702)= 14,"14", IF(('1 - Cover page'!$B$9-M702)= 15,"15",  ""))))))))))))))))</f>
        <v>0</v>
      </c>
      <c r="Z702" t="str">
        <f>IF(('1 - Cover page'!$B$9-I702)=0,"0", IF(('1 - Cover page'!$B$9-I702)= 1,"1", IF(('1 - Cover page'!$B$9-I702)= 2,"2", IF(('1 - Cover page'!$B$9-I702)= 3,"3", IF(('1 - Cover page'!$B$9-I702)= 4,"4", IF(('1 - Cover page'!$B$9-I702)= 5,"5", IF(('1 - Cover page'!$B$9-I702)= 6,"6", IF(('1 - Cover page'!$B$9-I702)= 7,"7", IF(('1 - Cover page'!$B$9-I702)= 8,"8", IF(('1 - Cover page'!$B$9-I702)= 9,"9", IF(('1 - Cover page'!$B$9-I702)= 10,"10", IF(('1 - Cover page'!$B$9-I702)= 11,"11", IF(('1 - Cover page'!$B$9-I702)= 12,"12", IF(('1 - Cover page'!$B$9-I702)= 13,"13", IF(('1 - Cover page'!$B$9-I702)= 14,"14", IF(('1 - Cover page'!$B$9-I702)= 15,"15",  ""))))))))))))))))</f>
        <v>0</v>
      </c>
      <c r="AA702" t="e">
        <f>VLOOKUP(E702,'Age group'!$A$2:$B$7,2,TRUE)</f>
        <v>#N/A</v>
      </c>
    </row>
    <row r="703" spans="1:27" ht="12.75" x14ac:dyDescent="0.2">
      <c r="A703" s="30">
        <v>700</v>
      </c>
      <c r="B703" s="31"/>
      <c r="C703" s="31"/>
      <c r="D703" s="32"/>
      <c r="E703" s="104"/>
      <c r="F703" s="31"/>
      <c r="G703" s="31"/>
      <c r="H703" s="33"/>
      <c r="I703" s="16"/>
      <c r="J703" s="34"/>
      <c r="K703" s="34"/>
      <c r="L703" s="35"/>
      <c r="M703" s="36"/>
      <c r="N703" s="37"/>
      <c r="O703" s="37"/>
      <c r="P703" s="37"/>
      <c r="Q703" s="38"/>
      <c r="R703" s="38"/>
      <c r="S703" s="37"/>
      <c r="T703" s="39"/>
      <c r="U703" s="39"/>
      <c r="V703" s="40"/>
      <c r="X703" t="str">
        <f>IF(('1 - Cover page'!$B$9-M703)&lt;6,"&lt;=5 Days","&gt;5 Days")</f>
        <v>&lt;=5 Days</v>
      </c>
      <c r="Y703" t="str">
        <f>IF(('1 - Cover page'!$B$9-M703)=0,"0", IF(('1 - Cover page'!$B$9-M703)= 1,"1", IF(('1 - Cover page'!$B$9-M703)= 2,"2", IF(('1 - Cover page'!$B$9-M703)= 3,"3", IF(('1 - Cover page'!$B$9-M703)= 4,"4", IF(('1 - Cover page'!$B$9-M703)= 5,"5", IF(('1 - Cover page'!$B$9-M703)= 6,"6", IF(('1 - Cover page'!$B$9-M703)= 7,"7", IF(('1 - Cover page'!$B$9-M703)= 8,"8", IF(('1 - Cover page'!$B$9-M703)= 9,"9", IF(('1 - Cover page'!$B$9-M703)= 10,"10", IF(('1 - Cover page'!$B$9-M703)= 11,"11", IF(('1 - Cover page'!$B$9-M703)= 12,"12", IF(('1 - Cover page'!$B$9-M703)= 13,"13", IF(('1 - Cover page'!$B$9-M703)= 14,"14", IF(('1 - Cover page'!$B$9-M703)= 15,"15",  ""))))))))))))))))</f>
        <v>0</v>
      </c>
      <c r="Z703" t="str">
        <f>IF(('1 - Cover page'!$B$9-I703)=0,"0", IF(('1 - Cover page'!$B$9-I703)= 1,"1", IF(('1 - Cover page'!$B$9-I703)= 2,"2", IF(('1 - Cover page'!$B$9-I703)= 3,"3", IF(('1 - Cover page'!$B$9-I703)= 4,"4", IF(('1 - Cover page'!$B$9-I703)= 5,"5", IF(('1 - Cover page'!$B$9-I703)= 6,"6", IF(('1 - Cover page'!$B$9-I703)= 7,"7", IF(('1 - Cover page'!$B$9-I703)= 8,"8", IF(('1 - Cover page'!$B$9-I703)= 9,"9", IF(('1 - Cover page'!$B$9-I703)= 10,"10", IF(('1 - Cover page'!$B$9-I703)= 11,"11", IF(('1 - Cover page'!$B$9-I703)= 12,"12", IF(('1 - Cover page'!$B$9-I703)= 13,"13", IF(('1 - Cover page'!$B$9-I703)= 14,"14", IF(('1 - Cover page'!$B$9-I703)= 15,"15",  ""))))))))))))))))</f>
        <v>0</v>
      </c>
      <c r="AA703" t="e">
        <f>VLOOKUP(E703,'Age group'!$A$2:$B$7,2,TRUE)</f>
        <v>#N/A</v>
      </c>
    </row>
    <row r="704" spans="1:27" ht="12.75" x14ac:dyDescent="0.2">
      <c r="A704" s="30">
        <v>701</v>
      </c>
      <c r="B704" s="31"/>
      <c r="C704" s="31"/>
      <c r="D704" s="32"/>
      <c r="E704" s="104"/>
      <c r="F704" s="31"/>
      <c r="G704" s="31"/>
      <c r="H704" s="33"/>
      <c r="I704" s="16"/>
      <c r="J704" s="34"/>
      <c r="K704" s="34"/>
      <c r="L704" s="35"/>
      <c r="M704" s="36"/>
      <c r="N704" s="37"/>
      <c r="O704" s="37"/>
      <c r="P704" s="37"/>
      <c r="Q704" s="38"/>
      <c r="R704" s="38"/>
      <c r="S704" s="37"/>
      <c r="T704" s="39"/>
      <c r="U704" s="39"/>
      <c r="V704" s="40"/>
      <c r="X704" t="str">
        <f>IF(('1 - Cover page'!$B$9-M704)&lt;6,"&lt;=5 Days","&gt;5 Days")</f>
        <v>&lt;=5 Days</v>
      </c>
      <c r="Y704" t="str">
        <f>IF(('1 - Cover page'!$B$9-M704)=0,"0", IF(('1 - Cover page'!$B$9-M704)= 1,"1", IF(('1 - Cover page'!$B$9-M704)= 2,"2", IF(('1 - Cover page'!$B$9-M704)= 3,"3", IF(('1 - Cover page'!$B$9-M704)= 4,"4", IF(('1 - Cover page'!$B$9-M704)= 5,"5", IF(('1 - Cover page'!$B$9-M704)= 6,"6", IF(('1 - Cover page'!$B$9-M704)= 7,"7", IF(('1 - Cover page'!$B$9-M704)= 8,"8", IF(('1 - Cover page'!$B$9-M704)= 9,"9", IF(('1 - Cover page'!$B$9-M704)= 10,"10", IF(('1 - Cover page'!$B$9-M704)= 11,"11", IF(('1 - Cover page'!$B$9-M704)= 12,"12", IF(('1 - Cover page'!$B$9-M704)= 13,"13", IF(('1 - Cover page'!$B$9-M704)= 14,"14", IF(('1 - Cover page'!$B$9-M704)= 15,"15",  ""))))))))))))))))</f>
        <v>0</v>
      </c>
      <c r="Z704" t="str">
        <f>IF(('1 - Cover page'!$B$9-I704)=0,"0", IF(('1 - Cover page'!$B$9-I704)= 1,"1", IF(('1 - Cover page'!$B$9-I704)= 2,"2", IF(('1 - Cover page'!$B$9-I704)= 3,"3", IF(('1 - Cover page'!$B$9-I704)= 4,"4", IF(('1 - Cover page'!$B$9-I704)= 5,"5", IF(('1 - Cover page'!$B$9-I704)= 6,"6", IF(('1 - Cover page'!$B$9-I704)= 7,"7", IF(('1 - Cover page'!$B$9-I704)= 8,"8", IF(('1 - Cover page'!$B$9-I704)= 9,"9", IF(('1 - Cover page'!$B$9-I704)= 10,"10", IF(('1 - Cover page'!$B$9-I704)= 11,"11", IF(('1 - Cover page'!$B$9-I704)= 12,"12", IF(('1 - Cover page'!$B$9-I704)= 13,"13", IF(('1 - Cover page'!$B$9-I704)= 14,"14", IF(('1 - Cover page'!$B$9-I704)= 15,"15",  ""))))))))))))))))</f>
        <v>0</v>
      </c>
      <c r="AA704" t="e">
        <f>VLOOKUP(E704,'Age group'!$A$2:$B$7,2,TRUE)</f>
        <v>#N/A</v>
      </c>
    </row>
    <row r="705" spans="1:27" ht="12.75" x14ac:dyDescent="0.2">
      <c r="A705" s="30">
        <v>702</v>
      </c>
      <c r="B705" s="31"/>
      <c r="C705" s="31"/>
      <c r="D705" s="32"/>
      <c r="E705" s="104"/>
      <c r="F705" s="31"/>
      <c r="G705" s="31"/>
      <c r="H705" s="33"/>
      <c r="I705" s="16"/>
      <c r="J705" s="34"/>
      <c r="K705" s="34"/>
      <c r="L705" s="35"/>
      <c r="M705" s="36"/>
      <c r="N705" s="37"/>
      <c r="O705" s="37"/>
      <c r="P705" s="37"/>
      <c r="Q705" s="38"/>
      <c r="R705" s="38"/>
      <c r="S705" s="37"/>
      <c r="T705" s="39"/>
      <c r="U705" s="39"/>
      <c r="V705" s="40"/>
      <c r="X705" t="str">
        <f>IF(('1 - Cover page'!$B$9-M705)&lt;6,"&lt;=5 Days","&gt;5 Days")</f>
        <v>&lt;=5 Days</v>
      </c>
      <c r="Y705" t="str">
        <f>IF(('1 - Cover page'!$B$9-M705)=0,"0", IF(('1 - Cover page'!$B$9-M705)= 1,"1", IF(('1 - Cover page'!$B$9-M705)= 2,"2", IF(('1 - Cover page'!$B$9-M705)= 3,"3", IF(('1 - Cover page'!$B$9-M705)= 4,"4", IF(('1 - Cover page'!$B$9-M705)= 5,"5", IF(('1 - Cover page'!$B$9-M705)= 6,"6", IF(('1 - Cover page'!$B$9-M705)= 7,"7", IF(('1 - Cover page'!$B$9-M705)= 8,"8", IF(('1 - Cover page'!$B$9-M705)= 9,"9", IF(('1 - Cover page'!$B$9-M705)= 10,"10", IF(('1 - Cover page'!$B$9-M705)= 11,"11", IF(('1 - Cover page'!$B$9-M705)= 12,"12", IF(('1 - Cover page'!$B$9-M705)= 13,"13", IF(('1 - Cover page'!$B$9-M705)= 14,"14", IF(('1 - Cover page'!$B$9-M705)= 15,"15",  ""))))))))))))))))</f>
        <v>0</v>
      </c>
      <c r="Z705" t="str">
        <f>IF(('1 - Cover page'!$B$9-I705)=0,"0", IF(('1 - Cover page'!$B$9-I705)= 1,"1", IF(('1 - Cover page'!$B$9-I705)= 2,"2", IF(('1 - Cover page'!$B$9-I705)= 3,"3", IF(('1 - Cover page'!$B$9-I705)= 4,"4", IF(('1 - Cover page'!$B$9-I705)= 5,"5", IF(('1 - Cover page'!$B$9-I705)= 6,"6", IF(('1 - Cover page'!$B$9-I705)= 7,"7", IF(('1 - Cover page'!$B$9-I705)= 8,"8", IF(('1 - Cover page'!$B$9-I705)= 9,"9", IF(('1 - Cover page'!$B$9-I705)= 10,"10", IF(('1 - Cover page'!$B$9-I705)= 11,"11", IF(('1 - Cover page'!$B$9-I705)= 12,"12", IF(('1 - Cover page'!$B$9-I705)= 13,"13", IF(('1 - Cover page'!$B$9-I705)= 14,"14", IF(('1 - Cover page'!$B$9-I705)= 15,"15",  ""))))))))))))))))</f>
        <v>0</v>
      </c>
      <c r="AA705" t="e">
        <f>VLOOKUP(E705,'Age group'!$A$2:$B$7,2,TRUE)</f>
        <v>#N/A</v>
      </c>
    </row>
    <row r="706" spans="1:27" ht="12.75" x14ac:dyDescent="0.2">
      <c r="A706" s="30">
        <v>703</v>
      </c>
      <c r="B706" s="31"/>
      <c r="C706" s="31"/>
      <c r="D706" s="32"/>
      <c r="E706" s="104"/>
      <c r="F706" s="31"/>
      <c r="G706" s="31"/>
      <c r="H706" s="33"/>
      <c r="I706" s="16"/>
      <c r="J706" s="34"/>
      <c r="K706" s="34"/>
      <c r="L706" s="35"/>
      <c r="M706" s="36"/>
      <c r="N706" s="37"/>
      <c r="O706" s="37"/>
      <c r="P706" s="37"/>
      <c r="Q706" s="38"/>
      <c r="R706" s="38"/>
      <c r="S706" s="37"/>
      <c r="T706" s="39"/>
      <c r="U706" s="39"/>
      <c r="V706" s="40"/>
      <c r="X706" t="str">
        <f>IF(('1 - Cover page'!$B$9-M706)&lt;6,"&lt;=5 Days","&gt;5 Days")</f>
        <v>&lt;=5 Days</v>
      </c>
      <c r="Y706" t="str">
        <f>IF(('1 - Cover page'!$B$9-M706)=0,"0", IF(('1 - Cover page'!$B$9-M706)= 1,"1", IF(('1 - Cover page'!$B$9-M706)= 2,"2", IF(('1 - Cover page'!$B$9-M706)= 3,"3", IF(('1 - Cover page'!$B$9-M706)= 4,"4", IF(('1 - Cover page'!$B$9-M706)= 5,"5", IF(('1 - Cover page'!$B$9-M706)= 6,"6", IF(('1 - Cover page'!$B$9-M706)= 7,"7", IF(('1 - Cover page'!$B$9-M706)= 8,"8", IF(('1 - Cover page'!$B$9-M706)= 9,"9", IF(('1 - Cover page'!$B$9-M706)= 10,"10", IF(('1 - Cover page'!$B$9-M706)= 11,"11", IF(('1 - Cover page'!$B$9-M706)= 12,"12", IF(('1 - Cover page'!$B$9-M706)= 13,"13", IF(('1 - Cover page'!$B$9-M706)= 14,"14", IF(('1 - Cover page'!$B$9-M706)= 15,"15",  ""))))))))))))))))</f>
        <v>0</v>
      </c>
      <c r="Z706" t="str">
        <f>IF(('1 - Cover page'!$B$9-I706)=0,"0", IF(('1 - Cover page'!$B$9-I706)= 1,"1", IF(('1 - Cover page'!$B$9-I706)= 2,"2", IF(('1 - Cover page'!$B$9-I706)= 3,"3", IF(('1 - Cover page'!$B$9-I706)= 4,"4", IF(('1 - Cover page'!$B$9-I706)= 5,"5", IF(('1 - Cover page'!$B$9-I706)= 6,"6", IF(('1 - Cover page'!$B$9-I706)= 7,"7", IF(('1 - Cover page'!$B$9-I706)= 8,"8", IF(('1 - Cover page'!$B$9-I706)= 9,"9", IF(('1 - Cover page'!$B$9-I706)= 10,"10", IF(('1 - Cover page'!$B$9-I706)= 11,"11", IF(('1 - Cover page'!$B$9-I706)= 12,"12", IF(('1 - Cover page'!$B$9-I706)= 13,"13", IF(('1 - Cover page'!$B$9-I706)= 14,"14", IF(('1 - Cover page'!$B$9-I706)= 15,"15",  ""))))))))))))))))</f>
        <v>0</v>
      </c>
      <c r="AA706" t="e">
        <f>VLOOKUP(E706,'Age group'!$A$2:$B$7,2,TRUE)</f>
        <v>#N/A</v>
      </c>
    </row>
    <row r="707" spans="1:27" ht="12.75" x14ac:dyDescent="0.2">
      <c r="A707" s="30">
        <v>704</v>
      </c>
      <c r="B707" s="31"/>
      <c r="C707" s="31"/>
      <c r="D707" s="32"/>
      <c r="E707" s="104"/>
      <c r="F707" s="31"/>
      <c r="G707" s="31"/>
      <c r="H707" s="33"/>
      <c r="I707" s="16"/>
      <c r="J707" s="34"/>
      <c r="K707" s="34"/>
      <c r="L707" s="35"/>
      <c r="M707" s="36"/>
      <c r="N707" s="37"/>
      <c r="O707" s="37"/>
      <c r="P707" s="37"/>
      <c r="Q707" s="38"/>
      <c r="R707" s="38"/>
      <c r="S707" s="37"/>
      <c r="T707" s="39"/>
      <c r="U707" s="39"/>
      <c r="V707" s="40"/>
      <c r="X707" t="str">
        <f>IF(('1 - Cover page'!$B$9-M707)&lt;6,"&lt;=5 Days","&gt;5 Days")</f>
        <v>&lt;=5 Days</v>
      </c>
      <c r="Y707" t="str">
        <f>IF(('1 - Cover page'!$B$9-M707)=0,"0", IF(('1 - Cover page'!$B$9-M707)= 1,"1", IF(('1 - Cover page'!$B$9-M707)= 2,"2", IF(('1 - Cover page'!$B$9-M707)= 3,"3", IF(('1 - Cover page'!$B$9-M707)= 4,"4", IF(('1 - Cover page'!$B$9-M707)= 5,"5", IF(('1 - Cover page'!$B$9-M707)= 6,"6", IF(('1 - Cover page'!$B$9-M707)= 7,"7", IF(('1 - Cover page'!$B$9-M707)= 8,"8", IF(('1 - Cover page'!$B$9-M707)= 9,"9", IF(('1 - Cover page'!$B$9-M707)= 10,"10", IF(('1 - Cover page'!$B$9-M707)= 11,"11", IF(('1 - Cover page'!$B$9-M707)= 12,"12", IF(('1 - Cover page'!$B$9-M707)= 13,"13", IF(('1 - Cover page'!$B$9-M707)= 14,"14", IF(('1 - Cover page'!$B$9-M707)= 15,"15",  ""))))))))))))))))</f>
        <v>0</v>
      </c>
      <c r="Z707" t="str">
        <f>IF(('1 - Cover page'!$B$9-I707)=0,"0", IF(('1 - Cover page'!$B$9-I707)= 1,"1", IF(('1 - Cover page'!$B$9-I707)= 2,"2", IF(('1 - Cover page'!$B$9-I707)= 3,"3", IF(('1 - Cover page'!$B$9-I707)= 4,"4", IF(('1 - Cover page'!$B$9-I707)= 5,"5", IF(('1 - Cover page'!$B$9-I707)= 6,"6", IF(('1 - Cover page'!$B$9-I707)= 7,"7", IF(('1 - Cover page'!$B$9-I707)= 8,"8", IF(('1 - Cover page'!$B$9-I707)= 9,"9", IF(('1 - Cover page'!$B$9-I707)= 10,"10", IF(('1 - Cover page'!$B$9-I707)= 11,"11", IF(('1 - Cover page'!$B$9-I707)= 12,"12", IF(('1 - Cover page'!$B$9-I707)= 13,"13", IF(('1 - Cover page'!$B$9-I707)= 14,"14", IF(('1 - Cover page'!$B$9-I707)= 15,"15",  ""))))))))))))))))</f>
        <v>0</v>
      </c>
      <c r="AA707" t="e">
        <f>VLOOKUP(E707,'Age group'!$A$2:$B$7,2,TRUE)</f>
        <v>#N/A</v>
      </c>
    </row>
    <row r="708" spans="1:27" ht="12.75" x14ac:dyDescent="0.2">
      <c r="A708" s="30">
        <v>705</v>
      </c>
      <c r="B708" s="31"/>
      <c r="C708" s="31"/>
      <c r="D708" s="32"/>
      <c r="E708" s="104"/>
      <c r="F708" s="31"/>
      <c r="G708" s="31"/>
      <c r="H708" s="33"/>
      <c r="I708" s="16"/>
      <c r="J708" s="34"/>
      <c r="K708" s="34"/>
      <c r="L708" s="35"/>
      <c r="M708" s="36"/>
      <c r="N708" s="37"/>
      <c r="O708" s="37"/>
      <c r="P708" s="37"/>
      <c r="Q708" s="38"/>
      <c r="R708" s="38"/>
      <c r="S708" s="37"/>
      <c r="T708" s="39"/>
      <c r="U708" s="39"/>
      <c r="V708" s="40"/>
      <c r="X708" t="str">
        <f>IF(('1 - Cover page'!$B$9-M708)&lt;6,"&lt;=5 Days","&gt;5 Days")</f>
        <v>&lt;=5 Days</v>
      </c>
      <c r="Y708" t="str">
        <f>IF(('1 - Cover page'!$B$9-M708)=0,"0", IF(('1 - Cover page'!$B$9-M708)= 1,"1", IF(('1 - Cover page'!$B$9-M708)= 2,"2", IF(('1 - Cover page'!$B$9-M708)= 3,"3", IF(('1 - Cover page'!$B$9-M708)= 4,"4", IF(('1 - Cover page'!$B$9-M708)= 5,"5", IF(('1 - Cover page'!$B$9-M708)= 6,"6", IF(('1 - Cover page'!$B$9-M708)= 7,"7", IF(('1 - Cover page'!$B$9-M708)= 8,"8", IF(('1 - Cover page'!$B$9-M708)= 9,"9", IF(('1 - Cover page'!$B$9-M708)= 10,"10", IF(('1 - Cover page'!$B$9-M708)= 11,"11", IF(('1 - Cover page'!$B$9-M708)= 12,"12", IF(('1 - Cover page'!$B$9-M708)= 13,"13", IF(('1 - Cover page'!$B$9-M708)= 14,"14", IF(('1 - Cover page'!$B$9-M708)= 15,"15",  ""))))))))))))))))</f>
        <v>0</v>
      </c>
      <c r="Z708" t="str">
        <f>IF(('1 - Cover page'!$B$9-I708)=0,"0", IF(('1 - Cover page'!$B$9-I708)= 1,"1", IF(('1 - Cover page'!$B$9-I708)= 2,"2", IF(('1 - Cover page'!$B$9-I708)= 3,"3", IF(('1 - Cover page'!$B$9-I708)= 4,"4", IF(('1 - Cover page'!$B$9-I708)= 5,"5", IF(('1 - Cover page'!$B$9-I708)= 6,"6", IF(('1 - Cover page'!$B$9-I708)= 7,"7", IF(('1 - Cover page'!$B$9-I708)= 8,"8", IF(('1 - Cover page'!$B$9-I708)= 9,"9", IF(('1 - Cover page'!$B$9-I708)= 10,"10", IF(('1 - Cover page'!$B$9-I708)= 11,"11", IF(('1 - Cover page'!$B$9-I708)= 12,"12", IF(('1 - Cover page'!$B$9-I708)= 13,"13", IF(('1 - Cover page'!$B$9-I708)= 14,"14", IF(('1 - Cover page'!$B$9-I708)= 15,"15",  ""))))))))))))))))</f>
        <v>0</v>
      </c>
      <c r="AA708" t="e">
        <f>VLOOKUP(E708,'Age group'!$A$2:$B$7,2,TRUE)</f>
        <v>#N/A</v>
      </c>
    </row>
    <row r="709" spans="1:27" ht="12.75" x14ac:dyDescent="0.2">
      <c r="A709" s="30">
        <v>706</v>
      </c>
      <c r="B709" s="31"/>
      <c r="C709" s="31"/>
      <c r="D709" s="32"/>
      <c r="E709" s="104"/>
      <c r="F709" s="31"/>
      <c r="G709" s="31"/>
      <c r="H709" s="33"/>
      <c r="I709" s="16"/>
      <c r="J709" s="34"/>
      <c r="K709" s="34"/>
      <c r="L709" s="35"/>
      <c r="M709" s="36"/>
      <c r="N709" s="37"/>
      <c r="O709" s="37"/>
      <c r="P709" s="37"/>
      <c r="Q709" s="38"/>
      <c r="R709" s="38"/>
      <c r="S709" s="37"/>
      <c r="T709" s="39"/>
      <c r="U709" s="39"/>
      <c r="V709" s="40"/>
      <c r="X709" t="str">
        <f>IF(('1 - Cover page'!$B$9-M709)&lt;6,"&lt;=5 Days","&gt;5 Days")</f>
        <v>&lt;=5 Days</v>
      </c>
      <c r="Y709" t="str">
        <f>IF(('1 - Cover page'!$B$9-M709)=0,"0", IF(('1 - Cover page'!$B$9-M709)= 1,"1", IF(('1 - Cover page'!$B$9-M709)= 2,"2", IF(('1 - Cover page'!$B$9-M709)= 3,"3", IF(('1 - Cover page'!$B$9-M709)= 4,"4", IF(('1 - Cover page'!$B$9-M709)= 5,"5", IF(('1 - Cover page'!$B$9-M709)= 6,"6", IF(('1 - Cover page'!$B$9-M709)= 7,"7", IF(('1 - Cover page'!$B$9-M709)= 8,"8", IF(('1 - Cover page'!$B$9-M709)= 9,"9", IF(('1 - Cover page'!$B$9-M709)= 10,"10", IF(('1 - Cover page'!$B$9-M709)= 11,"11", IF(('1 - Cover page'!$B$9-M709)= 12,"12", IF(('1 - Cover page'!$B$9-M709)= 13,"13", IF(('1 - Cover page'!$B$9-M709)= 14,"14", IF(('1 - Cover page'!$B$9-M709)= 15,"15",  ""))))))))))))))))</f>
        <v>0</v>
      </c>
      <c r="Z709" t="str">
        <f>IF(('1 - Cover page'!$B$9-I709)=0,"0", IF(('1 - Cover page'!$B$9-I709)= 1,"1", IF(('1 - Cover page'!$B$9-I709)= 2,"2", IF(('1 - Cover page'!$B$9-I709)= 3,"3", IF(('1 - Cover page'!$B$9-I709)= 4,"4", IF(('1 - Cover page'!$B$9-I709)= 5,"5", IF(('1 - Cover page'!$B$9-I709)= 6,"6", IF(('1 - Cover page'!$B$9-I709)= 7,"7", IF(('1 - Cover page'!$B$9-I709)= 8,"8", IF(('1 - Cover page'!$B$9-I709)= 9,"9", IF(('1 - Cover page'!$B$9-I709)= 10,"10", IF(('1 - Cover page'!$B$9-I709)= 11,"11", IF(('1 - Cover page'!$B$9-I709)= 12,"12", IF(('1 - Cover page'!$B$9-I709)= 13,"13", IF(('1 - Cover page'!$B$9-I709)= 14,"14", IF(('1 - Cover page'!$B$9-I709)= 15,"15",  ""))))))))))))))))</f>
        <v>0</v>
      </c>
      <c r="AA709" t="e">
        <f>VLOOKUP(E709,'Age group'!$A$2:$B$7,2,TRUE)</f>
        <v>#N/A</v>
      </c>
    </row>
    <row r="710" spans="1:27" ht="12.75" x14ac:dyDescent="0.2">
      <c r="A710" s="30">
        <v>707</v>
      </c>
      <c r="B710" s="31"/>
      <c r="C710" s="31"/>
      <c r="D710" s="32"/>
      <c r="E710" s="104"/>
      <c r="F710" s="31"/>
      <c r="G710" s="31"/>
      <c r="H710" s="33"/>
      <c r="I710" s="16"/>
      <c r="J710" s="34"/>
      <c r="K710" s="34"/>
      <c r="L710" s="35"/>
      <c r="M710" s="36"/>
      <c r="N710" s="37"/>
      <c r="O710" s="37"/>
      <c r="P710" s="37"/>
      <c r="Q710" s="38"/>
      <c r="R710" s="38"/>
      <c r="S710" s="37"/>
      <c r="T710" s="39"/>
      <c r="U710" s="39"/>
      <c r="V710" s="40"/>
      <c r="X710" t="str">
        <f>IF(('1 - Cover page'!$B$9-M710)&lt;6,"&lt;=5 Days","&gt;5 Days")</f>
        <v>&lt;=5 Days</v>
      </c>
      <c r="Y710" t="str">
        <f>IF(('1 - Cover page'!$B$9-M710)=0,"0", IF(('1 - Cover page'!$B$9-M710)= 1,"1", IF(('1 - Cover page'!$B$9-M710)= 2,"2", IF(('1 - Cover page'!$B$9-M710)= 3,"3", IF(('1 - Cover page'!$B$9-M710)= 4,"4", IF(('1 - Cover page'!$B$9-M710)= 5,"5", IF(('1 - Cover page'!$B$9-M710)= 6,"6", IF(('1 - Cover page'!$B$9-M710)= 7,"7", IF(('1 - Cover page'!$B$9-M710)= 8,"8", IF(('1 - Cover page'!$B$9-M710)= 9,"9", IF(('1 - Cover page'!$B$9-M710)= 10,"10", IF(('1 - Cover page'!$B$9-M710)= 11,"11", IF(('1 - Cover page'!$B$9-M710)= 12,"12", IF(('1 - Cover page'!$B$9-M710)= 13,"13", IF(('1 - Cover page'!$B$9-M710)= 14,"14", IF(('1 - Cover page'!$B$9-M710)= 15,"15",  ""))))))))))))))))</f>
        <v>0</v>
      </c>
      <c r="Z710" t="str">
        <f>IF(('1 - Cover page'!$B$9-I710)=0,"0", IF(('1 - Cover page'!$B$9-I710)= 1,"1", IF(('1 - Cover page'!$B$9-I710)= 2,"2", IF(('1 - Cover page'!$B$9-I710)= 3,"3", IF(('1 - Cover page'!$B$9-I710)= 4,"4", IF(('1 - Cover page'!$B$9-I710)= 5,"5", IF(('1 - Cover page'!$B$9-I710)= 6,"6", IF(('1 - Cover page'!$B$9-I710)= 7,"7", IF(('1 - Cover page'!$B$9-I710)= 8,"8", IF(('1 - Cover page'!$B$9-I710)= 9,"9", IF(('1 - Cover page'!$B$9-I710)= 10,"10", IF(('1 - Cover page'!$B$9-I710)= 11,"11", IF(('1 - Cover page'!$B$9-I710)= 12,"12", IF(('1 - Cover page'!$B$9-I710)= 13,"13", IF(('1 - Cover page'!$B$9-I710)= 14,"14", IF(('1 - Cover page'!$B$9-I710)= 15,"15",  ""))))))))))))))))</f>
        <v>0</v>
      </c>
      <c r="AA710" t="e">
        <f>VLOOKUP(E710,'Age group'!$A$2:$B$7,2,TRUE)</f>
        <v>#N/A</v>
      </c>
    </row>
    <row r="711" spans="1:27" ht="12.75" x14ac:dyDescent="0.2">
      <c r="A711" s="30">
        <v>708</v>
      </c>
      <c r="B711" s="31"/>
      <c r="C711" s="31"/>
      <c r="D711" s="32"/>
      <c r="E711" s="104"/>
      <c r="F711" s="31"/>
      <c r="G711" s="31"/>
      <c r="H711" s="33"/>
      <c r="I711" s="16"/>
      <c r="J711" s="34"/>
      <c r="K711" s="34"/>
      <c r="L711" s="35"/>
      <c r="M711" s="36"/>
      <c r="N711" s="37"/>
      <c r="O711" s="37"/>
      <c r="P711" s="37"/>
      <c r="Q711" s="38"/>
      <c r="R711" s="38"/>
      <c r="S711" s="37"/>
      <c r="T711" s="39"/>
      <c r="U711" s="39"/>
      <c r="V711" s="40"/>
      <c r="X711" t="str">
        <f>IF(('1 - Cover page'!$B$9-M711)&lt;6,"&lt;=5 Days","&gt;5 Days")</f>
        <v>&lt;=5 Days</v>
      </c>
      <c r="Y711" t="str">
        <f>IF(('1 - Cover page'!$B$9-M711)=0,"0", IF(('1 - Cover page'!$B$9-M711)= 1,"1", IF(('1 - Cover page'!$B$9-M711)= 2,"2", IF(('1 - Cover page'!$B$9-M711)= 3,"3", IF(('1 - Cover page'!$B$9-M711)= 4,"4", IF(('1 - Cover page'!$B$9-M711)= 5,"5", IF(('1 - Cover page'!$B$9-M711)= 6,"6", IF(('1 - Cover page'!$B$9-M711)= 7,"7", IF(('1 - Cover page'!$B$9-M711)= 8,"8", IF(('1 - Cover page'!$B$9-M711)= 9,"9", IF(('1 - Cover page'!$B$9-M711)= 10,"10", IF(('1 - Cover page'!$B$9-M711)= 11,"11", IF(('1 - Cover page'!$B$9-M711)= 12,"12", IF(('1 - Cover page'!$B$9-M711)= 13,"13", IF(('1 - Cover page'!$B$9-M711)= 14,"14", IF(('1 - Cover page'!$B$9-M711)= 15,"15",  ""))))))))))))))))</f>
        <v>0</v>
      </c>
      <c r="Z711" t="str">
        <f>IF(('1 - Cover page'!$B$9-I711)=0,"0", IF(('1 - Cover page'!$B$9-I711)= 1,"1", IF(('1 - Cover page'!$B$9-I711)= 2,"2", IF(('1 - Cover page'!$B$9-I711)= 3,"3", IF(('1 - Cover page'!$B$9-I711)= 4,"4", IF(('1 - Cover page'!$B$9-I711)= 5,"5", IF(('1 - Cover page'!$B$9-I711)= 6,"6", IF(('1 - Cover page'!$B$9-I711)= 7,"7", IF(('1 - Cover page'!$B$9-I711)= 8,"8", IF(('1 - Cover page'!$B$9-I711)= 9,"9", IF(('1 - Cover page'!$B$9-I711)= 10,"10", IF(('1 - Cover page'!$B$9-I711)= 11,"11", IF(('1 - Cover page'!$B$9-I711)= 12,"12", IF(('1 - Cover page'!$B$9-I711)= 13,"13", IF(('1 - Cover page'!$B$9-I711)= 14,"14", IF(('1 - Cover page'!$B$9-I711)= 15,"15",  ""))))))))))))))))</f>
        <v>0</v>
      </c>
      <c r="AA711" t="e">
        <f>VLOOKUP(E711,'Age group'!$A$2:$B$7,2,TRUE)</f>
        <v>#N/A</v>
      </c>
    </row>
    <row r="712" spans="1:27" ht="12.75" x14ac:dyDescent="0.2">
      <c r="A712" s="30">
        <v>709</v>
      </c>
      <c r="B712" s="31"/>
      <c r="C712" s="31"/>
      <c r="D712" s="32"/>
      <c r="E712" s="104"/>
      <c r="F712" s="31"/>
      <c r="G712" s="31"/>
      <c r="H712" s="33"/>
      <c r="I712" s="16"/>
      <c r="J712" s="34"/>
      <c r="K712" s="34"/>
      <c r="L712" s="35"/>
      <c r="M712" s="36"/>
      <c r="N712" s="37"/>
      <c r="O712" s="37"/>
      <c r="P712" s="37"/>
      <c r="Q712" s="38"/>
      <c r="R712" s="38"/>
      <c r="S712" s="37"/>
      <c r="T712" s="39"/>
      <c r="U712" s="39"/>
      <c r="V712" s="40"/>
      <c r="X712" t="str">
        <f>IF(('1 - Cover page'!$B$9-M712)&lt;6,"&lt;=5 Days","&gt;5 Days")</f>
        <v>&lt;=5 Days</v>
      </c>
      <c r="Y712" t="str">
        <f>IF(('1 - Cover page'!$B$9-M712)=0,"0", IF(('1 - Cover page'!$B$9-M712)= 1,"1", IF(('1 - Cover page'!$B$9-M712)= 2,"2", IF(('1 - Cover page'!$B$9-M712)= 3,"3", IF(('1 - Cover page'!$B$9-M712)= 4,"4", IF(('1 - Cover page'!$B$9-M712)= 5,"5", IF(('1 - Cover page'!$B$9-M712)= 6,"6", IF(('1 - Cover page'!$B$9-M712)= 7,"7", IF(('1 - Cover page'!$B$9-M712)= 8,"8", IF(('1 - Cover page'!$B$9-M712)= 9,"9", IF(('1 - Cover page'!$B$9-M712)= 10,"10", IF(('1 - Cover page'!$B$9-M712)= 11,"11", IF(('1 - Cover page'!$B$9-M712)= 12,"12", IF(('1 - Cover page'!$B$9-M712)= 13,"13", IF(('1 - Cover page'!$B$9-M712)= 14,"14", IF(('1 - Cover page'!$B$9-M712)= 15,"15",  ""))))))))))))))))</f>
        <v>0</v>
      </c>
      <c r="Z712" t="str">
        <f>IF(('1 - Cover page'!$B$9-I712)=0,"0", IF(('1 - Cover page'!$B$9-I712)= 1,"1", IF(('1 - Cover page'!$B$9-I712)= 2,"2", IF(('1 - Cover page'!$B$9-I712)= 3,"3", IF(('1 - Cover page'!$B$9-I712)= 4,"4", IF(('1 - Cover page'!$B$9-I712)= 5,"5", IF(('1 - Cover page'!$B$9-I712)= 6,"6", IF(('1 - Cover page'!$B$9-I712)= 7,"7", IF(('1 - Cover page'!$B$9-I712)= 8,"8", IF(('1 - Cover page'!$B$9-I712)= 9,"9", IF(('1 - Cover page'!$B$9-I712)= 10,"10", IF(('1 - Cover page'!$B$9-I712)= 11,"11", IF(('1 - Cover page'!$B$9-I712)= 12,"12", IF(('1 - Cover page'!$B$9-I712)= 13,"13", IF(('1 - Cover page'!$B$9-I712)= 14,"14", IF(('1 - Cover page'!$B$9-I712)= 15,"15",  ""))))))))))))))))</f>
        <v>0</v>
      </c>
      <c r="AA712" t="e">
        <f>VLOOKUP(E712,'Age group'!$A$2:$B$7,2,TRUE)</f>
        <v>#N/A</v>
      </c>
    </row>
    <row r="713" spans="1:27" ht="12.75" x14ac:dyDescent="0.2">
      <c r="A713" s="30">
        <v>710</v>
      </c>
      <c r="B713" s="31"/>
      <c r="C713" s="31"/>
      <c r="D713" s="32"/>
      <c r="E713" s="104"/>
      <c r="F713" s="31"/>
      <c r="G713" s="31"/>
      <c r="H713" s="33"/>
      <c r="I713" s="16"/>
      <c r="J713" s="34"/>
      <c r="K713" s="34"/>
      <c r="L713" s="35"/>
      <c r="M713" s="36"/>
      <c r="N713" s="37"/>
      <c r="O713" s="37"/>
      <c r="P713" s="37"/>
      <c r="Q713" s="38"/>
      <c r="R713" s="38"/>
      <c r="S713" s="37"/>
      <c r="T713" s="39"/>
      <c r="U713" s="39"/>
      <c r="V713" s="40"/>
      <c r="X713" t="str">
        <f>IF(('1 - Cover page'!$B$9-M713)&lt;6,"&lt;=5 Days","&gt;5 Days")</f>
        <v>&lt;=5 Days</v>
      </c>
      <c r="Y713" t="str">
        <f>IF(('1 - Cover page'!$B$9-M713)=0,"0", IF(('1 - Cover page'!$B$9-M713)= 1,"1", IF(('1 - Cover page'!$B$9-M713)= 2,"2", IF(('1 - Cover page'!$B$9-M713)= 3,"3", IF(('1 - Cover page'!$B$9-M713)= 4,"4", IF(('1 - Cover page'!$B$9-M713)= 5,"5", IF(('1 - Cover page'!$B$9-M713)= 6,"6", IF(('1 - Cover page'!$B$9-M713)= 7,"7", IF(('1 - Cover page'!$B$9-M713)= 8,"8", IF(('1 - Cover page'!$B$9-M713)= 9,"9", IF(('1 - Cover page'!$B$9-M713)= 10,"10", IF(('1 - Cover page'!$B$9-M713)= 11,"11", IF(('1 - Cover page'!$B$9-M713)= 12,"12", IF(('1 - Cover page'!$B$9-M713)= 13,"13", IF(('1 - Cover page'!$B$9-M713)= 14,"14", IF(('1 - Cover page'!$B$9-M713)= 15,"15",  ""))))))))))))))))</f>
        <v>0</v>
      </c>
      <c r="Z713" t="str">
        <f>IF(('1 - Cover page'!$B$9-I713)=0,"0", IF(('1 - Cover page'!$B$9-I713)= 1,"1", IF(('1 - Cover page'!$B$9-I713)= 2,"2", IF(('1 - Cover page'!$B$9-I713)= 3,"3", IF(('1 - Cover page'!$B$9-I713)= 4,"4", IF(('1 - Cover page'!$B$9-I713)= 5,"5", IF(('1 - Cover page'!$B$9-I713)= 6,"6", IF(('1 - Cover page'!$B$9-I713)= 7,"7", IF(('1 - Cover page'!$B$9-I713)= 8,"8", IF(('1 - Cover page'!$B$9-I713)= 9,"9", IF(('1 - Cover page'!$B$9-I713)= 10,"10", IF(('1 - Cover page'!$B$9-I713)= 11,"11", IF(('1 - Cover page'!$B$9-I713)= 12,"12", IF(('1 - Cover page'!$B$9-I713)= 13,"13", IF(('1 - Cover page'!$B$9-I713)= 14,"14", IF(('1 - Cover page'!$B$9-I713)= 15,"15",  ""))))))))))))))))</f>
        <v>0</v>
      </c>
      <c r="AA713" t="e">
        <f>VLOOKUP(E713,'Age group'!$A$2:$B$7,2,TRUE)</f>
        <v>#N/A</v>
      </c>
    </row>
    <row r="714" spans="1:27" ht="12.75" x14ac:dyDescent="0.2">
      <c r="A714" s="30">
        <v>711</v>
      </c>
      <c r="B714" s="31"/>
      <c r="C714" s="31"/>
      <c r="D714" s="32"/>
      <c r="E714" s="104"/>
      <c r="F714" s="31"/>
      <c r="G714" s="31"/>
      <c r="H714" s="33"/>
      <c r="I714" s="16"/>
      <c r="J714" s="34"/>
      <c r="K714" s="34"/>
      <c r="L714" s="35"/>
      <c r="M714" s="36"/>
      <c r="N714" s="37"/>
      <c r="O714" s="37"/>
      <c r="P714" s="37"/>
      <c r="Q714" s="38"/>
      <c r="R714" s="38"/>
      <c r="S714" s="37"/>
      <c r="T714" s="39"/>
      <c r="U714" s="39"/>
      <c r="V714" s="40"/>
      <c r="X714" t="str">
        <f>IF(('1 - Cover page'!$B$9-M714)&lt;6,"&lt;=5 Days","&gt;5 Days")</f>
        <v>&lt;=5 Days</v>
      </c>
      <c r="Y714" t="str">
        <f>IF(('1 - Cover page'!$B$9-M714)=0,"0", IF(('1 - Cover page'!$B$9-M714)= 1,"1", IF(('1 - Cover page'!$B$9-M714)= 2,"2", IF(('1 - Cover page'!$B$9-M714)= 3,"3", IF(('1 - Cover page'!$B$9-M714)= 4,"4", IF(('1 - Cover page'!$B$9-M714)= 5,"5", IF(('1 - Cover page'!$B$9-M714)= 6,"6", IF(('1 - Cover page'!$B$9-M714)= 7,"7", IF(('1 - Cover page'!$B$9-M714)= 8,"8", IF(('1 - Cover page'!$B$9-M714)= 9,"9", IF(('1 - Cover page'!$B$9-M714)= 10,"10", IF(('1 - Cover page'!$B$9-M714)= 11,"11", IF(('1 - Cover page'!$B$9-M714)= 12,"12", IF(('1 - Cover page'!$B$9-M714)= 13,"13", IF(('1 - Cover page'!$B$9-M714)= 14,"14", IF(('1 - Cover page'!$B$9-M714)= 15,"15",  ""))))))))))))))))</f>
        <v>0</v>
      </c>
      <c r="Z714" t="str">
        <f>IF(('1 - Cover page'!$B$9-I714)=0,"0", IF(('1 - Cover page'!$B$9-I714)= 1,"1", IF(('1 - Cover page'!$B$9-I714)= 2,"2", IF(('1 - Cover page'!$B$9-I714)= 3,"3", IF(('1 - Cover page'!$B$9-I714)= 4,"4", IF(('1 - Cover page'!$B$9-I714)= 5,"5", IF(('1 - Cover page'!$B$9-I714)= 6,"6", IF(('1 - Cover page'!$B$9-I714)= 7,"7", IF(('1 - Cover page'!$B$9-I714)= 8,"8", IF(('1 - Cover page'!$B$9-I714)= 9,"9", IF(('1 - Cover page'!$B$9-I714)= 10,"10", IF(('1 - Cover page'!$B$9-I714)= 11,"11", IF(('1 - Cover page'!$B$9-I714)= 12,"12", IF(('1 - Cover page'!$B$9-I714)= 13,"13", IF(('1 - Cover page'!$B$9-I714)= 14,"14", IF(('1 - Cover page'!$B$9-I714)= 15,"15",  ""))))))))))))))))</f>
        <v>0</v>
      </c>
      <c r="AA714" t="e">
        <f>VLOOKUP(E714,'Age group'!$A$2:$B$7,2,TRUE)</f>
        <v>#N/A</v>
      </c>
    </row>
    <row r="715" spans="1:27" ht="12.75" x14ac:dyDescent="0.2">
      <c r="A715" s="30">
        <v>712</v>
      </c>
      <c r="B715" s="31"/>
      <c r="C715" s="31"/>
      <c r="D715" s="32"/>
      <c r="E715" s="104"/>
      <c r="F715" s="31"/>
      <c r="G715" s="31"/>
      <c r="H715" s="33"/>
      <c r="I715" s="16"/>
      <c r="J715" s="34"/>
      <c r="K715" s="34"/>
      <c r="L715" s="35"/>
      <c r="M715" s="36"/>
      <c r="N715" s="37"/>
      <c r="O715" s="37"/>
      <c r="P715" s="37"/>
      <c r="Q715" s="38"/>
      <c r="R715" s="38"/>
      <c r="S715" s="37"/>
      <c r="T715" s="39"/>
      <c r="U715" s="39"/>
      <c r="V715" s="40"/>
      <c r="X715" t="str">
        <f>IF(('1 - Cover page'!$B$9-M715)&lt;6,"&lt;=5 Days","&gt;5 Days")</f>
        <v>&lt;=5 Days</v>
      </c>
      <c r="Y715" t="str">
        <f>IF(('1 - Cover page'!$B$9-M715)=0,"0", IF(('1 - Cover page'!$B$9-M715)= 1,"1", IF(('1 - Cover page'!$B$9-M715)= 2,"2", IF(('1 - Cover page'!$B$9-M715)= 3,"3", IF(('1 - Cover page'!$B$9-M715)= 4,"4", IF(('1 - Cover page'!$B$9-M715)= 5,"5", IF(('1 - Cover page'!$B$9-M715)= 6,"6", IF(('1 - Cover page'!$B$9-M715)= 7,"7", IF(('1 - Cover page'!$B$9-M715)= 8,"8", IF(('1 - Cover page'!$B$9-M715)= 9,"9", IF(('1 - Cover page'!$B$9-M715)= 10,"10", IF(('1 - Cover page'!$B$9-M715)= 11,"11", IF(('1 - Cover page'!$B$9-M715)= 12,"12", IF(('1 - Cover page'!$B$9-M715)= 13,"13", IF(('1 - Cover page'!$B$9-M715)= 14,"14", IF(('1 - Cover page'!$B$9-M715)= 15,"15",  ""))))))))))))))))</f>
        <v>0</v>
      </c>
      <c r="Z715" t="str">
        <f>IF(('1 - Cover page'!$B$9-I715)=0,"0", IF(('1 - Cover page'!$B$9-I715)= 1,"1", IF(('1 - Cover page'!$B$9-I715)= 2,"2", IF(('1 - Cover page'!$B$9-I715)= 3,"3", IF(('1 - Cover page'!$B$9-I715)= 4,"4", IF(('1 - Cover page'!$B$9-I715)= 5,"5", IF(('1 - Cover page'!$B$9-I715)= 6,"6", IF(('1 - Cover page'!$B$9-I715)= 7,"7", IF(('1 - Cover page'!$B$9-I715)= 8,"8", IF(('1 - Cover page'!$B$9-I715)= 9,"9", IF(('1 - Cover page'!$B$9-I715)= 10,"10", IF(('1 - Cover page'!$B$9-I715)= 11,"11", IF(('1 - Cover page'!$B$9-I715)= 12,"12", IF(('1 - Cover page'!$B$9-I715)= 13,"13", IF(('1 - Cover page'!$B$9-I715)= 14,"14", IF(('1 - Cover page'!$B$9-I715)= 15,"15",  ""))))))))))))))))</f>
        <v>0</v>
      </c>
      <c r="AA715" t="e">
        <f>VLOOKUP(E715,'Age group'!$A$2:$B$7,2,TRUE)</f>
        <v>#N/A</v>
      </c>
    </row>
    <row r="716" spans="1:27" ht="12.75" x14ac:dyDescent="0.2">
      <c r="A716" s="30">
        <v>713</v>
      </c>
      <c r="B716" s="31"/>
      <c r="C716" s="31"/>
      <c r="D716" s="32"/>
      <c r="E716" s="104"/>
      <c r="F716" s="31"/>
      <c r="G716" s="31"/>
      <c r="H716" s="33"/>
      <c r="I716" s="16"/>
      <c r="J716" s="34"/>
      <c r="K716" s="34"/>
      <c r="L716" s="35"/>
      <c r="M716" s="36"/>
      <c r="N716" s="37"/>
      <c r="O716" s="37"/>
      <c r="P716" s="37"/>
      <c r="Q716" s="38"/>
      <c r="R716" s="38"/>
      <c r="S716" s="37"/>
      <c r="T716" s="39"/>
      <c r="U716" s="39"/>
      <c r="V716" s="40"/>
      <c r="X716" t="str">
        <f>IF(('1 - Cover page'!$B$9-M716)&lt;6,"&lt;=5 Days","&gt;5 Days")</f>
        <v>&lt;=5 Days</v>
      </c>
      <c r="Y716" t="str">
        <f>IF(('1 - Cover page'!$B$9-M716)=0,"0", IF(('1 - Cover page'!$B$9-M716)= 1,"1", IF(('1 - Cover page'!$B$9-M716)= 2,"2", IF(('1 - Cover page'!$B$9-M716)= 3,"3", IF(('1 - Cover page'!$B$9-M716)= 4,"4", IF(('1 - Cover page'!$B$9-M716)= 5,"5", IF(('1 - Cover page'!$B$9-M716)= 6,"6", IF(('1 - Cover page'!$B$9-M716)= 7,"7", IF(('1 - Cover page'!$B$9-M716)= 8,"8", IF(('1 - Cover page'!$B$9-M716)= 9,"9", IF(('1 - Cover page'!$B$9-M716)= 10,"10", IF(('1 - Cover page'!$B$9-M716)= 11,"11", IF(('1 - Cover page'!$B$9-M716)= 12,"12", IF(('1 - Cover page'!$B$9-M716)= 13,"13", IF(('1 - Cover page'!$B$9-M716)= 14,"14", IF(('1 - Cover page'!$B$9-M716)= 15,"15",  ""))))))))))))))))</f>
        <v>0</v>
      </c>
      <c r="Z716" t="str">
        <f>IF(('1 - Cover page'!$B$9-I716)=0,"0", IF(('1 - Cover page'!$B$9-I716)= 1,"1", IF(('1 - Cover page'!$B$9-I716)= 2,"2", IF(('1 - Cover page'!$B$9-I716)= 3,"3", IF(('1 - Cover page'!$B$9-I716)= 4,"4", IF(('1 - Cover page'!$B$9-I716)= 5,"5", IF(('1 - Cover page'!$B$9-I716)= 6,"6", IF(('1 - Cover page'!$B$9-I716)= 7,"7", IF(('1 - Cover page'!$B$9-I716)= 8,"8", IF(('1 - Cover page'!$B$9-I716)= 9,"9", IF(('1 - Cover page'!$B$9-I716)= 10,"10", IF(('1 - Cover page'!$B$9-I716)= 11,"11", IF(('1 - Cover page'!$B$9-I716)= 12,"12", IF(('1 - Cover page'!$B$9-I716)= 13,"13", IF(('1 - Cover page'!$B$9-I716)= 14,"14", IF(('1 - Cover page'!$B$9-I716)= 15,"15",  ""))))))))))))))))</f>
        <v>0</v>
      </c>
      <c r="AA716" t="e">
        <f>VLOOKUP(E716,'Age group'!$A$2:$B$7,2,TRUE)</f>
        <v>#N/A</v>
      </c>
    </row>
    <row r="717" spans="1:27" ht="12.75" x14ac:dyDescent="0.2">
      <c r="A717" s="30">
        <v>714</v>
      </c>
      <c r="B717" s="31"/>
      <c r="C717" s="31"/>
      <c r="D717" s="32"/>
      <c r="E717" s="104"/>
      <c r="F717" s="31"/>
      <c r="G717" s="31"/>
      <c r="H717" s="33"/>
      <c r="I717" s="16"/>
      <c r="J717" s="34"/>
      <c r="K717" s="34"/>
      <c r="L717" s="35"/>
      <c r="M717" s="36"/>
      <c r="N717" s="37"/>
      <c r="O717" s="37"/>
      <c r="P717" s="37"/>
      <c r="Q717" s="38"/>
      <c r="R717" s="38"/>
      <c r="S717" s="37"/>
      <c r="T717" s="39"/>
      <c r="U717" s="39"/>
      <c r="V717" s="40"/>
      <c r="X717" t="str">
        <f>IF(('1 - Cover page'!$B$9-M717)&lt;6,"&lt;=5 Days","&gt;5 Days")</f>
        <v>&lt;=5 Days</v>
      </c>
      <c r="Y717" t="str">
        <f>IF(('1 - Cover page'!$B$9-M717)=0,"0", IF(('1 - Cover page'!$B$9-M717)= 1,"1", IF(('1 - Cover page'!$B$9-M717)= 2,"2", IF(('1 - Cover page'!$B$9-M717)= 3,"3", IF(('1 - Cover page'!$B$9-M717)= 4,"4", IF(('1 - Cover page'!$B$9-M717)= 5,"5", IF(('1 - Cover page'!$B$9-M717)= 6,"6", IF(('1 - Cover page'!$B$9-M717)= 7,"7", IF(('1 - Cover page'!$B$9-M717)= 8,"8", IF(('1 - Cover page'!$B$9-M717)= 9,"9", IF(('1 - Cover page'!$B$9-M717)= 10,"10", IF(('1 - Cover page'!$B$9-M717)= 11,"11", IF(('1 - Cover page'!$B$9-M717)= 12,"12", IF(('1 - Cover page'!$B$9-M717)= 13,"13", IF(('1 - Cover page'!$B$9-M717)= 14,"14", IF(('1 - Cover page'!$B$9-M717)= 15,"15",  ""))))))))))))))))</f>
        <v>0</v>
      </c>
      <c r="Z717" t="str">
        <f>IF(('1 - Cover page'!$B$9-I717)=0,"0", IF(('1 - Cover page'!$B$9-I717)= 1,"1", IF(('1 - Cover page'!$B$9-I717)= 2,"2", IF(('1 - Cover page'!$B$9-I717)= 3,"3", IF(('1 - Cover page'!$B$9-I717)= 4,"4", IF(('1 - Cover page'!$B$9-I717)= 5,"5", IF(('1 - Cover page'!$B$9-I717)= 6,"6", IF(('1 - Cover page'!$B$9-I717)= 7,"7", IF(('1 - Cover page'!$B$9-I717)= 8,"8", IF(('1 - Cover page'!$B$9-I717)= 9,"9", IF(('1 - Cover page'!$B$9-I717)= 10,"10", IF(('1 - Cover page'!$B$9-I717)= 11,"11", IF(('1 - Cover page'!$B$9-I717)= 12,"12", IF(('1 - Cover page'!$B$9-I717)= 13,"13", IF(('1 - Cover page'!$B$9-I717)= 14,"14", IF(('1 - Cover page'!$B$9-I717)= 15,"15",  ""))))))))))))))))</f>
        <v>0</v>
      </c>
      <c r="AA717" t="e">
        <f>VLOOKUP(E717,'Age group'!$A$2:$B$7,2,TRUE)</f>
        <v>#N/A</v>
      </c>
    </row>
    <row r="718" spans="1:27" ht="12.75" x14ac:dyDescent="0.2">
      <c r="A718" s="30">
        <v>715</v>
      </c>
      <c r="B718" s="31"/>
      <c r="C718" s="31"/>
      <c r="D718" s="32"/>
      <c r="E718" s="104"/>
      <c r="F718" s="31"/>
      <c r="G718" s="31"/>
      <c r="H718" s="33"/>
      <c r="I718" s="16"/>
      <c r="J718" s="34"/>
      <c r="K718" s="34"/>
      <c r="L718" s="35"/>
      <c r="M718" s="36"/>
      <c r="N718" s="37"/>
      <c r="O718" s="37"/>
      <c r="P718" s="37"/>
      <c r="Q718" s="38"/>
      <c r="R718" s="38"/>
      <c r="S718" s="37"/>
      <c r="T718" s="39"/>
      <c r="U718" s="39"/>
      <c r="V718" s="40"/>
      <c r="X718" t="str">
        <f>IF(('1 - Cover page'!$B$9-M718)&lt;6,"&lt;=5 Days","&gt;5 Days")</f>
        <v>&lt;=5 Days</v>
      </c>
      <c r="Y718" t="str">
        <f>IF(('1 - Cover page'!$B$9-M718)=0,"0", IF(('1 - Cover page'!$B$9-M718)= 1,"1", IF(('1 - Cover page'!$B$9-M718)= 2,"2", IF(('1 - Cover page'!$B$9-M718)= 3,"3", IF(('1 - Cover page'!$B$9-M718)= 4,"4", IF(('1 - Cover page'!$B$9-M718)= 5,"5", IF(('1 - Cover page'!$B$9-M718)= 6,"6", IF(('1 - Cover page'!$B$9-M718)= 7,"7", IF(('1 - Cover page'!$B$9-M718)= 8,"8", IF(('1 - Cover page'!$B$9-M718)= 9,"9", IF(('1 - Cover page'!$B$9-M718)= 10,"10", IF(('1 - Cover page'!$B$9-M718)= 11,"11", IF(('1 - Cover page'!$B$9-M718)= 12,"12", IF(('1 - Cover page'!$B$9-M718)= 13,"13", IF(('1 - Cover page'!$B$9-M718)= 14,"14", IF(('1 - Cover page'!$B$9-M718)= 15,"15",  ""))))))))))))))))</f>
        <v>0</v>
      </c>
      <c r="Z718" t="str">
        <f>IF(('1 - Cover page'!$B$9-I718)=0,"0", IF(('1 - Cover page'!$B$9-I718)= 1,"1", IF(('1 - Cover page'!$B$9-I718)= 2,"2", IF(('1 - Cover page'!$B$9-I718)= 3,"3", IF(('1 - Cover page'!$B$9-I718)= 4,"4", IF(('1 - Cover page'!$B$9-I718)= 5,"5", IF(('1 - Cover page'!$B$9-I718)= 6,"6", IF(('1 - Cover page'!$B$9-I718)= 7,"7", IF(('1 - Cover page'!$B$9-I718)= 8,"8", IF(('1 - Cover page'!$B$9-I718)= 9,"9", IF(('1 - Cover page'!$B$9-I718)= 10,"10", IF(('1 - Cover page'!$B$9-I718)= 11,"11", IF(('1 - Cover page'!$B$9-I718)= 12,"12", IF(('1 - Cover page'!$B$9-I718)= 13,"13", IF(('1 - Cover page'!$B$9-I718)= 14,"14", IF(('1 - Cover page'!$B$9-I718)= 15,"15",  ""))))))))))))))))</f>
        <v>0</v>
      </c>
      <c r="AA718" t="e">
        <f>VLOOKUP(E718,'Age group'!$A$2:$B$7,2,TRUE)</f>
        <v>#N/A</v>
      </c>
    </row>
    <row r="719" spans="1:27" ht="12.75" x14ac:dyDescent="0.2">
      <c r="A719" s="30">
        <v>716</v>
      </c>
      <c r="B719" s="31"/>
      <c r="C719" s="31"/>
      <c r="D719" s="32"/>
      <c r="E719" s="104"/>
      <c r="F719" s="31"/>
      <c r="G719" s="31"/>
      <c r="H719" s="33"/>
      <c r="I719" s="16"/>
      <c r="J719" s="34"/>
      <c r="K719" s="34"/>
      <c r="L719" s="35"/>
      <c r="M719" s="36"/>
      <c r="N719" s="37"/>
      <c r="O719" s="37"/>
      <c r="P719" s="37"/>
      <c r="Q719" s="38"/>
      <c r="R719" s="38"/>
      <c r="S719" s="37"/>
      <c r="T719" s="39"/>
      <c r="U719" s="39"/>
      <c r="V719" s="40"/>
      <c r="X719" t="str">
        <f>IF(('1 - Cover page'!$B$9-M719)&lt;6,"&lt;=5 Days","&gt;5 Days")</f>
        <v>&lt;=5 Days</v>
      </c>
      <c r="Y719" t="str">
        <f>IF(('1 - Cover page'!$B$9-M719)=0,"0", IF(('1 - Cover page'!$B$9-M719)= 1,"1", IF(('1 - Cover page'!$B$9-M719)= 2,"2", IF(('1 - Cover page'!$B$9-M719)= 3,"3", IF(('1 - Cover page'!$B$9-M719)= 4,"4", IF(('1 - Cover page'!$B$9-M719)= 5,"5", IF(('1 - Cover page'!$B$9-M719)= 6,"6", IF(('1 - Cover page'!$B$9-M719)= 7,"7", IF(('1 - Cover page'!$B$9-M719)= 8,"8", IF(('1 - Cover page'!$B$9-M719)= 9,"9", IF(('1 - Cover page'!$B$9-M719)= 10,"10", IF(('1 - Cover page'!$B$9-M719)= 11,"11", IF(('1 - Cover page'!$B$9-M719)= 12,"12", IF(('1 - Cover page'!$B$9-M719)= 13,"13", IF(('1 - Cover page'!$B$9-M719)= 14,"14", IF(('1 - Cover page'!$B$9-M719)= 15,"15",  ""))))))))))))))))</f>
        <v>0</v>
      </c>
      <c r="Z719" t="str">
        <f>IF(('1 - Cover page'!$B$9-I719)=0,"0", IF(('1 - Cover page'!$B$9-I719)= 1,"1", IF(('1 - Cover page'!$B$9-I719)= 2,"2", IF(('1 - Cover page'!$B$9-I719)= 3,"3", IF(('1 - Cover page'!$B$9-I719)= 4,"4", IF(('1 - Cover page'!$B$9-I719)= 5,"5", IF(('1 - Cover page'!$B$9-I719)= 6,"6", IF(('1 - Cover page'!$B$9-I719)= 7,"7", IF(('1 - Cover page'!$B$9-I719)= 8,"8", IF(('1 - Cover page'!$B$9-I719)= 9,"9", IF(('1 - Cover page'!$B$9-I719)= 10,"10", IF(('1 - Cover page'!$B$9-I719)= 11,"11", IF(('1 - Cover page'!$B$9-I719)= 12,"12", IF(('1 - Cover page'!$B$9-I719)= 13,"13", IF(('1 - Cover page'!$B$9-I719)= 14,"14", IF(('1 - Cover page'!$B$9-I719)= 15,"15",  ""))))))))))))))))</f>
        <v>0</v>
      </c>
      <c r="AA719" t="e">
        <f>VLOOKUP(E719,'Age group'!$A$2:$B$7,2,TRUE)</f>
        <v>#N/A</v>
      </c>
    </row>
    <row r="720" spans="1:27" ht="12.75" x14ac:dyDescent="0.2">
      <c r="A720" s="30">
        <v>717</v>
      </c>
      <c r="B720" s="31"/>
      <c r="C720" s="31"/>
      <c r="D720" s="32"/>
      <c r="E720" s="104"/>
      <c r="F720" s="31"/>
      <c r="G720" s="31"/>
      <c r="H720" s="33"/>
      <c r="I720" s="16"/>
      <c r="J720" s="34"/>
      <c r="K720" s="34"/>
      <c r="L720" s="35"/>
      <c r="M720" s="36"/>
      <c r="N720" s="37"/>
      <c r="O720" s="37"/>
      <c r="P720" s="37"/>
      <c r="Q720" s="38"/>
      <c r="R720" s="38"/>
      <c r="S720" s="37"/>
      <c r="T720" s="39"/>
      <c r="U720" s="39"/>
      <c r="V720" s="40"/>
      <c r="X720" t="str">
        <f>IF(('1 - Cover page'!$B$9-M720)&lt;6,"&lt;=5 Days","&gt;5 Days")</f>
        <v>&lt;=5 Days</v>
      </c>
      <c r="Y720" t="str">
        <f>IF(('1 - Cover page'!$B$9-M720)=0,"0", IF(('1 - Cover page'!$B$9-M720)= 1,"1", IF(('1 - Cover page'!$B$9-M720)= 2,"2", IF(('1 - Cover page'!$B$9-M720)= 3,"3", IF(('1 - Cover page'!$B$9-M720)= 4,"4", IF(('1 - Cover page'!$B$9-M720)= 5,"5", IF(('1 - Cover page'!$B$9-M720)= 6,"6", IF(('1 - Cover page'!$B$9-M720)= 7,"7", IF(('1 - Cover page'!$B$9-M720)= 8,"8", IF(('1 - Cover page'!$B$9-M720)= 9,"9", IF(('1 - Cover page'!$B$9-M720)= 10,"10", IF(('1 - Cover page'!$B$9-M720)= 11,"11", IF(('1 - Cover page'!$B$9-M720)= 12,"12", IF(('1 - Cover page'!$B$9-M720)= 13,"13", IF(('1 - Cover page'!$B$9-M720)= 14,"14", IF(('1 - Cover page'!$B$9-M720)= 15,"15",  ""))))))))))))))))</f>
        <v>0</v>
      </c>
      <c r="Z720" t="str">
        <f>IF(('1 - Cover page'!$B$9-I720)=0,"0", IF(('1 - Cover page'!$B$9-I720)= 1,"1", IF(('1 - Cover page'!$B$9-I720)= 2,"2", IF(('1 - Cover page'!$B$9-I720)= 3,"3", IF(('1 - Cover page'!$B$9-I720)= 4,"4", IF(('1 - Cover page'!$B$9-I720)= 5,"5", IF(('1 - Cover page'!$B$9-I720)= 6,"6", IF(('1 - Cover page'!$B$9-I720)= 7,"7", IF(('1 - Cover page'!$B$9-I720)= 8,"8", IF(('1 - Cover page'!$B$9-I720)= 9,"9", IF(('1 - Cover page'!$B$9-I720)= 10,"10", IF(('1 - Cover page'!$B$9-I720)= 11,"11", IF(('1 - Cover page'!$B$9-I720)= 12,"12", IF(('1 - Cover page'!$B$9-I720)= 13,"13", IF(('1 - Cover page'!$B$9-I720)= 14,"14", IF(('1 - Cover page'!$B$9-I720)= 15,"15",  ""))))))))))))))))</f>
        <v>0</v>
      </c>
      <c r="AA720" t="e">
        <f>VLOOKUP(E720,'Age group'!$A$2:$B$7,2,TRUE)</f>
        <v>#N/A</v>
      </c>
    </row>
    <row r="721" spans="1:27" ht="12.75" x14ac:dyDescent="0.2">
      <c r="A721" s="30">
        <v>718</v>
      </c>
      <c r="B721" s="31"/>
      <c r="C721" s="31"/>
      <c r="D721" s="32"/>
      <c r="E721" s="104"/>
      <c r="F721" s="31"/>
      <c r="G721" s="31"/>
      <c r="H721" s="33"/>
      <c r="I721" s="16"/>
      <c r="J721" s="34"/>
      <c r="K721" s="34"/>
      <c r="L721" s="35"/>
      <c r="M721" s="36"/>
      <c r="N721" s="37"/>
      <c r="O721" s="37"/>
      <c r="P721" s="37"/>
      <c r="Q721" s="38"/>
      <c r="R721" s="38"/>
      <c r="S721" s="37"/>
      <c r="T721" s="39"/>
      <c r="U721" s="39"/>
      <c r="V721" s="40"/>
      <c r="X721" t="str">
        <f>IF(('1 - Cover page'!$B$9-M721)&lt;6,"&lt;=5 Days","&gt;5 Days")</f>
        <v>&lt;=5 Days</v>
      </c>
      <c r="Y721" t="str">
        <f>IF(('1 - Cover page'!$B$9-M721)=0,"0", IF(('1 - Cover page'!$B$9-M721)= 1,"1", IF(('1 - Cover page'!$B$9-M721)= 2,"2", IF(('1 - Cover page'!$B$9-M721)= 3,"3", IF(('1 - Cover page'!$B$9-M721)= 4,"4", IF(('1 - Cover page'!$B$9-M721)= 5,"5", IF(('1 - Cover page'!$B$9-M721)= 6,"6", IF(('1 - Cover page'!$B$9-M721)= 7,"7", IF(('1 - Cover page'!$B$9-M721)= 8,"8", IF(('1 - Cover page'!$B$9-M721)= 9,"9", IF(('1 - Cover page'!$B$9-M721)= 10,"10", IF(('1 - Cover page'!$B$9-M721)= 11,"11", IF(('1 - Cover page'!$B$9-M721)= 12,"12", IF(('1 - Cover page'!$B$9-M721)= 13,"13", IF(('1 - Cover page'!$B$9-M721)= 14,"14", IF(('1 - Cover page'!$B$9-M721)= 15,"15",  ""))))))))))))))))</f>
        <v>0</v>
      </c>
      <c r="Z721" t="str">
        <f>IF(('1 - Cover page'!$B$9-I721)=0,"0", IF(('1 - Cover page'!$B$9-I721)= 1,"1", IF(('1 - Cover page'!$B$9-I721)= 2,"2", IF(('1 - Cover page'!$B$9-I721)= 3,"3", IF(('1 - Cover page'!$B$9-I721)= 4,"4", IF(('1 - Cover page'!$B$9-I721)= 5,"5", IF(('1 - Cover page'!$B$9-I721)= 6,"6", IF(('1 - Cover page'!$B$9-I721)= 7,"7", IF(('1 - Cover page'!$B$9-I721)= 8,"8", IF(('1 - Cover page'!$B$9-I721)= 9,"9", IF(('1 - Cover page'!$B$9-I721)= 10,"10", IF(('1 - Cover page'!$B$9-I721)= 11,"11", IF(('1 - Cover page'!$B$9-I721)= 12,"12", IF(('1 - Cover page'!$B$9-I721)= 13,"13", IF(('1 - Cover page'!$B$9-I721)= 14,"14", IF(('1 - Cover page'!$B$9-I721)= 15,"15",  ""))))))))))))))))</f>
        <v>0</v>
      </c>
      <c r="AA721" t="e">
        <f>VLOOKUP(E721,'Age group'!$A$2:$B$7,2,TRUE)</f>
        <v>#N/A</v>
      </c>
    </row>
    <row r="722" spans="1:27" ht="12.75" x14ac:dyDescent="0.2">
      <c r="A722" s="30">
        <v>719</v>
      </c>
      <c r="B722" s="31"/>
      <c r="C722" s="31"/>
      <c r="D722" s="32"/>
      <c r="E722" s="104"/>
      <c r="F722" s="31"/>
      <c r="G722" s="31"/>
      <c r="H722" s="33"/>
      <c r="I722" s="16"/>
      <c r="J722" s="34"/>
      <c r="K722" s="34"/>
      <c r="L722" s="35"/>
      <c r="M722" s="36"/>
      <c r="N722" s="37"/>
      <c r="O722" s="37"/>
      <c r="P722" s="37"/>
      <c r="Q722" s="38"/>
      <c r="R722" s="38"/>
      <c r="S722" s="37"/>
      <c r="T722" s="39"/>
      <c r="U722" s="39"/>
      <c r="V722" s="40"/>
      <c r="X722" t="str">
        <f>IF(('1 - Cover page'!$B$9-M722)&lt;6,"&lt;=5 Days","&gt;5 Days")</f>
        <v>&lt;=5 Days</v>
      </c>
      <c r="Y722" t="str">
        <f>IF(('1 - Cover page'!$B$9-M722)=0,"0", IF(('1 - Cover page'!$B$9-M722)= 1,"1", IF(('1 - Cover page'!$B$9-M722)= 2,"2", IF(('1 - Cover page'!$B$9-M722)= 3,"3", IF(('1 - Cover page'!$B$9-M722)= 4,"4", IF(('1 - Cover page'!$B$9-M722)= 5,"5", IF(('1 - Cover page'!$B$9-M722)= 6,"6", IF(('1 - Cover page'!$B$9-M722)= 7,"7", IF(('1 - Cover page'!$B$9-M722)= 8,"8", IF(('1 - Cover page'!$B$9-M722)= 9,"9", IF(('1 - Cover page'!$B$9-M722)= 10,"10", IF(('1 - Cover page'!$B$9-M722)= 11,"11", IF(('1 - Cover page'!$B$9-M722)= 12,"12", IF(('1 - Cover page'!$B$9-M722)= 13,"13", IF(('1 - Cover page'!$B$9-M722)= 14,"14", IF(('1 - Cover page'!$B$9-M722)= 15,"15",  ""))))))))))))))))</f>
        <v>0</v>
      </c>
      <c r="Z722" t="str">
        <f>IF(('1 - Cover page'!$B$9-I722)=0,"0", IF(('1 - Cover page'!$B$9-I722)= 1,"1", IF(('1 - Cover page'!$B$9-I722)= 2,"2", IF(('1 - Cover page'!$B$9-I722)= 3,"3", IF(('1 - Cover page'!$B$9-I722)= 4,"4", IF(('1 - Cover page'!$B$9-I722)= 5,"5", IF(('1 - Cover page'!$B$9-I722)= 6,"6", IF(('1 - Cover page'!$B$9-I722)= 7,"7", IF(('1 - Cover page'!$B$9-I722)= 8,"8", IF(('1 - Cover page'!$B$9-I722)= 9,"9", IF(('1 - Cover page'!$B$9-I722)= 10,"10", IF(('1 - Cover page'!$B$9-I722)= 11,"11", IF(('1 - Cover page'!$B$9-I722)= 12,"12", IF(('1 - Cover page'!$B$9-I722)= 13,"13", IF(('1 - Cover page'!$B$9-I722)= 14,"14", IF(('1 - Cover page'!$B$9-I722)= 15,"15",  ""))))))))))))))))</f>
        <v>0</v>
      </c>
      <c r="AA722" t="e">
        <f>VLOOKUP(E722,'Age group'!$A$2:$B$7,2,TRUE)</f>
        <v>#N/A</v>
      </c>
    </row>
    <row r="723" spans="1:27" ht="12.75" x14ac:dyDescent="0.2">
      <c r="A723" s="30">
        <v>720</v>
      </c>
      <c r="B723" s="31"/>
      <c r="C723" s="31"/>
      <c r="D723" s="32"/>
      <c r="E723" s="104"/>
      <c r="F723" s="31"/>
      <c r="G723" s="31"/>
      <c r="H723" s="33"/>
      <c r="I723" s="16"/>
      <c r="J723" s="34"/>
      <c r="K723" s="34"/>
      <c r="L723" s="35"/>
      <c r="M723" s="36"/>
      <c r="N723" s="37"/>
      <c r="O723" s="37"/>
      <c r="P723" s="37"/>
      <c r="Q723" s="38"/>
      <c r="R723" s="38"/>
      <c r="S723" s="37"/>
      <c r="T723" s="39"/>
      <c r="U723" s="39"/>
      <c r="V723" s="40"/>
      <c r="X723" t="str">
        <f>IF(('1 - Cover page'!$B$9-M723)&lt;6,"&lt;=5 Days","&gt;5 Days")</f>
        <v>&lt;=5 Days</v>
      </c>
      <c r="Y723" t="str">
        <f>IF(('1 - Cover page'!$B$9-M723)=0,"0", IF(('1 - Cover page'!$B$9-M723)= 1,"1", IF(('1 - Cover page'!$B$9-M723)= 2,"2", IF(('1 - Cover page'!$B$9-M723)= 3,"3", IF(('1 - Cover page'!$B$9-M723)= 4,"4", IF(('1 - Cover page'!$B$9-M723)= 5,"5", IF(('1 - Cover page'!$B$9-M723)= 6,"6", IF(('1 - Cover page'!$B$9-M723)= 7,"7", IF(('1 - Cover page'!$B$9-M723)= 8,"8", IF(('1 - Cover page'!$B$9-M723)= 9,"9", IF(('1 - Cover page'!$B$9-M723)= 10,"10", IF(('1 - Cover page'!$B$9-M723)= 11,"11", IF(('1 - Cover page'!$B$9-M723)= 12,"12", IF(('1 - Cover page'!$B$9-M723)= 13,"13", IF(('1 - Cover page'!$B$9-M723)= 14,"14", IF(('1 - Cover page'!$B$9-M723)= 15,"15",  ""))))))))))))))))</f>
        <v>0</v>
      </c>
      <c r="Z723" t="str">
        <f>IF(('1 - Cover page'!$B$9-I723)=0,"0", IF(('1 - Cover page'!$B$9-I723)= 1,"1", IF(('1 - Cover page'!$B$9-I723)= 2,"2", IF(('1 - Cover page'!$B$9-I723)= 3,"3", IF(('1 - Cover page'!$B$9-I723)= 4,"4", IF(('1 - Cover page'!$B$9-I723)= 5,"5", IF(('1 - Cover page'!$B$9-I723)= 6,"6", IF(('1 - Cover page'!$B$9-I723)= 7,"7", IF(('1 - Cover page'!$B$9-I723)= 8,"8", IF(('1 - Cover page'!$B$9-I723)= 9,"9", IF(('1 - Cover page'!$B$9-I723)= 10,"10", IF(('1 - Cover page'!$B$9-I723)= 11,"11", IF(('1 - Cover page'!$B$9-I723)= 12,"12", IF(('1 - Cover page'!$B$9-I723)= 13,"13", IF(('1 - Cover page'!$B$9-I723)= 14,"14", IF(('1 - Cover page'!$B$9-I723)= 15,"15",  ""))))))))))))))))</f>
        <v>0</v>
      </c>
      <c r="AA723" t="e">
        <f>VLOOKUP(E723,'Age group'!$A$2:$B$7,2,TRUE)</f>
        <v>#N/A</v>
      </c>
    </row>
    <row r="724" spans="1:27" ht="12.75" x14ac:dyDescent="0.2">
      <c r="A724" s="30">
        <v>721</v>
      </c>
      <c r="B724" s="31"/>
      <c r="C724" s="31"/>
      <c r="D724" s="32"/>
      <c r="E724" s="104"/>
      <c r="F724" s="31"/>
      <c r="G724" s="31"/>
      <c r="H724" s="33"/>
      <c r="I724" s="16"/>
      <c r="J724" s="34"/>
      <c r="K724" s="34"/>
      <c r="L724" s="35"/>
      <c r="M724" s="36"/>
      <c r="N724" s="37"/>
      <c r="O724" s="37"/>
      <c r="P724" s="37"/>
      <c r="Q724" s="38"/>
      <c r="R724" s="38"/>
      <c r="S724" s="37"/>
      <c r="T724" s="39"/>
      <c r="U724" s="39"/>
      <c r="V724" s="40"/>
      <c r="X724" t="str">
        <f>IF(('1 - Cover page'!$B$9-M724)&lt;6,"&lt;=5 Days","&gt;5 Days")</f>
        <v>&lt;=5 Days</v>
      </c>
      <c r="Y724" t="str">
        <f>IF(('1 - Cover page'!$B$9-M724)=0,"0", IF(('1 - Cover page'!$B$9-M724)= 1,"1", IF(('1 - Cover page'!$B$9-M724)= 2,"2", IF(('1 - Cover page'!$B$9-M724)= 3,"3", IF(('1 - Cover page'!$B$9-M724)= 4,"4", IF(('1 - Cover page'!$B$9-M724)= 5,"5", IF(('1 - Cover page'!$B$9-M724)= 6,"6", IF(('1 - Cover page'!$B$9-M724)= 7,"7", IF(('1 - Cover page'!$B$9-M724)= 8,"8", IF(('1 - Cover page'!$B$9-M724)= 9,"9", IF(('1 - Cover page'!$B$9-M724)= 10,"10", IF(('1 - Cover page'!$B$9-M724)= 11,"11", IF(('1 - Cover page'!$B$9-M724)= 12,"12", IF(('1 - Cover page'!$B$9-M724)= 13,"13", IF(('1 - Cover page'!$B$9-M724)= 14,"14", IF(('1 - Cover page'!$B$9-M724)= 15,"15",  ""))))))))))))))))</f>
        <v>0</v>
      </c>
      <c r="Z724" t="str">
        <f>IF(('1 - Cover page'!$B$9-I724)=0,"0", IF(('1 - Cover page'!$B$9-I724)= 1,"1", IF(('1 - Cover page'!$B$9-I724)= 2,"2", IF(('1 - Cover page'!$B$9-I724)= 3,"3", IF(('1 - Cover page'!$B$9-I724)= 4,"4", IF(('1 - Cover page'!$B$9-I724)= 5,"5", IF(('1 - Cover page'!$B$9-I724)= 6,"6", IF(('1 - Cover page'!$B$9-I724)= 7,"7", IF(('1 - Cover page'!$B$9-I724)= 8,"8", IF(('1 - Cover page'!$B$9-I724)= 9,"9", IF(('1 - Cover page'!$B$9-I724)= 10,"10", IF(('1 - Cover page'!$B$9-I724)= 11,"11", IF(('1 - Cover page'!$B$9-I724)= 12,"12", IF(('1 - Cover page'!$B$9-I724)= 13,"13", IF(('1 - Cover page'!$B$9-I724)= 14,"14", IF(('1 - Cover page'!$B$9-I724)= 15,"15",  ""))))))))))))))))</f>
        <v>0</v>
      </c>
      <c r="AA724" t="e">
        <f>VLOOKUP(E724,'Age group'!$A$2:$B$7,2,TRUE)</f>
        <v>#N/A</v>
      </c>
    </row>
    <row r="725" spans="1:27" ht="12.75" x14ac:dyDescent="0.2">
      <c r="A725" s="30">
        <v>722</v>
      </c>
      <c r="B725" s="31"/>
      <c r="C725" s="31"/>
      <c r="D725" s="32"/>
      <c r="E725" s="104"/>
      <c r="F725" s="31"/>
      <c r="G725" s="31"/>
      <c r="H725" s="33"/>
      <c r="I725" s="16"/>
      <c r="J725" s="34"/>
      <c r="K725" s="34"/>
      <c r="L725" s="35"/>
      <c r="M725" s="36"/>
      <c r="N725" s="37"/>
      <c r="O725" s="37"/>
      <c r="P725" s="37"/>
      <c r="Q725" s="38"/>
      <c r="R725" s="38"/>
      <c r="S725" s="37"/>
      <c r="T725" s="39"/>
      <c r="U725" s="39"/>
      <c r="V725" s="40"/>
      <c r="X725" t="str">
        <f>IF(('1 - Cover page'!$B$9-M725)&lt;6,"&lt;=5 Days","&gt;5 Days")</f>
        <v>&lt;=5 Days</v>
      </c>
      <c r="Y725" t="str">
        <f>IF(('1 - Cover page'!$B$9-M725)=0,"0", IF(('1 - Cover page'!$B$9-M725)= 1,"1", IF(('1 - Cover page'!$B$9-M725)= 2,"2", IF(('1 - Cover page'!$B$9-M725)= 3,"3", IF(('1 - Cover page'!$B$9-M725)= 4,"4", IF(('1 - Cover page'!$B$9-M725)= 5,"5", IF(('1 - Cover page'!$B$9-M725)= 6,"6", IF(('1 - Cover page'!$B$9-M725)= 7,"7", IF(('1 - Cover page'!$B$9-M725)= 8,"8", IF(('1 - Cover page'!$B$9-M725)= 9,"9", IF(('1 - Cover page'!$B$9-M725)= 10,"10", IF(('1 - Cover page'!$B$9-M725)= 11,"11", IF(('1 - Cover page'!$B$9-M725)= 12,"12", IF(('1 - Cover page'!$B$9-M725)= 13,"13", IF(('1 - Cover page'!$B$9-M725)= 14,"14", IF(('1 - Cover page'!$B$9-M725)= 15,"15",  ""))))))))))))))))</f>
        <v>0</v>
      </c>
      <c r="Z725" t="str">
        <f>IF(('1 - Cover page'!$B$9-I725)=0,"0", IF(('1 - Cover page'!$B$9-I725)= 1,"1", IF(('1 - Cover page'!$B$9-I725)= 2,"2", IF(('1 - Cover page'!$B$9-I725)= 3,"3", IF(('1 - Cover page'!$B$9-I725)= 4,"4", IF(('1 - Cover page'!$B$9-I725)= 5,"5", IF(('1 - Cover page'!$B$9-I725)= 6,"6", IF(('1 - Cover page'!$B$9-I725)= 7,"7", IF(('1 - Cover page'!$B$9-I725)= 8,"8", IF(('1 - Cover page'!$B$9-I725)= 9,"9", IF(('1 - Cover page'!$B$9-I725)= 10,"10", IF(('1 - Cover page'!$B$9-I725)= 11,"11", IF(('1 - Cover page'!$B$9-I725)= 12,"12", IF(('1 - Cover page'!$B$9-I725)= 13,"13", IF(('1 - Cover page'!$B$9-I725)= 14,"14", IF(('1 - Cover page'!$B$9-I725)= 15,"15",  ""))))))))))))))))</f>
        <v>0</v>
      </c>
      <c r="AA725" t="e">
        <f>VLOOKUP(E725,'Age group'!$A$2:$B$7,2,TRUE)</f>
        <v>#N/A</v>
      </c>
    </row>
    <row r="726" spans="1:27" ht="12.75" x14ac:dyDescent="0.2">
      <c r="A726" s="30">
        <v>723</v>
      </c>
      <c r="B726" s="31"/>
      <c r="C726" s="31"/>
      <c r="D726" s="32"/>
      <c r="E726" s="104"/>
      <c r="F726" s="31"/>
      <c r="G726" s="31"/>
      <c r="H726" s="33"/>
      <c r="I726" s="16"/>
      <c r="J726" s="34"/>
      <c r="K726" s="34"/>
      <c r="L726" s="35"/>
      <c r="M726" s="36"/>
      <c r="N726" s="37"/>
      <c r="O726" s="37"/>
      <c r="P726" s="37"/>
      <c r="Q726" s="38"/>
      <c r="R726" s="38"/>
      <c r="S726" s="37"/>
      <c r="T726" s="39"/>
      <c r="U726" s="39"/>
      <c r="V726" s="40"/>
      <c r="X726" t="str">
        <f>IF(('1 - Cover page'!$B$9-M726)&lt;6,"&lt;=5 Days","&gt;5 Days")</f>
        <v>&lt;=5 Days</v>
      </c>
      <c r="Y726" t="str">
        <f>IF(('1 - Cover page'!$B$9-M726)=0,"0", IF(('1 - Cover page'!$B$9-M726)= 1,"1", IF(('1 - Cover page'!$B$9-M726)= 2,"2", IF(('1 - Cover page'!$B$9-M726)= 3,"3", IF(('1 - Cover page'!$B$9-M726)= 4,"4", IF(('1 - Cover page'!$B$9-M726)= 5,"5", IF(('1 - Cover page'!$B$9-M726)= 6,"6", IF(('1 - Cover page'!$B$9-M726)= 7,"7", IF(('1 - Cover page'!$B$9-M726)= 8,"8", IF(('1 - Cover page'!$B$9-M726)= 9,"9", IF(('1 - Cover page'!$B$9-M726)= 10,"10", IF(('1 - Cover page'!$B$9-M726)= 11,"11", IF(('1 - Cover page'!$B$9-M726)= 12,"12", IF(('1 - Cover page'!$B$9-M726)= 13,"13", IF(('1 - Cover page'!$B$9-M726)= 14,"14", IF(('1 - Cover page'!$B$9-M726)= 15,"15",  ""))))))))))))))))</f>
        <v>0</v>
      </c>
      <c r="Z726" t="str">
        <f>IF(('1 - Cover page'!$B$9-I726)=0,"0", IF(('1 - Cover page'!$B$9-I726)= 1,"1", IF(('1 - Cover page'!$B$9-I726)= 2,"2", IF(('1 - Cover page'!$B$9-I726)= 3,"3", IF(('1 - Cover page'!$B$9-I726)= 4,"4", IF(('1 - Cover page'!$B$9-I726)= 5,"5", IF(('1 - Cover page'!$B$9-I726)= 6,"6", IF(('1 - Cover page'!$B$9-I726)= 7,"7", IF(('1 - Cover page'!$B$9-I726)= 8,"8", IF(('1 - Cover page'!$B$9-I726)= 9,"9", IF(('1 - Cover page'!$B$9-I726)= 10,"10", IF(('1 - Cover page'!$B$9-I726)= 11,"11", IF(('1 - Cover page'!$B$9-I726)= 12,"12", IF(('1 - Cover page'!$B$9-I726)= 13,"13", IF(('1 - Cover page'!$B$9-I726)= 14,"14", IF(('1 - Cover page'!$B$9-I726)= 15,"15",  ""))))))))))))))))</f>
        <v>0</v>
      </c>
      <c r="AA726" t="e">
        <f>VLOOKUP(E726,'Age group'!$A$2:$B$7,2,TRUE)</f>
        <v>#N/A</v>
      </c>
    </row>
    <row r="727" spans="1:27" ht="12.75" x14ac:dyDescent="0.2">
      <c r="A727" s="30">
        <v>724</v>
      </c>
      <c r="B727" s="31"/>
      <c r="C727" s="31"/>
      <c r="D727" s="32"/>
      <c r="E727" s="104"/>
      <c r="F727" s="31"/>
      <c r="G727" s="31"/>
      <c r="H727" s="33"/>
      <c r="I727" s="16"/>
      <c r="J727" s="34"/>
      <c r="K727" s="34"/>
      <c r="L727" s="35"/>
      <c r="M727" s="36"/>
      <c r="N727" s="37"/>
      <c r="O727" s="37"/>
      <c r="P727" s="37"/>
      <c r="Q727" s="38"/>
      <c r="R727" s="38"/>
      <c r="S727" s="37"/>
      <c r="T727" s="39"/>
      <c r="U727" s="39"/>
      <c r="V727" s="40"/>
      <c r="X727" t="str">
        <f>IF(('1 - Cover page'!$B$9-M727)&lt;6,"&lt;=5 Days","&gt;5 Days")</f>
        <v>&lt;=5 Days</v>
      </c>
      <c r="Y727" t="str">
        <f>IF(('1 - Cover page'!$B$9-M727)=0,"0", IF(('1 - Cover page'!$B$9-M727)= 1,"1", IF(('1 - Cover page'!$B$9-M727)= 2,"2", IF(('1 - Cover page'!$B$9-M727)= 3,"3", IF(('1 - Cover page'!$B$9-M727)= 4,"4", IF(('1 - Cover page'!$B$9-M727)= 5,"5", IF(('1 - Cover page'!$B$9-M727)= 6,"6", IF(('1 - Cover page'!$B$9-M727)= 7,"7", IF(('1 - Cover page'!$B$9-M727)= 8,"8", IF(('1 - Cover page'!$B$9-M727)= 9,"9", IF(('1 - Cover page'!$B$9-M727)= 10,"10", IF(('1 - Cover page'!$B$9-M727)= 11,"11", IF(('1 - Cover page'!$B$9-M727)= 12,"12", IF(('1 - Cover page'!$B$9-M727)= 13,"13", IF(('1 - Cover page'!$B$9-M727)= 14,"14", IF(('1 - Cover page'!$B$9-M727)= 15,"15",  ""))))))))))))))))</f>
        <v>0</v>
      </c>
      <c r="Z727" t="str">
        <f>IF(('1 - Cover page'!$B$9-I727)=0,"0", IF(('1 - Cover page'!$B$9-I727)= 1,"1", IF(('1 - Cover page'!$B$9-I727)= 2,"2", IF(('1 - Cover page'!$B$9-I727)= 3,"3", IF(('1 - Cover page'!$B$9-I727)= 4,"4", IF(('1 - Cover page'!$B$9-I727)= 5,"5", IF(('1 - Cover page'!$B$9-I727)= 6,"6", IF(('1 - Cover page'!$B$9-I727)= 7,"7", IF(('1 - Cover page'!$B$9-I727)= 8,"8", IF(('1 - Cover page'!$B$9-I727)= 9,"9", IF(('1 - Cover page'!$B$9-I727)= 10,"10", IF(('1 - Cover page'!$B$9-I727)= 11,"11", IF(('1 - Cover page'!$B$9-I727)= 12,"12", IF(('1 - Cover page'!$B$9-I727)= 13,"13", IF(('1 - Cover page'!$B$9-I727)= 14,"14", IF(('1 - Cover page'!$B$9-I727)= 15,"15",  ""))))))))))))))))</f>
        <v>0</v>
      </c>
      <c r="AA727" t="e">
        <f>VLOOKUP(E727,'Age group'!$A$2:$B$7,2,TRUE)</f>
        <v>#N/A</v>
      </c>
    </row>
    <row r="728" spans="1:27" ht="12.75" x14ac:dyDescent="0.2">
      <c r="A728" s="30">
        <v>725</v>
      </c>
      <c r="B728" s="31"/>
      <c r="C728" s="31"/>
      <c r="D728" s="32"/>
      <c r="E728" s="104"/>
      <c r="F728" s="31"/>
      <c r="G728" s="31"/>
      <c r="H728" s="33"/>
      <c r="I728" s="16"/>
      <c r="J728" s="34"/>
      <c r="K728" s="34"/>
      <c r="L728" s="35"/>
      <c r="M728" s="36"/>
      <c r="N728" s="37"/>
      <c r="O728" s="37"/>
      <c r="P728" s="37"/>
      <c r="Q728" s="38"/>
      <c r="R728" s="38"/>
      <c r="S728" s="37"/>
      <c r="T728" s="39"/>
      <c r="U728" s="39"/>
      <c r="V728" s="40"/>
      <c r="X728" t="str">
        <f>IF(('1 - Cover page'!$B$9-M728)&lt;6,"&lt;=5 Days","&gt;5 Days")</f>
        <v>&lt;=5 Days</v>
      </c>
      <c r="Y728" t="str">
        <f>IF(('1 - Cover page'!$B$9-M728)=0,"0", IF(('1 - Cover page'!$B$9-M728)= 1,"1", IF(('1 - Cover page'!$B$9-M728)= 2,"2", IF(('1 - Cover page'!$B$9-M728)= 3,"3", IF(('1 - Cover page'!$B$9-M728)= 4,"4", IF(('1 - Cover page'!$B$9-M728)= 5,"5", IF(('1 - Cover page'!$B$9-M728)= 6,"6", IF(('1 - Cover page'!$B$9-M728)= 7,"7", IF(('1 - Cover page'!$B$9-M728)= 8,"8", IF(('1 - Cover page'!$B$9-M728)= 9,"9", IF(('1 - Cover page'!$B$9-M728)= 10,"10", IF(('1 - Cover page'!$B$9-M728)= 11,"11", IF(('1 - Cover page'!$B$9-M728)= 12,"12", IF(('1 - Cover page'!$B$9-M728)= 13,"13", IF(('1 - Cover page'!$B$9-M728)= 14,"14", IF(('1 - Cover page'!$B$9-M728)= 15,"15",  ""))))))))))))))))</f>
        <v>0</v>
      </c>
      <c r="Z728" t="str">
        <f>IF(('1 - Cover page'!$B$9-I728)=0,"0", IF(('1 - Cover page'!$B$9-I728)= 1,"1", IF(('1 - Cover page'!$B$9-I728)= 2,"2", IF(('1 - Cover page'!$B$9-I728)= 3,"3", IF(('1 - Cover page'!$B$9-I728)= 4,"4", IF(('1 - Cover page'!$B$9-I728)= 5,"5", IF(('1 - Cover page'!$B$9-I728)= 6,"6", IF(('1 - Cover page'!$B$9-I728)= 7,"7", IF(('1 - Cover page'!$B$9-I728)= 8,"8", IF(('1 - Cover page'!$B$9-I728)= 9,"9", IF(('1 - Cover page'!$B$9-I728)= 10,"10", IF(('1 - Cover page'!$B$9-I728)= 11,"11", IF(('1 - Cover page'!$B$9-I728)= 12,"12", IF(('1 - Cover page'!$B$9-I728)= 13,"13", IF(('1 - Cover page'!$B$9-I728)= 14,"14", IF(('1 - Cover page'!$B$9-I728)= 15,"15",  ""))))))))))))))))</f>
        <v>0</v>
      </c>
      <c r="AA728" t="e">
        <f>VLOOKUP(E728,'Age group'!$A$2:$B$7,2,TRUE)</f>
        <v>#N/A</v>
      </c>
    </row>
    <row r="729" spans="1:27" ht="12.75" x14ac:dyDescent="0.2">
      <c r="A729" s="30">
        <v>726</v>
      </c>
      <c r="B729" s="31"/>
      <c r="C729" s="31"/>
      <c r="D729" s="32"/>
      <c r="E729" s="104"/>
      <c r="F729" s="31"/>
      <c r="G729" s="31"/>
      <c r="H729" s="33"/>
      <c r="I729" s="16"/>
      <c r="J729" s="34"/>
      <c r="K729" s="34"/>
      <c r="L729" s="35"/>
      <c r="M729" s="36"/>
      <c r="N729" s="37"/>
      <c r="O729" s="37"/>
      <c r="P729" s="37"/>
      <c r="Q729" s="38"/>
      <c r="R729" s="38"/>
      <c r="S729" s="37"/>
      <c r="T729" s="39"/>
      <c r="U729" s="39"/>
      <c r="V729" s="40"/>
      <c r="X729" t="str">
        <f>IF(('1 - Cover page'!$B$9-M729)&lt;6,"&lt;=5 Days","&gt;5 Days")</f>
        <v>&lt;=5 Days</v>
      </c>
      <c r="Y729" t="str">
        <f>IF(('1 - Cover page'!$B$9-M729)=0,"0", IF(('1 - Cover page'!$B$9-M729)= 1,"1", IF(('1 - Cover page'!$B$9-M729)= 2,"2", IF(('1 - Cover page'!$B$9-M729)= 3,"3", IF(('1 - Cover page'!$B$9-M729)= 4,"4", IF(('1 - Cover page'!$B$9-M729)= 5,"5", IF(('1 - Cover page'!$B$9-M729)= 6,"6", IF(('1 - Cover page'!$B$9-M729)= 7,"7", IF(('1 - Cover page'!$B$9-M729)= 8,"8", IF(('1 - Cover page'!$B$9-M729)= 9,"9", IF(('1 - Cover page'!$B$9-M729)= 10,"10", IF(('1 - Cover page'!$B$9-M729)= 11,"11", IF(('1 - Cover page'!$B$9-M729)= 12,"12", IF(('1 - Cover page'!$B$9-M729)= 13,"13", IF(('1 - Cover page'!$B$9-M729)= 14,"14", IF(('1 - Cover page'!$B$9-M729)= 15,"15",  ""))))))))))))))))</f>
        <v>0</v>
      </c>
      <c r="Z729" t="str">
        <f>IF(('1 - Cover page'!$B$9-I729)=0,"0", IF(('1 - Cover page'!$B$9-I729)= 1,"1", IF(('1 - Cover page'!$B$9-I729)= 2,"2", IF(('1 - Cover page'!$B$9-I729)= 3,"3", IF(('1 - Cover page'!$B$9-I729)= 4,"4", IF(('1 - Cover page'!$B$9-I729)= 5,"5", IF(('1 - Cover page'!$B$9-I729)= 6,"6", IF(('1 - Cover page'!$B$9-I729)= 7,"7", IF(('1 - Cover page'!$B$9-I729)= 8,"8", IF(('1 - Cover page'!$B$9-I729)= 9,"9", IF(('1 - Cover page'!$B$9-I729)= 10,"10", IF(('1 - Cover page'!$B$9-I729)= 11,"11", IF(('1 - Cover page'!$B$9-I729)= 12,"12", IF(('1 - Cover page'!$B$9-I729)= 13,"13", IF(('1 - Cover page'!$B$9-I729)= 14,"14", IF(('1 - Cover page'!$B$9-I729)= 15,"15",  ""))))))))))))))))</f>
        <v>0</v>
      </c>
      <c r="AA729" t="e">
        <f>VLOOKUP(E729,'Age group'!$A$2:$B$7,2,TRUE)</f>
        <v>#N/A</v>
      </c>
    </row>
    <row r="730" spans="1:27" ht="12.75" x14ac:dyDescent="0.2">
      <c r="A730" s="30">
        <v>727</v>
      </c>
      <c r="B730" s="31"/>
      <c r="C730" s="31"/>
      <c r="D730" s="32"/>
      <c r="E730" s="104"/>
      <c r="F730" s="31"/>
      <c r="G730" s="31"/>
      <c r="H730" s="33"/>
      <c r="I730" s="16"/>
      <c r="J730" s="34"/>
      <c r="K730" s="34"/>
      <c r="L730" s="35"/>
      <c r="M730" s="36"/>
      <c r="N730" s="37"/>
      <c r="O730" s="37"/>
      <c r="P730" s="37"/>
      <c r="Q730" s="38"/>
      <c r="R730" s="38"/>
      <c r="S730" s="37"/>
      <c r="T730" s="39"/>
      <c r="U730" s="39"/>
      <c r="V730" s="40"/>
      <c r="X730" t="str">
        <f>IF(('1 - Cover page'!$B$9-M730)&lt;6,"&lt;=5 Days","&gt;5 Days")</f>
        <v>&lt;=5 Days</v>
      </c>
      <c r="Y730" t="str">
        <f>IF(('1 - Cover page'!$B$9-M730)=0,"0", IF(('1 - Cover page'!$B$9-M730)= 1,"1", IF(('1 - Cover page'!$B$9-M730)= 2,"2", IF(('1 - Cover page'!$B$9-M730)= 3,"3", IF(('1 - Cover page'!$B$9-M730)= 4,"4", IF(('1 - Cover page'!$B$9-M730)= 5,"5", IF(('1 - Cover page'!$B$9-M730)= 6,"6", IF(('1 - Cover page'!$B$9-M730)= 7,"7", IF(('1 - Cover page'!$B$9-M730)= 8,"8", IF(('1 - Cover page'!$B$9-M730)= 9,"9", IF(('1 - Cover page'!$B$9-M730)= 10,"10", IF(('1 - Cover page'!$B$9-M730)= 11,"11", IF(('1 - Cover page'!$B$9-M730)= 12,"12", IF(('1 - Cover page'!$B$9-M730)= 13,"13", IF(('1 - Cover page'!$B$9-M730)= 14,"14", IF(('1 - Cover page'!$B$9-M730)= 15,"15",  ""))))))))))))))))</f>
        <v>0</v>
      </c>
      <c r="Z730" t="str">
        <f>IF(('1 - Cover page'!$B$9-I730)=0,"0", IF(('1 - Cover page'!$B$9-I730)= 1,"1", IF(('1 - Cover page'!$B$9-I730)= 2,"2", IF(('1 - Cover page'!$B$9-I730)= 3,"3", IF(('1 - Cover page'!$B$9-I730)= 4,"4", IF(('1 - Cover page'!$B$9-I730)= 5,"5", IF(('1 - Cover page'!$B$9-I730)= 6,"6", IF(('1 - Cover page'!$B$9-I730)= 7,"7", IF(('1 - Cover page'!$B$9-I730)= 8,"8", IF(('1 - Cover page'!$B$9-I730)= 9,"9", IF(('1 - Cover page'!$B$9-I730)= 10,"10", IF(('1 - Cover page'!$B$9-I730)= 11,"11", IF(('1 - Cover page'!$B$9-I730)= 12,"12", IF(('1 - Cover page'!$B$9-I730)= 13,"13", IF(('1 - Cover page'!$B$9-I730)= 14,"14", IF(('1 - Cover page'!$B$9-I730)= 15,"15",  ""))))))))))))))))</f>
        <v>0</v>
      </c>
      <c r="AA730" t="e">
        <f>VLOOKUP(E730,'Age group'!$A$2:$B$7,2,TRUE)</f>
        <v>#N/A</v>
      </c>
    </row>
    <row r="731" spans="1:27" ht="12.75" x14ac:dyDescent="0.2">
      <c r="A731" s="30">
        <v>728</v>
      </c>
      <c r="B731" s="31"/>
      <c r="C731" s="31"/>
      <c r="D731" s="32"/>
      <c r="E731" s="104"/>
      <c r="F731" s="31"/>
      <c r="G731" s="31"/>
      <c r="H731" s="33"/>
      <c r="I731" s="16"/>
      <c r="J731" s="34"/>
      <c r="K731" s="34"/>
      <c r="L731" s="35"/>
      <c r="M731" s="36"/>
      <c r="N731" s="37"/>
      <c r="O731" s="37"/>
      <c r="P731" s="37"/>
      <c r="Q731" s="38"/>
      <c r="R731" s="38"/>
      <c r="S731" s="37"/>
      <c r="T731" s="39"/>
      <c r="U731" s="39"/>
      <c r="V731" s="40"/>
      <c r="X731" t="str">
        <f>IF(('1 - Cover page'!$B$9-M731)&lt;6,"&lt;=5 Days","&gt;5 Days")</f>
        <v>&lt;=5 Days</v>
      </c>
      <c r="Y731" t="str">
        <f>IF(('1 - Cover page'!$B$9-M731)=0,"0", IF(('1 - Cover page'!$B$9-M731)= 1,"1", IF(('1 - Cover page'!$B$9-M731)= 2,"2", IF(('1 - Cover page'!$B$9-M731)= 3,"3", IF(('1 - Cover page'!$B$9-M731)= 4,"4", IF(('1 - Cover page'!$B$9-M731)= 5,"5", IF(('1 - Cover page'!$B$9-M731)= 6,"6", IF(('1 - Cover page'!$B$9-M731)= 7,"7", IF(('1 - Cover page'!$B$9-M731)= 8,"8", IF(('1 - Cover page'!$B$9-M731)= 9,"9", IF(('1 - Cover page'!$B$9-M731)= 10,"10", IF(('1 - Cover page'!$B$9-M731)= 11,"11", IF(('1 - Cover page'!$B$9-M731)= 12,"12", IF(('1 - Cover page'!$B$9-M731)= 13,"13", IF(('1 - Cover page'!$B$9-M731)= 14,"14", IF(('1 - Cover page'!$B$9-M731)= 15,"15",  ""))))))))))))))))</f>
        <v>0</v>
      </c>
      <c r="Z731" t="str">
        <f>IF(('1 - Cover page'!$B$9-I731)=0,"0", IF(('1 - Cover page'!$B$9-I731)= 1,"1", IF(('1 - Cover page'!$B$9-I731)= 2,"2", IF(('1 - Cover page'!$B$9-I731)= 3,"3", IF(('1 - Cover page'!$B$9-I731)= 4,"4", IF(('1 - Cover page'!$B$9-I731)= 5,"5", IF(('1 - Cover page'!$B$9-I731)= 6,"6", IF(('1 - Cover page'!$B$9-I731)= 7,"7", IF(('1 - Cover page'!$B$9-I731)= 8,"8", IF(('1 - Cover page'!$B$9-I731)= 9,"9", IF(('1 - Cover page'!$B$9-I731)= 10,"10", IF(('1 - Cover page'!$B$9-I731)= 11,"11", IF(('1 - Cover page'!$B$9-I731)= 12,"12", IF(('1 - Cover page'!$B$9-I731)= 13,"13", IF(('1 - Cover page'!$B$9-I731)= 14,"14", IF(('1 - Cover page'!$B$9-I731)= 15,"15",  ""))))))))))))))))</f>
        <v>0</v>
      </c>
      <c r="AA731" t="e">
        <f>VLOOKUP(E731,'Age group'!$A$2:$B$7,2,TRUE)</f>
        <v>#N/A</v>
      </c>
    </row>
    <row r="732" spans="1:27" ht="12.75" x14ac:dyDescent="0.2">
      <c r="A732" s="30">
        <v>729</v>
      </c>
      <c r="B732" s="31"/>
      <c r="C732" s="31"/>
      <c r="D732" s="32"/>
      <c r="E732" s="104"/>
      <c r="F732" s="31"/>
      <c r="G732" s="31"/>
      <c r="H732" s="33"/>
      <c r="I732" s="16"/>
      <c r="J732" s="34"/>
      <c r="K732" s="34"/>
      <c r="L732" s="35"/>
      <c r="M732" s="36"/>
      <c r="N732" s="37"/>
      <c r="O732" s="37"/>
      <c r="P732" s="37"/>
      <c r="Q732" s="38"/>
      <c r="R732" s="38"/>
      <c r="S732" s="37"/>
      <c r="T732" s="39"/>
      <c r="U732" s="39"/>
      <c r="V732" s="40"/>
      <c r="X732" t="str">
        <f>IF(('1 - Cover page'!$B$9-M732)&lt;6,"&lt;=5 Days","&gt;5 Days")</f>
        <v>&lt;=5 Days</v>
      </c>
      <c r="Y732" t="str">
        <f>IF(('1 - Cover page'!$B$9-M732)=0,"0", IF(('1 - Cover page'!$B$9-M732)= 1,"1", IF(('1 - Cover page'!$B$9-M732)= 2,"2", IF(('1 - Cover page'!$B$9-M732)= 3,"3", IF(('1 - Cover page'!$B$9-M732)= 4,"4", IF(('1 - Cover page'!$B$9-M732)= 5,"5", IF(('1 - Cover page'!$B$9-M732)= 6,"6", IF(('1 - Cover page'!$B$9-M732)= 7,"7", IF(('1 - Cover page'!$B$9-M732)= 8,"8", IF(('1 - Cover page'!$B$9-M732)= 9,"9", IF(('1 - Cover page'!$B$9-M732)= 10,"10", IF(('1 - Cover page'!$B$9-M732)= 11,"11", IF(('1 - Cover page'!$B$9-M732)= 12,"12", IF(('1 - Cover page'!$B$9-M732)= 13,"13", IF(('1 - Cover page'!$B$9-M732)= 14,"14", IF(('1 - Cover page'!$B$9-M732)= 15,"15",  ""))))))))))))))))</f>
        <v>0</v>
      </c>
      <c r="Z732" t="str">
        <f>IF(('1 - Cover page'!$B$9-I732)=0,"0", IF(('1 - Cover page'!$B$9-I732)= 1,"1", IF(('1 - Cover page'!$B$9-I732)= 2,"2", IF(('1 - Cover page'!$B$9-I732)= 3,"3", IF(('1 - Cover page'!$B$9-I732)= 4,"4", IF(('1 - Cover page'!$B$9-I732)= 5,"5", IF(('1 - Cover page'!$B$9-I732)= 6,"6", IF(('1 - Cover page'!$B$9-I732)= 7,"7", IF(('1 - Cover page'!$B$9-I732)= 8,"8", IF(('1 - Cover page'!$B$9-I732)= 9,"9", IF(('1 - Cover page'!$B$9-I732)= 10,"10", IF(('1 - Cover page'!$B$9-I732)= 11,"11", IF(('1 - Cover page'!$B$9-I732)= 12,"12", IF(('1 - Cover page'!$B$9-I732)= 13,"13", IF(('1 - Cover page'!$B$9-I732)= 14,"14", IF(('1 - Cover page'!$B$9-I732)= 15,"15",  ""))))))))))))))))</f>
        <v>0</v>
      </c>
      <c r="AA732" t="e">
        <f>VLOOKUP(E732,'Age group'!$A$2:$B$7,2,TRUE)</f>
        <v>#N/A</v>
      </c>
    </row>
    <row r="733" spans="1:27" ht="12.75" x14ac:dyDescent="0.2">
      <c r="A733" s="30">
        <v>730</v>
      </c>
      <c r="B733" s="31"/>
      <c r="C733" s="31"/>
      <c r="D733" s="32"/>
      <c r="E733" s="104"/>
      <c r="F733" s="31"/>
      <c r="G733" s="31"/>
      <c r="H733" s="33"/>
      <c r="I733" s="16"/>
      <c r="J733" s="34"/>
      <c r="K733" s="34"/>
      <c r="L733" s="35"/>
      <c r="M733" s="36"/>
      <c r="N733" s="37"/>
      <c r="O733" s="37"/>
      <c r="P733" s="37"/>
      <c r="Q733" s="38"/>
      <c r="R733" s="38"/>
      <c r="S733" s="37"/>
      <c r="T733" s="39"/>
      <c r="U733" s="39"/>
      <c r="V733" s="40"/>
      <c r="X733" t="str">
        <f>IF(('1 - Cover page'!$B$9-M733)&lt;6,"&lt;=5 Days","&gt;5 Days")</f>
        <v>&lt;=5 Days</v>
      </c>
      <c r="Y733" t="str">
        <f>IF(('1 - Cover page'!$B$9-M733)=0,"0", IF(('1 - Cover page'!$B$9-M733)= 1,"1", IF(('1 - Cover page'!$B$9-M733)= 2,"2", IF(('1 - Cover page'!$B$9-M733)= 3,"3", IF(('1 - Cover page'!$B$9-M733)= 4,"4", IF(('1 - Cover page'!$B$9-M733)= 5,"5", IF(('1 - Cover page'!$B$9-M733)= 6,"6", IF(('1 - Cover page'!$B$9-M733)= 7,"7", IF(('1 - Cover page'!$B$9-M733)= 8,"8", IF(('1 - Cover page'!$B$9-M733)= 9,"9", IF(('1 - Cover page'!$B$9-M733)= 10,"10", IF(('1 - Cover page'!$B$9-M733)= 11,"11", IF(('1 - Cover page'!$B$9-M733)= 12,"12", IF(('1 - Cover page'!$B$9-M733)= 13,"13", IF(('1 - Cover page'!$B$9-M733)= 14,"14", IF(('1 - Cover page'!$B$9-M733)= 15,"15",  ""))))))))))))))))</f>
        <v>0</v>
      </c>
      <c r="Z733" t="str">
        <f>IF(('1 - Cover page'!$B$9-I733)=0,"0", IF(('1 - Cover page'!$B$9-I733)= 1,"1", IF(('1 - Cover page'!$B$9-I733)= 2,"2", IF(('1 - Cover page'!$B$9-I733)= 3,"3", IF(('1 - Cover page'!$B$9-I733)= 4,"4", IF(('1 - Cover page'!$B$9-I733)= 5,"5", IF(('1 - Cover page'!$B$9-I733)= 6,"6", IF(('1 - Cover page'!$B$9-I733)= 7,"7", IF(('1 - Cover page'!$B$9-I733)= 8,"8", IF(('1 - Cover page'!$B$9-I733)= 9,"9", IF(('1 - Cover page'!$B$9-I733)= 10,"10", IF(('1 - Cover page'!$B$9-I733)= 11,"11", IF(('1 - Cover page'!$B$9-I733)= 12,"12", IF(('1 - Cover page'!$B$9-I733)= 13,"13", IF(('1 - Cover page'!$B$9-I733)= 14,"14", IF(('1 - Cover page'!$B$9-I733)= 15,"15",  ""))))))))))))))))</f>
        <v>0</v>
      </c>
      <c r="AA733" t="e">
        <f>VLOOKUP(E733,'Age group'!$A$2:$B$7,2,TRUE)</f>
        <v>#N/A</v>
      </c>
    </row>
    <row r="734" spans="1:27" ht="12.75" x14ac:dyDescent="0.2">
      <c r="A734" s="30">
        <v>731</v>
      </c>
      <c r="B734" s="31"/>
      <c r="C734" s="31"/>
      <c r="D734" s="32"/>
      <c r="E734" s="104"/>
      <c r="F734" s="31"/>
      <c r="G734" s="31"/>
      <c r="H734" s="33"/>
      <c r="I734" s="16"/>
      <c r="J734" s="34"/>
      <c r="K734" s="34"/>
      <c r="L734" s="35"/>
      <c r="M734" s="36"/>
      <c r="N734" s="37"/>
      <c r="O734" s="37"/>
      <c r="P734" s="37"/>
      <c r="Q734" s="38"/>
      <c r="R734" s="38"/>
      <c r="S734" s="37"/>
      <c r="T734" s="39"/>
      <c r="U734" s="39"/>
      <c r="V734" s="40"/>
      <c r="X734" t="str">
        <f>IF(('1 - Cover page'!$B$9-M734)&lt;6,"&lt;=5 Days","&gt;5 Days")</f>
        <v>&lt;=5 Days</v>
      </c>
      <c r="Y734" t="str">
        <f>IF(('1 - Cover page'!$B$9-M734)=0,"0", IF(('1 - Cover page'!$B$9-M734)= 1,"1", IF(('1 - Cover page'!$B$9-M734)= 2,"2", IF(('1 - Cover page'!$B$9-M734)= 3,"3", IF(('1 - Cover page'!$B$9-M734)= 4,"4", IF(('1 - Cover page'!$B$9-M734)= 5,"5", IF(('1 - Cover page'!$B$9-M734)= 6,"6", IF(('1 - Cover page'!$B$9-M734)= 7,"7", IF(('1 - Cover page'!$B$9-M734)= 8,"8", IF(('1 - Cover page'!$B$9-M734)= 9,"9", IF(('1 - Cover page'!$B$9-M734)= 10,"10", IF(('1 - Cover page'!$B$9-M734)= 11,"11", IF(('1 - Cover page'!$B$9-M734)= 12,"12", IF(('1 - Cover page'!$B$9-M734)= 13,"13", IF(('1 - Cover page'!$B$9-M734)= 14,"14", IF(('1 - Cover page'!$B$9-M734)= 15,"15",  ""))))))))))))))))</f>
        <v>0</v>
      </c>
      <c r="Z734" t="str">
        <f>IF(('1 - Cover page'!$B$9-I734)=0,"0", IF(('1 - Cover page'!$B$9-I734)= 1,"1", IF(('1 - Cover page'!$B$9-I734)= 2,"2", IF(('1 - Cover page'!$B$9-I734)= 3,"3", IF(('1 - Cover page'!$B$9-I734)= 4,"4", IF(('1 - Cover page'!$B$9-I734)= 5,"5", IF(('1 - Cover page'!$B$9-I734)= 6,"6", IF(('1 - Cover page'!$B$9-I734)= 7,"7", IF(('1 - Cover page'!$B$9-I734)= 8,"8", IF(('1 - Cover page'!$B$9-I734)= 9,"9", IF(('1 - Cover page'!$B$9-I734)= 10,"10", IF(('1 - Cover page'!$B$9-I734)= 11,"11", IF(('1 - Cover page'!$B$9-I734)= 12,"12", IF(('1 - Cover page'!$B$9-I734)= 13,"13", IF(('1 - Cover page'!$B$9-I734)= 14,"14", IF(('1 - Cover page'!$B$9-I734)= 15,"15",  ""))))))))))))))))</f>
        <v>0</v>
      </c>
      <c r="AA734" t="e">
        <f>VLOOKUP(E734,'Age group'!$A$2:$B$7,2,TRUE)</f>
        <v>#N/A</v>
      </c>
    </row>
    <row r="735" spans="1:27" ht="12.75" x14ac:dyDescent="0.2">
      <c r="A735" s="30">
        <v>732</v>
      </c>
      <c r="B735" s="31"/>
      <c r="C735" s="31"/>
      <c r="D735" s="32"/>
      <c r="E735" s="104"/>
      <c r="F735" s="31"/>
      <c r="G735" s="31"/>
      <c r="H735" s="33"/>
      <c r="I735" s="16"/>
      <c r="J735" s="34"/>
      <c r="K735" s="34"/>
      <c r="L735" s="35"/>
      <c r="M735" s="36"/>
      <c r="N735" s="37"/>
      <c r="O735" s="37"/>
      <c r="P735" s="37"/>
      <c r="Q735" s="38"/>
      <c r="R735" s="38"/>
      <c r="S735" s="37"/>
      <c r="T735" s="39"/>
      <c r="U735" s="39"/>
      <c r="V735" s="40"/>
      <c r="X735" t="str">
        <f>IF(('1 - Cover page'!$B$9-M735)&lt;6,"&lt;=5 Days","&gt;5 Days")</f>
        <v>&lt;=5 Days</v>
      </c>
      <c r="Y735" t="str">
        <f>IF(('1 - Cover page'!$B$9-M735)=0,"0", IF(('1 - Cover page'!$B$9-M735)= 1,"1", IF(('1 - Cover page'!$B$9-M735)= 2,"2", IF(('1 - Cover page'!$B$9-M735)= 3,"3", IF(('1 - Cover page'!$B$9-M735)= 4,"4", IF(('1 - Cover page'!$B$9-M735)= 5,"5", IF(('1 - Cover page'!$B$9-M735)= 6,"6", IF(('1 - Cover page'!$B$9-M735)= 7,"7", IF(('1 - Cover page'!$B$9-M735)= 8,"8", IF(('1 - Cover page'!$B$9-M735)= 9,"9", IF(('1 - Cover page'!$B$9-M735)= 10,"10", IF(('1 - Cover page'!$B$9-M735)= 11,"11", IF(('1 - Cover page'!$B$9-M735)= 12,"12", IF(('1 - Cover page'!$B$9-M735)= 13,"13", IF(('1 - Cover page'!$B$9-M735)= 14,"14", IF(('1 - Cover page'!$B$9-M735)= 15,"15",  ""))))))))))))))))</f>
        <v>0</v>
      </c>
      <c r="Z735" t="str">
        <f>IF(('1 - Cover page'!$B$9-I735)=0,"0", IF(('1 - Cover page'!$B$9-I735)= 1,"1", IF(('1 - Cover page'!$B$9-I735)= 2,"2", IF(('1 - Cover page'!$B$9-I735)= 3,"3", IF(('1 - Cover page'!$B$9-I735)= 4,"4", IF(('1 - Cover page'!$B$9-I735)= 5,"5", IF(('1 - Cover page'!$B$9-I735)= 6,"6", IF(('1 - Cover page'!$B$9-I735)= 7,"7", IF(('1 - Cover page'!$B$9-I735)= 8,"8", IF(('1 - Cover page'!$B$9-I735)= 9,"9", IF(('1 - Cover page'!$B$9-I735)= 10,"10", IF(('1 - Cover page'!$B$9-I735)= 11,"11", IF(('1 - Cover page'!$B$9-I735)= 12,"12", IF(('1 - Cover page'!$B$9-I735)= 13,"13", IF(('1 - Cover page'!$B$9-I735)= 14,"14", IF(('1 - Cover page'!$B$9-I735)= 15,"15",  ""))))))))))))))))</f>
        <v>0</v>
      </c>
      <c r="AA735" t="e">
        <f>VLOOKUP(E735,'Age group'!$A$2:$B$7,2,TRUE)</f>
        <v>#N/A</v>
      </c>
    </row>
    <row r="736" spans="1:27" ht="12.75" x14ac:dyDescent="0.2">
      <c r="A736" s="30">
        <v>733</v>
      </c>
      <c r="B736" s="31"/>
      <c r="C736" s="31"/>
      <c r="D736" s="32"/>
      <c r="E736" s="104"/>
      <c r="F736" s="31"/>
      <c r="G736" s="31"/>
      <c r="H736" s="33"/>
      <c r="I736" s="16"/>
      <c r="J736" s="34"/>
      <c r="K736" s="34"/>
      <c r="L736" s="35"/>
      <c r="M736" s="36"/>
      <c r="N736" s="37"/>
      <c r="O736" s="37"/>
      <c r="P736" s="37"/>
      <c r="Q736" s="38"/>
      <c r="R736" s="38"/>
      <c r="S736" s="37"/>
      <c r="T736" s="39"/>
      <c r="U736" s="39"/>
      <c r="V736" s="40"/>
      <c r="X736" t="str">
        <f>IF(('1 - Cover page'!$B$9-M736)&lt;6,"&lt;=5 Days","&gt;5 Days")</f>
        <v>&lt;=5 Days</v>
      </c>
      <c r="Y736" t="str">
        <f>IF(('1 - Cover page'!$B$9-M736)=0,"0", IF(('1 - Cover page'!$B$9-M736)= 1,"1", IF(('1 - Cover page'!$B$9-M736)= 2,"2", IF(('1 - Cover page'!$B$9-M736)= 3,"3", IF(('1 - Cover page'!$B$9-M736)= 4,"4", IF(('1 - Cover page'!$B$9-M736)= 5,"5", IF(('1 - Cover page'!$B$9-M736)= 6,"6", IF(('1 - Cover page'!$B$9-M736)= 7,"7", IF(('1 - Cover page'!$B$9-M736)= 8,"8", IF(('1 - Cover page'!$B$9-M736)= 9,"9", IF(('1 - Cover page'!$B$9-M736)= 10,"10", IF(('1 - Cover page'!$B$9-M736)= 11,"11", IF(('1 - Cover page'!$B$9-M736)= 12,"12", IF(('1 - Cover page'!$B$9-M736)= 13,"13", IF(('1 - Cover page'!$B$9-M736)= 14,"14", IF(('1 - Cover page'!$B$9-M736)= 15,"15",  ""))))))))))))))))</f>
        <v>0</v>
      </c>
      <c r="Z736" t="str">
        <f>IF(('1 - Cover page'!$B$9-I736)=0,"0", IF(('1 - Cover page'!$B$9-I736)= 1,"1", IF(('1 - Cover page'!$B$9-I736)= 2,"2", IF(('1 - Cover page'!$B$9-I736)= 3,"3", IF(('1 - Cover page'!$B$9-I736)= 4,"4", IF(('1 - Cover page'!$B$9-I736)= 5,"5", IF(('1 - Cover page'!$B$9-I736)= 6,"6", IF(('1 - Cover page'!$B$9-I736)= 7,"7", IF(('1 - Cover page'!$B$9-I736)= 8,"8", IF(('1 - Cover page'!$B$9-I736)= 9,"9", IF(('1 - Cover page'!$B$9-I736)= 10,"10", IF(('1 - Cover page'!$B$9-I736)= 11,"11", IF(('1 - Cover page'!$B$9-I736)= 12,"12", IF(('1 - Cover page'!$B$9-I736)= 13,"13", IF(('1 - Cover page'!$B$9-I736)= 14,"14", IF(('1 - Cover page'!$B$9-I736)= 15,"15",  ""))))))))))))))))</f>
        <v>0</v>
      </c>
      <c r="AA736" t="e">
        <f>VLOOKUP(E736,'Age group'!$A$2:$B$7,2,TRUE)</f>
        <v>#N/A</v>
      </c>
    </row>
    <row r="737" spans="1:27" ht="12.75" x14ac:dyDescent="0.2">
      <c r="A737" s="30">
        <v>734</v>
      </c>
      <c r="B737" s="31"/>
      <c r="C737" s="31"/>
      <c r="D737" s="32"/>
      <c r="E737" s="104"/>
      <c r="F737" s="31"/>
      <c r="G737" s="31"/>
      <c r="H737" s="33"/>
      <c r="I737" s="16"/>
      <c r="J737" s="34"/>
      <c r="K737" s="34"/>
      <c r="L737" s="35"/>
      <c r="M737" s="36"/>
      <c r="N737" s="37"/>
      <c r="O737" s="37"/>
      <c r="P737" s="37"/>
      <c r="Q737" s="38"/>
      <c r="R737" s="38"/>
      <c r="S737" s="37"/>
      <c r="T737" s="39"/>
      <c r="U737" s="39"/>
      <c r="V737" s="40"/>
      <c r="X737" t="str">
        <f>IF(('1 - Cover page'!$B$9-M737)&lt;6,"&lt;=5 Days","&gt;5 Days")</f>
        <v>&lt;=5 Days</v>
      </c>
      <c r="Y737" t="str">
        <f>IF(('1 - Cover page'!$B$9-M737)=0,"0", IF(('1 - Cover page'!$B$9-M737)= 1,"1", IF(('1 - Cover page'!$B$9-M737)= 2,"2", IF(('1 - Cover page'!$B$9-M737)= 3,"3", IF(('1 - Cover page'!$B$9-M737)= 4,"4", IF(('1 - Cover page'!$B$9-M737)= 5,"5", IF(('1 - Cover page'!$B$9-M737)= 6,"6", IF(('1 - Cover page'!$B$9-M737)= 7,"7", IF(('1 - Cover page'!$B$9-M737)= 8,"8", IF(('1 - Cover page'!$B$9-M737)= 9,"9", IF(('1 - Cover page'!$B$9-M737)= 10,"10", IF(('1 - Cover page'!$B$9-M737)= 11,"11", IF(('1 - Cover page'!$B$9-M737)= 12,"12", IF(('1 - Cover page'!$B$9-M737)= 13,"13", IF(('1 - Cover page'!$B$9-M737)= 14,"14", IF(('1 - Cover page'!$B$9-M737)= 15,"15",  ""))))))))))))))))</f>
        <v>0</v>
      </c>
      <c r="Z737" t="str">
        <f>IF(('1 - Cover page'!$B$9-I737)=0,"0", IF(('1 - Cover page'!$B$9-I737)= 1,"1", IF(('1 - Cover page'!$B$9-I737)= 2,"2", IF(('1 - Cover page'!$B$9-I737)= 3,"3", IF(('1 - Cover page'!$B$9-I737)= 4,"4", IF(('1 - Cover page'!$B$9-I737)= 5,"5", IF(('1 - Cover page'!$B$9-I737)= 6,"6", IF(('1 - Cover page'!$B$9-I737)= 7,"7", IF(('1 - Cover page'!$B$9-I737)= 8,"8", IF(('1 - Cover page'!$B$9-I737)= 9,"9", IF(('1 - Cover page'!$B$9-I737)= 10,"10", IF(('1 - Cover page'!$B$9-I737)= 11,"11", IF(('1 - Cover page'!$B$9-I737)= 12,"12", IF(('1 - Cover page'!$B$9-I737)= 13,"13", IF(('1 - Cover page'!$B$9-I737)= 14,"14", IF(('1 - Cover page'!$B$9-I737)= 15,"15",  ""))))))))))))))))</f>
        <v>0</v>
      </c>
      <c r="AA737" t="e">
        <f>VLOOKUP(E737,'Age group'!$A$2:$B$7,2,TRUE)</f>
        <v>#N/A</v>
      </c>
    </row>
    <row r="738" spans="1:27" ht="12.75" x14ac:dyDescent="0.2">
      <c r="A738" s="30">
        <v>735</v>
      </c>
      <c r="B738" s="31"/>
      <c r="C738" s="31"/>
      <c r="D738" s="32"/>
      <c r="E738" s="104"/>
      <c r="F738" s="31"/>
      <c r="G738" s="31"/>
      <c r="H738" s="33"/>
      <c r="I738" s="16"/>
      <c r="J738" s="34"/>
      <c r="K738" s="34"/>
      <c r="L738" s="35"/>
      <c r="M738" s="36"/>
      <c r="N738" s="37"/>
      <c r="O738" s="37"/>
      <c r="P738" s="37"/>
      <c r="Q738" s="38"/>
      <c r="R738" s="38"/>
      <c r="S738" s="37"/>
      <c r="T738" s="39"/>
      <c r="U738" s="39"/>
      <c r="V738" s="40"/>
      <c r="X738" t="str">
        <f>IF(('1 - Cover page'!$B$9-M738)&lt;6,"&lt;=5 Days","&gt;5 Days")</f>
        <v>&lt;=5 Days</v>
      </c>
      <c r="Y738" t="str">
        <f>IF(('1 - Cover page'!$B$9-M738)=0,"0", IF(('1 - Cover page'!$B$9-M738)= 1,"1", IF(('1 - Cover page'!$B$9-M738)= 2,"2", IF(('1 - Cover page'!$B$9-M738)= 3,"3", IF(('1 - Cover page'!$B$9-M738)= 4,"4", IF(('1 - Cover page'!$B$9-M738)= 5,"5", IF(('1 - Cover page'!$B$9-M738)= 6,"6", IF(('1 - Cover page'!$B$9-M738)= 7,"7", IF(('1 - Cover page'!$B$9-M738)= 8,"8", IF(('1 - Cover page'!$B$9-M738)= 9,"9", IF(('1 - Cover page'!$B$9-M738)= 10,"10", IF(('1 - Cover page'!$B$9-M738)= 11,"11", IF(('1 - Cover page'!$B$9-M738)= 12,"12", IF(('1 - Cover page'!$B$9-M738)= 13,"13", IF(('1 - Cover page'!$B$9-M738)= 14,"14", IF(('1 - Cover page'!$B$9-M738)= 15,"15",  ""))))))))))))))))</f>
        <v>0</v>
      </c>
      <c r="Z738" t="str">
        <f>IF(('1 - Cover page'!$B$9-I738)=0,"0", IF(('1 - Cover page'!$B$9-I738)= 1,"1", IF(('1 - Cover page'!$B$9-I738)= 2,"2", IF(('1 - Cover page'!$B$9-I738)= 3,"3", IF(('1 - Cover page'!$B$9-I738)= 4,"4", IF(('1 - Cover page'!$B$9-I738)= 5,"5", IF(('1 - Cover page'!$B$9-I738)= 6,"6", IF(('1 - Cover page'!$B$9-I738)= 7,"7", IF(('1 - Cover page'!$B$9-I738)= 8,"8", IF(('1 - Cover page'!$B$9-I738)= 9,"9", IF(('1 - Cover page'!$B$9-I738)= 10,"10", IF(('1 - Cover page'!$B$9-I738)= 11,"11", IF(('1 - Cover page'!$B$9-I738)= 12,"12", IF(('1 - Cover page'!$B$9-I738)= 13,"13", IF(('1 - Cover page'!$B$9-I738)= 14,"14", IF(('1 - Cover page'!$B$9-I738)= 15,"15",  ""))))))))))))))))</f>
        <v>0</v>
      </c>
      <c r="AA738" t="e">
        <f>VLOOKUP(E738,'Age group'!$A$2:$B$7,2,TRUE)</f>
        <v>#N/A</v>
      </c>
    </row>
    <row r="739" spans="1:27" ht="12.75" x14ac:dyDescent="0.2">
      <c r="A739" s="30">
        <v>736</v>
      </c>
      <c r="B739" s="31"/>
      <c r="C739" s="31"/>
      <c r="D739" s="32"/>
      <c r="E739" s="104"/>
      <c r="F739" s="31"/>
      <c r="G739" s="31"/>
      <c r="H739" s="33"/>
      <c r="I739" s="16"/>
      <c r="J739" s="34"/>
      <c r="K739" s="34"/>
      <c r="L739" s="35"/>
      <c r="M739" s="36"/>
      <c r="N739" s="37"/>
      <c r="O739" s="37"/>
      <c r="P739" s="37"/>
      <c r="Q739" s="38"/>
      <c r="R739" s="38"/>
      <c r="S739" s="37"/>
      <c r="T739" s="39"/>
      <c r="U739" s="39"/>
      <c r="V739" s="40"/>
      <c r="X739" t="str">
        <f>IF(('1 - Cover page'!$B$9-M739)&lt;6,"&lt;=5 Days","&gt;5 Days")</f>
        <v>&lt;=5 Days</v>
      </c>
      <c r="Y739" t="str">
        <f>IF(('1 - Cover page'!$B$9-M739)=0,"0", IF(('1 - Cover page'!$B$9-M739)= 1,"1", IF(('1 - Cover page'!$B$9-M739)= 2,"2", IF(('1 - Cover page'!$B$9-M739)= 3,"3", IF(('1 - Cover page'!$B$9-M739)= 4,"4", IF(('1 - Cover page'!$B$9-M739)= 5,"5", IF(('1 - Cover page'!$B$9-M739)= 6,"6", IF(('1 - Cover page'!$B$9-M739)= 7,"7", IF(('1 - Cover page'!$B$9-M739)= 8,"8", IF(('1 - Cover page'!$B$9-M739)= 9,"9", IF(('1 - Cover page'!$B$9-M739)= 10,"10", IF(('1 - Cover page'!$B$9-M739)= 11,"11", IF(('1 - Cover page'!$B$9-M739)= 12,"12", IF(('1 - Cover page'!$B$9-M739)= 13,"13", IF(('1 - Cover page'!$B$9-M739)= 14,"14", IF(('1 - Cover page'!$B$9-M739)= 15,"15",  ""))))))))))))))))</f>
        <v>0</v>
      </c>
      <c r="Z739" t="str">
        <f>IF(('1 - Cover page'!$B$9-I739)=0,"0", IF(('1 - Cover page'!$B$9-I739)= 1,"1", IF(('1 - Cover page'!$B$9-I739)= 2,"2", IF(('1 - Cover page'!$B$9-I739)= 3,"3", IF(('1 - Cover page'!$B$9-I739)= 4,"4", IF(('1 - Cover page'!$B$9-I739)= 5,"5", IF(('1 - Cover page'!$B$9-I739)= 6,"6", IF(('1 - Cover page'!$B$9-I739)= 7,"7", IF(('1 - Cover page'!$B$9-I739)= 8,"8", IF(('1 - Cover page'!$B$9-I739)= 9,"9", IF(('1 - Cover page'!$B$9-I739)= 10,"10", IF(('1 - Cover page'!$B$9-I739)= 11,"11", IF(('1 - Cover page'!$B$9-I739)= 12,"12", IF(('1 - Cover page'!$B$9-I739)= 13,"13", IF(('1 - Cover page'!$B$9-I739)= 14,"14", IF(('1 - Cover page'!$B$9-I739)= 15,"15",  ""))))))))))))))))</f>
        <v>0</v>
      </c>
      <c r="AA739" t="e">
        <f>VLOOKUP(E739,'Age group'!$A$2:$B$7,2,TRUE)</f>
        <v>#N/A</v>
      </c>
    </row>
    <row r="740" spans="1:27" ht="12.75" x14ac:dyDescent="0.2">
      <c r="A740" s="30">
        <v>737</v>
      </c>
      <c r="B740" s="31"/>
      <c r="C740" s="31"/>
      <c r="D740" s="32"/>
      <c r="E740" s="104"/>
      <c r="F740" s="31"/>
      <c r="G740" s="31"/>
      <c r="H740" s="33"/>
      <c r="I740" s="16"/>
      <c r="J740" s="34"/>
      <c r="K740" s="34"/>
      <c r="L740" s="35"/>
      <c r="M740" s="36"/>
      <c r="N740" s="37"/>
      <c r="O740" s="37"/>
      <c r="P740" s="37"/>
      <c r="Q740" s="38"/>
      <c r="R740" s="38"/>
      <c r="S740" s="37"/>
      <c r="T740" s="39"/>
      <c r="U740" s="39"/>
      <c r="V740" s="40"/>
      <c r="X740" t="str">
        <f>IF(('1 - Cover page'!$B$9-M740)&lt;6,"&lt;=5 Days","&gt;5 Days")</f>
        <v>&lt;=5 Days</v>
      </c>
      <c r="Y740" t="str">
        <f>IF(('1 - Cover page'!$B$9-M740)=0,"0", IF(('1 - Cover page'!$B$9-M740)= 1,"1", IF(('1 - Cover page'!$B$9-M740)= 2,"2", IF(('1 - Cover page'!$B$9-M740)= 3,"3", IF(('1 - Cover page'!$B$9-M740)= 4,"4", IF(('1 - Cover page'!$B$9-M740)= 5,"5", IF(('1 - Cover page'!$B$9-M740)= 6,"6", IF(('1 - Cover page'!$B$9-M740)= 7,"7", IF(('1 - Cover page'!$B$9-M740)= 8,"8", IF(('1 - Cover page'!$B$9-M740)= 9,"9", IF(('1 - Cover page'!$B$9-M740)= 10,"10", IF(('1 - Cover page'!$B$9-M740)= 11,"11", IF(('1 - Cover page'!$B$9-M740)= 12,"12", IF(('1 - Cover page'!$B$9-M740)= 13,"13", IF(('1 - Cover page'!$B$9-M740)= 14,"14", IF(('1 - Cover page'!$B$9-M740)= 15,"15",  ""))))))))))))))))</f>
        <v>0</v>
      </c>
      <c r="Z740" t="str">
        <f>IF(('1 - Cover page'!$B$9-I740)=0,"0", IF(('1 - Cover page'!$B$9-I740)= 1,"1", IF(('1 - Cover page'!$B$9-I740)= 2,"2", IF(('1 - Cover page'!$B$9-I740)= 3,"3", IF(('1 - Cover page'!$B$9-I740)= 4,"4", IF(('1 - Cover page'!$B$9-I740)= 5,"5", IF(('1 - Cover page'!$B$9-I740)= 6,"6", IF(('1 - Cover page'!$B$9-I740)= 7,"7", IF(('1 - Cover page'!$B$9-I740)= 8,"8", IF(('1 - Cover page'!$B$9-I740)= 9,"9", IF(('1 - Cover page'!$B$9-I740)= 10,"10", IF(('1 - Cover page'!$B$9-I740)= 11,"11", IF(('1 - Cover page'!$B$9-I740)= 12,"12", IF(('1 - Cover page'!$B$9-I740)= 13,"13", IF(('1 - Cover page'!$B$9-I740)= 14,"14", IF(('1 - Cover page'!$B$9-I740)= 15,"15",  ""))))))))))))))))</f>
        <v>0</v>
      </c>
      <c r="AA740" t="e">
        <f>VLOOKUP(E740,'Age group'!$A$2:$B$7,2,TRUE)</f>
        <v>#N/A</v>
      </c>
    </row>
    <row r="741" spans="1:27" ht="12.75" x14ac:dyDescent="0.2">
      <c r="A741" s="30">
        <v>738</v>
      </c>
      <c r="B741" s="31"/>
      <c r="C741" s="31"/>
      <c r="D741" s="32"/>
      <c r="E741" s="104"/>
      <c r="F741" s="31"/>
      <c r="G741" s="31"/>
      <c r="H741" s="33"/>
      <c r="I741" s="16"/>
      <c r="J741" s="34"/>
      <c r="K741" s="34"/>
      <c r="L741" s="35"/>
      <c r="M741" s="36"/>
      <c r="N741" s="37"/>
      <c r="O741" s="37"/>
      <c r="P741" s="37"/>
      <c r="Q741" s="38"/>
      <c r="R741" s="38"/>
      <c r="S741" s="37"/>
      <c r="T741" s="39"/>
      <c r="U741" s="39"/>
      <c r="V741" s="40"/>
      <c r="X741" t="str">
        <f>IF(('1 - Cover page'!$B$9-M741)&lt;6,"&lt;=5 Days","&gt;5 Days")</f>
        <v>&lt;=5 Days</v>
      </c>
      <c r="Y741" t="str">
        <f>IF(('1 - Cover page'!$B$9-M741)=0,"0", IF(('1 - Cover page'!$B$9-M741)= 1,"1", IF(('1 - Cover page'!$B$9-M741)= 2,"2", IF(('1 - Cover page'!$B$9-M741)= 3,"3", IF(('1 - Cover page'!$B$9-M741)= 4,"4", IF(('1 - Cover page'!$B$9-M741)= 5,"5", IF(('1 - Cover page'!$B$9-M741)= 6,"6", IF(('1 - Cover page'!$B$9-M741)= 7,"7", IF(('1 - Cover page'!$B$9-M741)= 8,"8", IF(('1 - Cover page'!$B$9-M741)= 9,"9", IF(('1 - Cover page'!$B$9-M741)= 10,"10", IF(('1 - Cover page'!$B$9-M741)= 11,"11", IF(('1 - Cover page'!$B$9-M741)= 12,"12", IF(('1 - Cover page'!$B$9-M741)= 13,"13", IF(('1 - Cover page'!$B$9-M741)= 14,"14", IF(('1 - Cover page'!$B$9-M741)= 15,"15",  ""))))))))))))))))</f>
        <v>0</v>
      </c>
      <c r="Z741" t="str">
        <f>IF(('1 - Cover page'!$B$9-I741)=0,"0", IF(('1 - Cover page'!$B$9-I741)= 1,"1", IF(('1 - Cover page'!$B$9-I741)= 2,"2", IF(('1 - Cover page'!$B$9-I741)= 3,"3", IF(('1 - Cover page'!$B$9-I741)= 4,"4", IF(('1 - Cover page'!$B$9-I741)= 5,"5", IF(('1 - Cover page'!$B$9-I741)= 6,"6", IF(('1 - Cover page'!$B$9-I741)= 7,"7", IF(('1 - Cover page'!$B$9-I741)= 8,"8", IF(('1 - Cover page'!$B$9-I741)= 9,"9", IF(('1 - Cover page'!$B$9-I741)= 10,"10", IF(('1 - Cover page'!$B$9-I741)= 11,"11", IF(('1 - Cover page'!$B$9-I741)= 12,"12", IF(('1 - Cover page'!$B$9-I741)= 13,"13", IF(('1 - Cover page'!$B$9-I741)= 14,"14", IF(('1 - Cover page'!$B$9-I741)= 15,"15",  ""))))))))))))))))</f>
        <v>0</v>
      </c>
      <c r="AA741" t="e">
        <f>VLOOKUP(E741,'Age group'!$A$2:$B$7,2,TRUE)</f>
        <v>#N/A</v>
      </c>
    </row>
    <row r="742" spans="1:27" ht="12.75" x14ac:dyDescent="0.2">
      <c r="A742" s="30">
        <v>739</v>
      </c>
      <c r="B742" s="31"/>
      <c r="C742" s="31"/>
      <c r="D742" s="32"/>
      <c r="E742" s="104"/>
      <c r="F742" s="31"/>
      <c r="G742" s="31"/>
      <c r="H742" s="33"/>
      <c r="I742" s="16"/>
      <c r="J742" s="34"/>
      <c r="K742" s="34"/>
      <c r="L742" s="35"/>
      <c r="M742" s="36"/>
      <c r="N742" s="37"/>
      <c r="O742" s="37"/>
      <c r="P742" s="37"/>
      <c r="Q742" s="38"/>
      <c r="R742" s="38"/>
      <c r="S742" s="37"/>
      <c r="T742" s="39"/>
      <c r="U742" s="39"/>
      <c r="V742" s="40"/>
      <c r="X742" t="str">
        <f>IF(('1 - Cover page'!$B$9-M742)&lt;6,"&lt;=5 Days","&gt;5 Days")</f>
        <v>&lt;=5 Days</v>
      </c>
      <c r="Y742" t="str">
        <f>IF(('1 - Cover page'!$B$9-M742)=0,"0", IF(('1 - Cover page'!$B$9-M742)= 1,"1", IF(('1 - Cover page'!$B$9-M742)= 2,"2", IF(('1 - Cover page'!$B$9-M742)= 3,"3", IF(('1 - Cover page'!$B$9-M742)= 4,"4", IF(('1 - Cover page'!$B$9-M742)= 5,"5", IF(('1 - Cover page'!$B$9-M742)= 6,"6", IF(('1 - Cover page'!$B$9-M742)= 7,"7", IF(('1 - Cover page'!$B$9-M742)= 8,"8", IF(('1 - Cover page'!$B$9-M742)= 9,"9", IF(('1 - Cover page'!$B$9-M742)= 10,"10", IF(('1 - Cover page'!$B$9-M742)= 11,"11", IF(('1 - Cover page'!$B$9-M742)= 12,"12", IF(('1 - Cover page'!$B$9-M742)= 13,"13", IF(('1 - Cover page'!$B$9-M742)= 14,"14", IF(('1 - Cover page'!$B$9-M742)= 15,"15",  ""))))))))))))))))</f>
        <v>0</v>
      </c>
      <c r="Z742" t="str">
        <f>IF(('1 - Cover page'!$B$9-I742)=0,"0", IF(('1 - Cover page'!$B$9-I742)= 1,"1", IF(('1 - Cover page'!$B$9-I742)= 2,"2", IF(('1 - Cover page'!$B$9-I742)= 3,"3", IF(('1 - Cover page'!$B$9-I742)= 4,"4", IF(('1 - Cover page'!$B$9-I742)= 5,"5", IF(('1 - Cover page'!$B$9-I742)= 6,"6", IF(('1 - Cover page'!$B$9-I742)= 7,"7", IF(('1 - Cover page'!$B$9-I742)= 8,"8", IF(('1 - Cover page'!$B$9-I742)= 9,"9", IF(('1 - Cover page'!$B$9-I742)= 10,"10", IF(('1 - Cover page'!$B$9-I742)= 11,"11", IF(('1 - Cover page'!$B$9-I742)= 12,"12", IF(('1 - Cover page'!$B$9-I742)= 13,"13", IF(('1 - Cover page'!$B$9-I742)= 14,"14", IF(('1 - Cover page'!$B$9-I742)= 15,"15",  ""))))))))))))))))</f>
        <v>0</v>
      </c>
      <c r="AA742" t="e">
        <f>VLOOKUP(E742,'Age group'!$A$2:$B$7,2,TRUE)</f>
        <v>#N/A</v>
      </c>
    </row>
    <row r="743" spans="1:27" ht="12.75" x14ac:dyDescent="0.2">
      <c r="A743" s="30">
        <v>740</v>
      </c>
      <c r="B743" s="31"/>
      <c r="C743" s="31"/>
      <c r="D743" s="32"/>
      <c r="E743" s="104"/>
      <c r="F743" s="31"/>
      <c r="G743" s="31"/>
      <c r="H743" s="33"/>
      <c r="I743" s="16"/>
      <c r="J743" s="34"/>
      <c r="K743" s="34"/>
      <c r="L743" s="35"/>
      <c r="M743" s="36"/>
      <c r="N743" s="37"/>
      <c r="O743" s="37"/>
      <c r="P743" s="37"/>
      <c r="Q743" s="38"/>
      <c r="R743" s="38"/>
      <c r="S743" s="37"/>
      <c r="T743" s="39"/>
      <c r="U743" s="39"/>
      <c r="V743" s="40"/>
      <c r="X743" t="str">
        <f>IF(('1 - Cover page'!$B$9-M743)&lt;6,"&lt;=5 Days","&gt;5 Days")</f>
        <v>&lt;=5 Days</v>
      </c>
      <c r="Y743" t="str">
        <f>IF(('1 - Cover page'!$B$9-M743)=0,"0", IF(('1 - Cover page'!$B$9-M743)= 1,"1", IF(('1 - Cover page'!$B$9-M743)= 2,"2", IF(('1 - Cover page'!$B$9-M743)= 3,"3", IF(('1 - Cover page'!$B$9-M743)= 4,"4", IF(('1 - Cover page'!$B$9-M743)= 5,"5", IF(('1 - Cover page'!$B$9-M743)= 6,"6", IF(('1 - Cover page'!$B$9-M743)= 7,"7", IF(('1 - Cover page'!$B$9-M743)= 8,"8", IF(('1 - Cover page'!$B$9-M743)= 9,"9", IF(('1 - Cover page'!$B$9-M743)= 10,"10", IF(('1 - Cover page'!$B$9-M743)= 11,"11", IF(('1 - Cover page'!$B$9-M743)= 12,"12", IF(('1 - Cover page'!$B$9-M743)= 13,"13", IF(('1 - Cover page'!$B$9-M743)= 14,"14", IF(('1 - Cover page'!$B$9-M743)= 15,"15",  ""))))))))))))))))</f>
        <v>0</v>
      </c>
      <c r="Z743" t="str">
        <f>IF(('1 - Cover page'!$B$9-I743)=0,"0", IF(('1 - Cover page'!$B$9-I743)= 1,"1", IF(('1 - Cover page'!$B$9-I743)= 2,"2", IF(('1 - Cover page'!$B$9-I743)= 3,"3", IF(('1 - Cover page'!$B$9-I743)= 4,"4", IF(('1 - Cover page'!$B$9-I743)= 5,"5", IF(('1 - Cover page'!$B$9-I743)= 6,"6", IF(('1 - Cover page'!$B$9-I743)= 7,"7", IF(('1 - Cover page'!$B$9-I743)= 8,"8", IF(('1 - Cover page'!$B$9-I743)= 9,"9", IF(('1 - Cover page'!$B$9-I743)= 10,"10", IF(('1 - Cover page'!$B$9-I743)= 11,"11", IF(('1 - Cover page'!$B$9-I743)= 12,"12", IF(('1 - Cover page'!$B$9-I743)= 13,"13", IF(('1 - Cover page'!$B$9-I743)= 14,"14", IF(('1 - Cover page'!$B$9-I743)= 15,"15",  ""))))))))))))))))</f>
        <v>0</v>
      </c>
      <c r="AA743" t="e">
        <f>VLOOKUP(E743,'Age group'!$A$2:$B$7,2,TRUE)</f>
        <v>#N/A</v>
      </c>
    </row>
    <row r="744" spans="1:27" ht="12.75" x14ac:dyDescent="0.2">
      <c r="A744" s="30">
        <v>741</v>
      </c>
      <c r="B744" s="31"/>
      <c r="C744" s="31"/>
      <c r="D744" s="32"/>
      <c r="E744" s="104"/>
      <c r="F744" s="31"/>
      <c r="G744" s="31"/>
      <c r="H744" s="33"/>
      <c r="I744" s="16"/>
      <c r="J744" s="34"/>
      <c r="K744" s="34"/>
      <c r="L744" s="35"/>
      <c r="M744" s="36"/>
      <c r="N744" s="37"/>
      <c r="O744" s="37"/>
      <c r="P744" s="37"/>
      <c r="Q744" s="38"/>
      <c r="R744" s="38"/>
      <c r="S744" s="37"/>
      <c r="T744" s="39"/>
      <c r="U744" s="39"/>
      <c r="V744" s="40"/>
      <c r="X744" t="str">
        <f>IF(('1 - Cover page'!$B$9-M744)&lt;6,"&lt;=5 Days","&gt;5 Days")</f>
        <v>&lt;=5 Days</v>
      </c>
      <c r="Y744" t="str">
        <f>IF(('1 - Cover page'!$B$9-M744)=0,"0", IF(('1 - Cover page'!$B$9-M744)= 1,"1", IF(('1 - Cover page'!$B$9-M744)= 2,"2", IF(('1 - Cover page'!$B$9-M744)= 3,"3", IF(('1 - Cover page'!$B$9-M744)= 4,"4", IF(('1 - Cover page'!$B$9-M744)= 5,"5", IF(('1 - Cover page'!$B$9-M744)= 6,"6", IF(('1 - Cover page'!$B$9-M744)= 7,"7", IF(('1 - Cover page'!$B$9-M744)= 8,"8", IF(('1 - Cover page'!$B$9-M744)= 9,"9", IF(('1 - Cover page'!$B$9-M744)= 10,"10", IF(('1 - Cover page'!$B$9-M744)= 11,"11", IF(('1 - Cover page'!$B$9-M744)= 12,"12", IF(('1 - Cover page'!$B$9-M744)= 13,"13", IF(('1 - Cover page'!$B$9-M744)= 14,"14", IF(('1 - Cover page'!$B$9-M744)= 15,"15",  ""))))))))))))))))</f>
        <v>0</v>
      </c>
      <c r="Z744" t="str">
        <f>IF(('1 - Cover page'!$B$9-I744)=0,"0", IF(('1 - Cover page'!$B$9-I744)= 1,"1", IF(('1 - Cover page'!$B$9-I744)= 2,"2", IF(('1 - Cover page'!$B$9-I744)= 3,"3", IF(('1 - Cover page'!$B$9-I744)= 4,"4", IF(('1 - Cover page'!$B$9-I744)= 5,"5", IF(('1 - Cover page'!$B$9-I744)= 6,"6", IF(('1 - Cover page'!$B$9-I744)= 7,"7", IF(('1 - Cover page'!$B$9-I744)= 8,"8", IF(('1 - Cover page'!$B$9-I744)= 9,"9", IF(('1 - Cover page'!$B$9-I744)= 10,"10", IF(('1 - Cover page'!$B$9-I744)= 11,"11", IF(('1 - Cover page'!$B$9-I744)= 12,"12", IF(('1 - Cover page'!$B$9-I744)= 13,"13", IF(('1 - Cover page'!$B$9-I744)= 14,"14", IF(('1 - Cover page'!$B$9-I744)= 15,"15",  ""))))))))))))))))</f>
        <v>0</v>
      </c>
      <c r="AA744" t="e">
        <f>VLOOKUP(E744,'Age group'!$A$2:$B$7,2,TRUE)</f>
        <v>#N/A</v>
      </c>
    </row>
    <row r="745" spans="1:27" ht="12.75" x14ac:dyDescent="0.2">
      <c r="A745" s="30">
        <v>742</v>
      </c>
      <c r="B745" s="31"/>
      <c r="C745" s="31"/>
      <c r="D745" s="32"/>
      <c r="E745" s="104"/>
      <c r="F745" s="31"/>
      <c r="G745" s="31"/>
      <c r="H745" s="33"/>
      <c r="I745" s="16"/>
      <c r="J745" s="34"/>
      <c r="K745" s="34"/>
      <c r="L745" s="35"/>
      <c r="M745" s="36"/>
      <c r="N745" s="37"/>
      <c r="O745" s="37"/>
      <c r="P745" s="37"/>
      <c r="Q745" s="38"/>
      <c r="R745" s="38"/>
      <c r="S745" s="37"/>
      <c r="T745" s="39"/>
      <c r="U745" s="39"/>
      <c r="V745" s="40"/>
      <c r="X745" t="str">
        <f>IF(('1 - Cover page'!$B$9-M745)&lt;6,"&lt;=5 Days","&gt;5 Days")</f>
        <v>&lt;=5 Days</v>
      </c>
      <c r="Y745" t="str">
        <f>IF(('1 - Cover page'!$B$9-M745)=0,"0", IF(('1 - Cover page'!$B$9-M745)= 1,"1", IF(('1 - Cover page'!$B$9-M745)= 2,"2", IF(('1 - Cover page'!$B$9-M745)= 3,"3", IF(('1 - Cover page'!$B$9-M745)= 4,"4", IF(('1 - Cover page'!$B$9-M745)= 5,"5", IF(('1 - Cover page'!$B$9-M745)= 6,"6", IF(('1 - Cover page'!$B$9-M745)= 7,"7", IF(('1 - Cover page'!$B$9-M745)= 8,"8", IF(('1 - Cover page'!$B$9-M745)= 9,"9", IF(('1 - Cover page'!$B$9-M745)= 10,"10", IF(('1 - Cover page'!$B$9-M745)= 11,"11", IF(('1 - Cover page'!$B$9-M745)= 12,"12", IF(('1 - Cover page'!$B$9-M745)= 13,"13", IF(('1 - Cover page'!$B$9-M745)= 14,"14", IF(('1 - Cover page'!$B$9-M745)= 15,"15",  ""))))))))))))))))</f>
        <v>0</v>
      </c>
      <c r="Z745" t="str">
        <f>IF(('1 - Cover page'!$B$9-I745)=0,"0", IF(('1 - Cover page'!$B$9-I745)= 1,"1", IF(('1 - Cover page'!$B$9-I745)= 2,"2", IF(('1 - Cover page'!$B$9-I745)= 3,"3", IF(('1 - Cover page'!$B$9-I745)= 4,"4", IF(('1 - Cover page'!$B$9-I745)= 5,"5", IF(('1 - Cover page'!$B$9-I745)= 6,"6", IF(('1 - Cover page'!$B$9-I745)= 7,"7", IF(('1 - Cover page'!$B$9-I745)= 8,"8", IF(('1 - Cover page'!$B$9-I745)= 9,"9", IF(('1 - Cover page'!$B$9-I745)= 10,"10", IF(('1 - Cover page'!$B$9-I745)= 11,"11", IF(('1 - Cover page'!$B$9-I745)= 12,"12", IF(('1 - Cover page'!$B$9-I745)= 13,"13", IF(('1 - Cover page'!$B$9-I745)= 14,"14", IF(('1 - Cover page'!$B$9-I745)= 15,"15",  ""))))))))))))))))</f>
        <v>0</v>
      </c>
      <c r="AA745" t="e">
        <f>VLOOKUP(E745,'Age group'!$A$2:$B$7,2,TRUE)</f>
        <v>#N/A</v>
      </c>
    </row>
    <row r="746" spans="1:27" ht="12.75" x14ac:dyDescent="0.2">
      <c r="A746" s="30">
        <v>743</v>
      </c>
      <c r="B746" s="31"/>
      <c r="C746" s="31"/>
      <c r="D746" s="32"/>
      <c r="E746" s="104"/>
      <c r="F746" s="31"/>
      <c r="G746" s="31"/>
      <c r="H746" s="33"/>
      <c r="I746" s="16"/>
      <c r="J746" s="34"/>
      <c r="K746" s="34"/>
      <c r="L746" s="35"/>
      <c r="M746" s="36"/>
      <c r="N746" s="37"/>
      <c r="O746" s="37"/>
      <c r="P746" s="37"/>
      <c r="Q746" s="38"/>
      <c r="R746" s="38"/>
      <c r="S746" s="37"/>
      <c r="T746" s="39"/>
      <c r="U746" s="39"/>
      <c r="V746" s="40"/>
      <c r="X746" t="str">
        <f>IF(('1 - Cover page'!$B$9-M746)&lt;6,"&lt;=5 Days","&gt;5 Days")</f>
        <v>&lt;=5 Days</v>
      </c>
      <c r="Y746" t="str">
        <f>IF(('1 - Cover page'!$B$9-M746)=0,"0", IF(('1 - Cover page'!$B$9-M746)= 1,"1", IF(('1 - Cover page'!$B$9-M746)= 2,"2", IF(('1 - Cover page'!$B$9-M746)= 3,"3", IF(('1 - Cover page'!$B$9-M746)= 4,"4", IF(('1 - Cover page'!$B$9-M746)= 5,"5", IF(('1 - Cover page'!$B$9-M746)= 6,"6", IF(('1 - Cover page'!$B$9-M746)= 7,"7", IF(('1 - Cover page'!$B$9-M746)= 8,"8", IF(('1 - Cover page'!$B$9-M746)= 9,"9", IF(('1 - Cover page'!$B$9-M746)= 10,"10", IF(('1 - Cover page'!$B$9-M746)= 11,"11", IF(('1 - Cover page'!$B$9-M746)= 12,"12", IF(('1 - Cover page'!$B$9-M746)= 13,"13", IF(('1 - Cover page'!$B$9-M746)= 14,"14", IF(('1 - Cover page'!$B$9-M746)= 15,"15",  ""))))))))))))))))</f>
        <v>0</v>
      </c>
      <c r="Z746" t="str">
        <f>IF(('1 - Cover page'!$B$9-I746)=0,"0", IF(('1 - Cover page'!$B$9-I746)= 1,"1", IF(('1 - Cover page'!$B$9-I746)= 2,"2", IF(('1 - Cover page'!$B$9-I746)= 3,"3", IF(('1 - Cover page'!$B$9-I746)= 4,"4", IF(('1 - Cover page'!$B$9-I746)= 5,"5", IF(('1 - Cover page'!$B$9-I746)= 6,"6", IF(('1 - Cover page'!$B$9-I746)= 7,"7", IF(('1 - Cover page'!$B$9-I746)= 8,"8", IF(('1 - Cover page'!$B$9-I746)= 9,"9", IF(('1 - Cover page'!$B$9-I746)= 10,"10", IF(('1 - Cover page'!$B$9-I746)= 11,"11", IF(('1 - Cover page'!$B$9-I746)= 12,"12", IF(('1 - Cover page'!$B$9-I746)= 13,"13", IF(('1 - Cover page'!$B$9-I746)= 14,"14", IF(('1 - Cover page'!$B$9-I746)= 15,"15",  ""))))))))))))))))</f>
        <v>0</v>
      </c>
      <c r="AA746" t="e">
        <f>VLOOKUP(E746,'Age group'!$A$2:$B$7,2,TRUE)</f>
        <v>#N/A</v>
      </c>
    </row>
    <row r="747" spans="1:27" ht="12.75" x14ac:dyDescent="0.2">
      <c r="A747" s="30">
        <v>744</v>
      </c>
      <c r="B747" s="31"/>
      <c r="C747" s="31"/>
      <c r="D747" s="32"/>
      <c r="E747" s="104"/>
      <c r="F747" s="31"/>
      <c r="G747" s="31"/>
      <c r="H747" s="33"/>
      <c r="I747" s="16"/>
      <c r="J747" s="34"/>
      <c r="K747" s="34"/>
      <c r="L747" s="35"/>
      <c r="M747" s="36"/>
      <c r="N747" s="37"/>
      <c r="O747" s="37"/>
      <c r="P747" s="37"/>
      <c r="Q747" s="38"/>
      <c r="R747" s="38"/>
      <c r="S747" s="37"/>
      <c r="T747" s="39"/>
      <c r="U747" s="39"/>
      <c r="V747" s="40"/>
      <c r="X747" t="str">
        <f>IF(('1 - Cover page'!$B$9-M747)&lt;6,"&lt;=5 Days","&gt;5 Days")</f>
        <v>&lt;=5 Days</v>
      </c>
      <c r="Y747" t="str">
        <f>IF(('1 - Cover page'!$B$9-M747)=0,"0", IF(('1 - Cover page'!$B$9-M747)= 1,"1", IF(('1 - Cover page'!$B$9-M747)= 2,"2", IF(('1 - Cover page'!$B$9-M747)= 3,"3", IF(('1 - Cover page'!$B$9-M747)= 4,"4", IF(('1 - Cover page'!$B$9-M747)= 5,"5", IF(('1 - Cover page'!$B$9-M747)= 6,"6", IF(('1 - Cover page'!$B$9-M747)= 7,"7", IF(('1 - Cover page'!$B$9-M747)= 8,"8", IF(('1 - Cover page'!$B$9-M747)= 9,"9", IF(('1 - Cover page'!$B$9-M747)= 10,"10", IF(('1 - Cover page'!$B$9-M747)= 11,"11", IF(('1 - Cover page'!$B$9-M747)= 12,"12", IF(('1 - Cover page'!$B$9-M747)= 13,"13", IF(('1 - Cover page'!$B$9-M747)= 14,"14", IF(('1 - Cover page'!$B$9-M747)= 15,"15",  ""))))))))))))))))</f>
        <v>0</v>
      </c>
      <c r="Z747" t="str">
        <f>IF(('1 - Cover page'!$B$9-I747)=0,"0", IF(('1 - Cover page'!$B$9-I747)= 1,"1", IF(('1 - Cover page'!$B$9-I747)= 2,"2", IF(('1 - Cover page'!$B$9-I747)= 3,"3", IF(('1 - Cover page'!$B$9-I747)= 4,"4", IF(('1 - Cover page'!$B$9-I747)= 5,"5", IF(('1 - Cover page'!$B$9-I747)= 6,"6", IF(('1 - Cover page'!$B$9-I747)= 7,"7", IF(('1 - Cover page'!$B$9-I747)= 8,"8", IF(('1 - Cover page'!$B$9-I747)= 9,"9", IF(('1 - Cover page'!$B$9-I747)= 10,"10", IF(('1 - Cover page'!$B$9-I747)= 11,"11", IF(('1 - Cover page'!$B$9-I747)= 12,"12", IF(('1 - Cover page'!$B$9-I747)= 13,"13", IF(('1 - Cover page'!$B$9-I747)= 14,"14", IF(('1 - Cover page'!$B$9-I747)= 15,"15",  ""))))))))))))))))</f>
        <v>0</v>
      </c>
      <c r="AA747" t="e">
        <f>VLOOKUP(E747,'Age group'!$A$2:$B$7,2,TRUE)</f>
        <v>#N/A</v>
      </c>
    </row>
    <row r="748" spans="1:27" ht="12.75" x14ac:dyDescent="0.2">
      <c r="A748" s="30">
        <v>745</v>
      </c>
      <c r="B748" s="31"/>
      <c r="C748" s="31"/>
      <c r="D748" s="32"/>
      <c r="E748" s="104"/>
      <c r="F748" s="31"/>
      <c r="G748" s="31"/>
      <c r="H748" s="33"/>
      <c r="I748" s="16"/>
      <c r="J748" s="34"/>
      <c r="K748" s="34"/>
      <c r="L748" s="35"/>
      <c r="M748" s="36"/>
      <c r="N748" s="37"/>
      <c r="O748" s="37"/>
      <c r="P748" s="37"/>
      <c r="Q748" s="38"/>
      <c r="R748" s="38"/>
      <c r="S748" s="37"/>
      <c r="T748" s="39"/>
      <c r="U748" s="39"/>
      <c r="V748" s="40"/>
      <c r="X748" t="str">
        <f>IF(('1 - Cover page'!$B$9-M748)&lt;6,"&lt;=5 Days","&gt;5 Days")</f>
        <v>&lt;=5 Days</v>
      </c>
      <c r="Y748" t="str">
        <f>IF(('1 - Cover page'!$B$9-M748)=0,"0", IF(('1 - Cover page'!$B$9-M748)= 1,"1", IF(('1 - Cover page'!$B$9-M748)= 2,"2", IF(('1 - Cover page'!$B$9-M748)= 3,"3", IF(('1 - Cover page'!$B$9-M748)= 4,"4", IF(('1 - Cover page'!$B$9-M748)= 5,"5", IF(('1 - Cover page'!$B$9-M748)= 6,"6", IF(('1 - Cover page'!$B$9-M748)= 7,"7", IF(('1 - Cover page'!$B$9-M748)= 8,"8", IF(('1 - Cover page'!$B$9-M748)= 9,"9", IF(('1 - Cover page'!$B$9-M748)= 10,"10", IF(('1 - Cover page'!$B$9-M748)= 11,"11", IF(('1 - Cover page'!$B$9-M748)= 12,"12", IF(('1 - Cover page'!$B$9-M748)= 13,"13", IF(('1 - Cover page'!$B$9-M748)= 14,"14", IF(('1 - Cover page'!$B$9-M748)= 15,"15",  ""))))))))))))))))</f>
        <v>0</v>
      </c>
      <c r="Z748" t="str">
        <f>IF(('1 - Cover page'!$B$9-I748)=0,"0", IF(('1 - Cover page'!$B$9-I748)= 1,"1", IF(('1 - Cover page'!$B$9-I748)= 2,"2", IF(('1 - Cover page'!$B$9-I748)= 3,"3", IF(('1 - Cover page'!$B$9-I748)= 4,"4", IF(('1 - Cover page'!$B$9-I748)= 5,"5", IF(('1 - Cover page'!$B$9-I748)= 6,"6", IF(('1 - Cover page'!$B$9-I748)= 7,"7", IF(('1 - Cover page'!$B$9-I748)= 8,"8", IF(('1 - Cover page'!$B$9-I748)= 9,"9", IF(('1 - Cover page'!$B$9-I748)= 10,"10", IF(('1 - Cover page'!$B$9-I748)= 11,"11", IF(('1 - Cover page'!$B$9-I748)= 12,"12", IF(('1 - Cover page'!$B$9-I748)= 13,"13", IF(('1 - Cover page'!$B$9-I748)= 14,"14", IF(('1 - Cover page'!$B$9-I748)= 15,"15",  ""))))))))))))))))</f>
        <v>0</v>
      </c>
      <c r="AA748" t="e">
        <f>VLOOKUP(E748,'Age group'!$A$2:$B$7,2,TRUE)</f>
        <v>#N/A</v>
      </c>
    </row>
    <row r="749" spans="1:27" ht="12.75" x14ac:dyDescent="0.2">
      <c r="A749" s="30">
        <v>746</v>
      </c>
      <c r="B749" s="31"/>
      <c r="C749" s="31"/>
      <c r="D749" s="32"/>
      <c r="E749" s="104"/>
      <c r="F749" s="31"/>
      <c r="G749" s="31"/>
      <c r="H749" s="33"/>
      <c r="I749" s="16"/>
      <c r="J749" s="34"/>
      <c r="K749" s="34"/>
      <c r="L749" s="35"/>
      <c r="M749" s="36"/>
      <c r="N749" s="37"/>
      <c r="O749" s="37"/>
      <c r="P749" s="37"/>
      <c r="Q749" s="38"/>
      <c r="R749" s="38"/>
      <c r="S749" s="37"/>
      <c r="T749" s="39"/>
      <c r="U749" s="39"/>
      <c r="V749" s="40"/>
      <c r="X749" t="str">
        <f>IF(('1 - Cover page'!$B$9-M749)&lt;6,"&lt;=5 Days","&gt;5 Days")</f>
        <v>&lt;=5 Days</v>
      </c>
      <c r="Y749" t="str">
        <f>IF(('1 - Cover page'!$B$9-M749)=0,"0", IF(('1 - Cover page'!$B$9-M749)= 1,"1", IF(('1 - Cover page'!$B$9-M749)= 2,"2", IF(('1 - Cover page'!$B$9-M749)= 3,"3", IF(('1 - Cover page'!$B$9-M749)= 4,"4", IF(('1 - Cover page'!$B$9-M749)= 5,"5", IF(('1 - Cover page'!$B$9-M749)= 6,"6", IF(('1 - Cover page'!$B$9-M749)= 7,"7", IF(('1 - Cover page'!$B$9-M749)= 8,"8", IF(('1 - Cover page'!$B$9-M749)= 9,"9", IF(('1 - Cover page'!$B$9-M749)= 10,"10", IF(('1 - Cover page'!$B$9-M749)= 11,"11", IF(('1 - Cover page'!$B$9-M749)= 12,"12", IF(('1 - Cover page'!$B$9-M749)= 13,"13", IF(('1 - Cover page'!$B$9-M749)= 14,"14", IF(('1 - Cover page'!$B$9-M749)= 15,"15",  ""))))))))))))))))</f>
        <v>0</v>
      </c>
      <c r="Z749" t="str">
        <f>IF(('1 - Cover page'!$B$9-I749)=0,"0", IF(('1 - Cover page'!$B$9-I749)= 1,"1", IF(('1 - Cover page'!$B$9-I749)= 2,"2", IF(('1 - Cover page'!$B$9-I749)= 3,"3", IF(('1 - Cover page'!$B$9-I749)= 4,"4", IF(('1 - Cover page'!$B$9-I749)= 5,"5", IF(('1 - Cover page'!$B$9-I749)= 6,"6", IF(('1 - Cover page'!$B$9-I749)= 7,"7", IF(('1 - Cover page'!$B$9-I749)= 8,"8", IF(('1 - Cover page'!$B$9-I749)= 9,"9", IF(('1 - Cover page'!$B$9-I749)= 10,"10", IF(('1 - Cover page'!$B$9-I749)= 11,"11", IF(('1 - Cover page'!$B$9-I749)= 12,"12", IF(('1 - Cover page'!$B$9-I749)= 13,"13", IF(('1 - Cover page'!$B$9-I749)= 14,"14", IF(('1 - Cover page'!$B$9-I749)= 15,"15",  ""))))))))))))))))</f>
        <v>0</v>
      </c>
      <c r="AA749" t="e">
        <f>VLOOKUP(E749,'Age group'!$A$2:$B$7,2,TRUE)</f>
        <v>#N/A</v>
      </c>
    </row>
    <row r="750" spans="1:27" ht="12.75" x14ac:dyDescent="0.2">
      <c r="A750" s="30">
        <v>747</v>
      </c>
      <c r="B750" s="31"/>
      <c r="C750" s="31"/>
      <c r="D750" s="32"/>
      <c r="E750" s="104"/>
      <c r="F750" s="31"/>
      <c r="G750" s="31"/>
      <c r="H750" s="33"/>
      <c r="I750" s="16"/>
      <c r="J750" s="34"/>
      <c r="K750" s="34"/>
      <c r="L750" s="35"/>
      <c r="M750" s="36"/>
      <c r="N750" s="37"/>
      <c r="O750" s="37"/>
      <c r="P750" s="37"/>
      <c r="Q750" s="38"/>
      <c r="R750" s="38"/>
      <c r="S750" s="37"/>
      <c r="T750" s="39"/>
      <c r="U750" s="39"/>
      <c r="V750" s="40"/>
      <c r="X750" t="str">
        <f>IF(('1 - Cover page'!$B$9-M750)&lt;6,"&lt;=5 Days","&gt;5 Days")</f>
        <v>&lt;=5 Days</v>
      </c>
      <c r="Y750" t="str">
        <f>IF(('1 - Cover page'!$B$9-M750)=0,"0", IF(('1 - Cover page'!$B$9-M750)= 1,"1", IF(('1 - Cover page'!$B$9-M750)= 2,"2", IF(('1 - Cover page'!$B$9-M750)= 3,"3", IF(('1 - Cover page'!$B$9-M750)= 4,"4", IF(('1 - Cover page'!$B$9-M750)= 5,"5", IF(('1 - Cover page'!$B$9-M750)= 6,"6", IF(('1 - Cover page'!$B$9-M750)= 7,"7", IF(('1 - Cover page'!$B$9-M750)= 8,"8", IF(('1 - Cover page'!$B$9-M750)= 9,"9", IF(('1 - Cover page'!$B$9-M750)= 10,"10", IF(('1 - Cover page'!$B$9-M750)= 11,"11", IF(('1 - Cover page'!$B$9-M750)= 12,"12", IF(('1 - Cover page'!$B$9-M750)= 13,"13", IF(('1 - Cover page'!$B$9-M750)= 14,"14", IF(('1 - Cover page'!$B$9-M750)= 15,"15",  ""))))))))))))))))</f>
        <v>0</v>
      </c>
      <c r="Z750" t="str">
        <f>IF(('1 - Cover page'!$B$9-I750)=0,"0", IF(('1 - Cover page'!$B$9-I750)= 1,"1", IF(('1 - Cover page'!$B$9-I750)= 2,"2", IF(('1 - Cover page'!$B$9-I750)= 3,"3", IF(('1 - Cover page'!$B$9-I750)= 4,"4", IF(('1 - Cover page'!$B$9-I750)= 5,"5", IF(('1 - Cover page'!$B$9-I750)= 6,"6", IF(('1 - Cover page'!$B$9-I750)= 7,"7", IF(('1 - Cover page'!$B$9-I750)= 8,"8", IF(('1 - Cover page'!$B$9-I750)= 9,"9", IF(('1 - Cover page'!$B$9-I750)= 10,"10", IF(('1 - Cover page'!$B$9-I750)= 11,"11", IF(('1 - Cover page'!$B$9-I750)= 12,"12", IF(('1 - Cover page'!$B$9-I750)= 13,"13", IF(('1 - Cover page'!$B$9-I750)= 14,"14", IF(('1 - Cover page'!$B$9-I750)= 15,"15",  ""))))))))))))))))</f>
        <v>0</v>
      </c>
      <c r="AA750" t="e">
        <f>VLOOKUP(E750,'Age group'!$A$2:$B$7,2,TRUE)</f>
        <v>#N/A</v>
      </c>
    </row>
    <row r="751" spans="1:27" ht="12.75" x14ac:dyDescent="0.2">
      <c r="A751" s="30">
        <v>748</v>
      </c>
      <c r="B751" s="31"/>
      <c r="C751" s="31"/>
      <c r="D751" s="32"/>
      <c r="E751" s="104"/>
      <c r="F751" s="31"/>
      <c r="G751" s="31"/>
      <c r="H751" s="33"/>
      <c r="I751" s="16"/>
      <c r="J751" s="34"/>
      <c r="K751" s="34"/>
      <c r="L751" s="35"/>
      <c r="M751" s="36"/>
      <c r="N751" s="37"/>
      <c r="O751" s="37"/>
      <c r="P751" s="37"/>
      <c r="Q751" s="38"/>
      <c r="R751" s="38"/>
      <c r="S751" s="37"/>
      <c r="T751" s="39"/>
      <c r="U751" s="39"/>
      <c r="V751" s="40"/>
      <c r="X751" t="str">
        <f>IF(('1 - Cover page'!$B$9-M751)&lt;6,"&lt;=5 Days","&gt;5 Days")</f>
        <v>&lt;=5 Days</v>
      </c>
      <c r="Y751" t="str">
        <f>IF(('1 - Cover page'!$B$9-M751)=0,"0", IF(('1 - Cover page'!$B$9-M751)= 1,"1", IF(('1 - Cover page'!$B$9-M751)= 2,"2", IF(('1 - Cover page'!$B$9-M751)= 3,"3", IF(('1 - Cover page'!$B$9-M751)= 4,"4", IF(('1 - Cover page'!$B$9-M751)= 5,"5", IF(('1 - Cover page'!$B$9-M751)= 6,"6", IF(('1 - Cover page'!$B$9-M751)= 7,"7", IF(('1 - Cover page'!$B$9-M751)= 8,"8", IF(('1 - Cover page'!$B$9-M751)= 9,"9", IF(('1 - Cover page'!$B$9-M751)= 10,"10", IF(('1 - Cover page'!$B$9-M751)= 11,"11", IF(('1 - Cover page'!$B$9-M751)= 12,"12", IF(('1 - Cover page'!$B$9-M751)= 13,"13", IF(('1 - Cover page'!$B$9-M751)= 14,"14", IF(('1 - Cover page'!$B$9-M751)= 15,"15",  ""))))))))))))))))</f>
        <v>0</v>
      </c>
      <c r="Z751" t="str">
        <f>IF(('1 - Cover page'!$B$9-I751)=0,"0", IF(('1 - Cover page'!$B$9-I751)= 1,"1", IF(('1 - Cover page'!$B$9-I751)= 2,"2", IF(('1 - Cover page'!$B$9-I751)= 3,"3", IF(('1 - Cover page'!$B$9-I751)= 4,"4", IF(('1 - Cover page'!$B$9-I751)= 5,"5", IF(('1 - Cover page'!$B$9-I751)= 6,"6", IF(('1 - Cover page'!$B$9-I751)= 7,"7", IF(('1 - Cover page'!$B$9-I751)= 8,"8", IF(('1 - Cover page'!$B$9-I751)= 9,"9", IF(('1 - Cover page'!$B$9-I751)= 10,"10", IF(('1 - Cover page'!$B$9-I751)= 11,"11", IF(('1 - Cover page'!$B$9-I751)= 12,"12", IF(('1 - Cover page'!$B$9-I751)= 13,"13", IF(('1 - Cover page'!$B$9-I751)= 14,"14", IF(('1 - Cover page'!$B$9-I751)= 15,"15",  ""))))))))))))))))</f>
        <v>0</v>
      </c>
      <c r="AA751" t="e">
        <f>VLOOKUP(E751,'Age group'!$A$2:$B$7,2,TRUE)</f>
        <v>#N/A</v>
      </c>
    </row>
    <row r="752" spans="1:27" ht="12.75" x14ac:dyDescent="0.2">
      <c r="A752" s="30">
        <v>749</v>
      </c>
      <c r="B752" s="31"/>
      <c r="C752" s="31"/>
      <c r="D752" s="32"/>
      <c r="E752" s="104"/>
      <c r="F752" s="31"/>
      <c r="G752" s="31"/>
      <c r="H752" s="33"/>
      <c r="I752" s="16"/>
      <c r="J752" s="34"/>
      <c r="K752" s="34"/>
      <c r="L752" s="35"/>
      <c r="M752" s="36"/>
      <c r="N752" s="37"/>
      <c r="O752" s="37"/>
      <c r="P752" s="37"/>
      <c r="Q752" s="38"/>
      <c r="R752" s="38"/>
      <c r="S752" s="37"/>
      <c r="T752" s="39"/>
      <c r="U752" s="39"/>
      <c r="V752" s="40"/>
      <c r="X752" t="str">
        <f>IF(('1 - Cover page'!$B$9-M752)&lt;6,"&lt;=5 Days","&gt;5 Days")</f>
        <v>&lt;=5 Days</v>
      </c>
      <c r="Y752" t="str">
        <f>IF(('1 - Cover page'!$B$9-M752)=0,"0", IF(('1 - Cover page'!$B$9-M752)= 1,"1", IF(('1 - Cover page'!$B$9-M752)= 2,"2", IF(('1 - Cover page'!$B$9-M752)= 3,"3", IF(('1 - Cover page'!$B$9-M752)= 4,"4", IF(('1 - Cover page'!$B$9-M752)= 5,"5", IF(('1 - Cover page'!$B$9-M752)= 6,"6", IF(('1 - Cover page'!$B$9-M752)= 7,"7", IF(('1 - Cover page'!$B$9-M752)= 8,"8", IF(('1 - Cover page'!$B$9-M752)= 9,"9", IF(('1 - Cover page'!$B$9-M752)= 10,"10", IF(('1 - Cover page'!$B$9-M752)= 11,"11", IF(('1 - Cover page'!$B$9-M752)= 12,"12", IF(('1 - Cover page'!$B$9-M752)= 13,"13", IF(('1 - Cover page'!$B$9-M752)= 14,"14", IF(('1 - Cover page'!$B$9-M752)= 15,"15",  ""))))))))))))))))</f>
        <v>0</v>
      </c>
      <c r="Z752" t="str">
        <f>IF(('1 - Cover page'!$B$9-I752)=0,"0", IF(('1 - Cover page'!$B$9-I752)= 1,"1", IF(('1 - Cover page'!$B$9-I752)= 2,"2", IF(('1 - Cover page'!$B$9-I752)= 3,"3", IF(('1 - Cover page'!$B$9-I752)= 4,"4", IF(('1 - Cover page'!$B$9-I752)= 5,"5", IF(('1 - Cover page'!$B$9-I752)= 6,"6", IF(('1 - Cover page'!$B$9-I752)= 7,"7", IF(('1 - Cover page'!$B$9-I752)= 8,"8", IF(('1 - Cover page'!$B$9-I752)= 9,"9", IF(('1 - Cover page'!$B$9-I752)= 10,"10", IF(('1 - Cover page'!$B$9-I752)= 11,"11", IF(('1 - Cover page'!$B$9-I752)= 12,"12", IF(('1 - Cover page'!$B$9-I752)= 13,"13", IF(('1 - Cover page'!$B$9-I752)= 14,"14", IF(('1 - Cover page'!$B$9-I752)= 15,"15",  ""))))))))))))))))</f>
        <v>0</v>
      </c>
      <c r="AA752" t="e">
        <f>VLOOKUP(E752,'Age group'!$A$2:$B$7,2,TRUE)</f>
        <v>#N/A</v>
      </c>
    </row>
    <row r="753" spans="1:27" ht="12.75" x14ac:dyDescent="0.2">
      <c r="A753" s="30">
        <v>750</v>
      </c>
      <c r="B753" s="31"/>
      <c r="C753" s="31"/>
      <c r="D753" s="32"/>
      <c r="E753" s="104"/>
      <c r="F753" s="31"/>
      <c r="G753" s="31"/>
      <c r="H753" s="33"/>
      <c r="I753" s="16"/>
      <c r="J753" s="34"/>
      <c r="K753" s="34"/>
      <c r="L753" s="35"/>
      <c r="M753" s="36"/>
      <c r="N753" s="37"/>
      <c r="O753" s="37"/>
      <c r="P753" s="37"/>
      <c r="Q753" s="38"/>
      <c r="R753" s="38"/>
      <c r="S753" s="37"/>
      <c r="T753" s="39"/>
      <c r="U753" s="39"/>
      <c r="V753" s="40"/>
      <c r="X753" t="str">
        <f>IF(('1 - Cover page'!$B$9-M753)&lt;6,"&lt;=5 Days","&gt;5 Days")</f>
        <v>&lt;=5 Days</v>
      </c>
      <c r="Y753" t="str">
        <f>IF(('1 - Cover page'!$B$9-M753)=0,"0", IF(('1 - Cover page'!$B$9-M753)= 1,"1", IF(('1 - Cover page'!$B$9-M753)= 2,"2", IF(('1 - Cover page'!$B$9-M753)= 3,"3", IF(('1 - Cover page'!$B$9-M753)= 4,"4", IF(('1 - Cover page'!$B$9-M753)= 5,"5", IF(('1 - Cover page'!$B$9-M753)= 6,"6", IF(('1 - Cover page'!$B$9-M753)= 7,"7", IF(('1 - Cover page'!$B$9-M753)= 8,"8", IF(('1 - Cover page'!$B$9-M753)= 9,"9", IF(('1 - Cover page'!$B$9-M753)= 10,"10", IF(('1 - Cover page'!$B$9-M753)= 11,"11", IF(('1 - Cover page'!$B$9-M753)= 12,"12", IF(('1 - Cover page'!$B$9-M753)= 13,"13", IF(('1 - Cover page'!$B$9-M753)= 14,"14", IF(('1 - Cover page'!$B$9-M753)= 15,"15",  ""))))))))))))))))</f>
        <v>0</v>
      </c>
      <c r="Z753" t="str">
        <f>IF(('1 - Cover page'!$B$9-I753)=0,"0", IF(('1 - Cover page'!$B$9-I753)= 1,"1", IF(('1 - Cover page'!$B$9-I753)= 2,"2", IF(('1 - Cover page'!$B$9-I753)= 3,"3", IF(('1 - Cover page'!$B$9-I753)= 4,"4", IF(('1 - Cover page'!$B$9-I753)= 5,"5", IF(('1 - Cover page'!$B$9-I753)= 6,"6", IF(('1 - Cover page'!$B$9-I753)= 7,"7", IF(('1 - Cover page'!$B$9-I753)= 8,"8", IF(('1 - Cover page'!$B$9-I753)= 9,"9", IF(('1 - Cover page'!$B$9-I753)= 10,"10", IF(('1 - Cover page'!$B$9-I753)= 11,"11", IF(('1 - Cover page'!$B$9-I753)= 12,"12", IF(('1 - Cover page'!$B$9-I753)= 13,"13", IF(('1 - Cover page'!$B$9-I753)= 14,"14", IF(('1 - Cover page'!$B$9-I753)= 15,"15",  ""))))))))))))))))</f>
        <v>0</v>
      </c>
      <c r="AA753" t="e">
        <f>VLOOKUP(E753,'Age group'!$A$2:$B$7,2,TRUE)</f>
        <v>#N/A</v>
      </c>
    </row>
    <row r="754" spans="1:27" ht="12.75" x14ac:dyDescent="0.2">
      <c r="A754" s="30">
        <v>751</v>
      </c>
      <c r="B754" s="31"/>
      <c r="C754" s="31"/>
      <c r="D754" s="32"/>
      <c r="E754" s="104"/>
      <c r="F754" s="31"/>
      <c r="G754" s="31"/>
      <c r="H754" s="33"/>
      <c r="I754" s="16"/>
      <c r="J754" s="34"/>
      <c r="K754" s="34"/>
      <c r="L754" s="35"/>
      <c r="M754" s="36"/>
      <c r="N754" s="37"/>
      <c r="O754" s="37"/>
      <c r="P754" s="37"/>
      <c r="Q754" s="38"/>
      <c r="R754" s="38"/>
      <c r="S754" s="37"/>
      <c r="T754" s="39"/>
      <c r="U754" s="39"/>
      <c r="V754" s="40"/>
      <c r="X754" t="str">
        <f>IF(('1 - Cover page'!$B$9-M754)&lt;6,"&lt;=5 Days","&gt;5 Days")</f>
        <v>&lt;=5 Days</v>
      </c>
      <c r="Y754" t="str">
        <f>IF(('1 - Cover page'!$B$9-M754)=0,"0", IF(('1 - Cover page'!$B$9-M754)= 1,"1", IF(('1 - Cover page'!$B$9-M754)= 2,"2", IF(('1 - Cover page'!$B$9-M754)= 3,"3", IF(('1 - Cover page'!$B$9-M754)= 4,"4", IF(('1 - Cover page'!$B$9-M754)= 5,"5", IF(('1 - Cover page'!$B$9-M754)= 6,"6", IF(('1 - Cover page'!$B$9-M754)= 7,"7", IF(('1 - Cover page'!$B$9-M754)= 8,"8", IF(('1 - Cover page'!$B$9-M754)= 9,"9", IF(('1 - Cover page'!$B$9-M754)= 10,"10", IF(('1 - Cover page'!$B$9-M754)= 11,"11", IF(('1 - Cover page'!$B$9-M754)= 12,"12", IF(('1 - Cover page'!$B$9-M754)= 13,"13", IF(('1 - Cover page'!$B$9-M754)= 14,"14", IF(('1 - Cover page'!$B$9-M754)= 15,"15",  ""))))))))))))))))</f>
        <v>0</v>
      </c>
      <c r="Z754" t="str">
        <f>IF(('1 - Cover page'!$B$9-I754)=0,"0", IF(('1 - Cover page'!$B$9-I754)= 1,"1", IF(('1 - Cover page'!$B$9-I754)= 2,"2", IF(('1 - Cover page'!$B$9-I754)= 3,"3", IF(('1 - Cover page'!$B$9-I754)= 4,"4", IF(('1 - Cover page'!$B$9-I754)= 5,"5", IF(('1 - Cover page'!$B$9-I754)= 6,"6", IF(('1 - Cover page'!$B$9-I754)= 7,"7", IF(('1 - Cover page'!$B$9-I754)= 8,"8", IF(('1 - Cover page'!$B$9-I754)= 9,"9", IF(('1 - Cover page'!$B$9-I754)= 10,"10", IF(('1 - Cover page'!$B$9-I754)= 11,"11", IF(('1 - Cover page'!$B$9-I754)= 12,"12", IF(('1 - Cover page'!$B$9-I754)= 13,"13", IF(('1 - Cover page'!$B$9-I754)= 14,"14", IF(('1 - Cover page'!$B$9-I754)= 15,"15",  ""))))))))))))))))</f>
        <v>0</v>
      </c>
      <c r="AA754" t="e">
        <f>VLOOKUP(E754,'Age group'!$A$2:$B$7,2,TRUE)</f>
        <v>#N/A</v>
      </c>
    </row>
    <row r="755" spans="1:27" ht="12.75" x14ac:dyDescent="0.2">
      <c r="A755" s="30">
        <v>752</v>
      </c>
      <c r="B755" s="31"/>
      <c r="C755" s="31"/>
      <c r="D755" s="32"/>
      <c r="E755" s="104"/>
      <c r="F755" s="31"/>
      <c r="G755" s="31"/>
      <c r="H755" s="33"/>
      <c r="I755" s="16"/>
      <c r="J755" s="34"/>
      <c r="K755" s="34"/>
      <c r="L755" s="35"/>
      <c r="M755" s="36"/>
      <c r="N755" s="37"/>
      <c r="O755" s="37"/>
      <c r="P755" s="37"/>
      <c r="Q755" s="38"/>
      <c r="R755" s="38"/>
      <c r="S755" s="37"/>
      <c r="T755" s="39"/>
      <c r="U755" s="39"/>
      <c r="V755" s="40"/>
      <c r="X755" t="str">
        <f>IF(('1 - Cover page'!$B$9-M755)&lt;6,"&lt;=5 Days","&gt;5 Days")</f>
        <v>&lt;=5 Days</v>
      </c>
      <c r="Y755" t="str">
        <f>IF(('1 - Cover page'!$B$9-M755)=0,"0", IF(('1 - Cover page'!$B$9-M755)= 1,"1", IF(('1 - Cover page'!$B$9-M755)= 2,"2", IF(('1 - Cover page'!$B$9-M755)= 3,"3", IF(('1 - Cover page'!$B$9-M755)= 4,"4", IF(('1 - Cover page'!$B$9-M755)= 5,"5", IF(('1 - Cover page'!$B$9-M755)= 6,"6", IF(('1 - Cover page'!$B$9-M755)= 7,"7", IF(('1 - Cover page'!$B$9-M755)= 8,"8", IF(('1 - Cover page'!$B$9-M755)= 9,"9", IF(('1 - Cover page'!$B$9-M755)= 10,"10", IF(('1 - Cover page'!$B$9-M755)= 11,"11", IF(('1 - Cover page'!$B$9-M755)= 12,"12", IF(('1 - Cover page'!$B$9-M755)= 13,"13", IF(('1 - Cover page'!$B$9-M755)= 14,"14", IF(('1 - Cover page'!$B$9-M755)= 15,"15",  ""))))))))))))))))</f>
        <v>0</v>
      </c>
      <c r="Z755" t="str">
        <f>IF(('1 - Cover page'!$B$9-I755)=0,"0", IF(('1 - Cover page'!$B$9-I755)= 1,"1", IF(('1 - Cover page'!$B$9-I755)= 2,"2", IF(('1 - Cover page'!$B$9-I755)= 3,"3", IF(('1 - Cover page'!$B$9-I755)= 4,"4", IF(('1 - Cover page'!$B$9-I755)= 5,"5", IF(('1 - Cover page'!$B$9-I755)= 6,"6", IF(('1 - Cover page'!$B$9-I755)= 7,"7", IF(('1 - Cover page'!$B$9-I755)= 8,"8", IF(('1 - Cover page'!$B$9-I755)= 9,"9", IF(('1 - Cover page'!$B$9-I755)= 10,"10", IF(('1 - Cover page'!$B$9-I755)= 11,"11", IF(('1 - Cover page'!$B$9-I755)= 12,"12", IF(('1 - Cover page'!$B$9-I755)= 13,"13", IF(('1 - Cover page'!$B$9-I755)= 14,"14", IF(('1 - Cover page'!$B$9-I755)= 15,"15",  ""))))))))))))))))</f>
        <v>0</v>
      </c>
      <c r="AA755" t="e">
        <f>VLOOKUP(E755,'Age group'!$A$2:$B$7,2,TRUE)</f>
        <v>#N/A</v>
      </c>
    </row>
    <row r="756" spans="1:27" ht="12.75" x14ac:dyDescent="0.2">
      <c r="A756" s="30">
        <v>753</v>
      </c>
      <c r="B756" s="31"/>
      <c r="C756" s="31"/>
      <c r="D756" s="32"/>
      <c r="E756" s="104"/>
      <c r="F756" s="31"/>
      <c r="G756" s="31"/>
      <c r="H756" s="33"/>
      <c r="I756" s="16"/>
      <c r="J756" s="34"/>
      <c r="K756" s="34"/>
      <c r="L756" s="35"/>
      <c r="M756" s="36"/>
      <c r="N756" s="37"/>
      <c r="O756" s="37"/>
      <c r="P756" s="37"/>
      <c r="Q756" s="38"/>
      <c r="R756" s="38"/>
      <c r="S756" s="37"/>
      <c r="T756" s="39"/>
      <c r="U756" s="39"/>
      <c r="V756" s="40"/>
      <c r="X756" t="str">
        <f>IF(('1 - Cover page'!$B$9-M756)&lt;6,"&lt;=5 Days","&gt;5 Days")</f>
        <v>&lt;=5 Days</v>
      </c>
      <c r="Y756" t="str">
        <f>IF(('1 - Cover page'!$B$9-M756)=0,"0", IF(('1 - Cover page'!$B$9-M756)= 1,"1", IF(('1 - Cover page'!$B$9-M756)= 2,"2", IF(('1 - Cover page'!$B$9-M756)= 3,"3", IF(('1 - Cover page'!$B$9-M756)= 4,"4", IF(('1 - Cover page'!$B$9-M756)= 5,"5", IF(('1 - Cover page'!$B$9-M756)= 6,"6", IF(('1 - Cover page'!$B$9-M756)= 7,"7", IF(('1 - Cover page'!$B$9-M756)= 8,"8", IF(('1 - Cover page'!$B$9-M756)= 9,"9", IF(('1 - Cover page'!$B$9-M756)= 10,"10", IF(('1 - Cover page'!$B$9-M756)= 11,"11", IF(('1 - Cover page'!$B$9-M756)= 12,"12", IF(('1 - Cover page'!$B$9-M756)= 13,"13", IF(('1 - Cover page'!$B$9-M756)= 14,"14", IF(('1 - Cover page'!$B$9-M756)= 15,"15",  ""))))))))))))))))</f>
        <v>0</v>
      </c>
      <c r="Z756" t="str">
        <f>IF(('1 - Cover page'!$B$9-I756)=0,"0", IF(('1 - Cover page'!$B$9-I756)= 1,"1", IF(('1 - Cover page'!$B$9-I756)= 2,"2", IF(('1 - Cover page'!$B$9-I756)= 3,"3", IF(('1 - Cover page'!$B$9-I756)= 4,"4", IF(('1 - Cover page'!$B$9-I756)= 5,"5", IF(('1 - Cover page'!$B$9-I756)= 6,"6", IF(('1 - Cover page'!$B$9-I756)= 7,"7", IF(('1 - Cover page'!$B$9-I756)= 8,"8", IF(('1 - Cover page'!$B$9-I756)= 9,"9", IF(('1 - Cover page'!$B$9-I756)= 10,"10", IF(('1 - Cover page'!$B$9-I756)= 11,"11", IF(('1 - Cover page'!$B$9-I756)= 12,"12", IF(('1 - Cover page'!$B$9-I756)= 13,"13", IF(('1 - Cover page'!$B$9-I756)= 14,"14", IF(('1 - Cover page'!$B$9-I756)= 15,"15",  ""))))))))))))))))</f>
        <v>0</v>
      </c>
      <c r="AA756" t="e">
        <f>VLOOKUP(E756,'Age group'!$A$2:$B$7,2,TRUE)</f>
        <v>#N/A</v>
      </c>
    </row>
    <row r="757" spans="1:27" ht="12.75" x14ac:dyDescent="0.2">
      <c r="A757" s="30">
        <v>754</v>
      </c>
      <c r="B757" s="31"/>
      <c r="C757" s="31"/>
      <c r="D757" s="32"/>
      <c r="E757" s="104"/>
      <c r="F757" s="31"/>
      <c r="G757" s="31"/>
      <c r="H757" s="33"/>
      <c r="I757" s="16"/>
      <c r="J757" s="34"/>
      <c r="K757" s="34"/>
      <c r="L757" s="35"/>
      <c r="M757" s="36"/>
      <c r="N757" s="37"/>
      <c r="O757" s="37"/>
      <c r="P757" s="37"/>
      <c r="Q757" s="38"/>
      <c r="R757" s="38"/>
      <c r="S757" s="37"/>
      <c r="T757" s="39"/>
      <c r="U757" s="39"/>
      <c r="V757" s="40"/>
      <c r="X757" t="str">
        <f>IF(('1 - Cover page'!$B$9-M757)&lt;6,"&lt;=5 Days","&gt;5 Days")</f>
        <v>&lt;=5 Days</v>
      </c>
      <c r="Y757" t="str">
        <f>IF(('1 - Cover page'!$B$9-M757)=0,"0", IF(('1 - Cover page'!$B$9-M757)= 1,"1", IF(('1 - Cover page'!$B$9-M757)= 2,"2", IF(('1 - Cover page'!$B$9-M757)= 3,"3", IF(('1 - Cover page'!$B$9-M757)= 4,"4", IF(('1 - Cover page'!$B$9-M757)= 5,"5", IF(('1 - Cover page'!$B$9-M757)= 6,"6", IF(('1 - Cover page'!$B$9-M757)= 7,"7", IF(('1 - Cover page'!$B$9-M757)= 8,"8", IF(('1 - Cover page'!$B$9-M757)= 9,"9", IF(('1 - Cover page'!$B$9-M757)= 10,"10", IF(('1 - Cover page'!$B$9-M757)= 11,"11", IF(('1 - Cover page'!$B$9-M757)= 12,"12", IF(('1 - Cover page'!$B$9-M757)= 13,"13", IF(('1 - Cover page'!$B$9-M757)= 14,"14", IF(('1 - Cover page'!$B$9-M757)= 15,"15",  ""))))))))))))))))</f>
        <v>0</v>
      </c>
      <c r="Z757" t="str">
        <f>IF(('1 - Cover page'!$B$9-I757)=0,"0", IF(('1 - Cover page'!$B$9-I757)= 1,"1", IF(('1 - Cover page'!$B$9-I757)= 2,"2", IF(('1 - Cover page'!$B$9-I757)= 3,"3", IF(('1 - Cover page'!$B$9-I757)= 4,"4", IF(('1 - Cover page'!$B$9-I757)= 5,"5", IF(('1 - Cover page'!$B$9-I757)= 6,"6", IF(('1 - Cover page'!$B$9-I757)= 7,"7", IF(('1 - Cover page'!$B$9-I757)= 8,"8", IF(('1 - Cover page'!$B$9-I757)= 9,"9", IF(('1 - Cover page'!$B$9-I757)= 10,"10", IF(('1 - Cover page'!$B$9-I757)= 11,"11", IF(('1 - Cover page'!$B$9-I757)= 12,"12", IF(('1 - Cover page'!$B$9-I757)= 13,"13", IF(('1 - Cover page'!$B$9-I757)= 14,"14", IF(('1 - Cover page'!$B$9-I757)= 15,"15",  ""))))))))))))))))</f>
        <v>0</v>
      </c>
      <c r="AA757" t="e">
        <f>VLOOKUP(E757,'Age group'!$A$2:$B$7,2,TRUE)</f>
        <v>#N/A</v>
      </c>
    </row>
    <row r="758" spans="1:27" ht="12.75" x14ac:dyDescent="0.2">
      <c r="A758" s="30">
        <v>755</v>
      </c>
      <c r="B758" s="31"/>
      <c r="C758" s="31"/>
      <c r="D758" s="32"/>
      <c r="E758" s="104"/>
      <c r="F758" s="31"/>
      <c r="G758" s="31"/>
      <c r="H758" s="33"/>
      <c r="I758" s="16"/>
      <c r="J758" s="34"/>
      <c r="K758" s="34"/>
      <c r="L758" s="35"/>
      <c r="M758" s="36"/>
      <c r="N758" s="37"/>
      <c r="O758" s="37"/>
      <c r="P758" s="37"/>
      <c r="Q758" s="38"/>
      <c r="R758" s="38"/>
      <c r="S758" s="37"/>
      <c r="T758" s="39"/>
      <c r="U758" s="39"/>
      <c r="V758" s="40"/>
      <c r="X758" t="str">
        <f>IF(('1 - Cover page'!$B$9-M758)&lt;6,"&lt;=5 Days","&gt;5 Days")</f>
        <v>&lt;=5 Days</v>
      </c>
      <c r="Y758" t="str">
        <f>IF(('1 - Cover page'!$B$9-M758)=0,"0", IF(('1 - Cover page'!$B$9-M758)= 1,"1", IF(('1 - Cover page'!$B$9-M758)= 2,"2", IF(('1 - Cover page'!$B$9-M758)= 3,"3", IF(('1 - Cover page'!$B$9-M758)= 4,"4", IF(('1 - Cover page'!$B$9-M758)= 5,"5", IF(('1 - Cover page'!$B$9-M758)= 6,"6", IF(('1 - Cover page'!$B$9-M758)= 7,"7", IF(('1 - Cover page'!$B$9-M758)= 8,"8", IF(('1 - Cover page'!$B$9-M758)= 9,"9", IF(('1 - Cover page'!$B$9-M758)= 10,"10", IF(('1 - Cover page'!$B$9-M758)= 11,"11", IF(('1 - Cover page'!$B$9-M758)= 12,"12", IF(('1 - Cover page'!$B$9-M758)= 13,"13", IF(('1 - Cover page'!$B$9-M758)= 14,"14", IF(('1 - Cover page'!$B$9-M758)= 15,"15",  ""))))))))))))))))</f>
        <v>0</v>
      </c>
      <c r="Z758" t="str">
        <f>IF(('1 - Cover page'!$B$9-I758)=0,"0", IF(('1 - Cover page'!$B$9-I758)= 1,"1", IF(('1 - Cover page'!$B$9-I758)= 2,"2", IF(('1 - Cover page'!$B$9-I758)= 3,"3", IF(('1 - Cover page'!$B$9-I758)= 4,"4", IF(('1 - Cover page'!$B$9-I758)= 5,"5", IF(('1 - Cover page'!$B$9-I758)= 6,"6", IF(('1 - Cover page'!$B$9-I758)= 7,"7", IF(('1 - Cover page'!$B$9-I758)= 8,"8", IF(('1 - Cover page'!$B$9-I758)= 9,"9", IF(('1 - Cover page'!$B$9-I758)= 10,"10", IF(('1 - Cover page'!$B$9-I758)= 11,"11", IF(('1 - Cover page'!$B$9-I758)= 12,"12", IF(('1 - Cover page'!$B$9-I758)= 13,"13", IF(('1 - Cover page'!$B$9-I758)= 14,"14", IF(('1 - Cover page'!$B$9-I758)= 15,"15",  ""))))))))))))))))</f>
        <v>0</v>
      </c>
      <c r="AA758" t="e">
        <f>VLOOKUP(E758,'Age group'!$A$2:$B$7,2,TRUE)</f>
        <v>#N/A</v>
      </c>
    </row>
    <row r="759" spans="1:27" ht="12.75" x14ac:dyDescent="0.2">
      <c r="A759" s="30">
        <v>756</v>
      </c>
      <c r="B759" s="31"/>
      <c r="C759" s="31"/>
      <c r="D759" s="32"/>
      <c r="E759" s="104"/>
      <c r="F759" s="31"/>
      <c r="G759" s="31"/>
      <c r="H759" s="33"/>
      <c r="I759" s="16"/>
      <c r="J759" s="34"/>
      <c r="K759" s="34"/>
      <c r="L759" s="35"/>
      <c r="M759" s="36"/>
      <c r="N759" s="37"/>
      <c r="O759" s="37"/>
      <c r="P759" s="37"/>
      <c r="Q759" s="38"/>
      <c r="R759" s="38"/>
      <c r="S759" s="37"/>
      <c r="T759" s="39"/>
      <c r="U759" s="39"/>
      <c r="V759" s="40"/>
      <c r="X759" t="str">
        <f>IF(('1 - Cover page'!$B$9-M759)&lt;6,"&lt;=5 Days","&gt;5 Days")</f>
        <v>&lt;=5 Days</v>
      </c>
      <c r="Y759" t="str">
        <f>IF(('1 - Cover page'!$B$9-M759)=0,"0", IF(('1 - Cover page'!$B$9-M759)= 1,"1", IF(('1 - Cover page'!$B$9-M759)= 2,"2", IF(('1 - Cover page'!$B$9-M759)= 3,"3", IF(('1 - Cover page'!$B$9-M759)= 4,"4", IF(('1 - Cover page'!$B$9-M759)= 5,"5", IF(('1 - Cover page'!$B$9-M759)= 6,"6", IF(('1 - Cover page'!$B$9-M759)= 7,"7", IF(('1 - Cover page'!$B$9-M759)= 8,"8", IF(('1 - Cover page'!$B$9-M759)= 9,"9", IF(('1 - Cover page'!$B$9-M759)= 10,"10", IF(('1 - Cover page'!$B$9-M759)= 11,"11", IF(('1 - Cover page'!$B$9-M759)= 12,"12", IF(('1 - Cover page'!$B$9-M759)= 13,"13", IF(('1 - Cover page'!$B$9-M759)= 14,"14", IF(('1 - Cover page'!$B$9-M759)= 15,"15",  ""))))))))))))))))</f>
        <v>0</v>
      </c>
      <c r="Z759" t="str">
        <f>IF(('1 - Cover page'!$B$9-I759)=0,"0", IF(('1 - Cover page'!$B$9-I759)= 1,"1", IF(('1 - Cover page'!$B$9-I759)= 2,"2", IF(('1 - Cover page'!$B$9-I759)= 3,"3", IF(('1 - Cover page'!$B$9-I759)= 4,"4", IF(('1 - Cover page'!$B$9-I759)= 5,"5", IF(('1 - Cover page'!$B$9-I759)= 6,"6", IF(('1 - Cover page'!$B$9-I759)= 7,"7", IF(('1 - Cover page'!$B$9-I759)= 8,"8", IF(('1 - Cover page'!$B$9-I759)= 9,"9", IF(('1 - Cover page'!$B$9-I759)= 10,"10", IF(('1 - Cover page'!$B$9-I759)= 11,"11", IF(('1 - Cover page'!$B$9-I759)= 12,"12", IF(('1 - Cover page'!$B$9-I759)= 13,"13", IF(('1 - Cover page'!$B$9-I759)= 14,"14", IF(('1 - Cover page'!$B$9-I759)= 15,"15",  ""))))))))))))))))</f>
        <v>0</v>
      </c>
      <c r="AA759" t="e">
        <f>VLOOKUP(E759,'Age group'!$A$2:$B$7,2,TRUE)</f>
        <v>#N/A</v>
      </c>
    </row>
    <row r="760" spans="1:27" ht="12.75" x14ac:dyDescent="0.2">
      <c r="A760" s="30">
        <v>757</v>
      </c>
      <c r="B760" s="31"/>
      <c r="C760" s="31"/>
      <c r="D760" s="32"/>
      <c r="E760" s="104"/>
      <c r="F760" s="31"/>
      <c r="G760" s="31"/>
      <c r="H760" s="33"/>
      <c r="I760" s="16"/>
      <c r="J760" s="34"/>
      <c r="K760" s="34"/>
      <c r="L760" s="35"/>
      <c r="M760" s="36"/>
      <c r="N760" s="37"/>
      <c r="O760" s="37"/>
      <c r="P760" s="37"/>
      <c r="Q760" s="38"/>
      <c r="R760" s="38"/>
      <c r="S760" s="37"/>
      <c r="T760" s="39"/>
      <c r="U760" s="39"/>
      <c r="V760" s="40"/>
      <c r="X760" t="str">
        <f>IF(('1 - Cover page'!$B$9-M760)&lt;6,"&lt;=5 Days","&gt;5 Days")</f>
        <v>&lt;=5 Days</v>
      </c>
      <c r="Y760" t="str">
        <f>IF(('1 - Cover page'!$B$9-M760)=0,"0", IF(('1 - Cover page'!$B$9-M760)= 1,"1", IF(('1 - Cover page'!$B$9-M760)= 2,"2", IF(('1 - Cover page'!$B$9-M760)= 3,"3", IF(('1 - Cover page'!$B$9-M760)= 4,"4", IF(('1 - Cover page'!$B$9-M760)= 5,"5", IF(('1 - Cover page'!$B$9-M760)= 6,"6", IF(('1 - Cover page'!$B$9-M760)= 7,"7", IF(('1 - Cover page'!$B$9-M760)= 8,"8", IF(('1 - Cover page'!$B$9-M760)= 9,"9", IF(('1 - Cover page'!$B$9-M760)= 10,"10", IF(('1 - Cover page'!$B$9-M760)= 11,"11", IF(('1 - Cover page'!$B$9-M760)= 12,"12", IF(('1 - Cover page'!$B$9-M760)= 13,"13", IF(('1 - Cover page'!$B$9-M760)= 14,"14", IF(('1 - Cover page'!$B$9-M760)= 15,"15",  ""))))))))))))))))</f>
        <v>0</v>
      </c>
      <c r="Z760" t="str">
        <f>IF(('1 - Cover page'!$B$9-I760)=0,"0", IF(('1 - Cover page'!$B$9-I760)= 1,"1", IF(('1 - Cover page'!$B$9-I760)= 2,"2", IF(('1 - Cover page'!$B$9-I760)= 3,"3", IF(('1 - Cover page'!$B$9-I760)= 4,"4", IF(('1 - Cover page'!$B$9-I760)= 5,"5", IF(('1 - Cover page'!$B$9-I760)= 6,"6", IF(('1 - Cover page'!$B$9-I760)= 7,"7", IF(('1 - Cover page'!$B$9-I760)= 8,"8", IF(('1 - Cover page'!$B$9-I760)= 9,"9", IF(('1 - Cover page'!$B$9-I760)= 10,"10", IF(('1 - Cover page'!$B$9-I760)= 11,"11", IF(('1 - Cover page'!$B$9-I760)= 12,"12", IF(('1 - Cover page'!$B$9-I760)= 13,"13", IF(('1 - Cover page'!$B$9-I760)= 14,"14", IF(('1 - Cover page'!$B$9-I760)= 15,"15",  ""))))))))))))))))</f>
        <v>0</v>
      </c>
      <c r="AA760" t="e">
        <f>VLOOKUP(E760,'Age group'!$A$2:$B$7,2,TRUE)</f>
        <v>#N/A</v>
      </c>
    </row>
    <row r="761" spans="1:27" ht="12.75" x14ac:dyDescent="0.2">
      <c r="A761" s="30">
        <v>758</v>
      </c>
      <c r="B761" s="31"/>
      <c r="C761" s="31"/>
      <c r="D761" s="32"/>
      <c r="E761" s="104"/>
      <c r="F761" s="31"/>
      <c r="G761" s="31"/>
      <c r="H761" s="33"/>
      <c r="I761" s="16"/>
      <c r="J761" s="34"/>
      <c r="K761" s="34"/>
      <c r="L761" s="35"/>
      <c r="M761" s="36"/>
      <c r="N761" s="37"/>
      <c r="O761" s="37"/>
      <c r="P761" s="37"/>
      <c r="Q761" s="38"/>
      <c r="R761" s="38"/>
      <c r="S761" s="37"/>
      <c r="T761" s="39"/>
      <c r="U761" s="39"/>
      <c r="V761" s="40"/>
      <c r="X761" t="str">
        <f>IF(('1 - Cover page'!$B$9-M761)&lt;6,"&lt;=5 Days","&gt;5 Days")</f>
        <v>&lt;=5 Days</v>
      </c>
      <c r="Y761" t="str">
        <f>IF(('1 - Cover page'!$B$9-M761)=0,"0", IF(('1 - Cover page'!$B$9-M761)= 1,"1", IF(('1 - Cover page'!$B$9-M761)= 2,"2", IF(('1 - Cover page'!$B$9-M761)= 3,"3", IF(('1 - Cover page'!$B$9-M761)= 4,"4", IF(('1 - Cover page'!$B$9-M761)= 5,"5", IF(('1 - Cover page'!$B$9-M761)= 6,"6", IF(('1 - Cover page'!$B$9-M761)= 7,"7", IF(('1 - Cover page'!$B$9-M761)= 8,"8", IF(('1 - Cover page'!$B$9-M761)= 9,"9", IF(('1 - Cover page'!$B$9-M761)= 10,"10", IF(('1 - Cover page'!$B$9-M761)= 11,"11", IF(('1 - Cover page'!$B$9-M761)= 12,"12", IF(('1 - Cover page'!$B$9-M761)= 13,"13", IF(('1 - Cover page'!$B$9-M761)= 14,"14", IF(('1 - Cover page'!$B$9-M761)= 15,"15",  ""))))))))))))))))</f>
        <v>0</v>
      </c>
      <c r="Z761" t="str">
        <f>IF(('1 - Cover page'!$B$9-I761)=0,"0", IF(('1 - Cover page'!$B$9-I761)= 1,"1", IF(('1 - Cover page'!$B$9-I761)= 2,"2", IF(('1 - Cover page'!$B$9-I761)= 3,"3", IF(('1 - Cover page'!$B$9-I761)= 4,"4", IF(('1 - Cover page'!$B$9-I761)= 5,"5", IF(('1 - Cover page'!$B$9-I761)= 6,"6", IF(('1 - Cover page'!$B$9-I761)= 7,"7", IF(('1 - Cover page'!$B$9-I761)= 8,"8", IF(('1 - Cover page'!$B$9-I761)= 9,"9", IF(('1 - Cover page'!$B$9-I761)= 10,"10", IF(('1 - Cover page'!$B$9-I761)= 11,"11", IF(('1 - Cover page'!$B$9-I761)= 12,"12", IF(('1 - Cover page'!$B$9-I761)= 13,"13", IF(('1 - Cover page'!$B$9-I761)= 14,"14", IF(('1 - Cover page'!$B$9-I761)= 15,"15",  ""))))))))))))))))</f>
        <v>0</v>
      </c>
      <c r="AA761" t="e">
        <f>VLOOKUP(E761,'Age group'!$A$2:$B$7,2,TRUE)</f>
        <v>#N/A</v>
      </c>
    </row>
    <row r="762" spans="1:27" ht="12.75" x14ac:dyDescent="0.2">
      <c r="A762" s="30">
        <v>759</v>
      </c>
      <c r="B762" s="31"/>
      <c r="C762" s="31"/>
      <c r="D762" s="32"/>
      <c r="E762" s="104"/>
      <c r="F762" s="31"/>
      <c r="G762" s="31"/>
      <c r="H762" s="33"/>
      <c r="I762" s="16"/>
      <c r="J762" s="34"/>
      <c r="K762" s="34"/>
      <c r="L762" s="35"/>
      <c r="M762" s="36"/>
      <c r="N762" s="37"/>
      <c r="O762" s="37"/>
      <c r="P762" s="37"/>
      <c r="Q762" s="38"/>
      <c r="R762" s="38"/>
      <c r="S762" s="37"/>
      <c r="T762" s="39"/>
      <c r="U762" s="39"/>
      <c r="V762" s="40"/>
      <c r="X762" t="str">
        <f>IF(('1 - Cover page'!$B$9-M762)&lt;6,"&lt;=5 Days","&gt;5 Days")</f>
        <v>&lt;=5 Days</v>
      </c>
      <c r="Y762" t="str">
        <f>IF(('1 - Cover page'!$B$9-M762)=0,"0", IF(('1 - Cover page'!$B$9-M762)= 1,"1", IF(('1 - Cover page'!$B$9-M762)= 2,"2", IF(('1 - Cover page'!$B$9-M762)= 3,"3", IF(('1 - Cover page'!$B$9-M762)= 4,"4", IF(('1 - Cover page'!$B$9-M762)= 5,"5", IF(('1 - Cover page'!$B$9-M762)= 6,"6", IF(('1 - Cover page'!$B$9-M762)= 7,"7", IF(('1 - Cover page'!$B$9-M762)= 8,"8", IF(('1 - Cover page'!$B$9-M762)= 9,"9", IF(('1 - Cover page'!$B$9-M762)= 10,"10", IF(('1 - Cover page'!$B$9-M762)= 11,"11", IF(('1 - Cover page'!$B$9-M762)= 12,"12", IF(('1 - Cover page'!$B$9-M762)= 13,"13", IF(('1 - Cover page'!$B$9-M762)= 14,"14", IF(('1 - Cover page'!$B$9-M762)= 15,"15",  ""))))))))))))))))</f>
        <v>0</v>
      </c>
      <c r="Z762" t="str">
        <f>IF(('1 - Cover page'!$B$9-I762)=0,"0", IF(('1 - Cover page'!$B$9-I762)= 1,"1", IF(('1 - Cover page'!$B$9-I762)= 2,"2", IF(('1 - Cover page'!$B$9-I762)= 3,"3", IF(('1 - Cover page'!$B$9-I762)= 4,"4", IF(('1 - Cover page'!$B$9-I762)= 5,"5", IF(('1 - Cover page'!$B$9-I762)= 6,"6", IF(('1 - Cover page'!$B$9-I762)= 7,"7", IF(('1 - Cover page'!$B$9-I762)= 8,"8", IF(('1 - Cover page'!$B$9-I762)= 9,"9", IF(('1 - Cover page'!$B$9-I762)= 10,"10", IF(('1 - Cover page'!$B$9-I762)= 11,"11", IF(('1 - Cover page'!$B$9-I762)= 12,"12", IF(('1 - Cover page'!$B$9-I762)= 13,"13", IF(('1 - Cover page'!$B$9-I762)= 14,"14", IF(('1 - Cover page'!$B$9-I762)= 15,"15",  ""))))))))))))))))</f>
        <v>0</v>
      </c>
      <c r="AA762" t="e">
        <f>VLOOKUP(E762,'Age group'!$A$2:$B$7,2,TRUE)</f>
        <v>#N/A</v>
      </c>
    </row>
    <row r="763" spans="1:27" ht="12.75" x14ac:dyDescent="0.2">
      <c r="A763" s="30">
        <v>760</v>
      </c>
      <c r="B763" s="31"/>
      <c r="C763" s="31"/>
      <c r="D763" s="32"/>
      <c r="E763" s="104"/>
      <c r="F763" s="31"/>
      <c r="G763" s="31"/>
      <c r="H763" s="33"/>
      <c r="I763" s="16"/>
      <c r="J763" s="34"/>
      <c r="K763" s="34"/>
      <c r="L763" s="35"/>
      <c r="M763" s="36"/>
      <c r="N763" s="37"/>
      <c r="O763" s="37"/>
      <c r="P763" s="37"/>
      <c r="Q763" s="38"/>
      <c r="R763" s="38"/>
      <c r="S763" s="37"/>
      <c r="T763" s="39"/>
      <c r="U763" s="39"/>
      <c r="V763" s="40"/>
      <c r="X763" t="str">
        <f>IF(('1 - Cover page'!$B$9-M763)&lt;6,"&lt;=5 Days","&gt;5 Days")</f>
        <v>&lt;=5 Days</v>
      </c>
      <c r="Y763" t="str">
        <f>IF(('1 - Cover page'!$B$9-M763)=0,"0", IF(('1 - Cover page'!$B$9-M763)= 1,"1", IF(('1 - Cover page'!$B$9-M763)= 2,"2", IF(('1 - Cover page'!$B$9-M763)= 3,"3", IF(('1 - Cover page'!$B$9-M763)= 4,"4", IF(('1 - Cover page'!$B$9-M763)= 5,"5", IF(('1 - Cover page'!$B$9-M763)= 6,"6", IF(('1 - Cover page'!$B$9-M763)= 7,"7", IF(('1 - Cover page'!$B$9-M763)= 8,"8", IF(('1 - Cover page'!$B$9-M763)= 9,"9", IF(('1 - Cover page'!$B$9-M763)= 10,"10", IF(('1 - Cover page'!$B$9-M763)= 11,"11", IF(('1 - Cover page'!$B$9-M763)= 12,"12", IF(('1 - Cover page'!$B$9-M763)= 13,"13", IF(('1 - Cover page'!$B$9-M763)= 14,"14", IF(('1 - Cover page'!$B$9-M763)= 15,"15",  ""))))))))))))))))</f>
        <v>0</v>
      </c>
      <c r="Z763" t="str">
        <f>IF(('1 - Cover page'!$B$9-I763)=0,"0", IF(('1 - Cover page'!$B$9-I763)= 1,"1", IF(('1 - Cover page'!$B$9-I763)= 2,"2", IF(('1 - Cover page'!$B$9-I763)= 3,"3", IF(('1 - Cover page'!$B$9-I763)= 4,"4", IF(('1 - Cover page'!$B$9-I763)= 5,"5", IF(('1 - Cover page'!$B$9-I763)= 6,"6", IF(('1 - Cover page'!$B$9-I763)= 7,"7", IF(('1 - Cover page'!$B$9-I763)= 8,"8", IF(('1 - Cover page'!$B$9-I763)= 9,"9", IF(('1 - Cover page'!$B$9-I763)= 10,"10", IF(('1 - Cover page'!$B$9-I763)= 11,"11", IF(('1 - Cover page'!$B$9-I763)= 12,"12", IF(('1 - Cover page'!$B$9-I763)= 13,"13", IF(('1 - Cover page'!$B$9-I763)= 14,"14", IF(('1 - Cover page'!$B$9-I763)= 15,"15",  ""))))))))))))))))</f>
        <v>0</v>
      </c>
      <c r="AA763" t="e">
        <f>VLOOKUP(E763,'Age group'!$A$2:$B$7,2,TRUE)</f>
        <v>#N/A</v>
      </c>
    </row>
    <row r="764" spans="1:27" ht="12.75" x14ac:dyDescent="0.2">
      <c r="A764" s="30">
        <v>761</v>
      </c>
      <c r="B764" s="31"/>
      <c r="C764" s="31"/>
      <c r="D764" s="32"/>
      <c r="E764" s="104"/>
      <c r="F764" s="31"/>
      <c r="G764" s="31"/>
      <c r="H764" s="33"/>
      <c r="I764" s="16"/>
      <c r="J764" s="34"/>
      <c r="K764" s="34"/>
      <c r="L764" s="35"/>
      <c r="M764" s="36"/>
      <c r="N764" s="37"/>
      <c r="O764" s="37"/>
      <c r="P764" s="37"/>
      <c r="Q764" s="38"/>
      <c r="R764" s="38"/>
      <c r="S764" s="37"/>
      <c r="T764" s="39"/>
      <c r="U764" s="39"/>
      <c r="V764" s="40"/>
      <c r="X764" t="str">
        <f>IF(('1 - Cover page'!$B$9-M764)&lt;6,"&lt;=5 Days","&gt;5 Days")</f>
        <v>&lt;=5 Days</v>
      </c>
      <c r="Y764" t="str">
        <f>IF(('1 - Cover page'!$B$9-M764)=0,"0", IF(('1 - Cover page'!$B$9-M764)= 1,"1", IF(('1 - Cover page'!$B$9-M764)= 2,"2", IF(('1 - Cover page'!$B$9-M764)= 3,"3", IF(('1 - Cover page'!$B$9-M764)= 4,"4", IF(('1 - Cover page'!$B$9-M764)= 5,"5", IF(('1 - Cover page'!$B$9-M764)= 6,"6", IF(('1 - Cover page'!$B$9-M764)= 7,"7", IF(('1 - Cover page'!$B$9-M764)= 8,"8", IF(('1 - Cover page'!$B$9-M764)= 9,"9", IF(('1 - Cover page'!$B$9-M764)= 10,"10", IF(('1 - Cover page'!$B$9-M764)= 11,"11", IF(('1 - Cover page'!$B$9-M764)= 12,"12", IF(('1 - Cover page'!$B$9-M764)= 13,"13", IF(('1 - Cover page'!$B$9-M764)= 14,"14", IF(('1 - Cover page'!$B$9-M764)= 15,"15",  ""))))))))))))))))</f>
        <v>0</v>
      </c>
      <c r="Z764" t="str">
        <f>IF(('1 - Cover page'!$B$9-I764)=0,"0", IF(('1 - Cover page'!$B$9-I764)= 1,"1", IF(('1 - Cover page'!$B$9-I764)= 2,"2", IF(('1 - Cover page'!$B$9-I764)= 3,"3", IF(('1 - Cover page'!$B$9-I764)= 4,"4", IF(('1 - Cover page'!$B$9-I764)= 5,"5", IF(('1 - Cover page'!$B$9-I764)= 6,"6", IF(('1 - Cover page'!$B$9-I764)= 7,"7", IF(('1 - Cover page'!$B$9-I764)= 8,"8", IF(('1 - Cover page'!$B$9-I764)= 9,"9", IF(('1 - Cover page'!$B$9-I764)= 10,"10", IF(('1 - Cover page'!$B$9-I764)= 11,"11", IF(('1 - Cover page'!$B$9-I764)= 12,"12", IF(('1 - Cover page'!$B$9-I764)= 13,"13", IF(('1 - Cover page'!$B$9-I764)= 14,"14", IF(('1 - Cover page'!$B$9-I764)= 15,"15",  ""))))))))))))))))</f>
        <v>0</v>
      </c>
      <c r="AA764" t="e">
        <f>VLOOKUP(E764,'Age group'!$A$2:$B$7,2,TRUE)</f>
        <v>#N/A</v>
      </c>
    </row>
    <row r="765" spans="1:27" ht="12.75" x14ac:dyDescent="0.2">
      <c r="A765" s="30">
        <v>762</v>
      </c>
      <c r="B765" s="31"/>
      <c r="C765" s="31"/>
      <c r="D765" s="32"/>
      <c r="E765" s="104"/>
      <c r="F765" s="31"/>
      <c r="G765" s="31"/>
      <c r="H765" s="33"/>
      <c r="I765" s="16"/>
      <c r="J765" s="34"/>
      <c r="K765" s="34"/>
      <c r="L765" s="35"/>
      <c r="M765" s="36"/>
      <c r="N765" s="37"/>
      <c r="O765" s="37"/>
      <c r="P765" s="37"/>
      <c r="Q765" s="38"/>
      <c r="R765" s="38"/>
      <c r="S765" s="37"/>
      <c r="T765" s="39"/>
      <c r="U765" s="39"/>
      <c r="V765" s="40"/>
      <c r="X765" t="str">
        <f>IF(('1 - Cover page'!$B$9-M765)&lt;6,"&lt;=5 Days","&gt;5 Days")</f>
        <v>&lt;=5 Days</v>
      </c>
      <c r="Y765" t="str">
        <f>IF(('1 - Cover page'!$B$9-M765)=0,"0", IF(('1 - Cover page'!$B$9-M765)= 1,"1", IF(('1 - Cover page'!$B$9-M765)= 2,"2", IF(('1 - Cover page'!$B$9-M765)= 3,"3", IF(('1 - Cover page'!$B$9-M765)= 4,"4", IF(('1 - Cover page'!$B$9-M765)= 5,"5", IF(('1 - Cover page'!$B$9-M765)= 6,"6", IF(('1 - Cover page'!$B$9-M765)= 7,"7", IF(('1 - Cover page'!$B$9-M765)= 8,"8", IF(('1 - Cover page'!$B$9-M765)= 9,"9", IF(('1 - Cover page'!$B$9-M765)= 10,"10", IF(('1 - Cover page'!$B$9-M765)= 11,"11", IF(('1 - Cover page'!$B$9-M765)= 12,"12", IF(('1 - Cover page'!$B$9-M765)= 13,"13", IF(('1 - Cover page'!$B$9-M765)= 14,"14", IF(('1 - Cover page'!$B$9-M765)= 15,"15",  ""))))))))))))))))</f>
        <v>0</v>
      </c>
      <c r="Z765" t="str">
        <f>IF(('1 - Cover page'!$B$9-I765)=0,"0", IF(('1 - Cover page'!$B$9-I765)= 1,"1", IF(('1 - Cover page'!$B$9-I765)= 2,"2", IF(('1 - Cover page'!$B$9-I765)= 3,"3", IF(('1 - Cover page'!$B$9-I765)= 4,"4", IF(('1 - Cover page'!$B$9-I765)= 5,"5", IF(('1 - Cover page'!$B$9-I765)= 6,"6", IF(('1 - Cover page'!$B$9-I765)= 7,"7", IF(('1 - Cover page'!$B$9-I765)= 8,"8", IF(('1 - Cover page'!$B$9-I765)= 9,"9", IF(('1 - Cover page'!$B$9-I765)= 10,"10", IF(('1 - Cover page'!$B$9-I765)= 11,"11", IF(('1 - Cover page'!$B$9-I765)= 12,"12", IF(('1 - Cover page'!$B$9-I765)= 13,"13", IF(('1 - Cover page'!$B$9-I765)= 14,"14", IF(('1 - Cover page'!$B$9-I765)= 15,"15",  ""))))))))))))))))</f>
        <v>0</v>
      </c>
      <c r="AA765" t="e">
        <f>VLOOKUP(E765,'Age group'!$A$2:$B$7,2,TRUE)</f>
        <v>#N/A</v>
      </c>
    </row>
    <row r="766" spans="1:27" ht="12.75" x14ac:dyDescent="0.2">
      <c r="A766" s="30">
        <v>763</v>
      </c>
      <c r="B766" s="31"/>
      <c r="C766" s="31"/>
      <c r="D766" s="32"/>
      <c r="E766" s="104"/>
      <c r="F766" s="31"/>
      <c r="G766" s="31"/>
      <c r="H766" s="33"/>
      <c r="I766" s="16"/>
      <c r="J766" s="34"/>
      <c r="K766" s="34"/>
      <c r="L766" s="35"/>
      <c r="M766" s="36"/>
      <c r="N766" s="37"/>
      <c r="O766" s="37"/>
      <c r="P766" s="37"/>
      <c r="Q766" s="38"/>
      <c r="R766" s="38"/>
      <c r="S766" s="37"/>
      <c r="T766" s="39"/>
      <c r="U766" s="39"/>
      <c r="V766" s="40"/>
      <c r="X766" t="str">
        <f>IF(('1 - Cover page'!$B$9-M766)&lt;6,"&lt;=5 Days","&gt;5 Days")</f>
        <v>&lt;=5 Days</v>
      </c>
      <c r="Y766" t="str">
        <f>IF(('1 - Cover page'!$B$9-M766)=0,"0", IF(('1 - Cover page'!$B$9-M766)= 1,"1", IF(('1 - Cover page'!$B$9-M766)= 2,"2", IF(('1 - Cover page'!$B$9-M766)= 3,"3", IF(('1 - Cover page'!$B$9-M766)= 4,"4", IF(('1 - Cover page'!$B$9-M766)= 5,"5", IF(('1 - Cover page'!$B$9-M766)= 6,"6", IF(('1 - Cover page'!$B$9-M766)= 7,"7", IF(('1 - Cover page'!$B$9-M766)= 8,"8", IF(('1 - Cover page'!$B$9-M766)= 9,"9", IF(('1 - Cover page'!$B$9-M766)= 10,"10", IF(('1 - Cover page'!$B$9-M766)= 11,"11", IF(('1 - Cover page'!$B$9-M766)= 12,"12", IF(('1 - Cover page'!$B$9-M766)= 13,"13", IF(('1 - Cover page'!$B$9-M766)= 14,"14", IF(('1 - Cover page'!$B$9-M766)= 15,"15",  ""))))))))))))))))</f>
        <v>0</v>
      </c>
      <c r="Z766" t="str">
        <f>IF(('1 - Cover page'!$B$9-I766)=0,"0", IF(('1 - Cover page'!$B$9-I766)= 1,"1", IF(('1 - Cover page'!$B$9-I766)= 2,"2", IF(('1 - Cover page'!$B$9-I766)= 3,"3", IF(('1 - Cover page'!$B$9-I766)= 4,"4", IF(('1 - Cover page'!$B$9-I766)= 5,"5", IF(('1 - Cover page'!$B$9-I766)= 6,"6", IF(('1 - Cover page'!$B$9-I766)= 7,"7", IF(('1 - Cover page'!$B$9-I766)= 8,"8", IF(('1 - Cover page'!$B$9-I766)= 9,"9", IF(('1 - Cover page'!$B$9-I766)= 10,"10", IF(('1 - Cover page'!$B$9-I766)= 11,"11", IF(('1 - Cover page'!$B$9-I766)= 12,"12", IF(('1 - Cover page'!$B$9-I766)= 13,"13", IF(('1 - Cover page'!$B$9-I766)= 14,"14", IF(('1 - Cover page'!$B$9-I766)= 15,"15",  ""))))))))))))))))</f>
        <v>0</v>
      </c>
      <c r="AA766" t="e">
        <f>VLOOKUP(E766,'Age group'!$A$2:$B$7,2,TRUE)</f>
        <v>#N/A</v>
      </c>
    </row>
    <row r="767" spans="1:27" ht="12.75" x14ac:dyDescent="0.2">
      <c r="A767" s="30">
        <v>764</v>
      </c>
      <c r="B767" s="31"/>
      <c r="C767" s="31"/>
      <c r="D767" s="32"/>
      <c r="E767" s="104"/>
      <c r="F767" s="31"/>
      <c r="G767" s="31"/>
      <c r="H767" s="33"/>
      <c r="I767" s="16"/>
      <c r="J767" s="34"/>
      <c r="K767" s="34"/>
      <c r="L767" s="35"/>
      <c r="M767" s="36"/>
      <c r="N767" s="37"/>
      <c r="O767" s="37"/>
      <c r="P767" s="37"/>
      <c r="Q767" s="38"/>
      <c r="R767" s="38"/>
      <c r="S767" s="37"/>
      <c r="T767" s="39"/>
      <c r="U767" s="39"/>
      <c r="V767" s="40"/>
      <c r="X767" t="str">
        <f>IF(('1 - Cover page'!$B$9-M767)&lt;6,"&lt;=5 Days","&gt;5 Days")</f>
        <v>&lt;=5 Days</v>
      </c>
      <c r="Y767" t="str">
        <f>IF(('1 - Cover page'!$B$9-M767)=0,"0", IF(('1 - Cover page'!$B$9-M767)= 1,"1", IF(('1 - Cover page'!$B$9-M767)= 2,"2", IF(('1 - Cover page'!$B$9-M767)= 3,"3", IF(('1 - Cover page'!$B$9-M767)= 4,"4", IF(('1 - Cover page'!$B$9-M767)= 5,"5", IF(('1 - Cover page'!$B$9-M767)= 6,"6", IF(('1 - Cover page'!$B$9-M767)= 7,"7", IF(('1 - Cover page'!$B$9-M767)= 8,"8", IF(('1 - Cover page'!$B$9-M767)= 9,"9", IF(('1 - Cover page'!$B$9-M767)= 10,"10", IF(('1 - Cover page'!$B$9-M767)= 11,"11", IF(('1 - Cover page'!$B$9-M767)= 12,"12", IF(('1 - Cover page'!$B$9-M767)= 13,"13", IF(('1 - Cover page'!$B$9-M767)= 14,"14", IF(('1 - Cover page'!$B$9-M767)= 15,"15",  ""))))))))))))))))</f>
        <v>0</v>
      </c>
      <c r="Z767" t="str">
        <f>IF(('1 - Cover page'!$B$9-I767)=0,"0", IF(('1 - Cover page'!$B$9-I767)= 1,"1", IF(('1 - Cover page'!$B$9-I767)= 2,"2", IF(('1 - Cover page'!$B$9-I767)= 3,"3", IF(('1 - Cover page'!$B$9-I767)= 4,"4", IF(('1 - Cover page'!$B$9-I767)= 5,"5", IF(('1 - Cover page'!$B$9-I767)= 6,"6", IF(('1 - Cover page'!$B$9-I767)= 7,"7", IF(('1 - Cover page'!$B$9-I767)= 8,"8", IF(('1 - Cover page'!$B$9-I767)= 9,"9", IF(('1 - Cover page'!$B$9-I767)= 10,"10", IF(('1 - Cover page'!$B$9-I767)= 11,"11", IF(('1 - Cover page'!$B$9-I767)= 12,"12", IF(('1 - Cover page'!$B$9-I767)= 13,"13", IF(('1 - Cover page'!$B$9-I767)= 14,"14", IF(('1 - Cover page'!$B$9-I767)= 15,"15",  ""))))))))))))))))</f>
        <v>0</v>
      </c>
      <c r="AA767" t="e">
        <f>VLOOKUP(E767,'Age group'!$A$2:$B$7,2,TRUE)</f>
        <v>#N/A</v>
      </c>
    </row>
    <row r="768" spans="1:27" ht="12.75" x14ac:dyDescent="0.2">
      <c r="A768" s="30">
        <v>765</v>
      </c>
      <c r="B768" s="31"/>
      <c r="C768" s="31"/>
      <c r="D768" s="32"/>
      <c r="E768" s="104"/>
      <c r="F768" s="31"/>
      <c r="G768" s="31"/>
      <c r="H768" s="33"/>
      <c r="I768" s="16"/>
      <c r="J768" s="34"/>
      <c r="K768" s="34"/>
      <c r="L768" s="35"/>
      <c r="M768" s="36"/>
      <c r="N768" s="37"/>
      <c r="O768" s="37"/>
      <c r="P768" s="37"/>
      <c r="Q768" s="38"/>
      <c r="R768" s="38"/>
      <c r="S768" s="37"/>
      <c r="T768" s="39"/>
      <c r="U768" s="39"/>
      <c r="V768" s="40"/>
      <c r="X768" t="str">
        <f>IF(('1 - Cover page'!$B$9-M768)&lt;6,"&lt;=5 Days","&gt;5 Days")</f>
        <v>&lt;=5 Days</v>
      </c>
      <c r="Y768" t="str">
        <f>IF(('1 - Cover page'!$B$9-M768)=0,"0", IF(('1 - Cover page'!$B$9-M768)= 1,"1", IF(('1 - Cover page'!$B$9-M768)= 2,"2", IF(('1 - Cover page'!$B$9-M768)= 3,"3", IF(('1 - Cover page'!$B$9-M768)= 4,"4", IF(('1 - Cover page'!$B$9-M768)= 5,"5", IF(('1 - Cover page'!$B$9-M768)= 6,"6", IF(('1 - Cover page'!$B$9-M768)= 7,"7", IF(('1 - Cover page'!$B$9-M768)= 8,"8", IF(('1 - Cover page'!$B$9-M768)= 9,"9", IF(('1 - Cover page'!$B$9-M768)= 10,"10", IF(('1 - Cover page'!$B$9-M768)= 11,"11", IF(('1 - Cover page'!$B$9-M768)= 12,"12", IF(('1 - Cover page'!$B$9-M768)= 13,"13", IF(('1 - Cover page'!$B$9-M768)= 14,"14", IF(('1 - Cover page'!$B$9-M768)= 15,"15",  ""))))))))))))))))</f>
        <v>0</v>
      </c>
      <c r="Z768" t="str">
        <f>IF(('1 - Cover page'!$B$9-I768)=0,"0", IF(('1 - Cover page'!$B$9-I768)= 1,"1", IF(('1 - Cover page'!$B$9-I768)= 2,"2", IF(('1 - Cover page'!$B$9-I768)= 3,"3", IF(('1 - Cover page'!$B$9-I768)= 4,"4", IF(('1 - Cover page'!$B$9-I768)= 5,"5", IF(('1 - Cover page'!$B$9-I768)= 6,"6", IF(('1 - Cover page'!$B$9-I768)= 7,"7", IF(('1 - Cover page'!$B$9-I768)= 8,"8", IF(('1 - Cover page'!$B$9-I768)= 9,"9", IF(('1 - Cover page'!$B$9-I768)= 10,"10", IF(('1 - Cover page'!$B$9-I768)= 11,"11", IF(('1 - Cover page'!$B$9-I768)= 12,"12", IF(('1 - Cover page'!$B$9-I768)= 13,"13", IF(('1 - Cover page'!$B$9-I768)= 14,"14", IF(('1 - Cover page'!$B$9-I768)= 15,"15",  ""))))))))))))))))</f>
        <v>0</v>
      </c>
      <c r="AA768" t="e">
        <f>VLOOKUP(E768,'Age group'!$A$2:$B$7,2,TRUE)</f>
        <v>#N/A</v>
      </c>
    </row>
    <row r="769" spans="1:27" ht="12.75" x14ac:dyDescent="0.2">
      <c r="A769" s="30">
        <v>766</v>
      </c>
      <c r="B769" s="31"/>
      <c r="C769" s="31"/>
      <c r="D769" s="32"/>
      <c r="E769" s="104"/>
      <c r="F769" s="31"/>
      <c r="G769" s="31"/>
      <c r="H769" s="33"/>
      <c r="I769" s="16"/>
      <c r="J769" s="34"/>
      <c r="K769" s="34"/>
      <c r="L769" s="35"/>
      <c r="M769" s="36"/>
      <c r="N769" s="37"/>
      <c r="O769" s="37"/>
      <c r="P769" s="37"/>
      <c r="Q769" s="38"/>
      <c r="R769" s="38"/>
      <c r="S769" s="37"/>
      <c r="T769" s="39"/>
      <c r="U769" s="39"/>
      <c r="V769" s="40"/>
      <c r="X769" t="str">
        <f>IF(('1 - Cover page'!$B$9-M769)&lt;6,"&lt;=5 Days","&gt;5 Days")</f>
        <v>&lt;=5 Days</v>
      </c>
      <c r="Y769" t="str">
        <f>IF(('1 - Cover page'!$B$9-M769)=0,"0", IF(('1 - Cover page'!$B$9-M769)= 1,"1", IF(('1 - Cover page'!$B$9-M769)= 2,"2", IF(('1 - Cover page'!$B$9-M769)= 3,"3", IF(('1 - Cover page'!$B$9-M769)= 4,"4", IF(('1 - Cover page'!$B$9-M769)= 5,"5", IF(('1 - Cover page'!$B$9-M769)= 6,"6", IF(('1 - Cover page'!$B$9-M769)= 7,"7", IF(('1 - Cover page'!$B$9-M769)= 8,"8", IF(('1 - Cover page'!$B$9-M769)= 9,"9", IF(('1 - Cover page'!$B$9-M769)= 10,"10", IF(('1 - Cover page'!$B$9-M769)= 11,"11", IF(('1 - Cover page'!$B$9-M769)= 12,"12", IF(('1 - Cover page'!$B$9-M769)= 13,"13", IF(('1 - Cover page'!$B$9-M769)= 14,"14", IF(('1 - Cover page'!$B$9-M769)= 15,"15",  ""))))))))))))))))</f>
        <v>0</v>
      </c>
      <c r="Z769" t="str">
        <f>IF(('1 - Cover page'!$B$9-I769)=0,"0", IF(('1 - Cover page'!$B$9-I769)= 1,"1", IF(('1 - Cover page'!$B$9-I769)= 2,"2", IF(('1 - Cover page'!$B$9-I769)= 3,"3", IF(('1 - Cover page'!$B$9-I769)= 4,"4", IF(('1 - Cover page'!$B$9-I769)= 5,"5", IF(('1 - Cover page'!$B$9-I769)= 6,"6", IF(('1 - Cover page'!$B$9-I769)= 7,"7", IF(('1 - Cover page'!$B$9-I769)= 8,"8", IF(('1 - Cover page'!$B$9-I769)= 9,"9", IF(('1 - Cover page'!$B$9-I769)= 10,"10", IF(('1 - Cover page'!$B$9-I769)= 11,"11", IF(('1 - Cover page'!$B$9-I769)= 12,"12", IF(('1 - Cover page'!$B$9-I769)= 13,"13", IF(('1 - Cover page'!$B$9-I769)= 14,"14", IF(('1 - Cover page'!$B$9-I769)= 15,"15",  ""))))))))))))))))</f>
        <v>0</v>
      </c>
      <c r="AA769" t="e">
        <f>VLOOKUP(E769,'Age group'!$A$2:$B$7,2,TRUE)</f>
        <v>#N/A</v>
      </c>
    </row>
    <row r="770" spans="1:27" ht="12.75" x14ac:dyDescent="0.2">
      <c r="A770" s="30">
        <v>767</v>
      </c>
      <c r="B770" s="31"/>
      <c r="C770" s="31"/>
      <c r="D770" s="32"/>
      <c r="E770" s="104"/>
      <c r="F770" s="31"/>
      <c r="G770" s="31"/>
      <c r="H770" s="33"/>
      <c r="I770" s="16"/>
      <c r="J770" s="34"/>
      <c r="K770" s="34"/>
      <c r="L770" s="35"/>
      <c r="M770" s="36"/>
      <c r="N770" s="37"/>
      <c r="O770" s="37"/>
      <c r="P770" s="37"/>
      <c r="Q770" s="38"/>
      <c r="R770" s="38"/>
      <c r="S770" s="37"/>
      <c r="T770" s="39"/>
      <c r="U770" s="39"/>
      <c r="V770" s="40"/>
      <c r="X770" t="str">
        <f>IF(('1 - Cover page'!$B$9-M770)&lt;6,"&lt;=5 Days","&gt;5 Days")</f>
        <v>&lt;=5 Days</v>
      </c>
      <c r="Y770" t="str">
        <f>IF(('1 - Cover page'!$B$9-M770)=0,"0", IF(('1 - Cover page'!$B$9-M770)= 1,"1", IF(('1 - Cover page'!$B$9-M770)= 2,"2", IF(('1 - Cover page'!$B$9-M770)= 3,"3", IF(('1 - Cover page'!$B$9-M770)= 4,"4", IF(('1 - Cover page'!$B$9-M770)= 5,"5", IF(('1 - Cover page'!$B$9-M770)= 6,"6", IF(('1 - Cover page'!$B$9-M770)= 7,"7", IF(('1 - Cover page'!$B$9-M770)= 8,"8", IF(('1 - Cover page'!$B$9-M770)= 9,"9", IF(('1 - Cover page'!$B$9-M770)= 10,"10", IF(('1 - Cover page'!$B$9-M770)= 11,"11", IF(('1 - Cover page'!$B$9-M770)= 12,"12", IF(('1 - Cover page'!$B$9-M770)= 13,"13", IF(('1 - Cover page'!$B$9-M770)= 14,"14", IF(('1 - Cover page'!$B$9-M770)= 15,"15",  ""))))))))))))))))</f>
        <v>0</v>
      </c>
      <c r="Z770" t="str">
        <f>IF(('1 - Cover page'!$B$9-I770)=0,"0", IF(('1 - Cover page'!$B$9-I770)= 1,"1", IF(('1 - Cover page'!$B$9-I770)= 2,"2", IF(('1 - Cover page'!$B$9-I770)= 3,"3", IF(('1 - Cover page'!$B$9-I770)= 4,"4", IF(('1 - Cover page'!$B$9-I770)= 5,"5", IF(('1 - Cover page'!$B$9-I770)= 6,"6", IF(('1 - Cover page'!$B$9-I770)= 7,"7", IF(('1 - Cover page'!$B$9-I770)= 8,"8", IF(('1 - Cover page'!$B$9-I770)= 9,"9", IF(('1 - Cover page'!$B$9-I770)= 10,"10", IF(('1 - Cover page'!$B$9-I770)= 11,"11", IF(('1 - Cover page'!$B$9-I770)= 12,"12", IF(('1 - Cover page'!$B$9-I770)= 13,"13", IF(('1 - Cover page'!$B$9-I770)= 14,"14", IF(('1 - Cover page'!$B$9-I770)= 15,"15",  ""))))))))))))))))</f>
        <v>0</v>
      </c>
      <c r="AA770" t="e">
        <f>VLOOKUP(E770,'Age group'!$A$2:$B$7,2,TRUE)</f>
        <v>#N/A</v>
      </c>
    </row>
    <row r="771" spans="1:27" ht="12.75" x14ac:dyDescent="0.2">
      <c r="A771" s="30">
        <v>768</v>
      </c>
      <c r="B771" s="31"/>
      <c r="C771" s="31"/>
      <c r="D771" s="32"/>
      <c r="E771" s="104"/>
      <c r="F771" s="31"/>
      <c r="G771" s="31"/>
      <c r="H771" s="33"/>
      <c r="I771" s="16"/>
      <c r="J771" s="34"/>
      <c r="K771" s="34"/>
      <c r="L771" s="35"/>
      <c r="M771" s="36"/>
      <c r="N771" s="37"/>
      <c r="O771" s="37"/>
      <c r="P771" s="37"/>
      <c r="Q771" s="38"/>
      <c r="R771" s="38"/>
      <c r="S771" s="37"/>
      <c r="T771" s="39"/>
      <c r="U771" s="39"/>
      <c r="V771" s="40"/>
      <c r="X771" t="str">
        <f>IF(('1 - Cover page'!$B$9-M771)&lt;6,"&lt;=5 Days","&gt;5 Days")</f>
        <v>&lt;=5 Days</v>
      </c>
      <c r="Y771" t="str">
        <f>IF(('1 - Cover page'!$B$9-M771)=0,"0", IF(('1 - Cover page'!$B$9-M771)= 1,"1", IF(('1 - Cover page'!$B$9-M771)= 2,"2", IF(('1 - Cover page'!$B$9-M771)= 3,"3", IF(('1 - Cover page'!$B$9-M771)= 4,"4", IF(('1 - Cover page'!$B$9-M771)= 5,"5", IF(('1 - Cover page'!$B$9-M771)= 6,"6", IF(('1 - Cover page'!$B$9-M771)= 7,"7", IF(('1 - Cover page'!$B$9-M771)= 8,"8", IF(('1 - Cover page'!$B$9-M771)= 9,"9", IF(('1 - Cover page'!$B$9-M771)= 10,"10", IF(('1 - Cover page'!$B$9-M771)= 11,"11", IF(('1 - Cover page'!$B$9-M771)= 12,"12", IF(('1 - Cover page'!$B$9-M771)= 13,"13", IF(('1 - Cover page'!$B$9-M771)= 14,"14", IF(('1 - Cover page'!$B$9-M771)= 15,"15",  ""))))))))))))))))</f>
        <v>0</v>
      </c>
      <c r="Z771" t="str">
        <f>IF(('1 - Cover page'!$B$9-I771)=0,"0", IF(('1 - Cover page'!$B$9-I771)= 1,"1", IF(('1 - Cover page'!$B$9-I771)= 2,"2", IF(('1 - Cover page'!$B$9-I771)= 3,"3", IF(('1 - Cover page'!$B$9-I771)= 4,"4", IF(('1 - Cover page'!$B$9-I771)= 5,"5", IF(('1 - Cover page'!$B$9-I771)= 6,"6", IF(('1 - Cover page'!$B$9-I771)= 7,"7", IF(('1 - Cover page'!$B$9-I771)= 8,"8", IF(('1 - Cover page'!$B$9-I771)= 9,"9", IF(('1 - Cover page'!$B$9-I771)= 10,"10", IF(('1 - Cover page'!$B$9-I771)= 11,"11", IF(('1 - Cover page'!$B$9-I771)= 12,"12", IF(('1 - Cover page'!$B$9-I771)= 13,"13", IF(('1 - Cover page'!$B$9-I771)= 14,"14", IF(('1 - Cover page'!$B$9-I771)= 15,"15",  ""))))))))))))))))</f>
        <v>0</v>
      </c>
      <c r="AA771" t="e">
        <f>VLOOKUP(E771,'Age group'!$A$2:$B$7,2,TRUE)</f>
        <v>#N/A</v>
      </c>
    </row>
    <row r="772" spans="1:27" ht="12.75" x14ac:dyDescent="0.2">
      <c r="A772" s="30">
        <v>769</v>
      </c>
      <c r="B772" s="31"/>
      <c r="C772" s="31"/>
      <c r="D772" s="32"/>
      <c r="E772" s="104"/>
      <c r="F772" s="31"/>
      <c r="G772" s="31"/>
      <c r="H772" s="33"/>
      <c r="I772" s="16"/>
      <c r="J772" s="34"/>
      <c r="K772" s="34"/>
      <c r="L772" s="35"/>
      <c r="M772" s="36"/>
      <c r="N772" s="37"/>
      <c r="O772" s="37"/>
      <c r="P772" s="37"/>
      <c r="Q772" s="38"/>
      <c r="R772" s="38"/>
      <c r="S772" s="37"/>
      <c r="T772" s="39"/>
      <c r="U772" s="39"/>
      <c r="V772" s="40"/>
      <c r="X772" t="str">
        <f>IF(('1 - Cover page'!$B$9-M772)&lt;6,"&lt;=5 Days","&gt;5 Days")</f>
        <v>&lt;=5 Days</v>
      </c>
      <c r="Y772" t="str">
        <f>IF(('1 - Cover page'!$B$9-M772)=0,"0", IF(('1 - Cover page'!$B$9-M772)= 1,"1", IF(('1 - Cover page'!$B$9-M772)= 2,"2", IF(('1 - Cover page'!$B$9-M772)= 3,"3", IF(('1 - Cover page'!$B$9-M772)= 4,"4", IF(('1 - Cover page'!$B$9-M772)= 5,"5", IF(('1 - Cover page'!$B$9-M772)= 6,"6", IF(('1 - Cover page'!$B$9-M772)= 7,"7", IF(('1 - Cover page'!$B$9-M772)= 8,"8", IF(('1 - Cover page'!$B$9-M772)= 9,"9", IF(('1 - Cover page'!$B$9-M772)= 10,"10", IF(('1 - Cover page'!$B$9-M772)= 11,"11", IF(('1 - Cover page'!$B$9-M772)= 12,"12", IF(('1 - Cover page'!$B$9-M772)= 13,"13", IF(('1 - Cover page'!$B$9-M772)= 14,"14", IF(('1 - Cover page'!$B$9-M772)= 15,"15",  ""))))))))))))))))</f>
        <v>0</v>
      </c>
      <c r="Z772" t="str">
        <f>IF(('1 - Cover page'!$B$9-I772)=0,"0", IF(('1 - Cover page'!$B$9-I772)= 1,"1", IF(('1 - Cover page'!$B$9-I772)= 2,"2", IF(('1 - Cover page'!$B$9-I772)= 3,"3", IF(('1 - Cover page'!$B$9-I772)= 4,"4", IF(('1 - Cover page'!$B$9-I772)= 5,"5", IF(('1 - Cover page'!$B$9-I772)= 6,"6", IF(('1 - Cover page'!$B$9-I772)= 7,"7", IF(('1 - Cover page'!$B$9-I772)= 8,"8", IF(('1 - Cover page'!$B$9-I772)= 9,"9", IF(('1 - Cover page'!$B$9-I772)= 10,"10", IF(('1 - Cover page'!$B$9-I772)= 11,"11", IF(('1 - Cover page'!$B$9-I772)= 12,"12", IF(('1 - Cover page'!$B$9-I772)= 13,"13", IF(('1 - Cover page'!$B$9-I772)= 14,"14", IF(('1 - Cover page'!$B$9-I772)= 15,"15",  ""))))))))))))))))</f>
        <v>0</v>
      </c>
      <c r="AA772" t="e">
        <f>VLOOKUP(E772,'Age group'!$A$2:$B$7,2,TRUE)</f>
        <v>#N/A</v>
      </c>
    </row>
    <row r="773" spans="1:27" ht="12.75" x14ac:dyDescent="0.2">
      <c r="A773" s="30">
        <v>770</v>
      </c>
      <c r="B773" s="31"/>
      <c r="C773" s="31"/>
      <c r="D773" s="32"/>
      <c r="E773" s="104"/>
      <c r="F773" s="31"/>
      <c r="G773" s="31"/>
      <c r="H773" s="33"/>
      <c r="I773" s="16"/>
      <c r="J773" s="34"/>
      <c r="K773" s="34"/>
      <c r="L773" s="35"/>
      <c r="M773" s="36"/>
      <c r="N773" s="37"/>
      <c r="O773" s="37"/>
      <c r="P773" s="37"/>
      <c r="Q773" s="38"/>
      <c r="R773" s="38"/>
      <c r="S773" s="37"/>
      <c r="T773" s="39"/>
      <c r="U773" s="39"/>
      <c r="V773" s="40"/>
      <c r="X773" t="str">
        <f>IF(('1 - Cover page'!$B$9-M773)&lt;6,"&lt;=5 Days","&gt;5 Days")</f>
        <v>&lt;=5 Days</v>
      </c>
      <c r="Y773" t="str">
        <f>IF(('1 - Cover page'!$B$9-M773)=0,"0", IF(('1 - Cover page'!$B$9-M773)= 1,"1", IF(('1 - Cover page'!$B$9-M773)= 2,"2", IF(('1 - Cover page'!$B$9-M773)= 3,"3", IF(('1 - Cover page'!$B$9-M773)= 4,"4", IF(('1 - Cover page'!$B$9-M773)= 5,"5", IF(('1 - Cover page'!$B$9-M773)= 6,"6", IF(('1 - Cover page'!$B$9-M773)= 7,"7", IF(('1 - Cover page'!$B$9-M773)= 8,"8", IF(('1 - Cover page'!$B$9-M773)= 9,"9", IF(('1 - Cover page'!$B$9-M773)= 10,"10", IF(('1 - Cover page'!$B$9-M773)= 11,"11", IF(('1 - Cover page'!$B$9-M773)= 12,"12", IF(('1 - Cover page'!$B$9-M773)= 13,"13", IF(('1 - Cover page'!$B$9-M773)= 14,"14", IF(('1 - Cover page'!$B$9-M773)= 15,"15",  ""))))))))))))))))</f>
        <v>0</v>
      </c>
      <c r="Z773" t="str">
        <f>IF(('1 - Cover page'!$B$9-I773)=0,"0", IF(('1 - Cover page'!$B$9-I773)= 1,"1", IF(('1 - Cover page'!$B$9-I773)= 2,"2", IF(('1 - Cover page'!$B$9-I773)= 3,"3", IF(('1 - Cover page'!$B$9-I773)= 4,"4", IF(('1 - Cover page'!$B$9-I773)= 5,"5", IF(('1 - Cover page'!$B$9-I773)= 6,"6", IF(('1 - Cover page'!$B$9-I773)= 7,"7", IF(('1 - Cover page'!$B$9-I773)= 8,"8", IF(('1 - Cover page'!$B$9-I773)= 9,"9", IF(('1 - Cover page'!$B$9-I773)= 10,"10", IF(('1 - Cover page'!$B$9-I773)= 11,"11", IF(('1 - Cover page'!$B$9-I773)= 12,"12", IF(('1 - Cover page'!$B$9-I773)= 13,"13", IF(('1 - Cover page'!$B$9-I773)= 14,"14", IF(('1 - Cover page'!$B$9-I773)= 15,"15",  ""))))))))))))))))</f>
        <v>0</v>
      </c>
      <c r="AA773" t="e">
        <f>VLOOKUP(E773,'Age group'!$A$2:$B$7,2,TRUE)</f>
        <v>#N/A</v>
      </c>
    </row>
    <row r="774" spans="1:27" ht="12.75" x14ac:dyDescent="0.2">
      <c r="A774" s="30">
        <v>771</v>
      </c>
      <c r="B774" s="31"/>
      <c r="C774" s="31"/>
      <c r="D774" s="32"/>
      <c r="E774" s="104"/>
      <c r="F774" s="31"/>
      <c r="G774" s="31"/>
      <c r="H774" s="33"/>
      <c r="I774" s="16"/>
      <c r="J774" s="34"/>
      <c r="K774" s="34"/>
      <c r="L774" s="35"/>
      <c r="M774" s="36"/>
      <c r="N774" s="37"/>
      <c r="O774" s="37"/>
      <c r="P774" s="37"/>
      <c r="Q774" s="38"/>
      <c r="R774" s="38"/>
      <c r="S774" s="37"/>
      <c r="T774" s="39"/>
      <c r="U774" s="39"/>
      <c r="V774" s="40"/>
      <c r="X774" t="str">
        <f>IF(('1 - Cover page'!$B$9-M774)&lt;6,"&lt;=5 Days","&gt;5 Days")</f>
        <v>&lt;=5 Days</v>
      </c>
      <c r="Y774" t="str">
        <f>IF(('1 - Cover page'!$B$9-M774)=0,"0", IF(('1 - Cover page'!$B$9-M774)= 1,"1", IF(('1 - Cover page'!$B$9-M774)= 2,"2", IF(('1 - Cover page'!$B$9-M774)= 3,"3", IF(('1 - Cover page'!$B$9-M774)= 4,"4", IF(('1 - Cover page'!$B$9-M774)= 5,"5", IF(('1 - Cover page'!$B$9-M774)= 6,"6", IF(('1 - Cover page'!$B$9-M774)= 7,"7", IF(('1 - Cover page'!$B$9-M774)= 8,"8", IF(('1 - Cover page'!$B$9-M774)= 9,"9", IF(('1 - Cover page'!$B$9-M774)= 10,"10", IF(('1 - Cover page'!$B$9-M774)= 11,"11", IF(('1 - Cover page'!$B$9-M774)= 12,"12", IF(('1 - Cover page'!$B$9-M774)= 13,"13", IF(('1 - Cover page'!$B$9-M774)= 14,"14", IF(('1 - Cover page'!$B$9-M774)= 15,"15",  ""))))))))))))))))</f>
        <v>0</v>
      </c>
      <c r="Z774" t="str">
        <f>IF(('1 - Cover page'!$B$9-I774)=0,"0", IF(('1 - Cover page'!$B$9-I774)= 1,"1", IF(('1 - Cover page'!$B$9-I774)= 2,"2", IF(('1 - Cover page'!$B$9-I774)= 3,"3", IF(('1 - Cover page'!$B$9-I774)= 4,"4", IF(('1 - Cover page'!$B$9-I774)= 5,"5", IF(('1 - Cover page'!$B$9-I774)= 6,"6", IF(('1 - Cover page'!$B$9-I774)= 7,"7", IF(('1 - Cover page'!$B$9-I774)= 8,"8", IF(('1 - Cover page'!$B$9-I774)= 9,"9", IF(('1 - Cover page'!$B$9-I774)= 10,"10", IF(('1 - Cover page'!$B$9-I774)= 11,"11", IF(('1 - Cover page'!$B$9-I774)= 12,"12", IF(('1 - Cover page'!$B$9-I774)= 13,"13", IF(('1 - Cover page'!$B$9-I774)= 14,"14", IF(('1 - Cover page'!$B$9-I774)= 15,"15",  ""))))))))))))))))</f>
        <v>0</v>
      </c>
      <c r="AA774" t="e">
        <f>VLOOKUP(E774,'Age group'!$A$2:$B$7,2,TRUE)</f>
        <v>#N/A</v>
      </c>
    </row>
    <row r="775" spans="1:27" ht="12.75" x14ac:dyDescent="0.2">
      <c r="A775" s="30">
        <v>772</v>
      </c>
      <c r="B775" s="31"/>
      <c r="C775" s="31"/>
      <c r="D775" s="32"/>
      <c r="E775" s="104"/>
      <c r="F775" s="31"/>
      <c r="G775" s="31"/>
      <c r="H775" s="33"/>
      <c r="I775" s="16"/>
      <c r="J775" s="34"/>
      <c r="K775" s="34"/>
      <c r="L775" s="35"/>
      <c r="M775" s="36"/>
      <c r="N775" s="37"/>
      <c r="O775" s="37"/>
      <c r="P775" s="37"/>
      <c r="Q775" s="38"/>
      <c r="R775" s="38"/>
      <c r="S775" s="37"/>
      <c r="T775" s="39"/>
      <c r="U775" s="39"/>
      <c r="V775" s="40"/>
      <c r="X775" t="str">
        <f>IF(('1 - Cover page'!$B$9-M775)&lt;6,"&lt;=5 Days","&gt;5 Days")</f>
        <v>&lt;=5 Days</v>
      </c>
      <c r="Y775" t="str">
        <f>IF(('1 - Cover page'!$B$9-M775)=0,"0", IF(('1 - Cover page'!$B$9-M775)= 1,"1", IF(('1 - Cover page'!$B$9-M775)= 2,"2", IF(('1 - Cover page'!$B$9-M775)= 3,"3", IF(('1 - Cover page'!$B$9-M775)= 4,"4", IF(('1 - Cover page'!$B$9-M775)= 5,"5", IF(('1 - Cover page'!$B$9-M775)= 6,"6", IF(('1 - Cover page'!$B$9-M775)= 7,"7", IF(('1 - Cover page'!$B$9-M775)= 8,"8", IF(('1 - Cover page'!$B$9-M775)= 9,"9", IF(('1 - Cover page'!$B$9-M775)= 10,"10", IF(('1 - Cover page'!$B$9-M775)= 11,"11", IF(('1 - Cover page'!$B$9-M775)= 12,"12", IF(('1 - Cover page'!$B$9-M775)= 13,"13", IF(('1 - Cover page'!$B$9-M775)= 14,"14", IF(('1 - Cover page'!$B$9-M775)= 15,"15",  ""))))))))))))))))</f>
        <v>0</v>
      </c>
      <c r="Z775" t="str">
        <f>IF(('1 - Cover page'!$B$9-I775)=0,"0", IF(('1 - Cover page'!$B$9-I775)= 1,"1", IF(('1 - Cover page'!$B$9-I775)= 2,"2", IF(('1 - Cover page'!$B$9-I775)= 3,"3", IF(('1 - Cover page'!$B$9-I775)= 4,"4", IF(('1 - Cover page'!$B$9-I775)= 5,"5", IF(('1 - Cover page'!$B$9-I775)= 6,"6", IF(('1 - Cover page'!$B$9-I775)= 7,"7", IF(('1 - Cover page'!$B$9-I775)= 8,"8", IF(('1 - Cover page'!$B$9-I775)= 9,"9", IF(('1 - Cover page'!$B$9-I775)= 10,"10", IF(('1 - Cover page'!$B$9-I775)= 11,"11", IF(('1 - Cover page'!$B$9-I775)= 12,"12", IF(('1 - Cover page'!$B$9-I775)= 13,"13", IF(('1 - Cover page'!$B$9-I775)= 14,"14", IF(('1 - Cover page'!$B$9-I775)= 15,"15",  ""))))))))))))))))</f>
        <v>0</v>
      </c>
      <c r="AA775" t="e">
        <f>VLOOKUP(E775,'Age group'!$A$2:$B$7,2,TRUE)</f>
        <v>#N/A</v>
      </c>
    </row>
    <row r="776" spans="1:27" ht="12.75" x14ac:dyDescent="0.2">
      <c r="A776" s="30">
        <v>773</v>
      </c>
      <c r="B776" s="31"/>
      <c r="C776" s="31"/>
      <c r="D776" s="32"/>
      <c r="E776" s="104"/>
      <c r="F776" s="31"/>
      <c r="G776" s="31"/>
      <c r="H776" s="33"/>
      <c r="I776" s="16"/>
      <c r="J776" s="34"/>
      <c r="K776" s="34"/>
      <c r="L776" s="35"/>
      <c r="M776" s="36"/>
      <c r="N776" s="37"/>
      <c r="O776" s="37"/>
      <c r="P776" s="37"/>
      <c r="Q776" s="38"/>
      <c r="R776" s="38"/>
      <c r="S776" s="37"/>
      <c r="T776" s="39"/>
      <c r="U776" s="39"/>
      <c r="V776" s="40"/>
      <c r="X776" t="str">
        <f>IF(('1 - Cover page'!$B$9-M776)&lt;6,"&lt;=5 Days","&gt;5 Days")</f>
        <v>&lt;=5 Days</v>
      </c>
      <c r="Y776" t="str">
        <f>IF(('1 - Cover page'!$B$9-M776)=0,"0", IF(('1 - Cover page'!$B$9-M776)= 1,"1", IF(('1 - Cover page'!$B$9-M776)= 2,"2", IF(('1 - Cover page'!$B$9-M776)= 3,"3", IF(('1 - Cover page'!$B$9-M776)= 4,"4", IF(('1 - Cover page'!$B$9-M776)= 5,"5", IF(('1 - Cover page'!$B$9-M776)= 6,"6", IF(('1 - Cover page'!$B$9-M776)= 7,"7", IF(('1 - Cover page'!$B$9-M776)= 8,"8", IF(('1 - Cover page'!$B$9-M776)= 9,"9", IF(('1 - Cover page'!$B$9-M776)= 10,"10", IF(('1 - Cover page'!$B$9-M776)= 11,"11", IF(('1 - Cover page'!$B$9-M776)= 12,"12", IF(('1 - Cover page'!$B$9-M776)= 13,"13", IF(('1 - Cover page'!$B$9-M776)= 14,"14", IF(('1 - Cover page'!$B$9-M776)= 15,"15",  ""))))))))))))))))</f>
        <v>0</v>
      </c>
      <c r="Z776" t="str">
        <f>IF(('1 - Cover page'!$B$9-I776)=0,"0", IF(('1 - Cover page'!$B$9-I776)= 1,"1", IF(('1 - Cover page'!$B$9-I776)= 2,"2", IF(('1 - Cover page'!$B$9-I776)= 3,"3", IF(('1 - Cover page'!$B$9-I776)= 4,"4", IF(('1 - Cover page'!$B$9-I776)= 5,"5", IF(('1 - Cover page'!$B$9-I776)= 6,"6", IF(('1 - Cover page'!$B$9-I776)= 7,"7", IF(('1 - Cover page'!$B$9-I776)= 8,"8", IF(('1 - Cover page'!$B$9-I776)= 9,"9", IF(('1 - Cover page'!$B$9-I776)= 10,"10", IF(('1 - Cover page'!$B$9-I776)= 11,"11", IF(('1 - Cover page'!$B$9-I776)= 12,"12", IF(('1 - Cover page'!$B$9-I776)= 13,"13", IF(('1 - Cover page'!$B$9-I776)= 14,"14", IF(('1 - Cover page'!$B$9-I776)= 15,"15",  ""))))))))))))))))</f>
        <v>0</v>
      </c>
      <c r="AA776" t="e">
        <f>VLOOKUP(E776,'Age group'!$A$2:$B$7,2,TRUE)</f>
        <v>#N/A</v>
      </c>
    </row>
    <row r="777" spans="1:27" ht="12.75" x14ac:dyDescent="0.2">
      <c r="A777" s="30">
        <v>774</v>
      </c>
      <c r="B777" s="31"/>
      <c r="C777" s="31"/>
      <c r="D777" s="32"/>
      <c r="E777" s="104"/>
      <c r="F777" s="31"/>
      <c r="G777" s="31"/>
      <c r="H777" s="33"/>
      <c r="I777" s="16"/>
      <c r="J777" s="34"/>
      <c r="K777" s="34"/>
      <c r="L777" s="35"/>
      <c r="M777" s="36"/>
      <c r="N777" s="37"/>
      <c r="O777" s="37"/>
      <c r="P777" s="37"/>
      <c r="Q777" s="38"/>
      <c r="R777" s="38"/>
      <c r="S777" s="37"/>
      <c r="T777" s="39"/>
      <c r="U777" s="39"/>
      <c r="V777" s="40"/>
      <c r="X777" t="str">
        <f>IF(('1 - Cover page'!$B$9-M777)&lt;6,"&lt;=5 Days","&gt;5 Days")</f>
        <v>&lt;=5 Days</v>
      </c>
      <c r="Y777" t="str">
        <f>IF(('1 - Cover page'!$B$9-M777)=0,"0", IF(('1 - Cover page'!$B$9-M777)= 1,"1", IF(('1 - Cover page'!$B$9-M777)= 2,"2", IF(('1 - Cover page'!$B$9-M777)= 3,"3", IF(('1 - Cover page'!$B$9-M777)= 4,"4", IF(('1 - Cover page'!$B$9-M777)= 5,"5", IF(('1 - Cover page'!$B$9-M777)= 6,"6", IF(('1 - Cover page'!$B$9-M777)= 7,"7", IF(('1 - Cover page'!$B$9-M777)= 8,"8", IF(('1 - Cover page'!$B$9-M777)= 9,"9", IF(('1 - Cover page'!$B$9-M777)= 10,"10", IF(('1 - Cover page'!$B$9-M777)= 11,"11", IF(('1 - Cover page'!$B$9-M777)= 12,"12", IF(('1 - Cover page'!$B$9-M777)= 13,"13", IF(('1 - Cover page'!$B$9-M777)= 14,"14", IF(('1 - Cover page'!$B$9-M777)= 15,"15",  ""))))))))))))))))</f>
        <v>0</v>
      </c>
      <c r="Z777" t="str">
        <f>IF(('1 - Cover page'!$B$9-I777)=0,"0", IF(('1 - Cover page'!$B$9-I777)= 1,"1", IF(('1 - Cover page'!$B$9-I777)= 2,"2", IF(('1 - Cover page'!$B$9-I777)= 3,"3", IF(('1 - Cover page'!$B$9-I777)= 4,"4", IF(('1 - Cover page'!$B$9-I777)= 5,"5", IF(('1 - Cover page'!$B$9-I777)= 6,"6", IF(('1 - Cover page'!$B$9-I777)= 7,"7", IF(('1 - Cover page'!$B$9-I777)= 8,"8", IF(('1 - Cover page'!$B$9-I777)= 9,"9", IF(('1 - Cover page'!$B$9-I777)= 10,"10", IF(('1 - Cover page'!$B$9-I777)= 11,"11", IF(('1 - Cover page'!$B$9-I777)= 12,"12", IF(('1 - Cover page'!$B$9-I777)= 13,"13", IF(('1 - Cover page'!$B$9-I777)= 14,"14", IF(('1 - Cover page'!$B$9-I777)= 15,"15",  ""))))))))))))))))</f>
        <v>0</v>
      </c>
      <c r="AA777" t="e">
        <f>VLOOKUP(E777,'Age group'!$A$2:$B$7,2,TRUE)</f>
        <v>#N/A</v>
      </c>
    </row>
    <row r="778" spans="1:27" ht="12.75" x14ac:dyDescent="0.2">
      <c r="A778" s="30">
        <v>775</v>
      </c>
      <c r="B778" s="31"/>
      <c r="C778" s="31"/>
      <c r="D778" s="32"/>
      <c r="E778" s="104"/>
      <c r="F778" s="31"/>
      <c r="G778" s="31"/>
      <c r="H778" s="33"/>
      <c r="I778" s="16"/>
      <c r="J778" s="34"/>
      <c r="K778" s="34"/>
      <c r="L778" s="35"/>
      <c r="M778" s="36"/>
      <c r="N778" s="37"/>
      <c r="O778" s="37"/>
      <c r="P778" s="37"/>
      <c r="Q778" s="38"/>
      <c r="R778" s="38"/>
      <c r="S778" s="37"/>
      <c r="T778" s="39"/>
      <c r="U778" s="39"/>
      <c r="V778" s="40"/>
      <c r="X778" t="str">
        <f>IF(('1 - Cover page'!$B$9-M778)&lt;6,"&lt;=5 Days","&gt;5 Days")</f>
        <v>&lt;=5 Days</v>
      </c>
      <c r="Y778" t="str">
        <f>IF(('1 - Cover page'!$B$9-M778)=0,"0", IF(('1 - Cover page'!$B$9-M778)= 1,"1", IF(('1 - Cover page'!$B$9-M778)= 2,"2", IF(('1 - Cover page'!$B$9-M778)= 3,"3", IF(('1 - Cover page'!$B$9-M778)= 4,"4", IF(('1 - Cover page'!$B$9-M778)= 5,"5", IF(('1 - Cover page'!$B$9-M778)= 6,"6", IF(('1 - Cover page'!$B$9-M778)= 7,"7", IF(('1 - Cover page'!$B$9-M778)= 8,"8", IF(('1 - Cover page'!$B$9-M778)= 9,"9", IF(('1 - Cover page'!$B$9-M778)= 10,"10", IF(('1 - Cover page'!$B$9-M778)= 11,"11", IF(('1 - Cover page'!$B$9-M778)= 12,"12", IF(('1 - Cover page'!$B$9-M778)= 13,"13", IF(('1 - Cover page'!$B$9-M778)= 14,"14", IF(('1 - Cover page'!$B$9-M778)= 15,"15",  ""))))))))))))))))</f>
        <v>0</v>
      </c>
      <c r="Z778" t="str">
        <f>IF(('1 - Cover page'!$B$9-I778)=0,"0", IF(('1 - Cover page'!$B$9-I778)= 1,"1", IF(('1 - Cover page'!$B$9-I778)= 2,"2", IF(('1 - Cover page'!$B$9-I778)= 3,"3", IF(('1 - Cover page'!$B$9-I778)= 4,"4", IF(('1 - Cover page'!$B$9-I778)= 5,"5", IF(('1 - Cover page'!$B$9-I778)= 6,"6", IF(('1 - Cover page'!$B$9-I778)= 7,"7", IF(('1 - Cover page'!$B$9-I778)= 8,"8", IF(('1 - Cover page'!$B$9-I778)= 9,"9", IF(('1 - Cover page'!$B$9-I778)= 10,"10", IF(('1 - Cover page'!$B$9-I778)= 11,"11", IF(('1 - Cover page'!$B$9-I778)= 12,"12", IF(('1 - Cover page'!$B$9-I778)= 13,"13", IF(('1 - Cover page'!$B$9-I778)= 14,"14", IF(('1 - Cover page'!$B$9-I778)= 15,"15",  ""))))))))))))))))</f>
        <v>0</v>
      </c>
      <c r="AA778" t="e">
        <f>VLOOKUP(E778,'Age group'!$A$2:$B$7,2,TRUE)</f>
        <v>#N/A</v>
      </c>
    </row>
    <row r="779" spans="1:27" ht="12.75" x14ac:dyDescent="0.2">
      <c r="A779" s="30">
        <v>776</v>
      </c>
      <c r="B779" s="31"/>
      <c r="C779" s="31"/>
      <c r="D779" s="32"/>
      <c r="E779" s="104"/>
      <c r="F779" s="31"/>
      <c r="G779" s="31"/>
      <c r="H779" s="33"/>
      <c r="I779" s="16"/>
      <c r="J779" s="34"/>
      <c r="K779" s="34"/>
      <c r="L779" s="35"/>
      <c r="M779" s="36"/>
      <c r="N779" s="37"/>
      <c r="O779" s="37"/>
      <c r="P779" s="37"/>
      <c r="Q779" s="38"/>
      <c r="R779" s="38"/>
      <c r="S779" s="37"/>
      <c r="T779" s="39"/>
      <c r="U779" s="39"/>
      <c r="V779" s="40"/>
      <c r="X779" t="str">
        <f>IF(('1 - Cover page'!$B$9-M779)&lt;6,"&lt;=5 Days","&gt;5 Days")</f>
        <v>&lt;=5 Days</v>
      </c>
      <c r="Y779" t="str">
        <f>IF(('1 - Cover page'!$B$9-M779)=0,"0", IF(('1 - Cover page'!$B$9-M779)= 1,"1", IF(('1 - Cover page'!$B$9-M779)= 2,"2", IF(('1 - Cover page'!$B$9-M779)= 3,"3", IF(('1 - Cover page'!$B$9-M779)= 4,"4", IF(('1 - Cover page'!$B$9-M779)= 5,"5", IF(('1 - Cover page'!$B$9-M779)= 6,"6", IF(('1 - Cover page'!$B$9-M779)= 7,"7", IF(('1 - Cover page'!$B$9-M779)= 8,"8", IF(('1 - Cover page'!$B$9-M779)= 9,"9", IF(('1 - Cover page'!$B$9-M779)= 10,"10", IF(('1 - Cover page'!$B$9-M779)= 11,"11", IF(('1 - Cover page'!$B$9-M779)= 12,"12", IF(('1 - Cover page'!$B$9-M779)= 13,"13", IF(('1 - Cover page'!$B$9-M779)= 14,"14", IF(('1 - Cover page'!$B$9-M779)= 15,"15",  ""))))))))))))))))</f>
        <v>0</v>
      </c>
      <c r="Z779" t="str">
        <f>IF(('1 - Cover page'!$B$9-I779)=0,"0", IF(('1 - Cover page'!$B$9-I779)= 1,"1", IF(('1 - Cover page'!$B$9-I779)= 2,"2", IF(('1 - Cover page'!$B$9-I779)= 3,"3", IF(('1 - Cover page'!$B$9-I779)= 4,"4", IF(('1 - Cover page'!$B$9-I779)= 5,"5", IF(('1 - Cover page'!$B$9-I779)= 6,"6", IF(('1 - Cover page'!$B$9-I779)= 7,"7", IF(('1 - Cover page'!$B$9-I779)= 8,"8", IF(('1 - Cover page'!$B$9-I779)= 9,"9", IF(('1 - Cover page'!$B$9-I779)= 10,"10", IF(('1 - Cover page'!$B$9-I779)= 11,"11", IF(('1 - Cover page'!$B$9-I779)= 12,"12", IF(('1 - Cover page'!$B$9-I779)= 13,"13", IF(('1 - Cover page'!$B$9-I779)= 14,"14", IF(('1 - Cover page'!$B$9-I779)= 15,"15",  ""))))))))))))))))</f>
        <v>0</v>
      </c>
      <c r="AA779" t="e">
        <f>VLOOKUP(E779,'Age group'!$A$2:$B$7,2,TRUE)</f>
        <v>#N/A</v>
      </c>
    </row>
    <row r="780" spans="1:27" ht="12.75" x14ac:dyDescent="0.2">
      <c r="A780" s="30">
        <v>777</v>
      </c>
      <c r="B780" s="31"/>
      <c r="C780" s="31"/>
      <c r="D780" s="32"/>
      <c r="E780" s="104"/>
      <c r="F780" s="31"/>
      <c r="G780" s="31"/>
      <c r="H780" s="33"/>
      <c r="I780" s="16"/>
      <c r="J780" s="34"/>
      <c r="K780" s="34"/>
      <c r="L780" s="35"/>
      <c r="M780" s="36"/>
      <c r="N780" s="37"/>
      <c r="O780" s="37"/>
      <c r="P780" s="37"/>
      <c r="Q780" s="38"/>
      <c r="R780" s="38"/>
      <c r="S780" s="37"/>
      <c r="T780" s="39"/>
      <c r="U780" s="39"/>
      <c r="V780" s="40"/>
      <c r="X780" t="str">
        <f>IF(('1 - Cover page'!$B$9-M780)&lt;6,"&lt;=5 Days","&gt;5 Days")</f>
        <v>&lt;=5 Days</v>
      </c>
      <c r="Y780" t="str">
        <f>IF(('1 - Cover page'!$B$9-M780)=0,"0", IF(('1 - Cover page'!$B$9-M780)= 1,"1", IF(('1 - Cover page'!$B$9-M780)= 2,"2", IF(('1 - Cover page'!$B$9-M780)= 3,"3", IF(('1 - Cover page'!$B$9-M780)= 4,"4", IF(('1 - Cover page'!$B$9-M780)= 5,"5", IF(('1 - Cover page'!$B$9-M780)= 6,"6", IF(('1 - Cover page'!$B$9-M780)= 7,"7", IF(('1 - Cover page'!$B$9-M780)= 8,"8", IF(('1 - Cover page'!$B$9-M780)= 9,"9", IF(('1 - Cover page'!$B$9-M780)= 10,"10", IF(('1 - Cover page'!$B$9-M780)= 11,"11", IF(('1 - Cover page'!$B$9-M780)= 12,"12", IF(('1 - Cover page'!$B$9-M780)= 13,"13", IF(('1 - Cover page'!$B$9-M780)= 14,"14", IF(('1 - Cover page'!$B$9-M780)= 15,"15",  ""))))))))))))))))</f>
        <v>0</v>
      </c>
      <c r="Z780" t="str">
        <f>IF(('1 - Cover page'!$B$9-I780)=0,"0", IF(('1 - Cover page'!$B$9-I780)= 1,"1", IF(('1 - Cover page'!$B$9-I780)= 2,"2", IF(('1 - Cover page'!$B$9-I780)= 3,"3", IF(('1 - Cover page'!$B$9-I780)= 4,"4", IF(('1 - Cover page'!$B$9-I780)= 5,"5", IF(('1 - Cover page'!$B$9-I780)= 6,"6", IF(('1 - Cover page'!$B$9-I780)= 7,"7", IF(('1 - Cover page'!$B$9-I780)= 8,"8", IF(('1 - Cover page'!$B$9-I780)= 9,"9", IF(('1 - Cover page'!$B$9-I780)= 10,"10", IF(('1 - Cover page'!$B$9-I780)= 11,"11", IF(('1 - Cover page'!$B$9-I780)= 12,"12", IF(('1 - Cover page'!$B$9-I780)= 13,"13", IF(('1 - Cover page'!$B$9-I780)= 14,"14", IF(('1 - Cover page'!$B$9-I780)= 15,"15",  ""))))))))))))))))</f>
        <v>0</v>
      </c>
      <c r="AA780" t="e">
        <f>VLOOKUP(E780,'Age group'!$A$2:$B$7,2,TRUE)</f>
        <v>#N/A</v>
      </c>
    </row>
    <row r="781" spans="1:27" ht="12.75" x14ac:dyDescent="0.2">
      <c r="A781" s="30">
        <v>778</v>
      </c>
      <c r="B781" s="31"/>
      <c r="C781" s="31"/>
      <c r="D781" s="32"/>
      <c r="E781" s="104"/>
      <c r="F781" s="31"/>
      <c r="G781" s="31"/>
      <c r="H781" s="33"/>
      <c r="I781" s="16"/>
      <c r="J781" s="34"/>
      <c r="K781" s="34"/>
      <c r="L781" s="35"/>
      <c r="M781" s="36"/>
      <c r="N781" s="37"/>
      <c r="O781" s="37"/>
      <c r="P781" s="37"/>
      <c r="Q781" s="38"/>
      <c r="R781" s="38"/>
      <c r="S781" s="37"/>
      <c r="T781" s="39"/>
      <c r="U781" s="39"/>
      <c r="V781" s="40"/>
      <c r="X781" t="str">
        <f>IF(('1 - Cover page'!$B$9-M781)&lt;6,"&lt;=5 Days","&gt;5 Days")</f>
        <v>&lt;=5 Days</v>
      </c>
      <c r="Y781" t="str">
        <f>IF(('1 - Cover page'!$B$9-M781)=0,"0", IF(('1 - Cover page'!$B$9-M781)= 1,"1", IF(('1 - Cover page'!$B$9-M781)= 2,"2", IF(('1 - Cover page'!$B$9-M781)= 3,"3", IF(('1 - Cover page'!$B$9-M781)= 4,"4", IF(('1 - Cover page'!$B$9-M781)= 5,"5", IF(('1 - Cover page'!$B$9-M781)= 6,"6", IF(('1 - Cover page'!$B$9-M781)= 7,"7", IF(('1 - Cover page'!$B$9-M781)= 8,"8", IF(('1 - Cover page'!$B$9-M781)= 9,"9", IF(('1 - Cover page'!$B$9-M781)= 10,"10", IF(('1 - Cover page'!$B$9-M781)= 11,"11", IF(('1 - Cover page'!$B$9-M781)= 12,"12", IF(('1 - Cover page'!$B$9-M781)= 13,"13", IF(('1 - Cover page'!$B$9-M781)= 14,"14", IF(('1 - Cover page'!$B$9-M781)= 15,"15",  ""))))))))))))))))</f>
        <v>0</v>
      </c>
      <c r="Z781" t="str">
        <f>IF(('1 - Cover page'!$B$9-I781)=0,"0", IF(('1 - Cover page'!$B$9-I781)= 1,"1", IF(('1 - Cover page'!$B$9-I781)= 2,"2", IF(('1 - Cover page'!$B$9-I781)= 3,"3", IF(('1 - Cover page'!$B$9-I781)= 4,"4", IF(('1 - Cover page'!$B$9-I781)= 5,"5", IF(('1 - Cover page'!$B$9-I781)= 6,"6", IF(('1 - Cover page'!$B$9-I781)= 7,"7", IF(('1 - Cover page'!$B$9-I781)= 8,"8", IF(('1 - Cover page'!$B$9-I781)= 9,"9", IF(('1 - Cover page'!$B$9-I781)= 10,"10", IF(('1 - Cover page'!$B$9-I781)= 11,"11", IF(('1 - Cover page'!$B$9-I781)= 12,"12", IF(('1 - Cover page'!$B$9-I781)= 13,"13", IF(('1 - Cover page'!$B$9-I781)= 14,"14", IF(('1 - Cover page'!$B$9-I781)= 15,"15",  ""))))))))))))))))</f>
        <v>0</v>
      </c>
      <c r="AA781" t="e">
        <f>VLOOKUP(E781,'Age group'!$A$2:$B$7,2,TRUE)</f>
        <v>#N/A</v>
      </c>
    </row>
    <row r="782" spans="1:27" ht="12.75" x14ac:dyDescent="0.2">
      <c r="A782" s="30">
        <v>779</v>
      </c>
      <c r="B782" s="31"/>
      <c r="C782" s="31"/>
      <c r="D782" s="32"/>
      <c r="E782" s="104"/>
      <c r="F782" s="31"/>
      <c r="G782" s="31"/>
      <c r="H782" s="33"/>
      <c r="I782" s="16"/>
      <c r="J782" s="34"/>
      <c r="K782" s="34"/>
      <c r="L782" s="35"/>
      <c r="M782" s="36"/>
      <c r="N782" s="37"/>
      <c r="O782" s="37"/>
      <c r="P782" s="37"/>
      <c r="Q782" s="38"/>
      <c r="R782" s="38"/>
      <c r="S782" s="37"/>
      <c r="T782" s="39"/>
      <c r="U782" s="39"/>
      <c r="V782" s="40"/>
      <c r="X782" t="str">
        <f>IF(('1 - Cover page'!$B$9-M782)&lt;6,"&lt;=5 Days","&gt;5 Days")</f>
        <v>&lt;=5 Days</v>
      </c>
      <c r="Y782" t="str">
        <f>IF(('1 - Cover page'!$B$9-M782)=0,"0", IF(('1 - Cover page'!$B$9-M782)= 1,"1", IF(('1 - Cover page'!$B$9-M782)= 2,"2", IF(('1 - Cover page'!$B$9-M782)= 3,"3", IF(('1 - Cover page'!$B$9-M782)= 4,"4", IF(('1 - Cover page'!$B$9-M782)= 5,"5", IF(('1 - Cover page'!$B$9-M782)= 6,"6", IF(('1 - Cover page'!$B$9-M782)= 7,"7", IF(('1 - Cover page'!$B$9-M782)= 8,"8", IF(('1 - Cover page'!$B$9-M782)= 9,"9", IF(('1 - Cover page'!$B$9-M782)= 10,"10", IF(('1 - Cover page'!$B$9-M782)= 11,"11", IF(('1 - Cover page'!$B$9-M782)= 12,"12", IF(('1 - Cover page'!$B$9-M782)= 13,"13", IF(('1 - Cover page'!$B$9-M782)= 14,"14", IF(('1 - Cover page'!$B$9-M782)= 15,"15",  ""))))))))))))))))</f>
        <v>0</v>
      </c>
      <c r="Z782" t="str">
        <f>IF(('1 - Cover page'!$B$9-I782)=0,"0", IF(('1 - Cover page'!$B$9-I782)= 1,"1", IF(('1 - Cover page'!$B$9-I782)= 2,"2", IF(('1 - Cover page'!$B$9-I782)= 3,"3", IF(('1 - Cover page'!$B$9-I782)= 4,"4", IF(('1 - Cover page'!$B$9-I782)= 5,"5", IF(('1 - Cover page'!$B$9-I782)= 6,"6", IF(('1 - Cover page'!$B$9-I782)= 7,"7", IF(('1 - Cover page'!$B$9-I782)= 8,"8", IF(('1 - Cover page'!$B$9-I782)= 9,"9", IF(('1 - Cover page'!$B$9-I782)= 10,"10", IF(('1 - Cover page'!$B$9-I782)= 11,"11", IF(('1 - Cover page'!$B$9-I782)= 12,"12", IF(('1 - Cover page'!$B$9-I782)= 13,"13", IF(('1 - Cover page'!$B$9-I782)= 14,"14", IF(('1 - Cover page'!$B$9-I782)= 15,"15",  ""))))))))))))))))</f>
        <v>0</v>
      </c>
      <c r="AA782" t="e">
        <f>VLOOKUP(E782,'Age group'!$A$2:$B$7,2,TRUE)</f>
        <v>#N/A</v>
      </c>
    </row>
    <row r="783" spans="1:27" ht="12.75" x14ac:dyDescent="0.2">
      <c r="A783" s="30">
        <v>780</v>
      </c>
      <c r="B783" s="31"/>
      <c r="C783" s="31"/>
      <c r="D783" s="32"/>
      <c r="E783" s="104"/>
      <c r="F783" s="31"/>
      <c r="G783" s="31"/>
      <c r="H783" s="33"/>
      <c r="I783" s="16"/>
      <c r="J783" s="34"/>
      <c r="K783" s="34"/>
      <c r="L783" s="35"/>
      <c r="M783" s="36"/>
      <c r="N783" s="37"/>
      <c r="O783" s="37"/>
      <c r="P783" s="37"/>
      <c r="Q783" s="38"/>
      <c r="R783" s="38"/>
      <c r="S783" s="37"/>
      <c r="T783" s="39"/>
      <c r="U783" s="39"/>
      <c r="V783" s="40"/>
      <c r="X783" t="str">
        <f>IF(('1 - Cover page'!$B$9-M783)&lt;6,"&lt;=5 Days","&gt;5 Days")</f>
        <v>&lt;=5 Days</v>
      </c>
      <c r="Y783" t="str">
        <f>IF(('1 - Cover page'!$B$9-M783)=0,"0", IF(('1 - Cover page'!$B$9-M783)= 1,"1", IF(('1 - Cover page'!$B$9-M783)= 2,"2", IF(('1 - Cover page'!$B$9-M783)= 3,"3", IF(('1 - Cover page'!$B$9-M783)= 4,"4", IF(('1 - Cover page'!$B$9-M783)= 5,"5", IF(('1 - Cover page'!$B$9-M783)= 6,"6", IF(('1 - Cover page'!$B$9-M783)= 7,"7", IF(('1 - Cover page'!$B$9-M783)= 8,"8", IF(('1 - Cover page'!$B$9-M783)= 9,"9", IF(('1 - Cover page'!$B$9-M783)= 10,"10", IF(('1 - Cover page'!$B$9-M783)= 11,"11", IF(('1 - Cover page'!$B$9-M783)= 12,"12", IF(('1 - Cover page'!$B$9-M783)= 13,"13", IF(('1 - Cover page'!$B$9-M783)= 14,"14", IF(('1 - Cover page'!$B$9-M783)= 15,"15",  ""))))))))))))))))</f>
        <v>0</v>
      </c>
      <c r="Z783" t="str">
        <f>IF(('1 - Cover page'!$B$9-I783)=0,"0", IF(('1 - Cover page'!$B$9-I783)= 1,"1", IF(('1 - Cover page'!$B$9-I783)= 2,"2", IF(('1 - Cover page'!$B$9-I783)= 3,"3", IF(('1 - Cover page'!$B$9-I783)= 4,"4", IF(('1 - Cover page'!$B$9-I783)= 5,"5", IF(('1 - Cover page'!$B$9-I783)= 6,"6", IF(('1 - Cover page'!$B$9-I783)= 7,"7", IF(('1 - Cover page'!$B$9-I783)= 8,"8", IF(('1 - Cover page'!$B$9-I783)= 9,"9", IF(('1 - Cover page'!$B$9-I783)= 10,"10", IF(('1 - Cover page'!$B$9-I783)= 11,"11", IF(('1 - Cover page'!$B$9-I783)= 12,"12", IF(('1 - Cover page'!$B$9-I783)= 13,"13", IF(('1 - Cover page'!$B$9-I783)= 14,"14", IF(('1 - Cover page'!$B$9-I783)= 15,"15",  ""))))))))))))))))</f>
        <v>0</v>
      </c>
      <c r="AA783" t="e">
        <f>VLOOKUP(E783,'Age group'!$A$2:$B$7,2,TRUE)</f>
        <v>#N/A</v>
      </c>
    </row>
    <row r="784" spans="1:27" ht="12.75" x14ac:dyDescent="0.2">
      <c r="A784" s="30">
        <v>781</v>
      </c>
      <c r="B784" s="31"/>
      <c r="C784" s="31"/>
      <c r="D784" s="32"/>
      <c r="E784" s="104"/>
      <c r="F784" s="31"/>
      <c r="G784" s="31"/>
      <c r="H784" s="33"/>
      <c r="I784" s="16"/>
      <c r="J784" s="34"/>
      <c r="K784" s="34"/>
      <c r="L784" s="35"/>
      <c r="M784" s="36"/>
      <c r="N784" s="37"/>
      <c r="O784" s="37"/>
      <c r="P784" s="37"/>
      <c r="Q784" s="38"/>
      <c r="R784" s="38"/>
      <c r="S784" s="37"/>
      <c r="T784" s="39"/>
      <c r="U784" s="39"/>
      <c r="V784" s="40"/>
      <c r="X784" t="str">
        <f>IF(('1 - Cover page'!$B$9-M784)&lt;6,"&lt;=5 Days","&gt;5 Days")</f>
        <v>&lt;=5 Days</v>
      </c>
      <c r="Y784" t="str">
        <f>IF(('1 - Cover page'!$B$9-M784)=0,"0", IF(('1 - Cover page'!$B$9-M784)= 1,"1", IF(('1 - Cover page'!$B$9-M784)= 2,"2", IF(('1 - Cover page'!$B$9-M784)= 3,"3", IF(('1 - Cover page'!$B$9-M784)= 4,"4", IF(('1 - Cover page'!$B$9-M784)= 5,"5", IF(('1 - Cover page'!$B$9-M784)= 6,"6", IF(('1 - Cover page'!$B$9-M784)= 7,"7", IF(('1 - Cover page'!$B$9-M784)= 8,"8", IF(('1 - Cover page'!$B$9-M784)= 9,"9", IF(('1 - Cover page'!$B$9-M784)= 10,"10", IF(('1 - Cover page'!$B$9-M784)= 11,"11", IF(('1 - Cover page'!$B$9-M784)= 12,"12", IF(('1 - Cover page'!$B$9-M784)= 13,"13", IF(('1 - Cover page'!$B$9-M784)= 14,"14", IF(('1 - Cover page'!$B$9-M784)= 15,"15",  ""))))))))))))))))</f>
        <v>0</v>
      </c>
      <c r="Z784" t="str">
        <f>IF(('1 - Cover page'!$B$9-I784)=0,"0", IF(('1 - Cover page'!$B$9-I784)= 1,"1", IF(('1 - Cover page'!$B$9-I784)= 2,"2", IF(('1 - Cover page'!$B$9-I784)= 3,"3", IF(('1 - Cover page'!$B$9-I784)= 4,"4", IF(('1 - Cover page'!$B$9-I784)= 5,"5", IF(('1 - Cover page'!$B$9-I784)= 6,"6", IF(('1 - Cover page'!$B$9-I784)= 7,"7", IF(('1 - Cover page'!$B$9-I784)= 8,"8", IF(('1 - Cover page'!$B$9-I784)= 9,"9", IF(('1 - Cover page'!$B$9-I784)= 10,"10", IF(('1 - Cover page'!$B$9-I784)= 11,"11", IF(('1 - Cover page'!$B$9-I784)= 12,"12", IF(('1 - Cover page'!$B$9-I784)= 13,"13", IF(('1 - Cover page'!$B$9-I784)= 14,"14", IF(('1 - Cover page'!$B$9-I784)= 15,"15",  ""))))))))))))))))</f>
        <v>0</v>
      </c>
      <c r="AA784" t="e">
        <f>VLOOKUP(E784,'Age group'!$A$2:$B$7,2,TRUE)</f>
        <v>#N/A</v>
      </c>
    </row>
    <row r="785" spans="1:27" ht="12.75" x14ac:dyDescent="0.2">
      <c r="A785" s="30">
        <v>782</v>
      </c>
      <c r="B785" s="31"/>
      <c r="C785" s="31"/>
      <c r="D785" s="32"/>
      <c r="E785" s="104"/>
      <c r="F785" s="31"/>
      <c r="G785" s="31"/>
      <c r="H785" s="33"/>
      <c r="I785" s="16"/>
      <c r="J785" s="34"/>
      <c r="K785" s="34"/>
      <c r="L785" s="35"/>
      <c r="M785" s="36"/>
      <c r="N785" s="37"/>
      <c r="O785" s="37"/>
      <c r="P785" s="37"/>
      <c r="Q785" s="38"/>
      <c r="R785" s="38"/>
      <c r="S785" s="37"/>
      <c r="T785" s="39"/>
      <c r="U785" s="39"/>
      <c r="V785" s="40"/>
      <c r="X785" t="str">
        <f>IF(('1 - Cover page'!$B$9-M785)&lt;6,"&lt;=5 Days","&gt;5 Days")</f>
        <v>&lt;=5 Days</v>
      </c>
      <c r="Y785" t="str">
        <f>IF(('1 - Cover page'!$B$9-M785)=0,"0", IF(('1 - Cover page'!$B$9-M785)= 1,"1", IF(('1 - Cover page'!$B$9-M785)= 2,"2", IF(('1 - Cover page'!$B$9-M785)= 3,"3", IF(('1 - Cover page'!$B$9-M785)= 4,"4", IF(('1 - Cover page'!$B$9-M785)= 5,"5", IF(('1 - Cover page'!$B$9-M785)= 6,"6", IF(('1 - Cover page'!$B$9-M785)= 7,"7", IF(('1 - Cover page'!$B$9-M785)= 8,"8", IF(('1 - Cover page'!$B$9-M785)= 9,"9", IF(('1 - Cover page'!$B$9-M785)= 10,"10", IF(('1 - Cover page'!$B$9-M785)= 11,"11", IF(('1 - Cover page'!$B$9-M785)= 12,"12", IF(('1 - Cover page'!$B$9-M785)= 13,"13", IF(('1 - Cover page'!$B$9-M785)= 14,"14", IF(('1 - Cover page'!$B$9-M785)= 15,"15",  ""))))))))))))))))</f>
        <v>0</v>
      </c>
      <c r="Z785" t="str">
        <f>IF(('1 - Cover page'!$B$9-I785)=0,"0", IF(('1 - Cover page'!$B$9-I785)= 1,"1", IF(('1 - Cover page'!$B$9-I785)= 2,"2", IF(('1 - Cover page'!$B$9-I785)= 3,"3", IF(('1 - Cover page'!$B$9-I785)= 4,"4", IF(('1 - Cover page'!$B$9-I785)= 5,"5", IF(('1 - Cover page'!$B$9-I785)= 6,"6", IF(('1 - Cover page'!$B$9-I785)= 7,"7", IF(('1 - Cover page'!$B$9-I785)= 8,"8", IF(('1 - Cover page'!$B$9-I785)= 9,"9", IF(('1 - Cover page'!$B$9-I785)= 10,"10", IF(('1 - Cover page'!$B$9-I785)= 11,"11", IF(('1 - Cover page'!$B$9-I785)= 12,"12", IF(('1 - Cover page'!$B$9-I785)= 13,"13", IF(('1 - Cover page'!$B$9-I785)= 14,"14", IF(('1 - Cover page'!$B$9-I785)= 15,"15",  ""))))))))))))))))</f>
        <v>0</v>
      </c>
      <c r="AA785" t="e">
        <f>VLOOKUP(E785,'Age group'!$A$2:$B$7,2,TRUE)</f>
        <v>#N/A</v>
      </c>
    </row>
    <row r="786" spans="1:27" ht="12.75" x14ac:dyDescent="0.2">
      <c r="A786" s="30">
        <v>783</v>
      </c>
      <c r="B786" s="31"/>
      <c r="C786" s="31"/>
      <c r="D786" s="32"/>
      <c r="E786" s="104"/>
      <c r="F786" s="31"/>
      <c r="G786" s="31"/>
      <c r="H786" s="33"/>
      <c r="I786" s="16"/>
      <c r="J786" s="34"/>
      <c r="K786" s="34"/>
      <c r="L786" s="35"/>
      <c r="M786" s="36"/>
      <c r="N786" s="37"/>
      <c r="O786" s="37"/>
      <c r="P786" s="37"/>
      <c r="Q786" s="38"/>
      <c r="R786" s="38"/>
      <c r="S786" s="37"/>
      <c r="T786" s="39"/>
      <c r="U786" s="39"/>
      <c r="V786" s="40"/>
      <c r="X786" t="str">
        <f>IF(('1 - Cover page'!$B$9-M786)&lt;6,"&lt;=5 Days","&gt;5 Days")</f>
        <v>&lt;=5 Days</v>
      </c>
      <c r="Y786" t="str">
        <f>IF(('1 - Cover page'!$B$9-M786)=0,"0", IF(('1 - Cover page'!$B$9-M786)= 1,"1", IF(('1 - Cover page'!$B$9-M786)= 2,"2", IF(('1 - Cover page'!$B$9-M786)= 3,"3", IF(('1 - Cover page'!$B$9-M786)= 4,"4", IF(('1 - Cover page'!$B$9-M786)= 5,"5", IF(('1 - Cover page'!$B$9-M786)= 6,"6", IF(('1 - Cover page'!$B$9-M786)= 7,"7", IF(('1 - Cover page'!$B$9-M786)= 8,"8", IF(('1 - Cover page'!$B$9-M786)= 9,"9", IF(('1 - Cover page'!$B$9-M786)= 10,"10", IF(('1 - Cover page'!$B$9-M786)= 11,"11", IF(('1 - Cover page'!$B$9-M786)= 12,"12", IF(('1 - Cover page'!$B$9-M786)= 13,"13", IF(('1 - Cover page'!$B$9-M786)= 14,"14", IF(('1 - Cover page'!$B$9-M786)= 15,"15",  ""))))))))))))))))</f>
        <v>0</v>
      </c>
      <c r="Z786" t="str">
        <f>IF(('1 - Cover page'!$B$9-I786)=0,"0", IF(('1 - Cover page'!$B$9-I786)= 1,"1", IF(('1 - Cover page'!$B$9-I786)= 2,"2", IF(('1 - Cover page'!$B$9-I786)= 3,"3", IF(('1 - Cover page'!$B$9-I786)= 4,"4", IF(('1 - Cover page'!$B$9-I786)= 5,"5", IF(('1 - Cover page'!$B$9-I786)= 6,"6", IF(('1 - Cover page'!$B$9-I786)= 7,"7", IF(('1 - Cover page'!$B$9-I786)= 8,"8", IF(('1 - Cover page'!$B$9-I786)= 9,"9", IF(('1 - Cover page'!$B$9-I786)= 10,"10", IF(('1 - Cover page'!$B$9-I786)= 11,"11", IF(('1 - Cover page'!$B$9-I786)= 12,"12", IF(('1 - Cover page'!$B$9-I786)= 13,"13", IF(('1 - Cover page'!$B$9-I786)= 14,"14", IF(('1 - Cover page'!$B$9-I786)= 15,"15",  ""))))))))))))))))</f>
        <v>0</v>
      </c>
      <c r="AA786" t="e">
        <f>VLOOKUP(E786,'Age group'!$A$2:$B$7,2,TRUE)</f>
        <v>#N/A</v>
      </c>
    </row>
    <row r="787" spans="1:27" ht="12.75" x14ac:dyDescent="0.2">
      <c r="A787" s="30">
        <v>784</v>
      </c>
      <c r="B787" s="31"/>
      <c r="C787" s="31"/>
      <c r="D787" s="32"/>
      <c r="E787" s="104"/>
      <c r="F787" s="31"/>
      <c r="G787" s="31"/>
      <c r="H787" s="33"/>
      <c r="I787" s="16"/>
      <c r="J787" s="34"/>
      <c r="K787" s="34"/>
      <c r="L787" s="35"/>
      <c r="M787" s="36"/>
      <c r="N787" s="37"/>
      <c r="O787" s="37"/>
      <c r="P787" s="37"/>
      <c r="Q787" s="38"/>
      <c r="R787" s="38"/>
      <c r="S787" s="37"/>
      <c r="T787" s="39"/>
      <c r="U787" s="39"/>
      <c r="V787" s="40"/>
      <c r="X787" t="str">
        <f>IF(('1 - Cover page'!$B$9-M787)&lt;6,"&lt;=5 Days","&gt;5 Days")</f>
        <v>&lt;=5 Days</v>
      </c>
      <c r="Y787" t="str">
        <f>IF(('1 - Cover page'!$B$9-M787)=0,"0", IF(('1 - Cover page'!$B$9-M787)= 1,"1", IF(('1 - Cover page'!$B$9-M787)= 2,"2", IF(('1 - Cover page'!$B$9-M787)= 3,"3", IF(('1 - Cover page'!$B$9-M787)= 4,"4", IF(('1 - Cover page'!$B$9-M787)= 5,"5", IF(('1 - Cover page'!$B$9-M787)= 6,"6", IF(('1 - Cover page'!$B$9-M787)= 7,"7", IF(('1 - Cover page'!$B$9-M787)= 8,"8", IF(('1 - Cover page'!$B$9-M787)= 9,"9", IF(('1 - Cover page'!$B$9-M787)= 10,"10", IF(('1 - Cover page'!$B$9-M787)= 11,"11", IF(('1 - Cover page'!$B$9-M787)= 12,"12", IF(('1 - Cover page'!$B$9-M787)= 13,"13", IF(('1 - Cover page'!$B$9-M787)= 14,"14", IF(('1 - Cover page'!$B$9-M787)= 15,"15",  ""))))))))))))))))</f>
        <v>0</v>
      </c>
      <c r="Z787" t="str">
        <f>IF(('1 - Cover page'!$B$9-I787)=0,"0", IF(('1 - Cover page'!$B$9-I787)= 1,"1", IF(('1 - Cover page'!$B$9-I787)= 2,"2", IF(('1 - Cover page'!$B$9-I787)= 3,"3", IF(('1 - Cover page'!$B$9-I787)= 4,"4", IF(('1 - Cover page'!$B$9-I787)= 5,"5", IF(('1 - Cover page'!$B$9-I787)= 6,"6", IF(('1 - Cover page'!$B$9-I787)= 7,"7", IF(('1 - Cover page'!$B$9-I787)= 8,"8", IF(('1 - Cover page'!$B$9-I787)= 9,"9", IF(('1 - Cover page'!$B$9-I787)= 10,"10", IF(('1 - Cover page'!$B$9-I787)= 11,"11", IF(('1 - Cover page'!$B$9-I787)= 12,"12", IF(('1 - Cover page'!$B$9-I787)= 13,"13", IF(('1 - Cover page'!$B$9-I787)= 14,"14", IF(('1 - Cover page'!$B$9-I787)= 15,"15",  ""))))))))))))))))</f>
        <v>0</v>
      </c>
      <c r="AA787" t="e">
        <f>VLOOKUP(E787,'Age group'!$A$2:$B$7,2,TRUE)</f>
        <v>#N/A</v>
      </c>
    </row>
    <row r="788" spans="1:27" ht="12.75" x14ac:dyDescent="0.2">
      <c r="A788" s="30">
        <v>785</v>
      </c>
      <c r="B788" s="31"/>
      <c r="C788" s="31"/>
      <c r="D788" s="32"/>
      <c r="E788" s="104"/>
      <c r="F788" s="31"/>
      <c r="G788" s="31"/>
      <c r="H788" s="33"/>
      <c r="I788" s="16"/>
      <c r="J788" s="34"/>
      <c r="K788" s="34"/>
      <c r="L788" s="35"/>
      <c r="M788" s="36"/>
      <c r="N788" s="37"/>
      <c r="O788" s="37"/>
      <c r="P788" s="37"/>
      <c r="Q788" s="38"/>
      <c r="R788" s="38"/>
      <c r="S788" s="37"/>
      <c r="T788" s="39"/>
      <c r="U788" s="39"/>
      <c r="V788" s="40"/>
      <c r="X788" t="str">
        <f>IF(('1 - Cover page'!$B$9-M788)&lt;6,"&lt;=5 Days","&gt;5 Days")</f>
        <v>&lt;=5 Days</v>
      </c>
      <c r="Y788" t="str">
        <f>IF(('1 - Cover page'!$B$9-M788)=0,"0", IF(('1 - Cover page'!$B$9-M788)= 1,"1", IF(('1 - Cover page'!$B$9-M788)= 2,"2", IF(('1 - Cover page'!$B$9-M788)= 3,"3", IF(('1 - Cover page'!$B$9-M788)= 4,"4", IF(('1 - Cover page'!$B$9-M788)= 5,"5", IF(('1 - Cover page'!$B$9-M788)= 6,"6", IF(('1 - Cover page'!$B$9-M788)= 7,"7", IF(('1 - Cover page'!$B$9-M788)= 8,"8", IF(('1 - Cover page'!$B$9-M788)= 9,"9", IF(('1 - Cover page'!$B$9-M788)= 10,"10", IF(('1 - Cover page'!$B$9-M788)= 11,"11", IF(('1 - Cover page'!$B$9-M788)= 12,"12", IF(('1 - Cover page'!$B$9-M788)= 13,"13", IF(('1 - Cover page'!$B$9-M788)= 14,"14", IF(('1 - Cover page'!$B$9-M788)= 15,"15",  ""))))))))))))))))</f>
        <v>0</v>
      </c>
      <c r="Z788" t="str">
        <f>IF(('1 - Cover page'!$B$9-I788)=0,"0", IF(('1 - Cover page'!$B$9-I788)= 1,"1", IF(('1 - Cover page'!$B$9-I788)= 2,"2", IF(('1 - Cover page'!$B$9-I788)= 3,"3", IF(('1 - Cover page'!$B$9-I788)= 4,"4", IF(('1 - Cover page'!$B$9-I788)= 5,"5", IF(('1 - Cover page'!$B$9-I788)= 6,"6", IF(('1 - Cover page'!$B$9-I788)= 7,"7", IF(('1 - Cover page'!$B$9-I788)= 8,"8", IF(('1 - Cover page'!$B$9-I788)= 9,"9", IF(('1 - Cover page'!$B$9-I788)= 10,"10", IF(('1 - Cover page'!$B$9-I788)= 11,"11", IF(('1 - Cover page'!$B$9-I788)= 12,"12", IF(('1 - Cover page'!$B$9-I788)= 13,"13", IF(('1 - Cover page'!$B$9-I788)= 14,"14", IF(('1 - Cover page'!$B$9-I788)= 15,"15",  ""))))))))))))))))</f>
        <v>0</v>
      </c>
      <c r="AA788" t="e">
        <f>VLOOKUP(E788,'Age group'!$A$2:$B$7,2,TRUE)</f>
        <v>#N/A</v>
      </c>
    </row>
    <row r="789" spans="1:27" ht="12.75" x14ac:dyDescent="0.2">
      <c r="A789" s="30">
        <v>786</v>
      </c>
      <c r="B789" s="31"/>
      <c r="C789" s="31"/>
      <c r="D789" s="32"/>
      <c r="E789" s="104"/>
      <c r="F789" s="31"/>
      <c r="G789" s="31"/>
      <c r="H789" s="33"/>
      <c r="I789" s="16"/>
      <c r="J789" s="34"/>
      <c r="K789" s="34"/>
      <c r="L789" s="35"/>
      <c r="M789" s="36"/>
      <c r="N789" s="37"/>
      <c r="O789" s="37"/>
      <c r="P789" s="37"/>
      <c r="Q789" s="38"/>
      <c r="R789" s="38"/>
      <c r="S789" s="37"/>
      <c r="T789" s="39"/>
      <c r="U789" s="39"/>
      <c r="V789" s="40"/>
      <c r="X789" t="str">
        <f>IF(('1 - Cover page'!$B$9-M789)&lt;6,"&lt;=5 Days","&gt;5 Days")</f>
        <v>&lt;=5 Days</v>
      </c>
      <c r="Y789" t="str">
        <f>IF(('1 - Cover page'!$B$9-M789)=0,"0", IF(('1 - Cover page'!$B$9-M789)= 1,"1", IF(('1 - Cover page'!$B$9-M789)= 2,"2", IF(('1 - Cover page'!$B$9-M789)= 3,"3", IF(('1 - Cover page'!$B$9-M789)= 4,"4", IF(('1 - Cover page'!$B$9-M789)= 5,"5", IF(('1 - Cover page'!$B$9-M789)= 6,"6", IF(('1 - Cover page'!$B$9-M789)= 7,"7", IF(('1 - Cover page'!$B$9-M789)= 8,"8", IF(('1 - Cover page'!$B$9-M789)= 9,"9", IF(('1 - Cover page'!$B$9-M789)= 10,"10", IF(('1 - Cover page'!$B$9-M789)= 11,"11", IF(('1 - Cover page'!$B$9-M789)= 12,"12", IF(('1 - Cover page'!$B$9-M789)= 13,"13", IF(('1 - Cover page'!$B$9-M789)= 14,"14", IF(('1 - Cover page'!$B$9-M789)= 15,"15",  ""))))))))))))))))</f>
        <v>0</v>
      </c>
      <c r="Z789" t="str">
        <f>IF(('1 - Cover page'!$B$9-I789)=0,"0", IF(('1 - Cover page'!$B$9-I789)= 1,"1", IF(('1 - Cover page'!$B$9-I789)= 2,"2", IF(('1 - Cover page'!$B$9-I789)= 3,"3", IF(('1 - Cover page'!$B$9-I789)= 4,"4", IF(('1 - Cover page'!$B$9-I789)= 5,"5", IF(('1 - Cover page'!$B$9-I789)= 6,"6", IF(('1 - Cover page'!$B$9-I789)= 7,"7", IF(('1 - Cover page'!$B$9-I789)= 8,"8", IF(('1 - Cover page'!$B$9-I789)= 9,"9", IF(('1 - Cover page'!$B$9-I789)= 10,"10", IF(('1 - Cover page'!$B$9-I789)= 11,"11", IF(('1 - Cover page'!$B$9-I789)= 12,"12", IF(('1 - Cover page'!$B$9-I789)= 13,"13", IF(('1 - Cover page'!$B$9-I789)= 14,"14", IF(('1 - Cover page'!$B$9-I789)= 15,"15",  ""))))))))))))))))</f>
        <v>0</v>
      </c>
      <c r="AA789" t="e">
        <f>VLOOKUP(E789,'Age group'!$A$2:$B$7,2,TRUE)</f>
        <v>#N/A</v>
      </c>
    </row>
    <row r="790" spans="1:27" ht="12.75" x14ac:dyDescent="0.2">
      <c r="A790" s="30">
        <v>787</v>
      </c>
      <c r="B790" s="31"/>
      <c r="C790" s="31"/>
      <c r="D790" s="32"/>
      <c r="E790" s="104"/>
      <c r="F790" s="31"/>
      <c r="G790" s="31"/>
      <c r="H790" s="33"/>
      <c r="I790" s="16"/>
      <c r="J790" s="34"/>
      <c r="K790" s="34"/>
      <c r="L790" s="35"/>
      <c r="M790" s="36"/>
      <c r="N790" s="37"/>
      <c r="O790" s="37"/>
      <c r="P790" s="37"/>
      <c r="Q790" s="38"/>
      <c r="R790" s="38"/>
      <c r="S790" s="37"/>
      <c r="T790" s="39"/>
      <c r="U790" s="39"/>
      <c r="V790" s="40"/>
      <c r="X790" t="str">
        <f>IF(('1 - Cover page'!$B$9-M790)&lt;6,"&lt;=5 Days","&gt;5 Days")</f>
        <v>&lt;=5 Days</v>
      </c>
      <c r="Y790" t="str">
        <f>IF(('1 - Cover page'!$B$9-M790)=0,"0", IF(('1 - Cover page'!$B$9-M790)= 1,"1", IF(('1 - Cover page'!$B$9-M790)= 2,"2", IF(('1 - Cover page'!$B$9-M790)= 3,"3", IF(('1 - Cover page'!$B$9-M790)= 4,"4", IF(('1 - Cover page'!$B$9-M790)= 5,"5", IF(('1 - Cover page'!$B$9-M790)= 6,"6", IF(('1 - Cover page'!$B$9-M790)= 7,"7", IF(('1 - Cover page'!$B$9-M790)= 8,"8", IF(('1 - Cover page'!$B$9-M790)= 9,"9", IF(('1 - Cover page'!$B$9-M790)= 10,"10", IF(('1 - Cover page'!$B$9-M790)= 11,"11", IF(('1 - Cover page'!$B$9-M790)= 12,"12", IF(('1 - Cover page'!$B$9-M790)= 13,"13", IF(('1 - Cover page'!$B$9-M790)= 14,"14", IF(('1 - Cover page'!$B$9-M790)= 15,"15",  ""))))))))))))))))</f>
        <v>0</v>
      </c>
      <c r="Z790" t="str">
        <f>IF(('1 - Cover page'!$B$9-I790)=0,"0", IF(('1 - Cover page'!$B$9-I790)= 1,"1", IF(('1 - Cover page'!$B$9-I790)= 2,"2", IF(('1 - Cover page'!$B$9-I790)= 3,"3", IF(('1 - Cover page'!$B$9-I790)= 4,"4", IF(('1 - Cover page'!$B$9-I790)= 5,"5", IF(('1 - Cover page'!$B$9-I790)= 6,"6", IF(('1 - Cover page'!$B$9-I790)= 7,"7", IF(('1 - Cover page'!$B$9-I790)= 8,"8", IF(('1 - Cover page'!$B$9-I790)= 9,"9", IF(('1 - Cover page'!$B$9-I790)= 10,"10", IF(('1 - Cover page'!$B$9-I790)= 11,"11", IF(('1 - Cover page'!$B$9-I790)= 12,"12", IF(('1 - Cover page'!$B$9-I790)= 13,"13", IF(('1 - Cover page'!$B$9-I790)= 14,"14", IF(('1 - Cover page'!$B$9-I790)= 15,"15",  ""))))))))))))))))</f>
        <v>0</v>
      </c>
      <c r="AA790" t="e">
        <f>VLOOKUP(E790,'Age group'!$A$2:$B$7,2,TRUE)</f>
        <v>#N/A</v>
      </c>
    </row>
    <row r="791" spans="1:27" ht="12.75" x14ac:dyDescent="0.2">
      <c r="A791" s="30">
        <v>788</v>
      </c>
      <c r="B791" s="31"/>
      <c r="C791" s="31"/>
      <c r="D791" s="32"/>
      <c r="E791" s="104"/>
      <c r="F791" s="31"/>
      <c r="G791" s="31"/>
      <c r="H791" s="33"/>
      <c r="I791" s="16"/>
      <c r="J791" s="34"/>
      <c r="K791" s="34"/>
      <c r="L791" s="35"/>
      <c r="M791" s="36"/>
      <c r="N791" s="37"/>
      <c r="O791" s="37"/>
      <c r="P791" s="37"/>
      <c r="Q791" s="38"/>
      <c r="R791" s="38"/>
      <c r="S791" s="37"/>
      <c r="T791" s="39"/>
      <c r="U791" s="39"/>
      <c r="V791" s="40"/>
      <c r="X791" t="str">
        <f>IF(('1 - Cover page'!$B$9-M791)&lt;6,"&lt;=5 Days","&gt;5 Days")</f>
        <v>&lt;=5 Days</v>
      </c>
      <c r="Y791" t="str">
        <f>IF(('1 - Cover page'!$B$9-M791)=0,"0", IF(('1 - Cover page'!$B$9-M791)= 1,"1", IF(('1 - Cover page'!$B$9-M791)= 2,"2", IF(('1 - Cover page'!$B$9-M791)= 3,"3", IF(('1 - Cover page'!$B$9-M791)= 4,"4", IF(('1 - Cover page'!$B$9-M791)= 5,"5", IF(('1 - Cover page'!$B$9-M791)= 6,"6", IF(('1 - Cover page'!$B$9-M791)= 7,"7", IF(('1 - Cover page'!$B$9-M791)= 8,"8", IF(('1 - Cover page'!$B$9-M791)= 9,"9", IF(('1 - Cover page'!$B$9-M791)= 10,"10", IF(('1 - Cover page'!$B$9-M791)= 11,"11", IF(('1 - Cover page'!$B$9-M791)= 12,"12", IF(('1 - Cover page'!$B$9-M791)= 13,"13", IF(('1 - Cover page'!$B$9-M791)= 14,"14", IF(('1 - Cover page'!$B$9-M791)= 15,"15",  ""))))))))))))))))</f>
        <v>0</v>
      </c>
      <c r="Z791" t="str">
        <f>IF(('1 - Cover page'!$B$9-I791)=0,"0", IF(('1 - Cover page'!$B$9-I791)= 1,"1", IF(('1 - Cover page'!$B$9-I791)= 2,"2", IF(('1 - Cover page'!$B$9-I791)= 3,"3", IF(('1 - Cover page'!$B$9-I791)= 4,"4", IF(('1 - Cover page'!$B$9-I791)= 5,"5", IF(('1 - Cover page'!$B$9-I791)= 6,"6", IF(('1 - Cover page'!$B$9-I791)= 7,"7", IF(('1 - Cover page'!$B$9-I791)= 8,"8", IF(('1 - Cover page'!$B$9-I791)= 9,"9", IF(('1 - Cover page'!$B$9-I791)= 10,"10", IF(('1 - Cover page'!$B$9-I791)= 11,"11", IF(('1 - Cover page'!$B$9-I791)= 12,"12", IF(('1 - Cover page'!$B$9-I791)= 13,"13", IF(('1 - Cover page'!$B$9-I791)= 14,"14", IF(('1 - Cover page'!$B$9-I791)= 15,"15",  ""))))))))))))))))</f>
        <v>0</v>
      </c>
      <c r="AA791" t="e">
        <f>VLOOKUP(E791,'Age group'!$A$2:$B$7,2,TRUE)</f>
        <v>#N/A</v>
      </c>
    </row>
    <row r="792" spans="1:27" ht="12.75" x14ac:dyDescent="0.2">
      <c r="A792" s="30">
        <v>789</v>
      </c>
      <c r="B792" s="31"/>
      <c r="C792" s="31"/>
      <c r="D792" s="32"/>
      <c r="E792" s="104"/>
      <c r="F792" s="31"/>
      <c r="G792" s="31"/>
      <c r="H792" s="33"/>
      <c r="I792" s="16"/>
      <c r="J792" s="34"/>
      <c r="K792" s="34"/>
      <c r="L792" s="35"/>
      <c r="M792" s="36"/>
      <c r="N792" s="37"/>
      <c r="O792" s="37"/>
      <c r="P792" s="37"/>
      <c r="Q792" s="38"/>
      <c r="R792" s="38"/>
      <c r="S792" s="37"/>
      <c r="T792" s="39"/>
      <c r="U792" s="39"/>
      <c r="V792" s="40"/>
      <c r="X792" t="str">
        <f>IF(('1 - Cover page'!$B$9-M792)&lt;6,"&lt;=5 Days","&gt;5 Days")</f>
        <v>&lt;=5 Days</v>
      </c>
      <c r="Y792" t="str">
        <f>IF(('1 - Cover page'!$B$9-M792)=0,"0", IF(('1 - Cover page'!$B$9-M792)= 1,"1", IF(('1 - Cover page'!$B$9-M792)= 2,"2", IF(('1 - Cover page'!$B$9-M792)= 3,"3", IF(('1 - Cover page'!$B$9-M792)= 4,"4", IF(('1 - Cover page'!$B$9-M792)= 5,"5", IF(('1 - Cover page'!$B$9-M792)= 6,"6", IF(('1 - Cover page'!$B$9-M792)= 7,"7", IF(('1 - Cover page'!$B$9-M792)= 8,"8", IF(('1 - Cover page'!$B$9-M792)= 9,"9", IF(('1 - Cover page'!$B$9-M792)= 10,"10", IF(('1 - Cover page'!$B$9-M792)= 11,"11", IF(('1 - Cover page'!$B$9-M792)= 12,"12", IF(('1 - Cover page'!$B$9-M792)= 13,"13", IF(('1 - Cover page'!$B$9-M792)= 14,"14", IF(('1 - Cover page'!$B$9-M792)= 15,"15",  ""))))))))))))))))</f>
        <v>0</v>
      </c>
      <c r="Z792" t="str">
        <f>IF(('1 - Cover page'!$B$9-I792)=0,"0", IF(('1 - Cover page'!$B$9-I792)= 1,"1", IF(('1 - Cover page'!$B$9-I792)= 2,"2", IF(('1 - Cover page'!$B$9-I792)= 3,"3", IF(('1 - Cover page'!$B$9-I792)= 4,"4", IF(('1 - Cover page'!$B$9-I792)= 5,"5", IF(('1 - Cover page'!$B$9-I792)= 6,"6", IF(('1 - Cover page'!$B$9-I792)= 7,"7", IF(('1 - Cover page'!$B$9-I792)= 8,"8", IF(('1 - Cover page'!$B$9-I792)= 9,"9", IF(('1 - Cover page'!$B$9-I792)= 10,"10", IF(('1 - Cover page'!$B$9-I792)= 11,"11", IF(('1 - Cover page'!$B$9-I792)= 12,"12", IF(('1 - Cover page'!$B$9-I792)= 13,"13", IF(('1 - Cover page'!$B$9-I792)= 14,"14", IF(('1 - Cover page'!$B$9-I792)= 15,"15",  ""))))))))))))))))</f>
        <v>0</v>
      </c>
      <c r="AA792" t="e">
        <f>VLOOKUP(E792,'Age group'!$A$2:$B$7,2,TRUE)</f>
        <v>#N/A</v>
      </c>
    </row>
    <row r="793" spans="1:27" ht="12.75" x14ac:dyDescent="0.2">
      <c r="A793" s="30">
        <v>790</v>
      </c>
      <c r="B793" s="31"/>
      <c r="C793" s="31"/>
      <c r="D793" s="32"/>
      <c r="E793" s="104"/>
      <c r="F793" s="31"/>
      <c r="G793" s="31"/>
      <c r="H793" s="33"/>
      <c r="I793" s="16"/>
      <c r="J793" s="34"/>
      <c r="K793" s="34"/>
      <c r="L793" s="35"/>
      <c r="M793" s="36"/>
      <c r="N793" s="37"/>
      <c r="O793" s="37"/>
      <c r="P793" s="37"/>
      <c r="Q793" s="38"/>
      <c r="R793" s="38"/>
      <c r="S793" s="37"/>
      <c r="T793" s="39"/>
      <c r="U793" s="39"/>
      <c r="V793" s="40"/>
      <c r="X793" t="str">
        <f>IF(('1 - Cover page'!$B$9-M793)&lt;6,"&lt;=5 Days","&gt;5 Days")</f>
        <v>&lt;=5 Days</v>
      </c>
      <c r="Y793" t="str">
        <f>IF(('1 - Cover page'!$B$9-M793)=0,"0", IF(('1 - Cover page'!$B$9-M793)= 1,"1", IF(('1 - Cover page'!$B$9-M793)= 2,"2", IF(('1 - Cover page'!$B$9-M793)= 3,"3", IF(('1 - Cover page'!$B$9-M793)= 4,"4", IF(('1 - Cover page'!$B$9-M793)= 5,"5", IF(('1 - Cover page'!$B$9-M793)= 6,"6", IF(('1 - Cover page'!$B$9-M793)= 7,"7", IF(('1 - Cover page'!$B$9-M793)= 8,"8", IF(('1 - Cover page'!$B$9-M793)= 9,"9", IF(('1 - Cover page'!$B$9-M793)= 10,"10", IF(('1 - Cover page'!$B$9-M793)= 11,"11", IF(('1 - Cover page'!$B$9-M793)= 12,"12", IF(('1 - Cover page'!$B$9-M793)= 13,"13", IF(('1 - Cover page'!$B$9-M793)= 14,"14", IF(('1 - Cover page'!$B$9-M793)= 15,"15",  ""))))))))))))))))</f>
        <v>0</v>
      </c>
      <c r="Z793" t="str">
        <f>IF(('1 - Cover page'!$B$9-I793)=0,"0", IF(('1 - Cover page'!$B$9-I793)= 1,"1", IF(('1 - Cover page'!$B$9-I793)= 2,"2", IF(('1 - Cover page'!$B$9-I793)= 3,"3", IF(('1 - Cover page'!$B$9-I793)= 4,"4", IF(('1 - Cover page'!$B$9-I793)= 5,"5", IF(('1 - Cover page'!$B$9-I793)= 6,"6", IF(('1 - Cover page'!$B$9-I793)= 7,"7", IF(('1 - Cover page'!$B$9-I793)= 8,"8", IF(('1 - Cover page'!$B$9-I793)= 9,"9", IF(('1 - Cover page'!$B$9-I793)= 10,"10", IF(('1 - Cover page'!$B$9-I793)= 11,"11", IF(('1 - Cover page'!$B$9-I793)= 12,"12", IF(('1 - Cover page'!$B$9-I793)= 13,"13", IF(('1 - Cover page'!$B$9-I793)= 14,"14", IF(('1 - Cover page'!$B$9-I793)= 15,"15",  ""))))))))))))))))</f>
        <v>0</v>
      </c>
      <c r="AA793" t="e">
        <f>VLOOKUP(E793,'Age group'!$A$2:$B$7,2,TRUE)</f>
        <v>#N/A</v>
      </c>
    </row>
    <row r="794" spans="1:27" ht="12.75" x14ac:dyDescent="0.2">
      <c r="A794" s="30">
        <v>791</v>
      </c>
      <c r="B794" s="31"/>
      <c r="C794" s="31"/>
      <c r="D794" s="32"/>
      <c r="E794" s="104"/>
      <c r="F794" s="31"/>
      <c r="G794" s="31"/>
      <c r="H794" s="33"/>
      <c r="I794" s="16"/>
      <c r="J794" s="34"/>
      <c r="K794" s="34"/>
      <c r="L794" s="35"/>
      <c r="M794" s="36"/>
      <c r="N794" s="37"/>
      <c r="O794" s="37"/>
      <c r="P794" s="37"/>
      <c r="Q794" s="38"/>
      <c r="R794" s="38"/>
      <c r="S794" s="37"/>
      <c r="T794" s="39"/>
      <c r="U794" s="39"/>
      <c r="V794" s="40"/>
      <c r="X794" t="str">
        <f>IF(('1 - Cover page'!$B$9-M794)&lt;6,"&lt;=5 Days","&gt;5 Days")</f>
        <v>&lt;=5 Days</v>
      </c>
      <c r="Y794" t="str">
        <f>IF(('1 - Cover page'!$B$9-M794)=0,"0", IF(('1 - Cover page'!$B$9-M794)= 1,"1", IF(('1 - Cover page'!$B$9-M794)= 2,"2", IF(('1 - Cover page'!$B$9-M794)= 3,"3", IF(('1 - Cover page'!$B$9-M794)= 4,"4", IF(('1 - Cover page'!$B$9-M794)= 5,"5", IF(('1 - Cover page'!$B$9-M794)= 6,"6", IF(('1 - Cover page'!$B$9-M794)= 7,"7", IF(('1 - Cover page'!$B$9-M794)= 8,"8", IF(('1 - Cover page'!$B$9-M794)= 9,"9", IF(('1 - Cover page'!$B$9-M794)= 10,"10", IF(('1 - Cover page'!$B$9-M794)= 11,"11", IF(('1 - Cover page'!$B$9-M794)= 12,"12", IF(('1 - Cover page'!$B$9-M794)= 13,"13", IF(('1 - Cover page'!$B$9-M794)= 14,"14", IF(('1 - Cover page'!$B$9-M794)= 15,"15",  ""))))))))))))))))</f>
        <v>0</v>
      </c>
      <c r="Z794" t="str">
        <f>IF(('1 - Cover page'!$B$9-I794)=0,"0", IF(('1 - Cover page'!$B$9-I794)= 1,"1", IF(('1 - Cover page'!$B$9-I794)= 2,"2", IF(('1 - Cover page'!$B$9-I794)= 3,"3", IF(('1 - Cover page'!$B$9-I794)= 4,"4", IF(('1 - Cover page'!$B$9-I794)= 5,"5", IF(('1 - Cover page'!$B$9-I794)= 6,"6", IF(('1 - Cover page'!$B$9-I794)= 7,"7", IF(('1 - Cover page'!$B$9-I794)= 8,"8", IF(('1 - Cover page'!$B$9-I794)= 9,"9", IF(('1 - Cover page'!$B$9-I794)= 10,"10", IF(('1 - Cover page'!$B$9-I794)= 11,"11", IF(('1 - Cover page'!$B$9-I794)= 12,"12", IF(('1 - Cover page'!$B$9-I794)= 13,"13", IF(('1 - Cover page'!$B$9-I794)= 14,"14", IF(('1 - Cover page'!$B$9-I794)= 15,"15",  ""))))))))))))))))</f>
        <v>0</v>
      </c>
      <c r="AA794" t="e">
        <f>VLOOKUP(E794,'Age group'!$A$2:$B$7,2,TRUE)</f>
        <v>#N/A</v>
      </c>
    </row>
    <row r="795" spans="1:27" ht="12.75" x14ac:dyDescent="0.2">
      <c r="A795" s="30">
        <v>792</v>
      </c>
      <c r="B795" s="31"/>
      <c r="C795" s="31"/>
      <c r="D795" s="32"/>
      <c r="E795" s="104"/>
      <c r="F795" s="31"/>
      <c r="G795" s="31"/>
      <c r="H795" s="33"/>
      <c r="I795" s="16"/>
      <c r="J795" s="34"/>
      <c r="K795" s="34"/>
      <c r="L795" s="35"/>
      <c r="M795" s="36"/>
      <c r="N795" s="37"/>
      <c r="O795" s="37"/>
      <c r="P795" s="37"/>
      <c r="Q795" s="38"/>
      <c r="R795" s="38"/>
      <c r="S795" s="37"/>
      <c r="T795" s="39"/>
      <c r="U795" s="39"/>
      <c r="V795" s="40"/>
      <c r="X795" t="str">
        <f>IF(('1 - Cover page'!$B$9-M795)&lt;6,"&lt;=5 Days","&gt;5 Days")</f>
        <v>&lt;=5 Days</v>
      </c>
      <c r="Y795" t="str">
        <f>IF(('1 - Cover page'!$B$9-M795)=0,"0", IF(('1 - Cover page'!$B$9-M795)= 1,"1", IF(('1 - Cover page'!$B$9-M795)= 2,"2", IF(('1 - Cover page'!$B$9-M795)= 3,"3", IF(('1 - Cover page'!$B$9-M795)= 4,"4", IF(('1 - Cover page'!$B$9-M795)= 5,"5", IF(('1 - Cover page'!$B$9-M795)= 6,"6", IF(('1 - Cover page'!$B$9-M795)= 7,"7", IF(('1 - Cover page'!$B$9-M795)= 8,"8", IF(('1 - Cover page'!$B$9-M795)= 9,"9", IF(('1 - Cover page'!$B$9-M795)= 10,"10", IF(('1 - Cover page'!$B$9-M795)= 11,"11", IF(('1 - Cover page'!$B$9-M795)= 12,"12", IF(('1 - Cover page'!$B$9-M795)= 13,"13", IF(('1 - Cover page'!$B$9-M795)= 14,"14", IF(('1 - Cover page'!$B$9-M795)= 15,"15",  ""))))))))))))))))</f>
        <v>0</v>
      </c>
      <c r="Z795" t="str">
        <f>IF(('1 - Cover page'!$B$9-I795)=0,"0", IF(('1 - Cover page'!$B$9-I795)= 1,"1", IF(('1 - Cover page'!$B$9-I795)= 2,"2", IF(('1 - Cover page'!$B$9-I795)= 3,"3", IF(('1 - Cover page'!$B$9-I795)= 4,"4", IF(('1 - Cover page'!$B$9-I795)= 5,"5", IF(('1 - Cover page'!$B$9-I795)= 6,"6", IF(('1 - Cover page'!$B$9-I795)= 7,"7", IF(('1 - Cover page'!$B$9-I795)= 8,"8", IF(('1 - Cover page'!$B$9-I795)= 9,"9", IF(('1 - Cover page'!$B$9-I795)= 10,"10", IF(('1 - Cover page'!$B$9-I795)= 11,"11", IF(('1 - Cover page'!$B$9-I795)= 12,"12", IF(('1 - Cover page'!$B$9-I795)= 13,"13", IF(('1 - Cover page'!$B$9-I795)= 14,"14", IF(('1 - Cover page'!$B$9-I795)= 15,"15",  ""))))))))))))))))</f>
        <v>0</v>
      </c>
      <c r="AA795" t="e">
        <f>VLOOKUP(E795,'Age group'!$A$2:$B$7,2,TRUE)</f>
        <v>#N/A</v>
      </c>
    </row>
    <row r="796" spans="1:27" ht="12.75" x14ac:dyDescent="0.2">
      <c r="A796" s="30">
        <v>793</v>
      </c>
      <c r="B796" s="31"/>
      <c r="C796" s="31"/>
      <c r="D796" s="32"/>
      <c r="E796" s="104"/>
      <c r="F796" s="31"/>
      <c r="G796" s="31"/>
      <c r="H796" s="33"/>
      <c r="I796" s="16"/>
      <c r="J796" s="34"/>
      <c r="K796" s="34"/>
      <c r="L796" s="35"/>
      <c r="M796" s="36"/>
      <c r="N796" s="37"/>
      <c r="O796" s="37"/>
      <c r="P796" s="37"/>
      <c r="Q796" s="38"/>
      <c r="R796" s="38"/>
      <c r="S796" s="37"/>
      <c r="T796" s="39"/>
      <c r="U796" s="39"/>
      <c r="V796" s="40"/>
      <c r="X796" t="str">
        <f>IF(('1 - Cover page'!$B$9-M796)&lt;6,"&lt;=5 Days","&gt;5 Days")</f>
        <v>&lt;=5 Days</v>
      </c>
      <c r="Y796" t="str">
        <f>IF(('1 - Cover page'!$B$9-M796)=0,"0", IF(('1 - Cover page'!$B$9-M796)= 1,"1", IF(('1 - Cover page'!$B$9-M796)= 2,"2", IF(('1 - Cover page'!$B$9-M796)= 3,"3", IF(('1 - Cover page'!$B$9-M796)= 4,"4", IF(('1 - Cover page'!$B$9-M796)= 5,"5", IF(('1 - Cover page'!$B$9-M796)= 6,"6", IF(('1 - Cover page'!$B$9-M796)= 7,"7", IF(('1 - Cover page'!$B$9-M796)= 8,"8", IF(('1 - Cover page'!$B$9-M796)= 9,"9", IF(('1 - Cover page'!$B$9-M796)= 10,"10", IF(('1 - Cover page'!$B$9-M796)= 11,"11", IF(('1 - Cover page'!$B$9-M796)= 12,"12", IF(('1 - Cover page'!$B$9-M796)= 13,"13", IF(('1 - Cover page'!$B$9-M796)= 14,"14", IF(('1 - Cover page'!$B$9-M796)= 15,"15",  ""))))))))))))))))</f>
        <v>0</v>
      </c>
      <c r="Z796" t="str">
        <f>IF(('1 - Cover page'!$B$9-I796)=0,"0", IF(('1 - Cover page'!$B$9-I796)= 1,"1", IF(('1 - Cover page'!$B$9-I796)= 2,"2", IF(('1 - Cover page'!$B$9-I796)= 3,"3", IF(('1 - Cover page'!$B$9-I796)= 4,"4", IF(('1 - Cover page'!$B$9-I796)= 5,"5", IF(('1 - Cover page'!$B$9-I796)= 6,"6", IF(('1 - Cover page'!$B$9-I796)= 7,"7", IF(('1 - Cover page'!$B$9-I796)= 8,"8", IF(('1 - Cover page'!$B$9-I796)= 9,"9", IF(('1 - Cover page'!$B$9-I796)= 10,"10", IF(('1 - Cover page'!$B$9-I796)= 11,"11", IF(('1 - Cover page'!$B$9-I796)= 12,"12", IF(('1 - Cover page'!$B$9-I796)= 13,"13", IF(('1 - Cover page'!$B$9-I796)= 14,"14", IF(('1 - Cover page'!$B$9-I796)= 15,"15",  ""))))))))))))))))</f>
        <v>0</v>
      </c>
      <c r="AA796" t="e">
        <f>VLOOKUP(E796,'Age group'!$A$2:$B$7,2,TRUE)</f>
        <v>#N/A</v>
      </c>
    </row>
    <row r="797" spans="1:27" ht="12.75" x14ac:dyDescent="0.2">
      <c r="A797" s="30">
        <v>794</v>
      </c>
      <c r="B797" s="31"/>
      <c r="C797" s="31"/>
      <c r="D797" s="32"/>
      <c r="E797" s="104"/>
      <c r="F797" s="31"/>
      <c r="G797" s="31"/>
      <c r="H797" s="33"/>
      <c r="I797" s="16"/>
      <c r="J797" s="34"/>
      <c r="K797" s="34"/>
      <c r="L797" s="35"/>
      <c r="M797" s="36"/>
      <c r="N797" s="37"/>
      <c r="O797" s="37"/>
      <c r="P797" s="37"/>
      <c r="Q797" s="38"/>
      <c r="R797" s="38"/>
      <c r="S797" s="37"/>
      <c r="T797" s="39"/>
      <c r="U797" s="39"/>
      <c r="V797" s="40"/>
      <c r="X797" t="str">
        <f>IF(('1 - Cover page'!$B$9-M797)&lt;6,"&lt;=5 Days","&gt;5 Days")</f>
        <v>&lt;=5 Days</v>
      </c>
      <c r="Y797" t="str">
        <f>IF(('1 - Cover page'!$B$9-M797)=0,"0", IF(('1 - Cover page'!$B$9-M797)= 1,"1", IF(('1 - Cover page'!$B$9-M797)= 2,"2", IF(('1 - Cover page'!$B$9-M797)= 3,"3", IF(('1 - Cover page'!$B$9-M797)= 4,"4", IF(('1 - Cover page'!$B$9-M797)= 5,"5", IF(('1 - Cover page'!$B$9-M797)= 6,"6", IF(('1 - Cover page'!$B$9-M797)= 7,"7", IF(('1 - Cover page'!$B$9-M797)= 8,"8", IF(('1 - Cover page'!$B$9-M797)= 9,"9", IF(('1 - Cover page'!$B$9-M797)= 10,"10", IF(('1 - Cover page'!$B$9-M797)= 11,"11", IF(('1 - Cover page'!$B$9-M797)= 12,"12", IF(('1 - Cover page'!$B$9-M797)= 13,"13", IF(('1 - Cover page'!$B$9-M797)= 14,"14", IF(('1 - Cover page'!$B$9-M797)= 15,"15",  ""))))))))))))))))</f>
        <v>0</v>
      </c>
      <c r="Z797" t="str">
        <f>IF(('1 - Cover page'!$B$9-I797)=0,"0", IF(('1 - Cover page'!$B$9-I797)= 1,"1", IF(('1 - Cover page'!$B$9-I797)= 2,"2", IF(('1 - Cover page'!$B$9-I797)= 3,"3", IF(('1 - Cover page'!$B$9-I797)= 4,"4", IF(('1 - Cover page'!$B$9-I797)= 5,"5", IF(('1 - Cover page'!$B$9-I797)= 6,"6", IF(('1 - Cover page'!$B$9-I797)= 7,"7", IF(('1 - Cover page'!$B$9-I797)= 8,"8", IF(('1 - Cover page'!$B$9-I797)= 9,"9", IF(('1 - Cover page'!$B$9-I797)= 10,"10", IF(('1 - Cover page'!$B$9-I797)= 11,"11", IF(('1 - Cover page'!$B$9-I797)= 12,"12", IF(('1 - Cover page'!$B$9-I797)= 13,"13", IF(('1 - Cover page'!$B$9-I797)= 14,"14", IF(('1 - Cover page'!$B$9-I797)= 15,"15",  ""))))))))))))))))</f>
        <v>0</v>
      </c>
      <c r="AA797" t="e">
        <f>VLOOKUP(E797,'Age group'!$A$2:$B$7,2,TRUE)</f>
        <v>#N/A</v>
      </c>
    </row>
    <row r="798" spans="1:27" ht="12.75" x14ac:dyDescent="0.2">
      <c r="A798" s="30">
        <v>795</v>
      </c>
      <c r="B798" s="31"/>
      <c r="C798" s="31"/>
      <c r="D798" s="32"/>
      <c r="E798" s="104"/>
      <c r="F798" s="31"/>
      <c r="G798" s="31"/>
      <c r="H798" s="33"/>
      <c r="I798" s="16"/>
      <c r="J798" s="34"/>
      <c r="K798" s="34"/>
      <c r="L798" s="35"/>
      <c r="M798" s="36"/>
      <c r="N798" s="37"/>
      <c r="O798" s="37"/>
      <c r="P798" s="37"/>
      <c r="Q798" s="38"/>
      <c r="R798" s="38"/>
      <c r="S798" s="37"/>
      <c r="T798" s="39"/>
      <c r="U798" s="39"/>
      <c r="V798" s="40"/>
      <c r="X798" t="str">
        <f>IF(('1 - Cover page'!$B$9-M798)&lt;6,"&lt;=5 Days","&gt;5 Days")</f>
        <v>&lt;=5 Days</v>
      </c>
      <c r="Y798" t="str">
        <f>IF(('1 - Cover page'!$B$9-M798)=0,"0", IF(('1 - Cover page'!$B$9-M798)= 1,"1", IF(('1 - Cover page'!$B$9-M798)= 2,"2", IF(('1 - Cover page'!$B$9-M798)= 3,"3", IF(('1 - Cover page'!$B$9-M798)= 4,"4", IF(('1 - Cover page'!$B$9-M798)= 5,"5", IF(('1 - Cover page'!$B$9-M798)= 6,"6", IF(('1 - Cover page'!$B$9-M798)= 7,"7", IF(('1 - Cover page'!$B$9-M798)= 8,"8", IF(('1 - Cover page'!$B$9-M798)= 9,"9", IF(('1 - Cover page'!$B$9-M798)= 10,"10", IF(('1 - Cover page'!$B$9-M798)= 11,"11", IF(('1 - Cover page'!$B$9-M798)= 12,"12", IF(('1 - Cover page'!$B$9-M798)= 13,"13", IF(('1 - Cover page'!$B$9-M798)= 14,"14", IF(('1 - Cover page'!$B$9-M798)= 15,"15",  ""))))))))))))))))</f>
        <v>0</v>
      </c>
      <c r="Z798" t="str">
        <f>IF(('1 - Cover page'!$B$9-I798)=0,"0", IF(('1 - Cover page'!$B$9-I798)= 1,"1", IF(('1 - Cover page'!$B$9-I798)= 2,"2", IF(('1 - Cover page'!$B$9-I798)= 3,"3", IF(('1 - Cover page'!$B$9-I798)= 4,"4", IF(('1 - Cover page'!$B$9-I798)= 5,"5", IF(('1 - Cover page'!$B$9-I798)= 6,"6", IF(('1 - Cover page'!$B$9-I798)= 7,"7", IF(('1 - Cover page'!$B$9-I798)= 8,"8", IF(('1 - Cover page'!$B$9-I798)= 9,"9", IF(('1 - Cover page'!$B$9-I798)= 10,"10", IF(('1 - Cover page'!$B$9-I798)= 11,"11", IF(('1 - Cover page'!$B$9-I798)= 12,"12", IF(('1 - Cover page'!$B$9-I798)= 13,"13", IF(('1 - Cover page'!$B$9-I798)= 14,"14", IF(('1 - Cover page'!$B$9-I798)= 15,"15",  ""))))))))))))))))</f>
        <v>0</v>
      </c>
      <c r="AA798" t="e">
        <f>VLOOKUP(E798,'Age group'!$A$2:$B$7,2,TRUE)</f>
        <v>#N/A</v>
      </c>
    </row>
    <row r="799" spans="1:27" ht="12.75" x14ac:dyDescent="0.2">
      <c r="A799" s="30">
        <v>796</v>
      </c>
      <c r="B799" s="31"/>
      <c r="C799" s="31"/>
      <c r="D799" s="32"/>
      <c r="E799" s="104"/>
      <c r="F799" s="31"/>
      <c r="G799" s="31"/>
      <c r="H799" s="33"/>
      <c r="I799" s="16"/>
      <c r="J799" s="34"/>
      <c r="K799" s="34"/>
      <c r="L799" s="35"/>
      <c r="M799" s="36"/>
      <c r="N799" s="37"/>
      <c r="O799" s="37"/>
      <c r="P799" s="37"/>
      <c r="Q799" s="38"/>
      <c r="R799" s="38"/>
      <c r="S799" s="37"/>
      <c r="T799" s="39"/>
      <c r="U799" s="39"/>
      <c r="V799" s="40"/>
      <c r="X799" t="str">
        <f>IF(('1 - Cover page'!$B$9-M799)&lt;6,"&lt;=5 Days","&gt;5 Days")</f>
        <v>&lt;=5 Days</v>
      </c>
      <c r="Y799" t="str">
        <f>IF(('1 - Cover page'!$B$9-M799)=0,"0", IF(('1 - Cover page'!$B$9-M799)= 1,"1", IF(('1 - Cover page'!$B$9-M799)= 2,"2", IF(('1 - Cover page'!$B$9-M799)= 3,"3", IF(('1 - Cover page'!$B$9-M799)= 4,"4", IF(('1 - Cover page'!$B$9-M799)= 5,"5", IF(('1 - Cover page'!$B$9-M799)= 6,"6", IF(('1 - Cover page'!$B$9-M799)= 7,"7", IF(('1 - Cover page'!$B$9-M799)= 8,"8", IF(('1 - Cover page'!$B$9-M799)= 9,"9", IF(('1 - Cover page'!$B$9-M799)= 10,"10", IF(('1 - Cover page'!$B$9-M799)= 11,"11", IF(('1 - Cover page'!$B$9-M799)= 12,"12", IF(('1 - Cover page'!$B$9-M799)= 13,"13", IF(('1 - Cover page'!$B$9-M799)= 14,"14", IF(('1 - Cover page'!$B$9-M799)= 15,"15",  ""))))))))))))))))</f>
        <v>0</v>
      </c>
      <c r="Z799" t="str">
        <f>IF(('1 - Cover page'!$B$9-I799)=0,"0", IF(('1 - Cover page'!$B$9-I799)= 1,"1", IF(('1 - Cover page'!$B$9-I799)= 2,"2", IF(('1 - Cover page'!$B$9-I799)= 3,"3", IF(('1 - Cover page'!$B$9-I799)= 4,"4", IF(('1 - Cover page'!$B$9-I799)= 5,"5", IF(('1 - Cover page'!$B$9-I799)= 6,"6", IF(('1 - Cover page'!$B$9-I799)= 7,"7", IF(('1 - Cover page'!$B$9-I799)= 8,"8", IF(('1 - Cover page'!$B$9-I799)= 9,"9", IF(('1 - Cover page'!$B$9-I799)= 10,"10", IF(('1 - Cover page'!$B$9-I799)= 11,"11", IF(('1 - Cover page'!$B$9-I799)= 12,"12", IF(('1 - Cover page'!$B$9-I799)= 13,"13", IF(('1 - Cover page'!$B$9-I799)= 14,"14", IF(('1 - Cover page'!$B$9-I799)= 15,"15",  ""))))))))))))))))</f>
        <v>0</v>
      </c>
      <c r="AA799" t="e">
        <f>VLOOKUP(E799,'Age group'!$A$2:$B$7,2,TRUE)</f>
        <v>#N/A</v>
      </c>
    </row>
    <row r="800" spans="1:27" ht="12.75" x14ac:dyDescent="0.2">
      <c r="A800" s="30">
        <v>797</v>
      </c>
      <c r="B800" s="31"/>
      <c r="C800" s="31"/>
      <c r="D800" s="32"/>
      <c r="E800" s="104"/>
      <c r="F800" s="31"/>
      <c r="G800" s="31"/>
      <c r="H800" s="33"/>
      <c r="I800" s="16"/>
      <c r="J800" s="34"/>
      <c r="K800" s="34"/>
      <c r="L800" s="35"/>
      <c r="M800" s="36"/>
      <c r="N800" s="37"/>
      <c r="O800" s="37"/>
      <c r="P800" s="37"/>
      <c r="Q800" s="38"/>
      <c r="R800" s="38"/>
      <c r="S800" s="37"/>
      <c r="T800" s="39"/>
      <c r="U800" s="39"/>
      <c r="V800" s="40"/>
      <c r="X800" t="str">
        <f>IF(('1 - Cover page'!$B$9-M800)&lt;6,"&lt;=5 Days","&gt;5 Days")</f>
        <v>&lt;=5 Days</v>
      </c>
      <c r="Y800" t="str">
        <f>IF(('1 - Cover page'!$B$9-M800)=0,"0", IF(('1 - Cover page'!$B$9-M800)= 1,"1", IF(('1 - Cover page'!$B$9-M800)= 2,"2", IF(('1 - Cover page'!$B$9-M800)= 3,"3", IF(('1 - Cover page'!$B$9-M800)= 4,"4", IF(('1 - Cover page'!$B$9-M800)= 5,"5", IF(('1 - Cover page'!$B$9-M800)= 6,"6", IF(('1 - Cover page'!$B$9-M800)= 7,"7", IF(('1 - Cover page'!$B$9-M800)= 8,"8", IF(('1 - Cover page'!$B$9-M800)= 9,"9", IF(('1 - Cover page'!$B$9-M800)= 10,"10", IF(('1 - Cover page'!$B$9-M800)= 11,"11", IF(('1 - Cover page'!$B$9-M800)= 12,"12", IF(('1 - Cover page'!$B$9-M800)= 13,"13", IF(('1 - Cover page'!$B$9-M800)= 14,"14", IF(('1 - Cover page'!$B$9-M800)= 15,"15",  ""))))))))))))))))</f>
        <v>0</v>
      </c>
      <c r="Z800" t="str">
        <f>IF(('1 - Cover page'!$B$9-I800)=0,"0", IF(('1 - Cover page'!$B$9-I800)= 1,"1", IF(('1 - Cover page'!$B$9-I800)= 2,"2", IF(('1 - Cover page'!$B$9-I800)= 3,"3", IF(('1 - Cover page'!$B$9-I800)= 4,"4", IF(('1 - Cover page'!$B$9-I800)= 5,"5", IF(('1 - Cover page'!$B$9-I800)= 6,"6", IF(('1 - Cover page'!$B$9-I800)= 7,"7", IF(('1 - Cover page'!$B$9-I800)= 8,"8", IF(('1 - Cover page'!$B$9-I800)= 9,"9", IF(('1 - Cover page'!$B$9-I800)= 10,"10", IF(('1 - Cover page'!$B$9-I800)= 11,"11", IF(('1 - Cover page'!$B$9-I800)= 12,"12", IF(('1 - Cover page'!$B$9-I800)= 13,"13", IF(('1 - Cover page'!$B$9-I800)= 14,"14", IF(('1 - Cover page'!$B$9-I800)= 15,"15",  ""))))))))))))))))</f>
        <v>0</v>
      </c>
      <c r="AA800" t="e">
        <f>VLOOKUP(E800,'Age group'!$A$2:$B$7,2,TRUE)</f>
        <v>#N/A</v>
      </c>
    </row>
    <row r="801" spans="1:27" ht="12.75" x14ac:dyDescent="0.2">
      <c r="A801" s="30">
        <v>798</v>
      </c>
      <c r="B801" s="31"/>
      <c r="C801" s="31"/>
      <c r="D801" s="32"/>
      <c r="E801" s="104"/>
      <c r="F801" s="31"/>
      <c r="G801" s="31"/>
      <c r="H801" s="33"/>
      <c r="I801" s="16"/>
      <c r="J801" s="34"/>
      <c r="K801" s="34"/>
      <c r="L801" s="35"/>
      <c r="M801" s="36"/>
      <c r="N801" s="37"/>
      <c r="O801" s="37"/>
      <c r="P801" s="37"/>
      <c r="Q801" s="38"/>
      <c r="R801" s="38"/>
      <c r="S801" s="37"/>
      <c r="T801" s="39"/>
      <c r="U801" s="39"/>
      <c r="V801" s="40"/>
      <c r="X801" t="str">
        <f>IF(('1 - Cover page'!$B$9-M801)&lt;6,"&lt;=5 Days","&gt;5 Days")</f>
        <v>&lt;=5 Days</v>
      </c>
      <c r="Y801" t="str">
        <f>IF(('1 - Cover page'!$B$9-M801)=0,"0", IF(('1 - Cover page'!$B$9-M801)= 1,"1", IF(('1 - Cover page'!$B$9-M801)= 2,"2", IF(('1 - Cover page'!$B$9-M801)= 3,"3", IF(('1 - Cover page'!$B$9-M801)= 4,"4", IF(('1 - Cover page'!$B$9-M801)= 5,"5", IF(('1 - Cover page'!$B$9-M801)= 6,"6", IF(('1 - Cover page'!$B$9-M801)= 7,"7", IF(('1 - Cover page'!$B$9-M801)= 8,"8", IF(('1 - Cover page'!$B$9-M801)= 9,"9", IF(('1 - Cover page'!$B$9-M801)= 10,"10", IF(('1 - Cover page'!$B$9-M801)= 11,"11", IF(('1 - Cover page'!$B$9-M801)= 12,"12", IF(('1 - Cover page'!$B$9-M801)= 13,"13", IF(('1 - Cover page'!$B$9-M801)= 14,"14", IF(('1 - Cover page'!$B$9-M801)= 15,"15",  ""))))))))))))))))</f>
        <v>0</v>
      </c>
      <c r="Z801" t="str">
        <f>IF(('1 - Cover page'!$B$9-I801)=0,"0", IF(('1 - Cover page'!$B$9-I801)= 1,"1", IF(('1 - Cover page'!$B$9-I801)= 2,"2", IF(('1 - Cover page'!$B$9-I801)= 3,"3", IF(('1 - Cover page'!$B$9-I801)= 4,"4", IF(('1 - Cover page'!$B$9-I801)= 5,"5", IF(('1 - Cover page'!$B$9-I801)= 6,"6", IF(('1 - Cover page'!$B$9-I801)= 7,"7", IF(('1 - Cover page'!$B$9-I801)= 8,"8", IF(('1 - Cover page'!$B$9-I801)= 9,"9", IF(('1 - Cover page'!$B$9-I801)= 10,"10", IF(('1 - Cover page'!$B$9-I801)= 11,"11", IF(('1 - Cover page'!$B$9-I801)= 12,"12", IF(('1 - Cover page'!$B$9-I801)= 13,"13", IF(('1 - Cover page'!$B$9-I801)= 14,"14", IF(('1 - Cover page'!$B$9-I801)= 15,"15",  ""))))))))))))))))</f>
        <v>0</v>
      </c>
      <c r="AA801" t="e">
        <f>VLOOKUP(E801,'Age group'!$A$2:$B$7,2,TRUE)</f>
        <v>#N/A</v>
      </c>
    </row>
    <row r="802" spans="1:27" ht="12.75" x14ac:dyDescent="0.2">
      <c r="A802" s="30">
        <v>799</v>
      </c>
      <c r="B802" s="31"/>
      <c r="C802" s="31"/>
      <c r="D802" s="32"/>
      <c r="E802" s="104"/>
      <c r="F802" s="31"/>
      <c r="G802" s="31"/>
      <c r="H802" s="33"/>
      <c r="I802" s="16"/>
      <c r="J802" s="34"/>
      <c r="K802" s="34"/>
      <c r="L802" s="35"/>
      <c r="M802" s="36"/>
      <c r="N802" s="37"/>
      <c r="O802" s="37"/>
      <c r="P802" s="37"/>
      <c r="Q802" s="38"/>
      <c r="R802" s="38"/>
      <c r="S802" s="37"/>
      <c r="T802" s="39"/>
      <c r="U802" s="39"/>
      <c r="V802" s="40"/>
      <c r="X802" t="str">
        <f>IF(('1 - Cover page'!$B$9-M802)&lt;6,"&lt;=5 Days","&gt;5 Days")</f>
        <v>&lt;=5 Days</v>
      </c>
      <c r="Y802" t="str">
        <f>IF(('1 - Cover page'!$B$9-M802)=0,"0", IF(('1 - Cover page'!$B$9-M802)= 1,"1", IF(('1 - Cover page'!$B$9-M802)= 2,"2", IF(('1 - Cover page'!$B$9-M802)= 3,"3", IF(('1 - Cover page'!$B$9-M802)= 4,"4", IF(('1 - Cover page'!$B$9-M802)= 5,"5", IF(('1 - Cover page'!$B$9-M802)= 6,"6", IF(('1 - Cover page'!$B$9-M802)= 7,"7", IF(('1 - Cover page'!$B$9-M802)= 8,"8", IF(('1 - Cover page'!$B$9-M802)= 9,"9", IF(('1 - Cover page'!$B$9-M802)= 10,"10", IF(('1 - Cover page'!$B$9-M802)= 11,"11", IF(('1 - Cover page'!$B$9-M802)= 12,"12", IF(('1 - Cover page'!$B$9-M802)= 13,"13", IF(('1 - Cover page'!$B$9-M802)= 14,"14", IF(('1 - Cover page'!$B$9-M802)= 15,"15",  ""))))))))))))))))</f>
        <v>0</v>
      </c>
      <c r="Z802" t="str">
        <f>IF(('1 - Cover page'!$B$9-I802)=0,"0", IF(('1 - Cover page'!$B$9-I802)= 1,"1", IF(('1 - Cover page'!$B$9-I802)= 2,"2", IF(('1 - Cover page'!$B$9-I802)= 3,"3", IF(('1 - Cover page'!$B$9-I802)= 4,"4", IF(('1 - Cover page'!$B$9-I802)= 5,"5", IF(('1 - Cover page'!$B$9-I802)= 6,"6", IF(('1 - Cover page'!$B$9-I802)= 7,"7", IF(('1 - Cover page'!$B$9-I802)= 8,"8", IF(('1 - Cover page'!$B$9-I802)= 9,"9", IF(('1 - Cover page'!$B$9-I802)= 10,"10", IF(('1 - Cover page'!$B$9-I802)= 11,"11", IF(('1 - Cover page'!$B$9-I802)= 12,"12", IF(('1 - Cover page'!$B$9-I802)= 13,"13", IF(('1 - Cover page'!$B$9-I802)= 14,"14", IF(('1 - Cover page'!$B$9-I802)= 15,"15",  ""))))))))))))))))</f>
        <v>0</v>
      </c>
      <c r="AA802" t="e">
        <f>VLOOKUP(E802,'Age group'!$A$2:$B$7,2,TRUE)</f>
        <v>#N/A</v>
      </c>
    </row>
    <row r="803" spans="1:27" ht="12.75" x14ac:dyDescent="0.2">
      <c r="A803" s="30">
        <v>800</v>
      </c>
      <c r="B803" s="31"/>
      <c r="C803" s="31"/>
      <c r="D803" s="32"/>
      <c r="E803" s="104"/>
      <c r="F803" s="31"/>
      <c r="G803" s="31"/>
      <c r="H803" s="33"/>
      <c r="I803" s="16"/>
      <c r="J803" s="34"/>
      <c r="K803" s="34"/>
      <c r="L803" s="35"/>
      <c r="M803" s="36"/>
      <c r="N803" s="37"/>
      <c r="O803" s="37"/>
      <c r="P803" s="37"/>
      <c r="Q803" s="38"/>
      <c r="R803" s="38"/>
      <c r="S803" s="37"/>
      <c r="T803" s="39"/>
      <c r="U803" s="39"/>
      <c r="V803" s="40"/>
      <c r="X803" t="str">
        <f>IF(('1 - Cover page'!$B$9-M803)&lt;6,"&lt;=5 Days","&gt;5 Days")</f>
        <v>&lt;=5 Days</v>
      </c>
      <c r="Y803" t="str">
        <f>IF(('1 - Cover page'!$B$9-M803)=0,"0", IF(('1 - Cover page'!$B$9-M803)= 1,"1", IF(('1 - Cover page'!$B$9-M803)= 2,"2", IF(('1 - Cover page'!$B$9-M803)= 3,"3", IF(('1 - Cover page'!$B$9-M803)= 4,"4", IF(('1 - Cover page'!$B$9-M803)= 5,"5", IF(('1 - Cover page'!$B$9-M803)= 6,"6", IF(('1 - Cover page'!$B$9-M803)= 7,"7", IF(('1 - Cover page'!$B$9-M803)= 8,"8", IF(('1 - Cover page'!$B$9-M803)= 9,"9", IF(('1 - Cover page'!$B$9-M803)= 10,"10", IF(('1 - Cover page'!$B$9-M803)= 11,"11", IF(('1 - Cover page'!$B$9-M803)= 12,"12", IF(('1 - Cover page'!$B$9-M803)= 13,"13", IF(('1 - Cover page'!$B$9-M803)= 14,"14", IF(('1 - Cover page'!$B$9-M803)= 15,"15",  ""))))))))))))))))</f>
        <v>0</v>
      </c>
      <c r="Z803" t="str">
        <f>IF(('1 - Cover page'!$B$9-I803)=0,"0", IF(('1 - Cover page'!$B$9-I803)= 1,"1", IF(('1 - Cover page'!$B$9-I803)= 2,"2", IF(('1 - Cover page'!$B$9-I803)= 3,"3", IF(('1 - Cover page'!$B$9-I803)= 4,"4", IF(('1 - Cover page'!$B$9-I803)= 5,"5", IF(('1 - Cover page'!$B$9-I803)= 6,"6", IF(('1 - Cover page'!$B$9-I803)= 7,"7", IF(('1 - Cover page'!$B$9-I803)= 8,"8", IF(('1 - Cover page'!$B$9-I803)= 9,"9", IF(('1 - Cover page'!$B$9-I803)= 10,"10", IF(('1 - Cover page'!$B$9-I803)= 11,"11", IF(('1 - Cover page'!$B$9-I803)= 12,"12", IF(('1 - Cover page'!$B$9-I803)= 13,"13", IF(('1 - Cover page'!$B$9-I803)= 14,"14", IF(('1 - Cover page'!$B$9-I803)= 15,"15",  ""))))))))))))))))</f>
        <v>0</v>
      </c>
      <c r="AA803" t="e">
        <f>VLOOKUP(E803,'Age group'!$A$2:$B$7,2,TRUE)</f>
        <v>#N/A</v>
      </c>
    </row>
    <row r="804" spans="1:27" ht="12.75" x14ac:dyDescent="0.2">
      <c r="A804" s="30">
        <v>801</v>
      </c>
      <c r="B804" s="31"/>
      <c r="C804" s="31"/>
      <c r="D804" s="32"/>
      <c r="E804" s="104"/>
      <c r="F804" s="31"/>
      <c r="G804" s="31"/>
      <c r="H804" s="33"/>
      <c r="I804" s="16"/>
      <c r="J804" s="34"/>
      <c r="K804" s="34"/>
      <c r="L804" s="35"/>
      <c r="M804" s="36"/>
      <c r="N804" s="37"/>
      <c r="O804" s="37"/>
      <c r="P804" s="37"/>
      <c r="Q804" s="38"/>
      <c r="R804" s="38"/>
      <c r="S804" s="37"/>
      <c r="T804" s="39"/>
      <c r="U804" s="39"/>
      <c r="V804" s="40"/>
      <c r="X804" t="str">
        <f>IF(('1 - Cover page'!$B$9-M804)&lt;6,"&lt;=5 Days","&gt;5 Days")</f>
        <v>&lt;=5 Days</v>
      </c>
      <c r="Y804" t="str">
        <f>IF(('1 - Cover page'!$B$9-M804)=0,"0", IF(('1 - Cover page'!$B$9-M804)= 1,"1", IF(('1 - Cover page'!$B$9-M804)= 2,"2", IF(('1 - Cover page'!$B$9-M804)= 3,"3", IF(('1 - Cover page'!$B$9-M804)= 4,"4", IF(('1 - Cover page'!$B$9-M804)= 5,"5", IF(('1 - Cover page'!$B$9-M804)= 6,"6", IF(('1 - Cover page'!$B$9-M804)= 7,"7", IF(('1 - Cover page'!$B$9-M804)= 8,"8", IF(('1 - Cover page'!$B$9-M804)= 9,"9", IF(('1 - Cover page'!$B$9-M804)= 10,"10", IF(('1 - Cover page'!$B$9-M804)= 11,"11", IF(('1 - Cover page'!$B$9-M804)= 12,"12", IF(('1 - Cover page'!$B$9-M804)= 13,"13", IF(('1 - Cover page'!$B$9-M804)= 14,"14", IF(('1 - Cover page'!$B$9-M804)= 15,"15",  ""))))))))))))))))</f>
        <v>0</v>
      </c>
      <c r="Z804" t="str">
        <f>IF(('1 - Cover page'!$B$9-I804)=0,"0", IF(('1 - Cover page'!$B$9-I804)= 1,"1", IF(('1 - Cover page'!$B$9-I804)= 2,"2", IF(('1 - Cover page'!$B$9-I804)= 3,"3", IF(('1 - Cover page'!$B$9-I804)= 4,"4", IF(('1 - Cover page'!$B$9-I804)= 5,"5", IF(('1 - Cover page'!$B$9-I804)= 6,"6", IF(('1 - Cover page'!$B$9-I804)= 7,"7", IF(('1 - Cover page'!$B$9-I804)= 8,"8", IF(('1 - Cover page'!$B$9-I804)= 9,"9", IF(('1 - Cover page'!$B$9-I804)= 10,"10", IF(('1 - Cover page'!$B$9-I804)= 11,"11", IF(('1 - Cover page'!$B$9-I804)= 12,"12", IF(('1 - Cover page'!$B$9-I804)= 13,"13", IF(('1 - Cover page'!$B$9-I804)= 14,"14", IF(('1 - Cover page'!$B$9-I804)= 15,"15",  ""))))))))))))))))</f>
        <v>0</v>
      </c>
      <c r="AA804" t="e">
        <f>VLOOKUP(E804,'Age group'!$A$2:$B$7,2,TRUE)</f>
        <v>#N/A</v>
      </c>
    </row>
    <row r="805" spans="1:27" ht="12.75" x14ac:dyDescent="0.2">
      <c r="A805" s="30">
        <v>802</v>
      </c>
      <c r="B805" s="31"/>
      <c r="C805" s="31"/>
      <c r="D805" s="32"/>
      <c r="E805" s="104"/>
      <c r="F805" s="31"/>
      <c r="G805" s="31"/>
      <c r="H805" s="33"/>
      <c r="I805" s="16"/>
      <c r="J805" s="34"/>
      <c r="K805" s="34"/>
      <c r="L805" s="35"/>
      <c r="M805" s="36"/>
      <c r="N805" s="37"/>
      <c r="O805" s="37"/>
      <c r="P805" s="37"/>
      <c r="Q805" s="38"/>
      <c r="R805" s="38"/>
      <c r="S805" s="37"/>
      <c r="T805" s="39"/>
      <c r="U805" s="39"/>
      <c r="V805" s="40"/>
      <c r="X805" t="str">
        <f>IF(('1 - Cover page'!$B$9-M805)&lt;6,"&lt;=5 Days","&gt;5 Days")</f>
        <v>&lt;=5 Days</v>
      </c>
      <c r="Y805" t="str">
        <f>IF(('1 - Cover page'!$B$9-M805)=0,"0", IF(('1 - Cover page'!$B$9-M805)= 1,"1", IF(('1 - Cover page'!$B$9-M805)= 2,"2", IF(('1 - Cover page'!$B$9-M805)= 3,"3", IF(('1 - Cover page'!$B$9-M805)= 4,"4", IF(('1 - Cover page'!$B$9-M805)= 5,"5", IF(('1 - Cover page'!$B$9-M805)= 6,"6", IF(('1 - Cover page'!$B$9-M805)= 7,"7", IF(('1 - Cover page'!$B$9-M805)= 8,"8", IF(('1 - Cover page'!$B$9-M805)= 9,"9", IF(('1 - Cover page'!$B$9-M805)= 10,"10", IF(('1 - Cover page'!$B$9-M805)= 11,"11", IF(('1 - Cover page'!$B$9-M805)= 12,"12", IF(('1 - Cover page'!$B$9-M805)= 13,"13", IF(('1 - Cover page'!$B$9-M805)= 14,"14", IF(('1 - Cover page'!$B$9-M805)= 15,"15",  ""))))))))))))))))</f>
        <v>0</v>
      </c>
      <c r="Z805" t="str">
        <f>IF(('1 - Cover page'!$B$9-I805)=0,"0", IF(('1 - Cover page'!$B$9-I805)= 1,"1", IF(('1 - Cover page'!$B$9-I805)= 2,"2", IF(('1 - Cover page'!$B$9-I805)= 3,"3", IF(('1 - Cover page'!$B$9-I805)= 4,"4", IF(('1 - Cover page'!$B$9-I805)= 5,"5", IF(('1 - Cover page'!$B$9-I805)= 6,"6", IF(('1 - Cover page'!$B$9-I805)= 7,"7", IF(('1 - Cover page'!$B$9-I805)= 8,"8", IF(('1 - Cover page'!$B$9-I805)= 9,"9", IF(('1 - Cover page'!$B$9-I805)= 10,"10", IF(('1 - Cover page'!$B$9-I805)= 11,"11", IF(('1 - Cover page'!$B$9-I805)= 12,"12", IF(('1 - Cover page'!$B$9-I805)= 13,"13", IF(('1 - Cover page'!$B$9-I805)= 14,"14", IF(('1 - Cover page'!$B$9-I805)= 15,"15",  ""))))))))))))))))</f>
        <v>0</v>
      </c>
      <c r="AA805" t="e">
        <f>VLOOKUP(E805,'Age group'!$A$2:$B$7,2,TRUE)</f>
        <v>#N/A</v>
      </c>
    </row>
    <row r="806" spans="1:27" ht="12.75" x14ac:dyDescent="0.2">
      <c r="A806" s="30">
        <v>803</v>
      </c>
      <c r="B806" s="31"/>
      <c r="C806" s="31"/>
      <c r="D806" s="32"/>
      <c r="E806" s="104"/>
      <c r="F806" s="31"/>
      <c r="G806" s="31"/>
      <c r="H806" s="33"/>
      <c r="I806" s="16"/>
      <c r="J806" s="34"/>
      <c r="K806" s="34"/>
      <c r="L806" s="35"/>
      <c r="M806" s="36"/>
      <c r="N806" s="37"/>
      <c r="O806" s="37"/>
      <c r="P806" s="37"/>
      <c r="Q806" s="38"/>
      <c r="R806" s="38"/>
      <c r="S806" s="37"/>
      <c r="T806" s="39"/>
      <c r="U806" s="39"/>
      <c r="V806" s="40"/>
      <c r="X806" t="str">
        <f>IF(('1 - Cover page'!$B$9-M806)&lt;6,"&lt;=5 Days","&gt;5 Days")</f>
        <v>&lt;=5 Days</v>
      </c>
      <c r="Y806" t="str">
        <f>IF(('1 - Cover page'!$B$9-M806)=0,"0", IF(('1 - Cover page'!$B$9-M806)= 1,"1", IF(('1 - Cover page'!$B$9-M806)= 2,"2", IF(('1 - Cover page'!$B$9-M806)= 3,"3", IF(('1 - Cover page'!$B$9-M806)= 4,"4", IF(('1 - Cover page'!$B$9-M806)= 5,"5", IF(('1 - Cover page'!$B$9-M806)= 6,"6", IF(('1 - Cover page'!$B$9-M806)= 7,"7", IF(('1 - Cover page'!$B$9-M806)= 8,"8", IF(('1 - Cover page'!$B$9-M806)= 9,"9", IF(('1 - Cover page'!$B$9-M806)= 10,"10", IF(('1 - Cover page'!$B$9-M806)= 11,"11", IF(('1 - Cover page'!$B$9-M806)= 12,"12", IF(('1 - Cover page'!$B$9-M806)= 13,"13", IF(('1 - Cover page'!$B$9-M806)= 14,"14", IF(('1 - Cover page'!$B$9-M806)= 15,"15",  ""))))))))))))))))</f>
        <v>0</v>
      </c>
      <c r="Z806" t="str">
        <f>IF(('1 - Cover page'!$B$9-I806)=0,"0", IF(('1 - Cover page'!$B$9-I806)= 1,"1", IF(('1 - Cover page'!$B$9-I806)= 2,"2", IF(('1 - Cover page'!$B$9-I806)= 3,"3", IF(('1 - Cover page'!$B$9-I806)= 4,"4", IF(('1 - Cover page'!$B$9-I806)= 5,"5", IF(('1 - Cover page'!$B$9-I806)= 6,"6", IF(('1 - Cover page'!$B$9-I806)= 7,"7", IF(('1 - Cover page'!$B$9-I806)= 8,"8", IF(('1 - Cover page'!$B$9-I806)= 9,"9", IF(('1 - Cover page'!$B$9-I806)= 10,"10", IF(('1 - Cover page'!$B$9-I806)= 11,"11", IF(('1 - Cover page'!$B$9-I806)= 12,"12", IF(('1 - Cover page'!$B$9-I806)= 13,"13", IF(('1 - Cover page'!$B$9-I806)= 14,"14", IF(('1 - Cover page'!$B$9-I806)= 15,"15",  ""))))))))))))))))</f>
        <v>0</v>
      </c>
      <c r="AA806" t="e">
        <f>VLOOKUP(E806,'Age group'!$A$2:$B$7,2,TRUE)</f>
        <v>#N/A</v>
      </c>
    </row>
    <row r="807" spans="1:27" ht="12.75" x14ac:dyDescent="0.2">
      <c r="A807" s="30">
        <v>804</v>
      </c>
      <c r="B807" s="31"/>
      <c r="C807" s="31"/>
      <c r="D807" s="32"/>
      <c r="E807" s="104"/>
      <c r="F807" s="31"/>
      <c r="G807" s="31"/>
      <c r="H807" s="33"/>
      <c r="I807" s="16"/>
      <c r="J807" s="34"/>
      <c r="K807" s="34"/>
      <c r="L807" s="35"/>
      <c r="M807" s="36"/>
      <c r="N807" s="37"/>
      <c r="O807" s="37"/>
      <c r="P807" s="37"/>
      <c r="Q807" s="38"/>
      <c r="R807" s="38"/>
      <c r="S807" s="37"/>
      <c r="T807" s="39"/>
      <c r="U807" s="39"/>
      <c r="V807" s="40"/>
      <c r="X807" t="str">
        <f>IF(('1 - Cover page'!$B$9-M807)&lt;6,"&lt;=5 Days","&gt;5 Days")</f>
        <v>&lt;=5 Days</v>
      </c>
      <c r="Y807" t="str">
        <f>IF(('1 - Cover page'!$B$9-M807)=0,"0", IF(('1 - Cover page'!$B$9-M807)= 1,"1", IF(('1 - Cover page'!$B$9-M807)= 2,"2", IF(('1 - Cover page'!$B$9-M807)= 3,"3", IF(('1 - Cover page'!$B$9-M807)= 4,"4", IF(('1 - Cover page'!$B$9-M807)= 5,"5", IF(('1 - Cover page'!$B$9-M807)= 6,"6", IF(('1 - Cover page'!$B$9-M807)= 7,"7", IF(('1 - Cover page'!$B$9-M807)= 8,"8", IF(('1 - Cover page'!$B$9-M807)= 9,"9", IF(('1 - Cover page'!$B$9-M807)= 10,"10", IF(('1 - Cover page'!$B$9-M807)= 11,"11", IF(('1 - Cover page'!$B$9-M807)= 12,"12", IF(('1 - Cover page'!$B$9-M807)= 13,"13", IF(('1 - Cover page'!$B$9-M807)= 14,"14", IF(('1 - Cover page'!$B$9-M807)= 15,"15",  ""))))))))))))))))</f>
        <v>0</v>
      </c>
      <c r="Z807" t="str">
        <f>IF(('1 - Cover page'!$B$9-I807)=0,"0", IF(('1 - Cover page'!$B$9-I807)= 1,"1", IF(('1 - Cover page'!$B$9-I807)= 2,"2", IF(('1 - Cover page'!$B$9-I807)= 3,"3", IF(('1 - Cover page'!$B$9-I807)= 4,"4", IF(('1 - Cover page'!$B$9-I807)= 5,"5", IF(('1 - Cover page'!$B$9-I807)= 6,"6", IF(('1 - Cover page'!$B$9-I807)= 7,"7", IF(('1 - Cover page'!$B$9-I807)= 8,"8", IF(('1 - Cover page'!$B$9-I807)= 9,"9", IF(('1 - Cover page'!$B$9-I807)= 10,"10", IF(('1 - Cover page'!$B$9-I807)= 11,"11", IF(('1 - Cover page'!$B$9-I807)= 12,"12", IF(('1 - Cover page'!$B$9-I807)= 13,"13", IF(('1 - Cover page'!$B$9-I807)= 14,"14", IF(('1 - Cover page'!$B$9-I807)= 15,"15",  ""))))))))))))))))</f>
        <v>0</v>
      </c>
      <c r="AA807" t="e">
        <f>VLOOKUP(E807,'Age group'!$A$2:$B$7,2,TRUE)</f>
        <v>#N/A</v>
      </c>
    </row>
    <row r="808" spans="1:27" ht="12.75" x14ac:dyDescent="0.2">
      <c r="A808" s="30">
        <v>805</v>
      </c>
      <c r="B808" s="31"/>
      <c r="C808" s="31"/>
      <c r="D808" s="32"/>
      <c r="E808" s="104"/>
      <c r="F808" s="31"/>
      <c r="G808" s="31"/>
      <c r="H808" s="33"/>
      <c r="I808" s="16"/>
      <c r="J808" s="34"/>
      <c r="K808" s="34"/>
      <c r="L808" s="35"/>
      <c r="M808" s="36"/>
      <c r="N808" s="37"/>
      <c r="O808" s="37"/>
      <c r="P808" s="37"/>
      <c r="Q808" s="38"/>
      <c r="R808" s="38"/>
      <c r="S808" s="37"/>
      <c r="T808" s="39"/>
      <c r="U808" s="39"/>
      <c r="V808" s="40"/>
      <c r="X808" t="str">
        <f>IF(('1 - Cover page'!$B$9-M808)&lt;6,"&lt;=5 Days","&gt;5 Days")</f>
        <v>&lt;=5 Days</v>
      </c>
      <c r="Y808" t="str">
        <f>IF(('1 - Cover page'!$B$9-M808)=0,"0", IF(('1 - Cover page'!$B$9-M808)= 1,"1", IF(('1 - Cover page'!$B$9-M808)= 2,"2", IF(('1 - Cover page'!$B$9-M808)= 3,"3", IF(('1 - Cover page'!$B$9-M808)= 4,"4", IF(('1 - Cover page'!$B$9-M808)= 5,"5", IF(('1 - Cover page'!$B$9-M808)= 6,"6", IF(('1 - Cover page'!$B$9-M808)= 7,"7", IF(('1 - Cover page'!$B$9-M808)= 8,"8", IF(('1 - Cover page'!$B$9-M808)= 9,"9", IF(('1 - Cover page'!$B$9-M808)= 10,"10", IF(('1 - Cover page'!$B$9-M808)= 11,"11", IF(('1 - Cover page'!$B$9-M808)= 12,"12", IF(('1 - Cover page'!$B$9-M808)= 13,"13", IF(('1 - Cover page'!$B$9-M808)= 14,"14", IF(('1 - Cover page'!$B$9-M808)= 15,"15",  ""))))))))))))))))</f>
        <v>0</v>
      </c>
      <c r="Z808" t="str">
        <f>IF(('1 - Cover page'!$B$9-I808)=0,"0", IF(('1 - Cover page'!$B$9-I808)= 1,"1", IF(('1 - Cover page'!$B$9-I808)= 2,"2", IF(('1 - Cover page'!$B$9-I808)= 3,"3", IF(('1 - Cover page'!$B$9-I808)= 4,"4", IF(('1 - Cover page'!$B$9-I808)= 5,"5", IF(('1 - Cover page'!$B$9-I808)= 6,"6", IF(('1 - Cover page'!$B$9-I808)= 7,"7", IF(('1 - Cover page'!$B$9-I808)= 8,"8", IF(('1 - Cover page'!$B$9-I808)= 9,"9", IF(('1 - Cover page'!$B$9-I808)= 10,"10", IF(('1 - Cover page'!$B$9-I808)= 11,"11", IF(('1 - Cover page'!$B$9-I808)= 12,"12", IF(('1 - Cover page'!$B$9-I808)= 13,"13", IF(('1 - Cover page'!$B$9-I808)= 14,"14", IF(('1 - Cover page'!$B$9-I808)= 15,"15",  ""))))))))))))))))</f>
        <v>0</v>
      </c>
      <c r="AA808" t="e">
        <f>VLOOKUP(E808,'Age group'!$A$2:$B$7,2,TRUE)</f>
        <v>#N/A</v>
      </c>
    </row>
    <row r="809" spans="1:27" ht="12.75" x14ac:dyDescent="0.2">
      <c r="A809" s="30">
        <v>806</v>
      </c>
      <c r="B809" s="31"/>
      <c r="C809" s="31"/>
      <c r="D809" s="32"/>
      <c r="E809" s="104"/>
      <c r="F809" s="31"/>
      <c r="G809" s="31"/>
      <c r="H809" s="33"/>
      <c r="I809" s="16"/>
      <c r="J809" s="34"/>
      <c r="K809" s="34"/>
      <c r="L809" s="35"/>
      <c r="M809" s="36"/>
      <c r="N809" s="37"/>
      <c r="O809" s="37"/>
      <c r="P809" s="37"/>
      <c r="Q809" s="38"/>
      <c r="R809" s="38"/>
      <c r="S809" s="37"/>
      <c r="T809" s="39"/>
      <c r="U809" s="39"/>
      <c r="V809" s="40"/>
      <c r="X809" t="str">
        <f>IF(('1 - Cover page'!$B$9-M809)&lt;6,"&lt;=5 Days","&gt;5 Days")</f>
        <v>&lt;=5 Days</v>
      </c>
      <c r="Y809" t="str">
        <f>IF(('1 - Cover page'!$B$9-M809)=0,"0", IF(('1 - Cover page'!$B$9-M809)= 1,"1", IF(('1 - Cover page'!$B$9-M809)= 2,"2", IF(('1 - Cover page'!$B$9-M809)= 3,"3", IF(('1 - Cover page'!$B$9-M809)= 4,"4", IF(('1 - Cover page'!$B$9-M809)= 5,"5", IF(('1 - Cover page'!$B$9-M809)= 6,"6", IF(('1 - Cover page'!$B$9-M809)= 7,"7", IF(('1 - Cover page'!$B$9-M809)= 8,"8", IF(('1 - Cover page'!$B$9-M809)= 9,"9", IF(('1 - Cover page'!$B$9-M809)= 10,"10", IF(('1 - Cover page'!$B$9-M809)= 11,"11", IF(('1 - Cover page'!$B$9-M809)= 12,"12", IF(('1 - Cover page'!$B$9-M809)= 13,"13", IF(('1 - Cover page'!$B$9-M809)= 14,"14", IF(('1 - Cover page'!$B$9-M809)= 15,"15",  ""))))))))))))))))</f>
        <v>0</v>
      </c>
      <c r="Z809" t="str">
        <f>IF(('1 - Cover page'!$B$9-I809)=0,"0", IF(('1 - Cover page'!$B$9-I809)= 1,"1", IF(('1 - Cover page'!$B$9-I809)= 2,"2", IF(('1 - Cover page'!$B$9-I809)= 3,"3", IF(('1 - Cover page'!$B$9-I809)= 4,"4", IF(('1 - Cover page'!$B$9-I809)= 5,"5", IF(('1 - Cover page'!$B$9-I809)= 6,"6", IF(('1 - Cover page'!$B$9-I809)= 7,"7", IF(('1 - Cover page'!$B$9-I809)= 8,"8", IF(('1 - Cover page'!$B$9-I809)= 9,"9", IF(('1 - Cover page'!$B$9-I809)= 10,"10", IF(('1 - Cover page'!$B$9-I809)= 11,"11", IF(('1 - Cover page'!$B$9-I809)= 12,"12", IF(('1 - Cover page'!$B$9-I809)= 13,"13", IF(('1 - Cover page'!$B$9-I809)= 14,"14", IF(('1 - Cover page'!$B$9-I809)= 15,"15",  ""))))))))))))))))</f>
        <v>0</v>
      </c>
      <c r="AA809" t="e">
        <f>VLOOKUP(E809,'Age group'!$A$2:$B$7,2,TRUE)</f>
        <v>#N/A</v>
      </c>
    </row>
    <row r="810" spans="1:27" ht="12.75" x14ac:dyDescent="0.2">
      <c r="A810" s="30">
        <v>807</v>
      </c>
      <c r="B810" s="31"/>
      <c r="C810" s="31"/>
      <c r="D810" s="32"/>
      <c r="E810" s="104"/>
      <c r="F810" s="31"/>
      <c r="G810" s="31"/>
      <c r="H810" s="33"/>
      <c r="I810" s="16"/>
      <c r="J810" s="34"/>
      <c r="K810" s="34"/>
      <c r="L810" s="35"/>
      <c r="M810" s="36"/>
      <c r="N810" s="37"/>
      <c r="O810" s="37"/>
      <c r="P810" s="37"/>
      <c r="Q810" s="38"/>
      <c r="R810" s="38"/>
      <c r="S810" s="37"/>
      <c r="T810" s="39"/>
      <c r="U810" s="39"/>
      <c r="V810" s="40"/>
      <c r="X810" t="str">
        <f>IF(('1 - Cover page'!$B$9-M810)&lt;6,"&lt;=5 Days","&gt;5 Days")</f>
        <v>&lt;=5 Days</v>
      </c>
      <c r="Y810" t="str">
        <f>IF(('1 - Cover page'!$B$9-M810)=0,"0", IF(('1 - Cover page'!$B$9-M810)= 1,"1", IF(('1 - Cover page'!$B$9-M810)= 2,"2", IF(('1 - Cover page'!$B$9-M810)= 3,"3", IF(('1 - Cover page'!$B$9-M810)= 4,"4", IF(('1 - Cover page'!$B$9-M810)= 5,"5", IF(('1 - Cover page'!$B$9-M810)= 6,"6", IF(('1 - Cover page'!$B$9-M810)= 7,"7", IF(('1 - Cover page'!$B$9-M810)= 8,"8", IF(('1 - Cover page'!$B$9-M810)= 9,"9", IF(('1 - Cover page'!$B$9-M810)= 10,"10", IF(('1 - Cover page'!$B$9-M810)= 11,"11", IF(('1 - Cover page'!$B$9-M810)= 12,"12", IF(('1 - Cover page'!$B$9-M810)= 13,"13", IF(('1 - Cover page'!$B$9-M810)= 14,"14", IF(('1 - Cover page'!$B$9-M810)= 15,"15",  ""))))))))))))))))</f>
        <v>0</v>
      </c>
      <c r="Z810" t="str">
        <f>IF(('1 - Cover page'!$B$9-I810)=0,"0", IF(('1 - Cover page'!$B$9-I810)= 1,"1", IF(('1 - Cover page'!$B$9-I810)= 2,"2", IF(('1 - Cover page'!$B$9-I810)= 3,"3", IF(('1 - Cover page'!$B$9-I810)= 4,"4", IF(('1 - Cover page'!$B$9-I810)= 5,"5", IF(('1 - Cover page'!$B$9-I810)= 6,"6", IF(('1 - Cover page'!$B$9-I810)= 7,"7", IF(('1 - Cover page'!$B$9-I810)= 8,"8", IF(('1 - Cover page'!$B$9-I810)= 9,"9", IF(('1 - Cover page'!$B$9-I810)= 10,"10", IF(('1 - Cover page'!$B$9-I810)= 11,"11", IF(('1 - Cover page'!$B$9-I810)= 12,"12", IF(('1 - Cover page'!$B$9-I810)= 13,"13", IF(('1 - Cover page'!$B$9-I810)= 14,"14", IF(('1 - Cover page'!$B$9-I810)= 15,"15",  ""))))))))))))))))</f>
        <v>0</v>
      </c>
      <c r="AA810" t="e">
        <f>VLOOKUP(E810,'Age group'!$A$2:$B$7,2,TRUE)</f>
        <v>#N/A</v>
      </c>
    </row>
    <row r="811" spans="1:27" ht="12.75" x14ac:dyDescent="0.2">
      <c r="A811" s="30">
        <v>808</v>
      </c>
      <c r="B811" s="31"/>
      <c r="C811" s="31"/>
      <c r="D811" s="32"/>
      <c r="E811" s="104"/>
      <c r="F811" s="31"/>
      <c r="G811" s="31"/>
      <c r="H811" s="33"/>
      <c r="I811" s="16"/>
      <c r="J811" s="34"/>
      <c r="K811" s="34"/>
      <c r="L811" s="35"/>
      <c r="M811" s="36"/>
      <c r="N811" s="37"/>
      <c r="O811" s="37"/>
      <c r="P811" s="37"/>
      <c r="Q811" s="38"/>
      <c r="R811" s="38"/>
      <c r="S811" s="37"/>
      <c r="T811" s="39"/>
      <c r="U811" s="39"/>
      <c r="V811" s="40"/>
      <c r="X811" t="str">
        <f>IF(('1 - Cover page'!$B$9-M811)&lt;6,"&lt;=5 Days","&gt;5 Days")</f>
        <v>&lt;=5 Days</v>
      </c>
      <c r="Y811" t="str">
        <f>IF(('1 - Cover page'!$B$9-M811)=0,"0", IF(('1 - Cover page'!$B$9-M811)= 1,"1", IF(('1 - Cover page'!$B$9-M811)= 2,"2", IF(('1 - Cover page'!$B$9-M811)= 3,"3", IF(('1 - Cover page'!$B$9-M811)= 4,"4", IF(('1 - Cover page'!$B$9-M811)= 5,"5", IF(('1 - Cover page'!$B$9-M811)= 6,"6", IF(('1 - Cover page'!$B$9-M811)= 7,"7", IF(('1 - Cover page'!$B$9-M811)= 8,"8", IF(('1 - Cover page'!$B$9-M811)= 9,"9", IF(('1 - Cover page'!$B$9-M811)= 10,"10", IF(('1 - Cover page'!$B$9-M811)= 11,"11", IF(('1 - Cover page'!$B$9-M811)= 12,"12", IF(('1 - Cover page'!$B$9-M811)= 13,"13", IF(('1 - Cover page'!$B$9-M811)= 14,"14", IF(('1 - Cover page'!$B$9-M811)= 15,"15",  ""))))))))))))))))</f>
        <v>0</v>
      </c>
      <c r="Z811" t="str">
        <f>IF(('1 - Cover page'!$B$9-I811)=0,"0", IF(('1 - Cover page'!$B$9-I811)= 1,"1", IF(('1 - Cover page'!$B$9-I811)= 2,"2", IF(('1 - Cover page'!$B$9-I811)= 3,"3", IF(('1 - Cover page'!$B$9-I811)= 4,"4", IF(('1 - Cover page'!$B$9-I811)= 5,"5", IF(('1 - Cover page'!$B$9-I811)= 6,"6", IF(('1 - Cover page'!$B$9-I811)= 7,"7", IF(('1 - Cover page'!$B$9-I811)= 8,"8", IF(('1 - Cover page'!$B$9-I811)= 9,"9", IF(('1 - Cover page'!$B$9-I811)= 10,"10", IF(('1 - Cover page'!$B$9-I811)= 11,"11", IF(('1 - Cover page'!$B$9-I811)= 12,"12", IF(('1 - Cover page'!$B$9-I811)= 13,"13", IF(('1 - Cover page'!$B$9-I811)= 14,"14", IF(('1 - Cover page'!$B$9-I811)= 15,"15",  ""))))))))))))))))</f>
        <v>0</v>
      </c>
      <c r="AA811" t="e">
        <f>VLOOKUP(E811,'Age group'!$A$2:$B$7,2,TRUE)</f>
        <v>#N/A</v>
      </c>
    </row>
    <row r="812" spans="1:27" ht="12.75" x14ac:dyDescent="0.2">
      <c r="A812" s="30">
        <v>809</v>
      </c>
      <c r="B812" s="31"/>
      <c r="C812" s="31"/>
      <c r="D812" s="32"/>
      <c r="E812" s="104"/>
      <c r="F812" s="31"/>
      <c r="G812" s="31"/>
      <c r="H812" s="33"/>
      <c r="I812" s="16"/>
      <c r="J812" s="34"/>
      <c r="K812" s="34"/>
      <c r="L812" s="35"/>
      <c r="M812" s="36"/>
      <c r="N812" s="37"/>
      <c r="O812" s="37"/>
      <c r="P812" s="37"/>
      <c r="Q812" s="38"/>
      <c r="R812" s="38"/>
      <c r="S812" s="37"/>
      <c r="T812" s="39"/>
      <c r="U812" s="39"/>
      <c r="V812" s="40"/>
      <c r="X812" t="str">
        <f>IF(('1 - Cover page'!$B$9-M812)&lt;6,"&lt;=5 Days","&gt;5 Days")</f>
        <v>&lt;=5 Days</v>
      </c>
      <c r="Y812" t="str">
        <f>IF(('1 - Cover page'!$B$9-M812)=0,"0", IF(('1 - Cover page'!$B$9-M812)= 1,"1", IF(('1 - Cover page'!$B$9-M812)= 2,"2", IF(('1 - Cover page'!$B$9-M812)= 3,"3", IF(('1 - Cover page'!$B$9-M812)= 4,"4", IF(('1 - Cover page'!$B$9-M812)= 5,"5", IF(('1 - Cover page'!$B$9-M812)= 6,"6", IF(('1 - Cover page'!$B$9-M812)= 7,"7", IF(('1 - Cover page'!$B$9-M812)= 8,"8", IF(('1 - Cover page'!$B$9-M812)= 9,"9", IF(('1 - Cover page'!$B$9-M812)= 10,"10", IF(('1 - Cover page'!$B$9-M812)= 11,"11", IF(('1 - Cover page'!$B$9-M812)= 12,"12", IF(('1 - Cover page'!$B$9-M812)= 13,"13", IF(('1 - Cover page'!$B$9-M812)= 14,"14", IF(('1 - Cover page'!$B$9-M812)= 15,"15",  ""))))))))))))))))</f>
        <v>0</v>
      </c>
      <c r="Z812" t="str">
        <f>IF(('1 - Cover page'!$B$9-I812)=0,"0", IF(('1 - Cover page'!$B$9-I812)= 1,"1", IF(('1 - Cover page'!$B$9-I812)= 2,"2", IF(('1 - Cover page'!$B$9-I812)= 3,"3", IF(('1 - Cover page'!$B$9-I812)= 4,"4", IF(('1 - Cover page'!$B$9-I812)= 5,"5", IF(('1 - Cover page'!$B$9-I812)= 6,"6", IF(('1 - Cover page'!$B$9-I812)= 7,"7", IF(('1 - Cover page'!$B$9-I812)= 8,"8", IF(('1 - Cover page'!$B$9-I812)= 9,"9", IF(('1 - Cover page'!$B$9-I812)= 10,"10", IF(('1 - Cover page'!$B$9-I812)= 11,"11", IF(('1 - Cover page'!$B$9-I812)= 12,"12", IF(('1 - Cover page'!$B$9-I812)= 13,"13", IF(('1 - Cover page'!$B$9-I812)= 14,"14", IF(('1 - Cover page'!$B$9-I812)= 15,"15",  ""))))))))))))))))</f>
        <v>0</v>
      </c>
      <c r="AA812" t="e">
        <f>VLOOKUP(E812,'Age group'!$A$2:$B$7,2,TRUE)</f>
        <v>#N/A</v>
      </c>
    </row>
    <row r="813" spans="1:27" ht="12.75" x14ac:dyDescent="0.2">
      <c r="A813" s="30">
        <v>810</v>
      </c>
      <c r="B813" s="31"/>
      <c r="C813" s="31"/>
      <c r="D813" s="32"/>
      <c r="E813" s="104"/>
      <c r="F813" s="31"/>
      <c r="G813" s="31"/>
      <c r="H813" s="33"/>
      <c r="I813" s="16"/>
      <c r="J813" s="34"/>
      <c r="K813" s="34"/>
      <c r="L813" s="35"/>
      <c r="M813" s="36"/>
      <c r="N813" s="37"/>
      <c r="O813" s="37"/>
      <c r="P813" s="37"/>
      <c r="Q813" s="38"/>
      <c r="R813" s="38"/>
      <c r="S813" s="37"/>
      <c r="T813" s="39"/>
      <c r="U813" s="39"/>
      <c r="V813" s="40"/>
      <c r="X813" t="str">
        <f>IF(('1 - Cover page'!$B$9-M813)&lt;6,"&lt;=5 Days","&gt;5 Days")</f>
        <v>&lt;=5 Days</v>
      </c>
      <c r="Y813" t="str">
        <f>IF(('1 - Cover page'!$B$9-M813)=0,"0", IF(('1 - Cover page'!$B$9-M813)= 1,"1", IF(('1 - Cover page'!$B$9-M813)= 2,"2", IF(('1 - Cover page'!$B$9-M813)= 3,"3", IF(('1 - Cover page'!$B$9-M813)= 4,"4", IF(('1 - Cover page'!$B$9-M813)= 5,"5", IF(('1 - Cover page'!$B$9-M813)= 6,"6", IF(('1 - Cover page'!$B$9-M813)= 7,"7", IF(('1 - Cover page'!$B$9-M813)= 8,"8", IF(('1 - Cover page'!$B$9-M813)= 9,"9", IF(('1 - Cover page'!$B$9-M813)= 10,"10", IF(('1 - Cover page'!$B$9-M813)= 11,"11", IF(('1 - Cover page'!$B$9-M813)= 12,"12", IF(('1 - Cover page'!$B$9-M813)= 13,"13", IF(('1 - Cover page'!$B$9-M813)= 14,"14", IF(('1 - Cover page'!$B$9-M813)= 15,"15",  ""))))))))))))))))</f>
        <v>0</v>
      </c>
      <c r="Z813" t="str">
        <f>IF(('1 - Cover page'!$B$9-I813)=0,"0", IF(('1 - Cover page'!$B$9-I813)= 1,"1", IF(('1 - Cover page'!$B$9-I813)= 2,"2", IF(('1 - Cover page'!$B$9-I813)= 3,"3", IF(('1 - Cover page'!$B$9-I813)= 4,"4", IF(('1 - Cover page'!$B$9-I813)= 5,"5", IF(('1 - Cover page'!$B$9-I813)= 6,"6", IF(('1 - Cover page'!$B$9-I813)= 7,"7", IF(('1 - Cover page'!$B$9-I813)= 8,"8", IF(('1 - Cover page'!$B$9-I813)= 9,"9", IF(('1 - Cover page'!$B$9-I813)= 10,"10", IF(('1 - Cover page'!$B$9-I813)= 11,"11", IF(('1 - Cover page'!$B$9-I813)= 12,"12", IF(('1 - Cover page'!$B$9-I813)= 13,"13", IF(('1 - Cover page'!$B$9-I813)= 14,"14", IF(('1 - Cover page'!$B$9-I813)= 15,"15",  ""))))))))))))))))</f>
        <v>0</v>
      </c>
      <c r="AA813" t="e">
        <f>VLOOKUP(E813,'Age group'!$A$2:$B$7,2,TRUE)</f>
        <v>#N/A</v>
      </c>
    </row>
    <row r="814" spans="1:27" ht="12.75" x14ac:dyDescent="0.2">
      <c r="A814" s="30">
        <v>811</v>
      </c>
      <c r="B814" s="31"/>
      <c r="C814" s="31"/>
      <c r="D814" s="32"/>
      <c r="E814" s="104"/>
      <c r="F814" s="31"/>
      <c r="G814" s="31"/>
      <c r="H814" s="33"/>
      <c r="I814" s="16"/>
      <c r="J814" s="34"/>
      <c r="K814" s="34"/>
      <c r="L814" s="35"/>
      <c r="M814" s="36"/>
      <c r="N814" s="37"/>
      <c r="O814" s="37"/>
      <c r="P814" s="37"/>
      <c r="Q814" s="38"/>
      <c r="R814" s="38"/>
      <c r="S814" s="37"/>
      <c r="T814" s="39"/>
      <c r="U814" s="39"/>
      <c r="V814" s="40"/>
      <c r="X814" t="str">
        <f>IF(('1 - Cover page'!$B$9-M814)&lt;6,"&lt;=5 Days","&gt;5 Days")</f>
        <v>&lt;=5 Days</v>
      </c>
      <c r="Y814" t="str">
        <f>IF(('1 - Cover page'!$B$9-M814)=0,"0", IF(('1 - Cover page'!$B$9-M814)= 1,"1", IF(('1 - Cover page'!$B$9-M814)= 2,"2", IF(('1 - Cover page'!$B$9-M814)= 3,"3", IF(('1 - Cover page'!$B$9-M814)= 4,"4", IF(('1 - Cover page'!$B$9-M814)= 5,"5", IF(('1 - Cover page'!$B$9-M814)= 6,"6", IF(('1 - Cover page'!$B$9-M814)= 7,"7", IF(('1 - Cover page'!$B$9-M814)= 8,"8", IF(('1 - Cover page'!$B$9-M814)= 9,"9", IF(('1 - Cover page'!$B$9-M814)= 10,"10", IF(('1 - Cover page'!$B$9-M814)= 11,"11", IF(('1 - Cover page'!$B$9-M814)= 12,"12", IF(('1 - Cover page'!$B$9-M814)= 13,"13", IF(('1 - Cover page'!$B$9-M814)= 14,"14", IF(('1 - Cover page'!$B$9-M814)= 15,"15",  ""))))))))))))))))</f>
        <v>0</v>
      </c>
      <c r="Z814" t="str">
        <f>IF(('1 - Cover page'!$B$9-I814)=0,"0", IF(('1 - Cover page'!$B$9-I814)= 1,"1", IF(('1 - Cover page'!$B$9-I814)= 2,"2", IF(('1 - Cover page'!$B$9-I814)= 3,"3", IF(('1 - Cover page'!$B$9-I814)= 4,"4", IF(('1 - Cover page'!$B$9-I814)= 5,"5", IF(('1 - Cover page'!$B$9-I814)= 6,"6", IF(('1 - Cover page'!$B$9-I814)= 7,"7", IF(('1 - Cover page'!$B$9-I814)= 8,"8", IF(('1 - Cover page'!$B$9-I814)= 9,"9", IF(('1 - Cover page'!$B$9-I814)= 10,"10", IF(('1 - Cover page'!$B$9-I814)= 11,"11", IF(('1 - Cover page'!$B$9-I814)= 12,"12", IF(('1 - Cover page'!$B$9-I814)= 13,"13", IF(('1 - Cover page'!$B$9-I814)= 14,"14", IF(('1 - Cover page'!$B$9-I814)= 15,"15",  ""))))))))))))))))</f>
        <v>0</v>
      </c>
      <c r="AA814" t="e">
        <f>VLOOKUP(E814,'Age group'!$A$2:$B$7,2,TRUE)</f>
        <v>#N/A</v>
      </c>
    </row>
    <row r="815" spans="1:27" ht="12.75" x14ac:dyDescent="0.2">
      <c r="A815" s="30">
        <v>812</v>
      </c>
      <c r="B815" s="31"/>
      <c r="C815" s="31"/>
      <c r="D815" s="32"/>
      <c r="E815" s="104"/>
      <c r="F815" s="31"/>
      <c r="G815" s="31"/>
      <c r="H815" s="33"/>
      <c r="I815" s="16"/>
      <c r="J815" s="34"/>
      <c r="K815" s="34"/>
      <c r="L815" s="35"/>
      <c r="M815" s="36"/>
      <c r="N815" s="37"/>
      <c r="O815" s="37"/>
      <c r="P815" s="37"/>
      <c r="Q815" s="38"/>
      <c r="R815" s="38"/>
      <c r="S815" s="37"/>
      <c r="T815" s="39"/>
      <c r="U815" s="39"/>
      <c r="V815" s="40"/>
      <c r="X815" t="str">
        <f>IF(('1 - Cover page'!$B$9-M815)&lt;6,"&lt;=5 Days","&gt;5 Days")</f>
        <v>&lt;=5 Days</v>
      </c>
      <c r="Y815" t="str">
        <f>IF(('1 - Cover page'!$B$9-M815)=0,"0", IF(('1 - Cover page'!$B$9-M815)= 1,"1", IF(('1 - Cover page'!$B$9-M815)= 2,"2", IF(('1 - Cover page'!$B$9-M815)= 3,"3", IF(('1 - Cover page'!$B$9-M815)= 4,"4", IF(('1 - Cover page'!$B$9-M815)= 5,"5", IF(('1 - Cover page'!$B$9-M815)= 6,"6", IF(('1 - Cover page'!$B$9-M815)= 7,"7", IF(('1 - Cover page'!$B$9-M815)= 8,"8", IF(('1 - Cover page'!$B$9-M815)= 9,"9", IF(('1 - Cover page'!$B$9-M815)= 10,"10", IF(('1 - Cover page'!$B$9-M815)= 11,"11", IF(('1 - Cover page'!$B$9-M815)= 12,"12", IF(('1 - Cover page'!$B$9-M815)= 13,"13", IF(('1 - Cover page'!$B$9-M815)= 14,"14", IF(('1 - Cover page'!$B$9-M815)= 15,"15",  ""))))))))))))))))</f>
        <v>0</v>
      </c>
      <c r="Z815" t="str">
        <f>IF(('1 - Cover page'!$B$9-I815)=0,"0", IF(('1 - Cover page'!$B$9-I815)= 1,"1", IF(('1 - Cover page'!$B$9-I815)= 2,"2", IF(('1 - Cover page'!$B$9-I815)= 3,"3", IF(('1 - Cover page'!$B$9-I815)= 4,"4", IF(('1 - Cover page'!$B$9-I815)= 5,"5", IF(('1 - Cover page'!$B$9-I815)= 6,"6", IF(('1 - Cover page'!$B$9-I815)= 7,"7", IF(('1 - Cover page'!$B$9-I815)= 8,"8", IF(('1 - Cover page'!$B$9-I815)= 9,"9", IF(('1 - Cover page'!$B$9-I815)= 10,"10", IF(('1 - Cover page'!$B$9-I815)= 11,"11", IF(('1 - Cover page'!$B$9-I815)= 12,"12", IF(('1 - Cover page'!$B$9-I815)= 13,"13", IF(('1 - Cover page'!$B$9-I815)= 14,"14", IF(('1 - Cover page'!$B$9-I815)= 15,"15",  ""))))))))))))))))</f>
        <v>0</v>
      </c>
      <c r="AA815" t="e">
        <f>VLOOKUP(E815,'Age group'!$A$2:$B$7,2,TRUE)</f>
        <v>#N/A</v>
      </c>
    </row>
    <row r="816" spans="1:27" ht="12.75" x14ac:dyDescent="0.2">
      <c r="A816" s="30">
        <v>813</v>
      </c>
      <c r="B816" s="31"/>
      <c r="C816" s="31"/>
      <c r="D816" s="32"/>
      <c r="E816" s="104"/>
      <c r="F816" s="31"/>
      <c r="G816" s="31"/>
      <c r="H816" s="33"/>
      <c r="I816" s="16"/>
      <c r="J816" s="34"/>
      <c r="K816" s="34"/>
      <c r="L816" s="35"/>
      <c r="M816" s="36"/>
      <c r="N816" s="37"/>
      <c r="O816" s="37"/>
      <c r="P816" s="37"/>
      <c r="Q816" s="38"/>
      <c r="R816" s="38"/>
      <c r="S816" s="37"/>
      <c r="T816" s="39"/>
      <c r="U816" s="39"/>
      <c r="V816" s="40"/>
      <c r="X816" t="str">
        <f>IF(('1 - Cover page'!$B$9-M816)&lt;6,"&lt;=5 Days","&gt;5 Days")</f>
        <v>&lt;=5 Days</v>
      </c>
      <c r="Y816" t="str">
        <f>IF(('1 - Cover page'!$B$9-M816)=0,"0", IF(('1 - Cover page'!$B$9-M816)= 1,"1", IF(('1 - Cover page'!$B$9-M816)= 2,"2", IF(('1 - Cover page'!$B$9-M816)= 3,"3", IF(('1 - Cover page'!$B$9-M816)= 4,"4", IF(('1 - Cover page'!$B$9-M816)= 5,"5", IF(('1 - Cover page'!$B$9-M816)= 6,"6", IF(('1 - Cover page'!$B$9-M816)= 7,"7", IF(('1 - Cover page'!$B$9-M816)= 8,"8", IF(('1 - Cover page'!$B$9-M816)= 9,"9", IF(('1 - Cover page'!$B$9-M816)= 10,"10", IF(('1 - Cover page'!$B$9-M816)= 11,"11", IF(('1 - Cover page'!$B$9-M816)= 12,"12", IF(('1 - Cover page'!$B$9-M816)= 13,"13", IF(('1 - Cover page'!$B$9-M816)= 14,"14", IF(('1 - Cover page'!$B$9-M816)= 15,"15",  ""))))))))))))))))</f>
        <v>0</v>
      </c>
      <c r="Z816" t="str">
        <f>IF(('1 - Cover page'!$B$9-I816)=0,"0", IF(('1 - Cover page'!$B$9-I816)= 1,"1", IF(('1 - Cover page'!$B$9-I816)= 2,"2", IF(('1 - Cover page'!$B$9-I816)= 3,"3", IF(('1 - Cover page'!$B$9-I816)= 4,"4", IF(('1 - Cover page'!$B$9-I816)= 5,"5", IF(('1 - Cover page'!$B$9-I816)= 6,"6", IF(('1 - Cover page'!$B$9-I816)= 7,"7", IF(('1 - Cover page'!$B$9-I816)= 8,"8", IF(('1 - Cover page'!$B$9-I816)= 9,"9", IF(('1 - Cover page'!$B$9-I816)= 10,"10", IF(('1 - Cover page'!$B$9-I816)= 11,"11", IF(('1 - Cover page'!$B$9-I816)= 12,"12", IF(('1 - Cover page'!$B$9-I816)= 13,"13", IF(('1 - Cover page'!$B$9-I816)= 14,"14", IF(('1 - Cover page'!$B$9-I816)= 15,"15",  ""))))))))))))))))</f>
        <v>0</v>
      </c>
      <c r="AA816" t="e">
        <f>VLOOKUP(E816,'Age group'!$A$2:$B$7,2,TRUE)</f>
        <v>#N/A</v>
      </c>
    </row>
    <row r="817" spans="1:27" ht="12.75" x14ac:dyDescent="0.2">
      <c r="A817" s="30">
        <v>814</v>
      </c>
      <c r="B817" s="31"/>
      <c r="C817" s="31"/>
      <c r="D817" s="32"/>
      <c r="E817" s="104"/>
      <c r="F817" s="31"/>
      <c r="G817" s="31"/>
      <c r="H817" s="33"/>
      <c r="I817" s="16"/>
      <c r="J817" s="34"/>
      <c r="K817" s="34"/>
      <c r="L817" s="35"/>
      <c r="M817" s="36"/>
      <c r="N817" s="37"/>
      <c r="O817" s="37"/>
      <c r="P817" s="37"/>
      <c r="Q817" s="38"/>
      <c r="R817" s="38"/>
      <c r="S817" s="37"/>
      <c r="T817" s="39"/>
      <c r="U817" s="39"/>
      <c r="V817" s="40"/>
      <c r="X817" t="str">
        <f>IF(('1 - Cover page'!$B$9-M817)&lt;6,"&lt;=5 Days","&gt;5 Days")</f>
        <v>&lt;=5 Days</v>
      </c>
      <c r="Y817" t="str">
        <f>IF(('1 - Cover page'!$B$9-M817)=0,"0", IF(('1 - Cover page'!$B$9-M817)= 1,"1", IF(('1 - Cover page'!$B$9-M817)= 2,"2", IF(('1 - Cover page'!$B$9-M817)= 3,"3", IF(('1 - Cover page'!$B$9-M817)= 4,"4", IF(('1 - Cover page'!$B$9-M817)= 5,"5", IF(('1 - Cover page'!$B$9-M817)= 6,"6", IF(('1 - Cover page'!$B$9-M817)= 7,"7", IF(('1 - Cover page'!$B$9-M817)= 8,"8", IF(('1 - Cover page'!$B$9-M817)= 9,"9", IF(('1 - Cover page'!$B$9-M817)= 10,"10", IF(('1 - Cover page'!$B$9-M817)= 11,"11", IF(('1 - Cover page'!$B$9-M817)= 12,"12", IF(('1 - Cover page'!$B$9-M817)= 13,"13", IF(('1 - Cover page'!$B$9-M817)= 14,"14", IF(('1 - Cover page'!$B$9-M817)= 15,"15",  ""))))))))))))))))</f>
        <v>0</v>
      </c>
      <c r="Z817" t="str">
        <f>IF(('1 - Cover page'!$B$9-I817)=0,"0", IF(('1 - Cover page'!$B$9-I817)= 1,"1", IF(('1 - Cover page'!$B$9-I817)= 2,"2", IF(('1 - Cover page'!$B$9-I817)= 3,"3", IF(('1 - Cover page'!$B$9-I817)= 4,"4", IF(('1 - Cover page'!$B$9-I817)= 5,"5", IF(('1 - Cover page'!$B$9-I817)= 6,"6", IF(('1 - Cover page'!$B$9-I817)= 7,"7", IF(('1 - Cover page'!$B$9-I817)= 8,"8", IF(('1 - Cover page'!$B$9-I817)= 9,"9", IF(('1 - Cover page'!$B$9-I817)= 10,"10", IF(('1 - Cover page'!$B$9-I817)= 11,"11", IF(('1 - Cover page'!$B$9-I817)= 12,"12", IF(('1 - Cover page'!$B$9-I817)= 13,"13", IF(('1 - Cover page'!$B$9-I817)= 14,"14", IF(('1 - Cover page'!$B$9-I817)= 15,"15",  ""))))))))))))))))</f>
        <v>0</v>
      </c>
      <c r="AA817" t="e">
        <f>VLOOKUP(E817,'Age group'!$A$2:$B$7,2,TRUE)</f>
        <v>#N/A</v>
      </c>
    </row>
    <row r="818" spans="1:27" ht="12.75" x14ac:dyDescent="0.2">
      <c r="A818" s="30">
        <v>815</v>
      </c>
      <c r="B818" s="31"/>
      <c r="C818" s="31"/>
      <c r="D818" s="32"/>
      <c r="E818" s="104"/>
      <c r="F818" s="31"/>
      <c r="G818" s="31"/>
      <c r="H818" s="33"/>
      <c r="I818" s="16"/>
      <c r="J818" s="34"/>
      <c r="K818" s="34"/>
      <c r="L818" s="35"/>
      <c r="M818" s="36"/>
      <c r="N818" s="37"/>
      <c r="O818" s="37"/>
      <c r="P818" s="37"/>
      <c r="Q818" s="38"/>
      <c r="R818" s="38"/>
      <c r="S818" s="37"/>
      <c r="T818" s="39"/>
      <c r="U818" s="39"/>
      <c r="V818" s="40"/>
      <c r="X818" t="str">
        <f>IF(('1 - Cover page'!$B$9-M818)&lt;6,"&lt;=5 Days","&gt;5 Days")</f>
        <v>&lt;=5 Days</v>
      </c>
      <c r="Y818" t="str">
        <f>IF(('1 - Cover page'!$B$9-M818)=0,"0", IF(('1 - Cover page'!$B$9-M818)= 1,"1", IF(('1 - Cover page'!$B$9-M818)= 2,"2", IF(('1 - Cover page'!$B$9-M818)= 3,"3", IF(('1 - Cover page'!$B$9-M818)= 4,"4", IF(('1 - Cover page'!$B$9-M818)= 5,"5", IF(('1 - Cover page'!$B$9-M818)= 6,"6", IF(('1 - Cover page'!$B$9-M818)= 7,"7", IF(('1 - Cover page'!$B$9-M818)= 8,"8", IF(('1 - Cover page'!$B$9-M818)= 9,"9", IF(('1 - Cover page'!$B$9-M818)= 10,"10", IF(('1 - Cover page'!$B$9-M818)= 11,"11", IF(('1 - Cover page'!$B$9-M818)= 12,"12", IF(('1 - Cover page'!$B$9-M818)= 13,"13", IF(('1 - Cover page'!$B$9-M818)= 14,"14", IF(('1 - Cover page'!$B$9-M818)= 15,"15",  ""))))))))))))))))</f>
        <v>0</v>
      </c>
      <c r="Z818" t="str">
        <f>IF(('1 - Cover page'!$B$9-I818)=0,"0", IF(('1 - Cover page'!$B$9-I818)= 1,"1", IF(('1 - Cover page'!$B$9-I818)= 2,"2", IF(('1 - Cover page'!$B$9-I818)= 3,"3", IF(('1 - Cover page'!$B$9-I818)= 4,"4", IF(('1 - Cover page'!$B$9-I818)= 5,"5", IF(('1 - Cover page'!$B$9-I818)= 6,"6", IF(('1 - Cover page'!$B$9-I818)= 7,"7", IF(('1 - Cover page'!$B$9-I818)= 8,"8", IF(('1 - Cover page'!$B$9-I818)= 9,"9", IF(('1 - Cover page'!$B$9-I818)= 10,"10", IF(('1 - Cover page'!$B$9-I818)= 11,"11", IF(('1 - Cover page'!$B$9-I818)= 12,"12", IF(('1 - Cover page'!$B$9-I818)= 13,"13", IF(('1 - Cover page'!$B$9-I818)= 14,"14", IF(('1 - Cover page'!$B$9-I818)= 15,"15",  ""))))))))))))))))</f>
        <v>0</v>
      </c>
      <c r="AA818" t="e">
        <f>VLOOKUP(E818,'Age group'!$A$2:$B$7,2,TRUE)</f>
        <v>#N/A</v>
      </c>
    </row>
    <row r="819" spans="1:27" ht="12.75" x14ac:dyDescent="0.2">
      <c r="A819" s="30">
        <v>816</v>
      </c>
      <c r="B819" s="31"/>
      <c r="C819" s="31"/>
      <c r="D819" s="32"/>
      <c r="E819" s="104"/>
      <c r="F819" s="31"/>
      <c r="G819" s="31"/>
      <c r="H819" s="33"/>
      <c r="I819" s="16"/>
      <c r="J819" s="34"/>
      <c r="K819" s="34"/>
      <c r="L819" s="35"/>
      <c r="M819" s="36"/>
      <c r="N819" s="37"/>
      <c r="O819" s="37"/>
      <c r="P819" s="37"/>
      <c r="Q819" s="38"/>
      <c r="R819" s="38"/>
      <c r="S819" s="37"/>
      <c r="T819" s="39"/>
      <c r="U819" s="39"/>
      <c r="V819" s="40"/>
      <c r="X819" t="str">
        <f>IF(('1 - Cover page'!$B$9-M819)&lt;6,"&lt;=5 Days","&gt;5 Days")</f>
        <v>&lt;=5 Days</v>
      </c>
      <c r="Y819" t="str">
        <f>IF(('1 - Cover page'!$B$9-M819)=0,"0", IF(('1 - Cover page'!$B$9-M819)= 1,"1", IF(('1 - Cover page'!$B$9-M819)= 2,"2", IF(('1 - Cover page'!$B$9-M819)= 3,"3", IF(('1 - Cover page'!$B$9-M819)= 4,"4", IF(('1 - Cover page'!$B$9-M819)= 5,"5", IF(('1 - Cover page'!$B$9-M819)= 6,"6", IF(('1 - Cover page'!$B$9-M819)= 7,"7", IF(('1 - Cover page'!$B$9-M819)= 8,"8", IF(('1 - Cover page'!$B$9-M819)= 9,"9", IF(('1 - Cover page'!$B$9-M819)= 10,"10", IF(('1 - Cover page'!$B$9-M819)= 11,"11", IF(('1 - Cover page'!$B$9-M819)= 12,"12", IF(('1 - Cover page'!$B$9-M819)= 13,"13", IF(('1 - Cover page'!$B$9-M819)= 14,"14", IF(('1 - Cover page'!$B$9-M819)= 15,"15",  ""))))))))))))))))</f>
        <v>0</v>
      </c>
      <c r="Z819" t="str">
        <f>IF(('1 - Cover page'!$B$9-I819)=0,"0", IF(('1 - Cover page'!$B$9-I819)= 1,"1", IF(('1 - Cover page'!$B$9-I819)= 2,"2", IF(('1 - Cover page'!$B$9-I819)= 3,"3", IF(('1 - Cover page'!$B$9-I819)= 4,"4", IF(('1 - Cover page'!$B$9-I819)= 5,"5", IF(('1 - Cover page'!$B$9-I819)= 6,"6", IF(('1 - Cover page'!$B$9-I819)= 7,"7", IF(('1 - Cover page'!$B$9-I819)= 8,"8", IF(('1 - Cover page'!$B$9-I819)= 9,"9", IF(('1 - Cover page'!$B$9-I819)= 10,"10", IF(('1 - Cover page'!$B$9-I819)= 11,"11", IF(('1 - Cover page'!$B$9-I819)= 12,"12", IF(('1 - Cover page'!$B$9-I819)= 13,"13", IF(('1 - Cover page'!$B$9-I819)= 14,"14", IF(('1 - Cover page'!$B$9-I819)= 15,"15",  ""))))))))))))))))</f>
        <v>0</v>
      </c>
      <c r="AA819" t="e">
        <f>VLOOKUP(E819,'Age group'!$A$2:$B$7,2,TRUE)</f>
        <v>#N/A</v>
      </c>
    </row>
    <row r="820" spans="1:27" ht="12.75" x14ac:dyDescent="0.2">
      <c r="A820" s="30">
        <v>817</v>
      </c>
      <c r="B820" s="31"/>
      <c r="C820" s="31"/>
      <c r="D820" s="32"/>
      <c r="E820" s="104"/>
      <c r="F820" s="31"/>
      <c r="G820" s="31"/>
      <c r="H820" s="33"/>
      <c r="I820" s="16"/>
      <c r="J820" s="34"/>
      <c r="K820" s="34"/>
      <c r="L820" s="35"/>
      <c r="M820" s="36"/>
      <c r="N820" s="37"/>
      <c r="O820" s="37"/>
      <c r="P820" s="37"/>
      <c r="Q820" s="38"/>
      <c r="R820" s="38"/>
      <c r="S820" s="37"/>
      <c r="T820" s="39"/>
      <c r="U820" s="39"/>
      <c r="V820" s="40"/>
      <c r="X820" t="str">
        <f>IF(('1 - Cover page'!$B$9-M820)&lt;6,"&lt;=5 Days","&gt;5 Days")</f>
        <v>&lt;=5 Days</v>
      </c>
      <c r="Y820" t="str">
        <f>IF(('1 - Cover page'!$B$9-M820)=0,"0", IF(('1 - Cover page'!$B$9-M820)= 1,"1", IF(('1 - Cover page'!$B$9-M820)= 2,"2", IF(('1 - Cover page'!$B$9-M820)= 3,"3", IF(('1 - Cover page'!$B$9-M820)= 4,"4", IF(('1 - Cover page'!$B$9-M820)= 5,"5", IF(('1 - Cover page'!$B$9-M820)= 6,"6", IF(('1 - Cover page'!$B$9-M820)= 7,"7", IF(('1 - Cover page'!$B$9-M820)= 8,"8", IF(('1 - Cover page'!$B$9-M820)= 9,"9", IF(('1 - Cover page'!$B$9-M820)= 10,"10", IF(('1 - Cover page'!$B$9-M820)= 11,"11", IF(('1 - Cover page'!$B$9-M820)= 12,"12", IF(('1 - Cover page'!$B$9-M820)= 13,"13", IF(('1 - Cover page'!$B$9-M820)= 14,"14", IF(('1 - Cover page'!$B$9-M820)= 15,"15",  ""))))))))))))))))</f>
        <v>0</v>
      </c>
      <c r="Z820" t="str">
        <f>IF(('1 - Cover page'!$B$9-I820)=0,"0", IF(('1 - Cover page'!$B$9-I820)= 1,"1", IF(('1 - Cover page'!$B$9-I820)= 2,"2", IF(('1 - Cover page'!$B$9-I820)= 3,"3", IF(('1 - Cover page'!$B$9-I820)= 4,"4", IF(('1 - Cover page'!$B$9-I820)= 5,"5", IF(('1 - Cover page'!$B$9-I820)= 6,"6", IF(('1 - Cover page'!$B$9-I820)= 7,"7", IF(('1 - Cover page'!$B$9-I820)= 8,"8", IF(('1 - Cover page'!$B$9-I820)= 9,"9", IF(('1 - Cover page'!$B$9-I820)= 10,"10", IF(('1 - Cover page'!$B$9-I820)= 11,"11", IF(('1 - Cover page'!$B$9-I820)= 12,"12", IF(('1 - Cover page'!$B$9-I820)= 13,"13", IF(('1 - Cover page'!$B$9-I820)= 14,"14", IF(('1 - Cover page'!$B$9-I820)= 15,"15",  ""))))))))))))))))</f>
        <v>0</v>
      </c>
      <c r="AA820" t="e">
        <f>VLOOKUP(E820,'Age group'!$A$2:$B$7,2,TRUE)</f>
        <v>#N/A</v>
      </c>
    </row>
    <row r="821" spans="1:27" ht="12.75" x14ac:dyDescent="0.2">
      <c r="A821" s="30">
        <v>818</v>
      </c>
      <c r="B821" s="31"/>
      <c r="C821" s="31"/>
      <c r="D821" s="32"/>
      <c r="E821" s="104"/>
      <c r="F821" s="31"/>
      <c r="G821" s="31"/>
      <c r="H821" s="33"/>
      <c r="I821" s="16"/>
      <c r="J821" s="34"/>
      <c r="K821" s="34"/>
      <c r="L821" s="35"/>
      <c r="M821" s="36"/>
      <c r="N821" s="37"/>
      <c r="O821" s="37"/>
      <c r="P821" s="37"/>
      <c r="Q821" s="38"/>
      <c r="R821" s="38"/>
      <c r="S821" s="37"/>
      <c r="T821" s="39"/>
      <c r="U821" s="39"/>
      <c r="V821" s="40"/>
      <c r="X821" t="str">
        <f>IF(('1 - Cover page'!$B$9-M821)&lt;6,"&lt;=5 Days","&gt;5 Days")</f>
        <v>&lt;=5 Days</v>
      </c>
      <c r="Y821" t="str">
        <f>IF(('1 - Cover page'!$B$9-M821)=0,"0", IF(('1 - Cover page'!$B$9-M821)= 1,"1", IF(('1 - Cover page'!$B$9-M821)= 2,"2", IF(('1 - Cover page'!$B$9-M821)= 3,"3", IF(('1 - Cover page'!$B$9-M821)= 4,"4", IF(('1 - Cover page'!$B$9-M821)= 5,"5", IF(('1 - Cover page'!$B$9-M821)= 6,"6", IF(('1 - Cover page'!$B$9-M821)= 7,"7", IF(('1 - Cover page'!$B$9-M821)= 8,"8", IF(('1 - Cover page'!$B$9-M821)= 9,"9", IF(('1 - Cover page'!$B$9-M821)= 10,"10", IF(('1 - Cover page'!$B$9-M821)= 11,"11", IF(('1 - Cover page'!$B$9-M821)= 12,"12", IF(('1 - Cover page'!$B$9-M821)= 13,"13", IF(('1 - Cover page'!$B$9-M821)= 14,"14", IF(('1 - Cover page'!$B$9-M821)= 15,"15",  ""))))))))))))))))</f>
        <v>0</v>
      </c>
      <c r="Z821" t="str">
        <f>IF(('1 - Cover page'!$B$9-I821)=0,"0", IF(('1 - Cover page'!$B$9-I821)= 1,"1", IF(('1 - Cover page'!$B$9-I821)= 2,"2", IF(('1 - Cover page'!$B$9-I821)= 3,"3", IF(('1 - Cover page'!$B$9-I821)= 4,"4", IF(('1 - Cover page'!$B$9-I821)= 5,"5", IF(('1 - Cover page'!$B$9-I821)= 6,"6", IF(('1 - Cover page'!$B$9-I821)= 7,"7", IF(('1 - Cover page'!$B$9-I821)= 8,"8", IF(('1 - Cover page'!$B$9-I821)= 9,"9", IF(('1 - Cover page'!$B$9-I821)= 10,"10", IF(('1 - Cover page'!$B$9-I821)= 11,"11", IF(('1 - Cover page'!$B$9-I821)= 12,"12", IF(('1 - Cover page'!$B$9-I821)= 13,"13", IF(('1 - Cover page'!$B$9-I821)= 14,"14", IF(('1 - Cover page'!$B$9-I821)= 15,"15",  ""))))))))))))))))</f>
        <v>0</v>
      </c>
      <c r="AA821" t="e">
        <f>VLOOKUP(E821,'Age group'!$A$2:$B$7,2,TRUE)</f>
        <v>#N/A</v>
      </c>
    </row>
    <row r="822" spans="1:27" ht="12.75" x14ac:dyDescent="0.2">
      <c r="A822" s="30">
        <v>819</v>
      </c>
      <c r="B822" s="31"/>
      <c r="C822" s="31"/>
      <c r="D822" s="32"/>
      <c r="E822" s="104"/>
      <c r="F822" s="31"/>
      <c r="G822" s="31"/>
      <c r="H822" s="33"/>
      <c r="I822" s="16"/>
      <c r="J822" s="34"/>
      <c r="K822" s="34"/>
      <c r="L822" s="35"/>
      <c r="M822" s="36"/>
      <c r="N822" s="37"/>
      <c r="O822" s="37"/>
      <c r="P822" s="37"/>
      <c r="Q822" s="38"/>
      <c r="R822" s="38"/>
      <c r="S822" s="37"/>
      <c r="T822" s="39"/>
      <c r="U822" s="39"/>
      <c r="V822" s="40"/>
      <c r="X822" t="str">
        <f>IF(('1 - Cover page'!$B$9-M822)&lt;6,"&lt;=5 Days","&gt;5 Days")</f>
        <v>&lt;=5 Days</v>
      </c>
      <c r="Y822" t="str">
        <f>IF(('1 - Cover page'!$B$9-M822)=0,"0", IF(('1 - Cover page'!$B$9-M822)= 1,"1", IF(('1 - Cover page'!$B$9-M822)= 2,"2", IF(('1 - Cover page'!$B$9-M822)= 3,"3", IF(('1 - Cover page'!$B$9-M822)= 4,"4", IF(('1 - Cover page'!$B$9-M822)= 5,"5", IF(('1 - Cover page'!$B$9-M822)= 6,"6", IF(('1 - Cover page'!$B$9-M822)= 7,"7", IF(('1 - Cover page'!$B$9-M822)= 8,"8", IF(('1 - Cover page'!$B$9-M822)= 9,"9", IF(('1 - Cover page'!$B$9-M822)= 10,"10", IF(('1 - Cover page'!$B$9-M822)= 11,"11", IF(('1 - Cover page'!$B$9-M822)= 12,"12", IF(('1 - Cover page'!$B$9-M822)= 13,"13", IF(('1 - Cover page'!$B$9-M822)= 14,"14", IF(('1 - Cover page'!$B$9-M822)= 15,"15",  ""))))))))))))))))</f>
        <v>0</v>
      </c>
      <c r="Z822" t="str">
        <f>IF(('1 - Cover page'!$B$9-I822)=0,"0", IF(('1 - Cover page'!$B$9-I822)= 1,"1", IF(('1 - Cover page'!$B$9-I822)= 2,"2", IF(('1 - Cover page'!$B$9-I822)= 3,"3", IF(('1 - Cover page'!$B$9-I822)= 4,"4", IF(('1 - Cover page'!$B$9-I822)= 5,"5", IF(('1 - Cover page'!$B$9-I822)= 6,"6", IF(('1 - Cover page'!$B$9-I822)= 7,"7", IF(('1 - Cover page'!$B$9-I822)= 8,"8", IF(('1 - Cover page'!$B$9-I822)= 9,"9", IF(('1 - Cover page'!$B$9-I822)= 10,"10", IF(('1 - Cover page'!$B$9-I822)= 11,"11", IF(('1 - Cover page'!$B$9-I822)= 12,"12", IF(('1 - Cover page'!$B$9-I822)= 13,"13", IF(('1 - Cover page'!$B$9-I822)= 14,"14", IF(('1 - Cover page'!$B$9-I822)= 15,"15",  ""))))))))))))))))</f>
        <v>0</v>
      </c>
      <c r="AA822" t="e">
        <f>VLOOKUP(E822,'Age group'!$A$2:$B$7,2,TRUE)</f>
        <v>#N/A</v>
      </c>
    </row>
    <row r="823" spans="1:27" ht="12.75" x14ac:dyDescent="0.2">
      <c r="A823" s="30">
        <v>820</v>
      </c>
      <c r="B823" s="31"/>
      <c r="C823" s="31"/>
      <c r="D823" s="32"/>
      <c r="E823" s="104"/>
      <c r="F823" s="31"/>
      <c r="G823" s="31"/>
      <c r="H823" s="33"/>
      <c r="I823" s="16"/>
      <c r="J823" s="34"/>
      <c r="K823" s="34"/>
      <c r="L823" s="35"/>
      <c r="M823" s="36"/>
      <c r="N823" s="37"/>
      <c r="O823" s="37"/>
      <c r="P823" s="37"/>
      <c r="Q823" s="38"/>
      <c r="R823" s="38"/>
      <c r="S823" s="37"/>
      <c r="T823" s="39"/>
      <c r="U823" s="39"/>
      <c r="V823" s="40"/>
      <c r="X823" t="str">
        <f>IF(('1 - Cover page'!$B$9-M823)&lt;6,"&lt;=5 Days","&gt;5 Days")</f>
        <v>&lt;=5 Days</v>
      </c>
      <c r="Y823" t="str">
        <f>IF(('1 - Cover page'!$B$9-M823)=0,"0", IF(('1 - Cover page'!$B$9-M823)= 1,"1", IF(('1 - Cover page'!$B$9-M823)= 2,"2", IF(('1 - Cover page'!$B$9-M823)= 3,"3", IF(('1 - Cover page'!$B$9-M823)= 4,"4", IF(('1 - Cover page'!$B$9-M823)= 5,"5", IF(('1 - Cover page'!$B$9-M823)= 6,"6", IF(('1 - Cover page'!$B$9-M823)= 7,"7", IF(('1 - Cover page'!$B$9-M823)= 8,"8", IF(('1 - Cover page'!$B$9-M823)= 9,"9", IF(('1 - Cover page'!$B$9-M823)= 10,"10", IF(('1 - Cover page'!$B$9-M823)= 11,"11", IF(('1 - Cover page'!$B$9-M823)= 12,"12", IF(('1 - Cover page'!$B$9-M823)= 13,"13", IF(('1 - Cover page'!$B$9-M823)= 14,"14", IF(('1 - Cover page'!$B$9-M823)= 15,"15",  ""))))))))))))))))</f>
        <v>0</v>
      </c>
      <c r="Z823" t="str">
        <f>IF(('1 - Cover page'!$B$9-I823)=0,"0", IF(('1 - Cover page'!$B$9-I823)= 1,"1", IF(('1 - Cover page'!$B$9-I823)= 2,"2", IF(('1 - Cover page'!$B$9-I823)= 3,"3", IF(('1 - Cover page'!$B$9-I823)= 4,"4", IF(('1 - Cover page'!$B$9-I823)= 5,"5", IF(('1 - Cover page'!$B$9-I823)= 6,"6", IF(('1 - Cover page'!$B$9-I823)= 7,"7", IF(('1 - Cover page'!$B$9-I823)= 8,"8", IF(('1 - Cover page'!$B$9-I823)= 9,"9", IF(('1 - Cover page'!$B$9-I823)= 10,"10", IF(('1 - Cover page'!$B$9-I823)= 11,"11", IF(('1 - Cover page'!$B$9-I823)= 12,"12", IF(('1 - Cover page'!$B$9-I823)= 13,"13", IF(('1 - Cover page'!$B$9-I823)= 14,"14", IF(('1 - Cover page'!$B$9-I823)= 15,"15",  ""))))))))))))))))</f>
        <v>0</v>
      </c>
      <c r="AA823" t="e">
        <f>VLOOKUP(E823,'Age group'!$A$2:$B$7,2,TRUE)</f>
        <v>#N/A</v>
      </c>
    </row>
    <row r="824" spans="1:27" ht="12.75" x14ac:dyDescent="0.2">
      <c r="A824" s="30">
        <v>821</v>
      </c>
      <c r="B824" s="31"/>
      <c r="C824" s="31"/>
      <c r="D824" s="32"/>
      <c r="E824" s="104"/>
      <c r="F824" s="31"/>
      <c r="G824" s="31"/>
      <c r="H824" s="33"/>
      <c r="I824" s="16"/>
      <c r="J824" s="34"/>
      <c r="K824" s="34"/>
      <c r="L824" s="35"/>
      <c r="M824" s="36"/>
      <c r="N824" s="37"/>
      <c r="O824" s="37"/>
      <c r="P824" s="37"/>
      <c r="Q824" s="38"/>
      <c r="R824" s="38"/>
      <c r="S824" s="37"/>
      <c r="T824" s="39"/>
      <c r="U824" s="39"/>
      <c r="V824" s="40"/>
      <c r="X824" t="str">
        <f>IF(('1 - Cover page'!$B$9-M824)&lt;6,"&lt;=5 Days","&gt;5 Days")</f>
        <v>&lt;=5 Days</v>
      </c>
      <c r="Y824" t="str">
        <f>IF(('1 - Cover page'!$B$9-M824)=0,"0", IF(('1 - Cover page'!$B$9-M824)= 1,"1", IF(('1 - Cover page'!$B$9-M824)= 2,"2", IF(('1 - Cover page'!$B$9-M824)= 3,"3", IF(('1 - Cover page'!$B$9-M824)= 4,"4", IF(('1 - Cover page'!$B$9-M824)= 5,"5", IF(('1 - Cover page'!$B$9-M824)= 6,"6", IF(('1 - Cover page'!$B$9-M824)= 7,"7", IF(('1 - Cover page'!$B$9-M824)= 8,"8", IF(('1 - Cover page'!$B$9-M824)= 9,"9", IF(('1 - Cover page'!$B$9-M824)= 10,"10", IF(('1 - Cover page'!$B$9-M824)= 11,"11", IF(('1 - Cover page'!$B$9-M824)= 12,"12", IF(('1 - Cover page'!$B$9-M824)= 13,"13", IF(('1 - Cover page'!$B$9-M824)= 14,"14", IF(('1 - Cover page'!$B$9-M824)= 15,"15",  ""))))))))))))))))</f>
        <v>0</v>
      </c>
      <c r="Z824" t="str">
        <f>IF(('1 - Cover page'!$B$9-I824)=0,"0", IF(('1 - Cover page'!$B$9-I824)= 1,"1", IF(('1 - Cover page'!$B$9-I824)= 2,"2", IF(('1 - Cover page'!$B$9-I824)= 3,"3", IF(('1 - Cover page'!$B$9-I824)= 4,"4", IF(('1 - Cover page'!$B$9-I824)= 5,"5", IF(('1 - Cover page'!$B$9-I824)= 6,"6", IF(('1 - Cover page'!$B$9-I824)= 7,"7", IF(('1 - Cover page'!$B$9-I824)= 8,"8", IF(('1 - Cover page'!$B$9-I824)= 9,"9", IF(('1 - Cover page'!$B$9-I824)= 10,"10", IF(('1 - Cover page'!$B$9-I824)= 11,"11", IF(('1 - Cover page'!$B$9-I824)= 12,"12", IF(('1 - Cover page'!$B$9-I824)= 13,"13", IF(('1 - Cover page'!$B$9-I824)= 14,"14", IF(('1 - Cover page'!$B$9-I824)= 15,"15",  ""))))))))))))))))</f>
        <v>0</v>
      </c>
      <c r="AA824" t="e">
        <f>VLOOKUP(E824,'Age group'!$A$2:$B$7,2,TRUE)</f>
        <v>#N/A</v>
      </c>
    </row>
    <row r="825" spans="1:27" ht="12.75" x14ac:dyDescent="0.2">
      <c r="A825" s="30">
        <v>822</v>
      </c>
      <c r="B825" s="31"/>
      <c r="C825" s="31"/>
      <c r="D825" s="32"/>
      <c r="E825" s="104"/>
      <c r="F825" s="31"/>
      <c r="G825" s="31"/>
      <c r="H825" s="33"/>
      <c r="I825" s="16"/>
      <c r="J825" s="34"/>
      <c r="K825" s="34"/>
      <c r="L825" s="35"/>
      <c r="M825" s="36"/>
      <c r="N825" s="37"/>
      <c r="O825" s="37"/>
      <c r="P825" s="37"/>
      <c r="Q825" s="38"/>
      <c r="R825" s="38"/>
      <c r="S825" s="37"/>
      <c r="T825" s="39"/>
      <c r="U825" s="39"/>
      <c r="V825" s="40"/>
      <c r="X825" t="str">
        <f>IF(('1 - Cover page'!$B$9-M825)&lt;6,"&lt;=5 Days","&gt;5 Days")</f>
        <v>&lt;=5 Days</v>
      </c>
      <c r="Y825" t="str">
        <f>IF(('1 - Cover page'!$B$9-M825)=0,"0", IF(('1 - Cover page'!$B$9-M825)= 1,"1", IF(('1 - Cover page'!$B$9-M825)= 2,"2", IF(('1 - Cover page'!$B$9-M825)= 3,"3", IF(('1 - Cover page'!$B$9-M825)= 4,"4", IF(('1 - Cover page'!$B$9-M825)= 5,"5", IF(('1 - Cover page'!$B$9-M825)= 6,"6", IF(('1 - Cover page'!$B$9-M825)= 7,"7", IF(('1 - Cover page'!$B$9-M825)= 8,"8", IF(('1 - Cover page'!$B$9-M825)= 9,"9", IF(('1 - Cover page'!$B$9-M825)= 10,"10", IF(('1 - Cover page'!$B$9-M825)= 11,"11", IF(('1 - Cover page'!$B$9-M825)= 12,"12", IF(('1 - Cover page'!$B$9-M825)= 13,"13", IF(('1 - Cover page'!$B$9-M825)= 14,"14", IF(('1 - Cover page'!$B$9-M825)= 15,"15",  ""))))))))))))))))</f>
        <v>0</v>
      </c>
      <c r="Z825" t="str">
        <f>IF(('1 - Cover page'!$B$9-I825)=0,"0", IF(('1 - Cover page'!$B$9-I825)= 1,"1", IF(('1 - Cover page'!$B$9-I825)= 2,"2", IF(('1 - Cover page'!$B$9-I825)= 3,"3", IF(('1 - Cover page'!$B$9-I825)= 4,"4", IF(('1 - Cover page'!$B$9-I825)= 5,"5", IF(('1 - Cover page'!$B$9-I825)= 6,"6", IF(('1 - Cover page'!$B$9-I825)= 7,"7", IF(('1 - Cover page'!$B$9-I825)= 8,"8", IF(('1 - Cover page'!$B$9-I825)= 9,"9", IF(('1 - Cover page'!$B$9-I825)= 10,"10", IF(('1 - Cover page'!$B$9-I825)= 11,"11", IF(('1 - Cover page'!$B$9-I825)= 12,"12", IF(('1 - Cover page'!$B$9-I825)= 13,"13", IF(('1 - Cover page'!$B$9-I825)= 14,"14", IF(('1 - Cover page'!$B$9-I825)= 15,"15",  ""))))))))))))))))</f>
        <v>0</v>
      </c>
      <c r="AA825" t="e">
        <f>VLOOKUP(E825,'Age group'!$A$2:$B$7,2,TRUE)</f>
        <v>#N/A</v>
      </c>
    </row>
    <row r="826" spans="1:27" ht="12.75" x14ac:dyDescent="0.2">
      <c r="A826" s="30">
        <v>823</v>
      </c>
      <c r="B826" s="31"/>
      <c r="C826" s="31"/>
      <c r="D826" s="32"/>
      <c r="E826" s="104"/>
      <c r="F826" s="31"/>
      <c r="G826" s="31"/>
      <c r="H826" s="33"/>
      <c r="I826" s="16"/>
      <c r="J826" s="34"/>
      <c r="K826" s="34"/>
      <c r="L826" s="35"/>
      <c r="M826" s="36"/>
      <c r="N826" s="37"/>
      <c r="O826" s="37"/>
      <c r="P826" s="37"/>
      <c r="Q826" s="38"/>
      <c r="R826" s="38"/>
      <c r="S826" s="37"/>
      <c r="T826" s="39"/>
      <c r="U826" s="39"/>
      <c r="V826" s="40"/>
      <c r="X826" t="str">
        <f>IF(('1 - Cover page'!$B$9-M826)&lt;6,"&lt;=5 Days","&gt;5 Days")</f>
        <v>&lt;=5 Days</v>
      </c>
      <c r="Y826" t="str">
        <f>IF(('1 - Cover page'!$B$9-M826)=0,"0", IF(('1 - Cover page'!$B$9-M826)= 1,"1", IF(('1 - Cover page'!$B$9-M826)= 2,"2", IF(('1 - Cover page'!$B$9-M826)= 3,"3", IF(('1 - Cover page'!$B$9-M826)= 4,"4", IF(('1 - Cover page'!$B$9-M826)= 5,"5", IF(('1 - Cover page'!$B$9-M826)= 6,"6", IF(('1 - Cover page'!$B$9-M826)= 7,"7", IF(('1 - Cover page'!$B$9-M826)= 8,"8", IF(('1 - Cover page'!$B$9-M826)= 9,"9", IF(('1 - Cover page'!$B$9-M826)= 10,"10", IF(('1 - Cover page'!$B$9-M826)= 11,"11", IF(('1 - Cover page'!$B$9-M826)= 12,"12", IF(('1 - Cover page'!$B$9-M826)= 13,"13", IF(('1 - Cover page'!$B$9-M826)= 14,"14", IF(('1 - Cover page'!$B$9-M826)= 15,"15",  ""))))))))))))))))</f>
        <v>0</v>
      </c>
      <c r="Z826" t="str">
        <f>IF(('1 - Cover page'!$B$9-I826)=0,"0", IF(('1 - Cover page'!$B$9-I826)= 1,"1", IF(('1 - Cover page'!$B$9-I826)= 2,"2", IF(('1 - Cover page'!$B$9-I826)= 3,"3", IF(('1 - Cover page'!$B$9-I826)= 4,"4", IF(('1 - Cover page'!$B$9-I826)= 5,"5", IF(('1 - Cover page'!$B$9-I826)= 6,"6", IF(('1 - Cover page'!$B$9-I826)= 7,"7", IF(('1 - Cover page'!$B$9-I826)= 8,"8", IF(('1 - Cover page'!$B$9-I826)= 9,"9", IF(('1 - Cover page'!$B$9-I826)= 10,"10", IF(('1 - Cover page'!$B$9-I826)= 11,"11", IF(('1 - Cover page'!$B$9-I826)= 12,"12", IF(('1 - Cover page'!$B$9-I826)= 13,"13", IF(('1 - Cover page'!$B$9-I826)= 14,"14", IF(('1 - Cover page'!$B$9-I826)= 15,"15",  ""))))))))))))))))</f>
        <v>0</v>
      </c>
      <c r="AA826" t="e">
        <f>VLOOKUP(E826,'Age group'!$A$2:$B$7,2,TRUE)</f>
        <v>#N/A</v>
      </c>
    </row>
    <row r="827" spans="1:27" ht="12.75" x14ac:dyDescent="0.2">
      <c r="A827" s="30">
        <v>824</v>
      </c>
      <c r="B827" s="31"/>
      <c r="C827" s="31"/>
      <c r="D827" s="32"/>
      <c r="E827" s="104"/>
      <c r="F827" s="31"/>
      <c r="G827" s="31"/>
      <c r="H827" s="33"/>
      <c r="I827" s="16"/>
      <c r="J827" s="34"/>
      <c r="K827" s="34"/>
      <c r="L827" s="35"/>
      <c r="M827" s="36"/>
      <c r="N827" s="37"/>
      <c r="O827" s="37"/>
      <c r="P827" s="37"/>
      <c r="Q827" s="38"/>
      <c r="R827" s="38"/>
      <c r="S827" s="37"/>
      <c r="T827" s="39"/>
      <c r="U827" s="39"/>
      <c r="V827" s="40"/>
      <c r="X827" t="str">
        <f>IF(('1 - Cover page'!$B$9-M827)&lt;6,"&lt;=5 Days","&gt;5 Days")</f>
        <v>&lt;=5 Days</v>
      </c>
      <c r="Y827" t="str">
        <f>IF(('1 - Cover page'!$B$9-M827)=0,"0", IF(('1 - Cover page'!$B$9-M827)= 1,"1", IF(('1 - Cover page'!$B$9-M827)= 2,"2", IF(('1 - Cover page'!$B$9-M827)= 3,"3", IF(('1 - Cover page'!$B$9-M827)= 4,"4", IF(('1 - Cover page'!$B$9-M827)= 5,"5", IF(('1 - Cover page'!$B$9-M827)= 6,"6", IF(('1 - Cover page'!$B$9-M827)= 7,"7", IF(('1 - Cover page'!$B$9-M827)= 8,"8", IF(('1 - Cover page'!$B$9-M827)= 9,"9", IF(('1 - Cover page'!$B$9-M827)= 10,"10", IF(('1 - Cover page'!$B$9-M827)= 11,"11", IF(('1 - Cover page'!$B$9-M827)= 12,"12", IF(('1 - Cover page'!$B$9-M827)= 13,"13", IF(('1 - Cover page'!$B$9-M827)= 14,"14", IF(('1 - Cover page'!$B$9-M827)= 15,"15",  ""))))))))))))))))</f>
        <v>0</v>
      </c>
      <c r="Z827" t="str">
        <f>IF(('1 - Cover page'!$B$9-I827)=0,"0", IF(('1 - Cover page'!$B$9-I827)= 1,"1", IF(('1 - Cover page'!$B$9-I827)= 2,"2", IF(('1 - Cover page'!$B$9-I827)= 3,"3", IF(('1 - Cover page'!$B$9-I827)= 4,"4", IF(('1 - Cover page'!$B$9-I827)= 5,"5", IF(('1 - Cover page'!$B$9-I827)= 6,"6", IF(('1 - Cover page'!$B$9-I827)= 7,"7", IF(('1 - Cover page'!$B$9-I827)= 8,"8", IF(('1 - Cover page'!$B$9-I827)= 9,"9", IF(('1 - Cover page'!$B$9-I827)= 10,"10", IF(('1 - Cover page'!$B$9-I827)= 11,"11", IF(('1 - Cover page'!$B$9-I827)= 12,"12", IF(('1 - Cover page'!$B$9-I827)= 13,"13", IF(('1 - Cover page'!$B$9-I827)= 14,"14", IF(('1 - Cover page'!$B$9-I827)= 15,"15",  ""))))))))))))))))</f>
        <v>0</v>
      </c>
      <c r="AA827" t="e">
        <f>VLOOKUP(E827,'Age group'!$A$2:$B$7,2,TRUE)</f>
        <v>#N/A</v>
      </c>
    </row>
    <row r="828" spans="1:27" ht="12.75" x14ac:dyDescent="0.2">
      <c r="A828" s="30">
        <v>825</v>
      </c>
      <c r="B828" s="31"/>
      <c r="C828" s="31"/>
      <c r="D828" s="32"/>
      <c r="E828" s="104"/>
      <c r="F828" s="31"/>
      <c r="G828" s="31"/>
      <c r="H828" s="33"/>
      <c r="I828" s="16"/>
      <c r="J828" s="34"/>
      <c r="K828" s="34"/>
      <c r="L828" s="35"/>
      <c r="M828" s="36"/>
      <c r="N828" s="37"/>
      <c r="O828" s="37"/>
      <c r="P828" s="37"/>
      <c r="Q828" s="38"/>
      <c r="R828" s="38"/>
      <c r="S828" s="37"/>
      <c r="T828" s="39"/>
      <c r="U828" s="39"/>
      <c r="V828" s="40"/>
      <c r="X828" t="str">
        <f>IF(('1 - Cover page'!$B$9-M828)&lt;6,"&lt;=5 Days","&gt;5 Days")</f>
        <v>&lt;=5 Days</v>
      </c>
      <c r="Y828" t="str">
        <f>IF(('1 - Cover page'!$B$9-M828)=0,"0", IF(('1 - Cover page'!$B$9-M828)= 1,"1", IF(('1 - Cover page'!$B$9-M828)= 2,"2", IF(('1 - Cover page'!$B$9-M828)= 3,"3", IF(('1 - Cover page'!$B$9-M828)= 4,"4", IF(('1 - Cover page'!$B$9-M828)= 5,"5", IF(('1 - Cover page'!$B$9-M828)= 6,"6", IF(('1 - Cover page'!$B$9-M828)= 7,"7", IF(('1 - Cover page'!$B$9-M828)= 8,"8", IF(('1 - Cover page'!$B$9-M828)= 9,"9", IF(('1 - Cover page'!$B$9-M828)= 10,"10", IF(('1 - Cover page'!$B$9-M828)= 11,"11", IF(('1 - Cover page'!$B$9-M828)= 12,"12", IF(('1 - Cover page'!$B$9-M828)= 13,"13", IF(('1 - Cover page'!$B$9-M828)= 14,"14", IF(('1 - Cover page'!$B$9-M828)= 15,"15",  ""))))))))))))))))</f>
        <v>0</v>
      </c>
      <c r="Z828" t="str">
        <f>IF(('1 - Cover page'!$B$9-I828)=0,"0", IF(('1 - Cover page'!$B$9-I828)= 1,"1", IF(('1 - Cover page'!$B$9-I828)= 2,"2", IF(('1 - Cover page'!$B$9-I828)= 3,"3", IF(('1 - Cover page'!$B$9-I828)= 4,"4", IF(('1 - Cover page'!$B$9-I828)= 5,"5", IF(('1 - Cover page'!$B$9-I828)= 6,"6", IF(('1 - Cover page'!$B$9-I828)= 7,"7", IF(('1 - Cover page'!$B$9-I828)= 8,"8", IF(('1 - Cover page'!$B$9-I828)= 9,"9", IF(('1 - Cover page'!$B$9-I828)= 10,"10", IF(('1 - Cover page'!$B$9-I828)= 11,"11", IF(('1 - Cover page'!$B$9-I828)= 12,"12", IF(('1 - Cover page'!$B$9-I828)= 13,"13", IF(('1 - Cover page'!$B$9-I828)= 14,"14", IF(('1 - Cover page'!$B$9-I828)= 15,"15",  ""))))))))))))))))</f>
        <v>0</v>
      </c>
      <c r="AA828" t="e">
        <f>VLOOKUP(E828,'Age group'!$A$2:$B$7,2,TRUE)</f>
        <v>#N/A</v>
      </c>
    </row>
    <row r="829" spans="1:27" ht="12.75" x14ac:dyDescent="0.2">
      <c r="A829" s="30">
        <v>826</v>
      </c>
      <c r="B829" s="31"/>
      <c r="C829" s="31"/>
      <c r="D829" s="32"/>
      <c r="E829" s="104"/>
      <c r="F829" s="31"/>
      <c r="G829" s="31"/>
      <c r="H829" s="33"/>
      <c r="I829" s="16"/>
      <c r="J829" s="34"/>
      <c r="K829" s="34"/>
      <c r="L829" s="35"/>
      <c r="M829" s="36"/>
      <c r="N829" s="37"/>
      <c r="O829" s="37"/>
      <c r="P829" s="37"/>
      <c r="Q829" s="38"/>
      <c r="R829" s="38"/>
      <c r="S829" s="37"/>
      <c r="T829" s="39"/>
      <c r="U829" s="39"/>
      <c r="V829" s="40"/>
      <c r="X829" t="str">
        <f>IF(('1 - Cover page'!$B$9-M829)&lt;6,"&lt;=5 Days","&gt;5 Days")</f>
        <v>&lt;=5 Days</v>
      </c>
      <c r="Y829" t="str">
        <f>IF(('1 - Cover page'!$B$9-M829)=0,"0", IF(('1 - Cover page'!$B$9-M829)= 1,"1", IF(('1 - Cover page'!$B$9-M829)= 2,"2", IF(('1 - Cover page'!$B$9-M829)= 3,"3", IF(('1 - Cover page'!$B$9-M829)= 4,"4", IF(('1 - Cover page'!$B$9-M829)= 5,"5", IF(('1 - Cover page'!$B$9-M829)= 6,"6", IF(('1 - Cover page'!$B$9-M829)= 7,"7", IF(('1 - Cover page'!$B$9-M829)= 8,"8", IF(('1 - Cover page'!$B$9-M829)= 9,"9", IF(('1 - Cover page'!$B$9-M829)= 10,"10", IF(('1 - Cover page'!$B$9-M829)= 11,"11", IF(('1 - Cover page'!$B$9-M829)= 12,"12", IF(('1 - Cover page'!$B$9-M829)= 13,"13", IF(('1 - Cover page'!$B$9-M829)= 14,"14", IF(('1 - Cover page'!$B$9-M829)= 15,"15",  ""))))))))))))))))</f>
        <v>0</v>
      </c>
      <c r="Z829" t="str">
        <f>IF(('1 - Cover page'!$B$9-I829)=0,"0", IF(('1 - Cover page'!$B$9-I829)= 1,"1", IF(('1 - Cover page'!$B$9-I829)= 2,"2", IF(('1 - Cover page'!$B$9-I829)= 3,"3", IF(('1 - Cover page'!$B$9-I829)= 4,"4", IF(('1 - Cover page'!$B$9-I829)= 5,"5", IF(('1 - Cover page'!$B$9-I829)= 6,"6", IF(('1 - Cover page'!$B$9-I829)= 7,"7", IF(('1 - Cover page'!$B$9-I829)= 8,"8", IF(('1 - Cover page'!$B$9-I829)= 9,"9", IF(('1 - Cover page'!$B$9-I829)= 10,"10", IF(('1 - Cover page'!$B$9-I829)= 11,"11", IF(('1 - Cover page'!$B$9-I829)= 12,"12", IF(('1 - Cover page'!$B$9-I829)= 13,"13", IF(('1 - Cover page'!$B$9-I829)= 14,"14", IF(('1 - Cover page'!$B$9-I829)= 15,"15",  ""))))))))))))))))</f>
        <v>0</v>
      </c>
      <c r="AA829" t="e">
        <f>VLOOKUP(E829,'Age group'!$A$2:$B$7,2,TRUE)</f>
        <v>#N/A</v>
      </c>
    </row>
    <row r="830" spans="1:27" ht="12.75" x14ac:dyDescent="0.2">
      <c r="A830" s="30">
        <v>827</v>
      </c>
      <c r="B830" s="31"/>
      <c r="C830" s="31"/>
      <c r="D830" s="32"/>
      <c r="E830" s="104"/>
      <c r="F830" s="31"/>
      <c r="G830" s="31"/>
      <c r="H830" s="33"/>
      <c r="I830" s="16"/>
      <c r="J830" s="34"/>
      <c r="K830" s="34"/>
      <c r="L830" s="35"/>
      <c r="M830" s="36"/>
      <c r="N830" s="37"/>
      <c r="O830" s="37"/>
      <c r="P830" s="37"/>
      <c r="Q830" s="38"/>
      <c r="R830" s="38"/>
      <c r="S830" s="37"/>
      <c r="T830" s="39"/>
      <c r="U830" s="39"/>
      <c r="V830" s="40"/>
      <c r="X830" t="str">
        <f>IF(('1 - Cover page'!$B$9-M830)&lt;6,"&lt;=5 Days","&gt;5 Days")</f>
        <v>&lt;=5 Days</v>
      </c>
      <c r="Y830" t="str">
        <f>IF(('1 - Cover page'!$B$9-M830)=0,"0", IF(('1 - Cover page'!$B$9-M830)= 1,"1", IF(('1 - Cover page'!$B$9-M830)= 2,"2", IF(('1 - Cover page'!$B$9-M830)= 3,"3", IF(('1 - Cover page'!$B$9-M830)= 4,"4", IF(('1 - Cover page'!$B$9-M830)= 5,"5", IF(('1 - Cover page'!$B$9-M830)= 6,"6", IF(('1 - Cover page'!$B$9-M830)= 7,"7", IF(('1 - Cover page'!$B$9-M830)= 8,"8", IF(('1 - Cover page'!$B$9-M830)= 9,"9", IF(('1 - Cover page'!$B$9-M830)= 10,"10", IF(('1 - Cover page'!$B$9-M830)= 11,"11", IF(('1 - Cover page'!$B$9-M830)= 12,"12", IF(('1 - Cover page'!$B$9-M830)= 13,"13", IF(('1 - Cover page'!$B$9-M830)= 14,"14", IF(('1 - Cover page'!$B$9-M830)= 15,"15",  ""))))))))))))))))</f>
        <v>0</v>
      </c>
      <c r="Z830" t="str">
        <f>IF(('1 - Cover page'!$B$9-I830)=0,"0", IF(('1 - Cover page'!$B$9-I830)= 1,"1", IF(('1 - Cover page'!$B$9-I830)= 2,"2", IF(('1 - Cover page'!$B$9-I830)= 3,"3", IF(('1 - Cover page'!$B$9-I830)= 4,"4", IF(('1 - Cover page'!$B$9-I830)= 5,"5", IF(('1 - Cover page'!$B$9-I830)= 6,"6", IF(('1 - Cover page'!$B$9-I830)= 7,"7", IF(('1 - Cover page'!$B$9-I830)= 8,"8", IF(('1 - Cover page'!$B$9-I830)= 9,"9", IF(('1 - Cover page'!$B$9-I830)= 10,"10", IF(('1 - Cover page'!$B$9-I830)= 11,"11", IF(('1 - Cover page'!$B$9-I830)= 12,"12", IF(('1 - Cover page'!$B$9-I830)= 13,"13", IF(('1 - Cover page'!$B$9-I830)= 14,"14", IF(('1 - Cover page'!$B$9-I830)= 15,"15",  ""))))))))))))))))</f>
        <v>0</v>
      </c>
      <c r="AA830" t="e">
        <f>VLOOKUP(E830,'Age group'!$A$2:$B$7,2,TRUE)</f>
        <v>#N/A</v>
      </c>
    </row>
    <row r="831" spans="1:27" ht="12.75" x14ac:dyDescent="0.2">
      <c r="A831" s="30">
        <v>828</v>
      </c>
      <c r="B831" s="31"/>
      <c r="C831" s="31"/>
      <c r="D831" s="32"/>
      <c r="E831" s="104"/>
      <c r="F831" s="31"/>
      <c r="G831" s="31"/>
      <c r="H831" s="33"/>
      <c r="I831" s="16"/>
      <c r="J831" s="34"/>
      <c r="K831" s="34"/>
      <c r="L831" s="35"/>
      <c r="M831" s="36"/>
      <c r="N831" s="37"/>
      <c r="O831" s="37"/>
      <c r="P831" s="37"/>
      <c r="Q831" s="38"/>
      <c r="R831" s="38"/>
      <c r="S831" s="37"/>
      <c r="T831" s="39"/>
      <c r="U831" s="39"/>
      <c r="V831" s="40"/>
      <c r="X831" t="str">
        <f>IF(('1 - Cover page'!$B$9-M831)&lt;6,"&lt;=5 Days","&gt;5 Days")</f>
        <v>&lt;=5 Days</v>
      </c>
      <c r="Y831" t="str">
        <f>IF(('1 - Cover page'!$B$9-M831)=0,"0", IF(('1 - Cover page'!$B$9-M831)= 1,"1", IF(('1 - Cover page'!$B$9-M831)= 2,"2", IF(('1 - Cover page'!$B$9-M831)= 3,"3", IF(('1 - Cover page'!$B$9-M831)= 4,"4", IF(('1 - Cover page'!$B$9-M831)= 5,"5", IF(('1 - Cover page'!$B$9-M831)= 6,"6", IF(('1 - Cover page'!$B$9-M831)= 7,"7", IF(('1 - Cover page'!$B$9-M831)= 8,"8", IF(('1 - Cover page'!$B$9-M831)= 9,"9", IF(('1 - Cover page'!$B$9-M831)= 10,"10", IF(('1 - Cover page'!$B$9-M831)= 11,"11", IF(('1 - Cover page'!$B$9-M831)= 12,"12", IF(('1 - Cover page'!$B$9-M831)= 13,"13", IF(('1 - Cover page'!$B$9-M831)= 14,"14", IF(('1 - Cover page'!$B$9-M831)= 15,"15",  ""))))))))))))))))</f>
        <v>0</v>
      </c>
      <c r="Z831" t="str">
        <f>IF(('1 - Cover page'!$B$9-I831)=0,"0", IF(('1 - Cover page'!$B$9-I831)= 1,"1", IF(('1 - Cover page'!$B$9-I831)= 2,"2", IF(('1 - Cover page'!$B$9-I831)= 3,"3", IF(('1 - Cover page'!$B$9-I831)= 4,"4", IF(('1 - Cover page'!$B$9-I831)= 5,"5", IF(('1 - Cover page'!$B$9-I831)= 6,"6", IF(('1 - Cover page'!$B$9-I831)= 7,"7", IF(('1 - Cover page'!$B$9-I831)= 8,"8", IF(('1 - Cover page'!$B$9-I831)= 9,"9", IF(('1 - Cover page'!$B$9-I831)= 10,"10", IF(('1 - Cover page'!$B$9-I831)= 11,"11", IF(('1 - Cover page'!$B$9-I831)= 12,"12", IF(('1 - Cover page'!$B$9-I831)= 13,"13", IF(('1 - Cover page'!$B$9-I831)= 14,"14", IF(('1 - Cover page'!$B$9-I831)= 15,"15",  ""))))))))))))))))</f>
        <v>0</v>
      </c>
      <c r="AA831" t="e">
        <f>VLOOKUP(E831,'Age group'!$A$2:$B$7,2,TRUE)</f>
        <v>#N/A</v>
      </c>
    </row>
    <row r="832" spans="1:27" ht="12.75" x14ac:dyDescent="0.2">
      <c r="A832" s="30">
        <v>829</v>
      </c>
      <c r="B832" s="31"/>
      <c r="C832" s="31"/>
      <c r="D832" s="32"/>
      <c r="E832" s="104"/>
      <c r="F832" s="31"/>
      <c r="G832" s="31"/>
      <c r="H832" s="33"/>
      <c r="I832" s="16"/>
      <c r="J832" s="34"/>
      <c r="K832" s="34"/>
      <c r="L832" s="35"/>
      <c r="M832" s="36"/>
      <c r="N832" s="37"/>
      <c r="O832" s="37"/>
      <c r="P832" s="37"/>
      <c r="Q832" s="38"/>
      <c r="R832" s="38"/>
      <c r="S832" s="37"/>
      <c r="T832" s="39"/>
      <c r="U832" s="39"/>
      <c r="V832" s="40"/>
      <c r="X832" t="str">
        <f>IF(('1 - Cover page'!$B$9-M832)&lt;6,"&lt;=5 Days","&gt;5 Days")</f>
        <v>&lt;=5 Days</v>
      </c>
      <c r="Y832" t="str">
        <f>IF(('1 - Cover page'!$B$9-M832)=0,"0", IF(('1 - Cover page'!$B$9-M832)= 1,"1", IF(('1 - Cover page'!$B$9-M832)= 2,"2", IF(('1 - Cover page'!$B$9-M832)= 3,"3", IF(('1 - Cover page'!$B$9-M832)= 4,"4", IF(('1 - Cover page'!$B$9-M832)= 5,"5", IF(('1 - Cover page'!$B$9-M832)= 6,"6", IF(('1 - Cover page'!$B$9-M832)= 7,"7", IF(('1 - Cover page'!$B$9-M832)= 8,"8", IF(('1 - Cover page'!$B$9-M832)= 9,"9", IF(('1 - Cover page'!$B$9-M832)= 10,"10", IF(('1 - Cover page'!$B$9-M832)= 11,"11", IF(('1 - Cover page'!$B$9-M832)= 12,"12", IF(('1 - Cover page'!$B$9-M832)= 13,"13", IF(('1 - Cover page'!$B$9-M832)= 14,"14", IF(('1 - Cover page'!$B$9-M832)= 15,"15",  ""))))))))))))))))</f>
        <v>0</v>
      </c>
      <c r="Z832" t="str">
        <f>IF(('1 - Cover page'!$B$9-I832)=0,"0", IF(('1 - Cover page'!$B$9-I832)= 1,"1", IF(('1 - Cover page'!$B$9-I832)= 2,"2", IF(('1 - Cover page'!$B$9-I832)= 3,"3", IF(('1 - Cover page'!$B$9-I832)= 4,"4", IF(('1 - Cover page'!$B$9-I832)= 5,"5", IF(('1 - Cover page'!$B$9-I832)= 6,"6", IF(('1 - Cover page'!$B$9-I832)= 7,"7", IF(('1 - Cover page'!$B$9-I832)= 8,"8", IF(('1 - Cover page'!$B$9-I832)= 9,"9", IF(('1 - Cover page'!$B$9-I832)= 10,"10", IF(('1 - Cover page'!$B$9-I832)= 11,"11", IF(('1 - Cover page'!$B$9-I832)= 12,"12", IF(('1 - Cover page'!$B$9-I832)= 13,"13", IF(('1 - Cover page'!$B$9-I832)= 14,"14", IF(('1 - Cover page'!$B$9-I832)= 15,"15",  ""))))))))))))))))</f>
        <v>0</v>
      </c>
      <c r="AA832" t="e">
        <f>VLOOKUP(E832,'Age group'!$A$2:$B$7,2,TRUE)</f>
        <v>#N/A</v>
      </c>
    </row>
    <row r="833" spans="1:27" ht="12.75" x14ac:dyDescent="0.2">
      <c r="A833" s="30">
        <v>830</v>
      </c>
      <c r="B833" s="31"/>
      <c r="C833" s="31"/>
      <c r="D833" s="32"/>
      <c r="E833" s="104"/>
      <c r="F833" s="31"/>
      <c r="G833" s="31"/>
      <c r="H833" s="33"/>
      <c r="I833" s="16"/>
      <c r="J833" s="34"/>
      <c r="K833" s="34"/>
      <c r="L833" s="35"/>
      <c r="M833" s="36"/>
      <c r="N833" s="37"/>
      <c r="O833" s="37"/>
      <c r="P833" s="37"/>
      <c r="Q833" s="38"/>
      <c r="R833" s="38"/>
      <c r="S833" s="37"/>
      <c r="T833" s="39"/>
      <c r="U833" s="39"/>
      <c r="V833" s="40"/>
      <c r="X833" t="str">
        <f>IF(('1 - Cover page'!$B$9-M833)&lt;6,"&lt;=5 Days","&gt;5 Days")</f>
        <v>&lt;=5 Days</v>
      </c>
      <c r="Y833" t="str">
        <f>IF(('1 - Cover page'!$B$9-M833)=0,"0", IF(('1 - Cover page'!$B$9-M833)= 1,"1", IF(('1 - Cover page'!$B$9-M833)= 2,"2", IF(('1 - Cover page'!$B$9-M833)= 3,"3", IF(('1 - Cover page'!$B$9-M833)= 4,"4", IF(('1 - Cover page'!$B$9-M833)= 5,"5", IF(('1 - Cover page'!$B$9-M833)= 6,"6", IF(('1 - Cover page'!$B$9-M833)= 7,"7", IF(('1 - Cover page'!$B$9-M833)= 8,"8", IF(('1 - Cover page'!$B$9-M833)= 9,"9", IF(('1 - Cover page'!$B$9-M833)= 10,"10", IF(('1 - Cover page'!$B$9-M833)= 11,"11", IF(('1 - Cover page'!$B$9-M833)= 12,"12", IF(('1 - Cover page'!$B$9-M833)= 13,"13", IF(('1 - Cover page'!$B$9-M833)= 14,"14", IF(('1 - Cover page'!$B$9-M833)= 15,"15",  ""))))))))))))))))</f>
        <v>0</v>
      </c>
      <c r="Z833" t="str">
        <f>IF(('1 - Cover page'!$B$9-I833)=0,"0", IF(('1 - Cover page'!$B$9-I833)= 1,"1", IF(('1 - Cover page'!$B$9-I833)= 2,"2", IF(('1 - Cover page'!$B$9-I833)= 3,"3", IF(('1 - Cover page'!$B$9-I833)= 4,"4", IF(('1 - Cover page'!$B$9-I833)= 5,"5", IF(('1 - Cover page'!$B$9-I833)= 6,"6", IF(('1 - Cover page'!$B$9-I833)= 7,"7", IF(('1 - Cover page'!$B$9-I833)= 8,"8", IF(('1 - Cover page'!$B$9-I833)= 9,"9", IF(('1 - Cover page'!$B$9-I833)= 10,"10", IF(('1 - Cover page'!$B$9-I833)= 11,"11", IF(('1 - Cover page'!$B$9-I833)= 12,"12", IF(('1 - Cover page'!$B$9-I833)= 13,"13", IF(('1 - Cover page'!$B$9-I833)= 14,"14", IF(('1 - Cover page'!$B$9-I833)= 15,"15",  ""))))))))))))))))</f>
        <v>0</v>
      </c>
      <c r="AA833" t="e">
        <f>VLOOKUP(E833,'Age group'!$A$2:$B$7,2,TRUE)</f>
        <v>#N/A</v>
      </c>
    </row>
    <row r="834" spans="1:27" ht="12.75" x14ac:dyDescent="0.2">
      <c r="A834" s="30">
        <v>831</v>
      </c>
      <c r="B834" s="31"/>
      <c r="C834" s="31"/>
      <c r="D834" s="32"/>
      <c r="E834" s="104"/>
      <c r="F834" s="31"/>
      <c r="G834" s="31"/>
      <c r="H834" s="33"/>
      <c r="I834" s="16"/>
      <c r="J834" s="34"/>
      <c r="K834" s="34"/>
      <c r="L834" s="35"/>
      <c r="M834" s="36"/>
      <c r="N834" s="37"/>
      <c r="O834" s="37"/>
      <c r="P834" s="37"/>
      <c r="Q834" s="38"/>
      <c r="R834" s="38"/>
      <c r="S834" s="37"/>
      <c r="T834" s="39"/>
      <c r="U834" s="39"/>
      <c r="V834" s="40"/>
      <c r="X834" t="str">
        <f>IF(('1 - Cover page'!$B$9-M834)&lt;6,"&lt;=5 Days","&gt;5 Days")</f>
        <v>&lt;=5 Days</v>
      </c>
      <c r="Y834" t="str">
        <f>IF(('1 - Cover page'!$B$9-M834)=0,"0", IF(('1 - Cover page'!$B$9-M834)= 1,"1", IF(('1 - Cover page'!$B$9-M834)= 2,"2", IF(('1 - Cover page'!$B$9-M834)= 3,"3", IF(('1 - Cover page'!$B$9-M834)= 4,"4", IF(('1 - Cover page'!$B$9-M834)= 5,"5", IF(('1 - Cover page'!$B$9-M834)= 6,"6", IF(('1 - Cover page'!$B$9-M834)= 7,"7", IF(('1 - Cover page'!$B$9-M834)= 8,"8", IF(('1 - Cover page'!$B$9-M834)= 9,"9", IF(('1 - Cover page'!$B$9-M834)= 10,"10", IF(('1 - Cover page'!$B$9-M834)= 11,"11", IF(('1 - Cover page'!$B$9-M834)= 12,"12", IF(('1 - Cover page'!$B$9-M834)= 13,"13", IF(('1 - Cover page'!$B$9-M834)= 14,"14", IF(('1 - Cover page'!$B$9-M834)= 15,"15",  ""))))))))))))))))</f>
        <v>0</v>
      </c>
      <c r="Z834" t="str">
        <f>IF(('1 - Cover page'!$B$9-I834)=0,"0", IF(('1 - Cover page'!$B$9-I834)= 1,"1", IF(('1 - Cover page'!$B$9-I834)= 2,"2", IF(('1 - Cover page'!$B$9-I834)= 3,"3", IF(('1 - Cover page'!$B$9-I834)= 4,"4", IF(('1 - Cover page'!$B$9-I834)= 5,"5", IF(('1 - Cover page'!$B$9-I834)= 6,"6", IF(('1 - Cover page'!$B$9-I834)= 7,"7", IF(('1 - Cover page'!$B$9-I834)= 8,"8", IF(('1 - Cover page'!$B$9-I834)= 9,"9", IF(('1 - Cover page'!$B$9-I834)= 10,"10", IF(('1 - Cover page'!$B$9-I834)= 11,"11", IF(('1 - Cover page'!$B$9-I834)= 12,"12", IF(('1 - Cover page'!$B$9-I834)= 13,"13", IF(('1 - Cover page'!$B$9-I834)= 14,"14", IF(('1 - Cover page'!$B$9-I834)= 15,"15",  ""))))))))))))))))</f>
        <v>0</v>
      </c>
      <c r="AA834" t="e">
        <f>VLOOKUP(E834,'Age group'!$A$2:$B$7,2,TRUE)</f>
        <v>#N/A</v>
      </c>
    </row>
    <row r="835" spans="1:27" ht="12.75" x14ac:dyDescent="0.2">
      <c r="A835" s="30">
        <v>832</v>
      </c>
      <c r="B835" s="31"/>
      <c r="C835" s="31"/>
      <c r="D835" s="32"/>
      <c r="E835" s="104"/>
      <c r="F835" s="31"/>
      <c r="G835" s="31"/>
      <c r="H835" s="33"/>
      <c r="I835" s="16"/>
      <c r="J835" s="34"/>
      <c r="K835" s="34"/>
      <c r="L835" s="35"/>
      <c r="M835" s="36"/>
      <c r="N835" s="37"/>
      <c r="O835" s="37"/>
      <c r="P835" s="37"/>
      <c r="Q835" s="38"/>
      <c r="R835" s="38"/>
      <c r="S835" s="37"/>
      <c r="T835" s="39"/>
      <c r="U835" s="39"/>
      <c r="V835" s="40"/>
      <c r="X835" t="str">
        <f>IF(('1 - Cover page'!$B$9-M835)&lt;6,"&lt;=5 Days","&gt;5 Days")</f>
        <v>&lt;=5 Days</v>
      </c>
      <c r="Y835" t="str">
        <f>IF(('1 - Cover page'!$B$9-M835)=0,"0", IF(('1 - Cover page'!$B$9-M835)= 1,"1", IF(('1 - Cover page'!$B$9-M835)= 2,"2", IF(('1 - Cover page'!$B$9-M835)= 3,"3", IF(('1 - Cover page'!$B$9-M835)= 4,"4", IF(('1 - Cover page'!$B$9-M835)= 5,"5", IF(('1 - Cover page'!$B$9-M835)= 6,"6", IF(('1 - Cover page'!$B$9-M835)= 7,"7", IF(('1 - Cover page'!$B$9-M835)= 8,"8", IF(('1 - Cover page'!$B$9-M835)= 9,"9", IF(('1 - Cover page'!$B$9-M835)= 10,"10", IF(('1 - Cover page'!$B$9-M835)= 11,"11", IF(('1 - Cover page'!$B$9-M835)= 12,"12", IF(('1 - Cover page'!$B$9-M835)= 13,"13", IF(('1 - Cover page'!$B$9-M835)= 14,"14", IF(('1 - Cover page'!$B$9-M835)= 15,"15",  ""))))))))))))))))</f>
        <v>0</v>
      </c>
      <c r="Z835" t="str">
        <f>IF(('1 - Cover page'!$B$9-I835)=0,"0", IF(('1 - Cover page'!$B$9-I835)= 1,"1", IF(('1 - Cover page'!$B$9-I835)= 2,"2", IF(('1 - Cover page'!$B$9-I835)= 3,"3", IF(('1 - Cover page'!$B$9-I835)= 4,"4", IF(('1 - Cover page'!$B$9-I835)= 5,"5", IF(('1 - Cover page'!$B$9-I835)= 6,"6", IF(('1 - Cover page'!$B$9-I835)= 7,"7", IF(('1 - Cover page'!$B$9-I835)= 8,"8", IF(('1 - Cover page'!$B$9-I835)= 9,"9", IF(('1 - Cover page'!$B$9-I835)= 10,"10", IF(('1 - Cover page'!$B$9-I835)= 11,"11", IF(('1 - Cover page'!$B$9-I835)= 12,"12", IF(('1 - Cover page'!$B$9-I835)= 13,"13", IF(('1 - Cover page'!$B$9-I835)= 14,"14", IF(('1 - Cover page'!$B$9-I835)= 15,"15",  ""))))))))))))))))</f>
        <v>0</v>
      </c>
      <c r="AA835" t="e">
        <f>VLOOKUP(E835,'Age group'!$A$2:$B$7,2,TRUE)</f>
        <v>#N/A</v>
      </c>
    </row>
    <row r="836" spans="1:27" ht="12.75" x14ac:dyDescent="0.2">
      <c r="A836" s="30">
        <v>833</v>
      </c>
      <c r="B836" s="31"/>
      <c r="C836" s="31"/>
      <c r="D836" s="32"/>
      <c r="E836" s="104"/>
      <c r="F836" s="31"/>
      <c r="G836" s="31"/>
      <c r="H836" s="33"/>
      <c r="I836" s="16"/>
      <c r="J836" s="34"/>
      <c r="K836" s="34"/>
      <c r="L836" s="35"/>
      <c r="M836" s="36"/>
      <c r="N836" s="37"/>
      <c r="O836" s="37"/>
      <c r="P836" s="37"/>
      <c r="Q836" s="38"/>
      <c r="R836" s="38"/>
      <c r="S836" s="37"/>
      <c r="T836" s="39"/>
      <c r="U836" s="39"/>
      <c r="V836" s="40"/>
      <c r="X836" t="str">
        <f>IF(('1 - Cover page'!$B$9-M836)&lt;6,"&lt;=5 Days","&gt;5 Days")</f>
        <v>&lt;=5 Days</v>
      </c>
      <c r="Y836" t="str">
        <f>IF(('1 - Cover page'!$B$9-M836)=0,"0", IF(('1 - Cover page'!$B$9-M836)= 1,"1", IF(('1 - Cover page'!$B$9-M836)= 2,"2", IF(('1 - Cover page'!$B$9-M836)= 3,"3", IF(('1 - Cover page'!$B$9-M836)= 4,"4", IF(('1 - Cover page'!$B$9-M836)= 5,"5", IF(('1 - Cover page'!$B$9-M836)= 6,"6", IF(('1 - Cover page'!$B$9-M836)= 7,"7", IF(('1 - Cover page'!$B$9-M836)= 8,"8", IF(('1 - Cover page'!$B$9-M836)= 9,"9", IF(('1 - Cover page'!$B$9-M836)= 10,"10", IF(('1 - Cover page'!$B$9-M836)= 11,"11", IF(('1 - Cover page'!$B$9-M836)= 12,"12", IF(('1 - Cover page'!$B$9-M836)= 13,"13", IF(('1 - Cover page'!$B$9-M836)= 14,"14", IF(('1 - Cover page'!$B$9-M836)= 15,"15",  ""))))))))))))))))</f>
        <v>0</v>
      </c>
      <c r="Z836" t="str">
        <f>IF(('1 - Cover page'!$B$9-I836)=0,"0", IF(('1 - Cover page'!$B$9-I836)= 1,"1", IF(('1 - Cover page'!$B$9-I836)= 2,"2", IF(('1 - Cover page'!$B$9-I836)= 3,"3", IF(('1 - Cover page'!$B$9-I836)= 4,"4", IF(('1 - Cover page'!$B$9-I836)= 5,"5", IF(('1 - Cover page'!$B$9-I836)= 6,"6", IF(('1 - Cover page'!$B$9-I836)= 7,"7", IF(('1 - Cover page'!$B$9-I836)= 8,"8", IF(('1 - Cover page'!$B$9-I836)= 9,"9", IF(('1 - Cover page'!$B$9-I836)= 10,"10", IF(('1 - Cover page'!$B$9-I836)= 11,"11", IF(('1 - Cover page'!$B$9-I836)= 12,"12", IF(('1 - Cover page'!$B$9-I836)= 13,"13", IF(('1 - Cover page'!$B$9-I836)= 14,"14", IF(('1 - Cover page'!$B$9-I836)= 15,"15",  ""))))))))))))))))</f>
        <v>0</v>
      </c>
      <c r="AA836" t="e">
        <f>VLOOKUP(E836,'Age group'!$A$2:$B$7,2,TRUE)</f>
        <v>#N/A</v>
      </c>
    </row>
    <row r="837" spans="1:27" ht="12.75" x14ac:dyDescent="0.2">
      <c r="A837" s="30">
        <v>834</v>
      </c>
      <c r="B837" s="31"/>
      <c r="C837" s="31"/>
      <c r="D837" s="32"/>
      <c r="E837" s="104"/>
      <c r="F837" s="31"/>
      <c r="G837" s="31"/>
      <c r="H837" s="33"/>
      <c r="I837" s="16"/>
      <c r="J837" s="34"/>
      <c r="K837" s="34"/>
      <c r="L837" s="35"/>
      <c r="M837" s="36"/>
      <c r="N837" s="37"/>
      <c r="O837" s="37"/>
      <c r="P837" s="37"/>
      <c r="Q837" s="38"/>
      <c r="R837" s="38"/>
      <c r="S837" s="37"/>
      <c r="T837" s="39"/>
      <c r="U837" s="39"/>
      <c r="V837" s="40"/>
      <c r="X837" t="str">
        <f>IF(('1 - Cover page'!$B$9-M837)&lt;6,"&lt;=5 Days","&gt;5 Days")</f>
        <v>&lt;=5 Days</v>
      </c>
      <c r="Y837" t="str">
        <f>IF(('1 - Cover page'!$B$9-M837)=0,"0", IF(('1 - Cover page'!$B$9-M837)= 1,"1", IF(('1 - Cover page'!$B$9-M837)= 2,"2", IF(('1 - Cover page'!$B$9-M837)= 3,"3", IF(('1 - Cover page'!$B$9-M837)= 4,"4", IF(('1 - Cover page'!$B$9-M837)= 5,"5", IF(('1 - Cover page'!$B$9-M837)= 6,"6", IF(('1 - Cover page'!$B$9-M837)= 7,"7", IF(('1 - Cover page'!$B$9-M837)= 8,"8", IF(('1 - Cover page'!$B$9-M837)= 9,"9", IF(('1 - Cover page'!$B$9-M837)= 10,"10", IF(('1 - Cover page'!$B$9-M837)= 11,"11", IF(('1 - Cover page'!$B$9-M837)= 12,"12", IF(('1 - Cover page'!$B$9-M837)= 13,"13", IF(('1 - Cover page'!$B$9-M837)= 14,"14", IF(('1 - Cover page'!$B$9-M837)= 15,"15",  ""))))))))))))))))</f>
        <v>0</v>
      </c>
      <c r="Z837" t="str">
        <f>IF(('1 - Cover page'!$B$9-I837)=0,"0", IF(('1 - Cover page'!$B$9-I837)= 1,"1", IF(('1 - Cover page'!$B$9-I837)= 2,"2", IF(('1 - Cover page'!$B$9-I837)= 3,"3", IF(('1 - Cover page'!$B$9-I837)= 4,"4", IF(('1 - Cover page'!$B$9-I837)= 5,"5", IF(('1 - Cover page'!$B$9-I837)= 6,"6", IF(('1 - Cover page'!$B$9-I837)= 7,"7", IF(('1 - Cover page'!$B$9-I837)= 8,"8", IF(('1 - Cover page'!$B$9-I837)= 9,"9", IF(('1 - Cover page'!$B$9-I837)= 10,"10", IF(('1 - Cover page'!$B$9-I837)= 11,"11", IF(('1 - Cover page'!$B$9-I837)= 12,"12", IF(('1 - Cover page'!$B$9-I837)= 13,"13", IF(('1 - Cover page'!$B$9-I837)= 14,"14", IF(('1 - Cover page'!$B$9-I837)= 15,"15",  ""))))))))))))))))</f>
        <v>0</v>
      </c>
      <c r="AA837" t="e">
        <f>VLOOKUP(E837,'Age group'!$A$2:$B$7,2,TRUE)</f>
        <v>#N/A</v>
      </c>
    </row>
    <row r="838" spans="1:27" ht="12.75" x14ac:dyDescent="0.2">
      <c r="A838" s="30">
        <v>835</v>
      </c>
      <c r="B838" s="31"/>
      <c r="C838" s="31"/>
      <c r="D838" s="32"/>
      <c r="E838" s="104"/>
      <c r="F838" s="31"/>
      <c r="G838" s="31"/>
      <c r="H838" s="33"/>
      <c r="I838" s="16"/>
      <c r="J838" s="34"/>
      <c r="K838" s="34"/>
      <c r="L838" s="35"/>
      <c r="M838" s="36"/>
      <c r="N838" s="37"/>
      <c r="O838" s="37"/>
      <c r="P838" s="37"/>
      <c r="Q838" s="38"/>
      <c r="R838" s="38"/>
      <c r="S838" s="37"/>
      <c r="T838" s="39"/>
      <c r="U838" s="39"/>
      <c r="V838" s="40"/>
      <c r="X838" t="str">
        <f>IF(('1 - Cover page'!$B$9-M838)&lt;6,"&lt;=5 Days","&gt;5 Days")</f>
        <v>&lt;=5 Days</v>
      </c>
      <c r="Y838" t="str">
        <f>IF(('1 - Cover page'!$B$9-M838)=0,"0", IF(('1 - Cover page'!$B$9-M838)= 1,"1", IF(('1 - Cover page'!$B$9-M838)= 2,"2", IF(('1 - Cover page'!$B$9-M838)= 3,"3", IF(('1 - Cover page'!$B$9-M838)= 4,"4", IF(('1 - Cover page'!$B$9-M838)= 5,"5", IF(('1 - Cover page'!$B$9-M838)= 6,"6", IF(('1 - Cover page'!$B$9-M838)= 7,"7", IF(('1 - Cover page'!$B$9-M838)= 8,"8", IF(('1 - Cover page'!$B$9-M838)= 9,"9", IF(('1 - Cover page'!$B$9-M838)= 10,"10", IF(('1 - Cover page'!$B$9-M838)= 11,"11", IF(('1 - Cover page'!$B$9-M838)= 12,"12", IF(('1 - Cover page'!$B$9-M838)= 13,"13", IF(('1 - Cover page'!$B$9-M838)= 14,"14", IF(('1 - Cover page'!$B$9-M838)= 15,"15",  ""))))))))))))))))</f>
        <v>0</v>
      </c>
      <c r="Z838" t="str">
        <f>IF(('1 - Cover page'!$B$9-I838)=0,"0", IF(('1 - Cover page'!$B$9-I838)= 1,"1", IF(('1 - Cover page'!$B$9-I838)= 2,"2", IF(('1 - Cover page'!$B$9-I838)= 3,"3", IF(('1 - Cover page'!$B$9-I838)= 4,"4", IF(('1 - Cover page'!$B$9-I838)= 5,"5", IF(('1 - Cover page'!$B$9-I838)= 6,"6", IF(('1 - Cover page'!$B$9-I838)= 7,"7", IF(('1 - Cover page'!$B$9-I838)= 8,"8", IF(('1 - Cover page'!$B$9-I838)= 9,"9", IF(('1 - Cover page'!$B$9-I838)= 10,"10", IF(('1 - Cover page'!$B$9-I838)= 11,"11", IF(('1 - Cover page'!$B$9-I838)= 12,"12", IF(('1 - Cover page'!$B$9-I838)= 13,"13", IF(('1 - Cover page'!$B$9-I838)= 14,"14", IF(('1 - Cover page'!$B$9-I838)= 15,"15",  ""))))))))))))))))</f>
        <v>0</v>
      </c>
      <c r="AA838" t="e">
        <f>VLOOKUP(E838,'Age group'!$A$2:$B$7,2,TRUE)</f>
        <v>#N/A</v>
      </c>
    </row>
    <row r="839" spans="1:27" ht="12.75" x14ac:dyDescent="0.2">
      <c r="A839" s="30">
        <v>836</v>
      </c>
      <c r="B839" s="31"/>
      <c r="C839" s="31"/>
      <c r="D839" s="32"/>
      <c r="E839" s="104"/>
      <c r="F839" s="31"/>
      <c r="G839" s="31"/>
      <c r="H839" s="33"/>
      <c r="I839" s="16"/>
      <c r="J839" s="34"/>
      <c r="K839" s="34"/>
      <c r="L839" s="35"/>
      <c r="M839" s="36"/>
      <c r="N839" s="37"/>
      <c r="O839" s="37"/>
      <c r="P839" s="37"/>
      <c r="Q839" s="38"/>
      <c r="R839" s="38"/>
      <c r="S839" s="37"/>
      <c r="T839" s="39"/>
      <c r="U839" s="39"/>
      <c r="V839" s="40"/>
      <c r="X839" t="str">
        <f>IF(('1 - Cover page'!$B$9-M839)&lt;6,"&lt;=5 Days","&gt;5 Days")</f>
        <v>&lt;=5 Days</v>
      </c>
      <c r="Y839" t="str">
        <f>IF(('1 - Cover page'!$B$9-M839)=0,"0", IF(('1 - Cover page'!$B$9-M839)= 1,"1", IF(('1 - Cover page'!$B$9-M839)= 2,"2", IF(('1 - Cover page'!$B$9-M839)= 3,"3", IF(('1 - Cover page'!$B$9-M839)= 4,"4", IF(('1 - Cover page'!$B$9-M839)= 5,"5", IF(('1 - Cover page'!$B$9-M839)= 6,"6", IF(('1 - Cover page'!$B$9-M839)= 7,"7", IF(('1 - Cover page'!$B$9-M839)= 8,"8", IF(('1 - Cover page'!$B$9-M839)= 9,"9", IF(('1 - Cover page'!$B$9-M839)= 10,"10", IF(('1 - Cover page'!$B$9-M839)= 11,"11", IF(('1 - Cover page'!$B$9-M839)= 12,"12", IF(('1 - Cover page'!$B$9-M839)= 13,"13", IF(('1 - Cover page'!$B$9-M839)= 14,"14", IF(('1 - Cover page'!$B$9-M839)= 15,"15",  ""))))))))))))))))</f>
        <v>0</v>
      </c>
      <c r="Z839" t="str">
        <f>IF(('1 - Cover page'!$B$9-I839)=0,"0", IF(('1 - Cover page'!$B$9-I839)= 1,"1", IF(('1 - Cover page'!$B$9-I839)= 2,"2", IF(('1 - Cover page'!$B$9-I839)= 3,"3", IF(('1 - Cover page'!$B$9-I839)= 4,"4", IF(('1 - Cover page'!$B$9-I839)= 5,"5", IF(('1 - Cover page'!$B$9-I839)= 6,"6", IF(('1 - Cover page'!$B$9-I839)= 7,"7", IF(('1 - Cover page'!$B$9-I839)= 8,"8", IF(('1 - Cover page'!$B$9-I839)= 9,"9", IF(('1 - Cover page'!$B$9-I839)= 10,"10", IF(('1 - Cover page'!$B$9-I839)= 11,"11", IF(('1 - Cover page'!$B$9-I839)= 12,"12", IF(('1 - Cover page'!$B$9-I839)= 13,"13", IF(('1 - Cover page'!$B$9-I839)= 14,"14", IF(('1 - Cover page'!$B$9-I839)= 15,"15",  ""))))))))))))))))</f>
        <v>0</v>
      </c>
      <c r="AA839" t="e">
        <f>VLOOKUP(E839,'Age group'!$A$2:$B$7,2,TRUE)</f>
        <v>#N/A</v>
      </c>
    </row>
    <row r="840" spans="1:27" ht="12.75" x14ac:dyDescent="0.2">
      <c r="A840" s="30">
        <v>837</v>
      </c>
      <c r="B840" s="31"/>
      <c r="C840" s="31"/>
      <c r="D840" s="32"/>
      <c r="E840" s="104"/>
      <c r="F840" s="31"/>
      <c r="G840" s="31"/>
      <c r="H840" s="33"/>
      <c r="I840" s="16"/>
      <c r="J840" s="34"/>
      <c r="K840" s="34"/>
      <c r="L840" s="35"/>
      <c r="M840" s="36"/>
      <c r="N840" s="37"/>
      <c r="O840" s="37"/>
      <c r="P840" s="37"/>
      <c r="Q840" s="38"/>
      <c r="R840" s="38"/>
      <c r="S840" s="37"/>
      <c r="T840" s="39"/>
      <c r="U840" s="39"/>
      <c r="V840" s="40"/>
      <c r="X840" t="str">
        <f>IF(('1 - Cover page'!$B$9-M840)&lt;6,"&lt;=5 Days","&gt;5 Days")</f>
        <v>&lt;=5 Days</v>
      </c>
      <c r="Y840" t="str">
        <f>IF(('1 - Cover page'!$B$9-M840)=0,"0", IF(('1 - Cover page'!$B$9-M840)= 1,"1", IF(('1 - Cover page'!$B$9-M840)= 2,"2", IF(('1 - Cover page'!$B$9-M840)= 3,"3", IF(('1 - Cover page'!$B$9-M840)= 4,"4", IF(('1 - Cover page'!$B$9-M840)= 5,"5", IF(('1 - Cover page'!$B$9-M840)= 6,"6", IF(('1 - Cover page'!$B$9-M840)= 7,"7", IF(('1 - Cover page'!$B$9-M840)= 8,"8", IF(('1 - Cover page'!$B$9-M840)= 9,"9", IF(('1 - Cover page'!$B$9-M840)= 10,"10", IF(('1 - Cover page'!$B$9-M840)= 11,"11", IF(('1 - Cover page'!$B$9-M840)= 12,"12", IF(('1 - Cover page'!$B$9-M840)= 13,"13", IF(('1 - Cover page'!$B$9-M840)= 14,"14", IF(('1 - Cover page'!$B$9-M840)= 15,"15",  ""))))))))))))))))</f>
        <v>0</v>
      </c>
      <c r="Z840" t="str">
        <f>IF(('1 - Cover page'!$B$9-I840)=0,"0", IF(('1 - Cover page'!$B$9-I840)= 1,"1", IF(('1 - Cover page'!$B$9-I840)= 2,"2", IF(('1 - Cover page'!$B$9-I840)= 3,"3", IF(('1 - Cover page'!$B$9-I840)= 4,"4", IF(('1 - Cover page'!$B$9-I840)= 5,"5", IF(('1 - Cover page'!$B$9-I840)= 6,"6", IF(('1 - Cover page'!$B$9-I840)= 7,"7", IF(('1 - Cover page'!$B$9-I840)= 8,"8", IF(('1 - Cover page'!$B$9-I840)= 9,"9", IF(('1 - Cover page'!$B$9-I840)= 10,"10", IF(('1 - Cover page'!$B$9-I840)= 11,"11", IF(('1 - Cover page'!$B$9-I840)= 12,"12", IF(('1 - Cover page'!$B$9-I840)= 13,"13", IF(('1 - Cover page'!$B$9-I840)= 14,"14", IF(('1 - Cover page'!$B$9-I840)= 15,"15",  ""))))))))))))))))</f>
        <v>0</v>
      </c>
      <c r="AA840" t="e">
        <f>VLOOKUP(E840,'Age group'!$A$2:$B$7,2,TRUE)</f>
        <v>#N/A</v>
      </c>
    </row>
    <row r="841" spans="1:27" ht="12.75" x14ac:dyDescent="0.2">
      <c r="A841" s="30">
        <v>838</v>
      </c>
      <c r="B841" s="31"/>
      <c r="C841" s="31"/>
      <c r="D841" s="32"/>
      <c r="E841" s="104"/>
      <c r="F841" s="31"/>
      <c r="G841" s="31"/>
      <c r="H841" s="33"/>
      <c r="I841" s="16"/>
      <c r="J841" s="34"/>
      <c r="K841" s="34"/>
      <c r="L841" s="35"/>
      <c r="M841" s="36"/>
      <c r="N841" s="37"/>
      <c r="O841" s="37"/>
      <c r="P841" s="37"/>
      <c r="Q841" s="38"/>
      <c r="R841" s="38"/>
      <c r="S841" s="37"/>
      <c r="T841" s="39"/>
      <c r="U841" s="39"/>
      <c r="V841" s="40"/>
      <c r="X841" t="str">
        <f>IF(('1 - Cover page'!$B$9-M841)&lt;6,"&lt;=5 Days","&gt;5 Days")</f>
        <v>&lt;=5 Days</v>
      </c>
      <c r="Y841" t="str">
        <f>IF(('1 - Cover page'!$B$9-M841)=0,"0", IF(('1 - Cover page'!$B$9-M841)= 1,"1", IF(('1 - Cover page'!$B$9-M841)= 2,"2", IF(('1 - Cover page'!$B$9-M841)= 3,"3", IF(('1 - Cover page'!$B$9-M841)= 4,"4", IF(('1 - Cover page'!$B$9-M841)= 5,"5", IF(('1 - Cover page'!$B$9-M841)= 6,"6", IF(('1 - Cover page'!$B$9-M841)= 7,"7", IF(('1 - Cover page'!$B$9-M841)= 8,"8", IF(('1 - Cover page'!$B$9-M841)= 9,"9", IF(('1 - Cover page'!$B$9-M841)= 10,"10", IF(('1 - Cover page'!$B$9-M841)= 11,"11", IF(('1 - Cover page'!$B$9-M841)= 12,"12", IF(('1 - Cover page'!$B$9-M841)= 13,"13", IF(('1 - Cover page'!$B$9-M841)= 14,"14", IF(('1 - Cover page'!$B$9-M841)= 15,"15",  ""))))))))))))))))</f>
        <v>0</v>
      </c>
      <c r="Z841" t="str">
        <f>IF(('1 - Cover page'!$B$9-I841)=0,"0", IF(('1 - Cover page'!$B$9-I841)= 1,"1", IF(('1 - Cover page'!$B$9-I841)= 2,"2", IF(('1 - Cover page'!$B$9-I841)= 3,"3", IF(('1 - Cover page'!$B$9-I841)= 4,"4", IF(('1 - Cover page'!$B$9-I841)= 5,"5", IF(('1 - Cover page'!$B$9-I841)= 6,"6", IF(('1 - Cover page'!$B$9-I841)= 7,"7", IF(('1 - Cover page'!$B$9-I841)= 8,"8", IF(('1 - Cover page'!$B$9-I841)= 9,"9", IF(('1 - Cover page'!$B$9-I841)= 10,"10", IF(('1 - Cover page'!$B$9-I841)= 11,"11", IF(('1 - Cover page'!$B$9-I841)= 12,"12", IF(('1 - Cover page'!$B$9-I841)= 13,"13", IF(('1 - Cover page'!$B$9-I841)= 14,"14", IF(('1 - Cover page'!$B$9-I841)= 15,"15",  ""))))))))))))))))</f>
        <v>0</v>
      </c>
      <c r="AA841" t="e">
        <f>VLOOKUP(E841,'Age group'!$A$2:$B$7,2,TRUE)</f>
        <v>#N/A</v>
      </c>
    </row>
    <row r="842" spans="1:27" ht="12.75" x14ac:dyDescent="0.2">
      <c r="A842" s="30">
        <v>839</v>
      </c>
      <c r="B842" s="31"/>
      <c r="C842" s="31"/>
      <c r="D842" s="32"/>
      <c r="E842" s="104"/>
      <c r="F842" s="31"/>
      <c r="G842" s="31"/>
      <c r="H842" s="33"/>
      <c r="I842" s="16"/>
      <c r="J842" s="34"/>
      <c r="K842" s="34"/>
      <c r="L842" s="35"/>
      <c r="M842" s="36"/>
      <c r="N842" s="37"/>
      <c r="O842" s="37"/>
      <c r="P842" s="37"/>
      <c r="Q842" s="38"/>
      <c r="R842" s="38"/>
      <c r="S842" s="37"/>
      <c r="T842" s="39"/>
      <c r="U842" s="39"/>
      <c r="V842" s="40"/>
      <c r="X842" t="str">
        <f>IF(('1 - Cover page'!$B$9-M842)&lt;6,"&lt;=5 Days","&gt;5 Days")</f>
        <v>&lt;=5 Days</v>
      </c>
      <c r="Y842" t="str">
        <f>IF(('1 - Cover page'!$B$9-M842)=0,"0", IF(('1 - Cover page'!$B$9-M842)= 1,"1", IF(('1 - Cover page'!$B$9-M842)= 2,"2", IF(('1 - Cover page'!$B$9-M842)= 3,"3", IF(('1 - Cover page'!$B$9-M842)= 4,"4", IF(('1 - Cover page'!$B$9-M842)= 5,"5", IF(('1 - Cover page'!$B$9-M842)= 6,"6", IF(('1 - Cover page'!$B$9-M842)= 7,"7", IF(('1 - Cover page'!$B$9-M842)= 8,"8", IF(('1 - Cover page'!$B$9-M842)= 9,"9", IF(('1 - Cover page'!$B$9-M842)= 10,"10", IF(('1 - Cover page'!$B$9-M842)= 11,"11", IF(('1 - Cover page'!$B$9-M842)= 12,"12", IF(('1 - Cover page'!$B$9-M842)= 13,"13", IF(('1 - Cover page'!$B$9-M842)= 14,"14", IF(('1 - Cover page'!$B$9-M842)= 15,"15",  ""))))))))))))))))</f>
        <v>0</v>
      </c>
      <c r="Z842" t="str">
        <f>IF(('1 - Cover page'!$B$9-I842)=0,"0", IF(('1 - Cover page'!$B$9-I842)= 1,"1", IF(('1 - Cover page'!$B$9-I842)= 2,"2", IF(('1 - Cover page'!$B$9-I842)= 3,"3", IF(('1 - Cover page'!$B$9-I842)= 4,"4", IF(('1 - Cover page'!$B$9-I842)= 5,"5", IF(('1 - Cover page'!$B$9-I842)= 6,"6", IF(('1 - Cover page'!$B$9-I842)= 7,"7", IF(('1 - Cover page'!$B$9-I842)= 8,"8", IF(('1 - Cover page'!$B$9-I842)= 9,"9", IF(('1 - Cover page'!$B$9-I842)= 10,"10", IF(('1 - Cover page'!$B$9-I842)= 11,"11", IF(('1 - Cover page'!$B$9-I842)= 12,"12", IF(('1 - Cover page'!$B$9-I842)= 13,"13", IF(('1 - Cover page'!$B$9-I842)= 14,"14", IF(('1 - Cover page'!$B$9-I842)= 15,"15",  ""))))))))))))))))</f>
        <v>0</v>
      </c>
      <c r="AA842" t="e">
        <f>VLOOKUP(E842,'Age group'!$A$2:$B$7,2,TRUE)</f>
        <v>#N/A</v>
      </c>
    </row>
    <row r="843" spans="1:27" ht="12.75" x14ac:dyDescent="0.2">
      <c r="A843" s="30">
        <v>840</v>
      </c>
      <c r="B843" s="31"/>
      <c r="C843" s="31"/>
      <c r="D843" s="32"/>
      <c r="E843" s="104"/>
      <c r="F843" s="31"/>
      <c r="G843" s="31"/>
      <c r="H843" s="33"/>
      <c r="I843" s="16"/>
      <c r="J843" s="34"/>
      <c r="K843" s="34"/>
      <c r="L843" s="35"/>
      <c r="M843" s="36"/>
      <c r="N843" s="37"/>
      <c r="O843" s="37"/>
      <c r="P843" s="37"/>
      <c r="Q843" s="38"/>
      <c r="R843" s="38"/>
      <c r="S843" s="37"/>
      <c r="T843" s="39"/>
      <c r="U843" s="39"/>
      <c r="V843" s="40"/>
      <c r="X843" t="str">
        <f>IF(('1 - Cover page'!$B$9-M843)&lt;6,"&lt;=5 Days","&gt;5 Days")</f>
        <v>&lt;=5 Days</v>
      </c>
      <c r="Y843" t="str">
        <f>IF(('1 - Cover page'!$B$9-M843)=0,"0", IF(('1 - Cover page'!$B$9-M843)= 1,"1", IF(('1 - Cover page'!$B$9-M843)= 2,"2", IF(('1 - Cover page'!$B$9-M843)= 3,"3", IF(('1 - Cover page'!$B$9-M843)= 4,"4", IF(('1 - Cover page'!$B$9-M843)= 5,"5", IF(('1 - Cover page'!$B$9-M843)= 6,"6", IF(('1 - Cover page'!$B$9-M843)= 7,"7", IF(('1 - Cover page'!$B$9-M843)= 8,"8", IF(('1 - Cover page'!$B$9-M843)= 9,"9", IF(('1 - Cover page'!$B$9-M843)= 10,"10", IF(('1 - Cover page'!$B$9-M843)= 11,"11", IF(('1 - Cover page'!$B$9-M843)= 12,"12", IF(('1 - Cover page'!$B$9-M843)= 13,"13", IF(('1 - Cover page'!$B$9-M843)= 14,"14", IF(('1 - Cover page'!$B$9-M843)= 15,"15",  ""))))))))))))))))</f>
        <v>0</v>
      </c>
      <c r="Z843" t="str">
        <f>IF(('1 - Cover page'!$B$9-I843)=0,"0", IF(('1 - Cover page'!$B$9-I843)= 1,"1", IF(('1 - Cover page'!$B$9-I843)= 2,"2", IF(('1 - Cover page'!$B$9-I843)= 3,"3", IF(('1 - Cover page'!$B$9-I843)= 4,"4", IF(('1 - Cover page'!$B$9-I843)= 5,"5", IF(('1 - Cover page'!$B$9-I843)= 6,"6", IF(('1 - Cover page'!$B$9-I843)= 7,"7", IF(('1 - Cover page'!$B$9-I843)= 8,"8", IF(('1 - Cover page'!$B$9-I843)= 9,"9", IF(('1 - Cover page'!$B$9-I843)= 10,"10", IF(('1 - Cover page'!$B$9-I843)= 11,"11", IF(('1 - Cover page'!$B$9-I843)= 12,"12", IF(('1 - Cover page'!$B$9-I843)= 13,"13", IF(('1 - Cover page'!$B$9-I843)= 14,"14", IF(('1 - Cover page'!$B$9-I843)= 15,"15",  ""))))))))))))))))</f>
        <v>0</v>
      </c>
      <c r="AA843" t="e">
        <f>VLOOKUP(E843,'Age group'!$A$2:$B$7,2,TRUE)</f>
        <v>#N/A</v>
      </c>
    </row>
    <row r="844" spans="1:27" ht="12.75" x14ac:dyDescent="0.2">
      <c r="A844" s="30">
        <v>841</v>
      </c>
      <c r="B844" s="31"/>
      <c r="C844" s="31"/>
      <c r="D844" s="32"/>
      <c r="E844" s="104"/>
      <c r="F844" s="31"/>
      <c r="G844" s="31"/>
      <c r="H844" s="33"/>
      <c r="I844" s="16"/>
      <c r="J844" s="34"/>
      <c r="K844" s="34"/>
      <c r="L844" s="35"/>
      <c r="M844" s="36"/>
      <c r="N844" s="37"/>
      <c r="O844" s="37"/>
      <c r="P844" s="37"/>
      <c r="Q844" s="38"/>
      <c r="R844" s="38"/>
      <c r="S844" s="37"/>
      <c r="T844" s="39"/>
      <c r="U844" s="39"/>
      <c r="V844" s="40"/>
      <c r="X844" t="str">
        <f>IF(('1 - Cover page'!$B$9-M844)&lt;6,"&lt;=5 Days","&gt;5 Days")</f>
        <v>&lt;=5 Days</v>
      </c>
      <c r="Y844" t="str">
        <f>IF(('1 - Cover page'!$B$9-M844)=0,"0", IF(('1 - Cover page'!$B$9-M844)= 1,"1", IF(('1 - Cover page'!$B$9-M844)= 2,"2", IF(('1 - Cover page'!$B$9-M844)= 3,"3", IF(('1 - Cover page'!$B$9-M844)= 4,"4", IF(('1 - Cover page'!$B$9-M844)= 5,"5", IF(('1 - Cover page'!$B$9-M844)= 6,"6", IF(('1 - Cover page'!$B$9-M844)= 7,"7", IF(('1 - Cover page'!$B$9-M844)= 8,"8", IF(('1 - Cover page'!$B$9-M844)= 9,"9", IF(('1 - Cover page'!$B$9-M844)= 10,"10", IF(('1 - Cover page'!$B$9-M844)= 11,"11", IF(('1 - Cover page'!$B$9-M844)= 12,"12", IF(('1 - Cover page'!$B$9-M844)= 13,"13", IF(('1 - Cover page'!$B$9-M844)= 14,"14", IF(('1 - Cover page'!$B$9-M844)= 15,"15",  ""))))))))))))))))</f>
        <v>0</v>
      </c>
      <c r="Z844" t="str">
        <f>IF(('1 - Cover page'!$B$9-I844)=0,"0", IF(('1 - Cover page'!$B$9-I844)= 1,"1", IF(('1 - Cover page'!$B$9-I844)= 2,"2", IF(('1 - Cover page'!$B$9-I844)= 3,"3", IF(('1 - Cover page'!$B$9-I844)= 4,"4", IF(('1 - Cover page'!$B$9-I844)= 5,"5", IF(('1 - Cover page'!$B$9-I844)= 6,"6", IF(('1 - Cover page'!$B$9-I844)= 7,"7", IF(('1 - Cover page'!$B$9-I844)= 8,"8", IF(('1 - Cover page'!$B$9-I844)= 9,"9", IF(('1 - Cover page'!$B$9-I844)= 10,"10", IF(('1 - Cover page'!$B$9-I844)= 11,"11", IF(('1 - Cover page'!$B$9-I844)= 12,"12", IF(('1 - Cover page'!$B$9-I844)= 13,"13", IF(('1 - Cover page'!$B$9-I844)= 14,"14", IF(('1 - Cover page'!$B$9-I844)= 15,"15",  ""))))))))))))))))</f>
        <v>0</v>
      </c>
      <c r="AA844" t="e">
        <f>VLOOKUP(E844,'Age group'!$A$2:$B$7,2,TRUE)</f>
        <v>#N/A</v>
      </c>
    </row>
    <row r="845" spans="1:27" ht="12.75" x14ac:dyDescent="0.2">
      <c r="A845" s="30">
        <v>842</v>
      </c>
      <c r="B845" s="31"/>
      <c r="C845" s="31"/>
      <c r="D845" s="32"/>
      <c r="E845" s="104"/>
      <c r="F845" s="31"/>
      <c r="G845" s="31"/>
      <c r="H845" s="33"/>
      <c r="I845" s="16"/>
      <c r="J845" s="34"/>
      <c r="K845" s="34"/>
      <c r="L845" s="35"/>
      <c r="M845" s="36"/>
      <c r="N845" s="37"/>
      <c r="O845" s="37"/>
      <c r="P845" s="37"/>
      <c r="Q845" s="38"/>
      <c r="R845" s="38"/>
      <c r="S845" s="37"/>
      <c r="T845" s="39"/>
      <c r="U845" s="39"/>
      <c r="V845" s="40"/>
      <c r="X845" t="str">
        <f>IF(('1 - Cover page'!$B$9-M845)&lt;6,"&lt;=5 Days","&gt;5 Days")</f>
        <v>&lt;=5 Days</v>
      </c>
      <c r="Y845" t="str">
        <f>IF(('1 - Cover page'!$B$9-M845)=0,"0", IF(('1 - Cover page'!$B$9-M845)= 1,"1", IF(('1 - Cover page'!$B$9-M845)= 2,"2", IF(('1 - Cover page'!$B$9-M845)= 3,"3", IF(('1 - Cover page'!$B$9-M845)= 4,"4", IF(('1 - Cover page'!$B$9-M845)= 5,"5", IF(('1 - Cover page'!$B$9-M845)= 6,"6", IF(('1 - Cover page'!$B$9-M845)= 7,"7", IF(('1 - Cover page'!$B$9-M845)= 8,"8", IF(('1 - Cover page'!$B$9-M845)= 9,"9", IF(('1 - Cover page'!$B$9-M845)= 10,"10", IF(('1 - Cover page'!$B$9-M845)= 11,"11", IF(('1 - Cover page'!$B$9-M845)= 12,"12", IF(('1 - Cover page'!$B$9-M845)= 13,"13", IF(('1 - Cover page'!$B$9-M845)= 14,"14", IF(('1 - Cover page'!$B$9-M845)= 15,"15",  ""))))))))))))))))</f>
        <v>0</v>
      </c>
      <c r="Z845" t="str">
        <f>IF(('1 - Cover page'!$B$9-I845)=0,"0", IF(('1 - Cover page'!$B$9-I845)= 1,"1", IF(('1 - Cover page'!$B$9-I845)= 2,"2", IF(('1 - Cover page'!$B$9-I845)= 3,"3", IF(('1 - Cover page'!$B$9-I845)= 4,"4", IF(('1 - Cover page'!$B$9-I845)= 5,"5", IF(('1 - Cover page'!$B$9-I845)= 6,"6", IF(('1 - Cover page'!$B$9-I845)= 7,"7", IF(('1 - Cover page'!$B$9-I845)= 8,"8", IF(('1 - Cover page'!$B$9-I845)= 9,"9", IF(('1 - Cover page'!$B$9-I845)= 10,"10", IF(('1 - Cover page'!$B$9-I845)= 11,"11", IF(('1 - Cover page'!$B$9-I845)= 12,"12", IF(('1 - Cover page'!$B$9-I845)= 13,"13", IF(('1 - Cover page'!$B$9-I845)= 14,"14", IF(('1 - Cover page'!$B$9-I845)= 15,"15",  ""))))))))))))))))</f>
        <v>0</v>
      </c>
      <c r="AA845" t="e">
        <f>VLOOKUP(E845,'Age group'!$A$2:$B$7,2,TRUE)</f>
        <v>#N/A</v>
      </c>
    </row>
    <row r="846" spans="1:27" ht="12.75" x14ac:dyDescent="0.2">
      <c r="A846" s="30">
        <v>843</v>
      </c>
      <c r="B846" s="31"/>
      <c r="C846" s="31"/>
      <c r="D846" s="32"/>
      <c r="E846" s="104"/>
      <c r="F846" s="31"/>
      <c r="G846" s="31"/>
      <c r="H846" s="33"/>
      <c r="I846" s="16"/>
      <c r="J846" s="34"/>
      <c r="K846" s="34"/>
      <c r="L846" s="35"/>
      <c r="M846" s="36"/>
      <c r="N846" s="37"/>
      <c r="O846" s="37"/>
      <c r="P846" s="37"/>
      <c r="Q846" s="38"/>
      <c r="R846" s="38"/>
      <c r="S846" s="37"/>
      <c r="T846" s="39"/>
      <c r="U846" s="39"/>
      <c r="V846" s="40"/>
      <c r="X846" t="str">
        <f>IF(('1 - Cover page'!$B$9-M846)&lt;6,"&lt;=5 Days","&gt;5 Days")</f>
        <v>&lt;=5 Days</v>
      </c>
      <c r="Y846" t="str">
        <f>IF(('1 - Cover page'!$B$9-M846)=0,"0", IF(('1 - Cover page'!$B$9-M846)= 1,"1", IF(('1 - Cover page'!$B$9-M846)= 2,"2", IF(('1 - Cover page'!$B$9-M846)= 3,"3", IF(('1 - Cover page'!$B$9-M846)= 4,"4", IF(('1 - Cover page'!$B$9-M846)= 5,"5", IF(('1 - Cover page'!$B$9-M846)= 6,"6", IF(('1 - Cover page'!$B$9-M846)= 7,"7", IF(('1 - Cover page'!$B$9-M846)= 8,"8", IF(('1 - Cover page'!$B$9-M846)= 9,"9", IF(('1 - Cover page'!$B$9-M846)= 10,"10", IF(('1 - Cover page'!$B$9-M846)= 11,"11", IF(('1 - Cover page'!$B$9-M846)= 12,"12", IF(('1 - Cover page'!$B$9-M846)= 13,"13", IF(('1 - Cover page'!$B$9-M846)= 14,"14", IF(('1 - Cover page'!$B$9-M846)= 15,"15",  ""))))))))))))))))</f>
        <v>0</v>
      </c>
      <c r="Z846" t="str">
        <f>IF(('1 - Cover page'!$B$9-I846)=0,"0", IF(('1 - Cover page'!$B$9-I846)= 1,"1", IF(('1 - Cover page'!$B$9-I846)= 2,"2", IF(('1 - Cover page'!$B$9-I846)= 3,"3", IF(('1 - Cover page'!$B$9-I846)= 4,"4", IF(('1 - Cover page'!$B$9-I846)= 5,"5", IF(('1 - Cover page'!$B$9-I846)= 6,"6", IF(('1 - Cover page'!$B$9-I846)= 7,"7", IF(('1 - Cover page'!$B$9-I846)= 8,"8", IF(('1 - Cover page'!$B$9-I846)= 9,"9", IF(('1 - Cover page'!$B$9-I846)= 10,"10", IF(('1 - Cover page'!$B$9-I846)= 11,"11", IF(('1 - Cover page'!$B$9-I846)= 12,"12", IF(('1 - Cover page'!$B$9-I846)= 13,"13", IF(('1 - Cover page'!$B$9-I846)= 14,"14", IF(('1 - Cover page'!$B$9-I846)= 15,"15",  ""))))))))))))))))</f>
        <v>0</v>
      </c>
      <c r="AA846" t="e">
        <f>VLOOKUP(E846,'Age group'!$A$2:$B$7,2,TRUE)</f>
        <v>#N/A</v>
      </c>
    </row>
    <row r="847" spans="1:27" ht="12.75" x14ac:dyDescent="0.2">
      <c r="A847" s="30">
        <v>844</v>
      </c>
      <c r="B847" s="31"/>
      <c r="C847" s="31"/>
      <c r="D847" s="32"/>
      <c r="E847" s="104"/>
      <c r="F847" s="31"/>
      <c r="G847" s="31"/>
      <c r="H847" s="33"/>
      <c r="I847" s="16"/>
      <c r="J847" s="34"/>
      <c r="K847" s="34"/>
      <c r="L847" s="35"/>
      <c r="M847" s="36"/>
      <c r="N847" s="37"/>
      <c r="O847" s="37"/>
      <c r="P847" s="37"/>
      <c r="Q847" s="38"/>
      <c r="R847" s="38"/>
      <c r="S847" s="37"/>
      <c r="T847" s="39"/>
      <c r="U847" s="39"/>
      <c r="V847" s="40"/>
      <c r="X847" t="str">
        <f>IF(('1 - Cover page'!$B$9-M847)&lt;6,"&lt;=5 Days","&gt;5 Days")</f>
        <v>&lt;=5 Days</v>
      </c>
      <c r="Y847" t="str">
        <f>IF(('1 - Cover page'!$B$9-M847)=0,"0", IF(('1 - Cover page'!$B$9-M847)= 1,"1", IF(('1 - Cover page'!$B$9-M847)= 2,"2", IF(('1 - Cover page'!$B$9-M847)= 3,"3", IF(('1 - Cover page'!$B$9-M847)= 4,"4", IF(('1 - Cover page'!$B$9-M847)= 5,"5", IF(('1 - Cover page'!$B$9-M847)= 6,"6", IF(('1 - Cover page'!$B$9-M847)= 7,"7", IF(('1 - Cover page'!$B$9-M847)= 8,"8", IF(('1 - Cover page'!$B$9-M847)= 9,"9", IF(('1 - Cover page'!$B$9-M847)= 10,"10", IF(('1 - Cover page'!$B$9-M847)= 11,"11", IF(('1 - Cover page'!$B$9-M847)= 12,"12", IF(('1 - Cover page'!$B$9-M847)= 13,"13", IF(('1 - Cover page'!$B$9-M847)= 14,"14", IF(('1 - Cover page'!$B$9-M847)= 15,"15",  ""))))))))))))))))</f>
        <v>0</v>
      </c>
      <c r="Z847" t="str">
        <f>IF(('1 - Cover page'!$B$9-I847)=0,"0", IF(('1 - Cover page'!$B$9-I847)= 1,"1", IF(('1 - Cover page'!$B$9-I847)= 2,"2", IF(('1 - Cover page'!$B$9-I847)= 3,"3", IF(('1 - Cover page'!$B$9-I847)= 4,"4", IF(('1 - Cover page'!$B$9-I847)= 5,"5", IF(('1 - Cover page'!$B$9-I847)= 6,"6", IF(('1 - Cover page'!$B$9-I847)= 7,"7", IF(('1 - Cover page'!$B$9-I847)= 8,"8", IF(('1 - Cover page'!$B$9-I847)= 9,"9", IF(('1 - Cover page'!$B$9-I847)= 10,"10", IF(('1 - Cover page'!$B$9-I847)= 11,"11", IF(('1 - Cover page'!$B$9-I847)= 12,"12", IF(('1 - Cover page'!$B$9-I847)= 13,"13", IF(('1 - Cover page'!$B$9-I847)= 14,"14", IF(('1 - Cover page'!$B$9-I847)= 15,"15",  ""))))))))))))))))</f>
        <v>0</v>
      </c>
      <c r="AA847" t="e">
        <f>VLOOKUP(E847,'Age group'!$A$2:$B$7,2,TRUE)</f>
        <v>#N/A</v>
      </c>
    </row>
    <row r="848" spans="1:27" ht="12.75" x14ac:dyDescent="0.2">
      <c r="A848" s="30">
        <v>845</v>
      </c>
      <c r="B848" s="31"/>
      <c r="C848" s="31"/>
      <c r="D848" s="32"/>
      <c r="E848" s="104"/>
      <c r="F848" s="31"/>
      <c r="G848" s="31"/>
      <c r="H848" s="33"/>
      <c r="I848" s="16"/>
      <c r="J848" s="34"/>
      <c r="K848" s="34"/>
      <c r="L848" s="35"/>
      <c r="M848" s="36"/>
      <c r="N848" s="37"/>
      <c r="O848" s="37"/>
      <c r="P848" s="37"/>
      <c r="Q848" s="38"/>
      <c r="R848" s="38"/>
      <c r="S848" s="37"/>
      <c r="T848" s="39"/>
      <c r="U848" s="39"/>
      <c r="V848" s="40"/>
      <c r="X848" t="str">
        <f>IF(('1 - Cover page'!$B$9-M848)&lt;6,"&lt;=5 Days","&gt;5 Days")</f>
        <v>&lt;=5 Days</v>
      </c>
      <c r="Y848" t="str">
        <f>IF(('1 - Cover page'!$B$9-M848)=0,"0", IF(('1 - Cover page'!$B$9-M848)= 1,"1", IF(('1 - Cover page'!$B$9-M848)= 2,"2", IF(('1 - Cover page'!$B$9-M848)= 3,"3", IF(('1 - Cover page'!$B$9-M848)= 4,"4", IF(('1 - Cover page'!$B$9-M848)= 5,"5", IF(('1 - Cover page'!$B$9-M848)= 6,"6", IF(('1 - Cover page'!$B$9-M848)= 7,"7", IF(('1 - Cover page'!$B$9-M848)= 8,"8", IF(('1 - Cover page'!$B$9-M848)= 9,"9", IF(('1 - Cover page'!$B$9-M848)= 10,"10", IF(('1 - Cover page'!$B$9-M848)= 11,"11", IF(('1 - Cover page'!$B$9-M848)= 12,"12", IF(('1 - Cover page'!$B$9-M848)= 13,"13", IF(('1 - Cover page'!$B$9-M848)= 14,"14", IF(('1 - Cover page'!$B$9-M848)= 15,"15",  ""))))))))))))))))</f>
        <v>0</v>
      </c>
      <c r="Z848" t="str">
        <f>IF(('1 - Cover page'!$B$9-I848)=0,"0", IF(('1 - Cover page'!$B$9-I848)= 1,"1", IF(('1 - Cover page'!$B$9-I848)= 2,"2", IF(('1 - Cover page'!$B$9-I848)= 3,"3", IF(('1 - Cover page'!$B$9-I848)= 4,"4", IF(('1 - Cover page'!$B$9-I848)= 5,"5", IF(('1 - Cover page'!$B$9-I848)= 6,"6", IF(('1 - Cover page'!$B$9-I848)= 7,"7", IF(('1 - Cover page'!$B$9-I848)= 8,"8", IF(('1 - Cover page'!$B$9-I848)= 9,"9", IF(('1 - Cover page'!$B$9-I848)= 10,"10", IF(('1 - Cover page'!$B$9-I848)= 11,"11", IF(('1 - Cover page'!$B$9-I848)= 12,"12", IF(('1 - Cover page'!$B$9-I848)= 13,"13", IF(('1 - Cover page'!$B$9-I848)= 14,"14", IF(('1 - Cover page'!$B$9-I848)= 15,"15",  ""))))))))))))))))</f>
        <v>0</v>
      </c>
      <c r="AA848" t="e">
        <f>VLOOKUP(E848,'Age group'!$A$2:$B$7,2,TRUE)</f>
        <v>#N/A</v>
      </c>
    </row>
    <row r="849" spans="1:27" ht="12.75" x14ac:dyDescent="0.2">
      <c r="A849" s="30">
        <v>846</v>
      </c>
      <c r="B849" s="31"/>
      <c r="C849" s="31"/>
      <c r="D849" s="32"/>
      <c r="E849" s="104"/>
      <c r="F849" s="31"/>
      <c r="G849" s="31"/>
      <c r="H849" s="33"/>
      <c r="I849" s="16"/>
      <c r="J849" s="34"/>
      <c r="K849" s="34"/>
      <c r="L849" s="35"/>
      <c r="M849" s="36"/>
      <c r="N849" s="37"/>
      <c r="O849" s="37"/>
      <c r="P849" s="37"/>
      <c r="Q849" s="38"/>
      <c r="R849" s="38"/>
      <c r="S849" s="37"/>
      <c r="T849" s="39"/>
      <c r="U849" s="39"/>
      <c r="V849" s="40"/>
      <c r="X849" t="str">
        <f>IF(('1 - Cover page'!$B$9-M849)&lt;6,"&lt;=5 Days","&gt;5 Days")</f>
        <v>&lt;=5 Days</v>
      </c>
      <c r="Y849" t="str">
        <f>IF(('1 - Cover page'!$B$9-M849)=0,"0", IF(('1 - Cover page'!$B$9-M849)= 1,"1", IF(('1 - Cover page'!$B$9-M849)= 2,"2", IF(('1 - Cover page'!$B$9-M849)= 3,"3", IF(('1 - Cover page'!$B$9-M849)= 4,"4", IF(('1 - Cover page'!$B$9-M849)= 5,"5", IF(('1 - Cover page'!$B$9-M849)= 6,"6", IF(('1 - Cover page'!$B$9-M849)= 7,"7", IF(('1 - Cover page'!$B$9-M849)= 8,"8", IF(('1 - Cover page'!$B$9-M849)= 9,"9", IF(('1 - Cover page'!$B$9-M849)= 10,"10", IF(('1 - Cover page'!$B$9-M849)= 11,"11", IF(('1 - Cover page'!$B$9-M849)= 12,"12", IF(('1 - Cover page'!$B$9-M849)= 13,"13", IF(('1 - Cover page'!$B$9-M849)= 14,"14", IF(('1 - Cover page'!$B$9-M849)= 15,"15",  ""))))))))))))))))</f>
        <v>0</v>
      </c>
      <c r="Z849" t="str">
        <f>IF(('1 - Cover page'!$B$9-I849)=0,"0", IF(('1 - Cover page'!$B$9-I849)= 1,"1", IF(('1 - Cover page'!$B$9-I849)= 2,"2", IF(('1 - Cover page'!$B$9-I849)= 3,"3", IF(('1 - Cover page'!$B$9-I849)= 4,"4", IF(('1 - Cover page'!$B$9-I849)= 5,"5", IF(('1 - Cover page'!$B$9-I849)= 6,"6", IF(('1 - Cover page'!$B$9-I849)= 7,"7", IF(('1 - Cover page'!$B$9-I849)= 8,"8", IF(('1 - Cover page'!$B$9-I849)= 9,"9", IF(('1 - Cover page'!$B$9-I849)= 10,"10", IF(('1 - Cover page'!$B$9-I849)= 11,"11", IF(('1 - Cover page'!$B$9-I849)= 12,"12", IF(('1 - Cover page'!$B$9-I849)= 13,"13", IF(('1 - Cover page'!$B$9-I849)= 14,"14", IF(('1 - Cover page'!$B$9-I849)= 15,"15",  ""))))))))))))))))</f>
        <v>0</v>
      </c>
      <c r="AA849" t="e">
        <f>VLOOKUP(E849,'Age group'!$A$2:$B$7,2,TRUE)</f>
        <v>#N/A</v>
      </c>
    </row>
    <row r="850" spans="1:27" ht="12.75" x14ac:dyDescent="0.2">
      <c r="A850" s="30">
        <v>847</v>
      </c>
      <c r="B850" s="31"/>
      <c r="C850" s="31"/>
      <c r="D850" s="32"/>
      <c r="E850" s="104"/>
      <c r="F850" s="31"/>
      <c r="G850" s="31"/>
      <c r="H850" s="33"/>
      <c r="I850" s="16"/>
      <c r="J850" s="34"/>
      <c r="K850" s="34"/>
      <c r="L850" s="35"/>
      <c r="M850" s="36"/>
      <c r="N850" s="37"/>
      <c r="O850" s="37"/>
      <c r="P850" s="37"/>
      <c r="Q850" s="38"/>
      <c r="R850" s="38"/>
      <c r="S850" s="37"/>
      <c r="T850" s="39"/>
      <c r="U850" s="39"/>
      <c r="V850" s="40"/>
      <c r="X850" t="str">
        <f>IF(('1 - Cover page'!$B$9-M850)&lt;6,"&lt;=5 Days","&gt;5 Days")</f>
        <v>&lt;=5 Days</v>
      </c>
      <c r="Y850" t="str">
        <f>IF(('1 - Cover page'!$B$9-M850)=0,"0", IF(('1 - Cover page'!$B$9-M850)= 1,"1", IF(('1 - Cover page'!$B$9-M850)= 2,"2", IF(('1 - Cover page'!$B$9-M850)= 3,"3", IF(('1 - Cover page'!$B$9-M850)= 4,"4", IF(('1 - Cover page'!$B$9-M850)= 5,"5", IF(('1 - Cover page'!$B$9-M850)= 6,"6", IF(('1 - Cover page'!$B$9-M850)= 7,"7", IF(('1 - Cover page'!$B$9-M850)= 8,"8", IF(('1 - Cover page'!$B$9-M850)= 9,"9", IF(('1 - Cover page'!$B$9-M850)= 10,"10", IF(('1 - Cover page'!$B$9-M850)= 11,"11", IF(('1 - Cover page'!$B$9-M850)= 12,"12", IF(('1 - Cover page'!$B$9-M850)= 13,"13", IF(('1 - Cover page'!$B$9-M850)= 14,"14", IF(('1 - Cover page'!$B$9-M850)= 15,"15",  ""))))))))))))))))</f>
        <v>0</v>
      </c>
      <c r="Z850" t="str">
        <f>IF(('1 - Cover page'!$B$9-I850)=0,"0", IF(('1 - Cover page'!$B$9-I850)= 1,"1", IF(('1 - Cover page'!$B$9-I850)= 2,"2", IF(('1 - Cover page'!$B$9-I850)= 3,"3", IF(('1 - Cover page'!$B$9-I850)= 4,"4", IF(('1 - Cover page'!$B$9-I850)= 5,"5", IF(('1 - Cover page'!$B$9-I850)= 6,"6", IF(('1 - Cover page'!$B$9-I850)= 7,"7", IF(('1 - Cover page'!$B$9-I850)= 8,"8", IF(('1 - Cover page'!$B$9-I850)= 9,"9", IF(('1 - Cover page'!$B$9-I850)= 10,"10", IF(('1 - Cover page'!$B$9-I850)= 11,"11", IF(('1 - Cover page'!$B$9-I850)= 12,"12", IF(('1 - Cover page'!$B$9-I850)= 13,"13", IF(('1 - Cover page'!$B$9-I850)= 14,"14", IF(('1 - Cover page'!$B$9-I850)= 15,"15",  ""))))))))))))))))</f>
        <v>0</v>
      </c>
      <c r="AA850" t="e">
        <f>VLOOKUP(E850,'Age group'!$A$2:$B$7,2,TRUE)</f>
        <v>#N/A</v>
      </c>
    </row>
    <row r="851" spans="1:27" ht="12.75" x14ac:dyDescent="0.2">
      <c r="A851" s="30">
        <v>848</v>
      </c>
      <c r="B851" s="31"/>
      <c r="C851" s="31"/>
      <c r="D851" s="32"/>
      <c r="E851" s="104"/>
      <c r="F851" s="31"/>
      <c r="G851" s="31"/>
      <c r="H851" s="33"/>
      <c r="I851" s="16"/>
      <c r="J851" s="34"/>
      <c r="K851" s="34"/>
      <c r="L851" s="35"/>
      <c r="M851" s="36"/>
      <c r="N851" s="37"/>
      <c r="O851" s="37"/>
      <c r="P851" s="37"/>
      <c r="Q851" s="38"/>
      <c r="R851" s="38"/>
      <c r="S851" s="37"/>
      <c r="T851" s="39"/>
      <c r="U851" s="39"/>
      <c r="V851" s="40"/>
      <c r="X851" t="str">
        <f>IF(('1 - Cover page'!$B$9-M851)&lt;6,"&lt;=5 Days","&gt;5 Days")</f>
        <v>&lt;=5 Days</v>
      </c>
      <c r="Y851" t="str">
        <f>IF(('1 - Cover page'!$B$9-M851)=0,"0", IF(('1 - Cover page'!$B$9-M851)= 1,"1", IF(('1 - Cover page'!$B$9-M851)= 2,"2", IF(('1 - Cover page'!$B$9-M851)= 3,"3", IF(('1 - Cover page'!$B$9-M851)= 4,"4", IF(('1 - Cover page'!$B$9-M851)= 5,"5", IF(('1 - Cover page'!$B$9-M851)= 6,"6", IF(('1 - Cover page'!$B$9-M851)= 7,"7", IF(('1 - Cover page'!$B$9-M851)= 8,"8", IF(('1 - Cover page'!$B$9-M851)= 9,"9", IF(('1 - Cover page'!$B$9-M851)= 10,"10", IF(('1 - Cover page'!$B$9-M851)= 11,"11", IF(('1 - Cover page'!$B$9-M851)= 12,"12", IF(('1 - Cover page'!$B$9-M851)= 13,"13", IF(('1 - Cover page'!$B$9-M851)= 14,"14", IF(('1 - Cover page'!$B$9-M851)= 15,"15",  ""))))))))))))))))</f>
        <v>0</v>
      </c>
      <c r="Z851" t="str">
        <f>IF(('1 - Cover page'!$B$9-I851)=0,"0", IF(('1 - Cover page'!$B$9-I851)= 1,"1", IF(('1 - Cover page'!$B$9-I851)= 2,"2", IF(('1 - Cover page'!$B$9-I851)= 3,"3", IF(('1 - Cover page'!$B$9-I851)= 4,"4", IF(('1 - Cover page'!$B$9-I851)= 5,"5", IF(('1 - Cover page'!$B$9-I851)= 6,"6", IF(('1 - Cover page'!$B$9-I851)= 7,"7", IF(('1 - Cover page'!$B$9-I851)= 8,"8", IF(('1 - Cover page'!$B$9-I851)= 9,"9", IF(('1 - Cover page'!$B$9-I851)= 10,"10", IF(('1 - Cover page'!$B$9-I851)= 11,"11", IF(('1 - Cover page'!$B$9-I851)= 12,"12", IF(('1 - Cover page'!$B$9-I851)= 13,"13", IF(('1 - Cover page'!$B$9-I851)= 14,"14", IF(('1 - Cover page'!$B$9-I851)= 15,"15",  ""))))))))))))))))</f>
        <v>0</v>
      </c>
      <c r="AA851" t="e">
        <f>VLOOKUP(E851,'Age group'!$A$2:$B$7,2,TRUE)</f>
        <v>#N/A</v>
      </c>
    </row>
    <row r="852" spans="1:27" ht="12.75" x14ac:dyDescent="0.2">
      <c r="A852" s="30">
        <v>849</v>
      </c>
      <c r="B852" s="31"/>
      <c r="C852" s="31"/>
      <c r="D852" s="32"/>
      <c r="E852" s="104"/>
      <c r="F852" s="31"/>
      <c r="G852" s="31"/>
      <c r="H852" s="33"/>
      <c r="I852" s="16"/>
      <c r="J852" s="34"/>
      <c r="K852" s="34"/>
      <c r="L852" s="35"/>
      <c r="M852" s="36"/>
      <c r="N852" s="37"/>
      <c r="O852" s="37"/>
      <c r="P852" s="37"/>
      <c r="Q852" s="38"/>
      <c r="R852" s="38"/>
      <c r="S852" s="37"/>
      <c r="T852" s="39"/>
      <c r="U852" s="39"/>
      <c r="V852" s="40"/>
      <c r="X852" t="str">
        <f>IF(('1 - Cover page'!$B$9-M852)&lt;6,"&lt;=5 Days","&gt;5 Days")</f>
        <v>&lt;=5 Days</v>
      </c>
      <c r="Y852" t="str">
        <f>IF(('1 - Cover page'!$B$9-M852)=0,"0", IF(('1 - Cover page'!$B$9-M852)= 1,"1", IF(('1 - Cover page'!$B$9-M852)= 2,"2", IF(('1 - Cover page'!$B$9-M852)= 3,"3", IF(('1 - Cover page'!$B$9-M852)= 4,"4", IF(('1 - Cover page'!$B$9-M852)= 5,"5", IF(('1 - Cover page'!$B$9-M852)= 6,"6", IF(('1 - Cover page'!$B$9-M852)= 7,"7", IF(('1 - Cover page'!$B$9-M852)= 8,"8", IF(('1 - Cover page'!$B$9-M852)= 9,"9", IF(('1 - Cover page'!$B$9-M852)= 10,"10", IF(('1 - Cover page'!$B$9-M852)= 11,"11", IF(('1 - Cover page'!$B$9-M852)= 12,"12", IF(('1 - Cover page'!$B$9-M852)= 13,"13", IF(('1 - Cover page'!$B$9-M852)= 14,"14", IF(('1 - Cover page'!$B$9-M852)= 15,"15",  ""))))))))))))))))</f>
        <v>0</v>
      </c>
      <c r="Z852" t="str">
        <f>IF(('1 - Cover page'!$B$9-I852)=0,"0", IF(('1 - Cover page'!$B$9-I852)= 1,"1", IF(('1 - Cover page'!$B$9-I852)= 2,"2", IF(('1 - Cover page'!$B$9-I852)= 3,"3", IF(('1 - Cover page'!$B$9-I852)= 4,"4", IF(('1 - Cover page'!$B$9-I852)= 5,"5", IF(('1 - Cover page'!$B$9-I852)= 6,"6", IF(('1 - Cover page'!$B$9-I852)= 7,"7", IF(('1 - Cover page'!$B$9-I852)= 8,"8", IF(('1 - Cover page'!$B$9-I852)= 9,"9", IF(('1 - Cover page'!$B$9-I852)= 10,"10", IF(('1 - Cover page'!$B$9-I852)= 11,"11", IF(('1 - Cover page'!$B$9-I852)= 12,"12", IF(('1 - Cover page'!$B$9-I852)= 13,"13", IF(('1 - Cover page'!$B$9-I852)= 14,"14", IF(('1 - Cover page'!$B$9-I852)= 15,"15",  ""))))))))))))))))</f>
        <v>0</v>
      </c>
      <c r="AA852" t="e">
        <f>VLOOKUP(E852,'Age group'!$A$2:$B$7,2,TRUE)</f>
        <v>#N/A</v>
      </c>
    </row>
    <row r="853" spans="1:27" ht="12.75" x14ac:dyDescent="0.2">
      <c r="A853" s="30">
        <v>850</v>
      </c>
      <c r="B853" s="31"/>
      <c r="C853" s="31"/>
      <c r="D853" s="32"/>
      <c r="E853" s="104"/>
      <c r="F853" s="31"/>
      <c r="G853" s="31"/>
      <c r="H853" s="33"/>
      <c r="I853" s="16"/>
      <c r="J853" s="34"/>
      <c r="K853" s="34"/>
      <c r="L853" s="35"/>
      <c r="M853" s="36"/>
      <c r="N853" s="37"/>
      <c r="O853" s="37"/>
      <c r="P853" s="37"/>
      <c r="Q853" s="38"/>
      <c r="R853" s="38"/>
      <c r="S853" s="37"/>
      <c r="T853" s="39"/>
      <c r="U853" s="39"/>
      <c r="V853" s="40"/>
      <c r="X853" t="str">
        <f>IF(('1 - Cover page'!$B$9-M853)&lt;6,"&lt;=5 Days","&gt;5 Days")</f>
        <v>&lt;=5 Days</v>
      </c>
      <c r="Y853" t="str">
        <f>IF(('1 - Cover page'!$B$9-M853)=0,"0", IF(('1 - Cover page'!$B$9-M853)= 1,"1", IF(('1 - Cover page'!$B$9-M853)= 2,"2", IF(('1 - Cover page'!$B$9-M853)= 3,"3", IF(('1 - Cover page'!$B$9-M853)= 4,"4", IF(('1 - Cover page'!$B$9-M853)= 5,"5", IF(('1 - Cover page'!$B$9-M853)= 6,"6", IF(('1 - Cover page'!$B$9-M853)= 7,"7", IF(('1 - Cover page'!$B$9-M853)= 8,"8", IF(('1 - Cover page'!$B$9-M853)= 9,"9", IF(('1 - Cover page'!$B$9-M853)= 10,"10", IF(('1 - Cover page'!$B$9-M853)= 11,"11", IF(('1 - Cover page'!$B$9-M853)= 12,"12", IF(('1 - Cover page'!$B$9-M853)= 13,"13", IF(('1 - Cover page'!$B$9-M853)= 14,"14", IF(('1 - Cover page'!$B$9-M853)= 15,"15",  ""))))))))))))))))</f>
        <v>0</v>
      </c>
      <c r="Z853" t="str">
        <f>IF(('1 - Cover page'!$B$9-I853)=0,"0", IF(('1 - Cover page'!$B$9-I853)= 1,"1", IF(('1 - Cover page'!$B$9-I853)= 2,"2", IF(('1 - Cover page'!$B$9-I853)= 3,"3", IF(('1 - Cover page'!$B$9-I853)= 4,"4", IF(('1 - Cover page'!$B$9-I853)= 5,"5", IF(('1 - Cover page'!$B$9-I853)= 6,"6", IF(('1 - Cover page'!$B$9-I853)= 7,"7", IF(('1 - Cover page'!$B$9-I853)= 8,"8", IF(('1 - Cover page'!$B$9-I853)= 9,"9", IF(('1 - Cover page'!$B$9-I853)= 10,"10", IF(('1 - Cover page'!$B$9-I853)= 11,"11", IF(('1 - Cover page'!$B$9-I853)= 12,"12", IF(('1 - Cover page'!$B$9-I853)= 13,"13", IF(('1 - Cover page'!$B$9-I853)= 14,"14", IF(('1 - Cover page'!$B$9-I853)= 15,"15",  ""))))))))))))))))</f>
        <v>0</v>
      </c>
      <c r="AA853" t="e">
        <f>VLOOKUP(E853,'Age group'!$A$2:$B$7,2,TRUE)</f>
        <v>#N/A</v>
      </c>
    </row>
    <row r="854" spans="1:27" ht="12.75" x14ac:dyDescent="0.2">
      <c r="A854" s="30">
        <v>851</v>
      </c>
      <c r="B854" s="31"/>
      <c r="C854" s="31"/>
      <c r="D854" s="32"/>
      <c r="E854" s="104"/>
      <c r="F854" s="31"/>
      <c r="G854" s="31"/>
      <c r="H854" s="33"/>
      <c r="I854" s="16"/>
      <c r="J854" s="34"/>
      <c r="K854" s="34"/>
      <c r="L854" s="35"/>
      <c r="M854" s="36"/>
      <c r="N854" s="37"/>
      <c r="O854" s="37"/>
      <c r="P854" s="37"/>
      <c r="Q854" s="38"/>
      <c r="R854" s="38"/>
      <c r="S854" s="37"/>
      <c r="T854" s="39"/>
      <c r="U854" s="39"/>
      <c r="V854" s="40"/>
      <c r="X854" t="str">
        <f>IF(('1 - Cover page'!$B$9-M854)&lt;6,"&lt;=5 Days","&gt;5 Days")</f>
        <v>&lt;=5 Days</v>
      </c>
      <c r="Y854" t="str">
        <f>IF(('1 - Cover page'!$B$9-M854)=0,"0", IF(('1 - Cover page'!$B$9-M854)= 1,"1", IF(('1 - Cover page'!$B$9-M854)= 2,"2", IF(('1 - Cover page'!$B$9-M854)= 3,"3", IF(('1 - Cover page'!$B$9-M854)= 4,"4", IF(('1 - Cover page'!$B$9-M854)= 5,"5", IF(('1 - Cover page'!$B$9-M854)= 6,"6", IF(('1 - Cover page'!$B$9-M854)= 7,"7", IF(('1 - Cover page'!$B$9-M854)= 8,"8", IF(('1 - Cover page'!$B$9-M854)= 9,"9", IF(('1 - Cover page'!$B$9-M854)= 10,"10", IF(('1 - Cover page'!$B$9-M854)= 11,"11", IF(('1 - Cover page'!$B$9-M854)= 12,"12", IF(('1 - Cover page'!$B$9-M854)= 13,"13", IF(('1 - Cover page'!$B$9-M854)= 14,"14", IF(('1 - Cover page'!$B$9-M854)= 15,"15",  ""))))))))))))))))</f>
        <v>0</v>
      </c>
      <c r="Z854" t="str">
        <f>IF(('1 - Cover page'!$B$9-I854)=0,"0", IF(('1 - Cover page'!$B$9-I854)= 1,"1", IF(('1 - Cover page'!$B$9-I854)= 2,"2", IF(('1 - Cover page'!$B$9-I854)= 3,"3", IF(('1 - Cover page'!$B$9-I854)= 4,"4", IF(('1 - Cover page'!$B$9-I854)= 5,"5", IF(('1 - Cover page'!$B$9-I854)= 6,"6", IF(('1 - Cover page'!$B$9-I854)= 7,"7", IF(('1 - Cover page'!$B$9-I854)= 8,"8", IF(('1 - Cover page'!$B$9-I854)= 9,"9", IF(('1 - Cover page'!$B$9-I854)= 10,"10", IF(('1 - Cover page'!$B$9-I854)= 11,"11", IF(('1 - Cover page'!$B$9-I854)= 12,"12", IF(('1 - Cover page'!$B$9-I854)= 13,"13", IF(('1 - Cover page'!$B$9-I854)= 14,"14", IF(('1 - Cover page'!$B$9-I854)= 15,"15",  ""))))))))))))))))</f>
        <v>0</v>
      </c>
      <c r="AA854" t="e">
        <f>VLOOKUP(E854,'Age group'!$A$2:$B$7,2,TRUE)</f>
        <v>#N/A</v>
      </c>
    </row>
    <row r="855" spans="1:27" ht="12.75" x14ac:dyDescent="0.2">
      <c r="A855" s="30">
        <v>852</v>
      </c>
      <c r="B855" s="31"/>
      <c r="C855" s="31"/>
      <c r="D855" s="32"/>
      <c r="E855" s="104"/>
      <c r="F855" s="31"/>
      <c r="G855" s="31"/>
      <c r="H855" s="33"/>
      <c r="I855" s="16"/>
      <c r="J855" s="34"/>
      <c r="K855" s="34"/>
      <c r="L855" s="35"/>
      <c r="M855" s="36"/>
      <c r="N855" s="37"/>
      <c r="O855" s="37"/>
      <c r="P855" s="37"/>
      <c r="Q855" s="38"/>
      <c r="R855" s="38"/>
      <c r="S855" s="37"/>
      <c r="T855" s="39"/>
      <c r="U855" s="39"/>
      <c r="V855" s="40"/>
      <c r="X855" t="str">
        <f>IF(('1 - Cover page'!$B$9-M855)&lt;6,"&lt;=5 Days","&gt;5 Days")</f>
        <v>&lt;=5 Days</v>
      </c>
      <c r="Y855" t="str">
        <f>IF(('1 - Cover page'!$B$9-M855)=0,"0", IF(('1 - Cover page'!$B$9-M855)= 1,"1", IF(('1 - Cover page'!$B$9-M855)= 2,"2", IF(('1 - Cover page'!$B$9-M855)= 3,"3", IF(('1 - Cover page'!$B$9-M855)= 4,"4", IF(('1 - Cover page'!$B$9-M855)= 5,"5", IF(('1 - Cover page'!$B$9-M855)= 6,"6", IF(('1 - Cover page'!$B$9-M855)= 7,"7", IF(('1 - Cover page'!$B$9-M855)= 8,"8", IF(('1 - Cover page'!$B$9-M855)= 9,"9", IF(('1 - Cover page'!$B$9-M855)= 10,"10", IF(('1 - Cover page'!$B$9-M855)= 11,"11", IF(('1 - Cover page'!$B$9-M855)= 12,"12", IF(('1 - Cover page'!$B$9-M855)= 13,"13", IF(('1 - Cover page'!$B$9-M855)= 14,"14", IF(('1 - Cover page'!$B$9-M855)= 15,"15",  ""))))))))))))))))</f>
        <v>0</v>
      </c>
      <c r="Z855" t="str">
        <f>IF(('1 - Cover page'!$B$9-I855)=0,"0", IF(('1 - Cover page'!$B$9-I855)= 1,"1", IF(('1 - Cover page'!$B$9-I855)= 2,"2", IF(('1 - Cover page'!$B$9-I855)= 3,"3", IF(('1 - Cover page'!$B$9-I855)= 4,"4", IF(('1 - Cover page'!$B$9-I855)= 5,"5", IF(('1 - Cover page'!$B$9-I855)= 6,"6", IF(('1 - Cover page'!$B$9-I855)= 7,"7", IF(('1 - Cover page'!$B$9-I855)= 8,"8", IF(('1 - Cover page'!$B$9-I855)= 9,"9", IF(('1 - Cover page'!$B$9-I855)= 10,"10", IF(('1 - Cover page'!$B$9-I855)= 11,"11", IF(('1 - Cover page'!$B$9-I855)= 12,"12", IF(('1 - Cover page'!$B$9-I855)= 13,"13", IF(('1 - Cover page'!$B$9-I855)= 14,"14", IF(('1 - Cover page'!$B$9-I855)= 15,"15",  ""))))))))))))))))</f>
        <v>0</v>
      </c>
      <c r="AA855" t="e">
        <f>VLOOKUP(E855,'Age group'!$A$2:$B$7,2,TRUE)</f>
        <v>#N/A</v>
      </c>
    </row>
    <row r="856" spans="1:27" ht="12.75" x14ac:dyDescent="0.2">
      <c r="A856" s="30">
        <v>853</v>
      </c>
      <c r="B856" s="31"/>
      <c r="C856" s="31"/>
      <c r="D856" s="32"/>
      <c r="E856" s="104"/>
      <c r="F856" s="31"/>
      <c r="G856" s="31"/>
      <c r="H856" s="33"/>
      <c r="I856" s="16"/>
      <c r="J856" s="34"/>
      <c r="K856" s="34"/>
      <c r="L856" s="35"/>
      <c r="M856" s="36"/>
      <c r="N856" s="37"/>
      <c r="O856" s="37"/>
      <c r="P856" s="37"/>
      <c r="Q856" s="38"/>
      <c r="R856" s="38"/>
      <c r="S856" s="37"/>
      <c r="T856" s="39"/>
      <c r="U856" s="39"/>
      <c r="V856" s="40"/>
      <c r="X856" t="str">
        <f>IF(('1 - Cover page'!$B$9-M856)&lt;6,"&lt;=5 Days","&gt;5 Days")</f>
        <v>&lt;=5 Days</v>
      </c>
      <c r="Y856" t="str">
        <f>IF(('1 - Cover page'!$B$9-M856)=0,"0", IF(('1 - Cover page'!$B$9-M856)= 1,"1", IF(('1 - Cover page'!$B$9-M856)= 2,"2", IF(('1 - Cover page'!$B$9-M856)= 3,"3", IF(('1 - Cover page'!$B$9-M856)= 4,"4", IF(('1 - Cover page'!$B$9-M856)= 5,"5", IF(('1 - Cover page'!$B$9-M856)= 6,"6", IF(('1 - Cover page'!$B$9-M856)= 7,"7", IF(('1 - Cover page'!$B$9-M856)= 8,"8", IF(('1 - Cover page'!$B$9-M856)= 9,"9", IF(('1 - Cover page'!$B$9-M856)= 10,"10", IF(('1 - Cover page'!$B$9-M856)= 11,"11", IF(('1 - Cover page'!$B$9-M856)= 12,"12", IF(('1 - Cover page'!$B$9-M856)= 13,"13", IF(('1 - Cover page'!$B$9-M856)= 14,"14", IF(('1 - Cover page'!$B$9-M856)= 15,"15",  ""))))))))))))))))</f>
        <v>0</v>
      </c>
      <c r="Z856" t="str">
        <f>IF(('1 - Cover page'!$B$9-I856)=0,"0", IF(('1 - Cover page'!$B$9-I856)= 1,"1", IF(('1 - Cover page'!$B$9-I856)= 2,"2", IF(('1 - Cover page'!$B$9-I856)= 3,"3", IF(('1 - Cover page'!$B$9-I856)= 4,"4", IF(('1 - Cover page'!$B$9-I856)= 5,"5", IF(('1 - Cover page'!$B$9-I856)= 6,"6", IF(('1 - Cover page'!$B$9-I856)= 7,"7", IF(('1 - Cover page'!$B$9-I856)= 8,"8", IF(('1 - Cover page'!$B$9-I856)= 9,"9", IF(('1 - Cover page'!$B$9-I856)= 10,"10", IF(('1 - Cover page'!$B$9-I856)= 11,"11", IF(('1 - Cover page'!$B$9-I856)= 12,"12", IF(('1 - Cover page'!$B$9-I856)= 13,"13", IF(('1 - Cover page'!$B$9-I856)= 14,"14", IF(('1 - Cover page'!$B$9-I856)= 15,"15",  ""))))))))))))))))</f>
        <v>0</v>
      </c>
      <c r="AA856" t="e">
        <f>VLOOKUP(E856,'Age group'!$A$2:$B$7,2,TRUE)</f>
        <v>#N/A</v>
      </c>
    </row>
    <row r="857" spans="1:27" ht="12.75" x14ac:dyDescent="0.2">
      <c r="A857" s="30">
        <v>854</v>
      </c>
      <c r="B857" s="31"/>
      <c r="C857" s="31"/>
      <c r="D857" s="32"/>
      <c r="E857" s="104"/>
      <c r="F857" s="31"/>
      <c r="G857" s="31"/>
      <c r="H857" s="33"/>
      <c r="I857" s="16"/>
      <c r="J857" s="34"/>
      <c r="K857" s="34"/>
      <c r="L857" s="35"/>
      <c r="M857" s="36"/>
      <c r="N857" s="37"/>
      <c r="O857" s="37"/>
      <c r="P857" s="37"/>
      <c r="Q857" s="38"/>
      <c r="R857" s="38"/>
      <c r="S857" s="37"/>
      <c r="T857" s="39"/>
      <c r="U857" s="39"/>
      <c r="V857" s="40"/>
      <c r="X857" t="str">
        <f>IF(('1 - Cover page'!$B$9-M857)&lt;6,"&lt;=5 Days","&gt;5 Days")</f>
        <v>&lt;=5 Days</v>
      </c>
      <c r="Y857" t="str">
        <f>IF(('1 - Cover page'!$B$9-M857)=0,"0", IF(('1 - Cover page'!$B$9-M857)= 1,"1", IF(('1 - Cover page'!$B$9-M857)= 2,"2", IF(('1 - Cover page'!$B$9-M857)= 3,"3", IF(('1 - Cover page'!$B$9-M857)= 4,"4", IF(('1 - Cover page'!$B$9-M857)= 5,"5", IF(('1 - Cover page'!$B$9-M857)= 6,"6", IF(('1 - Cover page'!$B$9-M857)= 7,"7", IF(('1 - Cover page'!$B$9-M857)= 8,"8", IF(('1 - Cover page'!$B$9-M857)= 9,"9", IF(('1 - Cover page'!$B$9-M857)= 10,"10", IF(('1 - Cover page'!$B$9-M857)= 11,"11", IF(('1 - Cover page'!$B$9-M857)= 12,"12", IF(('1 - Cover page'!$B$9-M857)= 13,"13", IF(('1 - Cover page'!$B$9-M857)= 14,"14", IF(('1 - Cover page'!$B$9-M857)= 15,"15",  ""))))))))))))))))</f>
        <v>0</v>
      </c>
      <c r="Z857" t="str">
        <f>IF(('1 - Cover page'!$B$9-I857)=0,"0", IF(('1 - Cover page'!$B$9-I857)= 1,"1", IF(('1 - Cover page'!$B$9-I857)= 2,"2", IF(('1 - Cover page'!$B$9-I857)= 3,"3", IF(('1 - Cover page'!$B$9-I857)= 4,"4", IF(('1 - Cover page'!$B$9-I857)= 5,"5", IF(('1 - Cover page'!$B$9-I857)= 6,"6", IF(('1 - Cover page'!$B$9-I857)= 7,"7", IF(('1 - Cover page'!$B$9-I857)= 8,"8", IF(('1 - Cover page'!$B$9-I857)= 9,"9", IF(('1 - Cover page'!$B$9-I857)= 10,"10", IF(('1 - Cover page'!$B$9-I857)= 11,"11", IF(('1 - Cover page'!$B$9-I857)= 12,"12", IF(('1 - Cover page'!$B$9-I857)= 13,"13", IF(('1 - Cover page'!$B$9-I857)= 14,"14", IF(('1 - Cover page'!$B$9-I857)= 15,"15",  ""))))))))))))))))</f>
        <v>0</v>
      </c>
      <c r="AA857" t="e">
        <f>VLOOKUP(E857,'Age group'!$A$2:$B$7,2,TRUE)</f>
        <v>#N/A</v>
      </c>
    </row>
    <row r="858" spans="1:27" ht="12.75" x14ac:dyDescent="0.2">
      <c r="A858" s="30">
        <v>855</v>
      </c>
      <c r="B858" s="31"/>
      <c r="C858" s="31"/>
      <c r="D858" s="32"/>
      <c r="E858" s="104"/>
      <c r="F858" s="31"/>
      <c r="G858" s="31"/>
      <c r="H858" s="33"/>
      <c r="I858" s="16"/>
      <c r="J858" s="34"/>
      <c r="K858" s="34"/>
      <c r="L858" s="35"/>
      <c r="M858" s="36"/>
      <c r="N858" s="37"/>
      <c r="O858" s="37"/>
      <c r="P858" s="37"/>
      <c r="Q858" s="38"/>
      <c r="R858" s="38"/>
      <c r="S858" s="37"/>
      <c r="T858" s="39"/>
      <c r="U858" s="39"/>
      <c r="V858" s="40"/>
      <c r="X858" t="str">
        <f>IF(('1 - Cover page'!$B$9-M858)&lt;6,"&lt;=5 Days","&gt;5 Days")</f>
        <v>&lt;=5 Days</v>
      </c>
      <c r="Y858" t="str">
        <f>IF(('1 - Cover page'!$B$9-M858)=0,"0", IF(('1 - Cover page'!$B$9-M858)= 1,"1", IF(('1 - Cover page'!$B$9-M858)= 2,"2", IF(('1 - Cover page'!$B$9-M858)= 3,"3", IF(('1 - Cover page'!$B$9-M858)= 4,"4", IF(('1 - Cover page'!$B$9-M858)= 5,"5", IF(('1 - Cover page'!$B$9-M858)= 6,"6", IF(('1 - Cover page'!$B$9-M858)= 7,"7", IF(('1 - Cover page'!$B$9-M858)= 8,"8", IF(('1 - Cover page'!$B$9-M858)= 9,"9", IF(('1 - Cover page'!$B$9-M858)= 10,"10", IF(('1 - Cover page'!$B$9-M858)= 11,"11", IF(('1 - Cover page'!$B$9-M858)= 12,"12", IF(('1 - Cover page'!$B$9-M858)= 13,"13", IF(('1 - Cover page'!$B$9-M858)= 14,"14", IF(('1 - Cover page'!$B$9-M858)= 15,"15",  ""))))))))))))))))</f>
        <v>0</v>
      </c>
      <c r="Z858" t="str">
        <f>IF(('1 - Cover page'!$B$9-I858)=0,"0", IF(('1 - Cover page'!$B$9-I858)= 1,"1", IF(('1 - Cover page'!$B$9-I858)= 2,"2", IF(('1 - Cover page'!$B$9-I858)= 3,"3", IF(('1 - Cover page'!$B$9-I858)= 4,"4", IF(('1 - Cover page'!$B$9-I858)= 5,"5", IF(('1 - Cover page'!$B$9-I858)= 6,"6", IF(('1 - Cover page'!$B$9-I858)= 7,"7", IF(('1 - Cover page'!$B$9-I858)= 8,"8", IF(('1 - Cover page'!$B$9-I858)= 9,"9", IF(('1 - Cover page'!$B$9-I858)= 10,"10", IF(('1 - Cover page'!$B$9-I858)= 11,"11", IF(('1 - Cover page'!$B$9-I858)= 12,"12", IF(('1 - Cover page'!$B$9-I858)= 13,"13", IF(('1 - Cover page'!$B$9-I858)= 14,"14", IF(('1 - Cover page'!$B$9-I858)= 15,"15",  ""))))))))))))))))</f>
        <v>0</v>
      </c>
      <c r="AA858" t="e">
        <f>VLOOKUP(E858,'Age group'!$A$2:$B$7,2,TRUE)</f>
        <v>#N/A</v>
      </c>
    </row>
    <row r="859" spans="1:27" ht="12.75" x14ac:dyDescent="0.2">
      <c r="A859" s="30">
        <v>856</v>
      </c>
      <c r="B859" s="31"/>
      <c r="C859" s="31"/>
      <c r="D859" s="32"/>
      <c r="E859" s="104"/>
      <c r="F859" s="31"/>
      <c r="G859" s="31"/>
      <c r="H859" s="33"/>
      <c r="I859" s="16"/>
      <c r="J859" s="34"/>
      <c r="K859" s="34"/>
      <c r="L859" s="35"/>
      <c r="M859" s="36"/>
      <c r="N859" s="37"/>
      <c r="O859" s="37"/>
      <c r="P859" s="37"/>
      <c r="Q859" s="38"/>
      <c r="R859" s="38"/>
      <c r="S859" s="37"/>
      <c r="T859" s="39"/>
      <c r="U859" s="39"/>
      <c r="V859" s="40"/>
      <c r="X859" t="str">
        <f>IF(('1 - Cover page'!$B$9-M859)&lt;6,"&lt;=5 Days","&gt;5 Days")</f>
        <v>&lt;=5 Days</v>
      </c>
      <c r="Y859" t="str">
        <f>IF(('1 - Cover page'!$B$9-M859)=0,"0", IF(('1 - Cover page'!$B$9-M859)= 1,"1", IF(('1 - Cover page'!$B$9-M859)= 2,"2", IF(('1 - Cover page'!$B$9-M859)= 3,"3", IF(('1 - Cover page'!$B$9-M859)= 4,"4", IF(('1 - Cover page'!$B$9-M859)= 5,"5", IF(('1 - Cover page'!$B$9-M859)= 6,"6", IF(('1 - Cover page'!$B$9-M859)= 7,"7", IF(('1 - Cover page'!$B$9-M859)= 8,"8", IF(('1 - Cover page'!$B$9-M859)= 9,"9", IF(('1 - Cover page'!$B$9-M859)= 10,"10", IF(('1 - Cover page'!$B$9-M859)= 11,"11", IF(('1 - Cover page'!$B$9-M859)= 12,"12", IF(('1 - Cover page'!$B$9-M859)= 13,"13", IF(('1 - Cover page'!$B$9-M859)= 14,"14", IF(('1 - Cover page'!$B$9-M859)= 15,"15",  ""))))))))))))))))</f>
        <v>0</v>
      </c>
      <c r="Z859" t="str">
        <f>IF(('1 - Cover page'!$B$9-I859)=0,"0", IF(('1 - Cover page'!$B$9-I859)= 1,"1", IF(('1 - Cover page'!$B$9-I859)= 2,"2", IF(('1 - Cover page'!$B$9-I859)= 3,"3", IF(('1 - Cover page'!$B$9-I859)= 4,"4", IF(('1 - Cover page'!$B$9-I859)= 5,"5", IF(('1 - Cover page'!$B$9-I859)= 6,"6", IF(('1 - Cover page'!$B$9-I859)= 7,"7", IF(('1 - Cover page'!$B$9-I859)= 8,"8", IF(('1 - Cover page'!$B$9-I859)= 9,"9", IF(('1 - Cover page'!$B$9-I859)= 10,"10", IF(('1 - Cover page'!$B$9-I859)= 11,"11", IF(('1 - Cover page'!$B$9-I859)= 12,"12", IF(('1 - Cover page'!$B$9-I859)= 13,"13", IF(('1 - Cover page'!$B$9-I859)= 14,"14", IF(('1 - Cover page'!$B$9-I859)= 15,"15",  ""))))))))))))))))</f>
        <v>0</v>
      </c>
      <c r="AA859" t="e">
        <f>VLOOKUP(E859,'Age group'!$A$2:$B$7,2,TRUE)</f>
        <v>#N/A</v>
      </c>
    </row>
    <row r="860" spans="1:27" ht="12.75" x14ac:dyDescent="0.2">
      <c r="A860" s="30">
        <v>857</v>
      </c>
      <c r="B860" s="31"/>
      <c r="C860" s="31"/>
      <c r="D860" s="32"/>
      <c r="E860" s="104"/>
      <c r="F860" s="31"/>
      <c r="G860" s="31"/>
      <c r="H860" s="33"/>
      <c r="I860" s="16"/>
      <c r="J860" s="34"/>
      <c r="K860" s="34"/>
      <c r="L860" s="35"/>
      <c r="M860" s="36"/>
      <c r="N860" s="37"/>
      <c r="O860" s="37"/>
      <c r="P860" s="37"/>
      <c r="Q860" s="38"/>
      <c r="R860" s="38"/>
      <c r="S860" s="37"/>
      <c r="T860" s="39"/>
      <c r="U860" s="39"/>
      <c r="V860" s="40"/>
      <c r="X860" t="str">
        <f>IF(('1 - Cover page'!$B$9-M860)&lt;6,"&lt;=5 Days","&gt;5 Days")</f>
        <v>&lt;=5 Days</v>
      </c>
      <c r="Y860" t="str">
        <f>IF(('1 - Cover page'!$B$9-M860)=0,"0", IF(('1 - Cover page'!$B$9-M860)= 1,"1", IF(('1 - Cover page'!$B$9-M860)= 2,"2", IF(('1 - Cover page'!$B$9-M860)= 3,"3", IF(('1 - Cover page'!$B$9-M860)= 4,"4", IF(('1 - Cover page'!$B$9-M860)= 5,"5", IF(('1 - Cover page'!$B$9-M860)= 6,"6", IF(('1 - Cover page'!$B$9-M860)= 7,"7", IF(('1 - Cover page'!$B$9-M860)= 8,"8", IF(('1 - Cover page'!$B$9-M860)= 9,"9", IF(('1 - Cover page'!$B$9-M860)= 10,"10", IF(('1 - Cover page'!$B$9-M860)= 11,"11", IF(('1 - Cover page'!$B$9-M860)= 12,"12", IF(('1 - Cover page'!$B$9-M860)= 13,"13", IF(('1 - Cover page'!$B$9-M860)= 14,"14", IF(('1 - Cover page'!$B$9-M860)= 15,"15",  ""))))))))))))))))</f>
        <v>0</v>
      </c>
      <c r="Z860" t="str">
        <f>IF(('1 - Cover page'!$B$9-I860)=0,"0", IF(('1 - Cover page'!$B$9-I860)= 1,"1", IF(('1 - Cover page'!$B$9-I860)= 2,"2", IF(('1 - Cover page'!$B$9-I860)= 3,"3", IF(('1 - Cover page'!$B$9-I860)= 4,"4", IF(('1 - Cover page'!$B$9-I860)= 5,"5", IF(('1 - Cover page'!$B$9-I860)= 6,"6", IF(('1 - Cover page'!$B$9-I860)= 7,"7", IF(('1 - Cover page'!$B$9-I860)= 8,"8", IF(('1 - Cover page'!$B$9-I860)= 9,"9", IF(('1 - Cover page'!$B$9-I860)= 10,"10", IF(('1 - Cover page'!$B$9-I860)= 11,"11", IF(('1 - Cover page'!$B$9-I860)= 12,"12", IF(('1 - Cover page'!$B$9-I860)= 13,"13", IF(('1 - Cover page'!$B$9-I860)= 14,"14", IF(('1 - Cover page'!$B$9-I860)= 15,"15",  ""))))))))))))))))</f>
        <v>0</v>
      </c>
      <c r="AA860" t="e">
        <f>VLOOKUP(E860,'Age group'!$A$2:$B$7,2,TRUE)</f>
        <v>#N/A</v>
      </c>
    </row>
    <row r="861" spans="1:27" ht="12.75" x14ac:dyDescent="0.2">
      <c r="A861" s="30">
        <v>858</v>
      </c>
      <c r="B861" s="31"/>
      <c r="C861" s="31"/>
      <c r="D861" s="32"/>
      <c r="E861" s="104"/>
      <c r="F861" s="31"/>
      <c r="G861" s="31"/>
      <c r="H861" s="33"/>
      <c r="I861" s="16"/>
      <c r="J861" s="34"/>
      <c r="K861" s="34"/>
      <c r="L861" s="35"/>
      <c r="M861" s="36"/>
      <c r="N861" s="37"/>
      <c r="O861" s="37"/>
      <c r="P861" s="37"/>
      <c r="Q861" s="38"/>
      <c r="R861" s="38"/>
      <c r="S861" s="37"/>
      <c r="T861" s="39"/>
      <c r="U861" s="39"/>
      <c r="V861" s="40"/>
      <c r="X861" t="str">
        <f>IF(('1 - Cover page'!$B$9-M861)&lt;6,"&lt;=5 Days","&gt;5 Days")</f>
        <v>&lt;=5 Days</v>
      </c>
      <c r="Y861" t="str">
        <f>IF(('1 - Cover page'!$B$9-M861)=0,"0", IF(('1 - Cover page'!$B$9-M861)= 1,"1", IF(('1 - Cover page'!$B$9-M861)= 2,"2", IF(('1 - Cover page'!$B$9-M861)= 3,"3", IF(('1 - Cover page'!$B$9-M861)= 4,"4", IF(('1 - Cover page'!$B$9-M861)= 5,"5", IF(('1 - Cover page'!$B$9-M861)= 6,"6", IF(('1 - Cover page'!$B$9-M861)= 7,"7", IF(('1 - Cover page'!$B$9-M861)= 8,"8", IF(('1 - Cover page'!$B$9-M861)= 9,"9", IF(('1 - Cover page'!$B$9-M861)= 10,"10", IF(('1 - Cover page'!$B$9-M861)= 11,"11", IF(('1 - Cover page'!$B$9-M861)= 12,"12", IF(('1 - Cover page'!$B$9-M861)= 13,"13", IF(('1 - Cover page'!$B$9-M861)= 14,"14", IF(('1 - Cover page'!$B$9-M861)= 15,"15",  ""))))))))))))))))</f>
        <v>0</v>
      </c>
      <c r="Z861" t="str">
        <f>IF(('1 - Cover page'!$B$9-I861)=0,"0", IF(('1 - Cover page'!$B$9-I861)= 1,"1", IF(('1 - Cover page'!$B$9-I861)= 2,"2", IF(('1 - Cover page'!$B$9-I861)= 3,"3", IF(('1 - Cover page'!$B$9-I861)= 4,"4", IF(('1 - Cover page'!$B$9-I861)= 5,"5", IF(('1 - Cover page'!$B$9-I861)= 6,"6", IF(('1 - Cover page'!$B$9-I861)= 7,"7", IF(('1 - Cover page'!$B$9-I861)= 8,"8", IF(('1 - Cover page'!$B$9-I861)= 9,"9", IF(('1 - Cover page'!$B$9-I861)= 10,"10", IF(('1 - Cover page'!$B$9-I861)= 11,"11", IF(('1 - Cover page'!$B$9-I861)= 12,"12", IF(('1 - Cover page'!$B$9-I861)= 13,"13", IF(('1 - Cover page'!$B$9-I861)= 14,"14", IF(('1 - Cover page'!$B$9-I861)= 15,"15",  ""))))))))))))))))</f>
        <v>0</v>
      </c>
      <c r="AA861" t="e">
        <f>VLOOKUP(E861,'Age group'!$A$2:$B$7,2,TRUE)</f>
        <v>#N/A</v>
      </c>
    </row>
    <row r="862" spans="1:27" ht="12.75" x14ac:dyDescent="0.2">
      <c r="A862" s="30">
        <v>859</v>
      </c>
      <c r="B862" s="31"/>
      <c r="C862" s="31"/>
      <c r="D862" s="32"/>
      <c r="E862" s="104"/>
      <c r="F862" s="31"/>
      <c r="G862" s="31"/>
      <c r="H862" s="33"/>
      <c r="I862" s="16"/>
      <c r="J862" s="34"/>
      <c r="K862" s="34"/>
      <c r="L862" s="35"/>
      <c r="M862" s="36"/>
      <c r="N862" s="37"/>
      <c r="O862" s="37"/>
      <c r="P862" s="37"/>
      <c r="Q862" s="38"/>
      <c r="R862" s="38"/>
      <c r="S862" s="37"/>
      <c r="T862" s="39"/>
      <c r="U862" s="39"/>
      <c r="V862" s="40"/>
      <c r="X862" t="str">
        <f>IF(('1 - Cover page'!$B$9-M862)&lt;6,"&lt;=5 Days","&gt;5 Days")</f>
        <v>&lt;=5 Days</v>
      </c>
      <c r="Y862" t="str">
        <f>IF(('1 - Cover page'!$B$9-M862)=0,"0", IF(('1 - Cover page'!$B$9-M862)= 1,"1", IF(('1 - Cover page'!$B$9-M862)= 2,"2", IF(('1 - Cover page'!$B$9-M862)= 3,"3", IF(('1 - Cover page'!$B$9-M862)= 4,"4", IF(('1 - Cover page'!$B$9-M862)= 5,"5", IF(('1 - Cover page'!$B$9-M862)= 6,"6", IF(('1 - Cover page'!$B$9-M862)= 7,"7", IF(('1 - Cover page'!$B$9-M862)= 8,"8", IF(('1 - Cover page'!$B$9-M862)= 9,"9", IF(('1 - Cover page'!$B$9-M862)= 10,"10", IF(('1 - Cover page'!$B$9-M862)= 11,"11", IF(('1 - Cover page'!$B$9-M862)= 12,"12", IF(('1 - Cover page'!$B$9-M862)= 13,"13", IF(('1 - Cover page'!$B$9-M862)= 14,"14", IF(('1 - Cover page'!$B$9-M862)= 15,"15",  ""))))))))))))))))</f>
        <v>0</v>
      </c>
      <c r="Z862" t="str">
        <f>IF(('1 - Cover page'!$B$9-I862)=0,"0", IF(('1 - Cover page'!$B$9-I862)= 1,"1", IF(('1 - Cover page'!$B$9-I862)= 2,"2", IF(('1 - Cover page'!$B$9-I862)= 3,"3", IF(('1 - Cover page'!$B$9-I862)= 4,"4", IF(('1 - Cover page'!$B$9-I862)= 5,"5", IF(('1 - Cover page'!$B$9-I862)= 6,"6", IF(('1 - Cover page'!$B$9-I862)= 7,"7", IF(('1 - Cover page'!$B$9-I862)= 8,"8", IF(('1 - Cover page'!$B$9-I862)= 9,"9", IF(('1 - Cover page'!$B$9-I862)= 10,"10", IF(('1 - Cover page'!$B$9-I862)= 11,"11", IF(('1 - Cover page'!$B$9-I862)= 12,"12", IF(('1 - Cover page'!$B$9-I862)= 13,"13", IF(('1 - Cover page'!$B$9-I862)= 14,"14", IF(('1 - Cover page'!$B$9-I862)= 15,"15",  ""))))))))))))))))</f>
        <v>0</v>
      </c>
      <c r="AA862" t="e">
        <f>VLOOKUP(E862,'Age group'!$A$2:$B$7,2,TRUE)</f>
        <v>#N/A</v>
      </c>
    </row>
    <row r="863" spans="1:27" ht="12.75" x14ac:dyDescent="0.2">
      <c r="A863" s="30">
        <v>860</v>
      </c>
      <c r="B863" s="31"/>
      <c r="C863" s="31"/>
      <c r="D863" s="32"/>
      <c r="E863" s="104"/>
      <c r="F863" s="31"/>
      <c r="G863" s="31"/>
      <c r="H863" s="33"/>
      <c r="I863" s="16"/>
      <c r="J863" s="34"/>
      <c r="K863" s="34"/>
      <c r="L863" s="35"/>
      <c r="M863" s="36"/>
      <c r="N863" s="37"/>
      <c r="O863" s="37"/>
      <c r="P863" s="37"/>
      <c r="Q863" s="38"/>
      <c r="R863" s="38"/>
      <c r="S863" s="37"/>
      <c r="T863" s="39"/>
      <c r="U863" s="39"/>
      <c r="V863" s="40"/>
      <c r="X863" t="str">
        <f>IF(('1 - Cover page'!$B$9-M863)&lt;6,"&lt;=5 Days","&gt;5 Days")</f>
        <v>&lt;=5 Days</v>
      </c>
      <c r="Y863" t="str">
        <f>IF(('1 - Cover page'!$B$9-M863)=0,"0", IF(('1 - Cover page'!$B$9-M863)= 1,"1", IF(('1 - Cover page'!$B$9-M863)= 2,"2", IF(('1 - Cover page'!$B$9-M863)= 3,"3", IF(('1 - Cover page'!$B$9-M863)= 4,"4", IF(('1 - Cover page'!$B$9-M863)= 5,"5", IF(('1 - Cover page'!$B$9-M863)= 6,"6", IF(('1 - Cover page'!$B$9-M863)= 7,"7", IF(('1 - Cover page'!$B$9-M863)= 8,"8", IF(('1 - Cover page'!$B$9-M863)= 9,"9", IF(('1 - Cover page'!$B$9-M863)= 10,"10", IF(('1 - Cover page'!$B$9-M863)= 11,"11", IF(('1 - Cover page'!$B$9-M863)= 12,"12", IF(('1 - Cover page'!$B$9-M863)= 13,"13", IF(('1 - Cover page'!$B$9-M863)= 14,"14", IF(('1 - Cover page'!$B$9-M863)= 15,"15",  ""))))))))))))))))</f>
        <v>0</v>
      </c>
      <c r="Z863" t="str">
        <f>IF(('1 - Cover page'!$B$9-I863)=0,"0", IF(('1 - Cover page'!$B$9-I863)= 1,"1", IF(('1 - Cover page'!$B$9-I863)= 2,"2", IF(('1 - Cover page'!$B$9-I863)= 3,"3", IF(('1 - Cover page'!$B$9-I863)= 4,"4", IF(('1 - Cover page'!$B$9-I863)= 5,"5", IF(('1 - Cover page'!$B$9-I863)= 6,"6", IF(('1 - Cover page'!$B$9-I863)= 7,"7", IF(('1 - Cover page'!$B$9-I863)= 8,"8", IF(('1 - Cover page'!$B$9-I863)= 9,"9", IF(('1 - Cover page'!$B$9-I863)= 10,"10", IF(('1 - Cover page'!$B$9-I863)= 11,"11", IF(('1 - Cover page'!$B$9-I863)= 12,"12", IF(('1 - Cover page'!$B$9-I863)= 13,"13", IF(('1 - Cover page'!$B$9-I863)= 14,"14", IF(('1 - Cover page'!$B$9-I863)= 15,"15",  ""))))))))))))))))</f>
        <v>0</v>
      </c>
      <c r="AA863" t="e">
        <f>VLOOKUP(E863,'Age group'!$A$2:$B$7,2,TRUE)</f>
        <v>#N/A</v>
      </c>
    </row>
    <row r="864" spans="1:27" ht="12.75" x14ac:dyDescent="0.2">
      <c r="A864" s="30">
        <v>861</v>
      </c>
      <c r="B864" s="31"/>
      <c r="C864" s="31"/>
      <c r="D864" s="32"/>
      <c r="E864" s="104"/>
      <c r="F864" s="31"/>
      <c r="G864" s="31"/>
      <c r="H864" s="33"/>
      <c r="I864" s="16"/>
      <c r="J864" s="34"/>
      <c r="K864" s="34"/>
      <c r="L864" s="35"/>
      <c r="M864" s="36"/>
      <c r="N864" s="37"/>
      <c r="O864" s="37"/>
      <c r="P864" s="37"/>
      <c r="Q864" s="38"/>
      <c r="R864" s="38"/>
      <c r="S864" s="37"/>
      <c r="T864" s="39"/>
      <c r="U864" s="39"/>
      <c r="V864" s="40"/>
      <c r="X864" t="str">
        <f>IF(('1 - Cover page'!$B$9-M864)&lt;6,"&lt;=5 Days","&gt;5 Days")</f>
        <v>&lt;=5 Days</v>
      </c>
      <c r="Y864" t="str">
        <f>IF(('1 - Cover page'!$B$9-M864)=0,"0", IF(('1 - Cover page'!$B$9-M864)= 1,"1", IF(('1 - Cover page'!$B$9-M864)= 2,"2", IF(('1 - Cover page'!$B$9-M864)= 3,"3", IF(('1 - Cover page'!$B$9-M864)= 4,"4", IF(('1 - Cover page'!$B$9-M864)= 5,"5", IF(('1 - Cover page'!$B$9-M864)= 6,"6", IF(('1 - Cover page'!$B$9-M864)= 7,"7", IF(('1 - Cover page'!$B$9-M864)= 8,"8", IF(('1 - Cover page'!$B$9-M864)= 9,"9", IF(('1 - Cover page'!$B$9-M864)= 10,"10", IF(('1 - Cover page'!$B$9-M864)= 11,"11", IF(('1 - Cover page'!$B$9-M864)= 12,"12", IF(('1 - Cover page'!$B$9-M864)= 13,"13", IF(('1 - Cover page'!$B$9-M864)= 14,"14", IF(('1 - Cover page'!$B$9-M864)= 15,"15",  ""))))))))))))))))</f>
        <v>0</v>
      </c>
      <c r="Z864" t="str">
        <f>IF(('1 - Cover page'!$B$9-I864)=0,"0", IF(('1 - Cover page'!$B$9-I864)= 1,"1", IF(('1 - Cover page'!$B$9-I864)= 2,"2", IF(('1 - Cover page'!$B$9-I864)= 3,"3", IF(('1 - Cover page'!$B$9-I864)= 4,"4", IF(('1 - Cover page'!$B$9-I864)= 5,"5", IF(('1 - Cover page'!$B$9-I864)= 6,"6", IF(('1 - Cover page'!$B$9-I864)= 7,"7", IF(('1 - Cover page'!$B$9-I864)= 8,"8", IF(('1 - Cover page'!$B$9-I864)= 9,"9", IF(('1 - Cover page'!$B$9-I864)= 10,"10", IF(('1 - Cover page'!$B$9-I864)= 11,"11", IF(('1 - Cover page'!$B$9-I864)= 12,"12", IF(('1 - Cover page'!$B$9-I864)= 13,"13", IF(('1 - Cover page'!$B$9-I864)= 14,"14", IF(('1 - Cover page'!$B$9-I864)= 15,"15",  ""))))))))))))))))</f>
        <v>0</v>
      </c>
      <c r="AA864" t="e">
        <f>VLOOKUP(E864,'Age group'!$A$2:$B$7,2,TRUE)</f>
        <v>#N/A</v>
      </c>
    </row>
    <row r="865" spans="1:27" ht="12.75" x14ac:dyDescent="0.2">
      <c r="A865" s="30">
        <v>862</v>
      </c>
      <c r="B865" s="31"/>
      <c r="C865" s="31"/>
      <c r="D865" s="32"/>
      <c r="E865" s="104"/>
      <c r="F865" s="31"/>
      <c r="G865" s="31"/>
      <c r="H865" s="33"/>
      <c r="I865" s="16"/>
      <c r="J865" s="34"/>
      <c r="K865" s="34"/>
      <c r="L865" s="35"/>
      <c r="M865" s="36"/>
      <c r="N865" s="37"/>
      <c r="O865" s="37"/>
      <c r="P865" s="37"/>
      <c r="Q865" s="38"/>
      <c r="R865" s="38"/>
      <c r="S865" s="37"/>
      <c r="T865" s="39"/>
      <c r="U865" s="39"/>
      <c r="V865" s="40"/>
      <c r="X865" t="str">
        <f>IF(('1 - Cover page'!$B$9-M865)&lt;6,"&lt;=5 Days","&gt;5 Days")</f>
        <v>&lt;=5 Days</v>
      </c>
      <c r="Y865" t="str">
        <f>IF(('1 - Cover page'!$B$9-M865)=0,"0", IF(('1 - Cover page'!$B$9-M865)= 1,"1", IF(('1 - Cover page'!$B$9-M865)= 2,"2", IF(('1 - Cover page'!$B$9-M865)= 3,"3", IF(('1 - Cover page'!$B$9-M865)= 4,"4", IF(('1 - Cover page'!$B$9-M865)= 5,"5", IF(('1 - Cover page'!$B$9-M865)= 6,"6", IF(('1 - Cover page'!$B$9-M865)= 7,"7", IF(('1 - Cover page'!$B$9-M865)= 8,"8", IF(('1 - Cover page'!$B$9-M865)= 9,"9", IF(('1 - Cover page'!$B$9-M865)= 10,"10", IF(('1 - Cover page'!$B$9-M865)= 11,"11", IF(('1 - Cover page'!$B$9-M865)= 12,"12", IF(('1 - Cover page'!$B$9-M865)= 13,"13", IF(('1 - Cover page'!$B$9-M865)= 14,"14", IF(('1 - Cover page'!$B$9-M865)= 15,"15",  ""))))))))))))))))</f>
        <v>0</v>
      </c>
      <c r="Z865" t="str">
        <f>IF(('1 - Cover page'!$B$9-I865)=0,"0", IF(('1 - Cover page'!$B$9-I865)= 1,"1", IF(('1 - Cover page'!$B$9-I865)= 2,"2", IF(('1 - Cover page'!$B$9-I865)= 3,"3", IF(('1 - Cover page'!$B$9-I865)= 4,"4", IF(('1 - Cover page'!$B$9-I865)= 5,"5", IF(('1 - Cover page'!$B$9-I865)= 6,"6", IF(('1 - Cover page'!$B$9-I865)= 7,"7", IF(('1 - Cover page'!$B$9-I865)= 8,"8", IF(('1 - Cover page'!$B$9-I865)= 9,"9", IF(('1 - Cover page'!$B$9-I865)= 10,"10", IF(('1 - Cover page'!$B$9-I865)= 11,"11", IF(('1 - Cover page'!$B$9-I865)= 12,"12", IF(('1 - Cover page'!$B$9-I865)= 13,"13", IF(('1 - Cover page'!$B$9-I865)= 14,"14", IF(('1 - Cover page'!$B$9-I865)= 15,"15",  ""))))))))))))))))</f>
        <v>0</v>
      </c>
      <c r="AA865" t="e">
        <f>VLOOKUP(E865,'Age group'!$A$2:$B$7,2,TRUE)</f>
        <v>#N/A</v>
      </c>
    </row>
    <row r="866" spans="1:27" ht="12.75" x14ac:dyDescent="0.2">
      <c r="A866" s="30">
        <v>863</v>
      </c>
      <c r="B866" s="31"/>
      <c r="C866" s="31"/>
      <c r="D866" s="32"/>
      <c r="E866" s="104"/>
      <c r="F866" s="31"/>
      <c r="G866" s="31"/>
      <c r="H866" s="33"/>
      <c r="I866" s="16"/>
      <c r="J866" s="34"/>
      <c r="K866" s="34"/>
      <c r="L866" s="35"/>
      <c r="M866" s="36"/>
      <c r="N866" s="37"/>
      <c r="O866" s="37"/>
      <c r="P866" s="37"/>
      <c r="Q866" s="38"/>
      <c r="R866" s="38"/>
      <c r="S866" s="37"/>
      <c r="T866" s="39"/>
      <c r="U866" s="39"/>
      <c r="V866" s="40"/>
      <c r="X866" t="str">
        <f>IF(('1 - Cover page'!$B$9-M866)&lt;6,"&lt;=5 Days","&gt;5 Days")</f>
        <v>&lt;=5 Days</v>
      </c>
      <c r="Y866" t="str">
        <f>IF(('1 - Cover page'!$B$9-M866)=0,"0", IF(('1 - Cover page'!$B$9-M866)= 1,"1", IF(('1 - Cover page'!$B$9-M866)= 2,"2", IF(('1 - Cover page'!$B$9-M866)= 3,"3", IF(('1 - Cover page'!$B$9-M866)= 4,"4", IF(('1 - Cover page'!$B$9-M866)= 5,"5", IF(('1 - Cover page'!$B$9-M866)= 6,"6", IF(('1 - Cover page'!$B$9-M866)= 7,"7", IF(('1 - Cover page'!$B$9-M866)= 8,"8", IF(('1 - Cover page'!$B$9-M866)= 9,"9", IF(('1 - Cover page'!$B$9-M866)= 10,"10", IF(('1 - Cover page'!$B$9-M866)= 11,"11", IF(('1 - Cover page'!$B$9-M866)= 12,"12", IF(('1 - Cover page'!$B$9-M866)= 13,"13", IF(('1 - Cover page'!$B$9-M866)= 14,"14", IF(('1 - Cover page'!$B$9-M866)= 15,"15",  ""))))))))))))))))</f>
        <v>0</v>
      </c>
      <c r="Z866" t="str">
        <f>IF(('1 - Cover page'!$B$9-I866)=0,"0", IF(('1 - Cover page'!$B$9-I866)= 1,"1", IF(('1 - Cover page'!$B$9-I866)= 2,"2", IF(('1 - Cover page'!$B$9-I866)= 3,"3", IF(('1 - Cover page'!$B$9-I866)= 4,"4", IF(('1 - Cover page'!$B$9-I866)= 5,"5", IF(('1 - Cover page'!$B$9-I866)= 6,"6", IF(('1 - Cover page'!$B$9-I866)= 7,"7", IF(('1 - Cover page'!$B$9-I866)= 8,"8", IF(('1 - Cover page'!$B$9-I866)= 9,"9", IF(('1 - Cover page'!$B$9-I866)= 10,"10", IF(('1 - Cover page'!$B$9-I866)= 11,"11", IF(('1 - Cover page'!$B$9-I866)= 12,"12", IF(('1 - Cover page'!$B$9-I866)= 13,"13", IF(('1 - Cover page'!$B$9-I866)= 14,"14", IF(('1 - Cover page'!$B$9-I866)= 15,"15",  ""))))))))))))))))</f>
        <v>0</v>
      </c>
      <c r="AA866" t="e">
        <f>VLOOKUP(E866,'Age group'!$A$2:$B$7,2,TRUE)</f>
        <v>#N/A</v>
      </c>
    </row>
    <row r="867" spans="1:27" ht="12.75" x14ac:dyDescent="0.2">
      <c r="A867" s="30">
        <v>864</v>
      </c>
      <c r="B867" s="31"/>
      <c r="C867" s="31"/>
      <c r="D867" s="32"/>
      <c r="E867" s="104"/>
      <c r="F867" s="31"/>
      <c r="G867" s="31"/>
      <c r="H867" s="33"/>
      <c r="I867" s="16"/>
      <c r="J867" s="34"/>
      <c r="K867" s="34"/>
      <c r="L867" s="35"/>
      <c r="M867" s="36"/>
      <c r="N867" s="37"/>
      <c r="O867" s="37"/>
      <c r="P867" s="37"/>
      <c r="Q867" s="38"/>
      <c r="R867" s="38"/>
      <c r="S867" s="37"/>
      <c r="T867" s="39"/>
      <c r="U867" s="39"/>
      <c r="V867" s="40"/>
      <c r="X867" t="str">
        <f>IF(('1 - Cover page'!$B$9-M867)&lt;6,"&lt;=5 Days","&gt;5 Days")</f>
        <v>&lt;=5 Days</v>
      </c>
      <c r="Y867" t="str">
        <f>IF(('1 - Cover page'!$B$9-M867)=0,"0", IF(('1 - Cover page'!$B$9-M867)= 1,"1", IF(('1 - Cover page'!$B$9-M867)= 2,"2", IF(('1 - Cover page'!$B$9-M867)= 3,"3", IF(('1 - Cover page'!$B$9-M867)= 4,"4", IF(('1 - Cover page'!$B$9-M867)= 5,"5", IF(('1 - Cover page'!$B$9-M867)= 6,"6", IF(('1 - Cover page'!$B$9-M867)= 7,"7", IF(('1 - Cover page'!$B$9-M867)= 8,"8", IF(('1 - Cover page'!$B$9-M867)= 9,"9", IF(('1 - Cover page'!$B$9-M867)= 10,"10", IF(('1 - Cover page'!$B$9-M867)= 11,"11", IF(('1 - Cover page'!$B$9-M867)= 12,"12", IF(('1 - Cover page'!$B$9-M867)= 13,"13", IF(('1 - Cover page'!$B$9-M867)= 14,"14", IF(('1 - Cover page'!$B$9-M867)= 15,"15",  ""))))))))))))))))</f>
        <v>0</v>
      </c>
      <c r="Z867" t="str">
        <f>IF(('1 - Cover page'!$B$9-I867)=0,"0", IF(('1 - Cover page'!$B$9-I867)= 1,"1", IF(('1 - Cover page'!$B$9-I867)= 2,"2", IF(('1 - Cover page'!$B$9-I867)= 3,"3", IF(('1 - Cover page'!$B$9-I867)= 4,"4", IF(('1 - Cover page'!$B$9-I867)= 5,"5", IF(('1 - Cover page'!$B$9-I867)= 6,"6", IF(('1 - Cover page'!$B$9-I867)= 7,"7", IF(('1 - Cover page'!$B$9-I867)= 8,"8", IF(('1 - Cover page'!$B$9-I867)= 9,"9", IF(('1 - Cover page'!$B$9-I867)= 10,"10", IF(('1 - Cover page'!$B$9-I867)= 11,"11", IF(('1 - Cover page'!$B$9-I867)= 12,"12", IF(('1 - Cover page'!$B$9-I867)= 13,"13", IF(('1 - Cover page'!$B$9-I867)= 14,"14", IF(('1 - Cover page'!$B$9-I867)= 15,"15",  ""))))))))))))))))</f>
        <v>0</v>
      </c>
      <c r="AA867" t="e">
        <f>VLOOKUP(E867,'Age group'!$A$2:$B$7,2,TRUE)</f>
        <v>#N/A</v>
      </c>
    </row>
    <row r="868" spans="1:27" ht="12.75" x14ac:dyDescent="0.2">
      <c r="A868" s="30">
        <v>865</v>
      </c>
      <c r="B868" s="31"/>
      <c r="C868" s="31"/>
      <c r="D868" s="32"/>
      <c r="E868" s="104"/>
      <c r="F868" s="31"/>
      <c r="G868" s="31"/>
      <c r="H868" s="33"/>
      <c r="I868" s="16"/>
      <c r="J868" s="34"/>
      <c r="K868" s="34"/>
      <c r="L868" s="35"/>
      <c r="M868" s="36"/>
      <c r="N868" s="37"/>
      <c r="O868" s="37"/>
      <c r="P868" s="37"/>
      <c r="Q868" s="38"/>
      <c r="R868" s="38"/>
      <c r="S868" s="37"/>
      <c r="T868" s="39"/>
      <c r="U868" s="39"/>
      <c r="V868" s="40"/>
      <c r="X868" t="str">
        <f>IF(('1 - Cover page'!$B$9-M868)&lt;6,"&lt;=5 Days","&gt;5 Days")</f>
        <v>&lt;=5 Days</v>
      </c>
      <c r="Y868" t="str">
        <f>IF(('1 - Cover page'!$B$9-M868)=0,"0", IF(('1 - Cover page'!$B$9-M868)= 1,"1", IF(('1 - Cover page'!$B$9-M868)= 2,"2", IF(('1 - Cover page'!$B$9-M868)= 3,"3", IF(('1 - Cover page'!$B$9-M868)= 4,"4", IF(('1 - Cover page'!$B$9-M868)= 5,"5", IF(('1 - Cover page'!$B$9-M868)= 6,"6", IF(('1 - Cover page'!$B$9-M868)= 7,"7", IF(('1 - Cover page'!$B$9-M868)= 8,"8", IF(('1 - Cover page'!$B$9-M868)= 9,"9", IF(('1 - Cover page'!$B$9-M868)= 10,"10", IF(('1 - Cover page'!$B$9-M868)= 11,"11", IF(('1 - Cover page'!$B$9-M868)= 12,"12", IF(('1 - Cover page'!$B$9-M868)= 13,"13", IF(('1 - Cover page'!$B$9-M868)= 14,"14", IF(('1 - Cover page'!$B$9-M868)= 15,"15",  ""))))))))))))))))</f>
        <v>0</v>
      </c>
      <c r="Z868" t="str">
        <f>IF(('1 - Cover page'!$B$9-I868)=0,"0", IF(('1 - Cover page'!$B$9-I868)= 1,"1", IF(('1 - Cover page'!$B$9-I868)= 2,"2", IF(('1 - Cover page'!$B$9-I868)= 3,"3", IF(('1 - Cover page'!$B$9-I868)= 4,"4", IF(('1 - Cover page'!$B$9-I868)= 5,"5", IF(('1 - Cover page'!$B$9-I868)= 6,"6", IF(('1 - Cover page'!$B$9-I868)= 7,"7", IF(('1 - Cover page'!$B$9-I868)= 8,"8", IF(('1 - Cover page'!$B$9-I868)= 9,"9", IF(('1 - Cover page'!$B$9-I868)= 10,"10", IF(('1 - Cover page'!$B$9-I868)= 11,"11", IF(('1 - Cover page'!$B$9-I868)= 12,"12", IF(('1 - Cover page'!$B$9-I868)= 13,"13", IF(('1 - Cover page'!$B$9-I868)= 14,"14", IF(('1 - Cover page'!$B$9-I868)= 15,"15",  ""))))))))))))))))</f>
        <v>0</v>
      </c>
      <c r="AA868" t="e">
        <f>VLOOKUP(E868,'Age group'!$A$2:$B$7,2,TRUE)</f>
        <v>#N/A</v>
      </c>
    </row>
    <row r="869" spans="1:27" ht="12.75" x14ac:dyDescent="0.2">
      <c r="A869" s="30">
        <v>866</v>
      </c>
      <c r="B869" s="31"/>
      <c r="C869" s="31"/>
      <c r="D869" s="32"/>
      <c r="E869" s="104"/>
      <c r="F869" s="31"/>
      <c r="G869" s="31"/>
      <c r="H869" s="33"/>
      <c r="I869" s="16"/>
      <c r="J869" s="34"/>
      <c r="K869" s="34"/>
      <c r="L869" s="35"/>
      <c r="M869" s="36"/>
      <c r="N869" s="37"/>
      <c r="O869" s="37"/>
      <c r="P869" s="37"/>
      <c r="Q869" s="38"/>
      <c r="R869" s="38"/>
      <c r="S869" s="37"/>
      <c r="T869" s="39"/>
      <c r="U869" s="39"/>
      <c r="V869" s="40"/>
      <c r="X869" t="str">
        <f>IF(('1 - Cover page'!$B$9-M869)&lt;6,"&lt;=5 Days","&gt;5 Days")</f>
        <v>&lt;=5 Days</v>
      </c>
      <c r="Y869" t="str">
        <f>IF(('1 - Cover page'!$B$9-M869)=0,"0", IF(('1 - Cover page'!$B$9-M869)= 1,"1", IF(('1 - Cover page'!$B$9-M869)= 2,"2", IF(('1 - Cover page'!$B$9-M869)= 3,"3", IF(('1 - Cover page'!$B$9-M869)= 4,"4", IF(('1 - Cover page'!$B$9-M869)= 5,"5", IF(('1 - Cover page'!$B$9-M869)= 6,"6", IF(('1 - Cover page'!$B$9-M869)= 7,"7", IF(('1 - Cover page'!$B$9-M869)= 8,"8", IF(('1 - Cover page'!$B$9-M869)= 9,"9", IF(('1 - Cover page'!$B$9-M869)= 10,"10", IF(('1 - Cover page'!$B$9-M869)= 11,"11", IF(('1 - Cover page'!$B$9-M869)= 12,"12", IF(('1 - Cover page'!$B$9-M869)= 13,"13", IF(('1 - Cover page'!$B$9-M869)= 14,"14", IF(('1 - Cover page'!$B$9-M869)= 15,"15",  ""))))))))))))))))</f>
        <v>0</v>
      </c>
      <c r="Z869" t="str">
        <f>IF(('1 - Cover page'!$B$9-I869)=0,"0", IF(('1 - Cover page'!$B$9-I869)= 1,"1", IF(('1 - Cover page'!$B$9-I869)= 2,"2", IF(('1 - Cover page'!$B$9-I869)= 3,"3", IF(('1 - Cover page'!$B$9-I869)= 4,"4", IF(('1 - Cover page'!$B$9-I869)= 5,"5", IF(('1 - Cover page'!$B$9-I869)= 6,"6", IF(('1 - Cover page'!$B$9-I869)= 7,"7", IF(('1 - Cover page'!$B$9-I869)= 8,"8", IF(('1 - Cover page'!$B$9-I869)= 9,"9", IF(('1 - Cover page'!$B$9-I869)= 10,"10", IF(('1 - Cover page'!$B$9-I869)= 11,"11", IF(('1 - Cover page'!$B$9-I869)= 12,"12", IF(('1 - Cover page'!$B$9-I869)= 13,"13", IF(('1 - Cover page'!$B$9-I869)= 14,"14", IF(('1 - Cover page'!$B$9-I869)= 15,"15",  ""))))))))))))))))</f>
        <v>0</v>
      </c>
      <c r="AA869" t="e">
        <f>VLOOKUP(E869,'Age group'!$A$2:$B$7,2,TRUE)</f>
        <v>#N/A</v>
      </c>
    </row>
    <row r="870" spans="1:27" ht="12.75" x14ac:dyDescent="0.2">
      <c r="A870" s="30">
        <v>867</v>
      </c>
      <c r="B870" s="31"/>
      <c r="C870" s="31"/>
      <c r="D870" s="32"/>
      <c r="E870" s="104"/>
      <c r="F870" s="31"/>
      <c r="G870" s="31"/>
      <c r="H870" s="33"/>
      <c r="I870" s="16"/>
      <c r="J870" s="34"/>
      <c r="K870" s="34"/>
      <c r="L870" s="35"/>
      <c r="M870" s="36"/>
      <c r="N870" s="37"/>
      <c r="O870" s="37"/>
      <c r="P870" s="37"/>
      <c r="Q870" s="38"/>
      <c r="R870" s="38"/>
      <c r="S870" s="37"/>
      <c r="T870" s="39"/>
      <c r="U870" s="39"/>
      <c r="V870" s="40"/>
      <c r="X870" t="str">
        <f>IF(('1 - Cover page'!$B$9-M870)&lt;6,"&lt;=5 Days","&gt;5 Days")</f>
        <v>&lt;=5 Days</v>
      </c>
      <c r="Y870" t="str">
        <f>IF(('1 - Cover page'!$B$9-M870)=0,"0", IF(('1 - Cover page'!$B$9-M870)= 1,"1", IF(('1 - Cover page'!$B$9-M870)= 2,"2", IF(('1 - Cover page'!$B$9-M870)= 3,"3", IF(('1 - Cover page'!$B$9-M870)= 4,"4", IF(('1 - Cover page'!$B$9-M870)= 5,"5", IF(('1 - Cover page'!$B$9-M870)= 6,"6", IF(('1 - Cover page'!$B$9-M870)= 7,"7", IF(('1 - Cover page'!$B$9-M870)= 8,"8", IF(('1 - Cover page'!$B$9-M870)= 9,"9", IF(('1 - Cover page'!$B$9-M870)= 10,"10", IF(('1 - Cover page'!$B$9-M870)= 11,"11", IF(('1 - Cover page'!$B$9-M870)= 12,"12", IF(('1 - Cover page'!$B$9-M870)= 13,"13", IF(('1 - Cover page'!$B$9-M870)= 14,"14", IF(('1 - Cover page'!$B$9-M870)= 15,"15",  ""))))))))))))))))</f>
        <v>0</v>
      </c>
      <c r="Z870" t="str">
        <f>IF(('1 - Cover page'!$B$9-I870)=0,"0", IF(('1 - Cover page'!$B$9-I870)= 1,"1", IF(('1 - Cover page'!$B$9-I870)= 2,"2", IF(('1 - Cover page'!$B$9-I870)= 3,"3", IF(('1 - Cover page'!$B$9-I870)= 4,"4", IF(('1 - Cover page'!$B$9-I870)= 5,"5", IF(('1 - Cover page'!$B$9-I870)= 6,"6", IF(('1 - Cover page'!$B$9-I870)= 7,"7", IF(('1 - Cover page'!$B$9-I870)= 8,"8", IF(('1 - Cover page'!$B$9-I870)= 9,"9", IF(('1 - Cover page'!$B$9-I870)= 10,"10", IF(('1 - Cover page'!$B$9-I870)= 11,"11", IF(('1 - Cover page'!$B$9-I870)= 12,"12", IF(('1 - Cover page'!$B$9-I870)= 13,"13", IF(('1 - Cover page'!$B$9-I870)= 14,"14", IF(('1 - Cover page'!$B$9-I870)= 15,"15",  ""))))))))))))))))</f>
        <v>0</v>
      </c>
      <c r="AA870" t="e">
        <f>VLOOKUP(E870,'Age group'!$A$2:$B$7,2,TRUE)</f>
        <v>#N/A</v>
      </c>
    </row>
    <row r="871" spans="1:27" ht="12.75" x14ac:dyDescent="0.2">
      <c r="A871" s="30">
        <v>868</v>
      </c>
      <c r="B871" s="31"/>
      <c r="C871" s="31"/>
      <c r="D871" s="32"/>
      <c r="E871" s="104"/>
      <c r="F871" s="31"/>
      <c r="G871" s="31"/>
      <c r="H871" s="33"/>
      <c r="I871" s="16"/>
      <c r="J871" s="34"/>
      <c r="K871" s="34"/>
      <c r="L871" s="35"/>
      <c r="M871" s="36"/>
      <c r="N871" s="37"/>
      <c r="O871" s="37"/>
      <c r="P871" s="37"/>
      <c r="Q871" s="38"/>
      <c r="R871" s="38"/>
      <c r="S871" s="37"/>
      <c r="T871" s="39"/>
      <c r="U871" s="39"/>
      <c r="V871" s="40"/>
      <c r="X871" t="str">
        <f>IF(('1 - Cover page'!$B$9-M871)&lt;6,"&lt;=5 Days","&gt;5 Days")</f>
        <v>&lt;=5 Days</v>
      </c>
      <c r="Y871" t="str">
        <f>IF(('1 - Cover page'!$B$9-M871)=0,"0", IF(('1 - Cover page'!$B$9-M871)= 1,"1", IF(('1 - Cover page'!$B$9-M871)= 2,"2", IF(('1 - Cover page'!$B$9-M871)= 3,"3", IF(('1 - Cover page'!$B$9-M871)= 4,"4", IF(('1 - Cover page'!$B$9-M871)= 5,"5", IF(('1 - Cover page'!$B$9-M871)= 6,"6", IF(('1 - Cover page'!$B$9-M871)= 7,"7", IF(('1 - Cover page'!$B$9-M871)= 8,"8", IF(('1 - Cover page'!$B$9-M871)= 9,"9", IF(('1 - Cover page'!$B$9-M871)= 10,"10", IF(('1 - Cover page'!$B$9-M871)= 11,"11", IF(('1 - Cover page'!$B$9-M871)= 12,"12", IF(('1 - Cover page'!$B$9-M871)= 13,"13", IF(('1 - Cover page'!$B$9-M871)= 14,"14", IF(('1 - Cover page'!$B$9-M871)= 15,"15",  ""))))))))))))))))</f>
        <v>0</v>
      </c>
      <c r="Z871" t="str">
        <f>IF(('1 - Cover page'!$B$9-I871)=0,"0", IF(('1 - Cover page'!$B$9-I871)= 1,"1", IF(('1 - Cover page'!$B$9-I871)= 2,"2", IF(('1 - Cover page'!$B$9-I871)= 3,"3", IF(('1 - Cover page'!$B$9-I871)= 4,"4", IF(('1 - Cover page'!$B$9-I871)= 5,"5", IF(('1 - Cover page'!$B$9-I871)= 6,"6", IF(('1 - Cover page'!$B$9-I871)= 7,"7", IF(('1 - Cover page'!$B$9-I871)= 8,"8", IF(('1 - Cover page'!$B$9-I871)= 9,"9", IF(('1 - Cover page'!$B$9-I871)= 10,"10", IF(('1 - Cover page'!$B$9-I871)= 11,"11", IF(('1 - Cover page'!$B$9-I871)= 12,"12", IF(('1 - Cover page'!$B$9-I871)= 13,"13", IF(('1 - Cover page'!$B$9-I871)= 14,"14", IF(('1 - Cover page'!$B$9-I871)= 15,"15",  ""))))))))))))))))</f>
        <v>0</v>
      </c>
      <c r="AA871" t="e">
        <f>VLOOKUP(E871,'Age group'!$A$2:$B$7,2,TRUE)</f>
        <v>#N/A</v>
      </c>
    </row>
    <row r="872" spans="1:27" ht="12.75" x14ac:dyDescent="0.2">
      <c r="A872" s="30">
        <v>869</v>
      </c>
      <c r="B872" s="31"/>
      <c r="C872" s="31"/>
      <c r="D872" s="32"/>
      <c r="E872" s="104"/>
      <c r="F872" s="31"/>
      <c r="G872" s="31"/>
      <c r="H872" s="33"/>
      <c r="I872" s="16"/>
      <c r="J872" s="34"/>
      <c r="K872" s="34"/>
      <c r="L872" s="35"/>
      <c r="M872" s="36"/>
      <c r="N872" s="37"/>
      <c r="O872" s="37"/>
      <c r="P872" s="37"/>
      <c r="Q872" s="38"/>
      <c r="R872" s="38"/>
      <c r="S872" s="37"/>
      <c r="T872" s="39"/>
      <c r="U872" s="39"/>
      <c r="V872" s="40"/>
      <c r="X872" t="str">
        <f>IF(('1 - Cover page'!$B$9-M872)&lt;6,"&lt;=5 Days","&gt;5 Days")</f>
        <v>&lt;=5 Days</v>
      </c>
      <c r="Y872" t="str">
        <f>IF(('1 - Cover page'!$B$9-M872)=0,"0", IF(('1 - Cover page'!$B$9-M872)= 1,"1", IF(('1 - Cover page'!$B$9-M872)= 2,"2", IF(('1 - Cover page'!$B$9-M872)= 3,"3", IF(('1 - Cover page'!$B$9-M872)= 4,"4", IF(('1 - Cover page'!$B$9-M872)= 5,"5", IF(('1 - Cover page'!$B$9-M872)= 6,"6", IF(('1 - Cover page'!$B$9-M872)= 7,"7", IF(('1 - Cover page'!$B$9-M872)= 8,"8", IF(('1 - Cover page'!$B$9-M872)= 9,"9", IF(('1 - Cover page'!$B$9-M872)= 10,"10", IF(('1 - Cover page'!$B$9-M872)= 11,"11", IF(('1 - Cover page'!$B$9-M872)= 12,"12", IF(('1 - Cover page'!$B$9-M872)= 13,"13", IF(('1 - Cover page'!$B$9-M872)= 14,"14", IF(('1 - Cover page'!$B$9-M872)= 15,"15",  ""))))))))))))))))</f>
        <v>0</v>
      </c>
      <c r="Z872" t="str">
        <f>IF(('1 - Cover page'!$B$9-I872)=0,"0", IF(('1 - Cover page'!$B$9-I872)= 1,"1", IF(('1 - Cover page'!$B$9-I872)= 2,"2", IF(('1 - Cover page'!$B$9-I872)= 3,"3", IF(('1 - Cover page'!$B$9-I872)= 4,"4", IF(('1 - Cover page'!$B$9-I872)= 5,"5", IF(('1 - Cover page'!$B$9-I872)= 6,"6", IF(('1 - Cover page'!$B$9-I872)= 7,"7", IF(('1 - Cover page'!$B$9-I872)= 8,"8", IF(('1 - Cover page'!$B$9-I872)= 9,"9", IF(('1 - Cover page'!$B$9-I872)= 10,"10", IF(('1 - Cover page'!$B$9-I872)= 11,"11", IF(('1 - Cover page'!$B$9-I872)= 12,"12", IF(('1 - Cover page'!$B$9-I872)= 13,"13", IF(('1 - Cover page'!$B$9-I872)= 14,"14", IF(('1 - Cover page'!$B$9-I872)= 15,"15",  ""))))))))))))))))</f>
        <v>0</v>
      </c>
      <c r="AA872" t="e">
        <f>VLOOKUP(E872,'Age group'!$A$2:$B$7,2,TRUE)</f>
        <v>#N/A</v>
      </c>
    </row>
    <row r="873" spans="1:27" ht="12.75" x14ac:dyDescent="0.2">
      <c r="A873" s="30">
        <v>870</v>
      </c>
      <c r="B873" s="31"/>
      <c r="C873" s="31"/>
      <c r="D873" s="32"/>
      <c r="E873" s="104"/>
      <c r="F873" s="31"/>
      <c r="G873" s="31"/>
      <c r="H873" s="33"/>
      <c r="I873" s="16"/>
      <c r="J873" s="34"/>
      <c r="K873" s="34"/>
      <c r="L873" s="35"/>
      <c r="M873" s="36"/>
      <c r="N873" s="37"/>
      <c r="O873" s="37"/>
      <c r="P873" s="37"/>
      <c r="Q873" s="38"/>
      <c r="R873" s="38"/>
      <c r="S873" s="37"/>
      <c r="T873" s="39"/>
      <c r="U873" s="39"/>
      <c r="V873" s="40"/>
      <c r="X873" t="str">
        <f>IF(('1 - Cover page'!$B$9-M873)&lt;6,"&lt;=5 Days","&gt;5 Days")</f>
        <v>&lt;=5 Days</v>
      </c>
      <c r="Y873" t="str">
        <f>IF(('1 - Cover page'!$B$9-M873)=0,"0", IF(('1 - Cover page'!$B$9-M873)= 1,"1", IF(('1 - Cover page'!$B$9-M873)= 2,"2", IF(('1 - Cover page'!$B$9-M873)= 3,"3", IF(('1 - Cover page'!$B$9-M873)= 4,"4", IF(('1 - Cover page'!$B$9-M873)= 5,"5", IF(('1 - Cover page'!$B$9-M873)= 6,"6", IF(('1 - Cover page'!$B$9-M873)= 7,"7", IF(('1 - Cover page'!$B$9-M873)= 8,"8", IF(('1 - Cover page'!$B$9-M873)= 9,"9", IF(('1 - Cover page'!$B$9-M873)= 10,"10", IF(('1 - Cover page'!$B$9-M873)= 11,"11", IF(('1 - Cover page'!$B$9-M873)= 12,"12", IF(('1 - Cover page'!$B$9-M873)= 13,"13", IF(('1 - Cover page'!$B$9-M873)= 14,"14", IF(('1 - Cover page'!$B$9-M873)= 15,"15",  ""))))))))))))))))</f>
        <v>0</v>
      </c>
      <c r="Z873" t="str">
        <f>IF(('1 - Cover page'!$B$9-I873)=0,"0", IF(('1 - Cover page'!$B$9-I873)= 1,"1", IF(('1 - Cover page'!$B$9-I873)= 2,"2", IF(('1 - Cover page'!$B$9-I873)= 3,"3", IF(('1 - Cover page'!$B$9-I873)= 4,"4", IF(('1 - Cover page'!$B$9-I873)= 5,"5", IF(('1 - Cover page'!$B$9-I873)= 6,"6", IF(('1 - Cover page'!$B$9-I873)= 7,"7", IF(('1 - Cover page'!$B$9-I873)= 8,"8", IF(('1 - Cover page'!$B$9-I873)= 9,"9", IF(('1 - Cover page'!$B$9-I873)= 10,"10", IF(('1 - Cover page'!$B$9-I873)= 11,"11", IF(('1 - Cover page'!$B$9-I873)= 12,"12", IF(('1 - Cover page'!$B$9-I873)= 13,"13", IF(('1 - Cover page'!$B$9-I873)= 14,"14", IF(('1 - Cover page'!$B$9-I873)= 15,"15",  ""))))))))))))))))</f>
        <v>0</v>
      </c>
      <c r="AA873" t="e">
        <f>VLOOKUP(E873,'Age group'!$A$2:$B$7,2,TRUE)</f>
        <v>#N/A</v>
      </c>
    </row>
    <row r="874" spans="1:27" ht="12.75" x14ac:dyDescent="0.2">
      <c r="A874" s="30">
        <v>871</v>
      </c>
      <c r="B874" s="31"/>
      <c r="C874" s="31"/>
      <c r="D874" s="32"/>
      <c r="E874" s="104"/>
      <c r="F874" s="31"/>
      <c r="G874" s="31"/>
      <c r="H874" s="33"/>
      <c r="I874" s="16"/>
      <c r="J874" s="34"/>
      <c r="K874" s="34"/>
      <c r="L874" s="35"/>
      <c r="M874" s="36"/>
      <c r="N874" s="37"/>
      <c r="O874" s="37"/>
      <c r="P874" s="37"/>
      <c r="Q874" s="38"/>
      <c r="R874" s="38"/>
      <c r="S874" s="37"/>
      <c r="T874" s="39"/>
      <c r="U874" s="39"/>
      <c r="V874" s="40"/>
      <c r="X874" t="str">
        <f>IF(('1 - Cover page'!$B$9-M874)&lt;6,"&lt;=5 Days","&gt;5 Days")</f>
        <v>&lt;=5 Days</v>
      </c>
      <c r="Y874" t="str">
        <f>IF(('1 - Cover page'!$B$9-M874)=0,"0", IF(('1 - Cover page'!$B$9-M874)= 1,"1", IF(('1 - Cover page'!$B$9-M874)= 2,"2", IF(('1 - Cover page'!$B$9-M874)= 3,"3", IF(('1 - Cover page'!$B$9-M874)= 4,"4", IF(('1 - Cover page'!$B$9-M874)= 5,"5", IF(('1 - Cover page'!$B$9-M874)= 6,"6", IF(('1 - Cover page'!$B$9-M874)= 7,"7", IF(('1 - Cover page'!$B$9-M874)= 8,"8", IF(('1 - Cover page'!$B$9-M874)= 9,"9", IF(('1 - Cover page'!$B$9-M874)= 10,"10", IF(('1 - Cover page'!$B$9-M874)= 11,"11", IF(('1 - Cover page'!$B$9-M874)= 12,"12", IF(('1 - Cover page'!$B$9-M874)= 13,"13", IF(('1 - Cover page'!$B$9-M874)= 14,"14", IF(('1 - Cover page'!$B$9-M874)= 15,"15",  ""))))))))))))))))</f>
        <v>0</v>
      </c>
      <c r="Z874" t="str">
        <f>IF(('1 - Cover page'!$B$9-I874)=0,"0", IF(('1 - Cover page'!$B$9-I874)= 1,"1", IF(('1 - Cover page'!$B$9-I874)= 2,"2", IF(('1 - Cover page'!$B$9-I874)= 3,"3", IF(('1 - Cover page'!$B$9-I874)= 4,"4", IF(('1 - Cover page'!$B$9-I874)= 5,"5", IF(('1 - Cover page'!$B$9-I874)= 6,"6", IF(('1 - Cover page'!$B$9-I874)= 7,"7", IF(('1 - Cover page'!$B$9-I874)= 8,"8", IF(('1 - Cover page'!$B$9-I874)= 9,"9", IF(('1 - Cover page'!$B$9-I874)= 10,"10", IF(('1 - Cover page'!$B$9-I874)= 11,"11", IF(('1 - Cover page'!$B$9-I874)= 12,"12", IF(('1 - Cover page'!$B$9-I874)= 13,"13", IF(('1 - Cover page'!$B$9-I874)= 14,"14", IF(('1 - Cover page'!$B$9-I874)= 15,"15",  ""))))))))))))))))</f>
        <v>0</v>
      </c>
      <c r="AA874" t="e">
        <f>VLOOKUP(E874,'Age group'!$A$2:$B$7,2,TRUE)</f>
        <v>#N/A</v>
      </c>
    </row>
    <row r="875" spans="1:27" ht="12.75" x14ac:dyDescent="0.2">
      <c r="A875" s="30">
        <v>872</v>
      </c>
      <c r="B875" s="31"/>
      <c r="C875" s="31"/>
      <c r="D875" s="32"/>
      <c r="E875" s="104"/>
      <c r="F875" s="31"/>
      <c r="G875" s="31"/>
      <c r="H875" s="33"/>
      <c r="I875" s="16"/>
      <c r="J875" s="34"/>
      <c r="K875" s="34"/>
      <c r="L875" s="35"/>
      <c r="M875" s="36"/>
      <c r="N875" s="37"/>
      <c r="O875" s="37"/>
      <c r="P875" s="37"/>
      <c r="Q875" s="38"/>
      <c r="R875" s="38"/>
      <c r="S875" s="37"/>
      <c r="T875" s="39"/>
      <c r="U875" s="39"/>
      <c r="V875" s="40"/>
      <c r="X875" t="str">
        <f>IF(('1 - Cover page'!$B$9-M875)&lt;6,"&lt;=5 Days","&gt;5 Days")</f>
        <v>&lt;=5 Days</v>
      </c>
      <c r="Y875" t="str">
        <f>IF(('1 - Cover page'!$B$9-M875)=0,"0", IF(('1 - Cover page'!$B$9-M875)= 1,"1", IF(('1 - Cover page'!$B$9-M875)= 2,"2", IF(('1 - Cover page'!$B$9-M875)= 3,"3", IF(('1 - Cover page'!$B$9-M875)= 4,"4", IF(('1 - Cover page'!$B$9-M875)= 5,"5", IF(('1 - Cover page'!$B$9-M875)= 6,"6", IF(('1 - Cover page'!$B$9-M875)= 7,"7", IF(('1 - Cover page'!$B$9-M875)= 8,"8", IF(('1 - Cover page'!$B$9-M875)= 9,"9", IF(('1 - Cover page'!$B$9-M875)= 10,"10", IF(('1 - Cover page'!$B$9-M875)= 11,"11", IF(('1 - Cover page'!$B$9-M875)= 12,"12", IF(('1 - Cover page'!$B$9-M875)= 13,"13", IF(('1 - Cover page'!$B$9-M875)= 14,"14", IF(('1 - Cover page'!$B$9-M875)= 15,"15",  ""))))))))))))))))</f>
        <v>0</v>
      </c>
      <c r="Z875" t="str">
        <f>IF(('1 - Cover page'!$B$9-I875)=0,"0", IF(('1 - Cover page'!$B$9-I875)= 1,"1", IF(('1 - Cover page'!$B$9-I875)= 2,"2", IF(('1 - Cover page'!$B$9-I875)= 3,"3", IF(('1 - Cover page'!$B$9-I875)= 4,"4", IF(('1 - Cover page'!$B$9-I875)= 5,"5", IF(('1 - Cover page'!$B$9-I875)= 6,"6", IF(('1 - Cover page'!$B$9-I875)= 7,"7", IF(('1 - Cover page'!$B$9-I875)= 8,"8", IF(('1 - Cover page'!$B$9-I875)= 9,"9", IF(('1 - Cover page'!$B$9-I875)= 10,"10", IF(('1 - Cover page'!$B$9-I875)= 11,"11", IF(('1 - Cover page'!$B$9-I875)= 12,"12", IF(('1 - Cover page'!$B$9-I875)= 13,"13", IF(('1 - Cover page'!$B$9-I875)= 14,"14", IF(('1 - Cover page'!$B$9-I875)= 15,"15",  ""))))))))))))))))</f>
        <v>0</v>
      </c>
      <c r="AA875" t="e">
        <f>VLOOKUP(E875,'Age group'!$A$2:$B$7,2,TRUE)</f>
        <v>#N/A</v>
      </c>
    </row>
    <row r="876" spans="1:27" ht="12.75" x14ac:dyDescent="0.2">
      <c r="A876" s="30">
        <v>873</v>
      </c>
      <c r="B876" s="31"/>
      <c r="C876" s="31"/>
      <c r="D876" s="32"/>
      <c r="E876" s="104"/>
      <c r="F876" s="31"/>
      <c r="G876" s="31"/>
      <c r="H876" s="33"/>
      <c r="I876" s="16"/>
      <c r="J876" s="34"/>
      <c r="K876" s="34"/>
      <c r="L876" s="35"/>
      <c r="M876" s="36"/>
      <c r="N876" s="37"/>
      <c r="O876" s="37"/>
      <c r="P876" s="37"/>
      <c r="Q876" s="38"/>
      <c r="R876" s="38"/>
      <c r="S876" s="37"/>
      <c r="T876" s="39"/>
      <c r="U876" s="39"/>
      <c r="V876" s="40"/>
      <c r="X876" t="str">
        <f>IF(('1 - Cover page'!$B$9-M876)&lt;6,"&lt;=5 Days","&gt;5 Days")</f>
        <v>&lt;=5 Days</v>
      </c>
      <c r="Y876" t="str">
        <f>IF(('1 - Cover page'!$B$9-M876)=0,"0", IF(('1 - Cover page'!$B$9-M876)= 1,"1", IF(('1 - Cover page'!$B$9-M876)= 2,"2", IF(('1 - Cover page'!$B$9-M876)= 3,"3", IF(('1 - Cover page'!$B$9-M876)= 4,"4", IF(('1 - Cover page'!$B$9-M876)= 5,"5", IF(('1 - Cover page'!$B$9-M876)= 6,"6", IF(('1 - Cover page'!$B$9-M876)= 7,"7", IF(('1 - Cover page'!$B$9-M876)= 8,"8", IF(('1 - Cover page'!$B$9-M876)= 9,"9", IF(('1 - Cover page'!$B$9-M876)= 10,"10", IF(('1 - Cover page'!$B$9-M876)= 11,"11", IF(('1 - Cover page'!$B$9-M876)= 12,"12", IF(('1 - Cover page'!$B$9-M876)= 13,"13", IF(('1 - Cover page'!$B$9-M876)= 14,"14", IF(('1 - Cover page'!$B$9-M876)= 15,"15",  ""))))))))))))))))</f>
        <v>0</v>
      </c>
      <c r="Z876" t="str">
        <f>IF(('1 - Cover page'!$B$9-I876)=0,"0", IF(('1 - Cover page'!$B$9-I876)= 1,"1", IF(('1 - Cover page'!$B$9-I876)= 2,"2", IF(('1 - Cover page'!$B$9-I876)= 3,"3", IF(('1 - Cover page'!$B$9-I876)= 4,"4", IF(('1 - Cover page'!$B$9-I876)= 5,"5", IF(('1 - Cover page'!$B$9-I876)= 6,"6", IF(('1 - Cover page'!$B$9-I876)= 7,"7", IF(('1 - Cover page'!$B$9-I876)= 8,"8", IF(('1 - Cover page'!$B$9-I876)= 9,"9", IF(('1 - Cover page'!$B$9-I876)= 10,"10", IF(('1 - Cover page'!$B$9-I876)= 11,"11", IF(('1 - Cover page'!$B$9-I876)= 12,"12", IF(('1 - Cover page'!$B$9-I876)= 13,"13", IF(('1 - Cover page'!$B$9-I876)= 14,"14", IF(('1 - Cover page'!$B$9-I876)= 15,"15",  ""))))))))))))))))</f>
        <v>0</v>
      </c>
      <c r="AA876" t="e">
        <f>VLOOKUP(E876,'Age group'!$A$2:$B$7,2,TRUE)</f>
        <v>#N/A</v>
      </c>
    </row>
    <row r="877" spans="1:27" ht="12.75" x14ac:dyDescent="0.2">
      <c r="A877" s="30">
        <v>874</v>
      </c>
      <c r="B877" s="31"/>
      <c r="C877" s="31"/>
      <c r="D877" s="32"/>
      <c r="E877" s="104"/>
      <c r="F877" s="31"/>
      <c r="G877" s="31"/>
      <c r="H877" s="33"/>
      <c r="I877" s="16"/>
      <c r="J877" s="34"/>
      <c r="K877" s="34"/>
      <c r="L877" s="35"/>
      <c r="M877" s="36"/>
      <c r="N877" s="37"/>
      <c r="O877" s="37"/>
      <c r="P877" s="37"/>
      <c r="Q877" s="38"/>
      <c r="R877" s="38"/>
      <c r="S877" s="37"/>
      <c r="T877" s="39"/>
      <c r="U877" s="39"/>
      <c r="V877" s="40"/>
      <c r="X877" t="str">
        <f>IF(('1 - Cover page'!$B$9-M877)&lt;6,"&lt;=5 Days","&gt;5 Days")</f>
        <v>&lt;=5 Days</v>
      </c>
      <c r="Y877" t="str">
        <f>IF(('1 - Cover page'!$B$9-M877)=0,"0", IF(('1 - Cover page'!$B$9-M877)= 1,"1", IF(('1 - Cover page'!$B$9-M877)= 2,"2", IF(('1 - Cover page'!$B$9-M877)= 3,"3", IF(('1 - Cover page'!$B$9-M877)= 4,"4", IF(('1 - Cover page'!$B$9-M877)= 5,"5", IF(('1 - Cover page'!$B$9-M877)= 6,"6", IF(('1 - Cover page'!$B$9-M877)= 7,"7", IF(('1 - Cover page'!$B$9-M877)= 8,"8", IF(('1 - Cover page'!$B$9-M877)= 9,"9", IF(('1 - Cover page'!$B$9-M877)= 10,"10", IF(('1 - Cover page'!$B$9-M877)= 11,"11", IF(('1 - Cover page'!$B$9-M877)= 12,"12", IF(('1 - Cover page'!$B$9-M877)= 13,"13", IF(('1 - Cover page'!$B$9-M877)= 14,"14", IF(('1 - Cover page'!$B$9-M877)= 15,"15",  ""))))))))))))))))</f>
        <v>0</v>
      </c>
      <c r="Z877" t="str">
        <f>IF(('1 - Cover page'!$B$9-I877)=0,"0", IF(('1 - Cover page'!$B$9-I877)= 1,"1", IF(('1 - Cover page'!$B$9-I877)= 2,"2", IF(('1 - Cover page'!$B$9-I877)= 3,"3", IF(('1 - Cover page'!$B$9-I877)= 4,"4", IF(('1 - Cover page'!$B$9-I877)= 5,"5", IF(('1 - Cover page'!$B$9-I877)= 6,"6", IF(('1 - Cover page'!$B$9-I877)= 7,"7", IF(('1 - Cover page'!$B$9-I877)= 8,"8", IF(('1 - Cover page'!$B$9-I877)= 9,"9", IF(('1 - Cover page'!$B$9-I877)= 10,"10", IF(('1 - Cover page'!$B$9-I877)= 11,"11", IF(('1 - Cover page'!$B$9-I877)= 12,"12", IF(('1 - Cover page'!$B$9-I877)= 13,"13", IF(('1 - Cover page'!$B$9-I877)= 14,"14", IF(('1 - Cover page'!$B$9-I877)= 15,"15",  ""))))))))))))))))</f>
        <v>0</v>
      </c>
      <c r="AA877" t="e">
        <f>VLOOKUP(E877,'Age group'!$A$2:$B$7,2,TRUE)</f>
        <v>#N/A</v>
      </c>
    </row>
    <row r="878" spans="1:27" ht="12.75" x14ac:dyDescent="0.2">
      <c r="A878" s="30">
        <v>875</v>
      </c>
      <c r="B878" s="31"/>
      <c r="C878" s="31"/>
      <c r="D878" s="32"/>
      <c r="E878" s="104"/>
      <c r="F878" s="31"/>
      <c r="G878" s="31"/>
      <c r="H878" s="33"/>
      <c r="I878" s="16"/>
      <c r="J878" s="34"/>
      <c r="K878" s="34"/>
      <c r="L878" s="35"/>
      <c r="M878" s="36"/>
      <c r="N878" s="37"/>
      <c r="O878" s="37"/>
      <c r="P878" s="37"/>
      <c r="Q878" s="38"/>
      <c r="R878" s="38"/>
      <c r="S878" s="37"/>
      <c r="T878" s="39"/>
      <c r="U878" s="39"/>
      <c r="V878" s="40"/>
      <c r="X878" t="str">
        <f>IF(('1 - Cover page'!$B$9-M878)&lt;6,"&lt;=5 Days","&gt;5 Days")</f>
        <v>&lt;=5 Days</v>
      </c>
      <c r="Y878" t="str">
        <f>IF(('1 - Cover page'!$B$9-M878)=0,"0", IF(('1 - Cover page'!$B$9-M878)= 1,"1", IF(('1 - Cover page'!$B$9-M878)= 2,"2", IF(('1 - Cover page'!$B$9-M878)= 3,"3", IF(('1 - Cover page'!$B$9-M878)= 4,"4", IF(('1 - Cover page'!$B$9-M878)= 5,"5", IF(('1 - Cover page'!$B$9-M878)= 6,"6", IF(('1 - Cover page'!$B$9-M878)= 7,"7", IF(('1 - Cover page'!$B$9-M878)= 8,"8", IF(('1 - Cover page'!$B$9-M878)= 9,"9", IF(('1 - Cover page'!$B$9-M878)= 10,"10", IF(('1 - Cover page'!$B$9-M878)= 11,"11", IF(('1 - Cover page'!$B$9-M878)= 12,"12", IF(('1 - Cover page'!$B$9-M878)= 13,"13", IF(('1 - Cover page'!$B$9-M878)= 14,"14", IF(('1 - Cover page'!$B$9-M878)= 15,"15",  ""))))))))))))))))</f>
        <v>0</v>
      </c>
      <c r="Z878" t="str">
        <f>IF(('1 - Cover page'!$B$9-I878)=0,"0", IF(('1 - Cover page'!$B$9-I878)= 1,"1", IF(('1 - Cover page'!$B$9-I878)= 2,"2", IF(('1 - Cover page'!$B$9-I878)= 3,"3", IF(('1 - Cover page'!$B$9-I878)= 4,"4", IF(('1 - Cover page'!$B$9-I878)= 5,"5", IF(('1 - Cover page'!$B$9-I878)= 6,"6", IF(('1 - Cover page'!$B$9-I878)= 7,"7", IF(('1 - Cover page'!$B$9-I878)= 8,"8", IF(('1 - Cover page'!$B$9-I878)= 9,"9", IF(('1 - Cover page'!$B$9-I878)= 10,"10", IF(('1 - Cover page'!$B$9-I878)= 11,"11", IF(('1 - Cover page'!$B$9-I878)= 12,"12", IF(('1 - Cover page'!$B$9-I878)= 13,"13", IF(('1 - Cover page'!$B$9-I878)= 14,"14", IF(('1 - Cover page'!$B$9-I878)= 15,"15",  ""))))))))))))))))</f>
        <v>0</v>
      </c>
      <c r="AA878" t="e">
        <f>VLOOKUP(E878,'Age group'!$A$2:$B$7,2,TRUE)</f>
        <v>#N/A</v>
      </c>
    </row>
    <row r="879" spans="1:27" ht="12.75" x14ac:dyDescent="0.2">
      <c r="A879" s="30">
        <v>876</v>
      </c>
      <c r="B879" s="31"/>
      <c r="C879" s="31"/>
      <c r="D879" s="32"/>
      <c r="E879" s="104"/>
      <c r="F879" s="31"/>
      <c r="G879" s="31"/>
      <c r="H879" s="33"/>
      <c r="I879" s="16"/>
      <c r="J879" s="34"/>
      <c r="K879" s="34"/>
      <c r="L879" s="35"/>
      <c r="M879" s="36"/>
      <c r="N879" s="37"/>
      <c r="O879" s="37"/>
      <c r="P879" s="37"/>
      <c r="Q879" s="38"/>
      <c r="R879" s="38"/>
      <c r="S879" s="37"/>
      <c r="T879" s="39"/>
      <c r="U879" s="39"/>
      <c r="V879" s="40"/>
      <c r="X879" t="str">
        <f>IF(('1 - Cover page'!$B$9-M879)&lt;6,"&lt;=5 Days","&gt;5 Days")</f>
        <v>&lt;=5 Days</v>
      </c>
      <c r="Y879" t="str">
        <f>IF(('1 - Cover page'!$B$9-M879)=0,"0", IF(('1 - Cover page'!$B$9-M879)= 1,"1", IF(('1 - Cover page'!$B$9-M879)= 2,"2", IF(('1 - Cover page'!$B$9-M879)= 3,"3", IF(('1 - Cover page'!$B$9-M879)= 4,"4", IF(('1 - Cover page'!$B$9-M879)= 5,"5", IF(('1 - Cover page'!$B$9-M879)= 6,"6", IF(('1 - Cover page'!$B$9-M879)= 7,"7", IF(('1 - Cover page'!$B$9-M879)= 8,"8", IF(('1 - Cover page'!$B$9-M879)= 9,"9", IF(('1 - Cover page'!$B$9-M879)= 10,"10", IF(('1 - Cover page'!$B$9-M879)= 11,"11", IF(('1 - Cover page'!$B$9-M879)= 12,"12", IF(('1 - Cover page'!$B$9-M879)= 13,"13", IF(('1 - Cover page'!$B$9-M879)= 14,"14", IF(('1 - Cover page'!$B$9-M879)= 15,"15",  ""))))))))))))))))</f>
        <v>0</v>
      </c>
      <c r="Z879" t="str">
        <f>IF(('1 - Cover page'!$B$9-I879)=0,"0", IF(('1 - Cover page'!$B$9-I879)= 1,"1", IF(('1 - Cover page'!$B$9-I879)= 2,"2", IF(('1 - Cover page'!$B$9-I879)= 3,"3", IF(('1 - Cover page'!$B$9-I879)= 4,"4", IF(('1 - Cover page'!$B$9-I879)= 5,"5", IF(('1 - Cover page'!$B$9-I879)= 6,"6", IF(('1 - Cover page'!$B$9-I879)= 7,"7", IF(('1 - Cover page'!$B$9-I879)= 8,"8", IF(('1 - Cover page'!$B$9-I879)= 9,"9", IF(('1 - Cover page'!$B$9-I879)= 10,"10", IF(('1 - Cover page'!$B$9-I879)= 11,"11", IF(('1 - Cover page'!$B$9-I879)= 12,"12", IF(('1 - Cover page'!$B$9-I879)= 13,"13", IF(('1 - Cover page'!$B$9-I879)= 14,"14", IF(('1 - Cover page'!$B$9-I879)= 15,"15",  ""))))))))))))))))</f>
        <v>0</v>
      </c>
      <c r="AA879" t="e">
        <f>VLOOKUP(E879,'Age group'!$A$2:$B$7,2,TRUE)</f>
        <v>#N/A</v>
      </c>
    </row>
    <row r="880" spans="1:27" ht="12.75" x14ac:dyDescent="0.2">
      <c r="A880" s="30">
        <v>877</v>
      </c>
      <c r="B880" s="31"/>
      <c r="C880" s="31"/>
      <c r="D880" s="32"/>
      <c r="E880" s="104"/>
      <c r="F880" s="31"/>
      <c r="G880" s="31"/>
      <c r="H880" s="33"/>
      <c r="I880" s="16"/>
      <c r="J880" s="34"/>
      <c r="K880" s="34"/>
      <c r="L880" s="35"/>
      <c r="M880" s="36"/>
      <c r="N880" s="37"/>
      <c r="O880" s="37"/>
      <c r="P880" s="37"/>
      <c r="Q880" s="38"/>
      <c r="R880" s="38"/>
      <c r="S880" s="37"/>
      <c r="T880" s="39"/>
      <c r="U880" s="39"/>
      <c r="V880" s="40"/>
      <c r="X880" t="str">
        <f>IF(('1 - Cover page'!$B$9-M880)&lt;6,"&lt;=5 Days","&gt;5 Days")</f>
        <v>&lt;=5 Days</v>
      </c>
      <c r="Y880" t="str">
        <f>IF(('1 - Cover page'!$B$9-M880)=0,"0", IF(('1 - Cover page'!$B$9-M880)= 1,"1", IF(('1 - Cover page'!$B$9-M880)= 2,"2", IF(('1 - Cover page'!$B$9-M880)= 3,"3", IF(('1 - Cover page'!$B$9-M880)= 4,"4", IF(('1 - Cover page'!$B$9-M880)= 5,"5", IF(('1 - Cover page'!$B$9-M880)= 6,"6", IF(('1 - Cover page'!$B$9-M880)= 7,"7", IF(('1 - Cover page'!$B$9-M880)= 8,"8", IF(('1 - Cover page'!$B$9-M880)= 9,"9", IF(('1 - Cover page'!$B$9-M880)= 10,"10", IF(('1 - Cover page'!$B$9-M880)= 11,"11", IF(('1 - Cover page'!$B$9-M880)= 12,"12", IF(('1 - Cover page'!$B$9-M880)= 13,"13", IF(('1 - Cover page'!$B$9-M880)= 14,"14", IF(('1 - Cover page'!$B$9-M880)= 15,"15",  ""))))))))))))))))</f>
        <v>0</v>
      </c>
      <c r="Z880" t="str">
        <f>IF(('1 - Cover page'!$B$9-I880)=0,"0", IF(('1 - Cover page'!$B$9-I880)= 1,"1", IF(('1 - Cover page'!$B$9-I880)= 2,"2", IF(('1 - Cover page'!$B$9-I880)= 3,"3", IF(('1 - Cover page'!$B$9-I880)= 4,"4", IF(('1 - Cover page'!$B$9-I880)= 5,"5", IF(('1 - Cover page'!$B$9-I880)= 6,"6", IF(('1 - Cover page'!$B$9-I880)= 7,"7", IF(('1 - Cover page'!$B$9-I880)= 8,"8", IF(('1 - Cover page'!$B$9-I880)= 9,"9", IF(('1 - Cover page'!$B$9-I880)= 10,"10", IF(('1 - Cover page'!$B$9-I880)= 11,"11", IF(('1 - Cover page'!$B$9-I880)= 12,"12", IF(('1 - Cover page'!$B$9-I880)= 13,"13", IF(('1 - Cover page'!$B$9-I880)= 14,"14", IF(('1 - Cover page'!$B$9-I880)= 15,"15",  ""))))))))))))))))</f>
        <v>0</v>
      </c>
      <c r="AA880" t="e">
        <f>VLOOKUP(E880,'Age group'!$A$2:$B$7,2,TRUE)</f>
        <v>#N/A</v>
      </c>
    </row>
    <row r="881" spans="1:27" ht="12.75" x14ac:dyDescent="0.2">
      <c r="A881" s="30">
        <v>878</v>
      </c>
      <c r="B881" s="31"/>
      <c r="C881" s="31"/>
      <c r="D881" s="32"/>
      <c r="E881" s="104"/>
      <c r="F881" s="31"/>
      <c r="G881" s="31"/>
      <c r="H881" s="33"/>
      <c r="I881" s="16"/>
      <c r="J881" s="34"/>
      <c r="K881" s="34"/>
      <c r="L881" s="35"/>
      <c r="M881" s="36"/>
      <c r="N881" s="37"/>
      <c r="O881" s="37"/>
      <c r="P881" s="37"/>
      <c r="Q881" s="38"/>
      <c r="R881" s="38"/>
      <c r="S881" s="37"/>
      <c r="T881" s="39"/>
      <c r="U881" s="39"/>
      <c r="V881" s="40"/>
      <c r="X881" t="str">
        <f>IF(('1 - Cover page'!$B$9-M881)&lt;6,"&lt;=5 Days","&gt;5 Days")</f>
        <v>&lt;=5 Days</v>
      </c>
      <c r="Y881" t="str">
        <f>IF(('1 - Cover page'!$B$9-M881)=0,"0", IF(('1 - Cover page'!$B$9-M881)= 1,"1", IF(('1 - Cover page'!$B$9-M881)= 2,"2", IF(('1 - Cover page'!$B$9-M881)= 3,"3", IF(('1 - Cover page'!$B$9-M881)= 4,"4", IF(('1 - Cover page'!$B$9-M881)= 5,"5", IF(('1 - Cover page'!$B$9-M881)= 6,"6", IF(('1 - Cover page'!$B$9-M881)= 7,"7", IF(('1 - Cover page'!$B$9-M881)= 8,"8", IF(('1 - Cover page'!$B$9-M881)= 9,"9", IF(('1 - Cover page'!$B$9-M881)= 10,"10", IF(('1 - Cover page'!$B$9-M881)= 11,"11", IF(('1 - Cover page'!$B$9-M881)= 12,"12", IF(('1 - Cover page'!$B$9-M881)= 13,"13", IF(('1 - Cover page'!$B$9-M881)= 14,"14", IF(('1 - Cover page'!$B$9-M881)= 15,"15",  ""))))))))))))))))</f>
        <v>0</v>
      </c>
      <c r="Z881" t="str">
        <f>IF(('1 - Cover page'!$B$9-I881)=0,"0", IF(('1 - Cover page'!$B$9-I881)= 1,"1", IF(('1 - Cover page'!$B$9-I881)= 2,"2", IF(('1 - Cover page'!$B$9-I881)= 3,"3", IF(('1 - Cover page'!$B$9-I881)= 4,"4", IF(('1 - Cover page'!$B$9-I881)= 5,"5", IF(('1 - Cover page'!$B$9-I881)= 6,"6", IF(('1 - Cover page'!$B$9-I881)= 7,"7", IF(('1 - Cover page'!$B$9-I881)= 8,"8", IF(('1 - Cover page'!$B$9-I881)= 9,"9", IF(('1 - Cover page'!$B$9-I881)= 10,"10", IF(('1 - Cover page'!$B$9-I881)= 11,"11", IF(('1 - Cover page'!$B$9-I881)= 12,"12", IF(('1 - Cover page'!$B$9-I881)= 13,"13", IF(('1 - Cover page'!$B$9-I881)= 14,"14", IF(('1 - Cover page'!$B$9-I881)= 15,"15",  ""))))))))))))))))</f>
        <v>0</v>
      </c>
      <c r="AA881" t="e">
        <f>VLOOKUP(E881,'Age group'!$A$2:$B$7,2,TRUE)</f>
        <v>#N/A</v>
      </c>
    </row>
    <row r="882" spans="1:27" ht="12.75" x14ac:dyDescent="0.2">
      <c r="A882" s="30">
        <v>879</v>
      </c>
      <c r="B882" s="31"/>
      <c r="C882" s="31"/>
      <c r="D882" s="32"/>
      <c r="E882" s="104"/>
      <c r="F882" s="31"/>
      <c r="G882" s="31"/>
      <c r="H882" s="33"/>
      <c r="I882" s="16"/>
      <c r="J882" s="34"/>
      <c r="K882" s="34"/>
      <c r="L882" s="35"/>
      <c r="M882" s="36"/>
      <c r="N882" s="37"/>
      <c r="O882" s="37"/>
      <c r="P882" s="37"/>
      <c r="Q882" s="38"/>
      <c r="R882" s="38"/>
      <c r="S882" s="37"/>
      <c r="T882" s="39"/>
      <c r="U882" s="39"/>
      <c r="V882" s="40"/>
      <c r="X882" t="str">
        <f>IF(('1 - Cover page'!$B$9-M882)&lt;6,"&lt;=5 Days","&gt;5 Days")</f>
        <v>&lt;=5 Days</v>
      </c>
      <c r="Y882" t="str">
        <f>IF(('1 - Cover page'!$B$9-M882)=0,"0", IF(('1 - Cover page'!$B$9-M882)= 1,"1", IF(('1 - Cover page'!$B$9-M882)= 2,"2", IF(('1 - Cover page'!$B$9-M882)= 3,"3", IF(('1 - Cover page'!$B$9-M882)= 4,"4", IF(('1 - Cover page'!$B$9-M882)= 5,"5", IF(('1 - Cover page'!$B$9-M882)= 6,"6", IF(('1 - Cover page'!$B$9-M882)= 7,"7", IF(('1 - Cover page'!$B$9-M882)= 8,"8", IF(('1 - Cover page'!$B$9-M882)= 9,"9", IF(('1 - Cover page'!$B$9-M882)= 10,"10", IF(('1 - Cover page'!$B$9-M882)= 11,"11", IF(('1 - Cover page'!$B$9-M882)= 12,"12", IF(('1 - Cover page'!$B$9-M882)= 13,"13", IF(('1 - Cover page'!$B$9-M882)= 14,"14", IF(('1 - Cover page'!$B$9-M882)= 15,"15",  ""))))))))))))))))</f>
        <v>0</v>
      </c>
      <c r="Z882" t="str">
        <f>IF(('1 - Cover page'!$B$9-I882)=0,"0", IF(('1 - Cover page'!$B$9-I882)= 1,"1", IF(('1 - Cover page'!$B$9-I882)= 2,"2", IF(('1 - Cover page'!$B$9-I882)= 3,"3", IF(('1 - Cover page'!$B$9-I882)= 4,"4", IF(('1 - Cover page'!$B$9-I882)= 5,"5", IF(('1 - Cover page'!$B$9-I882)= 6,"6", IF(('1 - Cover page'!$B$9-I882)= 7,"7", IF(('1 - Cover page'!$B$9-I882)= 8,"8", IF(('1 - Cover page'!$B$9-I882)= 9,"9", IF(('1 - Cover page'!$B$9-I882)= 10,"10", IF(('1 - Cover page'!$B$9-I882)= 11,"11", IF(('1 - Cover page'!$B$9-I882)= 12,"12", IF(('1 - Cover page'!$B$9-I882)= 13,"13", IF(('1 - Cover page'!$B$9-I882)= 14,"14", IF(('1 - Cover page'!$B$9-I882)= 15,"15",  ""))))))))))))))))</f>
        <v>0</v>
      </c>
      <c r="AA882" t="e">
        <f>VLOOKUP(E882,'Age group'!$A$2:$B$7,2,TRUE)</f>
        <v>#N/A</v>
      </c>
    </row>
    <row r="883" spans="1:27" ht="12.75" x14ac:dyDescent="0.2">
      <c r="A883" s="30">
        <v>880</v>
      </c>
      <c r="B883" s="31"/>
      <c r="C883" s="31"/>
      <c r="D883" s="32"/>
      <c r="E883" s="104"/>
      <c r="F883" s="31"/>
      <c r="G883" s="31"/>
      <c r="H883" s="33"/>
      <c r="I883" s="16"/>
      <c r="J883" s="34"/>
      <c r="K883" s="34"/>
      <c r="L883" s="35"/>
      <c r="M883" s="36"/>
      <c r="N883" s="37"/>
      <c r="O883" s="37"/>
      <c r="P883" s="37"/>
      <c r="Q883" s="38"/>
      <c r="R883" s="38"/>
      <c r="S883" s="37"/>
      <c r="T883" s="39"/>
      <c r="U883" s="39"/>
      <c r="V883" s="40"/>
      <c r="X883" t="str">
        <f>IF(('1 - Cover page'!$B$9-M883)&lt;6,"&lt;=5 Days","&gt;5 Days")</f>
        <v>&lt;=5 Days</v>
      </c>
      <c r="Y883" t="str">
        <f>IF(('1 - Cover page'!$B$9-M883)=0,"0", IF(('1 - Cover page'!$B$9-M883)= 1,"1", IF(('1 - Cover page'!$B$9-M883)= 2,"2", IF(('1 - Cover page'!$B$9-M883)= 3,"3", IF(('1 - Cover page'!$B$9-M883)= 4,"4", IF(('1 - Cover page'!$B$9-M883)= 5,"5", IF(('1 - Cover page'!$B$9-M883)= 6,"6", IF(('1 - Cover page'!$B$9-M883)= 7,"7", IF(('1 - Cover page'!$B$9-M883)= 8,"8", IF(('1 - Cover page'!$B$9-M883)= 9,"9", IF(('1 - Cover page'!$B$9-M883)= 10,"10", IF(('1 - Cover page'!$B$9-M883)= 11,"11", IF(('1 - Cover page'!$B$9-M883)= 12,"12", IF(('1 - Cover page'!$B$9-M883)= 13,"13", IF(('1 - Cover page'!$B$9-M883)= 14,"14", IF(('1 - Cover page'!$B$9-M883)= 15,"15",  ""))))))))))))))))</f>
        <v>0</v>
      </c>
      <c r="Z883" t="str">
        <f>IF(('1 - Cover page'!$B$9-I883)=0,"0", IF(('1 - Cover page'!$B$9-I883)= 1,"1", IF(('1 - Cover page'!$B$9-I883)= 2,"2", IF(('1 - Cover page'!$B$9-I883)= 3,"3", IF(('1 - Cover page'!$B$9-I883)= 4,"4", IF(('1 - Cover page'!$B$9-I883)= 5,"5", IF(('1 - Cover page'!$B$9-I883)= 6,"6", IF(('1 - Cover page'!$B$9-I883)= 7,"7", IF(('1 - Cover page'!$B$9-I883)= 8,"8", IF(('1 - Cover page'!$B$9-I883)= 9,"9", IF(('1 - Cover page'!$B$9-I883)= 10,"10", IF(('1 - Cover page'!$B$9-I883)= 11,"11", IF(('1 - Cover page'!$B$9-I883)= 12,"12", IF(('1 - Cover page'!$B$9-I883)= 13,"13", IF(('1 - Cover page'!$B$9-I883)= 14,"14", IF(('1 - Cover page'!$B$9-I883)= 15,"15",  ""))))))))))))))))</f>
        <v>0</v>
      </c>
      <c r="AA883" t="e">
        <f>VLOOKUP(E883,'Age group'!$A$2:$B$7,2,TRUE)</f>
        <v>#N/A</v>
      </c>
    </row>
    <row r="884" spans="1:27" ht="12.75" x14ac:dyDescent="0.2">
      <c r="A884" s="30">
        <v>881</v>
      </c>
      <c r="B884" s="31"/>
      <c r="C884" s="31"/>
      <c r="D884" s="32"/>
      <c r="E884" s="104"/>
      <c r="F884" s="31"/>
      <c r="G884" s="31"/>
      <c r="H884" s="33"/>
      <c r="I884" s="16"/>
      <c r="J884" s="34"/>
      <c r="K884" s="34"/>
      <c r="L884" s="35"/>
      <c r="M884" s="36"/>
      <c r="N884" s="37"/>
      <c r="O884" s="37"/>
      <c r="P884" s="37"/>
      <c r="Q884" s="38"/>
      <c r="R884" s="38"/>
      <c r="S884" s="37"/>
      <c r="T884" s="39"/>
      <c r="U884" s="39"/>
      <c r="V884" s="40"/>
      <c r="X884" t="str">
        <f>IF(('1 - Cover page'!$B$9-M884)&lt;6,"&lt;=5 Days","&gt;5 Days")</f>
        <v>&lt;=5 Days</v>
      </c>
      <c r="Y884" t="str">
        <f>IF(('1 - Cover page'!$B$9-M884)=0,"0", IF(('1 - Cover page'!$B$9-M884)= 1,"1", IF(('1 - Cover page'!$B$9-M884)= 2,"2", IF(('1 - Cover page'!$B$9-M884)= 3,"3", IF(('1 - Cover page'!$B$9-M884)= 4,"4", IF(('1 - Cover page'!$B$9-M884)= 5,"5", IF(('1 - Cover page'!$B$9-M884)= 6,"6", IF(('1 - Cover page'!$B$9-M884)= 7,"7", IF(('1 - Cover page'!$B$9-M884)= 8,"8", IF(('1 - Cover page'!$B$9-M884)= 9,"9", IF(('1 - Cover page'!$B$9-M884)= 10,"10", IF(('1 - Cover page'!$B$9-M884)= 11,"11", IF(('1 - Cover page'!$B$9-M884)= 12,"12", IF(('1 - Cover page'!$B$9-M884)= 13,"13", IF(('1 - Cover page'!$B$9-M884)= 14,"14", IF(('1 - Cover page'!$B$9-M884)= 15,"15",  ""))))))))))))))))</f>
        <v>0</v>
      </c>
      <c r="Z884" t="str">
        <f>IF(('1 - Cover page'!$B$9-I884)=0,"0", IF(('1 - Cover page'!$B$9-I884)= 1,"1", IF(('1 - Cover page'!$B$9-I884)= 2,"2", IF(('1 - Cover page'!$B$9-I884)= 3,"3", IF(('1 - Cover page'!$B$9-I884)= 4,"4", IF(('1 - Cover page'!$B$9-I884)= 5,"5", IF(('1 - Cover page'!$B$9-I884)= 6,"6", IF(('1 - Cover page'!$B$9-I884)= 7,"7", IF(('1 - Cover page'!$B$9-I884)= 8,"8", IF(('1 - Cover page'!$B$9-I884)= 9,"9", IF(('1 - Cover page'!$B$9-I884)= 10,"10", IF(('1 - Cover page'!$B$9-I884)= 11,"11", IF(('1 - Cover page'!$B$9-I884)= 12,"12", IF(('1 - Cover page'!$B$9-I884)= 13,"13", IF(('1 - Cover page'!$B$9-I884)= 14,"14", IF(('1 - Cover page'!$B$9-I884)= 15,"15",  ""))))))))))))))))</f>
        <v>0</v>
      </c>
      <c r="AA884" t="e">
        <f>VLOOKUP(E884,'Age group'!$A$2:$B$7,2,TRUE)</f>
        <v>#N/A</v>
      </c>
    </row>
    <row r="885" spans="1:27" ht="12.75" x14ac:dyDescent="0.2">
      <c r="A885" s="30">
        <v>882</v>
      </c>
      <c r="B885" s="31"/>
      <c r="C885" s="31"/>
      <c r="D885" s="32"/>
      <c r="E885" s="104"/>
      <c r="F885" s="31"/>
      <c r="G885" s="31"/>
      <c r="H885" s="33"/>
      <c r="I885" s="16"/>
      <c r="J885" s="34"/>
      <c r="K885" s="34"/>
      <c r="L885" s="35"/>
      <c r="M885" s="36"/>
      <c r="N885" s="37"/>
      <c r="O885" s="37"/>
      <c r="P885" s="37"/>
      <c r="Q885" s="38"/>
      <c r="R885" s="38"/>
      <c r="S885" s="37"/>
      <c r="T885" s="39"/>
      <c r="U885" s="39"/>
      <c r="V885" s="40"/>
      <c r="X885" t="str">
        <f>IF(('1 - Cover page'!$B$9-M885)&lt;6,"&lt;=5 Days","&gt;5 Days")</f>
        <v>&lt;=5 Days</v>
      </c>
      <c r="Y885" t="str">
        <f>IF(('1 - Cover page'!$B$9-M885)=0,"0", IF(('1 - Cover page'!$B$9-M885)= 1,"1", IF(('1 - Cover page'!$B$9-M885)= 2,"2", IF(('1 - Cover page'!$B$9-M885)= 3,"3", IF(('1 - Cover page'!$B$9-M885)= 4,"4", IF(('1 - Cover page'!$B$9-M885)= 5,"5", IF(('1 - Cover page'!$B$9-M885)= 6,"6", IF(('1 - Cover page'!$B$9-M885)= 7,"7", IF(('1 - Cover page'!$B$9-M885)= 8,"8", IF(('1 - Cover page'!$B$9-M885)= 9,"9", IF(('1 - Cover page'!$B$9-M885)= 10,"10", IF(('1 - Cover page'!$B$9-M885)= 11,"11", IF(('1 - Cover page'!$B$9-M885)= 12,"12", IF(('1 - Cover page'!$B$9-M885)= 13,"13", IF(('1 - Cover page'!$B$9-M885)= 14,"14", IF(('1 - Cover page'!$B$9-M885)= 15,"15",  ""))))))))))))))))</f>
        <v>0</v>
      </c>
      <c r="Z885" t="str">
        <f>IF(('1 - Cover page'!$B$9-I885)=0,"0", IF(('1 - Cover page'!$B$9-I885)= 1,"1", IF(('1 - Cover page'!$B$9-I885)= 2,"2", IF(('1 - Cover page'!$B$9-I885)= 3,"3", IF(('1 - Cover page'!$B$9-I885)= 4,"4", IF(('1 - Cover page'!$B$9-I885)= 5,"5", IF(('1 - Cover page'!$B$9-I885)= 6,"6", IF(('1 - Cover page'!$B$9-I885)= 7,"7", IF(('1 - Cover page'!$B$9-I885)= 8,"8", IF(('1 - Cover page'!$B$9-I885)= 9,"9", IF(('1 - Cover page'!$B$9-I885)= 10,"10", IF(('1 - Cover page'!$B$9-I885)= 11,"11", IF(('1 - Cover page'!$B$9-I885)= 12,"12", IF(('1 - Cover page'!$B$9-I885)= 13,"13", IF(('1 - Cover page'!$B$9-I885)= 14,"14", IF(('1 - Cover page'!$B$9-I885)= 15,"15",  ""))))))))))))))))</f>
        <v>0</v>
      </c>
      <c r="AA885" t="e">
        <f>VLOOKUP(E885,'Age group'!$A$2:$B$7,2,TRUE)</f>
        <v>#N/A</v>
      </c>
    </row>
    <row r="886" spans="1:27" ht="12.75" x14ac:dyDescent="0.2">
      <c r="A886" s="30">
        <v>883</v>
      </c>
      <c r="B886" s="31"/>
      <c r="C886" s="31"/>
      <c r="D886" s="32"/>
      <c r="E886" s="104"/>
      <c r="F886" s="31"/>
      <c r="G886" s="31"/>
      <c r="H886" s="33"/>
      <c r="I886" s="16"/>
      <c r="J886" s="34"/>
      <c r="K886" s="34"/>
      <c r="L886" s="35"/>
      <c r="M886" s="36"/>
      <c r="N886" s="37"/>
      <c r="O886" s="37"/>
      <c r="P886" s="37"/>
      <c r="Q886" s="38"/>
      <c r="R886" s="38"/>
      <c r="S886" s="37"/>
      <c r="T886" s="39"/>
      <c r="U886" s="39"/>
      <c r="V886" s="40"/>
      <c r="X886" t="str">
        <f>IF(('1 - Cover page'!$B$9-M886)&lt;6,"&lt;=5 Days","&gt;5 Days")</f>
        <v>&lt;=5 Days</v>
      </c>
      <c r="Y886" t="str">
        <f>IF(('1 - Cover page'!$B$9-M886)=0,"0", IF(('1 - Cover page'!$B$9-M886)= 1,"1", IF(('1 - Cover page'!$B$9-M886)= 2,"2", IF(('1 - Cover page'!$B$9-M886)= 3,"3", IF(('1 - Cover page'!$B$9-M886)= 4,"4", IF(('1 - Cover page'!$B$9-M886)= 5,"5", IF(('1 - Cover page'!$B$9-M886)= 6,"6", IF(('1 - Cover page'!$B$9-M886)= 7,"7", IF(('1 - Cover page'!$B$9-M886)= 8,"8", IF(('1 - Cover page'!$B$9-M886)= 9,"9", IF(('1 - Cover page'!$B$9-M886)= 10,"10", IF(('1 - Cover page'!$B$9-M886)= 11,"11", IF(('1 - Cover page'!$B$9-M886)= 12,"12", IF(('1 - Cover page'!$B$9-M886)= 13,"13", IF(('1 - Cover page'!$B$9-M886)= 14,"14", IF(('1 - Cover page'!$B$9-M886)= 15,"15",  ""))))))))))))))))</f>
        <v>0</v>
      </c>
      <c r="Z886" t="str">
        <f>IF(('1 - Cover page'!$B$9-I886)=0,"0", IF(('1 - Cover page'!$B$9-I886)= 1,"1", IF(('1 - Cover page'!$B$9-I886)= 2,"2", IF(('1 - Cover page'!$B$9-I886)= 3,"3", IF(('1 - Cover page'!$B$9-I886)= 4,"4", IF(('1 - Cover page'!$B$9-I886)= 5,"5", IF(('1 - Cover page'!$B$9-I886)= 6,"6", IF(('1 - Cover page'!$B$9-I886)= 7,"7", IF(('1 - Cover page'!$B$9-I886)= 8,"8", IF(('1 - Cover page'!$B$9-I886)= 9,"9", IF(('1 - Cover page'!$B$9-I886)= 10,"10", IF(('1 - Cover page'!$B$9-I886)= 11,"11", IF(('1 - Cover page'!$B$9-I886)= 12,"12", IF(('1 - Cover page'!$B$9-I886)= 13,"13", IF(('1 - Cover page'!$B$9-I886)= 14,"14", IF(('1 - Cover page'!$B$9-I886)= 15,"15",  ""))))))))))))))))</f>
        <v>0</v>
      </c>
      <c r="AA886" t="e">
        <f>VLOOKUP(E886,'Age group'!$A$2:$B$7,2,TRUE)</f>
        <v>#N/A</v>
      </c>
    </row>
    <row r="887" spans="1:27" ht="12.75" x14ac:dyDescent="0.2">
      <c r="A887" s="30">
        <v>884</v>
      </c>
      <c r="B887" s="31"/>
      <c r="C887" s="31"/>
      <c r="D887" s="32"/>
      <c r="E887" s="104"/>
      <c r="F887" s="31"/>
      <c r="G887" s="31"/>
      <c r="H887" s="33"/>
      <c r="I887" s="16"/>
      <c r="J887" s="34"/>
      <c r="K887" s="34"/>
      <c r="L887" s="35"/>
      <c r="M887" s="36"/>
      <c r="N887" s="37"/>
      <c r="O887" s="37"/>
      <c r="P887" s="37"/>
      <c r="Q887" s="38"/>
      <c r="R887" s="38"/>
      <c r="S887" s="37"/>
      <c r="T887" s="39"/>
      <c r="U887" s="39"/>
      <c r="V887" s="40"/>
      <c r="X887" t="str">
        <f>IF(('1 - Cover page'!$B$9-M887)&lt;6,"&lt;=5 Days","&gt;5 Days")</f>
        <v>&lt;=5 Days</v>
      </c>
      <c r="Y887" t="str">
        <f>IF(('1 - Cover page'!$B$9-M887)=0,"0", IF(('1 - Cover page'!$B$9-M887)= 1,"1", IF(('1 - Cover page'!$B$9-M887)= 2,"2", IF(('1 - Cover page'!$B$9-M887)= 3,"3", IF(('1 - Cover page'!$B$9-M887)= 4,"4", IF(('1 - Cover page'!$B$9-M887)= 5,"5", IF(('1 - Cover page'!$B$9-M887)= 6,"6", IF(('1 - Cover page'!$B$9-M887)= 7,"7", IF(('1 - Cover page'!$B$9-M887)= 8,"8", IF(('1 - Cover page'!$B$9-M887)= 9,"9", IF(('1 - Cover page'!$B$9-M887)= 10,"10", IF(('1 - Cover page'!$B$9-M887)= 11,"11", IF(('1 - Cover page'!$B$9-M887)= 12,"12", IF(('1 - Cover page'!$B$9-M887)= 13,"13", IF(('1 - Cover page'!$B$9-M887)= 14,"14", IF(('1 - Cover page'!$B$9-M887)= 15,"15",  ""))))))))))))))))</f>
        <v>0</v>
      </c>
      <c r="Z887" t="str">
        <f>IF(('1 - Cover page'!$B$9-I887)=0,"0", IF(('1 - Cover page'!$B$9-I887)= 1,"1", IF(('1 - Cover page'!$B$9-I887)= 2,"2", IF(('1 - Cover page'!$B$9-I887)= 3,"3", IF(('1 - Cover page'!$B$9-I887)= 4,"4", IF(('1 - Cover page'!$B$9-I887)= 5,"5", IF(('1 - Cover page'!$B$9-I887)= 6,"6", IF(('1 - Cover page'!$B$9-I887)= 7,"7", IF(('1 - Cover page'!$B$9-I887)= 8,"8", IF(('1 - Cover page'!$B$9-I887)= 9,"9", IF(('1 - Cover page'!$B$9-I887)= 10,"10", IF(('1 - Cover page'!$B$9-I887)= 11,"11", IF(('1 - Cover page'!$B$9-I887)= 12,"12", IF(('1 - Cover page'!$B$9-I887)= 13,"13", IF(('1 - Cover page'!$B$9-I887)= 14,"14", IF(('1 - Cover page'!$B$9-I887)= 15,"15",  ""))))))))))))))))</f>
        <v>0</v>
      </c>
      <c r="AA887" t="e">
        <f>VLOOKUP(E887,'Age group'!$A$2:$B$7,2,TRUE)</f>
        <v>#N/A</v>
      </c>
    </row>
    <row r="888" spans="1:27" ht="12.75" x14ac:dyDescent="0.2">
      <c r="A888" s="30">
        <v>885</v>
      </c>
      <c r="B888" s="31"/>
      <c r="C888" s="31"/>
      <c r="D888" s="32"/>
      <c r="E888" s="104"/>
      <c r="F888" s="31"/>
      <c r="G888" s="31"/>
      <c r="H888" s="33"/>
      <c r="I888" s="16"/>
      <c r="J888" s="34"/>
      <c r="K888" s="34"/>
      <c r="L888" s="35"/>
      <c r="M888" s="36"/>
      <c r="N888" s="37"/>
      <c r="O888" s="37"/>
      <c r="P888" s="37"/>
      <c r="Q888" s="38"/>
      <c r="R888" s="38"/>
      <c r="S888" s="37"/>
      <c r="T888" s="39"/>
      <c r="U888" s="39"/>
      <c r="V888" s="40"/>
      <c r="X888" t="str">
        <f>IF(('1 - Cover page'!$B$9-M888)&lt;6,"&lt;=5 Days","&gt;5 Days")</f>
        <v>&lt;=5 Days</v>
      </c>
      <c r="Y888" t="str">
        <f>IF(('1 - Cover page'!$B$9-M888)=0,"0", IF(('1 - Cover page'!$B$9-M888)= 1,"1", IF(('1 - Cover page'!$B$9-M888)= 2,"2", IF(('1 - Cover page'!$B$9-M888)= 3,"3", IF(('1 - Cover page'!$B$9-M888)= 4,"4", IF(('1 - Cover page'!$B$9-M888)= 5,"5", IF(('1 - Cover page'!$B$9-M888)= 6,"6", IF(('1 - Cover page'!$B$9-M888)= 7,"7", IF(('1 - Cover page'!$B$9-M888)= 8,"8", IF(('1 - Cover page'!$B$9-M888)= 9,"9", IF(('1 - Cover page'!$B$9-M888)= 10,"10", IF(('1 - Cover page'!$B$9-M888)= 11,"11", IF(('1 - Cover page'!$B$9-M888)= 12,"12", IF(('1 - Cover page'!$B$9-M888)= 13,"13", IF(('1 - Cover page'!$B$9-M888)= 14,"14", IF(('1 - Cover page'!$B$9-M888)= 15,"15",  ""))))))))))))))))</f>
        <v>0</v>
      </c>
      <c r="Z888" t="str">
        <f>IF(('1 - Cover page'!$B$9-I888)=0,"0", IF(('1 - Cover page'!$B$9-I888)= 1,"1", IF(('1 - Cover page'!$B$9-I888)= 2,"2", IF(('1 - Cover page'!$B$9-I888)= 3,"3", IF(('1 - Cover page'!$B$9-I888)= 4,"4", IF(('1 - Cover page'!$B$9-I888)= 5,"5", IF(('1 - Cover page'!$B$9-I888)= 6,"6", IF(('1 - Cover page'!$B$9-I888)= 7,"7", IF(('1 - Cover page'!$B$9-I888)= 8,"8", IF(('1 - Cover page'!$B$9-I888)= 9,"9", IF(('1 - Cover page'!$B$9-I888)= 10,"10", IF(('1 - Cover page'!$B$9-I888)= 11,"11", IF(('1 - Cover page'!$B$9-I888)= 12,"12", IF(('1 - Cover page'!$B$9-I888)= 13,"13", IF(('1 - Cover page'!$B$9-I888)= 14,"14", IF(('1 - Cover page'!$B$9-I888)= 15,"15",  ""))))))))))))))))</f>
        <v>0</v>
      </c>
      <c r="AA888" t="e">
        <f>VLOOKUP(E888,'Age group'!$A$2:$B$7,2,TRUE)</f>
        <v>#N/A</v>
      </c>
    </row>
    <row r="889" spans="1:27" ht="12.75" x14ac:dyDescent="0.2">
      <c r="A889" s="30">
        <v>886</v>
      </c>
      <c r="B889" s="31"/>
      <c r="C889" s="31"/>
      <c r="D889" s="32"/>
      <c r="E889" s="104"/>
      <c r="F889" s="31"/>
      <c r="G889" s="31"/>
      <c r="H889" s="33"/>
      <c r="I889" s="16"/>
      <c r="J889" s="34"/>
      <c r="K889" s="34"/>
      <c r="L889" s="35"/>
      <c r="M889" s="36"/>
      <c r="N889" s="37"/>
      <c r="O889" s="37"/>
      <c r="P889" s="37"/>
      <c r="Q889" s="38"/>
      <c r="R889" s="38"/>
      <c r="S889" s="37"/>
      <c r="T889" s="39"/>
      <c r="U889" s="39"/>
      <c r="V889" s="40"/>
      <c r="X889" t="str">
        <f>IF(('1 - Cover page'!$B$9-M889)&lt;6,"&lt;=5 Days","&gt;5 Days")</f>
        <v>&lt;=5 Days</v>
      </c>
      <c r="Y889" t="str">
        <f>IF(('1 - Cover page'!$B$9-M889)=0,"0", IF(('1 - Cover page'!$B$9-M889)= 1,"1", IF(('1 - Cover page'!$B$9-M889)= 2,"2", IF(('1 - Cover page'!$B$9-M889)= 3,"3", IF(('1 - Cover page'!$B$9-M889)= 4,"4", IF(('1 - Cover page'!$B$9-M889)= 5,"5", IF(('1 - Cover page'!$B$9-M889)= 6,"6", IF(('1 - Cover page'!$B$9-M889)= 7,"7", IF(('1 - Cover page'!$B$9-M889)= 8,"8", IF(('1 - Cover page'!$B$9-M889)= 9,"9", IF(('1 - Cover page'!$B$9-M889)= 10,"10", IF(('1 - Cover page'!$B$9-M889)= 11,"11", IF(('1 - Cover page'!$B$9-M889)= 12,"12", IF(('1 - Cover page'!$B$9-M889)= 13,"13", IF(('1 - Cover page'!$B$9-M889)= 14,"14", IF(('1 - Cover page'!$B$9-M889)= 15,"15",  ""))))))))))))))))</f>
        <v>0</v>
      </c>
      <c r="Z889" t="str">
        <f>IF(('1 - Cover page'!$B$9-I889)=0,"0", IF(('1 - Cover page'!$B$9-I889)= 1,"1", IF(('1 - Cover page'!$B$9-I889)= 2,"2", IF(('1 - Cover page'!$B$9-I889)= 3,"3", IF(('1 - Cover page'!$B$9-I889)= 4,"4", IF(('1 - Cover page'!$B$9-I889)= 5,"5", IF(('1 - Cover page'!$B$9-I889)= 6,"6", IF(('1 - Cover page'!$B$9-I889)= 7,"7", IF(('1 - Cover page'!$B$9-I889)= 8,"8", IF(('1 - Cover page'!$B$9-I889)= 9,"9", IF(('1 - Cover page'!$B$9-I889)= 10,"10", IF(('1 - Cover page'!$B$9-I889)= 11,"11", IF(('1 - Cover page'!$B$9-I889)= 12,"12", IF(('1 - Cover page'!$B$9-I889)= 13,"13", IF(('1 - Cover page'!$B$9-I889)= 14,"14", IF(('1 - Cover page'!$B$9-I889)= 15,"15",  ""))))))))))))))))</f>
        <v>0</v>
      </c>
      <c r="AA889" t="e">
        <f>VLOOKUP(E889,'Age group'!$A$2:$B$7,2,TRUE)</f>
        <v>#N/A</v>
      </c>
    </row>
    <row r="890" spans="1:27" ht="12.75" x14ac:dyDescent="0.2">
      <c r="A890" s="30">
        <v>887</v>
      </c>
      <c r="B890" s="31"/>
      <c r="C890" s="31"/>
      <c r="D890" s="32"/>
      <c r="E890" s="104"/>
      <c r="F890" s="31"/>
      <c r="G890" s="31"/>
      <c r="H890" s="33"/>
      <c r="I890" s="16"/>
      <c r="J890" s="34"/>
      <c r="K890" s="34"/>
      <c r="L890" s="35"/>
      <c r="M890" s="36"/>
      <c r="N890" s="37"/>
      <c r="O890" s="37"/>
      <c r="P890" s="37"/>
      <c r="Q890" s="38"/>
      <c r="R890" s="38"/>
      <c r="S890" s="37"/>
      <c r="T890" s="39"/>
      <c r="U890" s="39"/>
      <c r="V890" s="40"/>
      <c r="X890" t="str">
        <f>IF(('1 - Cover page'!$B$9-M890)&lt;6,"&lt;=5 Days","&gt;5 Days")</f>
        <v>&lt;=5 Days</v>
      </c>
      <c r="Y890" t="str">
        <f>IF(('1 - Cover page'!$B$9-M890)=0,"0", IF(('1 - Cover page'!$B$9-M890)= 1,"1", IF(('1 - Cover page'!$B$9-M890)= 2,"2", IF(('1 - Cover page'!$B$9-M890)= 3,"3", IF(('1 - Cover page'!$B$9-M890)= 4,"4", IF(('1 - Cover page'!$B$9-M890)= 5,"5", IF(('1 - Cover page'!$B$9-M890)= 6,"6", IF(('1 - Cover page'!$B$9-M890)= 7,"7", IF(('1 - Cover page'!$B$9-M890)= 8,"8", IF(('1 - Cover page'!$B$9-M890)= 9,"9", IF(('1 - Cover page'!$B$9-M890)= 10,"10", IF(('1 - Cover page'!$B$9-M890)= 11,"11", IF(('1 - Cover page'!$B$9-M890)= 12,"12", IF(('1 - Cover page'!$B$9-M890)= 13,"13", IF(('1 - Cover page'!$B$9-M890)= 14,"14", IF(('1 - Cover page'!$B$9-M890)= 15,"15",  ""))))))))))))))))</f>
        <v>0</v>
      </c>
      <c r="Z890" t="str">
        <f>IF(('1 - Cover page'!$B$9-I890)=0,"0", IF(('1 - Cover page'!$B$9-I890)= 1,"1", IF(('1 - Cover page'!$B$9-I890)= 2,"2", IF(('1 - Cover page'!$B$9-I890)= 3,"3", IF(('1 - Cover page'!$B$9-I890)= 4,"4", IF(('1 - Cover page'!$B$9-I890)= 5,"5", IF(('1 - Cover page'!$B$9-I890)= 6,"6", IF(('1 - Cover page'!$B$9-I890)= 7,"7", IF(('1 - Cover page'!$B$9-I890)= 8,"8", IF(('1 - Cover page'!$B$9-I890)= 9,"9", IF(('1 - Cover page'!$B$9-I890)= 10,"10", IF(('1 - Cover page'!$B$9-I890)= 11,"11", IF(('1 - Cover page'!$B$9-I890)= 12,"12", IF(('1 - Cover page'!$B$9-I890)= 13,"13", IF(('1 - Cover page'!$B$9-I890)= 14,"14", IF(('1 - Cover page'!$B$9-I890)= 15,"15",  ""))))))))))))))))</f>
        <v>0</v>
      </c>
      <c r="AA890" t="e">
        <f>VLOOKUP(E890,'Age group'!$A$2:$B$7,2,TRUE)</f>
        <v>#N/A</v>
      </c>
    </row>
    <row r="891" spans="1:27" ht="12.75" x14ac:dyDescent="0.2">
      <c r="A891" s="30">
        <v>888</v>
      </c>
      <c r="B891" s="31"/>
      <c r="C891" s="31"/>
      <c r="D891" s="32"/>
      <c r="E891" s="104"/>
      <c r="F891" s="31"/>
      <c r="G891" s="31"/>
      <c r="H891" s="33"/>
      <c r="I891" s="16"/>
      <c r="J891" s="34"/>
      <c r="K891" s="34"/>
      <c r="L891" s="35"/>
      <c r="M891" s="36"/>
      <c r="N891" s="37"/>
      <c r="O891" s="37"/>
      <c r="P891" s="37"/>
      <c r="Q891" s="38"/>
      <c r="R891" s="38"/>
      <c r="S891" s="37"/>
      <c r="T891" s="39"/>
      <c r="U891" s="39"/>
      <c r="V891" s="40"/>
      <c r="X891" t="str">
        <f>IF(('1 - Cover page'!$B$9-M891)&lt;6,"&lt;=5 Days","&gt;5 Days")</f>
        <v>&lt;=5 Days</v>
      </c>
      <c r="Y891" t="str">
        <f>IF(('1 - Cover page'!$B$9-M891)=0,"0", IF(('1 - Cover page'!$B$9-M891)= 1,"1", IF(('1 - Cover page'!$B$9-M891)= 2,"2", IF(('1 - Cover page'!$B$9-M891)= 3,"3", IF(('1 - Cover page'!$B$9-M891)= 4,"4", IF(('1 - Cover page'!$B$9-M891)= 5,"5", IF(('1 - Cover page'!$B$9-M891)= 6,"6", IF(('1 - Cover page'!$B$9-M891)= 7,"7", IF(('1 - Cover page'!$B$9-M891)= 8,"8", IF(('1 - Cover page'!$B$9-M891)= 9,"9", IF(('1 - Cover page'!$B$9-M891)= 10,"10", IF(('1 - Cover page'!$B$9-M891)= 11,"11", IF(('1 - Cover page'!$B$9-M891)= 12,"12", IF(('1 - Cover page'!$B$9-M891)= 13,"13", IF(('1 - Cover page'!$B$9-M891)= 14,"14", IF(('1 - Cover page'!$B$9-M891)= 15,"15",  ""))))))))))))))))</f>
        <v>0</v>
      </c>
      <c r="Z891" t="str">
        <f>IF(('1 - Cover page'!$B$9-I891)=0,"0", IF(('1 - Cover page'!$B$9-I891)= 1,"1", IF(('1 - Cover page'!$B$9-I891)= 2,"2", IF(('1 - Cover page'!$B$9-I891)= 3,"3", IF(('1 - Cover page'!$B$9-I891)= 4,"4", IF(('1 - Cover page'!$B$9-I891)= 5,"5", IF(('1 - Cover page'!$B$9-I891)= 6,"6", IF(('1 - Cover page'!$B$9-I891)= 7,"7", IF(('1 - Cover page'!$B$9-I891)= 8,"8", IF(('1 - Cover page'!$B$9-I891)= 9,"9", IF(('1 - Cover page'!$B$9-I891)= 10,"10", IF(('1 - Cover page'!$B$9-I891)= 11,"11", IF(('1 - Cover page'!$B$9-I891)= 12,"12", IF(('1 - Cover page'!$B$9-I891)= 13,"13", IF(('1 - Cover page'!$B$9-I891)= 14,"14", IF(('1 - Cover page'!$B$9-I891)= 15,"15",  ""))))))))))))))))</f>
        <v>0</v>
      </c>
      <c r="AA891" t="e">
        <f>VLOOKUP(E891,'Age group'!$A$2:$B$7,2,TRUE)</f>
        <v>#N/A</v>
      </c>
    </row>
    <row r="892" spans="1:27" ht="12.75" x14ac:dyDescent="0.2">
      <c r="A892" s="30">
        <v>889</v>
      </c>
      <c r="B892" s="31"/>
      <c r="C892" s="31"/>
      <c r="D892" s="32"/>
      <c r="E892" s="104"/>
      <c r="F892" s="31"/>
      <c r="G892" s="31"/>
      <c r="H892" s="33"/>
      <c r="I892" s="16"/>
      <c r="J892" s="34"/>
      <c r="K892" s="34"/>
      <c r="L892" s="35"/>
      <c r="M892" s="36"/>
      <c r="N892" s="37"/>
      <c r="O892" s="37"/>
      <c r="P892" s="37"/>
      <c r="Q892" s="38"/>
      <c r="R892" s="38"/>
      <c r="S892" s="37"/>
      <c r="T892" s="39"/>
      <c r="U892" s="39"/>
      <c r="V892" s="40"/>
      <c r="X892" t="str">
        <f>IF(('1 - Cover page'!$B$9-M892)&lt;6,"&lt;=5 Days","&gt;5 Days")</f>
        <v>&lt;=5 Days</v>
      </c>
      <c r="Y892" t="str">
        <f>IF(('1 - Cover page'!$B$9-M892)=0,"0", IF(('1 - Cover page'!$B$9-M892)= 1,"1", IF(('1 - Cover page'!$B$9-M892)= 2,"2", IF(('1 - Cover page'!$B$9-M892)= 3,"3", IF(('1 - Cover page'!$B$9-M892)= 4,"4", IF(('1 - Cover page'!$B$9-M892)= 5,"5", IF(('1 - Cover page'!$B$9-M892)= 6,"6", IF(('1 - Cover page'!$B$9-M892)= 7,"7", IF(('1 - Cover page'!$B$9-M892)= 8,"8", IF(('1 - Cover page'!$B$9-M892)= 9,"9", IF(('1 - Cover page'!$B$9-M892)= 10,"10", IF(('1 - Cover page'!$B$9-M892)= 11,"11", IF(('1 - Cover page'!$B$9-M892)= 12,"12", IF(('1 - Cover page'!$B$9-M892)= 13,"13", IF(('1 - Cover page'!$B$9-M892)= 14,"14", IF(('1 - Cover page'!$B$9-M892)= 15,"15",  ""))))))))))))))))</f>
        <v>0</v>
      </c>
      <c r="Z892" t="str">
        <f>IF(('1 - Cover page'!$B$9-I892)=0,"0", IF(('1 - Cover page'!$B$9-I892)= 1,"1", IF(('1 - Cover page'!$B$9-I892)= 2,"2", IF(('1 - Cover page'!$B$9-I892)= 3,"3", IF(('1 - Cover page'!$B$9-I892)= 4,"4", IF(('1 - Cover page'!$B$9-I892)= 5,"5", IF(('1 - Cover page'!$B$9-I892)= 6,"6", IF(('1 - Cover page'!$B$9-I892)= 7,"7", IF(('1 - Cover page'!$B$9-I892)= 8,"8", IF(('1 - Cover page'!$B$9-I892)= 9,"9", IF(('1 - Cover page'!$B$9-I892)= 10,"10", IF(('1 - Cover page'!$B$9-I892)= 11,"11", IF(('1 - Cover page'!$B$9-I892)= 12,"12", IF(('1 - Cover page'!$B$9-I892)= 13,"13", IF(('1 - Cover page'!$B$9-I892)= 14,"14", IF(('1 - Cover page'!$B$9-I892)= 15,"15",  ""))))))))))))))))</f>
        <v>0</v>
      </c>
      <c r="AA892" t="e">
        <f>VLOOKUP(E892,'Age group'!$A$2:$B$7,2,TRUE)</f>
        <v>#N/A</v>
      </c>
    </row>
    <row r="893" spans="1:27" ht="12.75" x14ac:dyDescent="0.2">
      <c r="A893" s="30">
        <v>890</v>
      </c>
      <c r="B893" s="31"/>
      <c r="C893" s="31"/>
      <c r="D893" s="32"/>
      <c r="E893" s="104"/>
      <c r="F893" s="31"/>
      <c r="G893" s="31"/>
      <c r="H893" s="33"/>
      <c r="I893" s="16"/>
      <c r="J893" s="34"/>
      <c r="K893" s="34"/>
      <c r="L893" s="35"/>
      <c r="M893" s="36"/>
      <c r="N893" s="37"/>
      <c r="O893" s="37"/>
      <c r="P893" s="37"/>
      <c r="Q893" s="38"/>
      <c r="R893" s="38"/>
      <c r="S893" s="37"/>
      <c r="T893" s="39"/>
      <c r="U893" s="39"/>
      <c r="V893" s="40"/>
      <c r="X893" t="str">
        <f>IF(('1 - Cover page'!$B$9-M893)&lt;6,"&lt;=5 Days","&gt;5 Days")</f>
        <v>&lt;=5 Days</v>
      </c>
      <c r="Y893" t="str">
        <f>IF(('1 - Cover page'!$B$9-M893)=0,"0", IF(('1 - Cover page'!$B$9-M893)= 1,"1", IF(('1 - Cover page'!$B$9-M893)= 2,"2", IF(('1 - Cover page'!$B$9-M893)= 3,"3", IF(('1 - Cover page'!$B$9-M893)= 4,"4", IF(('1 - Cover page'!$B$9-M893)= 5,"5", IF(('1 - Cover page'!$B$9-M893)= 6,"6", IF(('1 - Cover page'!$B$9-M893)= 7,"7", IF(('1 - Cover page'!$B$9-M893)= 8,"8", IF(('1 - Cover page'!$B$9-M893)= 9,"9", IF(('1 - Cover page'!$B$9-M893)= 10,"10", IF(('1 - Cover page'!$B$9-M893)= 11,"11", IF(('1 - Cover page'!$B$9-M893)= 12,"12", IF(('1 - Cover page'!$B$9-M893)= 13,"13", IF(('1 - Cover page'!$B$9-M893)= 14,"14", IF(('1 - Cover page'!$B$9-M893)= 15,"15",  ""))))))))))))))))</f>
        <v>0</v>
      </c>
      <c r="Z893" t="str">
        <f>IF(('1 - Cover page'!$B$9-I893)=0,"0", IF(('1 - Cover page'!$B$9-I893)= 1,"1", IF(('1 - Cover page'!$B$9-I893)= 2,"2", IF(('1 - Cover page'!$B$9-I893)= 3,"3", IF(('1 - Cover page'!$B$9-I893)= 4,"4", IF(('1 - Cover page'!$B$9-I893)= 5,"5", IF(('1 - Cover page'!$B$9-I893)= 6,"6", IF(('1 - Cover page'!$B$9-I893)= 7,"7", IF(('1 - Cover page'!$B$9-I893)= 8,"8", IF(('1 - Cover page'!$B$9-I893)= 9,"9", IF(('1 - Cover page'!$B$9-I893)= 10,"10", IF(('1 - Cover page'!$B$9-I893)= 11,"11", IF(('1 - Cover page'!$B$9-I893)= 12,"12", IF(('1 - Cover page'!$B$9-I893)= 13,"13", IF(('1 - Cover page'!$B$9-I893)= 14,"14", IF(('1 - Cover page'!$B$9-I893)= 15,"15",  ""))))))))))))))))</f>
        <v>0</v>
      </c>
      <c r="AA893" t="e">
        <f>VLOOKUP(E893,'Age group'!$A$2:$B$7,2,TRUE)</f>
        <v>#N/A</v>
      </c>
    </row>
    <row r="894" spans="1:27" ht="12.75" x14ac:dyDescent="0.2">
      <c r="A894" s="30">
        <v>891</v>
      </c>
      <c r="B894" s="31"/>
      <c r="C894" s="31"/>
      <c r="D894" s="32"/>
      <c r="E894" s="104"/>
      <c r="F894" s="31"/>
      <c r="G894" s="31"/>
      <c r="H894" s="33"/>
      <c r="I894" s="16"/>
      <c r="J894" s="34"/>
      <c r="K894" s="34"/>
      <c r="L894" s="35"/>
      <c r="M894" s="36"/>
      <c r="N894" s="37"/>
      <c r="O894" s="37"/>
      <c r="P894" s="37"/>
      <c r="Q894" s="38"/>
      <c r="R894" s="38"/>
      <c r="S894" s="37"/>
      <c r="T894" s="39"/>
      <c r="U894" s="39"/>
      <c r="V894" s="40"/>
      <c r="X894" t="str">
        <f>IF(('1 - Cover page'!$B$9-M894)&lt;6,"&lt;=5 Days","&gt;5 Days")</f>
        <v>&lt;=5 Days</v>
      </c>
      <c r="Y894" t="str">
        <f>IF(('1 - Cover page'!$B$9-M894)=0,"0", IF(('1 - Cover page'!$B$9-M894)= 1,"1", IF(('1 - Cover page'!$B$9-M894)= 2,"2", IF(('1 - Cover page'!$B$9-M894)= 3,"3", IF(('1 - Cover page'!$B$9-M894)= 4,"4", IF(('1 - Cover page'!$B$9-M894)= 5,"5", IF(('1 - Cover page'!$B$9-M894)= 6,"6", IF(('1 - Cover page'!$B$9-M894)= 7,"7", IF(('1 - Cover page'!$B$9-M894)= 8,"8", IF(('1 - Cover page'!$B$9-M894)= 9,"9", IF(('1 - Cover page'!$B$9-M894)= 10,"10", IF(('1 - Cover page'!$B$9-M894)= 11,"11", IF(('1 - Cover page'!$B$9-M894)= 12,"12", IF(('1 - Cover page'!$B$9-M894)= 13,"13", IF(('1 - Cover page'!$B$9-M894)= 14,"14", IF(('1 - Cover page'!$B$9-M894)= 15,"15",  ""))))))))))))))))</f>
        <v>0</v>
      </c>
      <c r="Z894" t="str">
        <f>IF(('1 - Cover page'!$B$9-I894)=0,"0", IF(('1 - Cover page'!$B$9-I894)= 1,"1", IF(('1 - Cover page'!$B$9-I894)= 2,"2", IF(('1 - Cover page'!$B$9-I894)= 3,"3", IF(('1 - Cover page'!$B$9-I894)= 4,"4", IF(('1 - Cover page'!$B$9-I894)= 5,"5", IF(('1 - Cover page'!$B$9-I894)= 6,"6", IF(('1 - Cover page'!$B$9-I894)= 7,"7", IF(('1 - Cover page'!$B$9-I894)= 8,"8", IF(('1 - Cover page'!$B$9-I894)= 9,"9", IF(('1 - Cover page'!$B$9-I894)= 10,"10", IF(('1 - Cover page'!$B$9-I894)= 11,"11", IF(('1 - Cover page'!$B$9-I894)= 12,"12", IF(('1 - Cover page'!$B$9-I894)= 13,"13", IF(('1 - Cover page'!$B$9-I894)= 14,"14", IF(('1 - Cover page'!$B$9-I894)= 15,"15",  ""))))))))))))))))</f>
        <v>0</v>
      </c>
      <c r="AA894" t="e">
        <f>VLOOKUP(E894,'Age group'!$A$2:$B$7,2,TRUE)</f>
        <v>#N/A</v>
      </c>
    </row>
    <row r="895" spans="1:27" ht="12.75" x14ac:dyDescent="0.2">
      <c r="A895" s="30">
        <v>892</v>
      </c>
      <c r="B895" s="31"/>
      <c r="C895" s="31"/>
      <c r="D895" s="32"/>
      <c r="E895" s="104"/>
      <c r="F895" s="31"/>
      <c r="G895" s="31"/>
      <c r="H895" s="33"/>
      <c r="I895" s="16"/>
      <c r="J895" s="34"/>
      <c r="K895" s="34"/>
      <c r="L895" s="35"/>
      <c r="M895" s="36"/>
      <c r="N895" s="37"/>
      <c r="O895" s="37"/>
      <c r="P895" s="37"/>
      <c r="Q895" s="38"/>
      <c r="R895" s="38"/>
      <c r="S895" s="37"/>
      <c r="T895" s="39"/>
      <c r="U895" s="39"/>
      <c r="V895" s="40"/>
      <c r="X895" t="str">
        <f>IF(('1 - Cover page'!$B$9-M895)&lt;6,"&lt;=5 Days","&gt;5 Days")</f>
        <v>&lt;=5 Days</v>
      </c>
      <c r="Y895" t="str">
        <f>IF(('1 - Cover page'!$B$9-M895)=0,"0", IF(('1 - Cover page'!$B$9-M895)= 1,"1", IF(('1 - Cover page'!$B$9-M895)= 2,"2", IF(('1 - Cover page'!$B$9-M895)= 3,"3", IF(('1 - Cover page'!$B$9-M895)= 4,"4", IF(('1 - Cover page'!$B$9-M895)= 5,"5", IF(('1 - Cover page'!$B$9-M895)= 6,"6", IF(('1 - Cover page'!$B$9-M895)= 7,"7", IF(('1 - Cover page'!$B$9-M895)= 8,"8", IF(('1 - Cover page'!$B$9-M895)= 9,"9", IF(('1 - Cover page'!$B$9-M895)= 10,"10", IF(('1 - Cover page'!$B$9-M895)= 11,"11", IF(('1 - Cover page'!$B$9-M895)= 12,"12", IF(('1 - Cover page'!$B$9-M895)= 13,"13", IF(('1 - Cover page'!$B$9-M895)= 14,"14", IF(('1 - Cover page'!$B$9-M895)= 15,"15",  ""))))))))))))))))</f>
        <v>0</v>
      </c>
      <c r="Z895" t="str">
        <f>IF(('1 - Cover page'!$B$9-I895)=0,"0", IF(('1 - Cover page'!$B$9-I895)= 1,"1", IF(('1 - Cover page'!$B$9-I895)= 2,"2", IF(('1 - Cover page'!$B$9-I895)= 3,"3", IF(('1 - Cover page'!$B$9-I895)= 4,"4", IF(('1 - Cover page'!$B$9-I895)= 5,"5", IF(('1 - Cover page'!$B$9-I895)= 6,"6", IF(('1 - Cover page'!$B$9-I895)= 7,"7", IF(('1 - Cover page'!$B$9-I895)= 8,"8", IF(('1 - Cover page'!$B$9-I895)= 9,"9", IF(('1 - Cover page'!$B$9-I895)= 10,"10", IF(('1 - Cover page'!$B$9-I895)= 11,"11", IF(('1 - Cover page'!$B$9-I895)= 12,"12", IF(('1 - Cover page'!$B$9-I895)= 13,"13", IF(('1 - Cover page'!$B$9-I895)= 14,"14", IF(('1 - Cover page'!$B$9-I895)= 15,"15",  ""))))))))))))))))</f>
        <v>0</v>
      </c>
      <c r="AA895" t="e">
        <f>VLOOKUP(E895,'Age group'!$A$2:$B$7,2,TRUE)</f>
        <v>#N/A</v>
      </c>
    </row>
    <row r="896" spans="1:27" ht="12.75" x14ac:dyDescent="0.2">
      <c r="A896" s="30">
        <v>893</v>
      </c>
      <c r="B896" s="31"/>
      <c r="C896" s="31"/>
      <c r="D896" s="32"/>
      <c r="E896" s="104"/>
      <c r="F896" s="31"/>
      <c r="G896" s="31"/>
      <c r="H896" s="33"/>
      <c r="I896" s="16"/>
      <c r="J896" s="34"/>
      <c r="K896" s="34"/>
      <c r="L896" s="35"/>
      <c r="M896" s="36"/>
      <c r="N896" s="37"/>
      <c r="O896" s="37"/>
      <c r="P896" s="37"/>
      <c r="Q896" s="38"/>
      <c r="R896" s="38"/>
      <c r="S896" s="37"/>
      <c r="T896" s="39"/>
      <c r="U896" s="39"/>
      <c r="V896" s="40"/>
      <c r="X896" t="str">
        <f>IF(('1 - Cover page'!$B$9-M896)&lt;6,"&lt;=5 Days","&gt;5 Days")</f>
        <v>&lt;=5 Days</v>
      </c>
      <c r="Y896" t="str">
        <f>IF(('1 - Cover page'!$B$9-M896)=0,"0", IF(('1 - Cover page'!$B$9-M896)= 1,"1", IF(('1 - Cover page'!$B$9-M896)= 2,"2", IF(('1 - Cover page'!$B$9-M896)= 3,"3", IF(('1 - Cover page'!$B$9-M896)= 4,"4", IF(('1 - Cover page'!$B$9-M896)= 5,"5", IF(('1 - Cover page'!$B$9-M896)= 6,"6", IF(('1 - Cover page'!$B$9-M896)= 7,"7", IF(('1 - Cover page'!$B$9-M896)= 8,"8", IF(('1 - Cover page'!$B$9-M896)= 9,"9", IF(('1 - Cover page'!$B$9-M896)= 10,"10", IF(('1 - Cover page'!$B$9-M896)= 11,"11", IF(('1 - Cover page'!$B$9-M896)= 12,"12", IF(('1 - Cover page'!$B$9-M896)= 13,"13", IF(('1 - Cover page'!$B$9-M896)= 14,"14", IF(('1 - Cover page'!$B$9-M896)= 15,"15",  ""))))))))))))))))</f>
        <v>0</v>
      </c>
      <c r="Z896" t="str">
        <f>IF(('1 - Cover page'!$B$9-I896)=0,"0", IF(('1 - Cover page'!$B$9-I896)= 1,"1", IF(('1 - Cover page'!$B$9-I896)= 2,"2", IF(('1 - Cover page'!$B$9-I896)= 3,"3", IF(('1 - Cover page'!$B$9-I896)= 4,"4", IF(('1 - Cover page'!$B$9-I896)= 5,"5", IF(('1 - Cover page'!$B$9-I896)= 6,"6", IF(('1 - Cover page'!$B$9-I896)= 7,"7", IF(('1 - Cover page'!$B$9-I896)= 8,"8", IF(('1 - Cover page'!$B$9-I896)= 9,"9", IF(('1 - Cover page'!$B$9-I896)= 10,"10", IF(('1 - Cover page'!$B$9-I896)= 11,"11", IF(('1 - Cover page'!$B$9-I896)= 12,"12", IF(('1 - Cover page'!$B$9-I896)= 13,"13", IF(('1 - Cover page'!$B$9-I896)= 14,"14", IF(('1 - Cover page'!$B$9-I896)= 15,"15",  ""))))))))))))))))</f>
        <v>0</v>
      </c>
      <c r="AA896" t="e">
        <f>VLOOKUP(E896,'Age group'!$A$2:$B$7,2,TRUE)</f>
        <v>#N/A</v>
      </c>
    </row>
    <row r="897" spans="1:27" ht="12.75" x14ac:dyDescent="0.2">
      <c r="A897" s="30">
        <v>894</v>
      </c>
      <c r="B897" s="31"/>
      <c r="C897" s="31"/>
      <c r="D897" s="32"/>
      <c r="E897" s="104"/>
      <c r="F897" s="31"/>
      <c r="G897" s="31"/>
      <c r="H897" s="33"/>
      <c r="I897" s="16"/>
      <c r="J897" s="34"/>
      <c r="K897" s="34"/>
      <c r="L897" s="35"/>
      <c r="M897" s="36"/>
      <c r="N897" s="37"/>
      <c r="O897" s="37"/>
      <c r="P897" s="37"/>
      <c r="Q897" s="38"/>
      <c r="R897" s="38"/>
      <c r="S897" s="37"/>
      <c r="T897" s="39"/>
      <c r="U897" s="39"/>
      <c r="V897" s="40"/>
      <c r="X897" t="str">
        <f>IF(('1 - Cover page'!$B$9-M897)&lt;6,"&lt;=5 Days","&gt;5 Days")</f>
        <v>&lt;=5 Days</v>
      </c>
      <c r="Y897" t="str">
        <f>IF(('1 - Cover page'!$B$9-M897)=0,"0", IF(('1 - Cover page'!$B$9-M897)= 1,"1", IF(('1 - Cover page'!$B$9-M897)= 2,"2", IF(('1 - Cover page'!$B$9-M897)= 3,"3", IF(('1 - Cover page'!$B$9-M897)= 4,"4", IF(('1 - Cover page'!$B$9-M897)= 5,"5", IF(('1 - Cover page'!$B$9-M897)= 6,"6", IF(('1 - Cover page'!$B$9-M897)= 7,"7", IF(('1 - Cover page'!$B$9-M897)= 8,"8", IF(('1 - Cover page'!$B$9-M897)= 9,"9", IF(('1 - Cover page'!$B$9-M897)= 10,"10", IF(('1 - Cover page'!$B$9-M897)= 11,"11", IF(('1 - Cover page'!$B$9-M897)= 12,"12", IF(('1 - Cover page'!$B$9-M897)= 13,"13", IF(('1 - Cover page'!$B$9-M897)= 14,"14", IF(('1 - Cover page'!$B$9-M897)= 15,"15",  ""))))))))))))))))</f>
        <v>0</v>
      </c>
      <c r="Z897" t="str">
        <f>IF(('1 - Cover page'!$B$9-I897)=0,"0", IF(('1 - Cover page'!$B$9-I897)= 1,"1", IF(('1 - Cover page'!$B$9-I897)= 2,"2", IF(('1 - Cover page'!$B$9-I897)= 3,"3", IF(('1 - Cover page'!$B$9-I897)= 4,"4", IF(('1 - Cover page'!$B$9-I897)= 5,"5", IF(('1 - Cover page'!$B$9-I897)= 6,"6", IF(('1 - Cover page'!$B$9-I897)= 7,"7", IF(('1 - Cover page'!$B$9-I897)= 8,"8", IF(('1 - Cover page'!$B$9-I897)= 9,"9", IF(('1 - Cover page'!$B$9-I897)= 10,"10", IF(('1 - Cover page'!$B$9-I897)= 11,"11", IF(('1 - Cover page'!$B$9-I897)= 12,"12", IF(('1 - Cover page'!$B$9-I897)= 13,"13", IF(('1 - Cover page'!$B$9-I897)= 14,"14", IF(('1 - Cover page'!$B$9-I897)= 15,"15",  ""))))))))))))))))</f>
        <v>0</v>
      </c>
      <c r="AA897" t="e">
        <f>VLOOKUP(E897,'Age group'!$A$2:$B$7,2,TRUE)</f>
        <v>#N/A</v>
      </c>
    </row>
    <row r="898" spans="1:27" ht="12.75" x14ac:dyDescent="0.2">
      <c r="A898" s="30">
        <v>895</v>
      </c>
      <c r="B898" s="31"/>
      <c r="C898" s="31"/>
      <c r="D898" s="32"/>
      <c r="E898" s="104"/>
      <c r="F898" s="31"/>
      <c r="G898" s="31"/>
      <c r="H898" s="33"/>
      <c r="I898" s="16"/>
      <c r="J898" s="34"/>
      <c r="K898" s="34"/>
      <c r="L898" s="35"/>
      <c r="M898" s="36"/>
      <c r="N898" s="37"/>
      <c r="O898" s="37"/>
      <c r="P898" s="37"/>
      <c r="Q898" s="38"/>
      <c r="R898" s="38"/>
      <c r="S898" s="37"/>
      <c r="T898" s="39"/>
      <c r="U898" s="39"/>
      <c r="V898" s="40"/>
      <c r="X898" t="str">
        <f>IF(('1 - Cover page'!$B$9-M898)&lt;6,"&lt;=5 Days","&gt;5 Days")</f>
        <v>&lt;=5 Days</v>
      </c>
      <c r="Y898" t="str">
        <f>IF(('1 - Cover page'!$B$9-M898)=0,"0", IF(('1 - Cover page'!$B$9-M898)= 1,"1", IF(('1 - Cover page'!$B$9-M898)= 2,"2", IF(('1 - Cover page'!$B$9-M898)= 3,"3", IF(('1 - Cover page'!$B$9-M898)= 4,"4", IF(('1 - Cover page'!$B$9-M898)= 5,"5", IF(('1 - Cover page'!$B$9-M898)= 6,"6", IF(('1 - Cover page'!$B$9-M898)= 7,"7", IF(('1 - Cover page'!$B$9-M898)= 8,"8", IF(('1 - Cover page'!$B$9-M898)= 9,"9", IF(('1 - Cover page'!$B$9-M898)= 10,"10", IF(('1 - Cover page'!$B$9-M898)= 11,"11", IF(('1 - Cover page'!$B$9-M898)= 12,"12", IF(('1 - Cover page'!$B$9-M898)= 13,"13", IF(('1 - Cover page'!$B$9-M898)= 14,"14", IF(('1 - Cover page'!$B$9-M898)= 15,"15",  ""))))))))))))))))</f>
        <v>0</v>
      </c>
      <c r="Z898" t="str">
        <f>IF(('1 - Cover page'!$B$9-I898)=0,"0", IF(('1 - Cover page'!$B$9-I898)= 1,"1", IF(('1 - Cover page'!$B$9-I898)= 2,"2", IF(('1 - Cover page'!$B$9-I898)= 3,"3", IF(('1 - Cover page'!$B$9-I898)= 4,"4", IF(('1 - Cover page'!$B$9-I898)= 5,"5", IF(('1 - Cover page'!$B$9-I898)= 6,"6", IF(('1 - Cover page'!$B$9-I898)= 7,"7", IF(('1 - Cover page'!$B$9-I898)= 8,"8", IF(('1 - Cover page'!$B$9-I898)= 9,"9", IF(('1 - Cover page'!$B$9-I898)= 10,"10", IF(('1 - Cover page'!$B$9-I898)= 11,"11", IF(('1 - Cover page'!$B$9-I898)= 12,"12", IF(('1 - Cover page'!$B$9-I898)= 13,"13", IF(('1 - Cover page'!$B$9-I898)= 14,"14", IF(('1 - Cover page'!$B$9-I898)= 15,"15",  ""))))))))))))))))</f>
        <v>0</v>
      </c>
      <c r="AA898" t="e">
        <f>VLOOKUP(E898,'Age group'!$A$2:$B$7,2,TRUE)</f>
        <v>#N/A</v>
      </c>
    </row>
    <row r="899" spans="1:27" ht="12.75" x14ac:dyDescent="0.2">
      <c r="A899" s="30">
        <v>896</v>
      </c>
      <c r="B899" s="31"/>
      <c r="C899" s="31"/>
      <c r="D899" s="32"/>
      <c r="E899" s="104"/>
      <c r="F899" s="31"/>
      <c r="G899" s="31"/>
      <c r="H899" s="33"/>
      <c r="I899" s="16"/>
      <c r="J899" s="34"/>
      <c r="K899" s="34"/>
      <c r="L899" s="35"/>
      <c r="M899" s="36"/>
      <c r="N899" s="37"/>
      <c r="O899" s="37"/>
      <c r="P899" s="37"/>
      <c r="Q899" s="38"/>
      <c r="R899" s="38"/>
      <c r="S899" s="37"/>
      <c r="T899" s="39"/>
      <c r="U899" s="39"/>
      <c r="V899" s="40"/>
      <c r="X899" t="str">
        <f>IF(('1 - Cover page'!$B$9-M899)&lt;6,"&lt;=5 Days","&gt;5 Days")</f>
        <v>&lt;=5 Days</v>
      </c>
      <c r="Y899" t="str">
        <f>IF(('1 - Cover page'!$B$9-M899)=0,"0", IF(('1 - Cover page'!$B$9-M899)= 1,"1", IF(('1 - Cover page'!$B$9-M899)= 2,"2", IF(('1 - Cover page'!$B$9-M899)= 3,"3", IF(('1 - Cover page'!$B$9-M899)= 4,"4", IF(('1 - Cover page'!$B$9-M899)= 5,"5", IF(('1 - Cover page'!$B$9-M899)= 6,"6", IF(('1 - Cover page'!$B$9-M899)= 7,"7", IF(('1 - Cover page'!$B$9-M899)= 8,"8", IF(('1 - Cover page'!$B$9-M899)= 9,"9", IF(('1 - Cover page'!$B$9-M899)= 10,"10", IF(('1 - Cover page'!$B$9-M899)= 11,"11", IF(('1 - Cover page'!$B$9-M899)= 12,"12", IF(('1 - Cover page'!$B$9-M899)= 13,"13", IF(('1 - Cover page'!$B$9-M899)= 14,"14", IF(('1 - Cover page'!$B$9-M899)= 15,"15",  ""))))))))))))))))</f>
        <v>0</v>
      </c>
      <c r="Z899" t="str">
        <f>IF(('1 - Cover page'!$B$9-I899)=0,"0", IF(('1 - Cover page'!$B$9-I899)= 1,"1", IF(('1 - Cover page'!$B$9-I899)= 2,"2", IF(('1 - Cover page'!$B$9-I899)= 3,"3", IF(('1 - Cover page'!$B$9-I899)= 4,"4", IF(('1 - Cover page'!$B$9-I899)= 5,"5", IF(('1 - Cover page'!$B$9-I899)= 6,"6", IF(('1 - Cover page'!$B$9-I899)= 7,"7", IF(('1 - Cover page'!$B$9-I899)= 8,"8", IF(('1 - Cover page'!$B$9-I899)= 9,"9", IF(('1 - Cover page'!$B$9-I899)= 10,"10", IF(('1 - Cover page'!$B$9-I899)= 11,"11", IF(('1 - Cover page'!$B$9-I899)= 12,"12", IF(('1 - Cover page'!$B$9-I899)= 13,"13", IF(('1 - Cover page'!$B$9-I899)= 14,"14", IF(('1 - Cover page'!$B$9-I899)= 15,"15",  ""))))))))))))))))</f>
        <v>0</v>
      </c>
      <c r="AA899" t="e">
        <f>VLOOKUP(E899,'Age group'!$A$2:$B$7,2,TRUE)</f>
        <v>#N/A</v>
      </c>
    </row>
    <row r="900" spans="1:27" ht="12.75" x14ac:dyDescent="0.2">
      <c r="A900" s="30">
        <v>897</v>
      </c>
      <c r="B900" s="31"/>
      <c r="C900" s="31"/>
      <c r="D900" s="32"/>
      <c r="E900" s="104"/>
      <c r="F900" s="31"/>
      <c r="G900" s="31"/>
      <c r="H900" s="33"/>
      <c r="I900" s="16"/>
      <c r="J900" s="34"/>
      <c r="K900" s="34"/>
      <c r="L900" s="35"/>
      <c r="M900" s="36"/>
      <c r="N900" s="37"/>
      <c r="O900" s="37"/>
      <c r="P900" s="37"/>
      <c r="Q900" s="38"/>
      <c r="R900" s="38"/>
      <c r="S900" s="37"/>
      <c r="T900" s="39"/>
      <c r="U900" s="39"/>
      <c r="V900" s="40"/>
      <c r="X900" t="str">
        <f>IF(('1 - Cover page'!$B$9-M900)&lt;6,"&lt;=5 Days","&gt;5 Days")</f>
        <v>&lt;=5 Days</v>
      </c>
      <c r="Y900" t="str">
        <f>IF(('1 - Cover page'!$B$9-M900)=0,"0", IF(('1 - Cover page'!$B$9-M900)= 1,"1", IF(('1 - Cover page'!$B$9-M900)= 2,"2", IF(('1 - Cover page'!$B$9-M900)= 3,"3", IF(('1 - Cover page'!$B$9-M900)= 4,"4", IF(('1 - Cover page'!$B$9-M900)= 5,"5", IF(('1 - Cover page'!$B$9-M900)= 6,"6", IF(('1 - Cover page'!$B$9-M900)= 7,"7", IF(('1 - Cover page'!$B$9-M900)= 8,"8", IF(('1 - Cover page'!$B$9-M900)= 9,"9", IF(('1 - Cover page'!$B$9-M900)= 10,"10", IF(('1 - Cover page'!$B$9-M900)= 11,"11", IF(('1 - Cover page'!$B$9-M900)= 12,"12", IF(('1 - Cover page'!$B$9-M900)= 13,"13", IF(('1 - Cover page'!$B$9-M900)= 14,"14", IF(('1 - Cover page'!$B$9-M900)= 15,"15",  ""))))))))))))))))</f>
        <v>0</v>
      </c>
      <c r="Z900" t="str">
        <f>IF(('1 - Cover page'!$B$9-I900)=0,"0", IF(('1 - Cover page'!$B$9-I900)= 1,"1", IF(('1 - Cover page'!$B$9-I900)= 2,"2", IF(('1 - Cover page'!$B$9-I900)= 3,"3", IF(('1 - Cover page'!$B$9-I900)= 4,"4", IF(('1 - Cover page'!$B$9-I900)= 5,"5", IF(('1 - Cover page'!$B$9-I900)= 6,"6", IF(('1 - Cover page'!$B$9-I900)= 7,"7", IF(('1 - Cover page'!$B$9-I900)= 8,"8", IF(('1 - Cover page'!$B$9-I900)= 9,"9", IF(('1 - Cover page'!$B$9-I900)= 10,"10", IF(('1 - Cover page'!$B$9-I900)= 11,"11", IF(('1 - Cover page'!$B$9-I900)= 12,"12", IF(('1 - Cover page'!$B$9-I900)= 13,"13", IF(('1 - Cover page'!$B$9-I900)= 14,"14", IF(('1 - Cover page'!$B$9-I900)= 15,"15",  ""))))))))))))))))</f>
        <v>0</v>
      </c>
      <c r="AA900" t="e">
        <f>VLOOKUP(E900,'Age group'!$A$2:$B$7,2,TRUE)</f>
        <v>#N/A</v>
      </c>
    </row>
    <row r="901" spans="1:27" ht="12.75" x14ac:dyDescent="0.2">
      <c r="A901" s="30">
        <v>898</v>
      </c>
      <c r="B901" s="31"/>
      <c r="C901" s="31"/>
      <c r="D901" s="32"/>
      <c r="E901" s="104"/>
      <c r="F901" s="31"/>
      <c r="G901" s="31"/>
      <c r="H901" s="33"/>
      <c r="I901" s="16"/>
      <c r="J901" s="34"/>
      <c r="K901" s="34"/>
      <c r="L901" s="35"/>
      <c r="M901" s="36"/>
      <c r="N901" s="37"/>
      <c r="O901" s="37"/>
      <c r="P901" s="37"/>
      <c r="Q901" s="38"/>
      <c r="R901" s="38"/>
      <c r="S901" s="37"/>
      <c r="T901" s="39"/>
      <c r="U901" s="39"/>
      <c r="V901" s="40"/>
      <c r="X901" t="str">
        <f>IF(('1 - Cover page'!$B$9-M901)&lt;6,"&lt;=5 Days","&gt;5 Days")</f>
        <v>&lt;=5 Days</v>
      </c>
      <c r="Y901" t="str">
        <f>IF(('1 - Cover page'!$B$9-M901)=0,"0", IF(('1 - Cover page'!$B$9-M901)= 1,"1", IF(('1 - Cover page'!$B$9-M901)= 2,"2", IF(('1 - Cover page'!$B$9-M901)= 3,"3", IF(('1 - Cover page'!$B$9-M901)= 4,"4", IF(('1 - Cover page'!$B$9-M901)= 5,"5", IF(('1 - Cover page'!$B$9-M901)= 6,"6", IF(('1 - Cover page'!$B$9-M901)= 7,"7", IF(('1 - Cover page'!$B$9-M901)= 8,"8", IF(('1 - Cover page'!$B$9-M901)= 9,"9", IF(('1 - Cover page'!$B$9-M901)= 10,"10", IF(('1 - Cover page'!$B$9-M901)= 11,"11", IF(('1 - Cover page'!$B$9-M901)= 12,"12", IF(('1 - Cover page'!$B$9-M901)= 13,"13", IF(('1 - Cover page'!$B$9-M901)= 14,"14", IF(('1 - Cover page'!$B$9-M901)= 15,"15",  ""))))))))))))))))</f>
        <v>0</v>
      </c>
      <c r="Z901" t="str">
        <f>IF(('1 - Cover page'!$B$9-I901)=0,"0", IF(('1 - Cover page'!$B$9-I901)= 1,"1", IF(('1 - Cover page'!$B$9-I901)= 2,"2", IF(('1 - Cover page'!$B$9-I901)= 3,"3", IF(('1 - Cover page'!$B$9-I901)= 4,"4", IF(('1 - Cover page'!$B$9-I901)= 5,"5", IF(('1 - Cover page'!$B$9-I901)= 6,"6", IF(('1 - Cover page'!$B$9-I901)= 7,"7", IF(('1 - Cover page'!$B$9-I901)= 8,"8", IF(('1 - Cover page'!$B$9-I901)= 9,"9", IF(('1 - Cover page'!$B$9-I901)= 10,"10", IF(('1 - Cover page'!$B$9-I901)= 11,"11", IF(('1 - Cover page'!$B$9-I901)= 12,"12", IF(('1 - Cover page'!$B$9-I901)= 13,"13", IF(('1 - Cover page'!$B$9-I901)= 14,"14", IF(('1 - Cover page'!$B$9-I901)= 15,"15",  ""))))))))))))))))</f>
        <v>0</v>
      </c>
      <c r="AA901" t="e">
        <f>VLOOKUP(E901,'Age group'!$A$2:$B$7,2,TRUE)</f>
        <v>#N/A</v>
      </c>
    </row>
    <row r="902" spans="1:27" ht="12.75" x14ac:dyDescent="0.2">
      <c r="A902" s="30">
        <v>899</v>
      </c>
      <c r="B902" s="31"/>
      <c r="C902" s="31"/>
      <c r="D902" s="32"/>
      <c r="E902" s="104"/>
      <c r="F902" s="31"/>
      <c r="G902" s="31"/>
      <c r="H902" s="33"/>
      <c r="I902" s="16"/>
      <c r="J902" s="34"/>
      <c r="K902" s="34"/>
      <c r="L902" s="35"/>
      <c r="M902" s="36"/>
      <c r="N902" s="37"/>
      <c r="O902" s="37"/>
      <c r="P902" s="37"/>
      <c r="Q902" s="38"/>
      <c r="R902" s="38"/>
      <c r="S902" s="37"/>
      <c r="T902" s="39"/>
      <c r="U902" s="39"/>
      <c r="V902" s="40"/>
      <c r="X902" t="str">
        <f>IF(('1 - Cover page'!$B$9-M902)&lt;6,"&lt;=5 Days","&gt;5 Days")</f>
        <v>&lt;=5 Days</v>
      </c>
      <c r="Y902" t="str">
        <f>IF(('1 - Cover page'!$B$9-M902)=0,"0", IF(('1 - Cover page'!$B$9-M902)= 1,"1", IF(('1 - Cover page'!$B$9-M902)= 2,"2", IF(('1 - Cover page'!$B$9-M902)= 3,"3", IF(('1 - Cover page'!$B$9-M902)= 4,"4", IF(('1 - Cover page'!$B$9-M902)= 5,"5", IF(('1 - Cover page'!$B$9-M902)= 6,"6", IF(('1 - Cover page'!$B$9-M902)= 7,"7", IF(('1 - Cover page'!$B$9-M902)= 8,"8", IF(('1 - Cover page'!$B$9-M902)= 9,"9", IF(('1 - Cover page'!$B$9-M902)= 10,"10", IF(('1 - Cover page'!$B$9-M902)= 11,"11", IF(('1 - Cover page'!$B$9-M902)= 12,"12", IF(('1 - Cover page'!$B$9-M902)= 13,"13", IF(('1 - Cover page'!$B$9-M902)= 14,"14", IF(('1 - Cover page'!$B$9-M902)= 15,"15",  ""))))))))))))))))</f>
        <v>0</v>
      </c>
      <c r="Z902" t="str">
        <f>IF(('1 - Cover page'!$B$9-I902)=0,"0", IF(('1 - Cover page'!$B$9-I902)= 1,"1", IF(('1 - Cover page'!$B$9-I902)= 2,"2", IF(('1 - Cover page'!$B$9-I902)= 3,"3", IF(('1 - Cover page'!$B$9-I902)= 4,"4", IF(('1 - Cover page'!$B$9-I902)= 5,"5", IF(('1 - Cover page'!$B$9-I902)= 6,"6", IF(('1 - Cover page'!$B$9-I902)= 7,"7", IF(('1 - Cover page'!$B$9-I902)= 8,"8", IF(('1 - Cover page'!$B$9-I902)= 9,"9", IF(('1 - Cover page'!$B$9-I902)= 10,"10", IF(('1 - Cover page'!$B$9-I902)= 11,"11", IF(('1 - Cover page'!$B$9-I902)= 12,"12", IF(('1 - Cover page'!$B$9-I902)= 13,"13", IF(('1 - Cover page'!$B$9-I902)= 14,"14", IF(('1 - Cover page'!$B$9-I902)= 15,"15",  ""))))))))))))))))</f>
        <v>0</v>
      </c>
      <c r="AA902" t="e">
        <f>VLOOKUP(E902,'Age group'!$A$2:$B$7,2,TRUE)</f>
        <v>#N/A</v>
      </c>
    </row>
    <row r="903" spans="1:27" ht="12.75" x14ac:dyDescent="0.2">
      <c r="A903" s="30">
        <v>900</v>
      </c>
      <c r="B903" s="31"/>
      <c r="C903" s="31"/>
      <c r="D903" s="32"/>
      <c r="E903" s="104"/>
      <c r="F903" s="31"/>
      <c r="G903" s="31"/>
      <c r="H903" s="33"/>
      <c r="I903" s="16"/>
      <c r="J903" s="34"/>
      <c r="K903" s="34"/>
      <c r="L903" s="35"/>
      <c r="M903" s="36"/>
      <c r="N903" s="37"/>
      <c r="O903" s="37"/>
      <c r="P903" s="37"/>
      <c r="Q903" s="38"/>
      <c r="R903" s="38"/>
      <c r="S903" s="37"/>
      <c r="T903" s="39"/>
      <c r="U903" s="39"/>
      <c r="V903" s="40"/>
      <c r="X903" t="str">
        <f>IF(('1 - Cover page'!$B$9-M903)&lt;6,"&lt;=5 Days","&gt;5 Days")</f>
        <v>&lt;=5 Days</v>
      </c>
      <c r="Y903" t="str">
        <f>IF(('1 - Cover page'!$B$9-M903)=0,"0", IF(('1 - Cover page'!$B$9-M903)= 1,"1", IF(('1 - Cover page'!$B$9-M903)= 2,"2", IF(('1 - Cover page'!$B$9-M903)= 3,"3", IF(('1 - Cover page'!$B$9-M903)= 4,"4", IF(('1 - Cover page'!$B$9-M903)= 5,"5", IF(('1 - Cover page'!$B$9-M903)= 6,"6", IF(('1 - Cover page'!$B$9-M903)= 7,"7", IF(('1 - Cover page'!$B$9-M903)= 8,"8", IF(('1 - Cover page'!$B$9-M903)= 9,"9", IF(('1 - Cover page'!$B$9-M903)= 10,"10", IF(('1 - Cover page'!$B$9-M903)= 11,"11", IF(('1 - Cover page'!$B$9-M903)= 12,"12", IF(('1 - Cover page'!$B$9-M903)= 13,"13", IF(('1 - Cover page'!$B$9-M903)= 14,"14", IF(('1 - Cover page'!$B$9-M903)= 15,"15",  ""))))))))))))))))</f>
        <v>0</v>
      </c>
      <c r="Z903" t="str">
        <f>IF(('1 - Cover page'!$B$9-I903)=0,"0", IF(('1 - Cover page'!$B$9-I903)= 1,"1", IF(('1 - Cover page'!$B$9-I903)= 2,"2", IF(('1 - Cover page'!$B$9-I903)= 3,"3", IF(('1 - Cover page'!$B$9-I903)= 4,"4", IF(('1 - Cover page'!$B$9-I903)= 5,"5", IF(('1 - Cover page'!$B$9-I903)= 6,"6", IF(('1 - Cover page'!$B$9-I903)= 7,"7", IF(('1 - Cover page'!$B$9-I903)= 8,"8", IF(('1 - Cover page'!$B$9-I903)= 9,"9", IF(('1 - Cover page'!$B$9-I903)= 10,"10", IF(('1 - Cover page'!$B$9-I903)= 11,"11", IF(('1 - Cover page'!$B$9-I903)= 12,"12", IF(('1 - Cover page'!$B$9-I903)= 13,"13", IF(('1 - Cover page'!$B$9-I903)= 14,"14", IF(('1 - Cover page'!$B$9-I903)= 15,"15",  ""))))))))))))))))</f>
        <v>0</v>
      </c>
      <c r="AA903" t="e">
        <f>VLOOKUP(E903,'Age group'!$A$2:$B$7,2,TRUE)</f>
        <v>#N/A</v>
      </c>
    </row>
    <row r="904" spans="1:27" ht="12.75" x14ac:dyDescent="0.2">
      <c r="A904" s="30">
        <v>901</v>
      </c>
      <c r="B904" s="31"/>
      <c r="C904" s="31"/>
      <c r="D904" s="32"/>
      <c r="E904" s="104"/>
      <c r="F904" s="31"/>
      <c r="G904" s="31"/>
      <c r="H904" s="33"/>
      <c r="I904" s="16"/>
      <c r="J904" s="34"/>
      <c r="K904" s="34"/>
      <c r="L904" s="35"/>
      <c r="M904" s="36"/>
      <c r="N904" s="37"/>
      <c r="O904" s="37"/>
      <c r="P904" s="37"/>
      <c r="Q904" s="38"/>
      <c r="R904" s="38"/>
      <c r="S904" s="37"/>
      <c r="T904" s="39"/>
      <c r="U904" s="39"/>
      <c r="V904" s="40"/>
      <c r="X904" t="str">
        <f>IF(('1 - Cover page'!$B$9-M904)&lt;6,"&lt;=5 Days","&gt;5 Days")</f>
        <v>&lt;=5 Days</v>
      </c>
      <c r="Y904" t="str">
        <f>IF(('1 - Cover page'!$B$9-M904)=0,"0", IF(('1 - Cover page'!$B$9-M904)= 1,"1", IF(('1 - Cover page'!$B$9-M904)= 2,"2", IF(('1 - Cover page'!$B$9-M904)= 3,"3", IF(('1 - Cover page'!$B$9-M904)= 4,"4", IF(('1 - Cover page'!$B$9-M904)= 5,"5", IF(('1 - Cover page'!$B$9-M904)= 6,"6", IF(('1 - Cover page'!$B$9-M904)= 7,"7", IF(('1 - Cover page'!$B$9-M904)= 8,"8", IF(('1 - Cover page'!$B$9-M904)= 9,"9", IF(('1 - Cover page'!$B$9-M904)= 10,"10", IF(('1 - Cover page'!$B$9-M904)= 11,"11", IF(('1 - Cover page'!$B$9-M904)= 12,"12", IF(('1 - Cover page'!$B$9-M904)= 13,"13", IF(('1 - Cover page'!$B$9-M904)= 14,"14", IF(('1 - Cover page'!$B$9-M904)= 15,"15",  ""))))))))))))))))</f>
        <v>0</v>
      </c>
      <c r="Z904" t="str">
        <f>IF(('1 - Cover page'!$B$9-I904)=0,"0", IF(('1 - Cover page'!$B$9-I904)= 1,"1", IF(('1 - Cover page'!$B$9-I904)= 2,"2", IF(('1 - Cover page'!$B$9-I904)= 3,"3", IF(('1 - Cover page'!$B$9-I904)= 4,"4", IF(('1 - Cover page'!$B$9-I904)= 5,"5", IF(('1 - Cover page'!$B$9-I904)= 6,"6", IF(('1 - Cover page'!$B$9-I904)= 7,"7", IF(('1 - Cover page'!$B$9-I904)= 8,"8", IF(('1 - Cover page'!$B$9-I904)= 9,"9", IF(('1 - Cover page'!$B$9-I904)= 10,"10", IF(('1 - Cover page'!$B$9-I904)= 11,"11", IF(('1 - Cover page'!$B$9-I904)= 12,"12", IF(('1 - Cover page'!$B$9-I904)= 13,"13", IF(('1 - Cover page'!$B$9-I904)= 14,"14", IF(('1 - Cover page'!$B$9-I904)= 15,"15",  ""))))))))))))))))</f>
        <v>0</v>
      </c>
      <c r="AA904" t="e">
        <f>VLOOKUP(E904,'Age group'!$A$2:$B$7,2,TRUE)</f>
        <v>#N/A</v>
      </c>
    </row>
    <row r="905" spans="1:27" ht="12.75" x14ac:dyDescent="0.2">
      <c r="A905" s="30">
        <v>902</v>
      </c>
      <c r="B905" s="31"/>
      <c r="C905" s="31"/>
      <c r="D905" s="32"/>
      <c r="E905" s="104"/>
      <c r="F905" s="31"/>
      <c r="G905" s="31"/>
      <c r="H905" s="33"/>
      <c r="I905" s="16"/>
      <c r="J905" s="34"/>
      <c r="K905" s="34"/>
      <c r="L905" s="35"/>
      <c r="M905" s="36"/>
      <c r="N905" s="37"/>
      <c r="O905" s="37"/>
      <c r="P905" s="37"/>
      <c r="Q905" s="38"/>
      <c r="R905" s="38"/>
      <c r="S905" s="37"/>
      <c r="T905" s="39"/>
      <c r="U905" s="39"/>
      <c r="V905" s="40"/>
      <c r="X905" t="str">
        <f>IF(('1 - Cover page'!$B$9-M905)&lt;6,"&lt;=5 Days","&gt;5 Days")</f>
        <v>&lt;=5 Days</v>
      </c>
      <c r="Y905" t="str">
        <f>IF(('1 - Cover page'!$B$9-M905)=0,"0", IF(('1 - Cover page'!$B$9-M905)= 1,"1", IF(('1 - Cover page'!$B$9-M905)= 2,"2", IF(('1 - Cover page'!$B$9-M905)= 3,"3", IF(('1 - Cover page'!$B$9-M905)= 4,"4", IF(('1 - Cover page'!$B$9-M905)= 5,"5", IF(('1 - Cover page'!$B$9-M905)= 6,"6", IF(('1 - Cover page'!$B$9-M905)= 7,"7", IF(('1 - Cover page'!$B$9-M905)= 8,"8", IF(('1 - Cover page'!$B$9-M905)= 9,"9", IF(('1 - Cover page'!$B$9-M905)= 10,"10", IF(('1 - Cover page'!$B$9-M905)= 11,"11", IF(('1 - Cover page'!$B$9-M905)= 12,"12", IF(('1 - Cover page'!$B$9-M905)= 13,"13", IF(('1 - Cover page'!$B$9-M905)= 14,"14", IF(('1 - Cover page'!$B$9-M905)= 15,"15",  ""))))))))))))))))</f>
        <v>0</v>
      </c>
      <c r="Z905" t="str">
        <f>IF(('1 - Cover page'!$B$9-I905)=0,"0", IF(('1 - Cover page'!$B$9-I905)= 1,"1", IF(('1 - Cover page'!$B$9-I905)= 2,"2", IF(('1 - Cover page'!$B$9-I905)= 3,"3", IF(('1 - Cover page'!$B$9-I905)= 4,"4", IF(('1 - Cover page'!$B$9-I905)= 5,"5", IF(('1 - Cover page'!$B$9-I905)= 6,"6", IF(('1 - Cover page'!$B$9-I905)= 7,"7", IF(('1 - Cover page'!$B$9-I905)= 8,"8", IF(('1 - Cover page'!$B$9-I905)= 9,"9", IF(('1 - Cover page'!$B$9-I905)= 10,"10", IF(('1 - Cover page'!$B$9-I905)= 11,"11", IF(('1 - Cover page'!$B$9-I905)= 12,"12", IF(('1 - Cover page'!$B$9-I905)= 13,"13", IF(('1 - Cover page'!$B$9-I905)= 14,"14", IF(('1 - Cover page'!$B$9-I905)= 15,"15",  ""))))))))))))))))</f>
        <v>0</v>
      </c>
      <c r="AA905" t="e">
        <f>VLOOKUP(E905,'Age group'!$A$2:$B$7,2,TRUE)</f>
        <v>#N/A</v>
      </c>
    </row>
    <row r="906" spans="1:27" ht="12.75" x14ac:dyDescent="0.2">
      <c r="A906" s="30">
        <v>903</v>
      </c>
      <c r="B906" s="31"/>
      <c r="C906" s="31"/>
      <c r="D906" s="32"/>
      <c r="E906" s="104"/>
      <c r="F906" s="31"/>
      <c r="G906" s="31"/>
      <c r="H906" s="33"/>
      <c r="I906" s="16"/>
      <c r="J906" s="34"/>
      <c r="K906" s="34"/>
      <c r="L906" s="35"/>
      <c r="M906" s="36"/>
      <c r="N906" s="37"/>
      <c r="O906" s="37"/>
      <c r="P906" s="37"/>
      <c r="Q906" s="38"/>
      <c r="R906" s="38"/>
      <c r="S906" s="37"/>
      <c r="T906" s="39"/>
      <c r="U906" s="39"/>
      <c r="V906" s="40"/>
      <c r="X906" t="str">
        <f>IF(('1 - Cover page'!$B$9-M906)&lt;6,"&lt;=5 Days","&gt;5 Days")</f>
        <v>&lt;=5 Days</v>
      </c>
      <c r="Y906" t="str">
        <f>IF(('1 - Cover page'!$B$9-M906)=0,"0", IF(('1 - Cover page'!$B$9-M906)= 1,"1", IF(('1 - Cover page'!$B$9-M906)= 2,"2", IF(('1 - Cover page'!$B$9-M906)= 3,"3", IF(('1 - Cover page'!$B$9-M906)= 4,"4", IF(('1 - Cover page'!$B$9-M906)= 5,"5", IF(('1 - Cover page'!$B$9-M906)= 6,"6", IF(('1 - Cover page'!$B$9-M906)= 7,"7", IF(('1 - Cover page'!$B$9-M906)= 8,"8", IF(('1 - Cover page'!$B$9-M906)= 9,"9", IF(('1 - Cover page'!$B$9-M906)= 10,"10", IF(('1 - Cover page'!$B$9-M906)= 11,"11", IF(('1 - Cover page'!$B$9-M906)= 12,"12", IF(('1 - Cover page'!$B$9-M906)= 13,"13", IF(('1 - Cover page'!$B$9-M906)= 14,"14", IF(('1 - Cover page'!$B$9-M906)= 15,"15",  ""))))))))))))))))</f>
        <v>0</v>
      </c>
      <c r="Z906" t="str">
        <f>IF(('1 - Cover page'!$B$9-I906)=0,"0", IF(('1 - Cover page'!$B$9-I906)= 1,"1", IF(('1 - Cover page'!$B$9-I906)= 2,"2", IF(('1 - Cover page'!$B$9-I906)= 3,"3", IF(('1 - Cover page'!$B$9-I906)= 4,"4", IF(('1 - Cover page'!$B$9-I906)= 5,"5", IF(('1 - Cover page'!$B$9-I906)= 6,"6", IF(('1 - Cover page'!$B$9-I906)= 7,"7", IF(('1 - Cover page'!$B$9-I906)= 8,"8", IF(('1 - Cover page'!$B$9-I906)= 9,"9", IF(('1 - Cover page'!$B$9-I906)= 10,"10", IF(('1 - Cover page'!$B$9-I906)= 11,"11", IF(('1 - Cover page'!$B$9-I906)= 12,"12", IF(('1 - Cover page'!$B$9-I906)= 13,"13", IF(('1 - Cover page'!$B$9-I906)= 14,"14", IF(('1 - Cover page'!$B$9-I906)= 15,"15",  ""))))))))))))))))</f>
        <v>0</v>
      </c>
      <c r="AA906" t="e">
        <f>VLOOKUP(E906,'Age group'!$A$2:$B$7,2,TRUE)</f>
        <v>#N/A</v>
      </c>
    </row>
    <row r="907" spans="1:27" ht="12.75" x14ac:dyDescent="0.2">
      <c r="A907" s="30">
        <v>904</v>
      </c>
      <c r="B907" s="31"/>
      <c r="C907" s="31"/>
      <c r="D907" s="32"/>
      <c r="E907" s="104"/>
      <c r="F907" s="31"/>
      <c r="G907" s="31"/>
      <c r="H907" s="33"/>
      <c r="I907" s="16"/>
      <c r="J907" s="34"/>
      <c r="K907" s="34"/>
      <c r="L907" s="35"/>
      <c r="M907" s="36"/>
      <c r="N907" s="37"/>
      <c r="O907" s="37"/>
      <c r="P907" s="37"/>
      <c r="Q907" s="38"/>
      <c r="R907" s="38"/>
      <c r="S907" s="37"/>
      <c r="T907" s="39"/>
      <c r="U907" s="39"/>
      <c r="V907" s="40"/>
      <c r="X907" t="str">
        <f>IF(('1 - Cover page'!$B$9-M907)&lt;6,"&lt;=5 Days","&gt;5 Days")</f>
        <v>&lt;=5 Days</v>
      </c>
      <c r="Y907" t="str">
        <f>IF(('1 - Cover page'!$B$9-M907)=0,"0", IF(('1 - Cover page'!$B$9-M907)= 1,"1", IF(('1 - Cover page'!$B$9-M907)= 2,"2", IF(('1 - Cover page'!$B$9-M907)= 3,"3", IF(('1 - Cover page'!$B$9-M907)= 4,"4", IF(('1 - Cover page'!$B$9-M907)= 5,"5", IF(('1 - Cover page'!$B$9-M907)= 6,"6", IF(('1 - Cover page'!$B$9-M907)= 7,"7", IF(('1 - Cover page'!$B$9-M907)= 8,"8", IF(('1 - Cover page'!$B$9-M907)= 9,"9", IF(('1 - Cover page'!$B$9-M907)= 10,"10", IF(('1 - Cover page'!$B$9-M907)= 11,"11", IF(('1 - Cover page'!$B$9-M907)= 12,"12", IF(('1 - Cover page'!$B$9-M907)= 13,"13", IF(('1 - Cover page'!$B$9-M907)= 14,"14", IF(('1 - Cover page'!$B$9-M907)= 15,"15",  ""))))))))))))))))</f>
        <v>0</v>
      </c>
      <c r="Z907" t="str">
        <f>IF(('1 - Cover page'!$B$9-I907)=0,"0", IF(('1 - Cover page'!$B$9-I907)= 1,"1", IF(('1 - Cover page'!$B$9-I907)= 2,"2", IF(('1 - Cover page'!$B$9-I907)= 3,"3", IF(('1 - Cover page'!$B$9-I907)= 4,"4", IF(('1 - Cover page'!$B$9-I907)= 5,"5", IF(('1 - Cover page'!$B$9-I907)= 6,"6", IF(('1 - Cover page'!$B$9-I907)= 7,"7", IF(('1 - Cover page'!$B$9-I907)= 8,"8", IF(('1 - Cover page'!$B$9-I907)= 9,"9", IF(('1 - Cover page'!$B$9-I907)= 10,"10", IF(('1 - Cover page'!$B$9-I907)= 11,"11", IF(('1 - Cover page'!$B$9-I907)= 12,"12", IF(('1 - Cover page'!$B$9-I907)= 13,"13", IF(('1 - Cover page'!$B$9-I907)= 14,"14", IF(('1 - Cover page'!$B$9-I907)= 15,"15",  ""))))))))))))))))</f>
        <v>0</v>
      </c>
      <c r="AA907" t="e">
        <f>VLOOKUP(E907,'Age group'!$A$2:$B$7,2,TRUE)</f>
        <v>#N/A</v>
      </c>
    </row>
    <row r="908" spans="1:27" ht="12.75" x14ac:dyDescent="0.2">
      <c r="A908" s="30">
        <v>905</v>
      </c>
      <c r="B908" s="31"/>
      <c r="C908" s="31"/>
      <c r="D908" s="32"/>
      <c r="E908" s="104"/>
      <c r="F908" s="31"/>
      <c r="G908" s="31"/>
      <c r="H908" s="33"/>
      <c r="I908" s="16"/>
      <c r="J908" s="34"/>
      <c r="K908" s="34"/>
      <c r="L908" s="35"/>
      <c r="M908" s="36"/>
      <c r="N908" s="37"/>
      <c r="O908" s="37"/>
      <c r="P908" s="37"/>
      <c r="Q908" s="38"/>
      <c r="R908" s="38"/>
      <c r="S908" s="37"/>
      <c r="T908" s="39"/>
      <c r="U908" s="39"/>
      <c r="V908" s="40"/>
      <c r="X908" t="str">
        <f>IF(('1 - Cover page'!$B$9-M908)&lt;6,"&lt;=5 Days","&gt;5 Days")</f>
        <v>&lt;=5 Days</v>
      </c>
      <c r="Y908" t="str">
        <f>IF(('1 - Cover page'!$B$9-M908)=0,"0", IF(('1 - Cover page'!$B$9-M908)= 1,"1", IF(('1 - Cover page'!$B$9-M908)= 2,"2", IF(('1 - Cover page'!$B$9-M908)= 3,"3", IF(('1 - Cover page'!$B$9-M908)= 4,"4", IF(('1 - Cover page'!$B$9-M908)= 5,"5", IF(('1 - Cover page'!$B$9-M908)= 6,"6", IF(('1 - Cover page'!$B$9-M908)= 7,"7", IF(('1 - Cover page'!$B$9-M908)= 8,"8", IF(('1 - Cover page'!$B$9-M908)= 9,"9", IF(('1 - Cover page'!$B$9-M908)= 10,"10", IF(('1 - Cover page'!$B$9-M908)= 11,"11", IF(('1 - Cover page'!$B$9-M908)= 12,"12", IF(('1 - Cover page'!$B$9-M908)= 13,"13", IF(('1 - Cover page'!$B$9-M908)= 14,"14", IF(('1 - Cover page'!$B$9-M908)= 15,"15",  ""))))))))))))))))</f>
        <v>0</v>
      </c>
      <c r="Z908" t="str">
        <f>IF(('1 - Cover page'!$B$9-I908)=0,"0", IF(('1 - Cover page'!$B$9-I908)= 1,"1", IF(('1 - Cover page'!$B$9-I908)= 2,"2", IF(('1 - Cover page'!$B$9-I908)= 3,"3", IF(('1 - Cover page'!$B$9-I908)= 4,"4", IF(('1 - Cover page'!$B$9-I908)= 5,"5", IF(('1 - Cover page'!$B$9-I908)= 6,"6", IF(('1 - Cover page'!$B$9-I908)= 7,"7", IF(('1 - Cover page'!$B$9-I908)= 8,"8", IF(('1 - Cover page'!$B$9-I908)= 9,"9", IF(('1 - Cover page'!$B$9-I908)= 10,"10", IF(('1 - Cover page'!$B$9-I908)= 11,"11", IF(('1 - Cover page'!$B$9-I908)= 12,"12", IF(('1 - Cover page'!$B$9-I908)= 13,"13", IF(('1 - Cover page'!$B$9-I908)= 14,"14", IF(('1 - Cover page'!$B$9-I908)= 15,"15",  ""))))))))))))))))</f>
        <v>0</v>
      </c>
      <c r="AA908" t="e">
        <f>VLOOKUP(E908,'Age group'!$A$2:$B$7,2,TRUE)</f>
        <v>#N/A</v>
      </c>
    </row>
    <row r="909" spans="1:27" ht="12.75" x14ac:dyDescent="0.2">
      <c r="A909" s="30">
        <v>906</v>
      </c>
      <c r="B909" s="31"/>
      <c r="C909" s="31"/>
      <c r="D909" s="32"/>
      <c r="E909" s="104"/>
      <c r="F909" s="31"/>
      <c r="G909" s="31"/>
      <c r="H909" s="33"/>
      <c r="I909" s="16"/>
      <c r="J909" s="34"/>
      <c r="K909" s="34"/>
      <c r="L909" s="35"/>
      <c r="M909" s="36"/>
      <c r="N909" s="37"/>
      <c r="O909" s="37"/>
      <c r="P909" s="37"/>
      <c r="Q909" s="38"/>
      <c r="R909" s="38"/>
      <c r="S909" s="37"/>
      <c r="T909" s="39"/>
      <c r="U909" s="39"/>
      <c r="V909" s="40"/>
      <c r="X909" t="str">
        <f>IF(('1 - Cover page'!$B$9-M909)&lt;6,"&lt;=5 Days","&gt;5 Days")</f>
        <v>&lt;=5 Days</v>
      </c>
      <c r="Y909" t="str">
        <f>IF(('1 - Cover page'!$B$9-M909)=0,"0", IF(('1 - Cover page'!$B$9-M909)= 1,"1", IF(('1 - Cover page'!$B$9-M909)= 2,"2", IF(('1 - Cover page'!$B$9-M909)= 3,"3", IF(('1 - Cover page'!$B$9-M909)= 4,"4", IF(('1 - Cover page'!$B$9-M909)= 5,"5", IF(('1 - Cover page'!$B$9-M909)= 6,"6", IF(('1 - Cover page'!$B$9-M909)= 7,"7", IF(('1 - Cover page'!$B$9-M909)= 8,"8", IF(('1 - Cover page'!$B$9-M909)= 9,"9", IF(('1 - Cover page'!$B$9-M909)= 10,"10", IF(('1 - Cover page'!$B$9-M909)= 11,"11", IF(('1 - Cover page'!$B$9-M909)= 12,"12", IF(('1 - Cover page'!$B$9-M909)= 13,"13", IF(('1 - Cover page'!$B$9-M909)= 14,"14", IF(('1 - Cover page'!$B$9-M909)= 15,"15",  ""))))))))))))))))</f>
        <v>0</v>
      </c>
      <c r="Z909" t="str">
        <f>IF(('1 - Cover page'!$B$9-I909)=0,"0", IF(('1 - Cover page'!$B$9-I909)= 1,"1", IF(('1 - Cover page'!$B$9-I909)= 2,"2", IF(('1 - Cover page'!$B$9-I909)= 3,"3", IF(('1 - Cover page'!$B$9-I909)= 4,"4", IF(('1 - Cover page'!$B$9-I909)= 5,"5", IF(('1 - Cover page'!$B$9-I909)= 6,"6", IF(('1 - Cover page'!$B$9-I909)= 7,"7", IF(('1 - Cover page'!$B$9-I909)= 8,"8", IF(('1 - Cover page'!$B$9-I909)= 9,"9", IF(('1 - Cover page'!$B$9-I909)= 10,"10", IF(('1 - Cover page'!$B$9-I909)= 11,"11", IF(('1 - Cover page'!$B$9-I909)= 12,"12", IF(('1 - Cover page'!$B$9-I909)= 13,"13", IF(('1 - Cover page'!$B$9-I909)= 14,"14", IF(('1 - Cover page'!$B$9-I909)= 15,"15",  ""))))))))))))))))</f>
        <v>0</v>
      </c>
      <c r="AA909" t="e">
        <f>VLOOKUP(E909,'Age group'!$A$2:$B$7,2,TRUE)</f>
        <v>#N/A</v>
      </c>
    </row>
    <row r="910" spans="1:27" ht="12.75" x14ac:dyDescent="0.2">
      <c r="A910" s="30">
        <v>907</v>
      </c>
      <c r="B910" s="31"/>
      <c r="C910" s="31"/>
      <c r="D910" s="32"/>
      <c r="E910" s="104"/>
      <c r="F910" s="31"/>
      <c r="G910" s="31"/>
      <c r="H910" s="33"/>
      <c r="I910" s="16"/>
      <c r="J910" s="34"/>
      <c r="K910" s="34"/>
      <c r="L910" s="35"/>
      <c r="M910" s="36"/>
      <c r="N910" s="37"/>
      <c r="O910" s="37"/>
      <c r="P910" s="37"/>
      <c r="Q910" s="38"/>
      <c r="R910" s="38"/>
      <c r="S910" s="37"/>
      <c r="T910" s="39"/>
      <c r="U910" s="39"/>
      <c r="V910" s="40"/>
      <c r="X910" t="str">
        <f>IF(('1 - Cover page'!$B$9-M910)&lt;6,"&lt;=5 Days","&gt;5 Days")</f>
        <v>&lt;=5 Days</v>
      </c>
      <c r="Y910" t="str">
        <f>IF(('1 - Cover page'!$B$9-M910)=0,"0", IF(('1 - Cover page'!$B$9-M910)= 1,"1", IF(('1 - Cover page'!$B$9-M910)= 2,"2", IF(('1 - Cover page'!$B$9-M910)= 3,"3", IF(('1 - Cover page'!$B$9-M910)= 4,"4", IF(('1 - Cover page'!$B$9-M910)= 5,"5", IF(('1 - Cover page'!$B$9-M910)= 6,"6", IF(('1 - Cover page'!$B$9-M910)= 7,"7", IF(('1 - Cover page'!$B$9-M910)= 8,"8", IF(('1 - Cover page'!$B$9-M910)= 9,"9", IF(('1 - Cover page'!$B$9-M910)= 10,"10", IF(('1 - Cover page'!$B$9-M910)= 11,"11", IF(('1 - Cover page'!$B$9-M910)= 12,"12", IF(('1 - Cover page'!$B$9-M910)= 13,"13", IF(('1 - Cover page'!$B$9-M910)= 14,"14", IF(('1 - Cover page'!$B$9-M910)= 15,"15",  ""))))))))))))))))</f>
        <v>0</v>
      </c>
      <c r="Z910" t="str">
        <f>IF(('1 - Cover page'!$B$9-I910)=0,"0", IF(('1 - Cover page'!$B$9-I910)= 1,"1", IF(('1 - Cover page'!$B$9-I910)= 2,"2", IF(('1 - Cover page'!$B$9-I910)= 3,"3", IF(('1 - Cover page'!$B$9-I910)= 4,"4", IF(('1 - Cover page'!$B$9-I910)= 5,"5", IF(('1 - Cover page'!$B$9-I910)= 6,"6", IF(('1 - Cover page'!$B$9-I910)= 7,"7", IF(('1 - Cover page'!$B$9-I910)= 8,"8", IF(('1 - Cover page'!$B$9-I910)= 9,"9", IF(('1 - Cover page'!$B$9-I910)= 10,"10", IF(('1 - Cover page'!$B$9-I910)= 11,"11", IF(('1 - Cover page'!$B$9-I910)= 12,"12", IF(('1 - Cover page'!$B$9-I910)= 13,"13", IF(('1 - Cover page'!$B$9-I910)= 14,"14", IF(('1 - Cover page'!$B$9-I910)= 15,"15",  ""))))))))))))))))</f>
        <v>0</v>
      </c>
      <c r="AA910" t="e">
        <f>VLOOKUP(E910,'Age group'!$A$2:$B$7,2,TRUE)</f>
        <v>#N/A</v>
      </c>
    </row>
    <row r="911" spans="1:27" ht="12.75" x14ac:dyDescent="0.2">
      <c r="A911" s="30">
        <v>908</v>
      </c>
      <c r="B911" s="31"/>
      <c r="C911" s="31"/>
      <c r="D911" s="32"/>
      <c r="E911" s="104"/>
      <c r="F911" s="31"/>
      <c r="G911" s="31"/>
      <c r="H911" s="33"/>
      <c r="I911" s="16"/>
      <c r="J911" s="34"/>
      <c r="K911" s="34"/>
      <c r="L911" s="35"/>
      <c r="M911" s="36"/>
      <c r="N911" s="37"/>
      <c r="O911" s="37"/>
      <c r="P911" s="37"/>
      <c r="Q911" s="38"/>
      <c r="R911" s="38"/>
      <c r="S911" s="37"/>
      <c r="T911" s="39"/>
      <c r="U911" s="39"/>
      <c r="V911" s="40"/>
      <c r="X911" t="str">
        <f>IF(('1 - Cover page'!$B$9-M911)&lt;6,"&lt;=5 Days","&gt;5 Days")</f>
        <v>&lt;=5 Days</v>
      </c>
      <c r="Y911" t="str">
        <f>IF(('1 - Cover page'!$B$9-M911)=0,"0", IF(('1 - Cover page'!$B$9-M911)= 1,"1", IF(('1 - Cover page'!$B$9-M911)= 2,"2", IF(('1 - Cover page'!$B$9-M911)= 3,"3", IF(('1 - Cover page'!$B$9-M911)= 4,"4", IF(('1 - Cover page'!$B$9-M911)= 5,"5", IF(('1 - Cover page'!$B$9-M911)= 6,"6", IF(('1 - Cover page'!$B$9-M911)= 7,"7", IF(('1 - Cover page'!$B$9-M911)= 8,"8", IF(('1 - Cover page'!$B$9-M911)= 9,"9", IF(('1 - Cover page'!$B$9-M911)= 10,"10", IF(('1 - Cover page'!$B$9-M911)= 11,"11", IF(('1 - Cover page'!$B$9-M911)= 12,"12", IF(('1 - Cover page'!$B$9-M911)= 13,"13", IF(('1 - Cover page'!$B$9-M911)= 14,"14", IF(('1 - Cover page'!$B$9-M911)= 15,"15",  ""))))))))))))))))</f>
        <v>0</v>
      </c>
      <c r="Z911" t="str">
        <f>IF(('1 - Cover page'!$B$9-I911)=0,"0", IF(('1 - Cover page'!$B$9-I911)= 1,"1", IF(('1 - Cover page'!$B$9-I911)= 2,"2", IF(('1 - Cover page'!$B$9-I911)= 3,"3", IF(('1 - Cover page'!$B$9-I911)= 4,"4", IF(('1 - Cover page'!$B$9-I911)= 5,"5", IF(('1 - Cover page'!$B$9-I911)= 6,"6", IF(('1 - Cover page'!$B$9-I911)= 7,"7", IF(('1 - Cover page'!$B$9-I911)= 8,"8", IF(('1 - Cover page'!$B$9-I911)= 9,"9", IF(('1 - Cover page'!$B$9-I911)= 10,"10", IF(('1 - Cover page'!$B$9-I911)= 11,"11", IF(('1 - Cover page'!$B$9-I911)= 12,"12", IF(('1 - Cover page'!$B$9-I911)= 13,"13", IF(('1 - Cover page'!$B$9-I911)= 14,"14", IF(('1 - Cover page'!$B$9-I911)= 15,"15",  ""))))))))))))))))</f>
        <v>0</v>
      </c>
      <c r="AA911" t="e">
        <f>VLOOKUP(E911,'Age group'!$A$2:$B$7,2,TRUE)</f>
        <v>#N/A</v>
      </c>
    </row>
    <row r="912" spans="1:27" ht="12.75" x14ac:dyDescent="0.2">
      <c r="A912" s="30">
        <v>909</v>
      </c>
      <c r="B912" s="31"/>
      <c r="C912" s="31"/>
      <c r="D912" s="32"/>
      <c r="E912" s="104"/>
      <c r="F912" s="31"/>
      <c r="G912" s="31"/>
      <c r="H912" s="33"/>
      <c r="I912" s="16"/>
      <c r="J912" s="34"/>
      <c r="K912" s="34"/>
      <c r="L912" s="35"/>
      <c r="M912" s="36"/>
      <c r="N912" s="37"/>
      <c r="O912" s="37"/>
      <c r="P912" s="37"/>
      <c r="Q912" s="38"/>
      <c r="R912" s="38"/>
      <c r="S912" s="37"/>
      <c r="T912" s="39"/>
      <c r="U912" s="39"/>
      <c r="V912" s="40"/>
      <c r="X912" t="str">
        <f>IF(('1 - Cover page'!$B$9-M912)&lt;6,"&lt;=5 Days","&gt;5 Days")</f>
        <v>&lt;=5 Days</v>
      </c>
      <c r="Y912" t="str">
        <f>IF(('1 - Cover page'!$B$9-M912)=0,"0", IF(('1 - Cover page'!$B$9-M912)= 1,"1", IF(('1 - Cover page'!$B$9-M912)= 2,"2", IF(('1 - Cover page'!$B$9-M912)= 3,"3", IF(('1 - Cover page'!$B$9-M912)= 4,"4", IF(('1 - Cover page'!$B$9-M912)= 5,"5", IF(('1 - Cover page'!$B$9-M912)= 6,"6", IF(('1 - Cover page'!$B$9-M912)= 7,"7", IF(('1 - Cover page'!$B$9-M912)= 8,"8", IF(('1 - Cover page'!$B$9-M912)= 9,"9", IF(('1 - Cover page'!$B$9-M912)= 10,"10", IF(('1 - Cover page'!$B$9-M912)= 11,"11", IF(('1 - Cover page'!$B$9-M912)= 12,"12", IF(('1 - Cover page'!$B$9-M912)= 13,"13", IF(('1 - Cover page'!$B$9-M912)= 14,"14", IF(('1 - Cover page'!$B$9-M912)= 15,"15",  ""))))))))))))))))</f>
        <v>0</v>
      </c>
      <c r="Z912" t="str">
        <f>IF(('1 - Cover page'!$B$9-I912)=0,"0", IF(('1 - Cover page'!$B$9-I912)= 1,"1", IF(('1 - Cover page'!$B$9-I912)= 2,"2", IF(('1 - Cover page'!$B$9-I912)= 3,"3", IF(('1 - Cover page'!$B$9-I912)= 4,"4", IF(('1 - Cover page'!$B$9-I912)= 5,"5", IF(('1 - Cover page'!$B$9-I912)= 6,"6", IF(('1 - Cover page'!$B$9-I912)= 7,"7", IF(('1 - Cover page'!$B$9-I912)= 8,"8", IF(('1 - Cover page'!$B$9-I912)= 9,"9", IF(('1 - Cover page'!$B$9-I912)= 10,"10", IF(('1 - Cover page'!$B$9-I912)= 11,"11", IF(('1 - Cover page'!$B$9-I912)= 12,"12", IF(('1 - Cover page'!$B$9-I912)= 13,"13", IF(('1 - Cover page'!$B$9-I912)= 14,"14", IF(('1 - Cover page'!$B$9-I912)= 15,"15",  ""))))))))))))))))</f>
        <v>0</v>
      </c>
      <c r="AA912" t="e">
        <f>VLOOKUP(E912,'Age group'!$A$2:$B$7,2,TRUE)</f>
        <v>#N/A</v>
      </c>
    </row>
    <row r="913" spans="1:27" ht="12.75" x14ac:dyDescent="0.2">
      <c r="A913" s="30">
        <v>910</v>
      </c>
      <c r="B913" s="31"/>
      <c r="C913" s="31"/>
      <c r="D913" s="32"/>
      <c r="E913" s="104"/>
      <c r="F913" s="31"/>
      <c r="G913" s="31"/>
      <c r="H913" s="33"/>
      <c r="I913" s="16"/>
      <c r="J913" s="34"/>
      <c r="K913" s="34"/>
      <c r="L913" s="35"/>
      <c r="M913" s="36"/>
      <c r="N913" s="37"/>
      <c r="O913" s="37"/>
      <c r="P913" s="37"/>
      <c r="Q913" s="38"/>
      <c r="R913" s="38"/>
      <c r="S913" s="37"/>
      <c r="T913" s="39"/>
      <c r="U913" s="39"/>
      <c r="V913" s="40"/>
      <c r="X913" t="str">
        <f>IF(('1 - Cover page'!$B$9-M913)&lt;6,"&lt;=5 Days","&gt;5 Days")</f>
        <v>&lt;=5 Days</v>
      </c>
      <c r="Y913" t="str">
        <f>IF(('1 - Cover page'!$B$9-M913)=0,"0", IF(('1 - Cover page'!$B$9-M913)= 1,"1", IF(('1 - Cover page'!$B$9-M913)= 2,"2", IF(('1 - Cover page'!$B$9-M913)= 3,"3", IF(('1 - Cover page'!$B$9-M913)= 4,"4", IF(('1 - Cover page'!$B$9-M913)= 5,"5", IF(('1 - Cover page'!$B$9-M913)= 6,"6", IF(('1 - Cover page'!$B$9-M913)= 7,"7", IF(('1 - Cover page'!$B$9-M913)= 8,"8", IF(('1 - Cover page'!$B$9-M913)= 9,"9", IF(('1 - Cover page'!$B$9-M913)= 10,"10", IF(('1 - Cover page'!$B$9-M913)= 11,"11", IF(('1 - Cover page'!$B$9-M913)= 12,"12", IF(('1 - Cover page'!$B$9-M913)= 13,"13", IF(('1 - Cover page'!$B$9-M913)= 14,"14", IF(('1 - Cover page'!$B$9-M913)= 15,"15",  ""))))))))))))))))</f>
        <v>0</v>
      </c>
      <c r="Z913" t="str">
        <f>IF(('1 - Cover page'!$B$9-I913)=0,"0", IF(('1 - Cover page'!$B$9-I913)= 1,"1", IF(('1 - Cover page'!$B$9-I913)= 2,"2", IF(('1 - Cover page'!$B$9-I913)= 3,"3", IF(('1 - Cover page'!$B$9-I913)= 4,"4", IF(('1 - Cover page'!$B$9-I913)= 5,"5", IF(('1 - Cover page'!$B$9-I913)= 6,"6", IF(('1 - Cover page'!$B$9-I913)= 7,"7", IF(('1 - Cover page'!$B$9-I913)= 8,"8", IF(('1 - Cover page'!$B$9-I913)= 9,"9", IF(('1 - Cover page'!$B$9-I913)= 10,"10", IF(('1 - Cover page'!$B$9-I913)= 11,"11", IF(('1 - Cover page'!$B$9-I913)= 12,"12", IF(('1 - Cover page'!$B$9-I913)= 13,"13", IF(('1 - Cover page'!$B$9-I913)= 14,"14", IF(('1 - Cover page'!$B$9-I913)= 15,"15",  ""))))))))))))))))</f>
        <v>0</v>
      </c>
      <c r="AA913" t="e">
        <f>VLOOKUP(E913,'Age group'!$A$2:$B$7,2,TRUE)</f>
        <v>#N/A</v>
      </c>
    </row>
    <row r="914" spans="1:27" ht="12.75" x14ac:dyDescent="0.2">
      <c r="A914" s="30">
        <v>911</v>
      </c>
      <c r="B914" s="31"/>
      <c r="C914" s="31"/>
      <c r="D914" s="32"/>
      <c r="E914" s="104"/>
      <c r="F914" s="31"/>
      <c r="G914" s="31"/>
      <c r="H914" s="33"/>
      <c r="I914" s="16"/>
      <c r="J914" s="34"/>
      <c r="K914" s="34"/>
      <c r="L914" s="35"/>
      <c r="M914" s="36"/>
      <c r="N914" s="37"/>
      <c r="O914" s="37"/>
      <c r="P914" s="37"/>
      <c r="Q914" s="38"/>
      <c r="R914" s="38"/>
      <c r="S914" s="37"/>
      <c r="T914" s="39"/>
      <c r="U914" s="39"/>
      <c r="V914" s="40"/>
      <c r="X914" t="str">
        <f>IF(('1 - Cover page'!$B$9-M914)&lt;6,"&lt;=5 Days","&gt;5 Days")</f>
        <v>&lt;=5 Days</v>
      </c>
      <c r="Y914" t="str">
        <f>IF(('1 - Cover page'!$B$9-M914)=0,"0", IF(('1 - Cover page'!$B$9-M914)= 1,"1", IF(('1 - Cover page'!$B$9-M914)= 2,"2", IF(('1 - Cover page'!$B$9-M914)= 3,"3", IF(('1 - Cover page'!$B$9-M914)= 4,"4", IF(('1 - Cover page'!$B$9-M914)= 5,"5", IF(('1 - Cover page'!$B$9-M914)= 6,"6", IF(('1 - Cover page'!$B$9-M914)= 7,"7", IF(('1 - Cover page'!$B$9-M914)= 8,"8", IF(('1 - Cover page'!$B$9-M914)= 9,"9", IF(('1 - Cover page'!$B$9-M914)= 10,"10", IF(('1 - Cover page'!$B$9-M914)= 11,"11", IF(('1 - Cover page'!$B$9-M914)= 12,"12", IF(('1 - Cover page'!$B$9-M914)= 13,"13", IF(('1 - Cover page'!$B$9-M914)= 14,"14", IF(('1 - Cover page'!$B$9-M914)= 15,"15",  ""))))))))))))))))</f>
        <v>0</v>
      </c>
      <c r="Z914" t="str">
        <f>IF(('1 - Cover page'!$B$9-I914)=0,"0", IF(('1 - Cover page'!$B$9-I914)= 1,"1", IF(('1 - Cover page'!$B$9-I914)= 2,"2", IF(('1 - Cover page'!$B$9-I914)= 3,"3", IF(('1 - Cover page'!$B$9-I914)= 4,"4", IF(('1 - Cover page'!$B$9-I914)= 5,"5", IF(('1 - Cover page'!$B$9-I914)= 6,"6", IF(('1 - Cover page'!$B$9-I914)= 7,"7", IF(('1 - Cover page'!$B$9-I914)= 8,"8", IF(('1 - Cover page'!$B$9-I914)= 9,"9", IF(('1 - Cover page'!$B$9-I914)= 10,"10", IF(('1 - Cover page'!$B$9-I914)= 11,"11", IF(('1 - Cover page'!$B$9-I914)= 12,"12", IF(('1 - Cover page'!$B$9-I914)= 13,"13", IF(('1 - Cover page'!$B$9-I914)= 14,"14", IF(('1 - Cover page'!$B$9-I914)= 15,"15",  ""))))))))))))))))</f>
        <v>0</v>
      </c>
      <c r="AA914" t="e">
        <f>VLOOKUP(E914,'Age group'!$A$2:$B$7,2,TRUE)</f>
        <v>#N/A</v>
      </c>
    </row>
    <row r="915" spans="1:27" ht="12.75" x14ac:dyDescent="0.2">
      <c r="A915" s="30">
        <v>912</v>
      </c>
      <c r="B915" s="31"/>
      <c r="C915" s="31"/>
      <c r="D915" s="32"/>
      <c r="E915" s="104"/>
      <c r="F915" s="31"/>
      <c r="G915" s="31"/>
      <c r="H915" s="33"/>
      <c r="I915" s="16"/>
      <c r="J915" s="34"/>
      <c r="K915" s="34"/>
      <c r="L915" s="35"/>
      <c r="M915" s="36"/>
      <c r="N915" s="37"/>
      <c r="O915" s="37"/>
      <c r="P915" s="37"/>
      <c r="Q915" s="38"/>
      <c r="R915" s="38"/>
      <c r="S915" s="37"/>
      <c r="T915" s="39"/>
      <c r="U915" s="39"/>
      <c r="V915" s="40"/>
      <c r="X915" t="str">
        <f>IF(('1 - Cover page'!$B$9-M915)&lt;6,"&lt;=5 Days","&gt;5 Days")</f>
        <v>&lt;=5 Days</v>
      </c>
      <c r="Y915" t="str">
        <f>IF(('1 - Cover page'!$B$9-M915)=0,"0", IF(('1 - Cover page'!$B$9-M915)= 1,"1", IF(('1 - Cover page'!$B$9-M915)= 2,"2", IF(('1 - Cover page'!$B$9-M915)= 3,"3", IF(('1 - Cover page'!$B$9-M915)= 4,"4", IF(('1 - Cover page'!$B$9-M915)= 5,"5", IF(('1 - Cover page'!$B$9-M915)= 6,"6", IF(('1 - Cover page'!$B$9-M915)= 7,"7", IF(('1 - Cover page'!$B$9-M915)= 8,"8", IF(('1 - Cover page'!$B$9-M915)= 9,"9", IF(('1 - Cover page'!$B$9-M915)= 10,"10", IF(('1 - Cover page'!$B$9-M915)= 11,"11", IF(('1 - Cover page'!$B$9-M915)= 12,"12", IF(('1 - Cover page'!$B$9-M915)= 13,"13", IF(('1 - Cover page'!$B$9-M915)= 14,"14", IF(('1 - Cover page'!$B$9-M915)= 15,"15",  ""))))))))))))))))</f>
        <v>0</v>
      </c>
      <c r="Z915" t="str">
        <f>IF(('1 - Cover page'!$B$9-I915)=0,"0", IF(('1 - Cover page'!$B$9-I915)= 1,"1", IF(('1 - Cover page'!$B$9-I915)= 2,"2", IF(('1 - Cover page'!$B$9-I915)= 3,"3", IF(('1 - Cover page'!$B$9-I915)= 4,"4", IF(('1 - Cover page'!$B$9-I915)= 5,"5", IF(('1 - Cover page'!$B$9-I915)= 6,"6", IF(('1 - Cover page'!$B$9-I915)= 7,"7", IF(('1 - Cover page'!$B$9-I915)= 8,"8", IF(('1 - Cover page'!$B$9-I915)= 9,"9", IF(('1 - Cover page'!$B$9-I915)= 10,"10", IF(('1 - Cover page'!$B$9-I915)= 11,"11", IF(('1 - Cover page'!$B$9-I915)= 12,"12", IF(('1 - Cover page'!$B$9-I915)= 13,"13", IF(('1 - Cover page'!$B$9-I915)= 14,"14", IF(('1 - Cover page'!$B$9-I915)= 15,"15",  ""))))))))))))))))</f>
        <v>0</v>
      </c>
      <c r="AA915" t="e">
        <f>VLOOKUP(E915,'Age group'!$A$2:$B$7,2,TRUE)</f>
        <v>#N/A</v>
      </c>
    </row>
    <row r="916" spans="1:27" ht="12.75" x14ac:dyDescent="0.2">
      <c r="A916" s="30">
        <v>913</v>
      </c>
      <c r="B916" s="31"/>
      <c r="C916" s="31"/>
      <c r="D916" s="32"/>
      <c r="E916" s="104"/>
      <c r="F916" s="31"/>
      <c r="G916" s="31"/>
      <c r="H916" s="33"/>
      <c r="I916" s="16"/>
      <c r="J916" s="34"/>
      <c r="K916" s="34"/>
      <c r="L916" s="35"/>
      <c r="M916" s="36"/>
      <c r="N916" s="37"/>
      <c r="O916" s="37"/>
      <c r="P916" s="37"/>
      <c r="Q916" s="38"/>
      <c r="R916" s="38"/>
      <c r="S916" s="37"/>
      <c r="T916" s="39"/>
      <c r="U916" s="39"/>
      <c r="V916" s="40"/>
      <c r="X916" t="str">
        <f>IF(('1 - Cover page'!$B$9-M916)&lt;6,"&lt;=5 Days","&gt;5 Days")</f>
        <v>&lt;=5 Days</v>
      </c>
      <c r="Y916" t="str">
        <f>IF(('1 - Cover page'!$B$9-M916)=0,"0", IF(('1 - Cover page'!$B$9-M916)= 1,"1", IF(('1 - Cover page'!$B$9-M916)= 2,"2", IF(('1 - Cover page'!$B$9-M916)= 3,"3", IF(('1 - Cover page'!$B$9-M916)= 4,"4", IF(('1 - Cover page'!$B$9-M916)= 5,"5", IF(('1 - Cover page'!$B$9-M916)= 6,"6", IF(('1 - Cover page'!$B$9-M916)= 7,"7", IF(('1 - Cover page'!$B$9-M916)= 8,"8", IF(('1 - Cover page'!$B$9-M916)= 9,"9", IF(('1 - Cover page'!$B$9-M916)= 10,"10", IF(('1 - Cover page'!$B$9-M916)= 11,"11", IF(('1 - Cover page'!$B$9-M916)= 12,"12", IF(('1 - Cover page'!$B$9-M916)= 13,"13", IF(('1 - Cover page'!$B$9-M916)= 14,"14", IF(('1 - Cover page'!$B$9-M916)= 15,"15",  ""))))))))))))))))</f>
        <v>0</v>
      </c>
      <c r="Z916" t="str">
        <f>IF(('1 - Cover page'!$B$9-I916)=0,"0", IF(('1 - Cover page'!$B$9-I916)= 1,"1", IF(('1 - Cover page'!$B$9-I916)= 2,"2", IF(('1 - Cover page'!$B$9-I916)= 3,"3", IF(('1 - Cover page'!$B$9-I916)= 4,"4", IF(('1 - Cover page'!$B$9-I916)= 5,"5", IF(('1 - Cover page'!$B$9-I916)= 6,"6", IF(('1 - Cover page'!$B$9-I916)= 7,"7", IF(('1 - Cover page'!$B$9-I916)= 8,"8", IF(('1 - Cover page'!$B$9-I916)= 9,"9", IF(('1 - Cover page'!$B$9-I916)= 10,"10", IF(('1 - Cover page'!$B$9-I916)= 11,"11", IF(('1 - Cover page'!$B$9-I916)= 12,"12", IF(('1 - Cover page'!$B$9-I916)= 13,"13", IF(('1 - Cover page'!$B$9-I916)= 14,"14", IF(('1 - Cover page'!$B$9-I916)= 15,"15",  ""))))))))))))))))</f>
        <v>0</v>
      </c>
      <c r="AA916" t="e">
        <f>VLOOKUP(E916,'Age group'!$A$2:$B$7,2,TRUE)</f>
        <v>#N/A</v>
      </c>
    </row>
    <row r="917" spans="1:27" ht="12.75" x14ac:dyDescent="0.2">
      <c r="A917" s="30">
        <v>914</v>
      </c>
      <c r="B917" s="31"/>
      <c r="C917" s="31"/>
      <c r="D917" s="32"/>
      <c r="E917" s="104"/>
      <c r="F917" s="31"/>
      <c r="G917" s="31"/>
      <c r="H917" s="33"/>
      <c r="I917" s="16"/>
      <c r="J917" s="34"/>
      <c r="K917" s="34"/>
      <c r="L917" s="35"/>
      <c r="M917" s="36"/>
      <c r="N917" s="37"/>
      <c r="O917" s="37"/>
      <c r="P917" s="37"/>
      <c r="Q917" s="38"/>
      <c r="R917" s="38"/>
      <c r="S917" s="37"/>
      <c r="T917" s="39"/>
      <c r="U917" s="39"/>
      <c r="V917" s="40"/>
      <c r="X917" t="str">
        <f>IF(('1 - Cover page'!$B$9-M917)&lt;6,"&lt;=5 Days","&gt;5 Days")</f>
        <v>&lt;=5 Days</v>
      </c>
      <c r="Y917" t="str">
        <f>IF(('1 - Cover page'!$B$9-M917)=0,"0", IF(('1 - Cover page'!$B$9-M917)= 1,"1", IF(('1 - Cover page'!$B$9-M917)= 2,"2", IF(('1 - Cover page'!$B$9-M917)= 3,"3", IF(('1 - Cover page'!$B$9-M917)= 4,"4", IF(('1 - Cover page'!$B$9-M917)= 5,"5", IF(('1 - Cover page'!$B$9-M917)= 6,"6", IF(('1 - Cover page'!$B$9-M917)= 7,"7", IF(('1 - Cover page'!$B$9-M917)= 8,"8", IF(('1 - Cover page'!$B$9-M917)= 9,"9", IF(('1 - Cover page'!$B$9-M917)= 10,"10", IF(('1 - Cover page'!$B$9-M917)= 11,"11", IF(('1 - Cover page'!$B$9-M917)= 12,"12", IF(('1 - Cover page'!$B$9-M917)= 13,"13", IF(('1 - Cover page'!$B$9-M917)= 14,"14", IF(('1 - Cover page'!$B$9-M917)= 15,"15",  ""))))))))))))))))</f>
        <v>0</v>
      </c>
      <c r="Z917" t="str">
        <f>IF(('1 - Cover page'!$B$9-I917)=0,"0", IF(('1 - Cover page'!$B$9-I917)= 1,"1", IF(('1 - Cover page'!$B$9-I917)= 2,"2", IF(('1 - Cover page'!$B$9-I917)= 3,"3", IF(('1 - Cover page'!$B$9-I917)= 4,"4", IF(('1 - Cover page'!$B$9-I917)= 5,"5", IF(('1 - Cover page'!$B$9-I917)= 6,"6", IF(('1 - Cover page'!$B$9-I917)= 7,"7", IF(('1 - Cover page'!$B$9-I917)= 8,"8", IF(('1 - Cover page'!$B$9-I917)= 9,"9", IF(('1 - Cover page'!$B$9-I917)= 10,"10", IF(('1 - Cover page'!$B$9-I917)= 11,"11", IF(('1 - Cover page'!$B$9-I917)= 12,"12", IF(('1 - Cover page'!$B$9-I917)= 13,"13", IF(('1 - Cover page'!$B$9-I917)= 14,"14", IF(('1 - Cover page'!$B$9-I917)= 15,"15",  ""))))))))))))))))</f>
        <v>0</v>
      </c>
      <c r="AA917" t="e">
        <f>VLOOKUP(E917,'Age group'!$A$2:$B$7,2,TRUE)</f>
        <v>#N/A</v>
      </c>
    </row>
    <row r="918" spans="1:27" ht="12.75" x14ac:dyDescent="0.2">
      <c r="A918" s="30">
        <v>915</v>
      </c>
      <c r="B918" s="31"/>
      <c r="C918" s="31"/>
      <c r="D918" s="32"/>
      <c r="E918" s="104"/>
      <c r="F918" s="31"/>
      <c r="G918" s="31"/>
      <c r="H918" s="33"/>
      <c r="I918" s="16"/>
      <c r="J918" s="34"/>
      <c r="K918" s="34"/>
      <c r="L918" s="35"/>
      <c r="M918" s="36"/>
      <c r="N918" s="37"/>
      <c r="O918" s="37"/>
      <c r="P918" s="37"/>
      <c r="Q918" s="38"/>
      <c r="R918" s="38"/>
      <c r="S918" s="37"/>
      <c r="T918" s="39"/>
      <c r="U918" s="39"/>
      <c r="V918" s="40"/>
      <c r="X918" t="str">
        <f>IF(('1 - Cover page'!$B$9-M918)&lt;6,"&lt;=5 Days","&gt;5 Days")</f>
        <v>&lt;=5 Days</v>
      </c>
      <c r="Y918" t="str">
        <f>IF(('1 - Cover page'!$B$9-M918)=0,"0", IF(('1 - Cover page'!$B$9-M918)= 1,"1", IF(('1 - Cover page'!$B$9-M918)= 2,"2", IF(('1 - Cover page'!$B$9-M918)= 3,"3", IF(('1 - Cover page'!$B$9-M918)= 4,"4", IF(('1 - Cover page'!$B$9-M918)= 5,"5", IF(('1 - Cover page'!$B$9-M918)= 6,"6", IF(('1 - Cover page'!$B$9-M918)= 7,"7", IF(('1 - Cover page'!$B$9-M918)= 8,"8", IF(('1 - Cover page'!$B$9-M918)= 9,"9", IF(('1 - Cover page'!$B$9-M918)= 10,"10", IF(('1 - Cover page'!$B$9-M918)= 11,"11", IF(('1 - Cover page'!$B$9-M918)= 12,"12", IF(('1 - Cover page'!$B$9-M918)= 13,"13", IF(('1 - Cover page'!$B$9-M918)= 14,"14", IF(('1 - Cover page'!$B$9-M918)= 15,"15",  ""))))))))))))))))</f>
        <v>0</v>
      </c>
      <c r="Z918" t="str">
        <f>IF(('1 - Cover page'!$B$9-I918)=0,"0", IF(('1 - Cover page'!$B$9-I918)= 1,"1", IF(('1 - Cover page'!$B$9-I918)= 2,"2", IF(('1 - Cover page'!$B$9-I918)= 3,"3", IF(('1 - Cover page'!$B$9-I918)= 4,"4", IF(('1 - Cover page'!$B$9-I918)= 5,"5", IF(('1 - Cover page'!$B$9-I918)= 6,"6", IF(('1 - Cover page'!$B$9-I918)= 7,"7", IF(('1 - Cover page'!$B$9-I918)= 8,"8", IF(('1 - Cover page'!$B$9-I918)= 9,"9", IF(('1 - Cover page'!$B$9-I918)= 10,"10", IF(('1 - Cover page'!$B$9-I918)= 11,"11", IF(('1 - Cover page'!$B$9-I918)= 12,"12", IF(('1 - Cover page'!$B$9-I918)= 13,"13", IF(('1 - Cover page'!$B$9-I918)= 14,"14", IF(('1 - Cover page'!$B$9-I918)= 15,"15",  ""))))))))))))))))</f>
        <v>0</v>
      </c>
      <c r="AA918" t="e">
        <f>VLOOKUP(E918,'Age group'!$A$2:$B$7,2,TRUE)</f>
        <v>#N/A</v>
      </c>
    </row>
    <row r="919" spans="1:27" ht="12.75" x14ac:dyDescent="0.2">
      <c r="A919" s="30">
        <v>916</v>
      </c>
      <c r="B919" s="31"/>
      <c r="C919" s="31"/>
      <c r="D919" s="32"/>
      <c r="E919" s="104"/>
      <c r="F919" s="31"/>
      <c r="G919" s="31"/>
      <c r="H919" s="33"/>
      <c r="I919" s="16"/>
      <c r="J919" s="34"/>
      <c r="K919" s="34"/>
      <c r="L919" s="35"/>
      <c r="M919" s="36"/>
      <c r="N919" s="37"/>
      <c r="O919" s="37"/>
      <c r="P919" s="37"/>
      <c r="Q919" s="38"/>
      <c r="R919" s="38"/>
      <c r="S919" s="37"/>
      <c r="T919" s="39"/>
      <c r="U919" s="39"/>
      <c r="V919" s="40"/>
      <c r="X919" t="str">
        <f>IF(('1 - Cover page'!$B$9-M919)&lt;6,"&lt;=5 Days","&gt;5 Days")</f>
        <v>&lt;=5 Days</v>
      </c>
      <c r="Y919" t="str">
        <f>IF(('1 - Cover page'!$B$9-M919)=0,"0", IF(('1 - Cover page'!$B$9-M919)= 1,"1", IF(('1 - Cover page'!$B$9-M919)= 2,"2", IF(('1 - Cover page'!$B$9-M919)= 3,"3", IF(('1 - Cover page'!$B$9-M919)= 4,"4", IF(('1 - Cover page'!$B$9-M919)= 5,"5", IF(('1 - Cover page'!$B$9-M919)= 6,"6", IF(('1 - Cover page'!$B$9-M919)= 7,"7", IF(('1 - Cover page'!$B$9-M919)= 8,"8", IF(('1 - Cover page'!$B$9-M919)= 9,"9", IF(('1 - Cover page'!$B$9-M919)= 10,"10", IF(('1 - Cover page'!$B$9-M919)= 11,"11", IF(('1 - Cover page'!$B$9-M919)= 12,"12", IF(('1 - Cover page'!$B$9-M919)= 13,"13", IF(('1 - Cover page'!$B$9-M919)= 14,"14", IF(('1 - Cover page'!$B$9-M919)= 15,"15",  ""))))))))))))))))</f>
        <v>0</v>
      </c>
      <c r="Z919" t="str">
        <f>IF(('1 - Cover page'!$B$9-I919)=0,"0", IF(('1 - Cover page'!$B$9-I919)= 1,"1", IF(('1 - Cover page'!$B$9-I919)= 2,"2", IF(('1 - Cover page'!$B$9-I919)= 3,"3", IF(('1 - Cover page'!$B$9-I919)= 4,"4", IF(('1 - Cover page'!$B$9-I919)= 5,"5", IF(('1 - Cover page'!$B$9-I919)= 6,"6", IF(('1 - Cover page'!$B$9-I919)= 7,"7", IF(('1 - Cover page'!$B$9-I919)= 8,"8", IF(('1 - Cover page'!$B$9-I919)= 9,"9", IF(('1 - Cover page'!$B$9-I919)= 10,"10", IF(('1 - Cover page'!$B$9-I919)= 11,"11", IF(('1 - Cover page'!$B$9-I919)= 12,"12", IF(('1 - Cover page'!$B$9-I919)= 13,"13", IF(('1 - Cover page'!$B$9-I919)= 14,"14", IF(('1 - Cover page'!$B$9-I919)= 15,"15",  ""))))))))))))))))</f>
        <v>0</v>
      </c>
      <c r="AA919" t="e">
        <f>VLOOKUP(E919,'Age group'!$A$2:$B$7,2,TRUE)</f>
        <v>#N/A</v>
      </c>
    </row>
    <row r="920" spans="1:27" ht="12.75" x14ac:dyDescent="0.2">
      <c r="A920" s="30">
        <v>917</v>
      </c>
      <c r="B920" s="31"/>
      <c r="C920" s="31"/>
      <c r="D920" s="32"/>
      <c r="E920" s="104"/>
      <c r="F920" s="31"/>
      <c r="G920" s="31"/>
      <c r="H920" s="33"/>
      <c r="I920" s="16"/>
      <c r="J920" s="34"/>
      <c r="K920" s="34"/>
      <c r="L920" s="35"/>
      <c r="M920" s="36"/>
      <c r="N920" s="37"/>
      <c r="O920" s="37"/>
      <c r="P920" s="37"/>
      <c r="Q920" s="38"/>
      <c r="R920" s="38"/>
      <c r="S920" s="37"/>
      <c r="T920" s="39"/>
      <c r="U920" s="39"/>
      <c r="V920" s="40"/>
      <c r="X920" t="str">
        <f>IF(('1 - Cover page'!$B$9-M920)&lt;6,"&lt;=5 Days","&gt;5 Days")</f>
        <v>&lt;=5 Days</v>
      </c>
      <c r="Y920" t="str">
        <f>IF(('1 - Cover page'!$B$9-M920)=0,"0", IF(('1 - Cover page'!$B$9-M920)= 1,"1", IF(('1 - Cover page'!$B$9-M920)= 2,"2", IF(('1 - Cover page'!$B$9-M920)= 3,"3", IF(('1 - Cover page'!$B$9-M920)= 4,"4", IF(('1 - Cover page'!$B$9-M920)= 5,"5", IF(('1 - Cover page'!$B$9-M920)= 6,"6", IF(('1 - Cover page'!$B$9-M920)= 7,"7", IF(('1 - Cover page'!$B$9-M920)= 8,"8", IF(('1 - Cover page'!$B$9-M920)= 9,"9", IF(('1 - Cover page'!$B$9-M920)= 10,"10", IF(('1 - Cover page'!$B$9-M920)= 11,"11", IF(('1 - Cover page'!$B$9-M920)= 12,"12", IF(('1 - Cover page'!$B$9-M920)= 13,"13", IF(('1 - Cover page'!$B$9-M920)= 14,"14", IF(('1 - Cover page'!$B$9-M920)= 15,"15",  ""))))))))))))))))</f>
        <v>0</v>
      </c>
      <c r="Z920" t="str">
        <f>IF(('1 - Cover page'!$B$9-I920)=0,"0", IF(('1 - Cover page'!$B$9-I920)= 1,"1", IF(('1 - Cover page'!$B$9-I920)= 2,"2", IF(('1 - Cover page'!$B$9-I920)= 3,"3", IF(('1 - Cover page'!$B$9-I920)= 4,"4", IF(('1 - Cover page'!$B$9-I920)= 5,"5", IF(('1 - Cover page'!$B$9-I920)= 6,"6", IF(('1 - Cover page'!$B$9-I920)= 7,"7", IF(('1 - Cover page'!$B$9-I920)= 8,"8", IF(('1 - Cover page'!$B$9-I920)= 9,"9", IF(('1 - Cover page'!$B$9-I920)= 10,"10", IF(('1 - Cover page'!$B$9-I920)= 11,"11", IF(('1 - Cover page'!$B$9-I920)= 12,"12", IF(('1 - Cover page'!$B$9-I920)= 13,"13", IF(('1 - Cover page'!$B$9-I920)= 14,"14", IF(('1 - Cover page'!$B$9-I920)= 15,"15",  ""))))))))))))))))</f>
        <v>0</v>
      </c>
      <c r="AA920" t="e">
        <f>VLOOKUP(E920,'Age group'!$A$2:$B$7,2,TRUE)</f>
        <v>#N/A</v>
      </c>
    </row>
    <row r="921" spans="1:27" ht="12.75" x14ac:dyDescent="0.2">
      <c r="A921" s="30">
        <v>918</v>
      </c>
      <c r="B921" s="31"/>
      <c r="C921" s="31"/>
      <c r="D921" s="32"/>
      <c r="E921" s="104"/>
      <c r="F921" s="31"/>
      <c r="G921" s="31"/>
      <c r="H921" s="33"/>
      <c r="I921" s="16"/>
      <c r="J921" s="34"/>
      <c r="K921" s="34"/>
      <c r="L921" s="35"/>
      <c r="M921" s="36"/>
      <c r="N921" s="37"/>
      <c r="O921" s="37"/>
      <c r="P921" s="37"/>
      <c r="Q921" s="38"/>
      <c r="R921" s="38"/>
      <c r="S921" s="37"/>
      <c r="T921" s="39"/>
      <c r="U921" s="39"/>
      <c r="V921" s="40"/>
      <c r="X921" t="str">
        <f>IF(('1 - Cover page'!$B$9-M921)&lt;6,"&lt;=5 Days","&gt;5 Days")</f>
        <v>&lt;=5 Days</v>
      </c>
      <c r="Y921" t="str">
        <f>IF(('1 - Cover page'!$B$9-M921)=0,"0", IF(('1 - Cover page'!$B$9-M921)= 1,"1", IF(('1 - Cover page'!$B$9-M921)= 2,"2", IF(('1 - Cover page'!$B$9-M921)= 3,"3", IF(('1 - Cover page'!$B$9-M921)= 4,"4", IF(('1 - Cover page'!$B$9-M921)= 5,"5", IF(('1 - Cover page'!$B$9-M921)= 6,"6", IF(('1 - Cover page'!$B$9-M921)= 7,"7", IF(('1 - Cover page'!$B$9-M921)= 8,"8", IF(('1 - Cover page'!$B$9-M921)= 9,"9", IF(('1 - Cover page'!$B$9-M921)= 10,"10", IF(('1 - Cover page'!$B$9-M921)= 11,"11", IF(('1 - Cover page'!$B$9-M921)= 12,"12", IF(('1 - Cover page'!$B$9-M921)= 13,"13", IF(('1 - Cover page'!$B$9-M921)= 14,"14", IF(('1 - Cover page'!$B$9-M921)= 15,"15",  ""))))))))))))))))</f>
        <v>0</v>
      </c>
      <c r="Z921" t="str">
        <f>IF(('1 - Cover page'!$B$9-I921)=0,"0", IF(('1 - Cover page'!$B$9-I921)= 1,"1", IF(('1 - Cover page'!$B$9-I921)= 2,"2", IF(('1 - Cover page'!$B$9-I921)= 3,"3", IF(('1 - Cover page'!$B$9-I921)= 4,"4", IF(('1 - Cover page'!$B$9-I921)= 5,"5", IF(('1 - Cover page'!$B$9-I921)= 6,"6", IF(('1 - Cover page'!$B$9-I921)= 7,"7", IF(('1 - Cover page'!$B$9-I921)= 8,"8", IF(('1 - Cover page'!$B$9-I921)= 9,"9", IF(('1 - Cover page'!$B$9-I921)= 10,"10", IF(('1 - Cover page'!$B$9-I921)= 11,"11", IF(('1 - Cover page'!$B$9-I921)= 12,"12", IF(('1 - Cover page'!$B$9-I921)= 13,"13", IF(('1 - Cover page'!$B$9-I921)= 14,"14", IF(('1 - Cover page'!$B$9-I921)= 15,"15",  ""))))))))))))))))</f>
        <v>0</v>
      </c>
      <c r="AA921" t="e">
        <f>VLOOKUP(E921,'Age group'!$A$2:$B$7,2,TRUE)</f>
        <v>#N/A</v>
      </c>
    </row>
    <row r="922" spans="1:27" ht="12.75" x14ac:dyDescent="0.2">
      <c r="A922" s="30">
        <v>919</v>
      </c>
      <c r="B922" s="31"/>
      <c r="C922" s="31"/>
      <c r="D922" s="32"/>
      <c r="E922" s="104"/>
      <c r="F922" s="31"/>
      <c r="G922" s="31"/>
      <c r="H922" s="33"/>
      <c r="I922" s="16"/>
      <c r="J922" s="34"/>
      <c r="K922" s="34"/>
      <c r="L922" s="35"/>
      <c r="M922" s="36"/>
      <c r="N922" s="37"/>
      <c r="O922" s="37"/>
      <c r="P922" s="37"/>
      <c r="Q922" s="38"/>
      <c r="R922" s="38"/>
      <c r="S922" s="37"/>
      <c r="T922" s="39"/>
      <c r="U922" s="39"/>
      <c r="V922" s="40"/>
      <c r="X922" t="str">
        <f>IF(('1 - Cover page'!$B$9-M922)&lt;6,"&lt;=5 Days","&gt;5 Days")</f>
        <v>&lt;=5 Days</v>
      </c>
      <c r="Y922" t="str">
        <f>IF(('1 - Cover page'!$B$9-M922)=0,"0", IF(('1 - Cover page'!$B$9-M922)= 1,"1", IF(('1 - Cover page'!$B$9-M922)= 2,"2", IF(('1 - Cover page'!$B$9-M922)= 3,"3", IF(('1 - Cover page'!$B$9-M922)= 4,"4", IF(('1 - Cover page'!$B$9-M922)= 5,"5", IF(('1 - Cover page'!$B$9-M922)= 6,"6", IF(('1 - Cover page'!$B$9-M922)= 7,"7", IF(('1 - Cover page'!$B$9-M922)= 8,"8", IF(('1 - Cover page'!$B$9-M922)= 9,"9", IF(('1 - Cover page'!$B$9-M922)= 10,"10", IF(('1 - Cover page'!$B$9-M922)= 11,"11", IF(('1 - Cover page'!$B$9-M922)= 12,"12", IF(('1 - Cover page'!$B$9-M922)= 13,"13", IF(('1 - Cover page'!$B$9-M922)= 14,"14", IF(('1 - Cover page'!$B$9-M922)= 15,"15",  ""))))))))))))))))</f>
        <v>0</v>
      </c>
      <c r="Z922" t="str">
        <f>IF(('1 - Cover page'!$B$9-I922)=0,"0", IF(('1 - Cover page'!$B$9-I922)= 1,"1", IF(('1 - Cover page'!$B$9-I922)= 2,"2", IF(('1 - Cover page'!$B$9-I922)= 3,"3", IF(('1 - Cover page'!$B$9-I922)= 4,"4", IF(('1 - Cover page'!$B$9-I922)= 5,"5", IF(('1 - Cover page'!$B$9-I922)= 6,"6", IF(('1 - Cover page'!$B$9-I922)= 7,"7", IF(('1 - Cover page'!$B$9-I922)= 8,"8", IF(('1 - Cover page'!$B$9-I922)= 9,"9", IF(('1 - Cover page'!$B$9-I922)= 10,"10", IF(('1 - Cover page'!$B$9-I922)= 11,"11", IF(('1 - Cover page'!$B$9-I922)= 12,"12", IF(('1 - Cover page'!$B$9-I922)= 13,"13", IF(('1 - Cover page'!$B$9-I922)= 14,"14", IF(('1 - Cover page'!$B$9-I922)= 15,"15",  ""))))))))))))))))</f>
        <v>0</v>
      </c>
      <c r="AA922" t="e">
        <f>VLOOKUP(E922,'Age group'!$A$2:$B$7,2,TRUE)</f>
        <v>#N/A</v>
      </c>
    </row>
    <row r="923" spans="1:27" ht="12.75" x14ac:dyDescent="0.2">
      <c r="A923" s="30">
        <v>920</v>
      </c>
      <c r="B923" s="31"/>
      <c r="C923" s="31"/>
      <c r="D923" s="32"/>
      <c r="E923" s="104"/>
      <c r="F923" s="31"/>
      <c r="G923" s="31"/>
      <c r="H923" s="33"/>
      <c r="I923" s="16"/>
      <c r="J923" s="34"/>
      <c r="K923" s="34"/>
      <c r="L923" s="35"/>
      <c r="M923" s="36"/>
      <c r="N923" s="37"/>
      <c r="O923" s="37"/>
      <c r="P923" s="37"/>
      <c r="Q923" s="38"/>
      <c r="R923" s="38"/>
      <c r="S923" s="37"/>
      <c r="T923" s="39"/>
      <c r="U923" s="39"/>
      <c r="V923" s="40"/>
      <c r="X923" t="str">
        <f>IF(('1 - Cover page'!$B$9-M923)&lt;6,"&lt;=5 Days","&gt;5 Days")</f>
        <v>&lt;=5 Days</v>
      </c>
      <c r="Y923" t="str">
        <f>IF(('1 - Cover page'!$B$9-M923)=0,"0", IF(('1 - Cover page'!$B$9-M923)= 1,"1", IF(('1 - Cover page'!$B$9-M923)= 2,"2", IF(('1 - Cover page'!$B$9-M923)= 3,"3", IF(('1 - Cover page'!$B$9-M923)= 4,"4", IF(('1 - Cover page'!$B$9-M923)= 5,"5", IF(('1 - Cover page'!$B$9-M923)= 6,"6", IF(('1 - Cover page'!$B$9-M923)= 7,"7", IF(('1 - Cover page'!$B$9-M923)= 8,"8", IF(('1 - Cover page'!$B$9-M923)= 9,"9", IF(('1 - Cover page'!$B$9-M923)= 10,"10", IF(('1 - Cover page'!$B$9-M923)= 11,"11", IF(('1 - Cover page'!$B$9-M923)= 12,"12", IF(('1 - Cover page'!$B$9-M923)= 13,"13", IF(('1 - Cover page'!$B$9-M923)= 14,"14", IF(('1 - Cover page'!$B$9-M923)= 15,"15",  ""))))))))))))))))</f>
        <v>0</v>
      </c>
      <c r="Z923" t="str">
        <f>IF(('1 - Cover page'!$B$9-I923)=0,"0", IF(('1 - Cover page'!$B$9-I923)= 1,"1", IF(('1 - Cover page'!$B$9-I923)= 2,"2", IF(('1 - Cover page'!$B$9-I923)= 3,"3", IF(('1 - Cover page'!$B$9-I923)= 4,"4", IF(('1 - Cover page'!$B$9-I923)= 5,"5", IF(('1 - Cover page'!$B$9-I923)= 6,"6", IF(('1 - Cover page'!$B$9-I923)= 7,"7", IF(('1 - Cover page'!$B$9-I923)= 8,"8", IF(('1 - Cover page'!$B$9-I923)= 9,"9", IF(('1 - Cover page'!$B$9-I923)= 10,"10", IF(('1 - Cover page'!$B$9-I923)= 11,"11", IF(('1 - Cover page'!$B$9-I923)= 12,"12", IF(('1 - Cover page'!$B$9-I923)= 13,"13", IF(('1 - Cover page'!$B$9-I923)= 14,"14", IF(('1 - Cover page'!$B$9-I923)= 15,"15",  ""))))))))))))))))</f>
        <v>0</v>
      </c>
      <c r="AA923" t="e">
        <f>VLOOKUP(E923,'Age group'!$A$2:$B$7,2,TRUE)</f>
        <v>#N/A</v>
      </c>
    </row>
    <row r="924" spans="1:27" ht="12.75" x14ac:dyDescent="0.2">
      <c r="A924" s="30">
        <v>921</v>
      </c>
      <c r="B924" s="31"/>
      <c r="C924" s="31"/>
      <c r="D924" s="32"/>
      <c r="E924" s="104"/>
      <c r="F924" s="31"/>
      <c r="G924" s="31"/>
      <c r="H924" s="33"/>
      <c r="I924" s="16"/>
      <c r="J924" s="34"/>
      <c r="K924" s="34"/>
      <c r="L924" s="35"/>
      <c r="M924" s="36"/>
      <c r="N924" s="37"/>
      <c r="O924" s="37"/>
      <c r="P924" s="37"/>
      <c r="Q924" s="38"/>
      <c r="R924" s="38"/>
      <c r="S924" s="37"/>
      <c r="T924" s="39"/>
      <c r="U924" s="39"/>
      <c r="V924" s="40"/>
      <c r="X924" t="str">
        <f>IF(('1 - Cover page'!$B$9-M924)&lt;6,"&lt;=5 Days","&gt;5 Days")</f>
        <v>&lt;=5 Days</v>
      </c>
      <c r="Y924" t="str">
        <f>IF(('1 - Cover page'!$B$9-M924)=0,"0", IF(('1 - Cover page'!$B$9-M924)= 1,"1", IF(('1 - Cover page'!$B$9-M924)= 2,"2", IF(('1 - Cover page'!$B$9-M924)= 3,"3", IF(('1 - Cover page'!$B$9-M924)= 4,"4", IF(('1 - Cover page'!$B$9-M924)= 5,"5", IF(('1 - Cover page'!$B$9-M924)= 6,"6", IF(('1 - Cover page'!$B$9-M924)= 7,"7", IF(('1 - Cover page'!$B$9-M924)= 8,"8", IF(('1 - Cover page'!$B$9-M924)= 9,"9", IF(('1 - Cover page'!$B$9-M924)= 10,"10", IF(('1 - Cover page'!$B$9-M924)= 11,"11", IF(('1 - Cover page'!$B$9-M924)= 12,"12", IF(('1 - Cover page'!$B$9-M924)= 13,"13", IF(('1 - Cover page'!$B$9-M924)= 14,"14", IF(('1 - Cover page'!$B$9-M924)= 15,"15",  ""))))))))))))))))</f>
        <v>0</v>
      </c>
      <c r="Z924" t="str">
        <f>IF(('1 - Cover page'!$B$9-I924)=0,"0", IF(('1 - Cover page'!$B$9-I924)= 1,"1", IF(('1 - Cover page'!$B$9-I924)= 2,"2", IF(('1 - Cover page'!$B$9-I924)= 3,"3", IF(('1 - Cover page'!$B$9-I924)= 4,"4", IF(('1 - Cover page'!$B$9-I924)= 5,"5", IF(('1 - Cover page'!$B$9-I924)= 6,"6", IF(('1 - Cover page'!$B$9-I924)= 7,"7", IF(('1 - Cover page'!$B$9-I924)= 8,"8", IF(('1 - Cover page'!$B$9-I924)= 9,"9", IF(('1 - Cover page'!$B$9-I924)= 10,"10", IF(('1 - Cover page'!$B$9-I924)= 11,"11", IF(('1 - Cover page'!$B$9-I924)= 12,"12", IF(('1 - Cover page'!$B$9-I924)= 13,"13", IF(('1 - Cover page'!$B$9-I924)= 14,"14", IF(('1 - Cover page'!$B$9-I924)= 15,"15",  ""))))))))))))))))</f>
        <v>0</v>
      </c>
      <c r="AA924" t="e">
        <f>VLOOKUP(E924,'Age group'!$A$2:$B$7,2,TRUE)</f>
        <v>#N/A</v>
      </c>
    </row>
    <row r="925" spans="1:27" ht="12.75" x14ac:dyDescent="0.2">
      <c r="A925" s="30">
        <v>922</v>
      </c>
      <c r="B925" s="31"/>
      <c r="C925" s="31"/>
      <c r="D925" s="32"/>
      <c r="E925" s="104"/>
      <c r="F925" s="31"/>
      <c r="G925" s="31"/>
      <c r="H925" s="33"/>
      <c r="I925" s="16"/>
      <c r="J925" s="34"/>
      <c r="K925" s="34"/>
      <c r="L925" s="35"/>
      <c r="M925" s="36"/>
      <c r="N925" s="37"/>
      <c r="O925" s="37"/>
      <c r="P925" s="37"/>
      <c r="Q925" s="38"/>
      <c r="R925" s="38"/>
      <c r="S925" s="37"/>
      <c r="T925" s="39"/>
      <c r="U925" s="39"/>
      <c r="V925" s="40"/>
      <c r="X925" t="str">
        <f>IF(('1 - Cover page'!$B$9-M925)&lt;6,"&lt;=5 Days","&gt;5 Days")</f>
        <v>&lt;=5 Days</v>
      </c>
      <c r="Y925" t="str">
        <f>IF(('1 - Cover page'!$B$9-M925)=0,"0", IF(('1 - Cover page'!$B$9-M925)= 1,"1", IF(('1 - Cover page'!$B$9-M925)= 2,"2", IF(('1 - Cover page'!$B$9-M925)= 3,"3", IF(('1 - Cover page'!$B$9-M925)= 4,"4", IF(('1 - Cover page'!$B$9-M925)= 5,"5", IF(('1 - Cover page'!$B$9-M925)= 6,"6", IF(('1 - Cover page'!$B$9-M925)= 7,"7", IF(('1 - Cover page'!$B$9-M925)= 8,"8", IF(('1 - Cover page'!$B$9-M925)= 9,"9", IF(('1 - Cover page'!$B$9-M925)= 10,"10", IF(('1 - Cover page'!$B$9-M925)= 11,"11", IF(('1 - Cover page'!$B$9-M925)= 12,"12", IF(('1 - Cover page'!$B$9-M925)= 13,"13", IF(('1 - Cover page'!$B$9-M925)= 14,"14", IF(('1 - Cover page'!$B$9-M925)= 15,"15",  ""))))))))))))))))</f>
        <v>0</v>
      </c>
      <c r="Z925" t="str">
        <f>IF(('1 - Cover page'!$B$9-I925)=0,"0", IF(('1 - Cover page'!$B$9-I925)= 1,"1", IF(('1 - Cover page'!$B$9-I925)= 2,"2", IF(('1 - Cover page'!$B$9-I925)= 3,"3", IF(('1 - Cover page'!$B$9-I925)= 4,"4", IF(('1 - Cover page'!$B$9-I925)= 5,"5", IF(('1 - Cover page'!$B$9-I925)= 6,"6", IF(('1 - Cover page'!$B$9-I925)= 7,"7", IF(('1 - Cover page'!$B$9-I925)= 8,"8", IF(('1 - Cover page'!$B$9-I925)= 9,"9", IF(('1 - Cover page'!$B$9-I925)= 10,"10", IF(('1 - Cover page'!$B$9-I925)= 11,"11", IF(('1 - Cover page'!$B$9-I925)= 12,"12", IF(('1 - Cover page'!$B$9-I925)= 13,"13", IF(('1 - Cover page'!$B$9-I925)= 14,"14", IF(('1 - Cover page'!$B$9-I925)= 15,"15",  ""))))))))))))))))</f>
        <v>0</v>
      </c>
      <c r="AA925" t="e">
        <f>VLOOKUP(E925,'Age group'!$A$2:$B$7,2,TRUE)</f>
        <v>#N/A</v>
      </c>
    </row>
    <row r="926" spans="1:27" ht="12.75" x14ac:dyDescent="0.2">
      <c r="A926" s="30">
        <v>923</v>
      </c>
      <c r="B926" s="31"/>
      <c r="C926" s="31"/>
      <c r="D926" s="32"/>
      <c r="E926" s="104"/>
      <c r="F926" s="31"/>
      <c r="G926" s="31"/>
      <c r="H926" s="33"/>
      <c r="I926" s="16"/>
      <c r="J926" s="34"/>
      <c r="K926" s="34"/>
      <c r="L926" s="35"/>
      <c r="M926" s="36"/>
      <c r="N926" s="37"/>
      <c r="O926" s="37"/>
      <c r="P926" s="37"/>
      <c r="Q926" s="38"/>
      <c r="R926" s="38"/>
      <c r="S926" s="37"/>
      <c r="T926" s="39"/>
      <c r="U926" s="39"/>
      <c r="V926" s="40"/>
      <c r="X926" t="str">
        <f>IF(('1 - Cover page'!$B$9-M926)&lt;6,"&lt;=5 Days","&gt;5 Days")</f>
        <v>&lt;=5 Days</v>
      </c>
      <c r="Y926" t="str">
        <f>IF(('1 - Cover page'!$B$9-M926)=0,"0", IF(('1 - Cover page'!$B$9-M926)= 1,"1", IF(('1 - Cover page'!$B$9-M926)= 2,"2", IF(('1 - Cover page'!$B$9-M926)= 3,"3", IF(('1 - Cover page'!$B$9-M926)= 4,"4", IF(('1 - Cover page'!$B$9-M926)= 5,"5", IF(('1 - Cover page'!$B$9-M926)= 6,"6", IF(('1 - Cover page'!$B$9-M926)= 7,"7", IF(('1 - Cover page'!$B$9-M926)= 8,"8", IF(('1 - Cover page'!$B$9-M926)= 9,"9", IF(('1 - Cover page'!$B$9-M926)= 10,"10", IF(('1 - Cover page'!$B$9-M926)= 11,"11", IF(('1 - Cover page'!$B$9-M926)= 12,"12", IF(('1 - Cover page'!$B$9-M926)= 13,"13", IF(('1 - Cover page'!$B$9-M926)= 14,"14", IF(('1 - Cover page'!$B$9-M926)= 15,"15",  ""))))))))))))))))</f>
        <v>0</v>
      </c>
      <c r="Z926" t="str">
        <f>IF(('1 - Cover page'!$B$9-I926)=0,"0", IF(('1 - Cover page'!$B$9-I926)= 1,"1", IF(('1 - Cover page'!$B$9-I926)= 2,"2", IF(('1 - Cover page'!$B$9-I926)= 3,"3", IF(('1 - Cover page'!$B$9-I926)= 4,"4", IF(('1 - Cover page'!$B$9-I926)= 5,"5", IF(('1 - Cover page'!$B$9-I926)= 6,"6", IF(('1 - Cover page'!$B$9-I926)= 7,"7", IF(('1 - Cover page'!$B$9-I926)= 8,"8", IF(('1 - Cover page'!$B$9-I926)= 9,"9", IF(('1 - Cover page'!$B$9-I926)= 10,"10", IF(('1 - Cover page'!$B$9-I926)= 11,"11", IF(('1 - Cover page'!$B$9-I926)= 12,"12", IF(('1 - Cover page'!$B$9-I926)= 13,"13", IF(('1 - Cover page'!$B$9-I926)= 14,"14", IF(('1 - Cover page'!$B$9-I926)= 15,"15",  ""))))))))))))))))</f>
        <v>0</v>
      </c>
      <c r="AA926" t="e">
        <f>VLOOKUP(E926,'Age group'!$A$2:$B$7,2,TRUE)</f>
        <v>#N/A</v>
      </c>
    </row>
    <row r="927" spans="1:27" ht="12.75" x14ac:dyDescent="0.2">
      <c r="A927" s="30">
        <v>924</v>
      </c>
      <c r="B927" s="31"/>
      <c r="C927" s="31"/>
      <c r="D927" s="32"/>
      <c r="E927" s="104"/>
      <c r="F927" s="31"/>
      <c r="G927" s="31"/>
      <c r="H927" s="33"/>
      <c r="I927" s="16"/>
      <c r="J927" s="34"/>
      <c r="K927" s="34"/>
      <c r="L927" s="35"/>
      <c r="M927" s="36"/>
      <c r="N927" s="37"/>
      <c r="O927" s="37"/>
      <c r="P927" s="37"/>
      <c r="Q927" s="38"/>
      <c r="R927" s="38"/>
      <c r="S927" s="37"/>
      <c r="T927" s="39"/>
      <c r="U927" s="39"/>
      <c r="V927" s="40"/>
      <c r="X927" t="str">
        <f>IF(('1 - Cover page'!$B$9-M927)&lt;6,"&lt;=5 Days","&gt;5 Days")</f>
        <v>&lt;=5 Days</v>
      </c>
      <c r="Y927" t="str">
        <f>IF(('1 - Cover page'!$B$9-M927)=0,"0", IF(('1 - Cover page'!$B$9-M927)= 1,"1", IF(('1 - Cover page'!$B$9-M927)= 2,"2", IF(('1 - Cover page'!$B$9-M927)= 3,"3", IF(('1 - Cover page'!$B$9-M927)= 4,"4", IF(('1 - Cover page'!$B$9-M927)= 5,"5", IF(('1 - Cover page'!$B$9-M927)= 6,"6", IF(('1 - Cover page'!$B$9-M927)= 7,"7", IF(('1 - Cover page'!$B$9-M927)= 8,"8", IF(('1 - Cover page'!$B$9-M927)= 9,"9", IF(('1 - Cover page'!$B$9-M927)= 10,"10", IF(('1 - Cover page'!$B$9-M927)= 11,"11", IF(('1 - Cover page'!$B$9-M927)= 12,"12", IF(('1 - Cover page'!$B$9-M927)= 13,"13", IF(('1 - Cover page'!$B$9-M927)= 14,"14", IF(('1 - Cover page'!$B$9-M927)= 15,"15",  ""))))))))))))))))</f>
        <v>0</v>
      </c>
      <c r="Z927" t="str">
        <f>IF(('1 - Cover page'!$B$9-I927)=0,"0", IF(('1 - Cover page'!$B$9-I927)= 1,"1", IF(('1 - Cover page'!$B$9-I927)= 2,"2", IF(('1 - Cover page'!$B$9-I927)= 3,"3", IF(('1 - Cover page'!$B$9-I927)= 4,"4", IF(('1 - Cover page'!$B$9-I927)= 5,"5", IF(('1 - Cover page'!$B$9-I927)= 6,"6", IF(('1 - Cover page'!$B$9-I927)= 7,"7", IF(('1 - Cover page'!$B$9-I927)= 8,"8", IF(('1 - Cover page'!$B$9-I927)= 9,"9", IF(('1 - Cover page'!$B$9-I927)= 10,"10", IF(('1 - Cover page'!$B$9-I927)= 11,"11", IF(('1 - Cover page'!$B$9-I927)= 12,"12", IF(('1 - Cover page'!$B$9-I927)= 13,"13", IF(('1 - Cover page'!$B$9-I927)= 14,"14", IF(('1 - Cover page'!$B$9-I927)= 15,"15",  ""))))))))))))))))</f>
        <v>0</v>
      </c>
      <c r="AA927" t="e">
        <f>VLOOKUP(E927,'Age group'!$A$2:$B$7,2,TRUE)</f>
        <v>#N/A</v>
      </c>
    </row>
    <row r="928" spans="1:27" ht="12.75" x14ac:dyDescent="0.2">
      <c r="A928" s="30">
        <v>925</v>
      </c>
      <c r="B928" s="31"/>
      <c r="C928" s="31"/>
      <c r="D928" s="32"/>
      <c r="E928" s="104"/>
      <c r="F928" s="31"/>
      <c r="G928" s="31"/>
      <c r="H928" s="33"/>
      <c r="I928" s="16"/>
      <c r="J928" s="34"/>
      <c r="K928" s="34"/>
      <c r="L928" s="35"/>
      <c r="M928" s="36"/>
      <c r="N928" s="37"/>
      <c r="O928" s="37"/>
      <c r="P928" s="37"/>
      <c r="Q928" s="38"/>
      <c r="R928" s="38"/>
      <c r="S928" s="37"/>
      <c r="T928" s="39"/>
      <c r="U928" s="39"/>
      <c r="V928" s="40"/>
      <c r="X928" t="str">
        <f>IF(('1 - Cover page'!$B$9-M928)&lt;6,"&lt;=5 Days","&gt;5 Days")</f>
        <v>&lt;=5 Days</v>
      </c>
      <c r="Y928" t="str">
        <f>IF(('1 - Cover page'!$B$9-M928)=0,"0", IF(('1 - Cover page'!$B$9-M928)= 1,"1", IF(('1 - Cover page'!$B$9-M928)= 2,"2", IF(('1 - Cover page'!$B$9-M928)= 3,"3", IF(('1 - Cover page'!$B$9-M928)= 4,"4", IF(('1 - Cover page'!$B$9-M928)= 5,"5", IF(('1 - Cover page'!$B$9-M928)= 6,"6", IF(('1 - Cover page'!$B$9-M928)= 7,"7", IF(('1 - Cover page'!$B$9-M928)= 8,"8", IF(('1 - Cover page'!$B$9-M928)= 9,"9", IF(('1 - Cover page'!$B$9-M928)= 10,"10", IF(('1 - Cover page'!$B$9-M928)= 11,"11", IF(('1 - Cover page'!$B$9-M928)= 12,"12", IF(('1 - Cover page'!$B$9-M928)= 13,"13", IF(('1 - Cover page'!$B$9-M928)= 14,"14", IF(('1 - Cover page'!$B$9-M928)= 15,"15",  ""))))))))))))))))</f>
        <v>0</v>
      </c>
      <c r="Z928" t="str">
        <f>IF(('1 - Cover page'!$B$9-I928)=0,"0", IF(('1 - Cover page'!$B$9-I928)= 1,"1", IF(('1 - Cover page'!$B$9-I928)= 2,"2", IF(('1 - Cover page'!$B$9-I928)= 3,"3", IF(('1 - Cover page'!$B$9-I928)= 4,"4", IF(('1 - Cover page'!$B$9-I928)= 5,"5", IF(('1 - Cover page'!$B$9-I928)= 6,"6", IF(('1 - Cover page'!$B$9-I928)= 7,"7", IF(('1 - Cover page'!$B$9-I928)= 8,"8", IF(('1 - Cover page'!$B$9-I928)= 9,"9", IF(('1 - Cover page'!$B$9-I928)= 10,"10", IF(('1 - Cover page'!$B$9-I928)= 11,"11", IF(('1 - Cover page'!$B$9-I928)= 12,"12", IF(('1 - Cover page'!$B$9-I928)= 13,"13", IF(('1 - Cover page'!$B$9-I928)= 14,"14", IF(('1 - Cover page'!$B$9-I928)= 15,"15",  ""))))))))))))))))</f>
        <v>0</v>
      </c>
      <c r="AA928" t="e">
        <f>VLOOKUP(E928,'Age group'!$A$2:$B$7,2,TRUE)</f>
        <v>#N/A</v>
      </c>
    </row>
    <row r="929" spans="1:27" ht="12.75" x14ac:dyDescent="0.2">
      <c r="A929" s="30">
        <v>926</v>
      </c>
      <c r="B929" s="31"/>
      <c r="C929" s="31"/>
      <c r="D929" s="32"/>
      <c r="E929" s="104"/>
      <c r="F929" s="31"/>
      <c r="G929" s="31"/>
      <c r="H929" s="33"/>
      <c r="I929" s="16"/>
      <c r="J929" s="34"/>
      <c r="K929" s="34"/>
      <c r="L929" s="35"/>
      <c r="M929" s="36"/>
      <c r="N929" s="37"/>
      <c r="O929" s="37"/>
      <c r="P929" s="37"/>
      <c r="Q929" s="38"/>
      <c r="R929" s="38"/>
      <c r="S929" s="37"/>
      <c r="T929" s="39"/>
      <c r="U929" s="39"/>
      <c r="V929" s="40"/>
      <c r="X929" t="str">
        <f>IF(('1 - Cover page'!$B$9-M929)&lt;6,"&lt;=5 Days","&gt;5 Days")</f>
        <v>&lt;=5 Days</v>
      </c>
      <c r="Y929" t="str">
        <f>IF(('1 - Cover page'!$B$9-M929)=0,"0", IF(('1 - Cover page'!$B$9-M929)= 1,"1", IF(('1 - Cover page'!$B$9-M929)= 2,"2", IF(('1 - Cover page'!$B$9-M929)= 3,"3", IF(('1 - Cover page'!$B$9-M929)= 4,"4", IF(('1 - Cover page'!$B$9-M929)= 5,"5", IF(('1 - Cover page'!$B$9-M929)= 6,"6", IF(('1 - Cover page'!$B$9-M929)= 7,"7", IF(('1 - Cover page'!$B$9-M929)= 8,"8", IF(('1 - Cover page'!$B$9-M929)= 9,"9", IF(('1 - Cover page'!$B$9-M929)= 10,"10", IF(('1 - Cover page'!$B$9-M929)= 11,"11", IF(('1 - Cover page'!$B$9-M929)= 12,"12", IF(('1 - Cover page'!$B$9-M929)= 13,"13", IF(('1 - Cover page'!$B$9-M929)= 14,"14", IF(('1 - Cover page'!$B$9-M929)= 15,"15",  ""))))))))))))))))</f>
        <v>0</v>
      </c>
      <c r="Z929" t="str">
        <f>IF(('1 - Cover page'!$B$9-I929)=0,"0", IF(('1 - Cover page'!$B$9-I929)= 1,"1", IF(('1 - Cover page'!$B$9-I929)= 2,"2", IF(('1 - Cover page'!$B$9-I929)= 3,"3", IF(('1 - Cover page'!$B$9-I929)= 4,"4", IF(('1 - Cover page'!$B$9-I929)= 5,"5", IF(('1 - Cover page'!$B$9-I929)= 6,"6", IF(('1 - Cover page'!$B$9-I929)= 7,"7", IF(('1 - Cover page'!$B$9-I929)= 8,"8", IF(('1 - Cover page'!$B$9-I929)= 9,"9", IF(('1 - Cover page'!$B$9-I929)= 10,"10", IF(('1 - Cover page'!$B$9-I929)= 11,"11", IF(('1 - Cover page'!$B$9-I929)= 12,"12", IF(('1 - Cover page'!$B$9-I929)= 13,"13", IF(('1 - Cover page'!$B$9-I929)= 14,"14", IF(('1 - Cover page'!$B$9-I929)= 15,"15",  ""))))))))))))))))</f>
        <v>0</v>
      </c>
      <c r="AA929" t="e">
        <f>VLOOKUP(E929,'Age group'!$A$2:$B$7,2,TRUE)</f>
        <v>#N/A</v>
      </c>
    </row>
    <row r="930" spans="1:27" ht="12.75" x14ac:dyDescent="0.2">
      <c r="A930" s="30">
        <v>927</v>
      </c>
      <c r="B930" s="31"/>
      <c r="C930" s="31"/>
      <c r="D930" s="32"/>
      <c r="E930" s="104"/>
      <c r="F930" s="31"/>
      <c r="G930" s="31"/>
      <c r="H930" s="33"/>
      <c r="I930" s="16"/>
      <c r="J930" s="34"/>
      <c r="K930" s="34"/>
      <c r="L930" s="35"/>
      <c r="M930" s="36"/>
      <c r="N930" s="37"/>
      <c r="O930" s="37"/>
      <c r="P930" s="37"/>
      <c r="Q930" s="38"/>
      <c r="R930" s="38"/>
      <c r="S930" s="37"/>
      <c r="T930" s="39"/>
      <c r="U930" s="39"/>
      <c r="V930" s="40"/>
      <c r="X930" t="str">
        <f>IF(('1 - Cover page'!$B$9-M930)&lt;6,"&lt;=5 Days","&gt;5 Days")</f>
        <v>&lt;=5 Days</v>
      </c>
      <c r="Y930" t="str">
        <f>IF(('1 - Cover page'!$B$9-M930)=0,"0", IF(('1 - Cover page'!$B$9-M930)= 1,"1", IF(('1 - Cover page'!$B$9-M930)= 2,"2", IF(('1 - Cover page'!$B$9-M930)= 3,"3", IF(('1 - Cover page'!$B$9-M930)= 4,"4", IF(('1 - Cover page'!$B$9-M930)= 5,"5", IF(('1 - Cover page'!$B$9-M930)= 6,"6", IF(('1 - Cover page'!$B$9-M930)= 7,"7", IF(('1 - Cover page'!$B$9-M930)= 8,"8", IF(('1 - Cover page'!$B$9-M930)= 9,"9", IF(('1 - Cover page'!$B$9-M930)= 10,"10", IF(('1 - Cover page'!$B$9-M930)= 11,"11", IF(('1 - Cover page'!$B$9-M930)= 12,"12", IF(('1 - Cover page'!$B$9-M930)= 13,"13", IF(('1 - Cover page'!$B$9-M930)= 14,"14", IF(('1 - Cover page'!$B$9-M930)= 15,"15",  ""))))))))))))))))</f>
        <v>0</v>
      </c>
      <c r="Z930" t="str">
        <f>IF(('1 - Cover page'!$B$9-I930)=0,"0", IF(('1 - Cover page'!$B$9-I930)= 1,"1", IF(('1 - Cover page'!$B$9-I930)= 2,"2", IF(('1 - Cover page'!$B$9-I930)= 3,"3", IF(('1 - Cover page'!$B$9-I930)= 4,"4", IF(('1 - Cover page'!$B$9-I930)= 5,"5", IF(('1 - Cover page'!$B$9-I930)= 6,"6", IF(('1 - Cover page'!$B$9-I930)= 7,"7", IF(('1 - Cover page'!$B$9-I930)= 8,"8", IF(('1 - Cover page'!$B$9-I930)= 9,"9", IF(('1 - Cover page'!$B$9-I930)= 10,"10", IF(('1 - Cover page'!$B$9-I930)= 11,"11", IF(('1 - Cover page'!$B$9-I930)= 12,"12", IF(('1 - Cover page'!$B$9-I930)= 13,"13", IF(('1 - Cover page'!$B$9-I930)= 14,"14", IF(('1 - Cover page'!$B$9-I930)= 15,"15",  ""))))))))))))))))</f>
        <v>0</v>
      </c>
      <c r="AA930" t="e">
        <f>VLOOKUP(E930,'Age group'!$A$2:$B$7,2,TRUE)</f>
        <v>#N/A</v>
      </c>
    </row>
    <row r="931" spans="1:27" ht="12.75" x14ac:dyDescent="0.2">
      <c r="A931" s="30">
        <v>928</v>
      </c>
      <c r="B931" s="31"/>
      <c r="C931" s="31"/>
      <c r="D931" s="32"/>
      <c r="E931" s="104"/>
      <c r="F931" s="31"/>
      <c r="G931" s="31"/>
      <c r="H931" s="33"/>
      <c r="I931" s="16"/>
      <c r="J931" s="34"/>
      <c r="K931" s="34"/>
      <c r="L931" s="35"/>
      <c r="M931" s="36"/>
      <c r="N931" s="37"/>
      <c r="O931" s="37"/>
      <c r="P931" s="37"/>
      <c r="Q931" s="38"/>
      <c r="R931" s="38"/>
      <c r="S931" s="37"/>
      <c r="T931" s="39"/>
      <c r="U931" s="39"/>
      <c r="V931" s="40"/>
      <c r="X931" t="str">
        <f>IF(('1 - Cover page'!$B$9-M931)&lt;6,"&lt;=5 Days","&gt;5 Days")</f>
        <v>&lt;=5 Days</v>
      </c>
      <c r="Y931" t="str">
        <f>IF(('1 - Cover page'!$B$9-M931)=0,"0", IF(('1 - Cover page'!$B$9-M931)= 1,"1", IF(('1 - Cover page'!$B$9-M931)= 2,"2", IF(('1 - Cover page'!$B$9-M931)= 3,"3", IF(('1 - Cover page'!$B$9-M931)= 4,"4", IF(('1 - Cover page'!$B$9-M931)= 5,"5", IF(('1 - Cover page'!$B$9-M931)= 6,"6", IF(('1 - Cover page'!$B$9-M931)= 7,"7", IF(('1 - Cover page'!$B$9-M931)= 8,"8", IF(('1 - Cover page'!$B$9-M931)= 9,"9", IF(('1 - Cover page'!$B$9-M931)= 10,"10", IF(('1 - Cover page'!$B$9-M931)= 11,"11", IF(('1 - Cover page'!$B$9-M931)= 12,"12", IF(('1 - Cover page'!$B$9-M931)= 13,"13", IF(('1 - Cover page'!$B$9-M931)= 14,"14", IF(('1 - Cover page'!$B$9-M931)= 15,"15",  ""))))))))))))))))</f>
        <v>0</v>
      </c>
      <c r="Z931" t="str">
        <f>IF(('1 - Cover page'!$B$9-I931)=0,"0", IF(('1 - Cover page'!$B$9-I931)= 1,"1", IF(('1 - Cover page'!$B$9-I931)= 2,"2", IF(('1 - Cover page'!$B$9-I931)= 3,"3", IF(('1 - Cover page'!$B$9-I931)= 4,"4", IF(('1 - Cover page'!$B$9-I931)= 5,"5", IF(('1 - Cover page'!$B$9-I931)= 6,"6", IF(('1 - Cover page'!$B$9-I931)= 7,"7", IF(('1 - Cover page'!$B$9-I931)= 8,"8", IF(('1 - Cover page'!$B$9-I931)= 9,"9", IF(('1 - Cover page'!$B$9-I931)= 10,"10", IF(('1 - Cover page'!$B$9-I931)= 11,"11", IF(('1 - Cover page'!$B$9-I931)= 12,"12", IF(('1 - Cover page'!$B$9-I931)= 13,"13", IF(('1 - Cover page'!$B$9-I931)= 14,"14", IF(('1 - Cover page'!$B$9-I931)= 15,"15",  ""))))))))))))))))</f>
        <v>0</v>
      </c>
      <c r="AA931" t="e">
        <f>VLOOKUP(E931,'Age group'!$A$2:$B$7,2,TRUE)</f>
        <v>#N/A</v>
      </c>
    </row>
    <row r="932" spans="1:27" ht="12.75" x14ac:dyDescent="0.2">
      <c r="A932" s="30">
        <v>929</v>
      </c>
      <c r="B932" s="31"/>
      <c r="C932" s="31"/>
      <c r="D932" s="32"/>
      <c r="E932" s="104"/>
      <c r="F932" s="31"/>
      <c r="G932" s="31"/>
      <c r="H932" s="33"/>
      <c r="I932" s="16"/>
      <c r="J932" s="34"/>
      <c r="K932" s="34"/>
      <c r="L932" s="35"/>
      <c r="M932" s="36"/>
      <c r="N932" s="37"/>
      <c r="O932" s="37"/>
      <c r="P932" s="37"/>
      <c r="Q932" s="38"/>
      <c r="R932" s="38"/>
      <c r="S932" s="37"/>
      <c r="T932" s="39"/>
      <c r="U932" s="39"/>
      <c r="V932" s="40"/>
      <c r="X932" t="str">
        <f>IF(('1 - Cover page'!$B$9-M932)&lt;6,"&lt;=5 Days","&gt;5 Days")</f>
        <v>&lt;=5 Days</v>
      </c>
      <c r="Y932" t="str">
        <f>IF(('1 - Cover page'!$B$9-M932)=0,"0", IF(('1 - Cover page'!$B$9-M932)= 1,"1", IF(('1 - Cover page'!$B$9-M932)= 2,"2", IF(('1 - Cover page'!$B$9-M932)= 3,"3", IF(('1 - Cover page'!$B$9-M932)= 4,"4", IF(('1 - Cover page'!$B$9-M932)= 5,"5", IF(('1 - Cover page'!$B$9-M932)= 6,"6", IF(('1 - Cover page'!$B$9-M932)= 7,"7", IF(('1 - Cover page'!$B$9-M932)= 8,"8", IF(('1 - Cover page'!$B$9-M932)= 9,"9", IF(('1 - Cover page'!$B$9-M932)= 10,"10", IF(('1 - Cover page'!$B$9-M932)= 11,"11", IF(('1 - Cover page'!$B$9-M932)= 12,"12", IF(('1 - Cover page'!$B$9-M932)= 13,"13", IF(('1 - Cover page'!$B$9-M932)= 14,"14", IF(('1 - Cover page'!$B$9-M932)= 15,"15",  ""))))))))))))))))</f>
        <v>0</v>
      </c>
      <c r="Z932" t="str">
        <f>IF(('1 - Cover page'!$B$9-I932)=0,"0", IF(('1 - Cover page'!$B$9-I932)= 1,"1", IF(('1 - Cover page'!$B$9-I932)= 2,"2", IF(('1 - Cover page'!$B$9-I932)= 3,"3", IF(('1 - Cover page'!$B$9-I932)= 4,"4", IF(('1 - Cover page'!$B$9-I932)= 5,"5", IF(('1 - Cover page'!$B$9-I932)= 6,"6", IF(('1 - Cover page'!$B$9-I932)= 7,"7", IF(('1 - Cover page'!$B$9-I932)= 8,"8", IF(('1 - Cover page'!$B$9-I932)= 9,"9", IF(('1 - Cover page'!$B$9-I932)= 10,"10", IF(('1 - Cover page'!$B$9-I932)= 11,"11", IF(('1 - Cover page'!$B$9-I932)= 12,"12", IF(('1 - Cover page'!$B$9-I932)= 13,"13", IF(('1 - Cover page'!$B$9-I932)= 14,"14", IF(('1 - Cover page'!$B$9-I932)= 15,"15",  ""))))))))))))))))</f>
        <v>0</v>
      </c>
      <c r="AA932" t="e">
        <f>VLOOKUP(E932,'Age group'!$A$2:$B$7,2,TRUE)</f>
        <v>#N/A</v>
      </c>
    </row>
    <row r="933" spans="1:27" ht="12.75" x14ac:dyDescent="0.2">
      <c r="A933" s="30">
        <v>930</v>
      </c>
      <c r="B933" s="31"/>
      <c r="C933" s="31"/>
      <c r="D933" s="32"/>
      <c r="E933" s="104"/>
      <c r="F933" s="31"/>
      <c r="G933" s="31"/>
      <c r="H933" s="33"/>
      <c r="I933" s="16"/>
      <c r="J933" s="34"/>
      <c r="K933" s="34"/>
      <c r="L933" s="35"/>
      <c r="M933" s="36"/>
      <c r="N933" s="37"/>
      <c r="O933" s="37"/>
      <c r="P933" s="37"/>
      <c r="Q933" s="38"/>
      <c r="R933" s="38"/>
      <c r="S933" s="37"/>
      <c r="T933" s="39"/>
      <c r="U933" s="39"/>
      <c r="V933" s="40"/>
      <c r="X933" t="str">
        <f>IF(('1 - Cover page'!$B$9-M933)&lt;6,"&lt;=5 Days","&gt;5 Days")</f>
        <v>&lt;=5 Days</v>
      </c>
      <c r="Y933" t="str">
        <f>IF(('1 - Cover page'!$B$9-M933)=0,"0", IF(('1 - Cover page'!$B$9-M933)= 1,"1", IF(('1 - Cover page'!$B$9-M933)= 2,"2", IF(('1 - Cover page'!$B$9-M933)= 3,"3", IF(('1 - Cover page'!$B$9-M933)= 4,"4", IF(('1 - Cover page'!$B$9-M933)= 5,"5", IF(('1 - Cover page'!$B$9-M933)= 6,"6", IF(('1 - Cover page'!$B$9-M933)= 7,"7", IF(('1 - Cover page'!$B$9-M933)= 8,"8", IF(('1 - Cover page'!$B$9-M933)= 9,"9", IF(('1 - Cover page'!$B$9-M933)= 10,"10", IF(('1 - Cover page'!$B$9-M933)= 11,"11", IF(('1 - Cover page'!$B$9-M933)= 12,"12", IF(('1 - Cover page'!$B$9-M933)= 13,"13", IF(('1 - Cover page'!$B$9-M933)= 14,"14", IF(('1 - Cover page'!$B$9-M933)= 15,"15",  ""))))))))))))))))</f>
        <v>0</v>
      </c>
      <c r="Z933" t="str">
        <f>IF(('1 - Cover page'!$B$9-I933)=0,"0", IF(('1 - Cover page'!$B$9-I933)= 1,"1", IF(('1 - Cover page'!$B$9-I933)= 2,"2", IF(('1 - Cover page'!$B$9-I933)= 3,"3", IF(('1 - Cover page'!$B$9-I933)= 4,"4", IF(('1 - Cover page'!$B$9-I933)= 5,"5", IF(('1 - Cover page'!$B$9-I933)= 6,"6", IF(('1 - Cover page'!$B$9-I933)= 7,"7", IF(('1 - Cover page'!$B$9-I933)= 8,"8", IF(('1 - Cover page'!$B$9-I933)= 9,"9", IF(('1 - Cover page'!$B$9-I933)= 10,"10", IF(('1 - Cover page'!$B$9-I933)= 11,"11", IF(('1 - Cover page'!$B$9-I933)= 12,"12", IF(('1 - Cover page'!$B$9-I933)= 13,"13", IF(('1 - Cover page'!$B$9-I933)= 14,"14", IF(('1 - Cover page'!$B$9-I933)= 15,"15",  ""))))))))))))))))</f>
        <v>0</v>
      </c>
      <c r="AA933" t="e">
        <f>VLOOKUP(E933,'Age group'!$A$2:$B$7,2,TRUE)</f>
        <v>#N/A</v>
      </c>
    </row>
    <row r="934" spans="1:27" ht="12.75" x14ac:dyDescent="0.2">
      <c r="A934" s="30">
        <v>931</v>
      </c>
      <c r="B934" s="31"/>
      <c r="C934" s="31"/>
      <c r="D934" s="32"/>
      <c r="E934" s="104"/>
      <c r="F934" s="31"/>
      <c r="G934" s="31"/>
      <c r="H934" s="33"/>
      <c r="I934" s="16"/>
      <c r="J934" s="34"/>
      <c r="K934" s="34"/>
      <c r="L934" s="35"/>
      <c r="M934" s="36"/>
      <c r="N934" s="37"/>
      <c r="O934" s="37"/>
      <c r="P934" s="37"/>
      <c r="Q934" s="38"/>
      <c r="R934" s="38"/>
      <c r="S934" s="37"/>
      <c r="T934" s="39"/>
      <c r="U934" s="39"/>
      <c r="V934" s="40"/>
      <c r="X934" t="str">
        <f>IF(('1 - Cover page'!$B$9-M934)&lt;6,"&lt;=5 Days","&gt;5 Days")</f>
        <v>&lt;=5 Days</v>
      </c>
      <c r="Y934" t="str">
        <f>IF(('1 - Cover page'!$B$9-M934)=0,"0", IF(('1 - Cover page'!$B$9-M934)= 1,"1", IF(('1 - Cover page'!$B$9-M934)= 2,"2", IF(('1 - Cover page'!$B$9-M934)= 3,"3", IF(('1 - Cover page'!$B$9-M934)= 4,"4", IF(('1 - Cover page'!$B$9-M934)= 5,"5", IF(('1 - Cover page'!$B$9-M934)= 6,"6", IF(('1 - Cover page'!$B$9-M934)= 7,"7", IF(('1 - Cover page'!$B$9-M934)= 8,"8", IF(('1 - Cover page'!$B$9-M934)= 9,"9", IF(('1 - Cover page'!$B$9-M934)= 10,"10", IF(('1 - Cover page'!$B$9-M934)= 11,"11", IF(('1 - Cover page'!$B$9-M934)= 12,"12", IF(('1 - Cover page'!$B$9-M934)= 13,"13", IF(('1 - Cover page'!$B$9-M934)= 14,"14", IF(('1 - Cover page'!$B$9-M934)= 15,"15",  ""))))))))))))))))</f>
        <v>0</v>
      </c>
      <c r="Z934" t="str">
        <f>IF(('1 - Cover page'!$B$9-I934)=0,"0", IF(('1 - Cover page'!$B$9-I934)= 1,"1", IF(('1 - Cover page'!$B$9-I934)= 2,"2", IF(('1 - Cover page'!$B$9-I934)= 3,"3", IF(('1 - Cover page'!$B$9-I934)= 4,"4", IF(('1 - Cover page'!$B$9-I934)= 5,"5", IF(('1 - Cover page'!$B$9-I934)= 6,"6", IF(('1 - Cover page'!$B$9-I934)= 7,"7", IF(('1 - Cover page'!$B$9-I934)= 8,"8", IF(('1 - Cover page'!$B$9-I934)= 9,"9", IF(('1 - Cover page'!$B$9-I934)= 10,"10", IF(('1 - Cover page'!$B$9-I934)= 11,"11", IF(('1 - Cover page'!$B$9-I934)= 12,"12", IF(('1 - Cover page'!$B$9-I934)= 13,"13", IF(('1 - Cover page'!$B$9-I934)= 14,"14", IF(('1 - Cover page'!$B$9-I934)= 15,"15",  ""))))))))))))))))</f>
        <v>0</v>
      </c>
      <c r="AA934" t="e">
        <f>VLOOKUP(E934,'Age group'!$A$2:$B$7,2,TRUE)</f>
        <v>#N/A</v>
      </c>
    </row>
    <row r="935" spans="1:27" ht="12.75" x14ac:dyDescent="0.2">
      <c r="A935" s="30">
        <v>932</v>
      </c>
      <c r="B935" s="31"/>
      <c r="C935" s="31"/>
      <c r="D935" s="32"/>
      <c r="E935" s="104"/>
      <c r="F935" s="31"/>
      <c r="G935" s="31"/>
      <c r="H935" s="33"/>
      <c r="I935" s="16"/>
      <c r="J935" s="34"/>
      <c r="K935" s="34"/>
      <c r="L935" s="35"/>
      <c r="M935" s="36"/>
      <c r="N935" s="37"/>
      <c r="O935" s="37"/>
      <c r="P935" s="37"/>
      <c r="Q935" s="38"/>
      <c r="R935" s="38"/>
      <c r="S935" s="37"/>
      <c r="T935" s="39"/>
      <c r="U935" s="39"/>
      <c r="V935" s="40"/>
      <c r="X935" t="str">
        <f>IF(('1 - Cover page'!$B$9-M935)&lt;6,"&lt;=5 Days","&gt;5 Days")</f>
        <v>&lt;=5 Days</v>
      </c>
      <c r="Y935" t="str">
        <f>IF(('1 - Cover page'!$B$9-M935)=0,"0", IF(('1 - Cover page'!$B$9-M935)= 1,"1", IF(('1 - Cover page'!$B$9-M935)= 2,"2", IF(('1 - Cover page'!$B$9-M935)= 3,"3", IF(('1 - Cover page'!$B$9-M935)= 4,"4", IF(('1 - Cover page'!$B$9-M935)= 5,"5", IF(('1 - Cover page'!$B$9-M935)= 6,"6", IF(('1 - Cover page'!$B$9-M935)= 7,"7", IF(('1 - Cover page'!$B$9-M935)= 8,"8", IF(('1 - Cover page'!$B$9-M935)= 9,"9", IF(('1 - Cover page'!$B$9-M935)= 10,"10", IF(('1 - Cover page'!$B$9-M935)= 11,"11", IF(('1 - Cover page'!$B$9-M935)= 12,"12", IF(('1 - Cover page'!$B$9-M935)= 13,"13", IF(('1 - Cover page'!$B$9-M935)= 14,"14", IF(('1 - Cover page'!$B$9-M935)= 15,"15",  ""))))))))))))))))</f>
        <v>0</v>
      </c>
      <c r="Z935" t="str">
        <f>IF(('1 - Cover page'!$B$9-I935)=0,"0", IF(('1 - Cover page'!$B$9-I935)= 1,"1", IF(('1 - Cover page'!$B$9-I935)= 2,"2", IF(('1 - Cover page'!$B$9-I935)= 3,"3", IF(('1 - Cover page'!$B$9-I935)= 4,"4", IF(('1 - Cover page'!$B$9-I935)= 5,"5", IF(('1 - Cover page'!$B$9-I935)= 6,"6", IF(('1 - Cover page'!$B$9-I935)= 7,"7", IF(('1 - Cover page'!$B$9-I935)= 8,"8", IF(('1 - Cover page'!$B$9-I935)= 9,"9", IF(('1 - Cover page'!$B$9-I935)= 10,"10", IF(('1 - Cover page'!$B$9-I935)= 11,"11", IF(('1 - Cover page'!$B$9-I935)= 12,"12", IF(('1 - Cover page'!$B$9-I935)= 13,"13", IF(('1 - Cover page'!$B$9-I935)= 14,"14", IF(('1 - Cover page'!$B$9-I935)= 15,"15",  ""))))))))))))))))</f>
        <v>0</v>
      </c>
      <c r="AA935" t="e">
        <f>VLOOKUP(E935,'Age group'!$A$2:$B$7,2,TRUE)</f>
        <v>#N/A</v>
      </c>
    </row>
    <row r="936" spans="1:27" ht="12.75" x14ac:dyDescent="0.2">
      <c r="A936" s="30">
        <v>933</v>
      </c>
      <c r="B936" s="31"/>
      <c r="C936" s="31"/>
      <c r="D936" s="32"/>
      <c r="E936" s="104"/>
      <c r="F936" s="31"/>
      <c r="G936" s="31"/>
      <c r="H936" s="33"/>
      <c r="I936" s="16"/>
      <c r="J936" s="34"/>
      <c r="K936" s="34"/>
      <c r="L936" s="35"/>
      <c r="M936" s="36"/>
      <c r="N936" s="37"/>
      <c r="O936" s="37"/>
      <c r="P936" s="37"/>
      <c r="Q936" s="38"/>
      <c r="R936" s="38"/>
      <c r="S936" s="37"/>
      <c r="T936" s="39"/>
      <c r="U936" s="39"/>
      <c r="V936" s="40"/>
      <c r="X936" t="str">
        <f>IF(('1 - Cover page'!$B$9-M936)&lt;6,"&lt;=5 Days","&gt;5 Days")</f>
        <v>&lt;=5 Days</v>
      </c>
      <c r="Y936" t="str">
        <f>IF(('1 - Cover page'!$B$9-M936)=0,"0", IF(('1 - Cover page'!$B$9-M936)= 1,"1", IF(('1 - Cover page'!$B$9-M936)= 2,"2", IF(('1 - Cover page'!$B$9-M936)= 3,"3", IF(('1 - Cover page'!$B$9-M936)= 4,"4", IF(('1 - Cover page'!$B$9-M936)= 5,"5", IF(('1 - Cover page'!$B$9-M936)= 6,"6", IF(('1 - Cover page'!$B$9-M936)= 7,"7", IF(('1 - Cover page'!$B$9-M936)= 8,"8", IF(('1 - Cover page'!$B$9-M936)= 9,"9", IF(('1 - Cover page'!$B$9-M936)= 10,"10", IF(('1 - Cover page'!$B$9-M936)= 11,"11", IF(('1 - Cover page'!$B$9-M936)= 12,"12", IF(('1 - Cover page'!$B$9-M936)= 13,"13", IF(('1 - Cover page'!$B$9-M936)= 14,"14", IF(('1 - Cover page'!$B$9-M936)= 15,"15",  ""))))))))))))))))</f>
        <v>0</v>
      </c>
      <c r="Z936" t="str">
        <f>IF(('1 - Cover page'!$B$9-I936)=0,"0", IF(('1 - Cover page'!$B$9-I936)= 1,"1", IF(('1 - Cover page'!$B$9-I936)= 2,"2", IF(('1 - Cover page'!$B$9-I936)= 3,"3", IF(('1 - Cover page'!$B$9-I936)= 4,"4", IF(('1 - Cover page'!$B$9-I936)= 5,"5", IF(('1 - Cover page'!$B$9-I936)= 6,"6", IF(('1 - Cover page'!$B$9-I936)= 7,"7", IF(('1 - Cover page'!$B$9-I936)= 8,"8", IF(('1 - Cover page'!$B$9-I936)= 9,"9", IF(('1 - Cover page'!$B$9-I936)= 10,"10", IF(('1 - Cover page'!$B$9-I936)= 11,"11", IF(('1 - Cover page'!$B$9-I936)= 12,"12", IF(('1 - Cover page'!$B$9-I936)= 13,"13", IF(('1 - Cover page'!$B$9-I936)= 14,"14", IF(('1 - Cover page'!$B$9-I936)= 15,"15",  ""))))))))))))))))</f>
        <v>0</v>
      </c>
      <c r="AA936" t="e">
        <f>VLOOKUP(E936,'Age group'!$A$2:$B$7,2,TRUE)</f>
        <v>#N/A</v>
      </c>
    </row>
    <row r="937" spans="1:27" ht="12.75" x14ac:dyDescent="0.2">
      <c r="A937" s="30">
        <v>934</v>
      </c>
      <c r="B937" s="31"/>
      <c r="C937" s="31"/>
      <c r="D937" s="32"/>
      <c r="E937" s="104"/>
      <c r="F937" s="31"/>
      <c r="G937" s="31"/>
      <c r="H937" s="33"/>
      <c r="I937" s="16"/>
      <c r="J937" s="34"/>
      <c r="K937" s="34"/>
      <c r="L937" s="35"/>
      <c r="M937" s="36"/>
      <c r="N937" s="37"/>
      <c r="O937" s="37"/>
      <c r="P937" s="37"/>
      <c r="Q937" s="38"/>
      <c r="R937" s="38"/>
      <c r="S937" s="37"/>
      <c r="T937" s="39"/>
      <c r="U937" s="39"/>
      <c r="V937" s="40"/>
      <c r="X937" t="str">
        <f>IF(('1 - Cover page'!$B$9-M937)&lt;6,"&lt;=5 Days","&gt;5 Days")</f>
        <v>&lt;=5 Days</v>
      </c>
      <c r="Y937" t="str">
        <f>IF(('1 - Cover page'!$B$9-M937)=0,"0", IF(('1 - Cover page'!$B$9-M937)= 1,"1", IF(('1 - Cover page'!$B$9-M937)= 2,"2", IF(('1 - Cover page'!$B$9-M937)= 3,"3", IF(('1 - Cover page'!$B$9-M937)= 4,"4", IF(('1 - Cover page'!$B$9-M937)= 5,"5", IF(('1 - Cover page'!$B$9-M937)= 6,"6", IF(('1 - Cover page'!$B$9-M937)= 7,"7", IF(('1 - Cover page'!$B$9-M937)= 8,"8", IF(('1 - Cover page'!$B$9-M937)= 9,"9", IF(('1 - Cover page'!$B$9-M937)= 10,"10", IF(('1 - Cover page'!$B$9-M937)= 11,"11", IF(('1 - Cover page'!$B$9-M937)= 12,"12", IF(('1 - Cover page'!$B$9-M937)= 13,"13", IF(('1 - Cover page'!$B$9-M937)= 14,"14", IF(('1 - Cover page'!$B$9-M937)= 15,"15",  ""))))))))))))))))</f>
        <v>0</v>
      </c>
      <c r="Z937" t="str">
        <f>IF(('1 - Cover page'!$B$9-I937)=0,"0", IF(('1 - Cover page'!$B$9-I937)= 1,"1", IF(('1 - Cover page'!$B$9-I937)= 2,"2", IF(('1 - Cover page'!$B$9-I937)= 3,"3", IF(('1 - Cover page'!$B$9-I937)= 4,"4", IF(('1 - Cover page'!$B$9-I937)= 5,"5", IF(('1 - Cover page'!$B$9-I937)= 6,"6", IF(('1 - Cover page'!$B$9-I937)= 7,"7", IF(('1 - Cover page'!$B$9-I937)= 8,"8", IF(('1 - Cover page'!$B$9-I937)= 9,"9", IF(('1 - Cover page'!$B$9-I937)= 10,"10", IF(('1 - Cover page'!$B$9-I937)= 11,"11", IF(('1 - Cover page'!$B$9-I937)= 12,"12", IF(('1 - Cover page'!$B$9-I937)= 13,"13", IF(('1 - Cover page'!$B$9-I937)= 14,"14", IF(('1 - Cover page'!$B$9-I937)= 15,"15",  ""))))))))))))))))</f>
        <v>0</v>
      </c>
      <c r="AA937" t="e">
        <f>VLOOKUP(E937,'Age group'!$A$2:$B$7,2,TRUE)</f>
        <v>#N/A</v>
      </c>
    </row>
    <row r="938" spans="1:27" ht="12.75" x14ac:dyDescent="0.2">
      <c r="A938" s="30">
        <v>935</v>
      </c>
      <c r="B938" s="31"/>
      <c r="C938" s="31"/>
      <c r="D938" s="32"/>
      <c r="E938" s="104"/>
      <c r="F938" s="31"/>
      <c r="G938" s="31"/>
      <c r="H938" s="33"/>
      <c r="I938" s="16"/>
      <c r="J938" s="34"/>
      <c r="K938" s="34"/>
      <c r="L938" s="35"/>
      <c r="M938" s="36"/>
      <c r="N938" s="37"/>
      <c r="O938" s="37"/>
      <c r="P938" s="37"/>
      <c r="Q938" s="38"/>
      <c r="R938" s="38"/>
      <c r="S938" s="37"/>
      <c r="T938" s="39"/>
      <c r="U938" s="39"/>
      <c r="V938" s="40"/>
      <c r="X938" t="str">
        <f>IF(('1 - Cover page'!$B$9-M938)&lt;6,"&lt;=5 Days","&gt;5 Days")</f>
        <v>&lt;=5 Days</v>
      </c>
      <c r="Y938" t="str">
        <f>IF(('1 - Cover page'!$B$9-M938)=0,"0", IF(('1 - Cover page'!$B$9-M938)= 1,"1", IF(('1 - Cover page'!$B$9-M938)= 2,"2", IF(('1 - Cover page'!$B$9-M938)= 3,"3", IF(('1 - Cover page'!$B$9-M938)= 4,"4", IF(('1 - Cover page'!$B$9-M938)= 5,"5", IF(('1 - Cover page'!$B$9-M938)= 6,"6", IF(('1 - Cover page'!$B$9-M938)= 7,"7", IF(('1 - Cover page'!$B$9-M938)= 8,"8", IF(('1 - Cover page'!$B$9-M938)= 9,"9", IF(('1 - Cover page'!$B$9-M938)= 10,"10", IF(('1 - Cover page'!$B$9-M938)= 11,"11", IF(('1 - Cover page'!$B$9-M938)= 12,"12", IF(('1 - Cover page'!$B$9-M938)= 13,"13", IF(('1 - Cover page'!$B$9-M938)= 14,"14", IF(('1 - Cover page'!$B$9-M938)= 15,"15",  ""))))))))))))))))</f>
        <v>0</v>
      </c>
      <c r="Z938" t="str">
        <f>IF(('1 - Cover page'!$B$9-I938)=0,"0", IF(('1 - Cover page'!$B$9-I938)= 1,"1", IF(('1 - Cover page'!$B$9-I938)= 2,"2", IF(('1 - Cover page'!$B$9-I938)= 3,"3", IF(('1 - Cover page'!$B$9-I938)= 4,"4", IF(('1 - Cover page'!$B$9-I938)= 5,"5", IF(('1 - Cover page'!$B$9-I938)= 6,"6", IF(('1 - Cover page'!$B$9-I938)= 7,"7", IF(('1 - Cover page'!$B$9-I938)= 8,"8", IF(('1 - Cover page'!$B$9-I938)= 9,"9", IF(('1 - Cover page'!$B$9-I938)= 10,"10", IF(('1 - Cover page'!$B$9-I938)= 11,"11", IF(('1 - Cover page'!$B$9-I938)= 12,"12", IF(('1 - Cover page'!$B$9-I938)= 13,"13", IF(('1 - Cover page'!$B$9-I938)= 14,"14", IF(('1 - Cover page'!$B$9-I938)= 15,"15",  ""))))))))))))))))</f>
        <v>0</v>
      </c>
      <c r="AA938" t="e">
        <f>VLOOKUP(E938,'Age group'!$A$2:$B$7,2,TRUE)</f>
        <v>#N/A</v>
      </c>
    </row>
    <row r="939" spans="1:27" ht="12.75" x14ac:dyDescent="0.2">
      <c r="A939" s="30">
        <v>936</v>
      </c>
      <c r="B939" s="31"/>
      <c r="C939" s="31"/>
      <c r="D939" s="32"/>
      <c r="E939" s="104"/>
      <c r="F939" s="31"/>
      <c r="G939" s="31"/>
      <c r="H939" s="33"/>
      <c r="I939" s="16"/>
      <c r="J939" s="34"/>
      <c r="K939" s="34"/>
      <c r="L939" s="35"/>
      <c r="M939" s="36"/>
      <c r="N939" s="37"/>
      <c r="O939" s="37"/>
      <c r="P939" s="37"/>
      <c r="Q939" s="38"/>
      <c r="R939" s="38"/>
      <c r="S939" s="37"/>
      <c r="T939" s="39"/>
      <c r="U939" s="39"/>
      <c r="V939" s="40"/>
      <c r="X939" t="str">
        <f>IF(('1 - Cover page'!$B$9-M939)&lt;6,"&lt;=5 Days","&gt;5 Days")</f>
        <v>&lt;=5 Days</v>
      </c>
      <c r="Y939" t="str">
        <f>IF(('1 - Cover page'!$B$9-M939)=0,"0", IF(('1 - Cover page'!$B$9-M939)= 1,"1", IF(('1 - Cover page'!$B$9-M939)= 2,"2", IF(('1 - Cover page'!$B$9-M939)= 3,"3", IF(('1 - Cover page'!$B$9-M939)= 4,"4", IF(('1 - Cover page'!$B$9-M939)= 5,"5", IF(('1 - Cover page'!$B$9-M939)= 6,"6", IF(('1 - Cover page'!$B$9-M939)= 7,"7", IF(('1 - Cover page'!$B$9-M939)= 8,"8", IF(('1 - Cover page'!$B$9-M939)= 9,"9", IF(('1 - Cover page'!$B$9-M939)= 10,"10", IF(('1 - Cover page'!$B$9-M939)= 11,"11", IF(('1 - Cover page'!$B$9-M939)= 12,"12", IF(('1 - Cover page'!$B$9-M939)= 13,"13", IF(('1 - Cover page'!$B$9-M939)= 14,"14", IF(('1 - Cover page'!$B$9-M939)= 15,"15",  ""))))))))))))))))</f>
        <v>0</v>
      </c>
      <c r="Z939" t="str">
        <f>IF(('1 - Cover page'!$B$9-I939)=0,"0", IF(('1 - Cover page'!$B$9-I939)= 1,"1", IF(('1 - Cover page'!$B$9-I939)= 2,"2", IF(('1 - Cover page'!$B$9-I939)= 3,"3", IF(('1 - Cover page'!$B$9-I939)= 4,"4", IF(('1 - Cover page'!$B$9-I939)= 5,"5", IF(('1 - Cover page'!$B$9-I939)= 6,"6", IF(('1 - Cover page'!$B$9-I939)= 7,"7", IF(('1 - Cover page'!$B$9-I939)= 8,"8", IF(('1 - Cover page'!$B$9-I939)= 9,"9", IF(('1 - Cover page'!$B$9-I939)= 10,"10", IF(('1 - Cover page'!$B$9-I939)= 11,"11", IF(('1 - Cover page'!$B$9-I939)= 12,"12", IF(('1 - Cover page'!$B$9-I939)= 13,"13", IF(('1 - Cover page'!$B$9-I939)= 14,"14", IF(('1 - Cover page'!$B$9-I939)= 15,"15",  ""))))))))))))))))</f>
        <v>0</v>
      </c>
      <c r="AA939" t="e">
        <f>VLOOKUP(E939,'Age group'!$A$2:$B$7,2,TRUE)</f>
        <v>#N/A</v>
      </c>
    </row>
    <row r="940" spans="1:27" ht="12.75" x14ac:dyDescent="0.2">
      <c r="A940" s="30">
        <v>937</v>
      </c>
      <c r="B940" s="31"/>
      <c r="C940" s="31"/>
      <c r="D940" s="32"/>
      <c r="E940" s="104"/>
      <c r="F940" s="31"/>
      <c r="G940" s="31"/>
      <c r="H940" s="33"/>
      <c r="I940" s="16"/>
      <c r="J940" s="34"/>
      <c r="K940" s="34"/>
      <c r="L940" s="35"/>
      <c r="M940" s="36"/>
      <c r="N940" s="37"/>
      <c r="O940" s="37"/>
      <c r="P940" s="37"/>
      <c r="Q940" s="38"/>
      <c r="R940" s="38"/>
      <c r="S940" s="37"/>
      <c r="T940" s="39"/>
      <c r="U940" s="39"/>
      <c r="V940" s="40"/>
      <c r="X940" t="str">
        <f>IF(('1 - Cover page'!$B$9-M940)&lt;6,"&lt;=5 Days","&gt;5 Days")</f>
        <v>&lt;=5 Days</v>
      </c>
      <c r="Y940" t="str">
        <f>IF(('1 - Cover page'!$B$9-M940)=0,"0", IF(('1 - Cover page'!$B$9-M940)= 1,"1", IF(('1 - Cover page'!$B$9-M940)= 2,"2", IF(('1 - Cover page'!$B$9-M940)= 3,"3", IF(('1 - Cover page'!$B$9-M940)= 4,"4", IF(('1 - Cover page'!$B$9-M940)= 5,"5", IF(('1 - Cover page'!$B$9-M940)= 6,"6", IF(('1 - Cover page'!$B$9-M940)= 7,"7", IF(('1 - Cover page'!$B$9-M940)= 8,"8", IF(('1 - Cover page'!$B$9-M940)= 9,"9", IF(('1 - Cover page'!$B$9-M940)= 10,"10", IF(('1 - Cover page'!$B$9-M940)= 11,"11", IF(('1 - Cover page'!$B$9-M940)= 12,"12", IF(('1 - Cover page'!$B$9-M940)= 13,"13", IF(('1 - Cover page'!$B$9-M940)= 14,"14", IF(('1 - Cover page'!$B$9-M940)= 15,"15",  ""))))))))))))))))</f>
        <v>0</v>
      </c>
      <c r="Z940" t="str">
        <f>IF(('1 - Cover page'!$B$9-I940)=0,"0", IF(('1 - Cover page'!$B$9-I940)= 1,"1", IF(('1 - Cover page'!$B$9-I940)= 2,"2", IF(('1 - Cover page'!$B$9-I940)= 3,"3", IF(('1 - Cover page'!$B$9-I940)= 4,"4", IF(('1 - Cover page'!$B$9-I940)= 5,"5", IF(('1 - Cover page'!$B$9-I940)= 6,"6", IF(('1 - Cover page'!$B$9-I940)= 7,"7", IF(('1 - Cover page'!$B$9-I940)= 8,"8", IF(('1 - Cover page'!$B$9-I940)= 9,"9", IF(('1 - Cover page'!$B$9-I940)= 10,"10", IF(('1 - Cover page'!$B$9-I940)= 11,"11", IF(('1 - Cover page'!$B$9-I940)= 12,"12", IF(('1 - Cover page'!$B$9-I940)= 13,"13", IF(('1 - Cover page'!$B$9-I940)= 14,"14", IF(('1 - Cover page'!$B$9-I940)= 15,"15",  ""))))))))))))))))</f>
        <v>0</v>
      </c>
      <c r="AA940" t="e">
        <f>VLOOKUP(E940,'Age group'!$A$2:$B$7,2,TRUE)</f>
        <v>#N/A</v>
      </c>
    </row>
    <row r="941" spans="1:27" ht="12.75" x14ac:dyDescent="0.2">
      <c r="A941" s="30">
        <v>938</v>
      </c>
      <c r="B941" s="31"/>
      <c r="C941" s="31"/>
      <c r="D941" s="32"/>
      <c r="E941" s="104"/>
      <c r="F941" s="31"/>
      <c r="G941" s="31"/>
      <c r="H941" s="33"/>
      <c r="I941" s="16"/>
      <c r="J941" s="34"/>
      <c r="K941" s="34"/>
      <c r="L941" s="35"/>
      <c r="M941" s="36"/>
      <c r="N941" s="37"/>
      <c r="O941" s="37"/>
      <c r="P941" s="37"/>
      <c r="Q941" s="38"/>
      <c r="R941" s="38"/>
      <c r="S941" s="37"/>
      <c r="T941" s="39"/>
      <c r="U941" s="39"/>
      <c r="V941" s="40"/>
      <c r="X941" t="str">
        <f>IF(('1 - Cover page'!$B$9-M941)&lt;6,"&lt;=5 Days","&gt;5 Days")</f>
        <v>&lt;=5 Days</v>
      </c>
      <c r="Y941" t="str">
        <f>IF(('1 - Cover page'!$B$9-M941)=0,"0", IF(('1 - Cover page'!$B$9-M941)= 1,"1", IF(('1 - Cover page'!$B$9-M941)= 2,"2", IF(('1 - Cover page'!$B$9-M941)= 3,"3", IF(('1 - Cover page'!$B$9-M941)= 4,"4", IF(('1 - Cover page'!$B$9-M941)= 5,"5", IF(('1 - Cover page'!$B$9-M941)= 6,"6", IF(('1 - Cover page'!$B$9-M941)= 7,"7", IF(('1 - Cover page'!$B$9-M941)= 8,"8", IF(('1 - Cover page'!$B$9-M941)= 9,"9", IF(('1 - Cover page'!$B$9-M941)= 10,"10", IF(('1 - Cover page'!$B$9-M941)= 11,"11", IF(('1 - Cover page'!$B$9-M941)= 12,"12", IF(('1 - Cover page'!$B$9-M941)= 13,"13", IF(('1 - Cover page'!$B$9-M941)= 14,"14", IF(('1 - Cover page'!$B$9-M941)= 15,"15",  ""))))))))))))))))</f>
        <v>0</v>
      </c>
      <c r="Z941" t="str">
        <f>IF(('1 - Cover page'!$B$9-I941)=0,"0", IF(('1 - Cover page'!$B$9-I941)= 1,"1", IF(('1 - Cover page'!$B$9-I941)= 2,"2", IF(('1 - Cover page'!$B$9-I941)= 3,"3", IF(('1 - Cover page'!$B$9-I941)= 4,"4", IF(('1 - Cover page'!$B$9-I941)= 5,"5", IF(('1 - Cover page'!$B$9-I941)= 6,"6", IF(('1 - Cover page'!$B$9-I941)= 7,"7", IF(('1 - Cover page'!$B$9-I941)= 8,"8", IF(('1 - Cover page'!$B$9-I941)= 9,"9", IF(('1 - Cover page'!$B$9-I941)= 10,"10", IF(('1 - Cover page'!$B$9-I941)= 11,"11", IF(('1 - Cover page'!$B$9-I941)= 12,"12", IF(('1 - Cover page'!$B$9-I941)= 13,"13", IF(('1 - Cover page'!$B$9-I941)= 14,"14", IF(('1 - Cover page'!$B$9-I941)= 15,"15",  ""))))))))))))))))</f>
        <v>0</v>
      </c>
      <c r="AA941" t="e">
        <f>VLOOKUP(E941,'Age group'!$A$2:$B$7,2,TRUE)</f>
        <v>#N/A</v>
      </c>
    </row>
    <row r="942" spans="1:27" ht="12.75" x14ac:dyDescent="0.2">
      <c r="A942" s="30">
        <v>939</v>
      </c>
      <c r="B942" s="31"/>
      <c r="C942" s="31"/>
      <c r="D942" s="32"/>
      <c r="E942" s="104"/>
      <c r="F942" s="31"/>
      <c r="G942" s="31"/>
      <c r="H942" s="33"/>
      <c r="I942" s="16"/>
      <c r="J942" s="34"/>
      <c r="K942" s="34"/>
      <c r="L942" s="35"/>
      <c r="M942" s="36"/>
      <c r="N942" s="37"/>
      <c r="O942" s="37"/>
      <c r="P942" s="37"/>
      <c r="Q942" s="38"/>
      <c r="R942" s="38"/>
      <c r="S942" s="37"/>
      <c r="T942" s="39"/>
      <c r="U942" s="39"/>
      <c r="V942" s="40"/>
      <c r="X942" t="str">
        <f>IF(('1 - Cover page'!$B$9-M942)&lt;6,"&lt;=5 Days","&gt;5 Days")</f>
        <v>&lt;=5 Days</v>
      </c>
      <c r="Y942" t="str">
        <f>IF(('1 - Cover page'!$B$9-M942)=0,"0", IF(('1 - Cover page'!$B$9-M942)= 1,"1", IF(('1 - Cover page'!$B$9-M942)= 2,"2", IF(('1 - Cover page'!$B$9-M942)= 3,"3", IF(('1 - Cover page'!$B$9-M942)= 4,"4", IF(('1 - Cover page'!$B$9-M942)= 5,"5", IF(('1 - Cover page'!$B$9-M942)= 6,"6", IF(('1 - Cover page'!$B$9-M942)= 7,"7", IF(('1 - Cover page'!$B$9-M942)= 8,"8", IF(('1 - Cover page'!$B$9-M942)= 9,"9", IF(('1 - Cover page'!$B$9-M942)= 10,"10", IF(('1 - Cover page'!$B$9-M942)= 11,"11", IF(('1 - Cover page'!$B$9-M942)= 12,"12", IF(('1 - Cover page'!$B$9-M942)= 13,"13", IF(('1 - Cover page'!$B$9-M942)= 14,"14", IF(('1 - Cover page'!$B$9-M942)= 15,"15",  ""))))))))))))))))</f>
        <v>0</v>
      </c>
      <c r="Z942" t="str">
        <f>IF(('1 - Cover page'!$B$9-I942)=0,"0", IF(('1 - Cover page'!$B$9-I942)= 1,"1", IF(('1 - Cover page'!$B$9-I942)= 2,"2", IF(('1 - Cover page'!$B$9-I942)= 3,"3", IF(('1 - Cover page'!$B$9-I942)= 4,"4", IF(('1 - Cover page'!$B$9-I942)= 5,"5", IF(('1 - Cover page'!$B$9-I942)= 6,"6", IF(('1 - Cover page'!$B$9-I942)= 7,"7", IF(('1 - Cover page'!$B$9-I942)= 8,"8", IF(('1 - Cover page'!$B$9-I942)= 9,"9", IF(('1 - Cover page'!$B$9-I942)= 10,"10", IF(('1 - Cover page'!$B$9-I942)= 11,"11", IF(('1 - Cover page'!$B$9-I942)= 12,"12", IF(('1 - Cover page'!$B$9-I942)= 13,"13", IF(('1 - Cover page'!$B$9-I942)= 14,"14", IF(('1 - Cover page'!$B$9-I942)= 15,"15",  ""))))))))))))))))</f>
        <v>0</v>
      </c>
      <c r="AA942" t="e">
        <f>VLOOKUP(E942,'Age group'!$A$2:$B$7,2,TRUE)</f>
        <v>#N/A</v>
      </c>
    </row>
    <row r="943" spans="1:27" ht="12.75" x14ac:dyDescent="0.2">
      <c r="A943" s="30">
        <v>940</v>
      </c>
      <c r="B943" s="31"/>
      <c r="C943" s="31"/>
      <c r="D943" s="32"/>
      <c r="E943" s="104"/>
      <c r="F943" s="31"/>
      <c r="G943" s="31"/>
      <c r="H943" s="33"/>
      <c r="I943" s="16"/>
      <c r="J943" s="34"/>
      <c r="K943" s="34"/>
      <c r="L943" s="35"/>
      <c r="M943" s="36"/>
      <c r="N943" s="37"/>
      <c r="O943" s="37"/>
      <c r="P943" s="37"/>
      <c r="Q943" s="38"/>
      <c r="R943" s="38"/>
      <c r="S943" s="37"/>
      <c r="T943" s="39"/>
      <c r="U943" s="39"/>
      <c r="V943" s="40"/>
      <c r="X943" t="str">
        <f>IF(('1 - Cover page'!$B$9-M943)&lt;6,"&lt;=5 Days","&gt;5 Days")</f>
        <v>&lt;=5 Days</v>
      </c>
      <c r="Y943" t="str">
        <f>IF(('1 - Cover page'!$B$9-M943)=0,"0", IF(('1 - Cover page'!$B$9-M943)= 1,"1", IF(('1 - Cover page'!$B$9-M943)= 2,"2", IF(('1 - Cover page'!$B$9-M943)= 3,"3", IF(('1 - Cover page'!$B$9-M943)= 4,"4", IF(('1 - Cover page'!$B$9-M943)= 5,"5", IF(('1 - Cover page'!$B$9-M943)= 6,"6", IF(('1 - Cover page'!$B$9-M943)= 7,"7", IF(('1 - Cover page'!$B$9-M943)= 8,"8", IF(('1 - Cover page'!$B$9-M943)= 9,"9", IF(('1 - Cover page'!$B$9-M943)= 10,"10", IF(('1 - Cover page'!$B$9-M943)= 11,"11", IF(('1 - Cover page'!$B$9-M943)= 12,"12", IF(('1 - Cover page'!$B$9-M943)= 13,"13", IF(('1 - Cover page'!$B$9-M943)= 14,"14", IF(('1 - Cover page'!$B$9-M943)= 15,"15",  ""))))))))))))))))</f>
        <v>0</v>
      </c>
      <c r="Z943" t="str">
        <f>IF(('1 - Cover page'!$B$9-I943)=0,"0", IF(('1 - Cover page'!$B$9-I943)= 1,"1", IF(('1 - Cover page'!$B$9-I943)= 2,"2", IF(('1 - Cover page'!$B$9-I943)= 3,"3", IF(('1 - Cover page'!$B$9-I943)= 4,"4", IF(('1 - Cover page'!$B$9-I943)= 5,"5", IF(('1 - Cover page'!$B$9-I943)= 6,"6", IF(('1 - Cover page'!$B$9-I943)= 7,"7", IF(('1 - Cover page'!$B$9-I943)= 8,"8", IF(('1 - Cover page'!$B$9-I943)= 9,"9", IF(('1 - Cover page'!$B$9-I943)= 10,"10", IF(('1 - Cover page'!$B$9-I943)= 11,"11", IF(('1 - Cover page'!$B$9-I943)= 12,"12", IF(('1 - Cover page'!$B$9-I943)= 13,"13", IF(('1 - Cover page'!$B$9-I943)= 14,"14", IF(('1 - Cover page'!$B$9-I943)= 15,"15",  ""))))))))))))))))</f>
        <v>0</v>
      </c>
      <c r="AA943" t="e">
        <f>VLOOKUP(E943,'Age group'!$A$2:$B$7,2,TRUE)</f>
        <v>#N/A</v>
      </c>
    </row>
    <row r="944" spans="1:27" ht="12.75" x14ac:dyDescent="0.2">
      <c r="A944" s="30">
        <v>941</v>
      </c>
      <c r="B944" s="31"/>
      <c r="C944" s="31"/>
      <c r="D944" s="32"/>
      <c r="E944" s="104"/>
      <c r="F944" s="31"/>
      <c r="G944" s="31"/>
      <c r="H944" s="33"/>
      <c r="I944" s="16"/>
      <c r="J944" s="34"/>
      <c r="K944" s="34"/>
      <c r="L944" s="35"/>
      <c r="M944" s="36"/>
      <c r="N944" s="37"/>
      <c r="O944" s="37"/>
      <c r="P944" s="37"/>
      <c r="Q944" s="38"/>
      <c r="R944" s="38"/>
      <c r="S944" s="37"/>
      <c r="T944" s="39"/>
      <c r="U944" s="39"/>
      <c r="V944" s="40"/>
      <c r="X944" t="str">
        <f>IF(('1 - Cover page'!$B$9-M944)&lt;6,"&lt;=5 Days","&gt;5 Days")</f>
        <v>&lt;=5 Days</v>
      </c>
      <c r="Y944" t="str">
        <f>IF(('1 - Cover page'!$B$9-M944)=0,"0", IF(('1 - Cover page'!$B$9-M944)= 1,"1", IF(('1 - Cover page'!$B$9-M944)= 2,"2", IF(('1 - Cover page'!$B$9-M944)= 3,"3", IF(('1 - Cover page'!$B$9-M944)= 4,"4", IF(('1 - Cover page'!$B$9-M944)= 5,"5", IF(('1 - Cover page'!$B$9-M944)= 6,"6", IF(('1 - Cover page'!$B$9-M944)= 7,"7", IF(('1 - Cover page'!$B$9-M944)= 8,"8", IF(('1 - Cover page'!$B$9-M944)= 9,"9", IF(('1 - Cover page'!$B$9-M944)= 10,"10", IF(('1 - Cover page'!$B$9-M944)= 11,"11", IF(('1 - Cover page'!$B$9-M944)= 12,"12", IF(('1 - Cover page'!$B$9-M944)= 13,"13", IF(('1 - Cover page'!$B$9-M944)= 14,"14", IF(('1 - Cover page'!$B$9-M944)= 15,"15",  ""))))))))))))))))</f>
        <v>0</v>
      </c>
      <c r="Z944" t="str">
        <f>IF(('1 - Cover page'!$B$9-I944)=0,"0", IF(('1 - Cover page'!$B$9-I944)= 1,"1", IF(('1 - Cover page'!$B$9-I944)= 2,"2", IF(('1 - Cover page'!$B$9-I944)= 3,"3", IF(('1 - Cover page'!$B$9-I944)= 4,"4", IF(('1 - Cover page'!$B$9-I944)= 5,"5", IF(('1 - Cover page'!$B$9-I944)= 6,"6", IF(('1 - Cover page'!$B$9-I944)= 7,"7", IF(('1 - Cover page'!$B$9-I944)= 8,"8", IF(('1 - Cover page'!$B$9-I944)= 9,"9", IF(('1 - Cover page'!$B$9-I944)= 10,"10", IF(('1 - Cover page'!$B$9-I944)= 11,"11", IF(('1 - Cover page'!$B$9-I944)= 12,"12", IF(('1 - Cover page'!$B$9-I944)= 13,"13", IF(('1 - Cover page'!$B$9-I944)= 14,"14", IF(('1 - Cover page'!$B$9-I944)= 15,"15",  ""))))))))))))))))</f>
        <v>0</v>
      </c>
      <c r="AA944" t="e">
        <f>VLOOKUP(E944,'Age group'!$A$2:$B$7,2,TRUE)</f>
        <v>#N/A</v>
      </c>
    </row>
    <row r="945" spans="1:27" ht="12.75" x14ac:dyDescent="0.2">
      <c r="A945" s="30">
        <v>942</v>
      </c>
      <c r="B945" s="31"/>
      <c r="C945" s="31"/>
      <c r="D945" s="32"/>
      <c r="E945" s="104"/>
      <c r="F945" s="31"/>
      <c r="G945" s="31"/>
      <c r="H945" s="33"/>
      <c r="I945" s="16"/>
      <c r="J945" s="34"/>
      <c r="K945" s="34"/>
      <c r="L945" s="35"/>
      <c r="M945" s="36"/>
      <c r="N945" s="37"/>
      <c r="O945" s="37"/>
      <c r="P945" s="37"/>
      <c r="Q945" s="38"/>
      <c r="R945" s="38"/>
      <c r="S945" s="37"/>
      <c r="T945" s="39"/>
      <c r="U945" s="39"/>
      <c r="V945" s="40"/>
      <c r="X945" t="str">
        <f>IF(('1 - Cover page'!$B$9-M945)&lt;6,"&lt;=5 Days","&gt;5 Days")</f>
        <v>&lt;=5 Days</v>
      </c>
      <c r="Y945" t="str">
        <f>IF(('1 - Cover page'!$B$9-M945)=0,"0", IF(('1 - Cover page'!$B$9-M945)= 1,"1", IF(('1 - Cover page'!$B$9-M945)= 2,"2", IF(('1 - Cover page'!$B$9-M945)= 3,"3", IF(('1 - Cover page'!$B$9-M945)= 4,"4", IF(('1 - Cover page'!$B$9-M945)= 5,"5", IF(('1 - Cover page'!$B$9-M945)= 6,"6", IF(('1 - Cover page'!$B$9-M945)= 7,"7", IF(('1 - Cover page'!$B$9-M945)= 8,"8", IF(('1 - Cover page'!$B$9-M945)= 9,"9", IF(('1 - Cover page'!$B$9-M945)= 10,"10", IF(('1 - Cover page'!$B$9-M945)= 11,"11", IF(('1 - Cover page'!$B$9-M945)= 12,"12", IF(('1 - Cover page'!$B$9-M945)= 13,"13", IF(('1 - Cover page'!$B$9-M945)= 14,"14", IF(('1 - Cover page'!$B$9-M945)= 15,"15",  ""))))))))))))))))</f>
        <v>0</v>
      </c>
      <c r="Z945" t="str">
        <f>IF(('1 - Cover page'!$B$9-I945)=0,"0", IF(('1 - Cover page'!$B$9-I945)= 1,"1", IF(('1 - Cover page'!$B$9-I945)= 2,"2", IF(('1 - Cover page'!$B$9-I945)= 3,"3", IF(('1 - Cover page'!$B$9-I945)= 4,"4", IF(('1 - Cover page'!$B$9-I945)= 5,"5", IF(('1 - Cover page'!$B$9-I945)= 6,"6", IF(('1 - Cover page'!$B$9-I945)= 7,"7", IF(('1 - Cover page'!$B$9-I945)= 8,"8", IF(('1 - Cover page'!$B$9-I945)= 9,"9", IF(('1 - Cover page'!$B$9-I945)= 10,"10", IF(('1 - Cover page'!$B$9-I945)= 11,"11", IF(('1 - Cover page'!$B$9-I945)= 12,"12", IF(('1 - Cover page'!$B$9-I945)= 13,"13", IF(('1 - Cover page'!$B$9-I945)= 14,"14", IF(('1 - Cover page'!$B$9-I945)= 15,"15",  ""))))))))))))))))</f>
        <v>0</v>
      </c>
      <c r="AA945" t="e">
        <f>VLOOKUP(E945,'Age group'!$A$2:$B$7,2,TRUE)</f>
        <v>#N/A</v>
      </c>
    </row>
    <row r="946" spans="1:27" ht="12.75" x14ac:dyDescent="0.2">
      <c r="A946" s="30">
        <v>943</v>
      </c>
      <c r="B946" s="31"/>
      <c r="C946" s="31"/>
      <c r="D946" s="32"/>
      <c r="E946" s="104"/>
      <c r="F946" s="31"/>
      <c r="G946" s="31"/>
      <c r="H946" s="33"/>
      <c r="I946" s="16"/>
      <c r="J946" s="34"/>
      <c r="K946" s="34"/>
      <c r="L946" s="35"/>
      <c r="M946" s="36"/>
      <c r="N946" s="37"/>
      <c r="O946" s="37"/>
      <c r="P946" s="37"/>
      <c r="Q946" s="38"/>
      <c r="R946" s="38"/>
      <c r="S946" s="37"/>
      <c r="T946" s="39"/>
      <c r="U946" s="39"/>
      <c r="V946" s="40"/>
      <c r="X946" t="str">
        <f>IF(('1 - Cover page'!$B$9-M946)&lt;6,"&lt;=5 Days","&gt;5 Days")</f>
        <v>&lt;=5 Days</v>
      </c>
      <c r="Y946" t="str">
        <f>IF(('1 - Cover page'!$B$9-M946)=0,"0", IF(('1 - Cover page'!$B$9-M946)= 1,"1", IF(('1 - Cover page'!$B$9-M946)= 2,"2", IF(('1 - Cover page'!$B$9-M946)= 3,"3", IF(('1 - Cover page'!$B$9-M946)= 4,"4", IF(('1 - Cover page'!$B$9-M946)= 5,"5", IF(('1 - Cover page'!$B$9-M946)= 6,"6", IF(('1 - Cover page'!$B$9-M946)= 7,"7", IF(('1 - Cover page'!$B$9-M946)= 8,"8", IF(('1 - Cover page'!$B$9-M946)= 9,"9", IF(('1 - Cover page'!$B$9-M946)= 10,"10", IF(('1 - Cover page'!$B$9-M946)= 11,"11", IF(('1 - Cover page'!$B$9-M946)= 12,"12", IF(('1 - Cover page'!$B$9-M946)= 13,"13", IF(('1 - Cover page'!$B$9-M946)= 14,"14", IF(('1 - Cover page'!$B$9-M946)= 15,"15",  ""))))))))))))))))</f>
        <v>0</v>
      </c>
      <c r="Z946" t="str">
        <f>IF(('1 - Cover page'!$B$9-I946)=0,"0", IF(('1 - Cover page'!$B$9-I946)= 1,"1", IF(('1 - Cover page'!$B$9-I946)= 2,"2", IF(('1 - Cover page'!$B$9-I946)= 3,"3", IF(('1 - Cover page'!$B$9-I946)= 4,"4", IF(('1 - Cover page'!$B$9-I946)= 5,"5", IF(('1 - Cover page'!$B$9-I946)= 6,"6", IF(('1 - Cover page'!$B$9-I946)= 7,"7", IF(('1 - Cover page'!$B$9-I946)= 8,"8", IF(('1 - Cover page'!$B$9-I946)= 9,"9", IF(('1 - Cover page'!$B$9-I946)= 10,"10", IF(('1 - Cover page'!$B$9-I946)= 11,"11", IF(('1 - Cover page'!$B$9-I946)= 12,"12", IF(('1 - Cover page'!$B$9-I946)= 13,"13", IF(('1 - Cover page'!$B$9-I946)= 14,"14", IF(('1 - Cover page'!$B$9-I946)= 15,"15",  ""))))))))))))))))</f>
        <v>0</v>
      </c>
      <c r="AA946" t="e">
        <f>VLOOKUP(E946,'Age group'!$A$2:$B$7,2,TRUE)</f>
        <v>#N/A</v>
      </c>
    </row>
    <row r="947" spans="1:27" ht="12.75" x14ac:dyDescent="0.2">
      <c r="A947" s="30">
        <v>944</v>
      </c>
      <c r="B947" s="31"/>
      <c r="C947" s="31"/>
      <c r="D947" s="32"/>
      <c r="E947" s="104"/>
      <c r="F947" s="31"/>
      <c r="G947" s="31"/>
      <c r="H947" s="33"/>
      <c r="I947" s="16"/>
      <c r="J947" s="34"/>
      <c r="K947" s="34"/>
      <c r="L947" s="35"/>
      <c r="M947" s="36"/>
      <c r="N947" s="37"/>
      <c r="O947" s="37"/>
      <c r="P947" s="37"/>
      <c r="Q947" s="38"/>
      <c r="R947" s="38"/>
      <c r="S947" s="37"/>
      <c r="T947" s="39"/>
      <c r="U947" s="39"/>
      <c r="V947" s="40"/>
      <c r="X947" t="str">
        <f>IF(('1 - Cover page'!$B$9-M947)&lt;6,"&lt;=5 Days","&gt;5 Days")</f>
        <v>&lt;=5 Days</v>
      </c>
      <c r="Y947" t="str">
        <f>IF(('1 - Cover page'!$B$9-M947)=0,"0", IF(('1 - Cover page'!$B$9-M947)= 1,"1", IF(('1 - Cover page'!$B$9-M947)= 2,"2", IF(('1 - Cover page'!$B$9-M947)= 3,"3", IF(('1 - Cover page'!$B$9-M947)= 4,"4", IF(('1 - Cover page'!$B$9-M947)= 5,"5", IF(('1 - Cover page'!$B$9-M947)= 6,"6", IF(('1 - Cover page'!$B$9-M947)= 7,"7", IF(('1 - Cover page'!$B$9-M947)= 8,"8", IF(('1 - Cover page'!$B$9-M947)= 9,"9", IF(('1 - Cover page'!$B$9-M947)= 10,"10", IF(('1 - Cover page'!$B$9-M947)= 11,"11", IF(('1 - Cover page'!$B$9-M947)= 12,"12", IF(('1 - Cover page'!$B$9-M947)= 13,"13", IF(('1 - Cover page'!$B$9-M947)= 14,"14", IF(('1 - Cover page'!$B$9-M947)= 15,"15",  ""))))))))))))))))</f>
        <v>0</v>
      </c>
      <c r="Z947" t="str">
        <f>IF(('1 - Cover page'!$B$9-I947)=0,"0", IF(('1 - Cover page'!$B$9-I947)= 1,"1", IF(('1 - Cover page'!$B$9-I947)= 2,"2", IF(('1 - Cover page'!$B$9-I947)= 3,"3", IF(('1 - Cover page'!$B$9-I947)= 4,"4", IF(('1 - Cover page'!$B$9-I947)= 5,"5", IF(('1 - Cover page'!$B$9-I947)= 6,"6", IF(('1 - Cover page'!$B$9-I947)= 7,"7", IF(('1 - Cover page'!$B$9-I947)= 8,"8", IF(('1 - Cover page'!$B$9-I947)= 9,"9", IF(('1 - Cover page'!$B$9-I947)= 10,"10", IF(('1 - Cover page'!$B$9-I947)= 11,"11", IF(('1 - Cover page'!$B$9-I947)= 12,"12", IF(('1 - Cover page'!$B$9-I947)= 13,"13", IF(('1 - Cover page'!$B$9-I947)= 14,"14", IF(('1 - Cover page'!$B$9-I947)= 15,"15",  ""))))))))))))))))</f>
        <v>0</v>
      </c>
      <c r="AA947" t="e">
        <f>VLOOKUP(E947,'Age group'!$A$2:$B$7,2,TRUE)</f>
        <v>#N/A</v>
      </c>
    </row>
    <row r="948" spans="1:27" ht="12.75" x14ac:dyDescent="0.2">
      <c r="A948" s="30">
        <v>945</v>
      </c>
      <c r="B948" s="31"/>
      <c r="C948" s="31"/>
      <c r="D948" s="32"/>
      <c r="E948" s="104"/>
      <c r="F948" s="31"/>
      <c r="G948" s="31"/>
      <c r="H948" s="33"/>
      <c r="I948" s="16"/>
      <c r="J948" s="34"/>
      <c r="K948" s="34"/>
      <c r="L948" s="35"/>
      <c r="M948" s="36"/>
      <c r="N948" s="37"/>
      <c r="O948" s="37"/>
      <c r="P948" s="37"/>
      <c r="Q948" s="38"/>
      <c r="R948" s="38"/>
      <c r="S948" s="37"/>
      <c r="T948" s="39"/>
      <c r="U948" s="39"/>
      <c r="V948" s="40"/>
      <c r="X948" t="str">
        <f>IF(('1 - Cover page'!$B$9-M948)&lt;6,"&lt;=5 Days","&gt;5 Days")</f>
        <v>&lt;=5 Days</v>
      </c>
      <c r="Y948" t="str">
        <f>IF(('1 - Cover page'!$B$9-M948)=0,"0", IF(('1 - Cover page'!$B$9-M948)= 1,"1", IF(('1 - Cover page'!$B$9-M948)= 2,"2", IF(('1 - Cover page'!$B$9-M948)= 3,"3", IF(('1 - Cover page'!$B$9-M948)= 4,"4", IF(('1 - Cover page'!$B$9-M948)= 5,"5", IF(('1 - Cover page'!$B$9-M948)= 6,"6", IF(('1 - Cover page'!$B$9-M948)= 7,"7", IF(('1 - Cover page'!$B$9-M948)= 8,"8", IF(('1 - Cover page'!$B$9-M948)= 9,"9", IF(('1 - Cover page'!$B$9-M948)= 10,"10", IF(('1 - Cover page'!$B$9-M948)= 11,"11", IF(('1 - Cover page'!$B$9-M948)= 12,"12", IF(('1 - Cover page'!$B$9-M948)= 13,"13", IF(('1 - Cover page'!$B$9-M948)= 14,"14", IF(('1 - Cover page'!$B$9-M948)= 15,"15",  ""))))))))))))))))</f>
        <v>0</v>
      </c>
      <c r="Z948" t="str">
        <f>IF(('1 - Cover page'!$B$9-I948)=0,"0", IF(('1 - Cover page'!$B$9-I948)= 1,"1", IF(('1 - Cover page'!$B$9-I948)= 2,"2", IF(('1 - Cover page'!$B$9-I948)= 3,"3", IF(('1 - Cover page'!$B$9-I948)= 4,"4", IF(('1 - Cover page'!$B$9-I948)= 5,"5", IF(('1 - Cover page'!$B$9-I948)= 6,"6", IF(('1 - Cover page'!$B$9-I948)= 7,"7", IF(('1 - Cover page'!$B$9-I948)= 8,"8", IF(('1 - Cover page'!$B$9-I948)= 9,"9", IF(('1 - Cover page'!$B$9-I948)= 10,"10", IF(('1 - Cover page'!$B$9-I948)= 11,"11", IF(('1 - Cover page'!$B$9-I948)= 12,"12", IF(('1 - Cover page'!$B$9-I948)= 13,"13", IF(('1 - Cover page'!$B$9-I948)= 14,"14", IF(('1 - Cover page'!$B$9-I948)= 15,"15",  ""))))))))))))))))</f>
        <v>0</v>
      </c>
      <c r="AA948" t="e">
        <f>VLOOKUP(E948,'Age group'!$A$2:$B$7,2,TRUE)</f>
        <v>#N/A</v>
      </c>
    </row>
    <row r="949" spans="1:27" ht="12.75" x14ac:dyDescent="0.2">
      <c r="A949" s="30">
        <v>946</v>
      </c>
      <c r="B949" s="31"/>
      <c r="C949" s="31"/>
      <c r="D949" s="32"/>
      <c r="E949" s="104"/>
      <c r="F949" s="31"/>
      <c r="G949" s="31"/>
      <c r="H949" s="33"/>
      <c r="I949" s="16"/>
      <c r="J949" s="34"/>
      <c r="K949" s="34"/>
      <c r="L949" s="35"/>
      <c r="M949" s="36"/>
      <c r="N949" s="37"/>
      <c r="O949" s="37"/>
      <c r="P949" s="37"/>
      <c r="Q949" s="38"/>
      <c r="R949" s="38"/>
      <c r="S949" s="37"/>
      <c r="T949" s="39"/>
      <c r="U949" s="39"/>
      <c r="V949" s="40"/>
      <c r="X949" t="str">
        <f>IF(('1 - Cover page'!$B$9-M949)&lt;6,"&lt;=5 Days","&gt;5 Days")</f>
        <v>&lt;=5 Days</v>
      </c>
      <c r="Y949" t="str">
        <f>IF(('1 - Cover page'!$B$9-M949)=0,"0", IF(('1 - Cover page'!$B$9-M949)= 1,"1", IF(('1 - Cover page'!$B$9-M949)= 2,"2", IF(('1 - Cover page'!$B$9-M949)= 3,"3", IF(('1 - Cover page'!$B$9-M949)= 4,"4", IF(('1 - Cover page'!$B$9-M949)= 5,"5", IF(('1 - Cover page'!$B$9-M949)= 6,"6", IF(('1 - Cover page'!$B$9-M949)= 7,"7", IF(('1 - Cover page'!$B$9-M949)= 8,"8", IF(('1 - Cover page'!$B$9-M949)= 9,"9", IF(('1 - Cover page'!$B$9-M949)= 10,"10", IF(('1 - Cover page'!$B$9-M949)= 11,"11", IF(('1 - Cover page'!$B$9-M949)= 12,"12", IF(('1 - Cover page'!$B$9-M949)= 13,"13", IF(('1 - Cover page'!$B$9-M949)= 14,"14", IF(('1 - Cover page'!$B$9-M949)= 15,"15",  ""))))))))))))))))</f>
        <v>0</v>
      </c>
      <c r="Z949" t="str">
        <f>IF(('1 - Cover page'!$B$9-I949)=0,"0", IF(('1 - Cover page'!$B$9-I949)= 1,"1", IF(('1 - Cover page'!$B$9-I949)= 2,"2", IF(('1 - Cover page'!$B$9-I949)= 3,"3", IF(('1 - Cover page'!$B$9-I949)= 4,"4", IF(('1 - Cover page'!$B$9-I949)= 5,"5", IF(('1 - Cover page'!$B$9-I949)= 6,"6", IF(('1 - Cover page'!$B$9-I949)= 7,"7", IF(('1 - Cover page'!$B$9-I949)= 8,"8", IF(('1 - Cover page'!$B$9-I949)= 9,"9", IF(('1 - Cover page'!$B$9-I949)= 10,"10", IF(('1 - Cover page'!$B$9-I949)= 11,"11", IF(('1 - Cover page'!$B$9-I949)= 12,"12", IF(('1 - Cover page'!$B$9-I949)= 13,"13", IF(('1 - Cover page'!$B$9-I949)= 14,"14", IF(('1 - Cover page'!$B$9-I949)= 15,"15",  ""))))))))))))))))</f>
        <v>0</v>
      </c>
      <c r="AA949" t="e">
        <f>VLOOKUP(E949,'Age group'!$A$2:$B$7,2,TRUE)</f>
        <v>#N/A</v>
      </c>
    </row>
    <row r="950" spans="1:27" ht="12.75" x14ac:dyDescent="0.2">
      <c r="A950" s="30">
        <v>947</v>
      </c>
      <c r="B950" s="31"/>
      <c r="C950" s="31"/>
      <c r="D950" s="32"/>
      <c r="E950" s="104"/>
      <c r="F950" s="31"/>
      <c r="G950" s="31"/>
      <c r="H950" s="33"/>
      <c r="I950" s="16"/>
      <c r="J950" s="34"/>
      <c r="K950" s="34"/>
      <c r="L950" s="35"/>
      <c r="M950" s="36"/>
      <c r="N950" s="37"/>
      <c r="O950" s="37"/>
      <c r="P950" s="37"/>
      <c r="Q950" s="38"/>
      <c r="R950" s="38"/>
      <c r="S950" s="37"/>
      <c r="T950" s="39"/>
      <c r="U950" s="39"/>
      <c r="V950" s="40"/>
      <c r="X950" t="str">
        <f>IF(('1 - Cover page'!$B$9-M950)&lt;6,"&lt;=5 Days","&gt;5 Days")</f>
        <v>&lt;=5 Days</v>
      </c>
      <c r="Y950" t="str">
        <f>IF(('1 - Cover page'!$B$9-M950)=0,"0", IF(('1 - Cover page'!$B$9-M950)= 1,"1", IF(('1 - Cover page'!$B$9-M950)= 2,"2", IF(('1 - Cover page'!$B$9-M950)= 3,"3", IF(('1 - Cover page'!$B$9-M950)= 4,"4", IF(('1 - Cover page'!$B$9-M950)= 5,"5", IF(('1 - Cover page'!$B$9-M950)= 6,"6", IF(('1 - Cover page'!$B$9-M950)= 7,"7", IF(('1 - Cover page'!$B$9-M950)= 8,"8", IF(('1 - Cover page'!$B$9-M950)= 9,"9", IF(('1 - Cover page'!$B$9-M950)= 10,"10", IF(('1 - Cover page'!$B$9-M950)= 11,"11", IF(('1 - Cover page'!$B$9-M950)= 12,"12", IF(('1 - Cover page'!$B$9-M950)= 13,"13", IF(('1 - Cover page'!$B$9-M950)= 14,"14", IF(('1 - Cover page'!$B$9-M950)= 15,"15",  ""))))))))))))))))</f>
        <v>0</v>
      </c>
      <c r="Z950" t="str">
        <f>IF(('1 - Cover page'!$B$9-I950)=0,"0", IF(('1 - Cover page'!$B$9-I950)= 1,"1", IF(('1 - Cover page'!$B$9-I950)= 2,"2", IF(('1 - Cover page'!$B$9-I950)= 3,"3", IF(('1 - Cover page'!$B$9-I950)= 4,"4", IF(('1 - Cover page'!$B$9-I950)= 5,"5", IF(('1 - Cover page'!$B$9-I950)= 6,"6", IF(('1 - Cover page'!$B$9-I950)= 7,"7", IF(('1 - Cover page'!$B$9-I950)= 8,"8", IF(('1 - Cover page'!$B$9-I950)= 9,"9", IF(('1 - Cover page'!$B$9-I950)= 10,"10", IF(('1 - Cover page'!$B$9-I950)= 11,"11", IF(('1 - Cover page'!$B$9-I950)= 12,"12", IF(('1 - Cover page'!$B$9-I950)= 13,"13", IF(('1 - Cover page'!$B$9-I950)= 14,"14", IF(('1 - Cover page'!$B$9-I950)= 15,"15",  ""))))))))))))))))</f>
        <v>0</v>
      </c>
      <c r="AA950" t="e">
        <f>VLOOKUP(E950,'Age group'!$A$2:$B$7,2,TRUE)</f>
        <v>#N/A</v>
      </c>
    </row>
    <row r="951" spans="1:27" ht="12.75" x14ac:dyDescent="0.2">
      <c r="A951" s="30">
        <v>948</v>
      </c>
      <c r="B951" s="31"/>
      <c r="C951" s="31"/>
      <c r="D951" s="32"/>
      <c r="E951" s="104"/>
      <c r="F951" s="31"/>
      <c r="G951" s="31"/>
      <c r="H951" s="33"/>
      <c r="I951" s="16"/>
      <c r="J951" s="34"/>
      <c r="K951" s="34"/>
      <c r="L951" s="35"/>
      <c r="M951" s="36"/>
      <c r="N951" s="37"/>
      <c r="O951" s="37"/>
      <c r="P951" s="37"/>
      <c r="Q951" s="38"/>
      <c r="R951" s="38"/>
      <c r="S951" s="37"/>
      <c r="T951" s="39"/>
      <c r="U951" s="39"/>
      <c r="V951" s="40"/>
      <c r="X951" t="str">
        <f>IF(('1 - Cover page'!$B$9-M951)&lt;6,"&lt;=5 Days","&gt;5 Days")</f>
        <v>&lt;=5 Days</v>
      </c>
      <c r="Y951" t="str">
        <f>IF(('1 - Cover page'!$B$9-M951)=0,"0", IF(('1 - Cover page'!$B$9-M951)= 1,"1", IF(('1 - Cover page'!$B$9-M951)= 2,"2", IF(('1 - Cover page'!$B$9-M951)= 3,"3", IF(('1 - Cover page'!$B$9-M951)= 4,"4", IF(('1 - Cover page'!$B$9-M951)= 5,"5", IF(('1 - Cover page'!$B$9-M951)= 6,"6", IF(('1 - Cover page'!$B$9-M951)= 7,"7", IF(('1 - Cover page'!$B$9-M951)= 8,"8", IF(('1 - Cover page'!$B$9-M951)= 9,"9", IF(('1 - Cover page'!$B$9-M951)= 10,"10", IF(('1 - Cover page'!$B$9-M951)= 11,"11", IF(('1 - Cover page'!$B$9-M951)= 12,"12", IF(('1 - Cover page'!$B$9-M951)= 13,"13", IF(('1 - Cover page'!$B$9-M951)= 14,"14", IF(('1 - Cover page'!$B$9-M951)= 15,"15",  ""))))))))))))))))</f>
        <v>0</v>
      </c>
      <c r="Z951" t="str">
        <f>IF(('1 - Cover page'!$B$9-I951)=0,"0", IF(('1 - Cover page'!$B$9-I951)= 1,"1", IF(('1 - Cover page'!$B$9-I951)= 2,"2", IF(('1 - Cover page'!$B$9-I951)= 3,"3", IF(('1 - Cover page'!$B$9-I951)= 4,"4", IF(('1 - Cover page'!$B$9-I951)= 5,"5", IF(('1 - Cover page'!$B$9-I951)= 6,"6", IF(('1 - Cover page'!$B$9-I951)= 7,"7", IF(('1 - Cover page'!$B$9-I951)= 8,"8", IF(('1 - Cover page'!$B$9-I951)= 9,"9", IF(('1 - Cover page'!$B$9-I951)= 10,"10", IF(('1 - Cover page'!$B$9-I951)= 11,"11", IF(('1 - Cover page'!$B$9-I951)= 12,"12", IF(('1 - Cover page'!$B$9-I951)= 13,"13", IF(('1 - Cover page'!$B$9-I951)= 14,"14", IF(('1 - Cover page'!$B$9-I951)= 15,"15",  ""))))))))))))))))</f>
        <v>0</v>
      </c>
      <c r="AA951" t="e">
        <f>VLOOKUP(E951,'Age group'!$A$2:$B$7,2,TRUE)</f>
        <v>#N/A</v>
      </c>
    </row>
    <row r="952" spans="1:27" ht="12.75" x14ac:dyDescent="0.2">
      <c r="A952" s="30">
        <v>949</v>
      </c>
      <c r="B952" s="31"/>
      <c r="C952" s="31"/>
      <c r="D952" s="32"/>
      <c r="E952" s="104"/>
      <c r="F952" s="31"/>
      <c r="G952" s="31"/>
      <c r="H952" s="33"/>
      <c r="I952" s="16"/>
      <c r="J952" s="34"/>
      <c r="K952" s="34"/>
      <c r="L952" s="35"/>
      <c r="M952" s="36"/>
      <c r="N952" s="37"/>
      <c r="O952" s="37"/>
      <c r="P952" s="37"/>
      <c r="Q952" s="38"/>
      <c r="R952" s="38"/>
      <c r="S952" s="37"/>
      <c r="T952" s="39"/>
      <c r="U952" s="39"/>
      <c r="V952" s="40"/>
      <c r="X952" t="str">
        <f>IF(('1 - Cover page'!$B$9-M952)&lt;6,"&lt;=5 Days","&gt;5 Days")</f>
        <v>&lt;=5 Days</v>
      </c>
      <c r="Y952" t="str">
        <f>IF(('1 - Cover page'!$B$9-M952)=0,"0", IF(('1 - Cover page'!$B$9-M952)= 1,"1", IF(('1 - Cover page'!$B$9-M952)= 2,"2", IF(('1 - Cover page'!$B$9-M952)= 3,"3", IF(('1 - Cover page'!$B$9-M952)= 4,"4", IF(('1 - Cover page'!$B$9-M952)= 5,"5", IF(('1 - Cover page'!$B$9-M952)= 6,"6", IF(('1 - Cover page'!$B$9-M952)= 7,"7", IF(('1 - Cover page'!$B$9-M952)= 8,"8", IF(('1 - Cover page'!$B$9-M952)= 9,"9", IF(('1 - Cover page'!$B$9-M952)= 10,"10", IF(('1 - Cover page'!$B$9-M952)= 11,"11", IF(('1 - Cover page'!$B$9-M952)= 12,"12", IF(('1 - Cover page'!$B$9-M952)= 13,"13", IF(('1 - Cover page'!$B$9-M952)= 14,"14", IF(('1 - Cover page'!$B$9-M952)= 15,"15",  ""))))))))))))))))</f>
        <v>0</v>
      </c>
      <c r="Z952" t="str">
        <f>IF(('1 - Cover page'!$B$9-I952)=0,"0", IF(('1 - Cover page'!$B$9-I952)= 1,"1", IF(('1 - Cover page'!$B$9-I952)= 2,"2", IF(('1 - Cover page'!$B$9-I952)= 3,"3", IF(('1 - Cover page'!$B$9-I952)= 4,"4", IF(('1 - Cover page'!$B$9-I952)= 5,"5", IF(('1 - Cover page'!$B$9-I952)= 6,"6", IF(('1 - Cover page'!$B$9-I952)= 7,"7", IF(('1 - Cover page'!$B$9-I952)= 8,"8", IF(('1 - Cover page'!$B$9-I952)= 9,"9", IF(('1 - Cover page'!$B$9-I952)= 10,"10", IF(('1 - Cover page'!$B$9-I952)= 11,"11", IF(('1 - Cover page'!$B$9-I952)= 12,"12", IF(('1 - Cover page'!$B$9-I952)= 13,"13", IF(('1 - Cover page'!$B$9-I952)= 14,"14", IF(('1 - Cover page'!$B$9-I952)= 15,"15",  ""))))))))))))))))</f>
        <v>0</v>
      </c>
      <c r="AA952" t="e">
        <f>VLOOKUP(E952,'Age group'!$A$2:$B$7,2,TRUE)</f>
        <v>#N/A</v>
      </c>
    </row>
    <row r="953" spans="1:27" ht="12.75" x14ac:dyDescent="0.2">
      <c r="A953" s="30">
        <v>950</v>
      </c>
      <c r="B953" s="31"/>
      <c r="C953" s="31"/>
      <c r="D953" s="32"/>
      <c r="E953" s="104"/>
      <c r="F953" s="31"/>
      <c r="G953" s="31"/>
      <c r="H953" s="33"/>
      <c r="I953" s="16"/>
      <c r="J953" s="34"/>
      <c r="K953" s="34"/>
      <c r="L953" s="35"/>
      <c r="M953" s="36"/>
      <c r="N953" s="37"/>
      <c r="O953" s="37"/>
      <c r="P953" s="37"/>
      <c r="Q953" s="38"/>
      <c r="R953" s="38"/>
      <c r="S953" s="37"/>
      <c r="T953" s="39"/>
      <c r="U953" s="39"/>
      <c r="V953" s="40"/>
      <c r="X953" t="str">
        <f>IF(('1 - Cover page'!$B$9-M953)&lt;6,"&lt;=5 Days","&gt;5 Days")</f>
        <v>&lt;=5 Days</v>
      </c>
      <c r="Y953" t="str">
        <f>IF(('1 - Cover page'!$B$9-M953)=0,"0", IF(('1 - Cover page'!$B$9-M953)= 1,"1", IF(('1 - Cover page'!$B$9-M953)= 2,"2", IF(('1 - Cover page'!$B$9-M953)= 3,"3", IF(('1 - Cover page'!$B$9-M953)= 4,"4", IF(('1 - Cover page'!$B$9-M953)= 5,"5", IF(('1 - Cover page'!$B$9-M953)= 6,"6", IF(('1 - Cover page'!$B$9-M953)= 7,"7", IF(('1 - Cover page'!$B$9-M953)= 8,"8", IF(('1 - Cover page'!$B$9-M953)= 9,"9", IF(('1 - Cover page'!$B$9-M953)= 10,"10", IF(('1 - Cover page'!$B$9-M953)= 11,"11", IF(('1 - Cover page'!$B$9-M953)= 12,"12", IF(('1 - Cover page'!$B$9-M953)= 13,"13", IF(('1 - Cover page'!$B$9-M953)= 14,"14", IF(('1 - Cover page'!$B$9-M953)= 15,"15",  ""))))))))))))))))</f>
        <v>0</v>
      </c>
      <c r="Z953" t="str">
        <f>IF(('1 - Cover page'!$B$9-I953)=0,"0", IF(('1 - Cover page'!$B$9-I953)= 1,"1", IF(('1 - Cover page'!$B$9-I953)= 2,"2", IF(('1 - Cover page'!$B$9-I953)= 3,"3", IF(('1 - Cover page'!$B$9-I953)= 4,"4", IF(('1 - Cover page'!$B$9-I953)= 5,"5", IF(('1 - Cover page'!$B$9-I953)= 6,"6", IF(('1 - Cover page'!$B$9-I953)= 7,"7", IF(('1 - Cover page'!$B$9-I953)= 8,"8", IF(('1 - Cover page'!$B$9-I953)= 9,"9", IF(('1 - Cover page'!$B$9-I953)= 10,"10", IF(('1 - Cover page'!$B$9-I953)= 11,"11", IF(('1 - Cover page'!$B$9-I953)= 12,"12", IF(('1 - Cover page'!$B$9-I953)= 13,"13", IF(('1 - Cover page'!$B$9-I953)= 14,"14", IF(('1 - Cover page'!$B$9-I953)= 15,"15",  ""))))))))))))))))</f>
        <v>0</v>
      </c>
      <c r="AA953" t="e">
        <f>VLOOKUP(E953,'Age group'!$A$2:$B$7,2,TRUE)</f>
        <v>#N/A</v>
      </c>
    </row>
    <row r="954" spans="1:27" ht="12.75" x14ac:dyDescent="0.2">
      <c r="A954" s="30">
        <v>951</v>
      </c>
      <c r="B954" s="31"/>
      <c r="C954" s="31"/>
      <c r="D954" s="32"/>
      <c r="E954" s="104"/>
      <c r="F954" s="31"/>
      <c r="G954" s="31"/>
      <c r="H954" s="33"/>
      <c r="I954" s="16"/>
      <c r="J954" s="34"/>
      <c r="K954" s="34"/>
      <c r="L954" s="35"/>
      <c r="M954" s="36"/>
      <c r="N954" s="37"/>
      <c r="O954" s="37"/>
      <c r="P954" s="37"/>
      <c r="Q954" s="38"/>
      <c r="R954" s="38"/>
      <c r="S954" s="37"/>
      <c r="T954" s="39"/>
      <c r="U954" s="39"/>
      <c r="V954" s="40"/>
      <c r="X954" t="str">
        <f>IF(('1 - Cover page'!$B$9-M954)&lt;6,"&lt;=5 Days","&gt;5 Days")</f>
        <v>&lt;=5 Days</v>
      </c>
      <c r="Y954" t="str">
        <f>IF(('1 - Cover page'!$B$9-M954)=0,"0", IF(('1 - Cover page'!$B$9-M954)= 1,"1", IF(('1 - Cover page'!$B$9-M954)= 2,"2", IF(('1 - Cover page'!$B$9-M954)= 3,"3", IF(('1 - Cover page'!$B$9-M954)= 4,"4", IF(('1 - Cover page'!$B$9-M954)= 5,"5", IF(('1 - Cover page'!$B$9-M954)= 6,"6", IF(('1 - Cover page'!$B$9-M954)= 7,"7", IF(('1 - Cover page'!$B$9-M954)= 8,"8", IF(('1 - Cover page'!$B$9-M954)= 9,"9", IF(('1 - Cover page'!$B$9-M954)= 10,"10", IF(('1 - Cover page'!$B$9-M954)= 11,"11", IF(('1 - Cover page'!$B$9-M954)= 12,"12", IF(('1 - Cover page'!$B$9-M954)= 13,"13", IF(('1 - Cover page'!$B$9-M954)= 14,"14", IF(('1 - Cover page'!$B$9-M954)= 15,"15",  ""))))))))))))))))</f>
        <v>0</v>
      </c>
      <c r="Z954" t="str">
        <f>IF(('1 - Cover page'!$B$9-I954)=0,"0", IF(('1 - Cover page'!$B$9-I954)= 1,"1", IF(('1 - Cover page'!$B$9-I954)= 2,"2", IF(('1 - Cover page'!$B$9-I954)= 3,"3", IF(('1 - Cover page'!$B$9-I954)= 4,"4", IF(('1 - Cover page'!$B$9-I954)= 5,"5", IF(('1 - Cover page'!$B$9-I954)= 6,"6", IF(('1 - Cover page'!$B$9-I954)= 7,"7", IF(('1 - Cover page'!$B$9-I954)= 8,"8", IF(('1 - Cover page'!$B$9-I954)= 9,"9", IF(('1 - Cover page'!$B$9-I954)= 10,"10", IF(('1 - Cover page'!$B$9-I954)= 11,"11", IF(('1 - Cover page'!$B$9-I954)= 12,"12", IF(('1 - Cover page'!$B$9-I954)= 13,"13", IF(('1 - Cover page'!$B$9-I954)= 14,"14", IF(('1 - Cover page'!$B$9-I954)= 15,"15",  ""))))))))))))))))</f>
        <v>0</v>
      </c>
      <c r="AA954" t="e">
        <f>VLOOKUP(E954,'Age group'!$A$2:$B$7,2,TRUE)</f>
        <v>#N/A</v>
      </c>
    </row>
    <row r="955" spans="1:27" ht="12.75" x14ac:dyDescent="0.2">
      <c r="A955" s="30">
        <v>952</v>
      </c>
      <c r="B955" s="31"/>
      <c r="C955" s="31"/>
      <c r="D955" s="32"/>
      <c r="E955" s="104"/>
      <c r="F955" s="31"/>
      <c r="G955" s="31"/>
      <c r="H955" s="33"/>
      <c r="I955" s="16"/>
      <c r="J955" s="34"/>
      <c r="K955" s="34"/>
      <c r="L955" s="35"/>
      <c r="M955" s="36"/>
      <c r="N955" s="37"/>
      <c r="O955" s="37"/>
      <c r="P955" s="37"/>
      <c r="Q955" s="38"/>
      <c r="R955" s="38"/>
      <c r="S955" s="37"/>
      <c r="T955" s="39"/>
      <c r="U955" s="39"/>
      <c r="V955" s="40"/>
      <c r="X955" t="str">
        <f>IF(('1 - Cover page'!$B$9-M955)&lt;6,"&lt;=5 Days","&gt;5 Days")</f>
        <v>&lt;=5 Days</v>
      </c>
      <c r="Y955" t="str">
        <f>IF(('1 - Cover page'!$B$9-M955)=0,"0", IF(('1 - Cover page'!$B$9-M955)= 1,"1", IF(('1 - Cover page'!$B$9-M955)= 2,"2", IF(('1 - Cover page'!$B$9-M955)= 3,"3", IF(('1 - Cover page'!$B$9-M955)= 4,"4", IF(('1 - Cover page'!$B$9-M955)= 5,"5", IF(('1 - Cover page'!$B$9-M955)= 6,"6", IF(('1 - Cover page'!$B$9-M955)= 7,"7", IF(('1 - Cover page'!$B$9-M955)= 8,"8", IF(('1 - Cover page'!$B$9-M955)= 9,"9", IF(('1 - Cover page'!$B$9-M955)= 10,"10", IF(('1 - Cover page'!$B$9-M955)= 11,"11", IF(('1 - Cover page'!$B$9-M955)= 12,"12", IF(('1 - Cover page'!$B$9-M955)= 13,"13", IF(('1 - Cover page'!$B$9-M955)= 14,"14", IF(('1 - Cover page'!$B$9-M955)= 15,"15",  ""))))))))))))))))</f>
        <v>0</v>
      </c>
      <c r="Z955" t="str">
        <f>IF(('1 - Cover page'!$B$9-I955)=0,"0", IF(('1 - Cover page'!$B$9-I955)= 1,"1", IF(('1 - Cover page'!$B$9-I955)= 2,"2", IF(('1 - Cover page'!$B$9-I955)= 3,"3", IF(('1 - Cover page'!$B$9-I955)= 4,"4", IF(('1 - Cover page'!$B$9-I955)= 5,"5", IF(('1 - Cover page'!$B$9-I955)= 6,"6", IF(('1 - Cover page'!$B$9-I955)= 7,"7", IF(('1 - Cover page'!$B$9-I955)= 8,"8", IF(('1 - Cover page'!$B$9-I955)= 9,"9", IF(('1 - Cover page'!$B$9-I955)= 10,"10", IF(('1 - Cover page'!$B$9-I955)= 11,"11", IF(('1 - Cover page'!$B$9-I955)= 12,"12", IF(('1 - Cover page'!$B$9-I955)= 13,"13", IF(('1 - Cover page'!$B$9-I955)= 14,"14", IF(('1 - Cover page'!$B$9-I955)= 15,"15",  ""))))))))))))))))</f>
        <v>0</v>
      </c>
      <c r="AA955" t="e">
        <f>VLOOKUP(E955,'Age group'!$A$2:$B$7,2,TRUE)</f>
        <v>#N/A</v>
      </c>
    </row>
    <row r="956" spans="1:27" ht="12.75" x14ac:dyDescent="0.2">
      <c r="A956" s="30">
        <v>953</v>
      </c>
      <c r="B956" s="31"/>
      <c r="C956" s="31"/>
      <c r="D956" s="32"/>
      <c r="E956" s="104"/>
      <c r="F956" s="31"/>
      <c r="G956" s="31"/>
      <c r="H956" s="33"/>
      <c r="I956" s="16"/>
      <c r="J956" s="34"/>
      <c r="K956" s="34"/>
      <c r="L956" s="35"/>
      <c r="M956" s="36"/>
      <c r="N956" s="37"/>
      <c r="O956" s="37"/>
      <c r="P956" s="37"/>
      <c r="Q956" s="38"/>
      <c r="R956" s="38"/>
      <c r="S956" s="37"/>
      <c r="T956" s="39"/>
      <c r="U956" s="39"/>
      <c r="V956" s="40"/>
      <c r="X956" t="str">
        <f>IF(('1 - Cover page'!$B$9-M956)&lt;6,"&lt;=5 Days","&gt;5 Days")</f>
        <v>&lt;=5 Days</v>
      </c>
      <c r="Y956" t="str">
        <f>IF(('1 - Cover page'!$B$9-M956)=0,"0", IF(('1 - Cover page'!$B$9-M956)= 1,"1", IF(('1 - Cover page'!$B$9-M956)= 2,"2", IF(('1 - Cover page'!$B$9-M956)= 3,"3", IF(('1 - Cover page'!$B$9-M956)= 4,"4", IF(('1 - Cover page'!$B$9-M956)= 5,"5", IF(('1 - Cover page'!$B$9-M956)= 6,"6", IF(('1 - Cover page'!$B$9-M956)= 7,"7", IF(('1 - Cover page'!$B$9-M956)= 8,"8", IF(('1 - Cover page'!$B$9-M956)= 9,"9", IF(('1 - Cover page'!$B$9-M956)= 10,"10", IF(('1 - Cover page'!$B$9-M956)= 11,"11", IF(('1 - Cover page'!$B$9-M956)= 12,"12", IF(('1 - Cover page'!$B$9-M956)= 13,"13", IF(('1 - Cover page'!$B$9-M956)= 14,"14", IF(('1 - Cover page'!$B$9-M956)= 15,"15",  ""))))))))))))))))</f>
        <v>0</v>
      </c>
      <c r="Z956" t="str">
        <f>IF(('1 - Cover page'!$B$9-I956)=0,"0", IF(('1 - Cover page'!$B$9-I956)= 1,"1", IF(('1 - Cover page'!$B$9-I956)= 2,"2", IF(('1 - Cover page'!$B$9-I956)= 3,"3", IF(('1 - Cover page'!$B$9-I956)= 4,"4", IF(('1 - Cover page'!$B$9-I956)= 5,"5", IF(('1 - Cover page'!$B$9-I956)= 6,"6", IF(('1 - Cover page'!$B$9-I956)= 7,"7", IF(('1 - Cover page'!$B$9-I956)= 8,"8", IF(('1 - Cover page'!$B$9-I956)= 9,"9", IF(('1 - Cover page'!$B$9-I956)= 10,"10", IF(('1 - Cover page'!$B$9-I956)= 11,"11", IF(('1 - Cover page'!$B$9-I956)= 12,"12", IF(('1 - Cover page'!$B$9-I956)= 13,"13", IF(('1 - Cover page'!$B$9-I956)= 14,"14", IF(('1 - Cover page'!$B$9-I956)= 15,"15",  ""))))))))))))))))</f>
        <v>0</v>
      </c>
      <c r="AA956" t="e">
        <f>VLOOKUP(E956,'Age group'!$A$2:$B$7,2,TRUE)</f>
        <v>#N/A</v>
      </c>
    </row>
    <row r="957" spans="1:27" ht="12.75" x14ac:dyDescent="0.2">
      <c r="A957" s="30">
        <v>954</v>
      </c>
      <c r="B957" s="31"/>
      <c r="C957" s="31"/>
      <c r="D957" s="32"/>
      <c r="E957" s="104"/>
      <c r="F957" s="31"/>
      <c r="G957" s="31"/>
      <c r="H957" s="33"/>
      <c r="I957" s="16"/>
      <c r="J957" s="34"/>
      <c r="K957" s="34"/>
      <c r="L957" s="35"/>
      <c r="M957" s="36"/>
      <c r="N957" s="37"/>
      <c r="O957" s="37"/>
      <c r="P957" s="37"/>
      <c r="Q957" s="38"/>
      <c r="R957" s="38"/>
      <c r="S957" s="37"/>
      <c r="T957" s="39"/>
      <c r="U957" s="39"/>
      <c r="V957" s="40"/>
      <c r="X957" t="str">
        <f>IF(('1 - Cover page'!$B$9-M957)&lt;6,"&lt;=5 Days","&gt;5 Days")</f>
        <v>&lt;=5 Days</v>
      </c>
      <c r="Y957" t="str">
        <f>IF(('1 - Cover page'!$B$9-M957)=0,"0", IF(('1 - Cover page'!$B$9-M957)= 1,"1", IF(('1 - Cover page'!$B$9-M957)= 2,"2", IF(('1 - Cover page'!$B$9-M957)= 3,"3", IF(('1 - Cover page'!$B$9-M957)= 4,"4", IF(('1 - Cover page'!$B$9-M957)= 5,"5", IF(('1 - Cover page'!$B$9-M957)= 6,"6", IF(('1 - Cover page'!$B$9-M957)= 7,"7", IF(('1 - Cover page'!$B$9-M957)= 8,"8", IF(('1 - Cover page'!$B$9-M957)= 9,"9", IF(('1 - Cover page'!$B$9-M957)= 10,"10", IF(('1 - Cover page'!$B$9-M957)= 11,"11", IF(('1 - Cover page'!$B$9-M957)= 12,"12", IF(('1 - Cover page'!$B$9-M957)= 13,"13", IF(('1 - Cover page'!$B$9-M957)= 14,"14", IF(('1 - Cover page'!$B$9-M957)= 15,"15",  ""))))))))))))))))</f>
        <v>0</v>
      </c>
      <c r="Z957" t="str">
        <f>IF(('1 - Cover page'!$B$9-I957)=0,"0", IF(('1 - Cover page'!$B$9-I957)= 1,"1", IF(('1 - Cover page'!$B$9-I957)= 2,"2", IF(('1 - Cover page'!$B$9-I957)= 3,"3", IF(('1 - Cover page'!$B$9-I957)= 4,"4", IF(('1 - Cover page'!$B$9-I957)= 5,"5", IF(('1 - Cover page'!$B$9-I957)= 6,"6", IF(('1 - Cover page'!$B$9-I957)= 7,"7", IF(('1 - Cover page'!$B$9-I957)= 8,"8", IF(('1 - Cover page'!$B$9-I957)= 9,"9", IF(('1 - Cover page'!$B$9-I957)= 10,"10", IF(('1 - Cover page'!$B$9-I957)= 11,"11", IF(('1 - Cover page'!$B$9-I957)= 12,"12", IF(('1 - Cover page'!$B$9-I957)= 13,"13", IF(('1 - Cover page'!$B$9-I957)= 14,"14", IF(('1 - Cover page'!$B$9-I957)= 15,"15",  ""))))))))))))))))</f>
        <v>0</v>
      </c>
      <c r="AA957" t="e">
        <f>VLOOKUP(E957,'Age group'!$A$2:$B$7,2,TRUE)</f>
        <v>#N/A</v>
      </c>
    </row>
    <row r="958" spans="1:27" ht="12.75" x14ac:dyDescent="0.2">
      <c r="A958" s="30">
        <v>955</v>
      </c>
      <c r="B958" s="31"/>
      <c r="C958" s="31"/>
      <c r="D958" s="32"/>
      <c r="E958" s="104"/>
      <c r="F958" s="31"/>
      <c r="G958" s="31"/>
      <c r="H958" s="33"/>
      <c r="I958" s="16"/>
      <c r="J958" s="34"/>
      <c r="K958" s="34"/>
      <c r="L958" s="35"/>
      <c r="M958" s="36"/>
      <c r="N958" s="37"/>
      <c r="O958" s="37"/>
      <c r="P958" s="37"/>
      <c r="Q958" s="38"/>
      <c r="R958" s="38"/>
      <c r="S958" s="37"/>
      <c r="T958" s="39"/>
      <c r="U958" s="39"/>
      <c r="V958" s="40"/>
      <c r="X958" t="str">
        <f>IF(('1 - Cover page'!$B$9-M958)&lt;6,"&lt;=5 Days","&gt;5 Days")</f>
        <v>&lt;=5 Days</v>
      </c>
      <c r="Y958" t="str">
        <f>IF(('1 - Cover page'!$B$9-M958)=0,"0", IF(('1 - Cover page'!$B$9-M958)= 1,"1", IF(('1 - Cover page'!$B$9-M958)= 2,"2", IF(('1 - Cover page'!$B$9-M958)= 3,"3", IF(('1 - Cover page'!$B$9-M958)= 4,"4", IF(('1 - Cover page'!$B$9-M958)= 5,"5", IF(('1 - Cover page'!$B$9-M958)= 6,"6", IF(('1 - Cover page'!$B$9-M958)= 7,"7", IF(('1 - Cover page'!$B$9-M958)= 8,"8", IF(('1 - Cover page'!$B$9-M958)= 9,"9", IF(('1 - Cover page'!$B$9-M958)= 10,"10", IF(('1 - Cover page'!$B$9-M958)= 11,"11", IF(('1 - Cover page'!$B$9-M958)= 12,"12", IF(('1 - Cover page'!$B$9-M958)= 13,"13", IF(('1 - Cover page'!$B$9-M958)= 14,"14", IF(('1 - Cover page'!$B$9-M958)= 15,"15",  ""))))))))))))))))</f>
        <v>0</v>
      </c>
      <c r="Z958" t="str">
        <f>IF(('1 - Cover page'!$B$9-I958)=0,"0", IF(('1 - Cover page'!$B$9-I958)= 1,"1", IF(('1 - Cover page'!$B$9-I958)= 2,"2", IF(('1 - Cover page'!$B$9-I958)= 3,"3", IF(('1 - Cover page'!$B$9-I958)= 4,"4", IF(('1 - Cover page'!$B$9-I958)= 5,"5", IF(('1 - Cover page'!$B$9-I958)= 6,"6", IF(('1 - Cover page'!$B$9-I958)= 7,"7", IF(('1 - Cover page'!$B$9-I958)= 8,"8", IF(('1 - Cover page'!$B$9-I958)= 9,"9", IF(('1 - Cover page'!$B$9-I958)= 10,"10", IF(('1 - Cover page'!$B$9-I958)= 11,"11", IF(('1 - Cover page'!$B$9-I958)= 12,"12", IF(('1 - Cover page'!$B$9-I958)= 13,"13", IF(('1 - Cover page'!$B$9-I958)= 14,"14", IF(('1 - Cover page'!$B$9-I958)= 15,"15",  ""))))))))))))))))</f>
        <v>0</v>
      </c>
      <c r="AA958" t="e">
        <f>VLOOKUP(E958,'Age group'!$A$2:$B$7,2,TRUE)</f>
        <v>#N/A</v>
      </c>
    </row>
    <row r="959" spans="1:27" ht="12.75" x14ac:dyDescent="0.2">
      <c r="A959" s="30">
        <v>956</v>
      </c>
      <c r="B959" s="31"/>
      <c r="C959" s="31"/>
      <c r="D959" s="32"/>
      <c r="E959" s="104"/>
      <c r="F959" s="31"/>
      <c r="G959" s="31"/>
      <c r="H959" s="33"/>
      <c r="I959" s="16"/>
      <c r="J959" s="34"/>
      <c r="K959" s="34"/>
      <c r="L959" s="35"/>
      <c r="M959" s="36"/>
      <c r="N959" s="37"/>
      <c r="O959" s="37"/>
      <c r="P959" s="37"/>
      <c r="Q959" s="38"/>
      <c r="R959" s="38"/>
      <c r="S959" s="37"/>
      <c r="T959" s="39"/>
      <c r="U959" s="39"/>
      <c r="V959" s="40"/>
      <c r="X959" t="str">
        <f>IF(('1 - Cover page'!$B$9-M959)&lt;6,"&lt;=5 Days","&gt;5 Days")</f>
        <v>&lt;=5 Days</v>
      </c>
      <c r="Y959" t="str">
        <f>IF(('1 - Cover page'!$B$9-M959)=0,"0", IF(('1 - Cover page'!$B$9-M959)= 1,"1", IF(('1 - Cover page'!$B$9-M959)= 2,"2", IF(('1 - Cover page'!$B$9-M959)= 3,"3", IF(('1 - Cover page'!$B$9-M959)= 4,"4", IF(('1 - Cover page'!$B$9-M959)= 5,"5", IF(('1 - Cover page'!$B$9-M959)= 6,"6", IF(('1 - Cover page'!$B$9-M959)= 7,"7", IF(('1 - Cover page'!$B$9-M959)= 8,"8", IF(('1 - Cover page'!$B$9-M959)= 9,"9", IF(('1 - Cover page'!$B$9-M959)= 10,"10", IF(('1 - Cover page'!$B$9-M959)= 11,"11", IF(('1 - Cover page'!$B$9-M959)= 12,"12", IF(('1 - Cover page'!$B$9-M959)= 13,"13", IF(('1 - Cover page'!$B$9-M959)= 14,"14", IF(('1 - Cover page'!$B$9-M959)= 15,"15",  ""))))))))))))))))</f>
        <v>0</v>
      </c>
      <c r="Z959" t="str">
        <f>IF(('1 - Cover page'!$B$9-I959)=0,"0", IF(('1 - Cover page'!$B$9-I959)= 1,"1", IF(('1 - Cover page'!$B$9-I959)= 2,"2", IF(('1 - Cover page'!$B$9-I959)= 3,"3", IF(('1 - Cover page'!$B$9-I959)= 4,"4", IF(('1 - Cover page'!$B$9-I959)= 5,"5", IF(('1 - Cover page'!$B$9-I959)= 6,"6", IF(('1 - Cover page'!$B$9-I959)= 7,"7", IF(('1 - Cover page'!$B$9-I959)= 8,"8", IF(('1 - Cover page'!$B$9-I959)= 9,"9", IF(('1 - Cover page'!$B$9-I959)= 10,"10", IF(('1 - Cover page'!$B$9-I959)= 11,"11", IF(('1 - Cover page'!$B$9-I959)= 12,"12", IF(('1 - Cover page'!$B$9-I959)= 13,"13", IF(('1 - Cover page'!$B$9-I959)= 14,"14", IF(('1 - Cover page'!$B$9-I959)= 15,"15",  ""))))))))))))))))</f>
        <v>0</v>
      </c>
      <c r="AA959" t="e">
        <f>VLOOKUP(E959,'Age group'!$A$2:$B$7,2,TRUE)</f>
        <v>#N/A</v>
      </c>
    </row>
    <row r="960" spans="1:27" ht="12.75" x14ac:dyDescent="0.2">
      <c r="A960" s="30">
        <v>957</v>
      </c>
      <c r="B960" s="31"/>
      <c r="C960" s="31"/>
      <c r="D960" s="32"/>
      <c r="E960" s="104"/>
      <c r="F960" s="31"/>
      <c r="G960" s="31"/>
      <c r="H960" s="33"/>
      <c r="I960" s="16"/>
      <c r="J960" s="34"/>
      <c r="K960" s="34"/>
      <c r="L960" s="35"/>
      <c r="M960" s="36"/>
      <c r="N960" s="37"/>
      <c r="O960" s="37"/>
      <c r="P960" s="37"/>
      <c r="Q960" s="38"/>
      <c r="R960" s="38"/>
      <c r="S960" s="37"/>
      <c r="T960" s="39"/>
      <c r="U960" s="39"/>
      <c r="V960" s="40"/>
      <c r="X960" t="str">
        <f>IF(('1 - Cover page'!$B$9-M960)&lt;6,"&lt;=5 Days","&gt;5 Days")</f>
        <v>&lt;=5 Days</v>
      </c>
      <c r="Y960" t="str">
        <f>IF(('1 - Cover page'!$B$9-M960)=0,"0", IF(('1 - Cover page'!$B$9-M960)= 1,"1", IF(('1 - Cover page'!$B$9-M960)= 2,"2", IF(('1 - Cover page'!$B$9-M960)= 3,"3", IF(('1 - Cover page'!$B$9-M960)= 4,"4", IF(('1 - Cover page'!$B$9-M960)= 5,"5", IF(('1 - Cover page'!$B$9-M960)= 6,"6", IF(('1 - Cover page'!$B$9-M960)= 7,"7", IF(('1 - Cover page'!$B$9-M960)= 8,"8", IF(('1 - Cover page'!$B$9-M960)= 9,"9", IF(('1 - Cover page'!$B$9-M960)= 10,"10", IF(('1 - Cover page'!$B$9-M960)= 11,"11", IF(('1 - Cover page'!$B$9-M960)= 12,"12", IF(('1 - Cover page'!$B$9-M960)= 13,"13", IF(('1 - Cover page'!$B$9-M960)= 14,"14", IF(('1 - Cover page'!$B$9-M960)= 15,"15",  ""))))))))))))))))</f>
        <v>0</v>
      </c>
      <c r="Z960" t="str">
        <f>IF(('1 - Cover page'!$B$9-I960)=0,"0", IF(('1 - Cover page'!$B$9-I960)= 1,"1", IF(('1 - Cover page'!$B$9-I960)= 2,"2", IF(('1 - Cover page'!$B$9-I960)= 3,"3", IF(('1 - Cover page'!$B$9-I960)= 4,"4", IF(('1 - Cover page'!$B$9-I960)= 5,"5", IF(('1 - Cover page'!$B$9-I960)= 6,"6", IF(('1 - Cover page'!$B$9-I960)= 7,"7", IF(('1 - Cover page'!$B$9-I960)= 8,"8", IF(('1 - Cover page'!$B$9-I960)= 9,"9", IF(('1 - Cover page'!$B$9-I960)= 10,"10", IF(('1 - Cover page'!$B$9-I960)= 11,"11", IF(('1 - Cover page'!$B$9-I960)= 12,"12", IF(('1 - Cover page'!$B$9-I960)= 13,"13", IF(('1 - Cover page'!$B$9-I960)= 14,"14", IF(('1 - Cover page'!$B$9-I960)= 15,"15",  ""))))))))))))))))</f>
        <v>0</v>
      </c>
      <c r="AA960" t="e">
        <f>VLOOKUP(E960,'Age group'!$A$2:$B$7,2,TRUE)</f>
        <v>#N/A</v>
      </c>
    </row>
    <row r="961" spans="1:27" ht="12.75" x14ac:dyDescent="0.2">
      <c r="A961" s="30">
        <v>958</v>
      </c>
      <c r="B961" s="31"/>
      <c r="C961" s="31"/>
      <c r="D961" s="32"/>
      <c r="E961" s="104"/>
      <c r="F961" s="31"/>
      <c r="G961" s="31"/>
      <c r="H961" s="33"/>
      <c r="I961" s="16"/>
      <c r="J961" s="34"/>
      <c r="K961" s="34"/>
      <c r="L961" s="35"/>
      <c r="M961" s="36"/>
      <c r="N961" s="37"/>
      <c r="O961" s="37"/>
      <c r="P961" s="37"/>
      <c r="Q961" s="38"/>
      <c r="R961" s="38"/>
      <c r="S961" s="37"/>
      <c r="T961" s="39"/>
      <c r="U961" s="39"/>
      <c r="V961" s="40"/>
      <c r="X961" t="str">
        <f>IF(('1 - Cover page'!$B$9-M961)&lt;6,"&lt;=5 Days","&gt;5 Days")</f>
        <v>&lt;=5 Days</v>
      </c>
      <c r="Y961" t="str">
        <f>IF(('1 - Cover page'!$B$9-M961)=0,"0", IF(('1 - Cover page'!$B$9-M961)= 1,"1", IF(('1 - Cover page'!$B$9-M961)= 2,"2", IF(('1 - Cover page'!$B$9-M961)= 3,"3", IF(('1 - Cover page'!$B$9-M961)= 4,"4", IF(('1 - Cover page'!$B$9-M961)= 5,"5", IF(('1 - Cover page'!$B$9-M961)= 6,"6", IF(('1 - Cover page'!$B$9-M961)= 7,"7", IF(('1 - Cover page'!$B$9-M961)= 8,"8", IF(('1 - Cover page'!$B$9-M961)= 9,"9", IF(('1 - Cover page'!$B$9-M961)= 10,"10", IF(('1 - Cover page'!$B$9-M961)= 11,"11", IF(('1 - Cover page'!$B$9-M961)= 12,"12", IF(('1 - Cover page'!$B$9-M961)= 13,"13", IF(('1 - Cover page'!$B$9-M961)= 14,"14", IF(('1 - Cover page'!$B$9-M961)= 15,"15",  ""))))))))))))))))</f>
        <v>0</v>
      </c>
      <c r="Z961" t="str">
        <f>IF(('1 - Cover page'!$B$9-I961)=0,"0", IF(('1 - Cover page'!$B$9-I961)= 1,"1", IF(('1 - Cover page'!$B$9-I961)= 2,"2", IF(('1 - Cover page'!$B$9-I961)= 3,"3", IF(('1 - Cover page'!$B$9-I961)= 4,"4", IF(('1 - Cover page'!$B$9-I961)= 5,"5", IF(('1 - Cover page'!$B$9-I961)= 6,"6", IF(('1 - Cover page'!$B$9-I961)= 7,"7", IF(('1 - Cover page'!$B$9-I961)= 8,"8", IF(('1 - Cover page'!$B$9-I961)= 9,"9", IF(('1 - Cover page'!$B$9-I961)= 10,"10", IF(('1 - Cover page'!$B$9-I961)= 11,"11", IF(('1 - Cover page'!$B$9-I961)= 12,"12", IF(('1 - Cover page'!$B$9-I961)= 13,"13", IF(('1 - Cover page'!$B$9-I961)= 14,"14", IF(('1 - Cover page'!$B$9-I961)= 15,"15",  ""))))))))))))))))</f>
        <v>0</v>
      </c>
      <c r="AA961" t="e">
        <f>VLOOKUP(E961,'Age group'!$A$2:$B$7,2,TRUE)</f>
        <v>#N/A</v>
      </c>
    </row>
    <row r="962" spans="1:27" ht="12.75" x14ac:dyDescent="0.2">
      <c r="A962" s="30">
        <v>959</v>
      </c>
      <c r="B962" s="31"/>
      <c r="C962" s="31"/>
      <c r="D962" s="32"/>
      <c r="E962" s="104"/>
      <c r="F962" s="31"/>
      <c r="G962" s="31"/>
      <c r="H962" s="33"/>
      <c r="I962" s="16"/>
      <c r="J962" s="34"/>
      <c r="K962" s="34"/>
      <c r="L962" s="35"/>
      <c r="M962" s="36"/>
      <c r="N962" s="37"/>
      <c r="O962" s="37"/>
      <c r="P962" s="37"/>
      <c r="Q962" s="38"/>
      <c r="R962" s="38"/>
      <c r="S962" s="37"/>
      <c r="T962" s="39"/>
      <c r="U962" s="39"/>
      <c r="V962" s="40"/>
      <c r="X962" t="str">
        <f>IF(('1 - Cover page'!$B$9-M962)&lt;6,"&lt;=5 Days","&gt;5 Days")</f>
        <v>&lt;=5 Days</v>
      </c>
      <c r="Y962" t="str">
        <f>IF(('1 - Cover page'!$B$9-M962)=0,"0", IF(('1 - Cover page'!$B$9-M962)= 1,"1", IF(('1 - Cover page'!$B$9-M962)= 2,"2", IF(('1 - Cover page'!$B$9-M962)= 3,"3", IF(('1 - Cover page'!$B$9-M962)= 4,"4", IF(('1 - Cover page'!$B$9-M962)= 5,"5", IF(('1 - Cover page'!$B$9-M962)= 6,"6", IF(('1 - Cover page'!$B$9-M962)= 7,"7", IF(('1 - Cover page'!$B$9-M962)= 8,"8", IF(('1 - Cover page'!$B$9-M962)= 9,"9", IF(('1 - Cover page'!$B$9-M962)= 10,"10", IF(('1 - Cover page'!$B$9-M962)= 11,"11", IF(('1 - Cover page'!$B$9-M962)= 12,"12", IF(('1 - Cover page'!$B$9-M962)= 13,"13", IF(('1 - Cover page'!$B$9-M962)= 14,"14", IF(('1 - Cover page'!$B$9-M962)= 15,"15",  ""))))))))))))))))</f>
        <v>0</v>
      </c>
      <c r="Z962" t="str">
        <f>IF(('1 - Cover page'!$B$9-I962)=0,"0", IF(('1 - Cover page'!$B$9-I962)= 1,"1", IF(('1 - Cover page'!$B$9-I962)= 2,"2", IF(('1 - Cover page'!$B$9-I962)= 3,"3", IF(('1 - Cover page'!$B$9-I962)= 4,"4", IF(('1 - Cover page'!$B$9-I962)= 5,"5", IF(('1 - Cover page'!$B$9-I962)= 6,"6", IF(('1 - Cover page'!$B$9-I962)= 7,"7", IF(('1 - Cover page'!$B$9-I962)= 8,"8", IF(('1 - Cover page'!$B$9-I962)= 9,"9", IF(('1 - Cover page'!$B$9-I962)= 10,"10", IF(('1 - Cover page'!$B$9-I962)= 11,"11", IF(('1 - Cover page'!$B$9-I962)= 12,"12", IF(('1 - Cover page'!$B$9-I962)= 13,"13", IF(('1 - Cover page'!$B$9-I962)= 14,"14", IF(('1 - Cover page'!$B$9-I962)= 15,"15",  ""))))))))))))))))</f>
        <v>0</v>
      </c>
      <c r="AA962" t="e">
        <f>VLOOKUP(E962,'Age group'!$A$2:$B$7,2,TRUE)</f>
        <v>#N/A</v>
      </c>
    </row>
    <row r="963" spans="1:27" ht="12.75" x14ac:dyDescent="0.2">
      <c r="A963" s="30">
        <v>960</v>
      </c>
      <c r="B963" s="31"/>
      <c r="C963" s="31"/>
      <c r="D963" s="32"/>
      <c r="E963" s="104"/>
      <c r="F963" s="31"/>
      <c r="G963" s="31"/>
      <c r="H963" s="33"/>
      <c r="I963" s="16"/>
      <c r="J963" s="34"/>
      <c r="K963" s="34"/>
      <c r="L963" s="35"/>
      <c r="M963" s="36"/>
      <c r="N963" s="37"/>
      <c r="O963" s="37"/>
      <c r="P963" s="37"/>
      <c r="Q963" s="38"/>
      <c r="R963" s="38"/>
      <c r="S963" s="37"/>
      <c r="T963" s="39"/>
      <c r="U963" s="39"/>
      <c r="V963" s="40"/>
      <c r="X963" t="str">
        <f>IF(('1 - Cover page'!$B$9-M963)&lt;6,"&lt;=5 Days","&gt;5 Days")</f>
        <v>&lt;=5 Days</v>
      </c>
      <c r="Y963" t="str">
        <f>IF(('1 - Cover page'!$B$9-M963)=0,"0", IF(('1 - Cover page'!$B$9-M963)= 1,"1", IF(('1 - Cover page'!$B$9-M963)= 2,"2", IF(('1 - Cover page'!$B$9-M963)= 3,"3", IF(('1 - Cover page'!$B$9-M963)= 4,"4", IF(('1 - Cover page'!$B$9-M963)= 5,"5", IF(('1 - Cover page'!$B$9-M963)= 6,"6", IF(('1 - Cover page'!$B$9-M963)= 7,"7", IF(('1 - Cover page'!$B$9-M963)= 8,"8", IF(('1 - Cover page'!$B$9-M963)= 9,"9", IF(('1 - Cover page'!$B$9-M963)= 10,"10", IF(('1 - Cover page'!$B$9-M963)= 11,"11", IF(('1 - Cover page'!$B$9-M963)= 12,"12", IF(('1 - Cover page'!$B$9-M963)= 13,"13", IF(('1 - Cover page'!$B$9-M963)= 14,"14", IF(('1 - Cover page'!$B$9-M963)= 15,"15",  ""))))))))))))))))</f>
        <v>0</v>
      </c>
      <c r="Z963" t="str">
        <f>IF(('1 - Cover page'!$B$9-I963)=0,"0", IF(('1 - Cover page'!$B$9-I963)= 1,"1", IF(('1 - Cover page'!$B$9-I963)= 2,"2", IF(('1 - Cover page'!$B$9-I963)= 3,"3", IF(('1 - Cover page'!$B$9-I963)= 4,"4", IF(('1 - Cover page'!$B$9-I963)= 5,"5", IF(('1 - Cover page'!$B$9-I963)= 6,"6", IF(('1 - Cover page'!$B$9-I963)= 7,"7", IF(('1 - Cover page'!$B$9-I963)= 8,"8", IF(('1 - Cover page'!$B$9-I963)= 9,"9", IF(('1 - Cover page'!$B$9-I963)= 10,"10", IF(('1 - Cover page'!$B$9-I963)= 11,"11", IF(('1 - Cover page'!$B$9-I963)= 12,"12", IF(('1 - Cover page'!$B$9-I963)= 13,"13", IF(('1 - Cover page'!$B$9-I963)= 14,"14", IF(('1 - Cover page'!$B$9-I963)= 15,"15",  ""))))))))))))))))</f>
        <v>0</v>
      </c>
      <c r="AA963" t="e">
        <f>VLOOKUP(E963,'Age group'!$A$2:$B$7,2,TRUE)</f>
        <v>#N/A</v>
      </c>
    </row>
    <row r="964" spans="1:27" ht="12.75" x14ac:dyDescent="0.2">
      <c r="A964" s="30">
        <v>961</v>
      </c>
      <c r="B964" s="31"/>
      <c r="C964" s="31"/>
      <c r="D964" s="32"/>
      <c r="E964" s="104"/>
      <c r="F964" s="31"/>
      <c r="G964" s="31"/>
      <c r="H964" s="33"/>
      <c r="I964" s="16"/>
      <c r="J964" s="34"/>
      <c r="K964" s="34"/>
      <c r="L964" s="35"/>
      <c r="M964" s="36"/>
      <c r="N964" s="37"/>
      <c r="O964" s="37"/>
      <c r="P964" s="37"/>
      <c r="Q964" s="38"/>
      <c r="R964" s="38"/>
      <c r="S964" s="37"/>
      <c r="T964" s="39"/>
      <c r="U964" s="39"/>
      <c r="V964" s="40"/>
      <c r="X964" t="str">
        <f>IF(('1 - Cover page'!$B$9-M964)&lt;6,"&lt;=5 Days","&gt;5 Days")</f>
        <v>&lt;=5 Days</v>
      </c>
      <c r="Y964" t="str">
        <f>IF(('1 - Cover page'!$B$9-M964)=0,"0", IF(('1 - Cover page'!$B$9-M964)= 1,"1", IF(('1 - Cover page'!$B$9-M964)= 2,"2", IF(('1 - Cover page'!$B$9-M964)= 3,"3", IF(('1 - Cover page'!$B$9-M964)= 4,"4", IF(('1 - Cover page'!$B$9-M964)= 5,"5", IF(('1 - Cover page'!$B$9-M964)= 6,"6", IF(('1 - Cover page'!$B$9-M964)= 7,"7", IF(('1 - Cover page'!$B$9-M964)= 8,"8", IF(('1 - Cover page'!$B$9-M964)= 9,"9", IF(('1 - Cover page'!$B$9-M964)= 10,"10", IF(('1 - Cover page'!$B$9-M964)= 11,"11", IF(('1 - Cover page'!$B$9-M964)= 12,"12", IF(('1 - Cover page'!$B$9-M964)= 13,"13", IF(('1 - Cover page'!$B$9-M964)= 14,"14", IF(('1 - Cover page'!$B$9-M964)= 15,"15",  ""))))))))))))))))</f>
        <v>0</v>
      </c>
      <c r="Z964" t="str">
        <f>IF(('1 - Cover page'!$B$9-I964)=0,"0", IF(('1 - Cover page'!$B$9-I964)= 1,"1", IF(('1 - Cover page'!$B$9-I964)= 2,"2", IF(('1 - Cover page'!$B$9-I964)= 3,"3", IF(('1 - Cover page'!$B$9-I964)= 4,"4", IF(('1 - Cover page'!$B$9-I964)= 5,"5", IF(('1 - Cover page'!$B$9-I964)= 6,"6", IF(('1 - Cover page'!$B$9-I964)= 7,"7", IF(('1 - Cover page'!$B$9-I964)= 8,"8", IF(('1 - Cover page'!$B$9-I964)= 9,"9", IF(('1 - Cover page'!$B$9-I964)= 10,"10", IF(('1 - Cover page'!$B$9-I964)= 11,"11", IF(('1 - Cover page'!$B$9-I964)= 12,"12", IF(('1 - Cover page'!$B$9-I964)= 13,"13", IF(('1 - Cover page'!$B$9-I964)= 14,"14", IF(('1 - Cover page'!$B$9-I964)= 15,"15",  ""))))))))))))))))</f>
        <v>0</v>
      </c>
      <c r="AA964" t="e">
        <f>VLOOKUP(E964,'Age group'!$A$2:$B$7,2,TRUE)</f>
        <v>#N/A</v>
      </c>
    </row>
    <row r="965" spans="1:27" ht="12.75" x14ac:dyDescent="0.2">
      <c r="A965" s="30">
        <v>962</v>
      </c>
      <c r="B965" s="31"/>
      <c r="C965" s="31"/>
      <c r="D965" s="32"/>
      <c r="E965" s="104"/>
      <c r="F965" s="31"/>
      <c r="G965" s="31"/>
      <c r="H965" s="33"/>
      <c r="I965" s="16"/>
      <c r="J965" s="34"/>
      <c r="K965" s="34"/>
      <c r="L965" s="35"/>
      <c r="M965" s="36"/>
      <c r="N965" s="37"/>
      <c r="O965" s="37"/>
      <c r="P965" s="37"/>
      <c r="Q965" s="38"/>
      <c r="R965" s="38"/>
      <c r="S965" s="37"/>
      <c r="T965" s="39"/>
      <c r="U965" s="39"/>
      <c r="V965" s="40"/>
      <c r="X965" t="str">
        <f>IF(('1 - Cover page'!$B$9-M965)&lt;6,"&lt;=5 Days","&gt;5 Days")</f>
        <v>&lt;=5 Days</v>
      </c>
      <c r="Y965" t="str">
        <f>IF(('1 - Cover page'!$B$9-M965)=0,"0", IF(('1 - Cover page'!$B$9-M965)= 1,"1", IF(('1 - Cover page'!$B$9-M965)= 2,"2", IF(('1 - Cover page'!$B$9-M965)= 3,"3", IF(('1 - Cover page'!$B$9-M965)= 4,"4", IF(('1 - Cover page'!$B$9-M965)= 5,"5", IF(('1 - Cover page'!$B$9-M965)= 6,"6", IF(('1 - Cover page'!$B$9-M965)= 7,"7", IF(('1 - Cover page'!$B$9-M965)= 8,"8", IF(('1 - Cover page'!$B$9-M965)= 9,"9", IF(('1 - Cover page'!$B$9-M965)= 10,"10", IF(('1 - Cover page'!$B$9-M965)= 11,"11", IF(('1 - Cover page'!$B$9-M965)= 12,"12", IF(('1 - Cover page'!$B$9-M965)= 13,"13", IF(('1 - Cover page'!$B$9-M965)= 14,"14", IF(('1 - Cover page'!$B$9-M965)= 15,"15",  ""))))))))))))))))</f>
        <v>0</v>
      </c>
      <c r="Z965" t="str">
        <f>IF(('1 - Cover page'!$B$9-I965)=0,"0", IF(('1 - Cover page'!$B$9-I965)= 1,"1", IF(('1 - Cover page'!$B$9-I965)= 2,"2", IF(('1 - Cover page'!$B$9-I965)= 3,"3", IF(('1 - Cover page'!$B$9-I965)= 4,"4", IF(('1 - Cover page'!$B$9-I965)= 5,"5", IF(('1 - Cover page'!$B$9-I965)= 6,"6", IF(('1 - Cover page'!$B$9-I965)= 7,"7", IF(('1 - Cover page'!$B$9-I965)= 8,"8", IF(('1 - Cover page'!$B$9-I965)= 9,"9", IF(('1 - Cover page'!$B$9-I965)= 10,"10", IF(('1 - Cover page'!$B$9-I965)= 11,"11", IF(('1 - Cover page'!$B$9-I965)= 12,"12", IF(('1 - Cover page'!$B$9-I965)= 13,"13", IF(('1 - Cover page'!$B$9-I965)= 14,"14", IF(('1 - Cover page'!$B$9-I965)= 15,"15",  ""))))))))))))))))</f>
        <v>0</v>
      </c>
      <c r="AA965" t="e">
        <f>VLOOKUP(E965,'Age group'!$A$2:$B$7,2,TRUE)</f>
        <v>#N/A</v>
      </c>
    </row>
    <row r="966" spans="1:27" ht="12.75" x14ac:dyDescent="0.2">
      <c r="A966" s="30">
        <v>963</v>
      </c>
      <c r="B966" s="31"/>
      <c r="C966" s="31"/>
      <c r="D966" s="32"/>
      <c r="E966" s="104"/>
      <c r="F966" s="31"/>
      <c r="G966" s="31"/>
      <c r="H966" s="33"/>
      <c r="I966" s="16"/>
      <c r="J966" s="34"/>
      <c r="K966" s="34"/>
      <c r="L966" s="35"/>
      <c r="M966" s="36"/>
      <c r="N966" s="37"/>
      <c r="O966" s="37"/>
      <c r="P966" s="37"/>
      <c r="Q966" s="38"/>
      <c r="R966" s="38"/>
      <c r="S966" s="37"/>
      <c r="T966" s="39"/>
      <c r="U966" s="39"/>
      <c r="V966" s="40"/>
      <c r="X966" t="str">
        <f>IF(('1 - Cover page'!$B$9-M966)&lt;6,"&lt;=5 Days","&gt;5 Days")</f>
        <v>&lt;=5 Days</v>
      </c>
      <c r="Y966" t="str">
        <f>IF(('1 - Cover page'!$B$9-M966)=0,"0", IF(('1 - Cover page'!$B$9-M966)= 1,"1", IF(('1 - Cover page'!$B$9-M966)= 2,"2", IF(('1 - Cover page'!$B$9-M966)= 3,"3", IF(('1 - Cover page'!$B$9-M966)= 4,"4", IF(('1 - Cover page'!$B$9-M966)= 5,"5", IF(('1 - Cover page'!$B$9-M966)= 6,"6", IF(('1 - Cover page'!$B$9-M966)= 7,"7", IF(('1 - Cover page'!$B$9-M966)= 8,"8", IF(('1 - Cover page'!$B$9-M966)= 9,"9", IF(('1 - Cover page'!$B$9-M966)= 10,"10", IF(('1 - Cover page'!$B$9-M966)= 11,"11", IF(('1 - Cover page'!$B$9-M966)= 12,"12", IF(('1 - Cover page'!$B$9-M966)= 13,"13", IF(('1 - Cover page'!$B$9-M966)= 14,"14", IF(('1 - Cover page'!$B$9-M966)= 15,"15",  ""))))))))))))))))</f>
        <v>0</v>
      </c>
      <c r="Z966" t="str">
        <f>IF(('1 - Cover page'!$B$9-I966)=0,"0", IF(('1 - Cover page'!$B$9-I966)= 1,"1", IF(('1 - Cover page'!$B$9-I966)= 2,"2", IF(('1 - Cover page'!$B$9-I966)= 3,"3", IF(('1 - Cover page'!$B$9-I966)= 4,"4", IF(('1 - Cover page'!$B$9-I966)= 5,"5", IF(('1 - Cover page'!$B$9-I966)= 6,"6", IF(('1 - Cover page'!$B$9-I966)= 7,"7", IF(('1 - Cover page'!$B$9-I966)= 8,"8", IF(('1 - Cover page'!$B$9-I966)= 9,"9", IF(('1 - Cover page'!$B$9-I966)= 10,"10", IF(('1 - Cover page'!$B$9-I966)= 11,"11", IF(('1 - Cover page'!$B$9-I966)= 12,"12", IF(('1 - Cover page'!$B$9-I966)= 13,"13", IF(('1 - Cover page'!$B$9-I966)= 14,"14", IF(('1 - Cover page'!$B$9-I966)= 15,"15",  ""))))))))))))))))</f>
        <v>0</v>
      </c>
      <c r="AA966" t="e">
        <f>VLOOKUP(E966,'Age group'!$A$2:$B$7,2,TRUE)</f>
        <v>#N/A</v>
      </c>
    </row>
    <row r="967" spans="1:27" ht="12.75" x14ac:dyDescent="0.2">
      <c r="A967" s="30">
        <v>964</v>
      </c>
      <c r="B967" s="31"/>
      <c r="C967" s="31"/>
      <c r="D967" s="32"/>
      <c r="E967" s="104"/>
      <c r="F967" s="31"/>
      <c r="G967" s="31"/>
      <c r="H967" s="33"/>
      <c r="I967" s="16"/>
      <c r="J967" s="34"/>
      <c r="K967" s="34"/>
      <c r="L967" s="35"/>
      <c r="M967" s="36"/>
      <c r="N967" s="37"/>
      <c r="O967" s="37"/>
      <c r="P967" s="37"/>
      <c r="Q967" s="38"/>
      <c r="R967" s="38"/>
      <c r="S967" s="37"/>
      <c r="T967" s="39"/>
      <c r="U967" s="39"/>
      <c r="V967" s="40"/>
      <c r="X967" t="str">
        <f>IF(('1 - Cover page'!$B$9-M967)&lt;6,"&lt;=5 Days","&gt;5 Days")</f>
        <v>&lt;=5 Days</v>
      </c>
      <c r="Y967" t="str">
        <f>IF(('1 - Cover page'!$B$9-M967)=0,"0", IF(('1 - Cover page'!$B$9-M967)= 1,"1", IF(('1 - Cover page'!$B$9-M967)= 2,"2", IF(('1 - Cover page'!$B$9-M967)= 3,"3", IF(('1 - Cover page'!$B$9-M967)= 4,"4", IF(('1 - Cover page'!$B$9-M967)= 5,"5", IF(('1 - Cover page'!$B$9-M967)= 6,"6", IF(('1 - Cover page'!$B$9-M967)= 7,"7", IF(('1 - Cover page'!$B$9-M967)= 8,"8", IF(('1 - Cover page'!$B$9-M967)= 9,"9", IF(('1 - Cover page'!$B$9-M967)= 10,"10", IF(('1 - Cover page'!$B$9-M967)= 11,"11", IF(('1 - Cover page'!$B$9-M967)= 12,"12", IF(('1 - Cover page'!$B$9-M967)= 13,"13", IF(('1 - Cover page'!$B$9-M967)= 14,"14", IF(('1 - Cover page'!$B$9-M967)= 15,"15",  ""))))))))))))))))</f>
        <v>0</v>
      </c>
      <c r="Z967" t="str">
        <f>IF(('1 - Cover page'!$B$9-I967)=0,"0", IF(('1 - Cover page'!$B$9-I967)= 1,"1", IF(('1 - Cover page'!$B$9-I967)= 2,"2", IF(('1 - Cover page'!$B$9-I967)= 3,"3", IF(('1 - Cover page'!$B$9-I967)= 4,"4", IF(('1 - Cover page'!$B$9-I967)= 5,"5", IF(('1 - Cover page'!$B$9-I967)= 6,"6", IF(('1 - Cover page'!$B$9-I967)= 7,"7", IF(('1 - Cover page'!$B$9-I967)= 8,"8", IF(('1 - Cover page'!$B$9-I967)= 9,"9", IF(('1 - Cover page'!$B$9-I967)= 10,"10", IF(('1 - Cover page'!$B$9-I967)= 11,"11", IF(('1 - Cover page'!$B$9-I967)= 12,"12", IF(('1 - Cover page'!$B$9-I967)= 13,"13", IF(('1 - Cover page'!$B$9-I967)= 14,"14", IF(('1 - Cover page'!$B$9-I967)= 15,"15",  ""))))))))))))))))</f>
        <v>0</v>
      </c>
      <c r="AA967" t="e">
        <f>VLOOKUP(E967,'Age group'!$A$2:$B$7,2,TRUE)</f>
        <v>#N/A</v>
      </c>
    </row>
    <row r="968" spans="1:27" ht="12.75" x14ac:dyDescent="0.2">
      <c r="A968" s="30">
        <v>965</v>
      </c>
      <c r="B968" s="31"/>
      <c r="C968" s="31"/>
      <c r="D968" s="32"/>
      <c r="E968" s="104"/>
      <c r="F968" s="31"/>
      <c r="G968" s="31"/>
      <c r="H968" s="33"/>
      <c r="I968" s="16"/>
      <c r="J968" s="34"/>
      <c r="K968" s="34"/>
      <c r="L968" s="35"/>
      <c r="M968" s="36"/>
      <c r="N968" s="37"/>
      <c r="O968" s="37"/>
      <c r="P968" s="37"/>
      <c r="Q968" s="38"/>
      <c r="R968" s="38"/>
      <c r="S968" s="37"/>
      <c r="T968" s="39"/>
      <c r="U968" s="39"/>
      <c r="V968" s="40"/>
      <c r="X968" t="str">
        <f>IF(('1 - Cover page'!$B$9-M968)&lt;6,"&lt;=5 Days","&gt;5 Days")</f>
        <v>&lt;=5 Days</v>
      </c>
      <c r="Y968" t="str">
        <f>IF(('1 - Cover page'!$B$9-M968)=0,"0", IF(('1 - Cover page'!$B$9-M968)= 1,"1", IF(('1 - Cover page'!$B$9-M968)= 2,"2", IF(('1 - Cover page'!$B$9-M968)= 3,"3", IF(('1 - Cover page'!$B$9-M968)= 4,"4", IF(('1 - Cover page'!$B$9-M968)= 5,"5", IF(('1 - Cover page'!$B$9-M968)= 6,"6", IF(('1 - Cover page'!$B$9-M968)= 7,"7", IF(('1 - Cover page'!$B$9-M968)= 8,"8", IF(('1 - Cover page'!$B$9-M968)= 9,"9", IF(('1 - Cover page'!$B$9-M968)= 10,"10", IF(('1 - Cover page'!$B$9-M968)= 11,"11", IF(('1 - Cover page'!$B$9-M968)= 12,"12", IF(('1 - Cover page'!$B$9-M968)= 13,"13", IF(('1 - Cover page'!$B$9-M968)= 14,"14", IF(('1 - Cover page'!$B$9-M968)= 15,"15",  ""))))))))))))))))</f>
        <v>0</v>
      </c>
      <c r="Z968" t="str">
        <f>IF(('1 - Cover page'!$B$9-I968)=0,"0", IF(('1 - Cover page'!$B$9-I968)= 1,"1", IF(('1 - Cover page'!$B$9-I968)= 2,"2", IF(('1 - Cover page'!$B$9-I968)= 3,"3", IF(('1 - Cover page'!$B$9-I968)= 4,"4", IF(('1 - Cover page'!$B$9-I968)= 5,"5", IF(('1 - Cover page'!$B$9-I968)= 6,"6", IF(('1 - Cover page'!$B$9-I968)= 7,"7", IF(('1 - Cover page'!$B$9-I968)= 8,"8", IF(('1 - Cover page'!$B$9-I968)= 9,"9", IF(('1 - Cover page'!$B$9-I968)= 10,"10", IF(('1 - Cover page'!$B$9-I968)= 11,"11", IF(('1 - Cover page'!$B$9-I968)= 12,"12", IF(('1 - Cover page'!$B$9-I968)= 13,"13", IF(('1 - Cover page'!$B$9-I968)= 14,"14", IF(('1 - Cover page'!$B$9-I968)= 15,"15",  ""))))))))))))))))</f>
        <v>0</v>
      </c>
      <c r="AA968" t="e">
        <f>VLOOKUP(E968,'Age group'!$A$2:$B$7,2,TRUE)</f>
        <v>#N/A</v>
      </c>
    </row>
    <row r="969" spans="1:27" ht="12.75" x14ac:dyDescent="0.2">
      <c r="A969" s="30">
        <v>966</v>
      </c>
      <c r="B969" s="31"/>
      <c r="C969" s="31"/>
      <c r="D969" s="32"/>
      <c r="E969" s="104"/>
      <c r="F969" s="31"/>
      <c r="G969" s="31"/>
      <c r="H969" s="33"/>
      <c r="I969" s="16"/>
      <c r="J969" s="34"/>
      <c r="K969" s="34"/>
      <c r="L969" s="35"/>
      <c r="M969" s="36"/>
      <c r="N969" s="37"/>
      <c r="O969" s="37"/>
      <c r="P969" s="37"/>
      <c r="Q969" s="38"/>
      <c r="R969" s="38"/>
      <c r="S969" s="37"/>
      <c r="T969" s="39"/>
      <c r="U969" s="39"/>
      <c r="V969" s="40"/>
      <c r="X969" t="str">
        <f>IF(('1 - Cover page'!$B$9-M969)&lt;6,"&lt;=5 Days","&gt;5 Days")</f>
        <v>&lt;=5 Days</v>
      </c>
      <c r="Y969" t="str">
        <f>IF(('1 - Cover page'!$B$9-M969)=0,"0", IF(('1 - Cover page'!$B$9-M969)= 1,"1", IF(('1 - Cover page'!$B$9-M969)= 2,"2", IF(('1 - Cover page'!$B$9-M969)= 3,"3", IF(('1 - Cover page'!$B$9-M969)= 4,"4", IF(('1 - Cover page'!$B$9-M969)= 5,"5", IF(('1 - Cover page'!$B$9-M969)= 6,"6", IF(('1 - Cover page'!$B$9-M969)= 7,"7", IF(('1 - Cover page'!$B$9-M969)= 8,"8", IF(('1 - Cover page'!$B$9-M969)= 9,"9", IF(('1 - Cover page'!$B$9-M969)= 10,"10", IF(('1 - Cover page'!$B$9-M969)= 11,"11", IF(('1 - Cover page'!$B$9-M969)= 12,"12", IF(('1 - Cover page'!$B$9-M969)= 13,"13", IF(('1 - Cover page'!$B$9-M969)= 14,"14", IF(('1 - Cover page'!$B$9-M969)= 15,"15",  ""))))))))))))))))</f>
        <v>0</v>
      </c>
      <c r="Z969" t="str">
        <f>IF(('1 - Cover page'!$B$9-I969)=0,"0", IF(('1 - Cover page'!$B$9-I969)= 1,"1", IF(('1 - Cover page'!$B$9-I969)= 2,"2", IF(('1 - Cover page'!$B$9-I969)= 3,"3", IF(('1 - Cover page'!$B$9-I969)= 4,"4", IF(('1 - Cover page'!$B$9-I969)= 5,"5", IF(('1 - Cover page'!$B$9-I969)= 6,"6", IF(('1 - Cover page'!$B$9-I969)= 7,"7", IF(('1 - Cover page'!$B$9-I969)= 8,"8", IF(('1 - Cover page'!$B$9-I969)= 9,"9", IF(('1 - Cover page'!$B$9-I969)= 10,"10", IF(('1 - Cover page'!$B$9-I969)= 11,"11", IF(('1 - Cover page'!$B$9-I969)= 12,"12", IF(('1 - Cover page'!$B$9-I969)= 13,"13", IF(('1 - Cover page'!$B$9-I969)= 14,"14", IF(('1 - Cover page'!$B$9-I969)= 15,"15",  ""))))))))))))))))</f>
        <v>0</v>
      </c>
      <c r="AA969" t="e">
        <f>VLOOKUP(E969,'Age group'!$A$2:$B$7,2,TRUE)</f>
        <v>#N/A</v>
      </c>
    </row>
    <row r="970" spans="1:27" ht="12.75" x14ac:dyDescent="0.2">
      <c r="A970" s="30">
        <v>967</v>
      </c>
      <c r="B970" s="31"/>
      <c r="C970" s="31"/>
      <c r="D970" s="32"/>
      <c r="E970" s="104"/>
      <c r="F970" s="31"/>
      <c r="G970" s="31"/>
      <c r="H970" s="33"/>
      <c r="I970" s="16"/>
      <c r="J970" s="34"/>
      <c r="K970" s="34"/>
      <c r="L970" s="35"/>
      <c r="M970" s="36"/>
      <c r="N970" s="37"/>
      <c r="O970" s="37"/>
      <c r="P970" s="37"/>
      <c r="Q970" s="38"/>
      <c r="R970" s="38"/>
      <c r="S970" s="37"/>
      <c r="T970" s="39"/>
      <c r="U970" s="39"/>
      <c r="V970" s="40"/>
      <c r="X970" t="str">
        <f>IF(('1 - Cover page'!$B$9-M970)&lt;6,"&lt;=5 Days","&gt;5 Days")</f>
        <v>&lt;=5 Days</v>
      </c>
      <c r="Y970" t="str">
        <f>IF(('1 - Cover page'!$B$9-M970)=0,"0", IF(('1 - Cover page'!$B$9-M970)= 1,"1", IF(('1 - Cover page'!$B$9-M970)= 2,"2", IF(('1 - Cover page'!$B$9-M970)= 3,"3", IF(('1 - Cover page'!$B$9-M970)= 4,"4", IF(('1 - Cover page'!$B$9-M970)= 5,"5", IF(('1 - Cover page'!$B$9-M970)= 6,"6", IF(('1 - Cover page'!$B$9-M970)= 7,"7", IF(('1 - Cover page'!$B$9-M970)= 8,"8", IF(('1 - Cover page'!$B$9-M970)= 9,"9", IF(('1 - Cover page'!$B$9-M970)= 10,"10", IF(('1 - Cover page'!$B$9-M970)= 11,"11", IF(('1 - Cover page'!$B$9-M970)= 12,"12", IF(('1 - Cover page'!$B$9-M970)= 13,"13", IF(('1 - Cover page'!$B$9-M970)= 14,"14", IF(('1 - Cover page'!$B$9-M970)= 15,"15",  ""))))))))))))))))</f>
        <v>0</v>
      </c>
      <c r="Z970" t="str">
        <f>IF(('1 - Cover page'!$B$9-I970)=0,"0", IF(('1 - Cover page'!$B$9-I970)= 1,"1", IF(('1 - Cover page'!$B$9-I970)= 2,"2", IF(('1 - Cover page'!$B$9-I970)= 3,"3", IF(('1 - Cover page'!$B$9-I970)= 4,"4", IF(('1 - Cover page'!$B$9-I970)= 5,"5", IF(('1 - Cover page'!$B$9-I970)= 6,"6", IF(('1 - Cover page'!$B$9-I970)= 7,"7", IF(('1 - Cover page'!$B$9-I970)= 8,"8", IF(('1 - Cover page'!$B$9-I970)= 9,"9", IF(('1 - Cover page'!$B$9-I970)= 10,"10", IF(('1 - Cover page'!$B$9-I970)= 11,"11", IF(('1 - Cover page'!$B$9-I970)= 12,"12", IF(('1 - Cover page'!$B$9-I970)= 13,"13", IF(('1 - Cover page'!$B$9-I970)= 14,"14", IF(('1 - Cover page'!$B$9-I970)= 15,"15",  ""))))))))))))))))</f>
        <v>0</v>
      </c>
      <c r="AA970" t="e">
        <f>VLOOKUP(E970,'Age group'!$A$2:$B$7,2,TRUE)</f>
        <v>#N/A</v>
      </c>
    </row>
    <row r="971" spans="1:27" ht="12.75" x14ac:dyDescent="0.2">
      <c r="A971" s="30">
        <v>968</v>
      </c>
      <c r="B971" s="31"/>
      <c r="C971" s="31"/>
      <c r="D971" s="32"/>
      <c r="E971" s="104"/>
      <c r="F971" s="31"/>
      <c r="G971" s="31"/>
      <c r="H971" s="33"/>
      <c r="I971" s="16"/>
      <c r="J971" s="34"/>
      <c r="K971" s="34"/>
      <c r="L971" s="35"/>
      <c r="M971" s="36"/>
      <c r="N971" s="37"/>
      <c r="O971" s="37"/>
      <c r="P971" s="37"/>
      <c r="Q971" s="38"/>
      <c r="R971" s="38"/>
      <c r="S971" s="37"/>
      <c r="T971" s="39"/>
      <c r="U971" s="39"/>
      <c r="V971" s="40"/>
      <c r="X971" t="str">
        <f>IF(('1 - Cover page'!$B$9-M971)&lt;6,"&lt;=5 Days","&gt;5 Days")</f>
        <v>&lt;=5 Days</v>
      </c>
      <c r="Y971" t="str">
        <f>IF(('1 - Cover page'!$B$9-M971)=0,"0", IF(('1 - Cover page'!$B$9-M971)= 1,"1", IF(('1 - Cover page'!$B$9-M971)= 2,"2", IF(('1 - Cover page'!$B$9-M971)= 3,"3", IF(('1 - Cover page'!$B$9-M971)= 4,"4", IF(('1 - Cover page'!$B$9-M971)= 5,"5", IF(('1 - Cover page'!$B$9-M971)= 6,"6", IF(('1 - Cover page'!$B$9-M971)= 7,"7", IF(('1 - Cover page'!$B$9-M971)= 8,"8", IF(('1 - Cover page'!$B$9-M971)= 9,"9", IF(('1 - Cover page'!$B$9-M971)= 10,"10", IF(('1 - Cover page'!$B$9-M971)= 11,"11", IF(('1 - Cover page'!$B$9-M971)= 12,"12", IF(('1 - Cover page'!$B$9-M971)= 13,"13", IF(('1 - Cover page'!$B$9-M971)= 14,"14", IF(('1 - Cover page'!$B$9-M971)= 15,"15",  ""))))))))))))))))</f>
        <v>0</v>
      </c>
      <c r="Z971" t="str">
        <f>IF(('1 - Cover page'!$B$9-I971)=0,"0", IF(('1 - Cover page'!$B$9-I971)= 1,"1", IF(('1 - Cover page'!$B$9-I971)= 2,"2", IF(('1 - Cover page'!$B$9-I971)= 3,"3", IF(('1 - Cover page'!$B$9-I971)= 4,"4", IF(('1 - Cover page'!$B$9-I971)= 5,"5", IF(('1 - Cover page'!$B$9-I971)= 6,"6", IF(('1 - Cover page'!$B$9-I971)= 7,"7", IF(('1 - Cover page'!$B$9-I971)= 8,"8", IF(('1 - Cover page'!$B$9-I971)= 9,"9", IF(('1 - Cover page'!$B$9-I971)= 10,"10", IF(('1 - Cover page'!$B$9-I971)= 11,"11", IF(('1 - Cover page'!$B$9-I971)= 12,"12", IF(('1 - Cover page'!$B$9-I971)= 13,"13", IF(('1 - Cover page'!$B$9-I971)= 14,"14", IF(('1 - Cover page'!$B$9-I971)= 15,"15",  ""))))))))))))))))</f>
        <v>0</v>
      </c>
      <c r="AA971" t="e">
        <f>VLOOKUP(E971,'Age group'!$A$2:$B$7,2,TRUE)</f>
        <v>#N/A</v>
      </c>
    </row>
    <row r="972" spans="1:27" ht="12.75" x14ac:dyDescent="0.2">
      <c r="A972" s="30">
        <v>969</v>
      </c>
      <c r="B972" s="31"/>
      <c r="C972" s="31"/>
      <c r="D972" s="32"/>
      <c r="E972" s="104"/>
      <c r="F972" s="31"/>
      <c r="G972" s="31"/>
      <c r="H972" s="33"/>
      <c r="I972" s="16"/>
      <c r="J972" s="34"/>
      <c r="K972" s="34"/>
      <c r="L972" s="35"/>
      <c r="M972" s="36"/>
      <c r="N972" s="37"/>
      <c r="O972" s="37"/>
      <c r="P972" s="37"/>
      <c r="Q972" s="38"/>
      <c r="R972" s="38"/>
      <c r="S972" s="37"/>
      <c r="T972" s="39"/>
      <c r="U972" s="39"/>
      <c r="V972" s="40"/>
      <c r="X972" t="str">
        <f>IF(('1 - Cover page'!$B$9-M972)&lt;6,"&lt;=5 Days","&gt;5 Days")</f>
        <v>&lt;=5 Days</v>
      </c>
      <c r="Y972" t="str">
        <f>IF(('1 - Cover page'!$B$9-M972)=0,"0", IF(('1 - Cover page'!$B$9-M972)= 1,"1", IF(('1 - Cover page'!$B$9-M972)= 2,"2", IF(('1 - Cover page'!$B$9-M972)= 3,"3", IF(('1 - Cover page'!$B$9-M972)= 4,"4", IF(('1 - Cover page'!$B$9-M972)= 5,"5", IF(('1 - Cover page'!$B$9-M972)= 6,"6", IF(('1 - Cover page'!$B$9-M972)= 7,"7", IF(('1 - Cover page'!$B$9-M972)= 8,"8", IF(('1 - Cover page'!$B$9-M972)= 9,"9", IF(('1 - Cover page'!$B$9-M972)= 10,"10", IF(('1 - Cover page'!$B$9-M972)= 11,"11", IF(('1 - Cover page'!$B$9-M972)= 12,"12", IF(('1 - Cover page'!$B$9-M972)= 13,"13", IF(('1 - Cover page'!$B$9-M972)= 14,"14", IF(('1 - Cover page'!$B$9-M972)= 15,"15",  ""))))))))))))))))</f>
        <v>0</v>
      </c>
      <c r="Z972" t="str">
        <f>IF(('1 - Cover page'!$B$9-I972)=0,"0", IF(('1 - Cover page'!$B$9-I972)= 1,"1", IF(('1 - Cover page'!$B$9-I972)= 2,"2", IF(('1 - Cover page'!$B$9-I972)= 3,"3", IF(('1 - Cover page'!$B$9-I972)= 4,"4", IF(('1 - Cover page'!$B$9-I972)= 5,"5", IF(('1 - Cover page'!$B$9-I972)= 6,"6", IF(('1 - Cover page'!$B$9-I972)= 7,"7", IF(('1 - Cover page'!$B$9-I972)= 8,"8", IF(('1 - Cover page'!$B$9-I972)= 9,"9", IF(('1 - Cover page'!$B$9-I972)= 10,"10", IF(('1 - Cover page'!$B$9-I972)= 11,"11", IF(('1 - Cover page'!$B$9-I972)= 12,"12", IF(('1 - Cover page'!$B$9-I972)= 13,"13", IF(('1 - Cover page'!$B$9-I972)= 14,"14", IF(('1 - Cover page'!$B$9-I972)= 15,"15",  ""))))))))))))))))</f>
        <v>0</v>
      </c>
      <c r="AA972" t="e">
        <f>VLOOKUP(E972,'Age group'!$A$2:$B$7,2,TRUE)</f>
        <v>#N/A</v>
      </c>
    </row>
    <row r="973" spans="1:27" ht="12.75" x14ac:dyDescent="0.2">
      <c r="A973" s="30">
        <v>970</v>
      </c>
      <c r="B973" s="31"/>
      <c r="C973" s="31"/>
      <c r="D973" s="32"/>
      <c r="E973" s="104"/>
      <c r="F973" s="31"/>
      <c r="G973" s="31"/>
      <c r="H973" s="33"/>
      <c r="I973" s="16"/>
      <c r="J973" s="34"/>
      <c r="K973" s="34"/>
      <c r="L973" s="35"/>
      <c r="M973" s="36"/>
      <c r="N973" s="37"/>
      <c r="O973" s="37"/>
      <c r="P973" s="37"/>
      <c r="Q973" s="38"/>
      <c r="R973" s="38"/>
      <c r="S973" s="37"/>
      <c r="T973" s="39"/>
      <c r="U973" s="39"/>
      <c r="V973" s="40"/>
      <c r="X973" t="str">
        <f>IF(('1 - Cover page'!$B$9-M973)&lt;6,"&lt;=5 Days","&gt;5 Days")</f>
        <v>&lt;=5 Days</v>
      </c>
      <c r="Y973" t="str">
        <f>IF(('1 - Cover page'!$B$9-M973)=0,"0", IF(('1 - Cover page'!$B$9-M973)= 1,"1", IF(('1 - Cover page'!$B$9-M973)= 2,"2", IF(('1 - Cover page'!$B$9-M973)= 3,"3", IF(('1 - Cover page'!$B$9-M973)= 4,"4", IF(('1 - Cover page'!$B$9-M973)= 5,"5", IF(('1 - Cover page'!$B$9-M973)= 6,"6", IF(('1 - Cover page'!$B$9-M973)= 7,"7", IF(('1 - Cover page'!$B$9-M973)= 8,"8", IF(('1 - Cover page'!$B$9-M973)= 9,"9", IF(('1 - Cover page'!$B$9-M973)= 10,"10", IF(('1 - Cover page'!$B$9-M973)= 11,"11", IF(('1 - Cover page'!$B$9-M973)= 12,"12", IF(('1 - Cover page'!$B$9-M973)= 13,"13", IF(('1 - Cover page'!$B$9-M973)= 14,"14", IF(('1 - Cover page'!$B$9-M973)= 15,"15",  ""))))))))))))))))</f>
        <v>0</v>
      </c>
      <c r="Z973" t="str">
        <f>IF(('1 - Cover page'!$B$9-I973)=0,"0", IF(('1 - Cover page'!$B$9-I973)= 1,"1", IF(('1 - Cover page'!$B$9-I973)= 2,"2", IF(('1 - Cover page'!$B$9-I973)= 3,"3", IF(('1 - Cover page'!$B$9-I973)= 4,"4", IF(('1 - Cover page'!$B$9-I973)= 5,"5", IF(('1 - Cover page'!$B$9-I973)= 6,"6", IF(('1 - Cover page'!$B$9-I973)= 7,"7", IF(('1 - Cover page'!$B$9-I973)= 8,"8", IF(('1 - Cover page'!$B$9-I973)= 9,"9", IF(('1 - Cover page'!$B$9-I973)= 10,"10", IF(('1 - Cover page'!$B$9-I973)= 11,"11", IF(('1 - Cover page'!$B$9-I973)= 12,"12", IF(('1 - Cover page'!$B$9-I973)= 13,"13", IF(('1 - Cover page'!$B$9-I973)= 14,"14", IF(('1 - Cover page'!$B$9-I973)= 15,"15",  ""))))))))))))))))</f>
        <v>0</v>
      </c>
      <c r="AA973" t="e">
        <f>VLOOKUP(E973,'Age group'!$A$2:$B$7,2,TRUE)</f>
        <v>#N/A</v>
      </c>
    </row>
    <row r="974" spans="1:27" ht="12.75" x14ac:dyDescent="0.2">
      <c r="A974" s="30">
        <v>971</v>
      </c>
      <c r="B974" s="31"/>
      <c r="C974" s="31"/>
      <c r="D974" s="32"/>
      <c r="E974" s="104"/>
      <c r="F974" s="31"/>
      <c r="G974" s="31"/>
      <c r="H974" s="33"/>
      <c r="I974" s="16"/>
      <c r="J974" s="34"/>
      <c r="K974" s="34"/>
      <c r="L974" s="35"/>
      <c r="M974" s="36"/>
      <c r="N974" s="37"/>
      <c r="O974" s="37"/>
      <c r="P974" s="37"/>
      <c r="Q974" s="38"/>
      <c r="R974" s="38"/>
      <c r="S974" s="37"/>
      <c r="T974" s="39"/>
      <c r="U974" s="39"/>
      <c r="V974" s="40"/>
      <c r="X974" t="str">
        <f>IF(('1 - Cover page'!$B$9-M974)&lt;6,"&lt;=5 Days","&gt;5 Days")</f>
        <v>&lt;=5 Days</v>
      </c>
      <c r="Y974" t="str">
        <f>IF(('1 - Cover page'!$B$9-M974)=0,"0", IF(('1 - Cover page'!$B$9-M974)= 1,"1", IF(('1 - Cover page'!$B$9-M974)= 2,"2", IF(('1 - Cover page'!$B$9-M974)= 3,"3", IF(('1 - Cover page'!$B$9-M974)= 4,"4", IF(('1 - Cover page'!$B$9-M974)= 5,"5", IF(('1 - Cover page'!$B$9-M974)= 6,"6", IF(('1 - Cover page'!$B$9-M974)= 7,"7", IF(('1 - Cover page'!$B$9-M974)= 8,"8", IF(('1 - Cover page'!$B$9-M974)= 9,"9", IF(('1 - Cover page'!$B$9-M974)= 10,"10", IF(('1 - Cover page'!$B$9-M974)= 11,"11", IF(('1 - Cover page'!$B$9-M974)= 12,"12", IF(('1 - Cover page'!$B$9-M974)= 13,"13", IF(('1 - Cover page'!$B$9-M974)= 14,"14", IF(('1 - Cover page'!$B$9-M974)= 15,"15",  ""))))))))))))))))</f>
        <v>0</v>
      </c>
      <c r="Z974" t="str">
        <f>IF(('1 - Cover page'!$B$9-I974)=0,"0", IF(('1 - Cover page'!$B$9-I974)= 1,"1", IF(('1 - Cover page'!$B$9-I974)= 2,"2", IF(('1 - Cover page'!$B$9-I974)= 3,"3", IF(('1 - Cover page'!$B$9-I974)= 4,"4", IF(('1 - Cover page'!$B$9-I974)= 5,"5", IF(('1 - Cover page'!$B$9-I974)= 6,"6", IF(('1 - Cover page'!$B$9-I974)= 7,"7", IF(('1 - Cover page'!$B$9-I974)= 8,"8", IF(('1 - Cover page'!$B$9-I974)= 9,"9", IF(('1 - Cover page'!$B$9-I974)= 10,"10", IF(('1 - Cover page'!$B$9-I974)= 11,"11", IF(('1 - Cover page'!$B$9-I974)= 12,"12", IF(('1 - Cover page'!$B$9-I974)= 13,"13", IF(('1 - Cover page'!$B$9-I974)= 14,"14", IF(('1 - Cover page'!$B$9-I974)= 15,"15",  ""))))))))))))))))</f>
        <v>0</v>
      </c>
      <c r="AA974" t="e">
        <f>VLOOKUP(E974,'Age group'!$A$2:$B$7,2,TRUE)</f>
        <v>#N/A</v>
      </c>
    </row>
    <row r="975" spans="1:27" ht="12.75" x14ac:dyDescent="0.2">
      <c r="A975" s="30">
        <v>972</v>
      </c>
      <c r="B975" s="31"/>
      <c r="C975" s="31"/>
      <c r="D975" s="32"/>
      <c r="E975" s="104"/>
      <c r="F975" s="31"/>
      <c r="G975" s="31"/>
      <c r="H975" s="33"/>
      <c r="I975" s="16"/>
      <c r="J975" s="34"/>
      <c r="K975" s="34"/>
      <c r="L975" s="35"/>
      <c r="M975" s="36"/>
      <c r="N975" s="37"/>
      <c r="O975" s="37"/>
      <c r="P975" s="37"/>
      <c r="Q975" s="38"/>
      <c r="R975" s="38"/>
      <c r="S975" s="37"/>
      <c r="T975" s="39"/>
      <c r="U975" s="39"/>
      <c r="V975" s="40"/>
      <c r="X975" t="str">
        <f>IF(('1 - Cover page'!$B$9-M975)&lt;6,"&lt;=5 Days","&gt;5 Days")</f>
        <v>&lt;=5 Days</v>
      </c>
      <c r="Y975" t="str">
        <f>IF(('1 - Cover page'!$B$9-M975)=0,"0", IF(('1 - Cover page'!$B$9-M975)= 1,"1", IF(('1 - Cover page'!$B$9-M975)= 2,"2", IF(('1 - Cover page'!$B$9-M975)= 3,"3", IF(('1 - Cover page'!$B$9-M975)= 4,"4", IF(('1 - Cover page'!$B$9-M975)= 5,"5", IF(('1 - Cover page'!$B$9-M975)= 6,"6", IF(('1 - Cover page'!$B$9-M975)= 7,"7", IF(('1 - Cover page'!$B$9-M975)= 8,"8", IF(('1 - Cover page'!$B$9-M975)= 9,"9", IF(('1 - Cover page'!$B$9-M975)= 10,"10", IF(('1 - Cover page'!$B$9-M975)= 11,"11", IF(('1 - Cover page'!$B$9-M975)= 12,"12", IF(('1 - Cover page'!$B$9-M975)= 13,"13", IF(('1 - Cover page'!$B$9-M975)= 14,"14", IF(('1 - Cover page'!$B$9-M975)= 15,"15",  ""))))))))))))))))</f>
        <v>0</v>
      </c>
      <c r="Z975" t="str">
        <f>IF(('1 - Cover page'!$B$9-I975)=0,"0", IF(('1 - Cover page'!$B$9-I975)= 1,"1", IF(('1 - Cover page'!$B$9-I975)= 2,"2", IF(('1 - Cover page'!$B$9-I975)= 3,"3", IF(('1 - Cover page'!$B$9-I975)= 4,"4", IF(('1 - Cover page'!$B$9-I975)= 5,"5", IF(('1 - Cover page'!$B$9-I975)= 6,"6", IF(('1 - Cover page'!$B$9-I975)= 7,"7", IF(('1 - Cover page'!$B$9-I975)= 8,"8", IF(('1 - Cover page'!$B$9-I975)= 9,"9", IF(('1 - Cover page'!$B$9-I975)= 10,"10", IF(('1 - Cover page'!$B$9-I975)= 11,"11", IF(('1 - Cover page'!$B$9-I975)= 12,"12", IF(('1 - Cover page'!$B$9-I975)= 13,"13", IF(('1 - Cover page'!$B$9-I975)= 14,"14", IF(('1 - Cover page'!$B$9-I975)= 15,"15",  ""))))))))))))))))</f>
        <v>0</v>
      </c>
      <c r="AA975" t="e">
        <f>VLOOKUP(E975,'Age group'!$A$2:$B$7,2,TRUE)</f>
        <v>#N/A</v>
      </c>
    </row>
    <row r="976" spans="1:27" ht="12.75" x14ac:dyDescent="0.2">
      <c r="A976" s="30">
        <v>973</v>
      </c>
      <c r="B976" s="31"/>
      <c r="C976" s="31"/>
      <c r="D976" s="32"/>
      <c r="E976" s="104"/>
      <c r="F976" s="31"/>
      <c r="G976" s="31"/>
      <c r="H976" s="33"/>
      <c r="I976" s="16"/>
      <c r="J976" s="34"/>
      <c r="K976" s="34"/>
      <c r="L976" s="35"/>
      <c r="M976" s="36"/>
      <c r="N976" s="37"/>
      <c r="O976" s="37"/>
      <c r="P976" s="37"/>
      <c r="Q976" s="38"/>
      <c r="R976" s="38"/>
      <c r="S976" s="37"/>
      <c r="T976" s="39"/>
      <c r="U976" s="39"/>
      <c r="V976" s="40"/>
      <c r="X976" t="str">
        <f>IF(('1 - Cover page'!$B$9-M976)&lt;6,"&lt;=5 Days","&gt;5 Days")</f>
        <v>&lt;=5 Days</v>
      </c>
      <c r="Y976" t="str">
        <f>IF(('1 - Cover page'!$B$9-M976)=0,"0", IF(('1 - Cover page'!$B$9-M976)= 1,"1", IF(('1 - Cover page'!$B$9-M976)= 2,"2", IF(('1 - Cover page'!$B$9-M976)= 3,"3", IF(('1 - Cover page'!$B$9-M976)= 4,"4", IF(('1 - Cover page'!$B$9-M976)= 5,"5", IF(('1 - Cover page'!$B$9-M976)= 6,"6", IF(('1 - Cover page'!$B$9-M976)= 7,"7", IF(('1 - Cover page'!$B$9-M976)= 8,"8", IF(('1 - Cover page'!$B$9-M976)= 9,"9", IF(('1 - Cover page'!$B$9-M976)= 10,"10", IF(('1 - Cover page'!$B$9-M976)= 11,"11", IF(('1 - Cover page'!$B$9-M976)= 12,"12", IF(('1 - Cover page'!$B$9-M976)= 13,"13", IF(('1 - Cover page'!$B$9-M976)= 14,"14", IF(('1 - Cover page'!$B$9-M976)= 15,"15",  ""))))))))))))))))</f>
        <v>0</v>
      </c>
      <c r="Z976" t="str">
        <f>IF(('1 - Cover page'!$B$9-I976)=0,"0", IF(('1 - Cover page'!$B$9-I976)= 1,"1", IF(('1 - Cover page'!$B$9-I976)= 2,"2", IF(('1 - Cover page'!$B$9-I976)= 3,"3", IF(('1 - Cover page'!$B$9-I976)= 4,"4", IF(('1 - Cover page'!$B$9-I976)= 5,"5", IF(('1 - Cover page'!$B$9-I976)= 6,"6", IF(('1 - Cover page'!$B$9-I976)= 7,"7", IF(('1 - Cover page'!$B$9-I976)= 8,"8", IF(('1 - Cover page'!$B$9-I976)= 9,"9", IF(('1 - Cover page'!$B$9-I976)= 10,"10", IF(('1 - Cover page'!$B$9-I976)= 11,"11", IF(('1 - Cover page'!$B$9-I976)= 12,"12", IF(('1 - Cover page'!$B$9-I976)= 13,"13", IF(('1 - Cover page'!$B$9-I976)= 14,"14", IF(('1 - Cover page'!$B$9-I976)= 15,"15",  ""))))))))))))))))</f>
        <v>0</v>
      </c>
      <c r="AA976" t="e">
        <f>VLOOKUP(E976,'Age group'!$A$2:$B$7,2,TRUE)</f>
        <v>#N/A</v>
      </c>
    </row>
    <row r="977" spans="1:27" ht="12.75" x14ac:dyDescent="0.2">
      <c r="A977" s="30">
        <v>974</v>
      </c>
      <c r="B977" s="31"/>
      <c r="C977" s="31"/>
      <c r="D977" s="32"/>
      <c r="E977" s="104"/>
      <c r="F977" s="31"/>
      <c r="G977" s="31"/>
      <c r="H977" s="33"/>
      <c r="I977" s="16"/>
      <c r="J977" s="34"/>
      <c r="K977" s="34"/>
      <c r="L977" s="35"/>
      <c r="M977" s="36"/>
      <c r="N977" s="37"/>
      <c r="O977" s="37"/>
      <c r="P977" s="37"/>
      <c r="Q977" s="38"/>
      <c r="R977" s="38"/>
      <c r="S977" s="37"/>
      <c r="T977" s="39"/>
      <c r="U977" s="39"/>
      <c r="V977" s="40"/>
      <c r="X977" t="str">
        <f>IF(('1 - Cover page'!$B$9-M977)&lt;6,"&lt;=5 Days","&gt;5 Days")</f>
        <v>&lt;=5 Days</v>
      </c>
      <c r="Y977" t="str">
        <f>IF(('1 - Cover page'!$B$9-M977)=0,"0", IF(('1 - Cover page'!$B$9-M977)= 1,"1", IF(('1 - Cover page'!$B$9-M977)= 2,"2", IF(('1 - Cover page'!$B$9-M977)= 3,"3", IF(('1 - Cover page'!$B$9-M977)= 4,"4", IF(('1 - Cover page'!$B$9-M977)= 5,"5", IF(('1 - Cover page'!$B$9-M977)= 6,"6", IF(('1 - Cover page'!$B$9-M977)= 7,"7", IF(('1 - Cover page'!$B$9-M977)= 8,"8", IF(('1 - Cover page'!$B$9-M977)= 9,"9", IF(('1 - Cover page'!$B$9-M977)= 10,"10", IF(('1 - Cover page'!$B$9-M977)= 11,"11", IF(('1 - Cover page'!$B$9-M977)= 12,"12", IF(('1 - Cover page'!$B$9-M977)= 13,"13", IF(('1 - Cover page'!$B$9-M977)= 14,"14", IF(('1 - Cover page'!$B$9-M977)= 15,"15",  ""))))))))))))))))</f>
        <v>0</v>
      </c>
      <c r="Z977" t="str">
        <f>IF(('1 - Cover page'!$B$9-I977)=0,"0", IF(('1 - Cover page'!$B$9-I977)= 1,"1", IF(('1 - Cover page'!$B$9-I977)= 2,"2", IF(('1 - Cover page'!$B$9-I977)= 3,"3", IF(('1 - Cover page'!$B$9-I977)= 4,"4", IF(('1 - Cover page'!$B$9-I977)= 5,"5", IF(('1 - Cover page'!$B$9-I977)= 6,"6", IF(('1 - Cover page'!$B$9-I977)= 7,"7", IF(('1 - Cover page'!$B$9-I977)= 8,"8", IF(('1 - Cover page'!$B$9-I977)= 9,"9", IF(('1 - Cover page'!$B$9-I977)= 10,"10", IF(('1 - Cover page'!$B$9-I977)= 11,"11", IF(('1 - Cover page'!$B$9-I977)= 12,"12", IF(('1 - Cover page'!$B$9-I977)= 13,"13", IF(('1 - Cover page'!$B$9-I977)= 14,"14", IF(('1 - Cover page'!$B$9-I977)= 15,"15",  ""))))))))))))))))</f>
        <v>0</v>
      </c>
      <c r="AA977" t="e">
        <f>VLOOKUP(E977,'Age group'!$A$2:$B$7,2,TRUE)</f>
        <v>#N/A</v>
      </c>
    </row>
    <row r="978" spans="1:27" ht="12.75" x14ac:dyDescent="0.2">
      <c r="A978" s="30">
        <v>975</v>
      </c>
      <c r="B978" s="31"/>
      <c r="C978" s="31"/>
      <c r="D978" s="32"/>
      <c r="E978" s="104"/>
      <c r="F978" s="31"/>
      <c r="G978" s="31"/>
      <c r="H978" s="33"/>
      <c r="I978" s="16"/>
      <c r="J978" s="34"/>
      <c r="K978" s="34"/>
      <c r="L978" s="35"/>
      <c r="M978" s="36"/>
      <c r="N978" s="37"/>
      <c r="O978" s="37"/>
      <c r="P978" s="37"/>
      <c r="Q978" s="38"/>
      <c r="R978" s="38"/>
      <c r="S978" s="37"/>
      <c r="T978" s="39"/>
      <c r="U978" s="39"/>
      <c r="V978" s="40"/>
      <c r="X978" t="str">
        <f>IF(('1 - Cover page'!$B$9-M978)&lt;6,"&lt;=5 Days","&gt;5 Days")</f>
        <v>&lt;=5 Days</v>
      </c>
      <c r="Y978" t="str">
        <f>IF(('1 - Cover page'!$B$9-M978)=0,"0", IF(('1 - Cover page'!$B$9-M978)= 1,"1", IF(('1 - Cover page'!$B$9-M978)= 2,"2", IF(('1 - Cover page'!$B$9-M978)= 3,"3", IF(('1 - Cover page'!$B$9-M978)= 4,"4", IF(('1 - Cover page'!$B$9-M978)= 5,"5", IF(('1 - Cover page'!$B$9-M978)= 6,"6", IF(('1 - Cover page'!$B$9-M978)= 7,"7", IF(('1 - Cover page'!$B$9-M978)= 8,"8", IF(('1 - Cover page'!$B$9-M978)= 9,"9", IF(('1 - Cover page'!$B$9-M978)= 10,"10", IF(('1 - Cover page'!$B$9-M978)= 11,"11", IF(('1 - Cover page'!$B$9-M978)= 12,"12", IF(('1 - Cover page'!$B$9-M978)= 13,"13", IF(('1 - Cover page'!$B$9-M978)= 14,"14", IF(('1 - Cover page'!$B$9-M978)= 15,"15",  ""))))))))))))))))</f>
        <v>0</v>
      </c>
      <c r="Z978" t="str">
        <f>IF(('1 - Cover page'!$B$9-I978)=0,"0", IF(('1 - Cover page'!$B$9-I978)= 1,"1", IF(('1 - Cover page'!$B$9-I978)= 2,"2", IF(('1 - Cover page'!$B$9-I978)= 3,"3", IF(('1 - Cover page'!$B$9-I978)= 4,"4", IF(('1 - Cover page'!$B$9-I978)= 5,"5", IF(('1 - Cover page'!$B$9-I978)= 6,"6", IF(('1 - Cover page'!$B$9-I978)= 7,"7", IF(('1 - Cover page'!$B$9-I978)= 8,"8", IF(('1 - Cover page'!$B$9-I978)= 9,"9", IF(('1 - Cover page'!$B$9-I978)= 10,"10", IF(('1 - Cover page'!$B$9-I978)= 11,"11", IF(('1 - Cover page'!$B$9-I978)= 12,"12", IF(('1 - Cover page'!$B$9-I978)= 13,"13", IF(('1 - Cover page'!$B$9-I978)= 14,"14", IF(('1 - Cover page'!$B$9-I978)= 15,"15",  ""))))))))))))))))</f>
        <v>0</v>
      </c>
      <c r="AA978" t="e">
        <f>VLOOKUP(E978,'Age group'!$A$2:$B$7,2,TRUE)</f>
        <v>#N/A</v>
      </c>
    </row>
    <row r="979" spans="1:27" ht="12.75" x14ac:dyDescent="0.2">
      <c r="A979" s="30">
        <v>976</v>
      </c>
      <c r="B979" s="31"/>
      <c r="C979" s="31"/>
      <c r="D979" s="32"/>
      <c r="E979" s="104"/>
      <c r="F979" s="31"/>
      <c r="G979" s="31"/>
      <c r="H979" s="33"/>
      <c r="I979" s="16"/>
      <c r="J979" s="34"/>
      <c r="K979" s="34"/>
      <c r="L979" s="35"/>
      <c r="M979" s="36"/>
      <c r="N979" s="37"/>
      <c r="O979" s="37"/>
      <c r="P979" s="37"/>
      <c r="Q979" s="38"/>
      <c r="R979" s="38"/>
      <c r="S979" s="37"/>
      <c r="T979" s="39"/>
      <c r="U979" s="39"/>
      <c r="V979" s="40"/>
      <c r="X979" t="str">
        <f>IF(('1 - Cover page'!$B$9-M979)&lt;6,"&lt;=5 Days","&gt;5 Days")</f>
        <v>&lt;=5 Days</v>
      </c>
      <c r="Y979" t="str">
        <f>IF(('1 - Cover page'!$B$9-M979)=0,"0", IF(('1 - Cover page'!$B$9-M979)= 1,"1", IF(('1 - Cover page'!$B$9-M979)= 2,"2", IF(('1 - Cover page'!$B$9-M979)= 3,"3", IF(('1 - Cover page'!$B$9-M979)= 4,"4", IF(('1 - Cover page'!$B$9-M979)= 5,"5", IF(('1 - Cover page'!$B$9-M979)= 6,"6", IF(('1 - Cover page'!$B$9-M979)= 7,"7", IF(('1 - Cover page'!$B$9-M979)= 8,"8", IF(('1 - Cover page'!$B$9-M979)= 9,"9", IF(('1 - Cover page'!$B$9-M979)= 10,"10", IF(('1 - Cover page'!$B$9-M979)= 11,"11", IF(('1 - Cover page'!$B$9-M979)= 12,"12", IF(('1 - Cover page'!$B$9-M979)= 13,"13", IF(('1 - Cover page'!$B$9-M979)= 14,"14", IF(('1 - Cover page'!$B$9-M979)= 15,"15",  ""))))))))))))))))</f>
        <v>0</v>
      </c>
      <c r="Z979" t="str">
        <f>IF(('1 - Cover page'!$B$9-I979)=0,"0", IF(('1 - Cover page'!$B$9-I979)= 1,"1", IF(('1 - Cover page'!$B$9-I979)= 2,"2", IF(('1 - Cover page'!$B$9-I979)= 3,"3", IF(('1 - Cover page'!$B$9-I979)= 4,"4", IF(('1 - Cover page'!$B$9-I979)= 5,"5", IF(('1 - Cover page'!$B$9-I979)= 6,"6", IF(('1 - Cover page'!$B$9-I979)= 7,"7", IF(('1 - Cover page'!$B$9-I979)= 8,"8", IF(('1 - Cover page'!$B$9-I979)= 9,"9", IF(('1 - Cover page'!$B$9-I979)= 10,"10", IF(('1 - Cover page'!$B$9-I979)= 11,"11", IF(('1 - Cover page'!$B$9-I979)= 12,"12", IF(('1 - Cover page'!$B$9-I979)= 13,"13", IF(('1 - Cover page'!$B$9-I979)= 14,"14", IF(('1 - Cover page'!$B$9-I979)= 15,"15",  ""))))))))))))))))</f>
        <v>0</v>
      </c>
      <c r="AA979" t="e">
        <f>VLOOKUP(E979,'Age group'!$A$2:$B$7,2,TRUE)</f>
        <v>#N/A</v>
      </c>
    </row>
    <row r="980" spans="1:27" ht="12.75" x14ac:dyDescent="0.2">
      <c r="A980" s="30">
        <v>977</v>
      </c>
      <c r="B980" s="31"/>
      <c r="C980" s="31"/>
      <c r="D980" s="32"/>
      <c r="E980" s="104"/>
      <c r="F980" s="31"/>
      <c r="G980" s="31"/>
      <c r="H980" s="33"/>
      <c r="I980" s="16"/>
      <c r="J980" s="34"/>
      <c r="K980" s="34"/>
      <c r="L980" s="35"/>
      <c r="M980" s="36"/>
      <c r="N980" s="37"/>
      <c r="O980" s="37"/>
      <c r="P980" s="37"/>
      <c r="Q980" s="38"/>
      <c r="R980" s="38"/>
      <c r="S980" s="37"/>
      <c r="T980" s="39"/>
      <c r="U980" s="39"/>
      <c r="V980" s="40"/>
      <c r="X980" t="str">
        <f>IF(('1 - Cover page'!$B$9-M980)&lt;6,"&lt;=5 Days","&gt;5 Days")</f>
        <v>&lt;=5 Days</v>
      </c>
      <c r="Y980" t="str">
        <f>IF(('1 - Cover page'!$B$9-M980)=0,"0", IF(('1 - Cover page'!$B$9-M980)= 1,"1", IF(('1 - Cover page'!$B$9-M980)= 2,"2", IF(('1 - Cover page'!$B$9-M980)= 3,"3", IF(('1 - Cover page'!$B$9-M980)= 4,"4", IF(('1 - Cover page'!$B$9-M980)= 5,"5", IF(('1 - Cover page'!$B$9-M980)= 6,"6", IF(('1 - Cover page'!$B$9-M980)= 7,"7", IF(('1 - Cover page'!$B$9-M980)= 8,"8", IF(('1 - Cover page'!$B$9-M980)= 9,"9", IF(('1 - Cover page'!$B$9-M980)= 10,"10", IF(('1 - Cover page'!$B$9-M980)= 11,"11", IF(('1 - Cover page'!$B$9-M980)= 12,"12", IF(('1 - Cover page'!$B$9-M980)= 13,"13", IF(('1 - Cover page'!$B$9-M980)= 14,"14", IF(('1 - Cover page'!$B$9-M980)= 15,"15",  ""))))))))))))))))</f>
        <v>0</v>
      </c>
      <c r="Z980" t="str">
        <f>IF(('1 - Cover page'!$B$9-I980)=0,"0", IF(('1 - Cover page'!$B$9-I980)= 1,"1", IF(('1 - Cover page'!$B$9-I980)= 2,"2", IF(('1 - Cover page'!$B$9-I980)= 3,"3", IF(('1 - Cover page'!$B$9-I980)= 4,"4", IF(('1 - Cover page'!$B$9-I980)= 5,"5", IF(('1 - Cover page'!$B$9-I980)= 6,"6", IF(('1 - Cover page'!$B$9-I980)= 7,"7", IF(('1 - Cover page'!$B$9-I980)= 8,"8", IF(('1 - Cover page'!$B$9-I980)= 9,"9", IF(('1 - Cover page'!$B$9-I980)= 10,"10", IF(('1 - Cover page'!$B$9-I980)= 11,"11", IF(('1 - Cover page'!$B$9-I980)= 12,"12", IF(('1 - Cover page'!$B$9-I980)= 13,"13", IF(('1 - Cover page'!$B$9-I980)= 14,"14", IF(('1 - Cover page'!$B$9-I980)= 15,"15",  ""))))))))))))))))</f>
        <v>0</v>
      </c>
      <c r="AA980" t="e">
        <f>VLOOKUP(E980,'Age group'!$A$2:$B$7,2,TRUE)</f>
        <v>#N/A</v>
      </c>
    </row>
    <row r="981" spans="1:27" ht="12.75" x14ac:dyDescent="0.2">
      <c r="A981" s="30">
        <v>978</v>
      </c>
      <c r="B981" s="31"/>
      <c r="C981" s="31"/>
      <c r="D981" s="32"/>
      <c r="E981" s="104"/>
      <c r="F981" s="31"/>
      <c r="G981" s="31"/>
      <c r="H981" s="33"/>
      <c r="I981" s="16"/>
      <c r="J981" s="34"/>
      <c r="K981" s="34"/>
      <c r="L981" s="35"/>
      <c r="M981" s="36"/>
      <c r="N981" s="37"/>
      <c r="O981" s="37"/>
      <c r="P981" s="37"/>
      <c r="Q981" s="38"/>
      <c r="R981" s="38"/>
      <c r="S981" s="37"/>
      <c r="T981" s="39"/>
      <c r="U981" s="39"/>
      <c r="V981" s="40"/>
      <c r="X981" t="str">
        <f>IF(('1 - Cover page'!$B$9-M981)&lt;6,"&lt;=5 Days","&gt;5 Days")</f>
        <v>&lt;=5 Days</v>
      </c>
      <c r="Y981" t="str">
        <f>IF(('1 - Cover page'!$B$9-M981)=0,"0", IF(('1 - Cover page'!$B$9-M981)= 1,"1", IF(('1 - Cover page'!$B$9-M981)= 2,"2", IF(('1 - Cover page'!$B$9-M981)= 3,"3", IF(('1 - Cover page'!$B$9-M981)= 4,"4", IF(('1 - Cover page'!$B$9-M981)= 5,"5", IF(('1 - Cover page'!$B$9-M981)= 6,"6", IF(('1 - Cover page'!$B$9-M981)= 7,"7", IF(('1 - Cover page'!$B$9-M981)= 8,"8", IF(('1 - Cover page'!$B$9-M981)= 9,"9", IF(('1 - Cover page'!$B$9-M981)= 10,"10", IF(('1 - Cover page'!$B$9-M981)= 11,"11", IF(('1 - Cover page'!$B$9-M981)= 12,"12", IF(('1 - Cover page'!$B$9-M981)= 13,"13", IF(('1 - Cover page'!$B$9-M981)= 14,"14", IF(('1 - Cover page'!$B$9-M981)= 15,"15",  ""))))))))))))))))</f>
        <v>0</v>
      </c>
      <c r="Z981" t="str">
        <f>IF(('1 - Cover page'!$B$9-I981)=0,"0", IF(('1 - Cover page'!$B$9-I981)= 1,"1", IF(('1 - Cover page'!$B$9-I981)= 2,"2", IF(('1 - Cover page'!$B$9-I981)= 3,"3", IF(('1 - Cover page'!$B$9-I981)= 4,"4", IF(('1 - Cover page'!$B$9-I981)= 5,"5", IF(('1 - Cover page'!$B$9-I981)= 6,"6", IF(('1 - Cover page'!$B$9-I981)= 7,"7", IF(('1 - Cover page'!$B$9-I981)= 8,"8", IF(('1 - Cover page'!$B$9-I981)= 9,"9", IF(('1 - Cover page'!$B$9-I981)= 10,"10", IF(('1 - Cover page'!$B$9-I981)= 11,"11", IF(('1 - Cover page'!$B$9-I981)= 12,"12", IF(('1 - Cover page'!$B$9-I981)= 13,"13", IF(('1 - Cover page'!$B$9-I981)= 14,"14", IF(('1 - Cover page'!$B$9-I981)= 15,"15",  ""))))))))))))))))</f>
        <v>0</v>
      </c>
      <c r="AA981" t="e">
        <f>VLOOKUP(E981,'Age group'!$A$2:$B$7,2,TRUE)</f>
        <v>#N/A</v>
      </c>
    </row>
    <row r="982" spans="1:27" ht="12.75" x14ac:dyDescent="0.2">
      <c r="A982" s="30">
        <v>979</v>
      </c>
      <c r="B982" s="31"/>
      <c r="C982" s="31"/>
      <c r="D982" s="32"/>
      <c r="E982" s="104"/>
      <c r="F982" s="31"/>
      <c r="G982" s="31"/>
      <c r="H982" s="33"/>
      <c r="I982" s="16"/>
      <c r="J982" s="34"/>
      <c r="K982" s="34"/>
      <c r="L982" s="35"/>
      <c r="M982" s="36"/>
      <c r="N982" s="37"/>
      <c r="O982" s="37"/>
      <c r="P982" s="37"/>
      <c r="Q982" s="38"/>
      <c r="R982" s="38"/>
      <c r="S982" s="37"/>
      <c r="T982" s="39"/>
      <c r="U982" s="39"/>
      <c r="V982" s="40"/>
      <c r="X982" t="str">
        <f>IF(('1 - Cover page'!$B$9-M982)&lt;6,"&lt;=5 Days","&gt;5 Days")</f>
        <v>&lt;=5 Days</v>
      </c>
      <c r="Y982" t="str">
        <f>IF(('1 - Cover page'!$B$9-M982)=0,"0", IF(('1 - Cover page'!$B$9-M982)= 1,"1", IF(('1 - Cover page'!$B$9-M982)= 2,"2", IF(('1 - Cover page'!$B$9-M982)= 3,"3", IF(('1 - Cover page'!$B$9-M982)= 4,"4", IF(('1 - Cover page'!$B$9-M982)= 5,"5", IF(('1 - Cover page'!$B$9-M982)= 6,"6", IF(('1 - Cover page'!$B$9-M982)= 7,"7", IF(('1 - Cover page'!$B$9-M982)= 8,"8", IF(('1 - Cover page'!$B$9-M982)= 9,"9", IF(('1 - Cover page'!$B$9-M982)= 10,"10", IF(('1 - Cover page'!$B$9-M982)= 11,"11", IF(('1 - Cover page'!$B$9-M982)= 12,"12", IF(('1 - Cover page'!$B$9-M982)= 13,"13", IF(('1 - Cover page'!$B$9-M982)= 14,"14", IF(('1 - Cover page'!$B$9-M982)= 15,"15",  ""))))))))))))))))</f>
        <v>0</v>
      </c>
      <c r="Z982" t="str">
        <f>IF(('1 - Cover page'!$B$9-I982)=0,"0", IF(('1 - Cover page'!$B$9-I982)= 1,"1", IF(('1 - Cover page'!$B$9-I982)= 2,"2", IF(('1 - Cover page'!$B$9-I982)= 3,"3", IF(('1 - Cover page'!$B$9-I982)= 4,"4", IF(('1 - Cover page'!$B$9-I982)= 5,"5", IF(('1 - Cover page'!$B$9-I982)= 6,"6", IF(('1 - Cover page'!$B$9-I982)= 7,"7", IF(('1 - Cover page'!$B$9-I982)= 8,"8", IF(('1 - Cover page'!$B$9-I982)= 9,"9", IF(('1 - Cover page'!$B$9-I982)= 10,"10", IF(('1 - Cover page'!$B$9-I982)= 11,"11", IF(('1 - Cover page'!$B$9-I982)= 12,"12", IF(('1 - Cover page'!$B$9-I982)= 13,"13", IF(('1 - Cover page'!$B$9-I982)= 14,"14", IF(('1 - Cover page'!$B$9-I982)= 15,"15",  ""))))))))))))))))</f>
        <v>0</v>
      </c>
      <c r="AA982" t="e">
        <f>VLOOKUP(E982,'Age group'!$A$2:$B$7,2,TRUE)</f>
        <v>#N/A</v>
      </c>
    </row>
    <row r="983" spans="1:27" ht="12.75" x14ac:dyDescent="0.2">
      <c r="A983" s="30">
        <v>980</v>
      </c>
      <c r="B983" s="31"/>
      <c r="C983" s="31"/>
      <c r="D983" s="32"/>
      <c r="E983" s="104"/>
      <c r="F983" s="31"/>
      <c r="G983" s="31"/>
      <c r="H983" s="33"/>
      <c r="I983" s="16"/>
      <c r="J983" s="34"/>
      <c r="K983" s="34"/>
      <c r="L983" s="35"/>
      <c r="M983" s="36"/>
      <c r="N983" s="37"/>
      <c r="O983" s="37"/>
      <c r="P983" s="37"/>
      <c r="Q983" s="38"/>
      <c r="R983" s="38"/>
      <c r="S983" s="37"/>
      <c r="T983" s="39"/>
      <c r="U983" s="39"/>
      <c r="V983" s="40"/>
      <c r="X983" t="str">
        <f>IF(('1 - Cover page'!$B$9-M983)&lt;6,"&lt;=5 Days","&gt;5 Days")</f>
        <v>&lt;=5 Days</v>
      </c>
      <c r="Y983" t="str">
        <f>IF(('1 - Cover page'!$B$9-M983)=0,"0", IF(('1 - Cover page'!$B$9-M983)= 1,"1", IF(('1 - Cover page'!$B$9-M983)= 2,"2", IF(('1 - Cover page'!$B$9-M983)= 3,"3", IF(('1 - Cover page'!$B$9-M983)= 4,"4", IF(('1 - Cover page'!$B$9-M983)= 5,"5", IF(('1 - Cover page'!$B$9-M983)= 6,"6", IF(('1 - Cover page'!$B$9-M983)= 7,"7", IF(('1 - Cover page'!$B$9-M983)= 8,"8", IF(('1 - Cover page'!$B$9-M983)= 9,"9", IF(('1 - Cover page'!$B$9-M983)= 10,"10", IF(('1 - Cover page'!$B$9-M983)= 11,"11", IF(('1 - Cover page'!$B$9-M983)= 12,"12", IF(('1 - Cover page'!$B$9-M983)= 13,"13", IF(('1 - Cover page'!$B$9-M983)= 14,"14", IF(('1 - Cover page'!$B$9-M983)= 15,"15",  ""))))))))))))))))</f>
        <v>0</v>
      </c>
      <c r="Z983" t="str">
        <f>IF(('1 - Cover page'!$B$9-I983)=0,"0", IF(('1 - Cover page'!$B$9-I983)= 1,"1", IF(('1 - Cover page'!$B$9-I983)= 2,"2", IF(('1 - Cover page'!$B$9-I983)= 3,"3", IF(('1 - Cover page'!$B$9-I983)= 4,"4", IF(('1 - Cover page'!$B$9-I983)= 5,"5", IF(('1 - Cover page'!$B$9-I983)= 6,"6", IF(('1 - Cover page'!$B$9-I983)= 7,"7", IF(('1 - Cover page'!$B$9-I983)= 8,"8", IF(('1 - Cover page'!$B$9-I983)= 9,"9", IF(('1 - Cover page'!$B$9-I983)= 10,"10", IF(('1 - Cover page'!$B$9-I983)= 11,"11", IF(('1 - Cover page'!$B$9-I983)= 12,"12", IF(('1 - Cover page'!$B$9-I983)= 13,"13", IF(('1 - Cover page'!$B$9-I983)= 14,"14", IF(('1 - Cover page'!$B$9-I983)= 15,"15",  ""))))))))))))))))</f>
        <v>0</v>
      </c>
      <c r="AA983" t="e">
        <f>VLOOKUP(E983,'Age group'!$A$2:$B$7,2,TRUE)</f>
        <v>#N/A</v>
      </c>
    </row>
    <row r="984" spans="1:27" ht="12.75" x14ac:dyDescent="0.2">
      <c r="A984" s="30">
        <v>981</v>
      </c>
      <c r="B984" s="31"/>
      <c r="C984" s="31"/>
      <c r="D984" s="32"/>
      <c r="E984" s="104"/>
      <c r="F984" s="31"/>
      <c r="G984" s="31"/>
      <c r="H984" s="33"/>
      <c r="I984" s="16"/>
      <c r="J984" s="34"/>
      <c r="K984" s="34"/>
      <c r="L984" s="35"/>
      <c r="M984" s="36"/>
      <c r="N984" s="37"/>
      <c r="O984" s="37"/>
      <c r="P984" s="37"/>
      <c r="Q984" s="38"/>
      <c r="R984" s="38"/>
      <c r="S984" s="37"/>
      <c r="T984" s="39"/>
      <c r="U984" s="39"/>
      <c r="V984" s="40"/>
      <c r="X984" t="str">
        <f>IF(('1 - Cover page'!$B$9-M984)&lt;6,"&lt;=5 Days","&gt;5 Days")</f>
        <v>&lt;=5 Days</v>
      </c>
      <c r="Y984" t="str">
        <f>IF(('1 - Cover page'!$B$9-M984)=0,"0", IF(('1 - Cover page'!$B$9-M984)= 1,"1", IF(('1 - Cover page'!$B$9-M984)= 2,"2", IF(('1 - Cover page'!$B$9-M984)= 3,"3", IF(('1 - Cover page'!$B$9-M984)= 4,"4", IF(('1 - Cover page'!$B$9-M984)= 5,"5", IF(('1 - Cover page'!$B$9-M984)= 6,"6", IF(('1 - Cover page'!$B$9-M984)= 7,"7", IF(('1 - Cover page'!$B$9-M984)= 8,"8", IF(('1 - Cover page'!$B$9-M984)= 9,"9", IF(('1 - Cover page'!$B$9-M984)= 10,"10", IF(('1 - Cover page'!$B$9-M984)= 11,"11", IF(('1 - Cover page'!$B$9-M984)= 12,"12", IF(('1 - Cover page'!$B$9-M984)= 13,"13", IF(('1 - Cover page'!$B$9-M984)= 14,"14", IF(('1 - Cover page'!$B$9-M984)= 15,"15",  ""))))))))))))))))</f>
        <v>0</v>
      </c>
      <c r="Z984" t="str">
        <f>IF(('1 - Cover page'!$B$9-I984)=0,"0", IF(('1 - Cover page'!$B$9-I984)= 1,"1", IF(('1 - Cover page'!$B$9-I984)= 2,"2", IF(('1 - Cover page'!$B$9-I984)= 3,"3", IF(('1 - Cover page'!$B$9-I984)= 4,"4", IF(('1 - Cover page'!$B$9-I984)= 5,"5", IF(('1 - Cover page'!$B$9-I984)= 6,"6", IF(('1 - Cover page'!$B$9-I984)= 7,"7", IF(('1 - Cover page'!$B$9-I984)= 8,"8", IF(('1 - Cover page'!$B$9-I984)= 9,"9", IF(('1 - Cover page'!$B$9-I984)= 10,"10", IF(('1 - Cover page'!$B$9-I984)= 11,"11", IF(('1 - Cover page'!$B$9-I984)= 12,"12", IF(('1 - Cover page'!$B$9-I984)= 13,"13", IF(('1 - Cover page'!$B$9-I984)= 14,"14", IF(('1 - Cover page'!$B$9-I984)= 15,"15",  ""))))))))))))))))</f>
        <v>0</v>
      </c>
      <c r="AA984" t="e">
        <f>VLOOKUP(E984,'Age group'!$A$2:$B$7,2,TRUE)</f>
        <v>#N/A</v>
      </c>
    </row>
    <row r="985" spans="1:27" ht="12.75" x14ac:dyDescent="0.2">
      <c r="A985" s="30">
        <v>982</v>
      </c>
      <c r="B985" s="31"/>
      <c r="C985" s="31"/>
      <c r="D985" s="32"/>
      <c r="E985" s="104"/>
      <c r="F985" s="31"/>
      <c r="G985" s="31"/>
      <c r="H985" s="33"/>
      <c r="I985" s="16"/>
      <c r="J985" s="34"/>
      <c r="K985" s="34"/>
      <c r="L985" s="35"/>
      <c r="M985" s="36"/>
      <c r="N985" s="37"/>
      <c r="O985" s="37"/>
      <c r="P985" s="37"/>
      <c r="Q985" s="38"/>
      <c r="R985" s="38"/>
      <c r="S985" s="37"/>
      <c r="T985" s="39"/>
      <c r="U985" s="39"/>
      <c r="V985" s="40"/>
      <c r="X985" t="str">
        <f>IF(('1 - Cover page'!$B$9-M985)&lt;6,"&lt;=5 Days","&gt;5 Days")</f>
        <v>&lt;=5 Days</v>
      </c>
      <c r="Y985" t="str">
        <f>IF(('1 - Cover page'!$B$9-M985)=0,"0", IF(('1 - Cover page'!$B$9-M985)= 1,"1", IF(('1 - Cover page'!$B$9-M985)= 2,"2", IF(('1 - Cover page'!$B$9-M985)= 3,"3", IF(('1 - Cover page'!$B$9-M985)= 4,"4", IF(('1 - Cover page'!$B$9-M985)= 5,"5", IF(('1 - Cover page'!$B$9-M985)= 6,"6", IF(('1 - Cover page'!$B$9-M985)= 7,"7", IF(('1 - Cover page'!$B$9-M985)= 8,"8", IF(('1 - Cover page'!$B$9-M985)= 9,"9", IF(('1 - Cover page'!$B$9-M985)= 10,"10", IF(('1 - Cover page'!$B$9-M985)= 11,"11", IF(('1 - Cover page'!$B$9-M985)= 12,"12", IF(('1 - Cover page'!$B$9-M985)= 13,"13", IF(('1 - Cover page'!$B$9-M985)= 14,"14", IF(('1 - Cover page'!$B$9-M985)= 15,"15",  ""))))))))))))))))</f>
        <v>0</v>
      </c>
      <c r="Z985" t="str">
        <f>IF(('1 - Cover page'!$B$9-I985)=0,"0", IF(('1 - Cover page'!$B$9-I985)= 1,"1", IF(('1 - Cover page'!$B$9-I985)= 2,"2", IF(('1 - Cover page'!$B$9-I985)= 3,"3", IF(('1 - Cover page'!$B$9-I985)= 4,"4", IF(('1 - Cover page'!$B$9-I985)= 5,"5", IF(('1 - Cover page'!$B$9-I985)= 6,"6", IF(('1 - Cover page'!$B$9-I985)= 7,"7", IF(('1 - Cover page'!$B$9-I985)= 8,"8", IF(('1 - Cover page'!$B$9-I985)= 9,"9", IF(('1 - Cover page'!$B$9-I985)= 10,"10", IF(('1 - Cover page'!$B$9-I985)= 11,"11", IF(('1 - Cover page'!$B$9-I985)= 12,"12", IF(('1 - Cover page'!$B$9-I985)= 13,"13", IF(('1 - Cover page'!$B$9-I985)= 14,"14", IF(('1 - Cover page'!$B$9-I985)= 15,"15",  ""))))))))))))))))</f>
        <v>0</v>
      </c>
      <c r="AA985" t="e">
        <f>VLOOKUP(E985,'Age group'!$A$2:$B$7,2,TRUE)</f>
        <v>#N/A</v>
      </c>
    </row>
    <row r="986" spans="1:27" ht="12.75" x14ac:dyDescent="0.2">
      <c r="A986" s="30">
        <v>983</v>
      </c>
      <c r="B986" s="31"/>
      <c r="C986" s="31"/>
      <c r="D986" s="32"/>
      <c r="E986" s="104"/>
      <c r="F986" s="31"/>
      <c r="G986" s="31"/>
      <c r="H986" s="33"/>
      <c r="I986" s="16"/>
      <c r="J986" s="34"/>
      <c r="K986" s="34"/>
      <c r="L986" s="35"/>
      <c r="M986" s="36"/>
      <c r="N986" s="37"/>
      <c r="O986" s="37"/>
      <c r="P986" s="37"/>
      <c r="Q986" s="38"/>
      <c r="R986" s="38"/>
      <c r="S986" s="37"/>
      <c r="T986" s="39"/>
      <c r="U986" s="39"/>
      <c r="V986" s="40"/>
      <c r="X986" t="str">
        <f>IF(('1 - Cover page'!$B$9-M986)&lt;6,"&lt;=5 Days","&gt;5 Days")</f>
        <v>&lt;=5 Days</v>
      </c>
      <c r="Y986" t="str">
        <f>IF(('1 - Cover page'!$B$9-M986)=0,"0", IF(('1 - Cover page'!$B$9-M986)= 1,"1", IF(('1 - Cover page'!$B$9-M986)= 2,"2", IF(('1 - Cover page'!$B$9-M986)= 3,"3", IF(('1 - Cover page'!$B$9-M986)= 4,"4", IF(('1 - Cover page'!$B$9-M986)= 5,"5", IF(('1 - Cover page'!$B$9-M986)= 6,"6", IF(('1 - Cover page'!$B$9-M986)= 7,"7", IF(('1 - Cover page'!$B$9-M986)= 8,"8", IF(('1 - Cover page'!$B$9-M986)= 9,"9", IF(('1 - Cover page'!$B$9-M986)= 10,"10", IF(('1 - Cover page'!$B$9-M986)= 11,"11", IF(('1 - Cover page'!$B$9-M986)= 12,"12", IF(('1 - Cover page'!$B$9-M986)= 13,"13", IF(('1 - Cover page'!$B$9-M986)= 14,"14", IF(('1 - Cover page'!$B$9-M986)= 15,"15",  ""))))))))))))))))</f>
        <v>0</v>
      </c>
      <c r="Z986" t="str">
        <f>IF(('1 - Cover page'!$B$9-I986)=0,"0", IF(('1 - Cover page'!$B$9-I986)= 1,"1", IF(('1 - Cover page'!$B$9-I986)= 2,"2", IF(('1 - Cover page'!$B$9-I986)= 3,"3", IF(('1 - Cover page'!$B$9-I986)= 4,"4", IF(('1 - Cover page'!$B$9-I986)= 5,"5", IF(('1 - Cover page'!$B$9-I986)= 6,"6", IF(('1 - Cover page'!$B$9-I986)= 7,"7", IF(('1 - Cover page'!$B$9-I986)= 8,"8", IF(('1 - Cover page'!$B$9-I986)= 9,"9", IF(('1 - Cover page'!$B$9-I986)= 10,"10", IF(('1 - Cover page'!$B$9-I986)= 11,"11", IF(('1 - Cover page'!$B$9-I986)= 12,"12", IF(('1 - Cover page'!$B$9-I986)= 13,"13", IF(('1 - Cover page'!$B$9-I986)= 14,"14", IF(('1 - Cover page'!$B$9-I986)= 15,"15",  ""))))))))))))))))</f>
        <v>0</v>
      </c>
      <c r="AA986" t="e">
        <f>VLOOKUP(E986,'Age group'!$A$2:$B$7,2,TRUE)</f>
        <v>#N/A</v>
      </c>
    </row>
    <row r="987" spans="1:27" ht="12.75" x14ac:dyDescent="0.2">
      <c r="A987" s="30">
        <v>984</v>
      </c>
      <c r="B987" s="31"/>
      <c r="C987" s="31"/>
      <c r="D987" s="32"/>
      <c r="E987" s="104"/>
      <c r="F987" s="31"/>
      <c r="G987" s="31"/>
      <c r="H987" s="33"/>
      <c r="I987" s="16"/>
      <c r="J987" s="34"/>
      <c r="K987" s="34"/>
      <c r="L987" s="35"/>
      <c r="M987" s="36"/>
      <c r="N987" s="37"/>
      <c r="O987" s="37"/>
      <c r="P987" s="37"/>
      <c r="Q987" s="38"/>
      <c r="R987" s="38"/>
      <c r="S987" s="37"/>
      <c r="T987" s="39"/>
      <c r="U987" s="39"/>
      <c r="V987" s="40"/>
      <c r="X987" t="str">
        <f>IF(('1 - Cover page'!$B$9-M987)&lt;6,"&lt;=5 Days","&gt;5 Days")</f>
        <v>&lt;=5 Days</v>
      </c>
      <c r="Y987" t="str">
        <f>IF(('1 - Cover page'!$B$9-M987)=0,"0", IF(('1 - Cover page'!$B$9-M987)= 1,"1", IF(('1 - Cover page'!$B$9-M987)= 2,"2", IF(('1 - Cover page'!$B$9-M987)= 3,"3", IF(('1 - Cover page'!$B$9-M987)= 4,"4", IF(('1 - Cover page'!$B$9-M987)= 5,"5", IF(('1 - Cover page'!$B$9-M987)= 6,"6", IF(('1 - Cover page'!$B$9-M987)= 7,"7", IF(('1 - Cover page'!$B$9-M987)= 8,"8", IF(('1 - Cover page'!$B$9-M987)= 9,"9", IF(('1 - Cover page'!$B$9-M987)= 10,"10", IF(('1 - Cover page'!$B$9-M987)= 11,"11", IF(('1 - Cover page'!$B$9-M987)= 12,"12", IF(('1 - Cover page'!$B$9-M987)= 13,"13", IF(('1 - Cover page'!$B$9-M987)= 14,"14", IF(('1 - Cover page'!$B$9-M987)= 15,"15",  ""))))))))))))))))</f>
        <v>0</v>
      </c>
      <c r="Z987" t="str">
        <f>IF(('1 - Cover page'!$B$9-I987)=0,"0", IF(('1 - Cover page'!$B$9-I987)= 1,"1", IF(('1 - Cover page'!$B$9-I987)= 2,"2", IF(('1 - Cover page'!$B$9-I987)= 3,"3", IF(('1 - Cover page'!$B$9-I987)= 4,"4", IF(('1 - Cover page'!$B$9-I987)= 5,"5", IF(('1 - Cover page'!$B$9-I987)= 6,"6", IF(('1 - Cover page'!$B$9-I987)= 7,"7", IF(('1 - Cover page'!$B$9-I987)= 8,"8", IF(('1 - Cover page'!$B$9-I987)= 9,"9", IF(('1 - Cover page'!$B$9-I987)= 10,"10", IF(('1 - Cover page'!$B$9-I987)= 11,"11", IF(('1 - Cover page'!$B$9-I987)= 12,"12", IF(('1 - Cover page'!$B$9-I987)= 13,"13", IF(('1 - Cover page'!$B$9-I987)= 14,"14", IF(('1 - Cover page'!$B$9-I987)= 15,"15",  ""))))))))))))))))</f>
        <v>0</v>
      </c>
      <c r="AA987" t="e">
        <f>VLOOKUP(E987,'Age group'!$A$2:$B$7,2,TRUE)</f>
        <v>#N/A</v>
      </c>
    </row>
    <row r="988" spans="1:27" ht="12.75" x14ac:dyDescent="0.2">
      <c r="A988" s="30">
        <v>985</v>
      </c>
      <c r="B988" s="31"/>
      <c r="C988" s="31"/>
      <c r="D988" s="32"/>
      <c r="E988" s="104"/>
      <c r="F988" s="31"/>
      <c r="G988" s="31"/>
      <c r="H988" s="33"/>
      <c r="I988" s="16"/>
      <c r="J988" s="34"/>
      <c r="K988" s="34"/>
      <c r="L988" s="35"/>
      <c r="M988" s="36"/>
      <c r="N988" s="37"/>
      <c r="O988" s="37"/>
      <c r="P988" s="37"/>
      <c r="Q988" s="38"/>
      <c r="R988" s="38"/>
      <c r="S988" s="37"/>
      <c r="T988" s="39"/>
      <c r="U988" s="39"/>
      <c r="V988" s="40"/>
      <c r="X988" t="str">
        <f>IF(('1 - Cover page'!$B$9-M988)&lt;6,"&lt;=5 Days","&gt;5 Days")</f>
        <v>&lt;=5 Days</v>
      </c>
      <c r="Y988" t="str">
        <f>IF(('1 - Cover page'!$B$9-M988)=0,"0", IF(('1 - Cover page'!$B$9-M988)= 1,"1", IF(('1 - Cover page'!$B$9-M988)= 2,"2", IF(('1 - Cover page'!$B$9-M988)= 3,"3", IF(('1 - Cover page'!$B$9-M988)= 4,"4", IF(('1 - Cover page'!$B$9-M988)= 5,"5", IF(('1 - Cover page'!$B$9-M988)= 6,"6", IF(('1 - Cover page'!$B$9-M988)= 7,"7", IF(('1 - Cover page'!$B$9-M988)= 8,"8", IF(('1 - Cover page'!$B$9-M988)= 9,"9", IF(('1 - Cover page'!$B$9-M988)= 10,"10", IF(('1 - Cover page'!$B$9-M988)= 11,"11", IF(('1 - Cover page'!$B$9-M988)= 12,"12", IF(('1 - Cover page'!$B$9-M988)= 13,"13", IF(('1 - Cover page'!$B$9-M988)= 14,"14", IF(('1 - Cover page'!$B$9-M988)= 15,"15",  ""))))))))))))))))</f>
        <v>0</v>
      </c>
      <c r="Z988" t="str">
        <f>IF(('1 - Cover page'!$B$9-I988)=0,"0", IF(('1 - Cover page'!$B$9-I988)= 1,"1", IF(('1 - Cover page'!$B$9-I988)= 2,"2", IF(('1 - Cover page'!$B$9-I988)= 3,"3", IF(('1 - Cover page'!$B$9-I988)= 4,"4", IF(('1 - Cover page'!$B$9-I988)= 5,"5", IF(('1 - Cover page'!$B$9-I988)= 6,"6", IF(('1 - Cover page'!$B$9-I988)= 7,"7", IF(('1 - Cover page'!$B$9-I988)= 8,"8", IF(('1 - Cover page'!$B$9-I988)= 9,"9", IF(('1 - Cover page'!$B$9-I988)= 10,"10", IF(('1 - Cover page'!$B$9-I988)= 11,"11", IF(('1 - Cover page'!$B$9-I988)= 12,"12", IF(('1 - Cover page'!$B$9-I988)= 13,"13", IF(('1 - Cover page'!$B$9-I988)= 14,"14", IF(('1 - Cover page'!$B$9-I988)= 15,"15",  ""))))))))))))))))</f>
        <v>0</v>
      </c>
      <c r="AA988" t="e">
        <f>VLOOKUP(E988,'Age group'!$A$2:$B$7,2,TRUE)</f>
        <v>#N/A</v>
      </c>
    </row>
    <row r="989" spans="1:27" ht="12.75" x14ac:dyDescent="0.2">
      <c r="A989" s="30">
        <v>986</v>
      </c>
      <c r="B989" s="31"/>
      <c r="C989" s="31"/>
      <c r="D989" s="32"/>
      <c r="E989" s="104"/>
      <c r="F989" s="31"/>
      <c r="G989" s="31"/>
      <c r="H989" s="33"/>
      <c r="I989" s="16"/>
      <c r="J989" s="34"/>
      <c r="K989" s="34"/>
      <c r="L989" s="35"/>
      <c r="M989" s="36"/>
      <c r="N989" s="37"/>
      <c r="O989" s="37"/>
      <c r="P989" s="37"/>
      <c r="Q989" s="38"/>
      <c r="R989" s="38"/>
      <c r="S989" s="37"/>
      <c r="T989" s="39"/>
      <c r="U989" s="39"/>
      <c r="V989" s="40"/>
      <c r="X989" t="str">
        <f>IF(('1 - Cover page'!$B$9-M989)&lt;6,"&lt;=5 Days","&gt;5 Days")</f>
        <v>&lt;=5 Days</v>
      </c>
      <c r="Y989" t="str">
        <f>IF(('1 - Cover page'!$B$9-M989)=0,"0", IF(('1 - Cover page'!$B$9-M989)= 1,"1", IF(('1 - Cover page'!$B$9-M989)= 2,"2", IF(('1 - Cover page'!$B$9-M989)= 3,"3", IF(('1 - Cover page'!$B$9-M989)= 4,"4", IF(('1 - Cover page'!$B$9-M989)= 5,"5", IF(('1 - Cover page'!$B$9-M989)= 6,"6", IF(('1 - Cover page'!$B$9-M989)= 7,"7", IF(('1 - Cover page'!$B$9-M989)= 8,"8", IF(('1 - Cover page'!$B$9-M989)= 9,"9", IF(('1 - Cover page'!$B$9-M989)= 10,"10", IF(('1 - Cover page'!$B$9-M989)= 11,"11", IF(('1 - Cover page'!$B$9-M989)= 12,"12", IF(('1 - Cover page'!$B$9-M989)= 13,"13", IF(('1 - Cover page'!$B$9-M989)= 14,"14", IF(('1 - Cover page'!$B$9-M989)= 15,"15",  ""))))))))))))))))</f>
        <v>0</v>
      </c>
      <c r="Z989" t="str">
        <f>IF(('1 - Cover page'!$B$9-I989)=0,"0", IF(('1 - Cover page'!$B$9-I989)= 1,"1", IF(('1 - Cover page'!$B$9-I989)= 2,"2", IF(('1 - Cover page'!$B$9-I989)= 3,"3", IF(('1 - Cover page'!$B$9-I989)= 4,"4", IF(('1 - Cover page'!$B$9-I989)= 5,"5", IF(('1 - Cover page'!$B$9-I989)= 6,"6", IF(('1 - Cover page'!$B$9-I989)= 7,"7", IF(('1 - Cover page'!$B$9-I989)= 8,"8", IF(('1 - Cover page'!$B$9-I989)= 9,"9", IF(('1 - Cover page'!$B$9-I989)= 10,"10", IF(('1 - Cover page'!$B$9-I989)= 11,"11", IF(('1 - Cover page'!$B$9-I989)= 12,"12", IF(('1 - Cover page'!$B$9-I989)= 13,"13", IF(('1 - Cover page'!$B$9-I989)= 14,"14", IF(('1 - Cover page'!$B$9-I989)= 15,"15",  ""))))))))))))))))</f>
        <v>0</v>
      </c>
      <c r="AA989" t="e">
        <f>VLOOKUP(E989,'Age group'!$A$2:$B$7,2,TRUE)</f>
        <v>#N/A</v>
      </c>
    </row>
    <row r="990" spans="1:27" ht="12.75" x14ac:dyDescent="0.2">
      <c r="A990" s="30">
        <v>987</v>
      </c>
      <c r="B990" s="31"/>
      <c r="C990" s="31"/>
      <c r="D990" s="32"/>
      <c r="E990" s="104"/>
      <c r="F990" s="31"/>
      <c r="G990" s="31"/>
      <c r="H990" s="33"/>
      <c r="I990" s="16"/>
      <c r="J990" s="34"/>
      <c r="K990" s="34"/>
      <c r="L990" s="35"/>
      <c r="M990" s="36"/>
      <c r="N990" s="37"/>
      <c r="O990" s="37"/>
      <c r="P990" s="37"/>
      <c r="Q990" s="38"/>
      <c r="R990" s="38"/>
      <c r="S990" s="37"/>
      <c r="T990" s="39"/>
      <c r="U990" s="39"/>
      <c r="V990" s="40"/>
      <c r="X990" t="str">
        <f>IF(('1 - Cover page'!$B$9-M990)&lt;6,"&lt;=5 Days","&gt;5 Days")</f>
        <v>&lt;=5 Days</v>
      </c>
      <c r="Y990" t="str">
        <f>IF(('1 - Cover page'!$B$9-M990)=0,"0", IF(('1 - Cover page'!$B$9-M990)= 1,"1", IF(('1 - Cover page'!$B$9-M990)= 2,"2", IF(('1 - Cover page'!$B$9-M990)= 3,"3", IF(('1 - Cover page'!$B$9-M990)= 4,"4", IF(('1 - Cover page'!$B$9-M990)= 5,"5", IF(('1 - Cover page'!$B$9-M990)= 6,"6", IF(('1 - Cover page'!$B$9-M990)= 7,"7", IF(('1 - Cover page'!$B$9-M990)= 8,"8", IF(('1 - Cover page'!$B$9-M990)= 9,"9", IF(('1 - Cover page'!$B$9-M990)= 10,"10", IF(('1 - Cover page'!$B$9-M990)= 11,"11", IF(('1 - Cover page'!$B$9-M990)= 12,"12", IF(('1 - Cover page'!$B$9-M990)= 13,"13", IF(('1 - Cover page'!$B$9-M990)= 14,"14", IF(('1 - Cover page'!$B$9-M990)= 15,"15",  ""))))))))))))))))</f>
        <v>0</v>
      </c>
      <c r="Z990" t="str">
        <f>IF(('1 - Cover page'!$B$9-I990)=0,"0", IF(('1 - Cover page'!$B$9-I990)= 1,"1", IF(('1 - Cover page'!$B$9-I990)= 2,"2", IF(('1 - Cover page'!$B$9-I990)= 3,"3", IF(('1 - Cover page'!$B$9-I990)= 4,"4", IF(('1 - Cover page'!$B$9-I990)= 5,"5", IF(('1 - Cover page'!$B$9-I990)= 6,"6", IF(('1 - Cover page'!$B$9-I990)= 7,"7", IF(('1 - Cover page'!$B$9-I990)= 8,"8", IF(('1 - Cover page'!$B$9-I990)= 9,"9", IF(('1 - Cover page'!$B$9-I990)= 10,"10", IF(('1 - Cover page'!$B$9-I990)= 11,"11", IF(('1 - Cover page'!$B$9-I990)= 12,"12", IF(('1 - Cover page'!$B$9-I990)= 13,"13", IF(('1 - Cover page'!$B$9-I990)= 14,"14", IF(('1 - Cover page'!$B$9-I990)= 15,"15",  ""))))))))))))))))</f>
        <v>0</v>
      </c>
      <c r="AA990" t="e">
        <f>VLOOKUP(E990,'Age group'!$A$2:$B$7,2,TRUE)</f>
        <v>#N/A</v>
      </c>
    </row>
    <row r="991" spans="1:27" ht="12.75" x14ac:dyDescent="0.2">
      <c r="A991" s="30">
        <v>988</v>
      </c>
      <c r="B991" s="31"/>
      <c r="C991" s="31"/>
      <c r="D991" s="32"/>
      <c r="E991" s="104"/>
      <c r="F991" s="31"/>
      <c r="G991" s="31"/>
      <c r="H991" s="33"/>
      <c r="I991" s="16"/>
      <c r="J991" s="34"/>
      <c r="K991" s="34"/>
      <c r="L991" s="35"/>
      <c r="M991" s="36"/>
      <c r="N991" s="37"/>
      <c r="O991" s="37"/>
      <c r="P991" s="37"/>
      <c r="Q991" s="38"/>
      <c r="R991" s="38"/>
      <c r="S991" s="37"/>
      <c r="T991" s="39"/>
      <c r="U991" s="39"/>
      <c r="V991" s="40"/>
      <c r="X991" t="str">
        <f>IF(('1 - Cover page'!$B$9-M991)&lt;6,"&lt;=5 Days","&gt;5 Days")</f>
        <v>&lt;=5 Days</v>
      </c>
      <c r="Y991" t="str">
        <f>IF(('1 - Cover page'!$B$9-M991)=0,"0", IF(('1 - Cover page'!$B$9-M991)= 1,"1", IF(('1 - Cover page'!$B$9-M991)= 2,"2", IF(('1 - Cover page'!$B$9-M991)= 3,"3", IF(('1 - Cover page'!$B$9-M991)= 4,"4", IF(('1 - Cover page'!$B$9-M991)= 5,"5", IF(('1 - Cover page'!$B$9-M991)= 6,"6", IF(('1 - Cover page'!$B$9-M991)= 7,"7", IF(('1 - Cover page'!$B$9-M991)= 8,"8", IF(('1 - Cover page'!$B$9-M991)= 9,"9", IF(('1 - Cover page'!$B$9-M991)= 10,"10", IF(('1 - Cover page'!$B$9-M991)= 11,"11", IF(('1 - Cover page'!$B$9-M991)= 12,"12", IF(('1 - Cover page'!$B$9-M991)= 13,"13", IF(('1 - Cover page'!$B$9-M991)= 14,"14", IF(('1 - Cover page'!$B$9-M991)= 15,"15",  ""))))))))))))))))</f>
        <v>0</v>
      </c>
      <c r="Z991" t="str">
        <f>IF(('1 - Cover page'!$B$9-I991)=0,"0", IF(('1 - Cover page'!$B$9-I991)= 1,"1", IF(('1 - Cover page'!$B$9-I991)= 2,"2", IF(('1 - Cover page'!$B$9-I991)= 3,"3", IF(('1 - Cover page'!$B$9-I991)= 4,"4", IF(('1 - Cover page'!$B$9-I991)= 5,"5", IF(('1 - Cover page'!$B$9-I991)= 6,"6", IF(('1 - Cover page'!$B$9-I991)= 7,"7", IF(('1 - Cover page'!$B$9-I991)= 8,"8", IF(('1 - Cover page'!$B$9-I991)= 9,"9", IF(('1 - Cover page'!$B$9-I991)= 10,"10", IF(('1 - Cover page'!$B$9-I991)= 11,"11", IF(('1 - Cover page'!$B$9-I991)= 12,"12", IF(('1 - Cover page'!$B$9-I991)= 13,"13", IF(('1 - Cover page'!$B$9-I991)= 14,"14", IF(('1 - Cover page'!$B$9-I991)= 15,"15",  ""))))))))))))))))</f>
        <v>0</v>
      </c>
      <c r="AA991" t="e">
        <f>VLOOKUP(E991,'Age group'!$A$2:$B$7,2,TRUE)</f>
        <v>#N/A</v>
      </c>
    </row>
    <row r="992" spans="1:27" ht="12.75" x14ac:dyDescent="0.2">
      <c r="A992" s="30">
        <v>989</v>
      </c>
      <c r="B992" s="31"/>
      <c r="C992" s="31"/>
      <c r="D992" s="32"/>
      <c r="E992" s="104"/>
      <c r="F992" s="31"/>
      <c r="G992" s="31"/>
      <c r="H992" s="33"/>
      <c r="I992" s="16"/>
      <c r="J992" s="34"/>
      <c r="K992" s="34"/>
      <c r="L992" s="35"/>
      <c r="M992" s="36"/>
      <c r="N992" s="37"/>
      <c r="O992" s="37"/>
      <c r="P992" s="37"/>
      <c r="Q992" s="38"/>
      <c r="R992" s="38"/>
      <c r="S992" s="37"/>
      <c r="T992" s="39"/>
      <c r="U992" s="39"/>
      <c r="V992" s="40"/>
      <c r="X992" t="str">
        <f>IF(('1 - Cover page'!$B$9-M992)&lt;6,"&lt;=5 Days","&gt;5 Days")</f>
        <v>&lt;=5 Days</v>
      </c>
      <c r="Y992" t="str">
        <f>IF(('1 - Cover page'!$B$9-M992)=0,"0", IF(('1 - Cover page'!$B$9-M992)= 1,"1", IF(('1 - Cover page'!$B$9-M992)= 2,"2", IF(('1 - Cover page'!$B$9-M992)= 3,"3", IF(('1 - Cover page'!$B$9-M992)= 4,"4", IF(('1 - Cover page'!$B$9-M992)= 5,"5", IF(('1 - Cover page'!$B$9-M992)= 6,"6", IF(('1 - Cover page'!$B$9-M992)= 7,"7", IF(('1 - Cover page'!$B$9-M992)= 8,"8", IF(('1 - Cover page'!$B$9-M992)= 9,"9", IF(('1 - Cover page'!$B$9-M992)= 10,"10", IF(('1 - Cover page'!$B$9-M992)= 11,"11", IF(('1 - Cover page'!$B$9-M992)= 12,"12", IF(('1 - Cover page'!$B$9-M992)= 13,"13", IF(('1 - Cover page'!$B$9-M992)= 14,"14", IF(('1 - Cover page'!$B$9-M992)= 15,"15",  ""))))))))))))))))</f>
        <v>0</v>
      </c>
      <c r="Z992" t="str">
        <f>IF(('1 - Cover page'!$B$9-I992)=0,"0", IF(('1 - Cover page'!$B$9-I992)= 1,"1", IF(('1 - Cover page'!$B$9-I992)= 2,"2", IF(('1 - Cover page'!$B$9-I992)= 3,"3", IF(('1 - Cover page'!$B$9-I992)= 4,"4", IF(('1 - Cover page'!$B$9-I992)= 5,"5", IF(('1 - Cover page'!$B$9-I992)= 6,"6", IF(('1 - Cover page'!$B$9-I992)= 7,"7", IF(('1 - Cover page'!$B$9-I992)= 8,"8", IF(('1 - Cover page'!$B$9-I992)= 9,"9", IF(('1 - Cover page'!$B$9-I992)= 10,"10", IF(('1 - Cover page'!$B$9-I992)= 11,"11", IF(('1 - Cover page'!$B$9-I992)= 12,"12", IF(('1 - Cover page'!$B$9-I992)= 13,"13", IF(('1 - Cover page'!$B$9-I992)= 14,"14", IF(('1 - Cover page'!$B$9-I992)= 15,"15",  ""))))))))))))))))</f>
        <v>0</v>
      </c>
      <c r="AA992" t="e">
        <f>VLOOKUP(E992,'Age group'!$A$2:$B$7,2,TRUE)</f>
        <v>#N/A</v>
      </c>
    </row>
    <row r="993" spans="1:27" ht="12.75" x14ac:dyDescent="0.2">
      <c r="A993" s="30">
        <v>990</v>
      </c>
      <c r="B993" s="31"/>
      <c r="C993" s="31"/>
      <c r="D993" s="32"/>
      <c r="E993" s="104"/>
      <c r="F993" s="31"/>
      <c r="G993" s="31"/>
      <c r="H993" s="33"/>
      <c r="I993" s="16"/>
      <c r="J993" s="34"/>
      <c r="K993" s="34"/>
      <c r="L993" s="35"/>
      <c r="M993" s="36"/>
      <c r="N993" s="37"/>
      <c r="O993" s="37"/>
      <c r="P993" s="37"/>
      <c r="Q993" s="38"/>
      <c r="R993" s="38"/>
      <c r="S993" s="37"/>
      <c r="T993" s="39"/>
      <c r="U993" s="39"/>
      <c r="V993" s="40"/>
      <c r="X993" t="str">
        <f>IF(('1 - Cover page'!$B$9-M993)&lt;6,"&lt;=5 Days","&gt;5 Days")</f>
        <v>&lt;=5 Days</v>
      </c>
      <c r="Y993" t="str">
        <f>IF(('1 - Cover page'!$B$9-M993)=0,"0", IF(('1 - Cover page'!$B$9-M993)= 1,"1", IF(('1 - Cover page'!$B$9-M993)= 2,"2", IF(('1 - Cover page'!$B$9-M993)= 3,"3", IF(('1 - Cover page'!$B$9-M993)= 4,"4", IF(('1 - Cover page'!$B$9-M993)= 5,"5", IF(('1 - Cover page'!$B$9-M993)= 6,"6", IF(('1 - Cover page'!$B$9-M993)= 7,"7", IF(('1 - Cover page'!$B$9-M993)= 8,"8", IF(('1 - Cover page'!$B$9-M993)= 9,"9", IF(('1 - Cover page'!$B$9-M993)= 10,"10", IF(('1 - Cover page'!$B$9-M993)= 11,"11", IF(('1 - Cover page'!$B$9-M993)= 12,"12", IF(('1 - Cover page'!$B$9-M993)= 13,"13", IF(('1 - Cover page'!$B$9-M993)= 14,"14", IF(('1 - Cover page'!$B$9-M993)= 15,"15",  ""))))))))))))))))</f>
        <v>0</v>
      </c>
      <c r="Z993" t="str">
        <f>IF(('1 - Cover page'!$B$9-I993)=0,"0", IF(('1 - Cover page'!$B$9-I993)= 1,"1", IF(('1 - Cover page'!$B$9-I993)= 2,"2", IF(('1 - Cover page'!$B$9-I993)= 3,"3", IF(('1 - Cover page'!$B$9-I993)= 4,"4", IF(('1 - Cover page'!$B$9-I993)= 5,"5", IF(('1 - Cover page'!$B$9-I993)= 6,"6", IF(('1 - Cover page'!$B$9-I993)= 7,"7", IF(('1 - Cover page'!$B$9-I993)= 8,"8", IF(('1 - Cover page'!$B$9-I993)= 9,"9", IF(('1 - Cover page'!$B$9-I993)= 10,"10", IF(('1 - Cover page'!$B$9-I993)= 11,"11", IF(('1 - Cover page'!$B$9-I993)= 12,"12", IF(('1 - Cover page'!$B$9-I993)= 13,"13", IF(('1 - Cover page'!$B$9-I993)= 14,"14", IF(('1 - Cover page'!$B$9-I993)= 15,"15",  ""))))))))))))))))</f>
        <v>0</v>
      </c>
      <c r="AA993" t="e">
        <f>VLOOKUP(E993,'Age group'!$A$2:$B$7,2,TRUE)</f>
        <v>#N/A</v>
      </c>
    </row>
    <row r="994" spans="1:27" ht="12.75" x14ac:dyDescent="0.2">
      <c r="A994" s="30">
        <v>991</v>
      </c>
      <c r="B994" s="31"/>
      <c r="C994" s="31"/>
      <c r="D994" s="32"/>
      <c r="E994" s="104"/>
      <c r="F994" s="31"/>
      <c r="G994" s="31"/>
      <c r="H994" s="33"/>
      <c r="I994" s="16"/>
      <c r="J994" s="34"/>
      <c r="K994" s="34"/>
      <c r="L994" s="35"/>
      <c r="M994" s="36"/>
      <c r="N994" s="37"/>
      <c r="O994" s="37"/>
      <c r="P994" s="37"/>
      <c r="Q994" s="38"/>
      <c r="R994" s="38"/>
      <c r="S994" s="37"/>
      <c r="T994" s="39"/>
      <c r="U994" s="39"/>
      <c r="V994" s="40"/>
      <c r="X994" t="str">
        <f>IF(('1 - Cover page'!$B$9-M994)&lt;6,"&lt;=5 Days","&gt;5 Days")</f>
        <v>&lt;=5 Days</v>
      </c>
      <c r="Y994" t="str">
        <f>IF(('1 - Cover page'!$B$9-M994)=0,"0", IF(('1 - Cover page'!$B$9-M994)= 1,"1", IF(('1 - Cover page'!$B$9-M994)= 2,"2", IF(('1 - Cover page'!$B$9-M994)= 3,"3", IF(('1 - Cover page'!$B$9-M994)= 4,"4", IF(('1 - Cover page'!$B$9-M994)= 5,"5", IF(('1 - Cover page'!$B$9-M994)= 6,"6", IF(('1 - Cover page'!$B$9-M994)= 7,"7", IF(('1 - Cover page'!$B$9-M994)= 8,"8", IF(('1 - Cover page'!$B$9-M994)= 9,"9", IF(('1 - Cover page'!$B$9-M994)= 10,"10", IF(('1 - Cover page'!$B$9-M994)= 11,"11", IF(('1 - Cover page'!$B$9-M994)= 12,"12", IF(('1 - Cover page'!$B$9-M994)= 13,"13", IF(('1 - Cover page'!$B$9-M994)= 14,"14", IF(('1 - Cover page'!$B$9-M994)= 15,"15",  ""))))))))))))))))</f>
        <v>0</v>
      </c>
      <c r="Z994" t="str">
        <f>IF(('1 - Cover page'!$B$9-I994)=0,"0", IF(('1 - Cover page'!$B$9-I994)= 1,"1", IF(('1 - Cover page'!$B$9-I994)= 2,"2", IF(('1 - Cover page'!$B$9-I994)= 3,"3", IF(('1 - Cover page'!$B$9-I994)= 4,"4", IF(('1 - Cover page'!$B$9-I994)= 5,"5", IF(('1 - Cover page'!$B$9-I994)= 6,"6", IF(('1 - Cover page'!$B$9-I994)= 7,"7", IF(('1 - Cover page'!$B$9-I994)= 8,"8", IF(('1 - Cover page'!$B$9-I994)= 9,"9", IF(('1 - Cover page'!$B$9-I994)= 10,"10", IF(('1 - Cover page'!$B$9-I994)= 11,"11", IF(('1 - Cover page'!$B$9-I994)= 12,"12", IF(('1 - Cover page'!$B$9-I994)= 13,"13", IF(('1 - Cover page'!$B$9-I994)= 14,"14", IF(('1 - Cover page'!$B$9-I994)= 15,"15",  ""))))))))))))))))</f>
        <v>0</v>
      </c>
      <c r="AA994" t="e">
        <f>VLOOKUP(E994,'Age group'!$A$2:$B$7,2,TRUE)</f>
        <v>#N/A</v>
      </c>
    </row>
    <row r="995" spans="1:27" ht="12.75" x14ac:dyDescent="0.2">
      <c r="A995" s="30">
        <v>992</v>
      </c>
      <c r="B995" s="31"/>
      <c r="C995" s="31"/>
      <c r="D995" s="32"/>
      <c r="E995" s="104"/>
      <c r="F995" s="31"/>
      <c r="G995" s="31"/>
      <c r="H995" s="33"/>
      <c r="I995" s="16"/>
      <c r="J995" s="34"/>
      <c r="K995" s="34"/>
      <c r="L995" s="35"/>
      <c r="M995" s="36"/>
      <c r="N995" s="37"/>
      <c r="O995" s="37"/>
      <c r="P995" s="37"/>
      <c r="Q995" s="38"/>
      <c r="R995" s="38"/>
      <c r="S995" s="37"/>
      <c r="T995" s="39"/>
      <c r="U995" s="39"/>
      <c r="V995" s="40"/>
      <c r="X995" t="str">
        <f>IF(('1 - Cover page'!$B$9-M995)&lt;6,"&lt;=5 Days","&gt;5 Days")</f>
        <v>&lt;=5 Days</v>
      </c>
      <c r="Y995" t="str">
        <f>IF(('1 - Cover page'!$B$9-M995)=0,"0", IF(('1 - Cover page'!$B$9-M995)= 1,"1", IF(('1 - Cover page'!$B$9-M995)= 2,"2", IF(('1 - Cover page'!$B$9-M995)= 3,"3", IF(('1 - Cover page'!$B$9-M995)= 4,"4", IF(('1 - Cover page'!$B$9-M995)= 5,"5", IF(('1 - Cover page'!$B$9-M995)= 6,"6", IF(('1 - Cover page'!$B$9-M995)= 7,"7", IF(('1 - Cover page'!$B$9-M995)= 8,"8", IF(('1 - Cover page'!$B$9-M995)= 9,"9", IF(('1 - Cover page'!$B$9-M995)= 10,"10", IF(('1 - Cover page'!$B$9-M995)= 11,"11", IF(('1 - Cover page'!$B$9-M995)= 12,"12", IF(('1 - Cover page'!$B$9-M995)= 13,"13", IF(('1 - Cover page'!$B$9-M995)= 14,"14", IF(('1 - Cover page'!$B$9-M995)= 15,"15",  ""))))))))))))))))</f>
        <v>0</v>
      </c>
      <c r="Z995" t="str">
        <f>IF(('1 - Cover page'!$B$9-I995)=0,"0", IF(('1 - Cover page'!$B$9-I995)= 1,"1", IF(('1 - Cover page'!$B$9-I995)= 2,"2", IF(('1 - Cover page'!$B$9-I995)= 3,"3", IF(('1 - Cover page'!$B$9-I995)= 4,"4", IF(('1 - Cover page'!$B$9-I995)= 5,"5", IF(('1 - Cover page'!$B$9-I995)= 6,"6", IF(('1 - Cover page'!$B$9-I995)= 7,"7", IF(('1 - Cover page'!$B$9-I995)= 8,"8", IF(('1 - Cover page'!$B$9-I995)= 9,"9", IF(('1 - Cover page'!$B$9-I995)= 10,"10", IF(('1 - Cover page'!$B$9-I995)= 11,"11", IF(('1 - Cover page'!$B$9-I995)= 12,"12", IF(('1 - Cover page'!$B$9-I995)= 13,"13", IF(('1 - Cover page'!$B$9-I995)= 14,"14", IF(('1 - Cover page'!$B$9-I995)= 15,"15",  ""))))))))))))))))</f>
        <v>0</v>
      </c>
      <c r="AA995" t="e">
        <f>VLOOKUP(E995,'Age group'!$A$2:$B$7,2,TRUE)</f>
        <v>#N/A</v>
      </c>
    </row>
    <row r="996" spans="1:27" ht="12.75" x14ac:dyDescent="0.2">
      <c r="A996" s="30">
        <v>993</v>
      </c>
      <c r="B996" s="31"/>
      <c r="C996" s="31"/>
      <c r="D996" s="32"/>
      <c r="E996" s="104"/>
      <c r="F996" s="31"/>
      <c r="G996" s="31"/>
      <c r="H996" s="33"/>
      <c r="I996" s="16"/>
      <c r="J996" s="34"/>
      <c r="K996" s="34"/>
      <c r="L996" s="35"/>
      <c r="M996" s="36"/>
      <c r="N996" s="37"/>
      <c r="O996" s="37"/>
      <c r="P996" s="37"/>
      <c r="Q996" s="38"/>
      <c r="R996" s="38"/>
      <c r="S996" s="37"/>
      <c r="T996" s="39"/>
      <c r="U996" s="39"/>
      <c r="V996" s="40"/>
      <c r="X996" t="str">
        <f>IF(('1 - Cover page'!$B$9-M996)&lt;6,"&lt;=5 Days","&gt;5 Days")</f>
        <v>&lt;=5 Days</v>
      </c>
      <c r="Y996" t="str">
        <f>IF(('1 - Cover page'!$B$9-M996)=0,"0", IF(('1 - Cover page'!$B$9-M996)= 1,"1", IF(('1 - Cover page'!$B$9-M996)= 2,"2", IF(('1 - Cover page'!$B$9-M996)= 3,"3", IF(('1 - Cover page'!$B$9-M996)= 4,"4", IF(('1 - Cover page'!$B$9-M996)= 5,"5", IF(('1 - Cover page'!$B$9-M996)= 6,"6", IF(('1 - Cover page'!$B$9-M996)= 7,"7", IF(('1 - Cover page'!$B$9-M996)= 8,"8", IF(('1 - Cover page'!$B$9-M996)= 9,"9", IF(('1 - Cover page'!$B$9-M996)= 10,"10", IF(('1 - Cover page'!$B$9-M996)= 11,"11", IF(('1 - Cover page'!$B$9-M996)= 12,"12", IF(('1 - Cover page'!$B$9-M996)= 13,"13", IF(('1 - Cover page'!$B$9-M996)= 14,"14", IF(('1 - Cover page'!$B$9-M996)= 15,"15",  ""))))))))))))))))</f>
        <v>0</v>
      </c>
      <c r="Z996" t="str">
        <f>IF(('1 - Cover page'!$B$9-I996)=0,"0", IF(('1 - Cover page'!$B$9-I996)= 1,"1", IF(('1 - Cover page'!$B$9-I996)= 2,"2", IF(('1 - Cover page'!$B$9-I996)= 3,"3", IF(('1 - Cover page'!$B$9-I996)= 4,"4", IF(('1 - Cover page'!$B$9-I996)= 5,"5", IF(('1 - Cover page'!$B$9-I996)= 6,"6", IF(('1 - Cover page'!$B$9-I996)= 7,"7", IF(('1 - Cover page'!$B$9-I996)= 8,"8", IF(('1 - Cover page'!$B$9-I996)= 9,"9", IF(('1 - Cover page'!$B$9-I996)= 10,"10", IF(('1 - Cover page'!$B$9-I996)= 11,"11", IF(('1 - Cover page'!$B$9-I996)= 12,"12", IF(('1 - Cover page'!$B$9-I996)= 13,"13", IF(('1 - Cover page'!$B$9-I996)= 14,"14", IF(('1 - Cover page'!$B$9-I996)= 15,"15",  ""))))))))))))))))</f>
        <v>0</v>
      </c>
      <c r="AA996" t="e">
        <f>VLOOKUP(E996,'Age group'!$A$2:$B$7,2,TRUE)</f>
        <v>#N/A</v>
      </c>
    </row>
    <row r="997" spans="1:27" ht="12.75" x14ac:dyDescent="0.2">
      <c r="A997" s="30">
        <v>994</v>
      </c>
      <c r="B997" s="31"/>
      <c r="C997" s="31"/>
      <c r="D997" s="32"/>
      <c r="E997" s="104"/>
      <c r="F997" s="31"/>
      <c r="G997" s="31"/>
      <c r="H997" s="33"/>
      <c r="I997" s="16"/>
      <c r="J997" s="34"/>
      <c r="K997" s="34"/>
      <c r="L997" s="35"/>
      <c r="M997" s="36"/>
      <c r="N997" s="37"/>
      <c r="O997" s="37"/>
      <c r="P997" s="37"/>
      <c r="Q997" s="38"/>
      <c r="R997" s="38"/>
      <c r="S997" s="37"/>
      <c r="T997" s="39"/>
      <c r="U997" s="39"/>
      <c r="V997" s="40"/>
      <c r="X997" t="str">
        <f>IF(('1 - Cover page'!$B$9-M997)&lt;6,"&lt;=5 Days","&gt;5 Days")</f>
        <v>&lt;=5 Days</v>
      </c>
      <c r="Y997" t="str">
        <f>IF(('1 - Cover page'!$B$9-M997)=0,"0", IF(('1 - Cover page'!$B$9-M997)= 1,"1", IF(('1 - Cover page'!$B$9-M997)= 2,"2", IF(('1 - Cover page'!$B$9-M997)= 3,"3", IF(('1 - Cover page'!$B$9-M997)= 4,"4", IF(('1 - Cover page'!$B$9-M997)= 5,"5", IF(('1 - Cover page'!$B$9-M997)= 6,"6", IF(('1 - Cover page'!$B$9-M997)= 7,"7", IF(('1 - Cover page'!$B$9-M997)= 8,"8", IF(('1 - Cover page'!$B$9-M997)= 9,"9", IF(('1 - Cover page'!$B$9-M997)= 10,"10", IF(('1 - Cover page'!$B$9-M997)= 11,"11", IF(('1 - Cover page'!$B$9-M997)= 12,"12", IF(('1 - Cover page'!$B$9-M997)= 13,"13", IF(('1 - Cover page'!$B$9-M997)= 14,"14", IF(('1 - Cover page'!$B$9-M997)= 15,"15",  ""))))))))))))))))</f>
        <v>0</v>
      </c>
      <c r="Z997" t="str">
        <f>IF(('1 - Cover page'!$B$9-I997)=0,"0", IF(('1 - Cover page'!$B$9-I997)= 1,"1", IF(('1 - Cover page'!$B$9-I997)= 2,"2", IF(('1 - Cover page'!$B$9-I997)= 3,"3", IF(('1 - Cover page'!$B$9-I997)= 4,"4", IF(('1 - Cover page'!$B$9-I997)= 5,"5", IF(('1 - Cover page'!$B$9-I997)= 6,"6", IF(('1 - Cover page'!$B$9-I997)= 7,"7", IF(('1 - Cover page'!$B$9-I997)= 8,"8", IF(('1 - Cover page'!$B$9-I997)= 9,"9", IF(('1 - Cover page'!$B$9-I997)= 10,"10", IF(('1 - Cover page'!$B$9-I997)= 11,"11", IF(('1 - Cover page'!$B$9-I997)= 12,"12", IF(('1 - Cover page'!$B$9-I997)= 13,"13", IF(('1 - Cover page'!$B$9-I997)= 14,"14", IF(('1 - Cover page'!$B$9-I997)= 15,"15",  ""))))))))))))))))</f>
        <v>0</v>
      </c>
      <c r="AA997" t="e">
        <f>VLOOKUP(E997,'Age group'!$A$2:$B$7,2,TRUE)</f>
        <v>#N/A</v>
      </c>
    </row>
    <row r="998" spans="1:27" ht="12.75" x14ac:dyDescent="0.2">
      <c r="A998" s="30">
        <v>995</v>
      </c>
      <c r="B998" s="31"/>
      <c r="C998" s="31"/>
      <c r="D998" s="32"/>
      <c r="E998" s="104"/>
      <c r="F998" s="31"/>
      <c r="G998" s="31"/>
      <c r="H998" s="33"/>
      <c r="I998" s="16"/>
      <c r="J998" s="34"/>
      <c r="K998" s="34"/>
      <c r="L998" s="35"/>
      <c r="M998" s="36"/>
      <c r="N998" s="37"/>
      <c r="O998" s="37"/>
      <c r="P998" s="37"/>
      <c r="Q998" s="38"/>
      <c r="R998" s="38"/>
      <c r="S998" s="37"/>
      <c r="T998" s="39"/>
      <c r="U998" s="39"/>
      <c r="V998" s="40"/>
      <c r="X998" t="str">
        <f>IF(('1 - Cover page'!$B$9-M998)&lt;6,"&lt;=5 Days","&gt;5 Days")</f>
        <v>&lt;=5 Days</v>
      </c>
      <c r="Y998" t="str">
        <f>IF(('1 - Cover page'!$B$9-M998)=0,"0", IF(('1 - Cover page'!$B$9-M998)= 1,"1", IF(('1 - Cover page'!$B$9-M998)= 2,"2", IF(('1 - Cover page'!$B$9-M998)= 3,"3", IF(('1 - Cover page'!$B$9-M998)= 4,"4", IF(('1 - Cover page'!$B$9-M998)= 5,"5", IF(('1 - Cover page'!$B$9-M998)= 6,"6", IF(('1 - Cover page'!$B$9-M998)= 7,"7", IF(('1 - Cover page'!$B$9-M998)= 8,"8", IF(('1 - Cover page'!$B$9-M998)= 9,"9", IF(('1 - Cover page'!$B$9-M998)= 10,"10", IF(('1 - Cover page'!$B$9-M998)= 11,"11", IF(('1 - Cover page'!$B$9-M998)= 12,"12", IF(('1 - Cover page'!$B$9-M998)= 13,"13", IF(('1 - Cover page'!$B$9-M998)= 14,"14", IF(('1 - Cover page'!$B$9-M998)= 15,"15",  ""))))))))))))))))</f>
        <v>0</v>
      </c>
      <c r="Z998" t="str">
        <f>IF(('1 - Cover page'!$B$9-I998)=0,"0", IF(('1 - Cover page'!$B$9-I998)= 1,"1", IF(('1 - Cover page'!$B$9-I998)= 2,"2", IF(('1 - Cover page'!$B$9-I998)= 3,"3", IF(('1 - Cover page'!$B$9-I998)= 4,"4", IF(('1 - Cover page'!$B$9-I998)= 5,"5", IF(('1 - Cover page'!$B$9-I998)= 6,"6", IF(('1 - Cover page'!$B$9-I998)= 7,"7", IF(('1 - Cover page'!$B$9-I998)= 8,"8", IF(('1 - Cover page'!$B$9-I998)= 9,"9", IF(('1 - Cover page'!$B$9-I998)= 10,"10", IF(('1 - Cover page'!$B$9-I998)= 11,"11", IF(('1 - Cover page'!$B$9-I998)= 12,"12", IF(('1 - Cover page'!$B$9-I998)= 13,"13", IF(('1 - Cover page'!$B$9-I998)= 14,"14", IF(('1 - Cover page'!$B$9-I998)= 15,"15",  ""))))))))))))))))</f>
        <v>0</v>
      </c>
      <c r="AA998" t="e">
        <f>VLOOKUP(E998,'Age group'!$A$2:$B$7,2,TRUE)</f>
        <v>#N/A</v>
      </c>
    </row>
    <row r="999" spans="1:27" ht="12.75" x14ac:dyDescent="0.2">
      <c r="A999" s="30">
        <v>996</v>
      </c>
      <c r="B999" s="31"/>
      <c r="C999" s="31"/>
      <c r="D999" s="32"/>
      <c r="E999" s="104"/>
      <c r="F999" s="31"/>
      <c r="G999" s="31"/>
      <c r="H999" s="33"/>
      <c r="I999" s="16"/>
      <c r="J999" s="34"/>
      <c r="K999" s="34"/>
      <c r="L999" s="35"/>
      <c r="M999" s="36"/>
      <c r="N999" s="37"/>
      <c r="O999" s="37"/>
      <c r="P999" s="37"/>
      <c r="Q999" s="38"/>
      <c r="R999" s="38"/>
      <c r="S999" s="37"/>
      <c r="T999" s="39"/>
      <c r="U999" s="39"/>
      <c r="V999" s="40"/>
      <c r="X999" t="str">
        <f>IF(('1 - Cover page'!$B$9-M999)&lt;6,"&lt;=5 Days","&gt;5 Days")</f>
        <v>&lt;=5 Days</v>
      </c>
      <c r="Y999" t="str">
        <f>IF(('1 - Cover page'!$B$9-M999)=0,"0", IF(('1 - Cover page'!$B$9-M999)= 1,"1", IF(('1 - Cover page'!$B$9-M999)= 2,"2", IF(('1 - Cover page'!$B$9-M999)= 3,"3", IF(('1 - Cover page'!$B$9-M999)= 4,"4", IF(('1 - Cover page'!$B$9-M999)= 5,"5", IF(('1 - Cover page'!$B$9-M999)= 6,"6", IF(('1 - Cover page'!$B$9-M999)= 7,"7", IF(('1 - Cover page'!$B$9-M999)= 8,"8", IF(('1 - Cover page'!$B$9-M999)= 9,"9", IF(('1 - Cover page'!$B$9-M999)= 10,"10", IF(('1 - Cover page'!$B$9-M999)= 11,"11", IF(('1 - Cover page'!$B$9-M999)= 12,"12", IF(('1 - Cover page'!$B$9-M999)= 13,"13", IF(('1 - Cover page'!$B$9-M999)= 14,"14", IF(('1 - Cover page'!$B$9-M999)= 15,"15",  ""))))))))))))))))</f>
        <v>0</v>
      </c>
      <c r="Z999" t="str">
        <f>IF(('1 - Cover page'!$B$9-I999)=0,"0", IF(('1 - Cover page'!$B$9-I999)= 1,"1", IF(('1 - Cover page'!$B$9-I999)= 2,"2", IF(('1 - Cover page'!$B$9-I999)= 3,"3", IF(('1 - Cover page'!$B$9-I999)= 4,"4", IF(('1 - Cover page'!$B$9-I999)= 5,"5", IF(('1 - Cover page'!$B$9-I999)= 6,"6", IF(('1 - Cover page'!$B$9-I999)= 7,"7", IF(('1 - Cover page'!$B$9-I999)= 8,"8", IF(('1 - Cover page'!$B$9-I999)= 9,"9", IF(('1 - Cover page'!$B$9-I999)= 10,"10", IF(('1 - Cover page'!$B$9-I999)= 11,"11", IF(('1 - Cover page'!$B$9-I999)= 12,"12", IF(('1 - Cover page'!$B$9-I999)= 13,"13", IF(('1 - Cover page'!$B$9-I999)= 14,"14", IF(('1 - Cover page'!$B$9-I999)= 15,"15",  ""))))))))))))))))</f>
        <v>0</v>
      </c>
      <c r="AA999" t="e">
        <f>VLOOKUP(E999,'Age group'!$A$2:$B$7,2,TRUE)</f>
        <v>#N/A</v>
      </c>
    </row>
    <row r="1000" spans="1:27" ht="12.75" x14ac:dyDescent="0.2">
      <c r="A1000" s="30">
        <v>997</v>
      </c>
      <c r="B1000" s="31"/>
      <c r="C1000" s="31"/>
      <c r="D1000" s="32"/>
      <c r="E1000" s="104"/>
      <c r="F1000" s="31"/>
      <c r="G1000" s="31"/>
      <c r="H1000" s="33"/>
      <c r="I1000" s="16"/>
      <c r="J1000" s="34"/>
      <c r="K1000" s="34"/>
      <c r="L1000" s="35"/>
      <c r="M1000" s="36"/>
      <c r="N1000" s="37"/>
      <c r="O1000" s="37"/>
      <c r="P1000" s="37"/>
      <c r="Q1000" s="38"/>
      <c r="R1000" s="38"/>
      <c r="S1000" s="37"/>
      <c r="T1000" s="39"/>
      <c r="U1000" s="39"/>
      <c r="V1000" s="40"/>
      <c r="X1000" t="str">
        <f>IF(('1 - Cover page'!$B$9-M1000)&lt;6,"&lt;=5 Days","&gt;5 Days")</f>
        <v>&lt;=5 Days</v>
      </c>
      <c r="Y1000" t="str">
        <f>IF(('1 - Cover page'!$B$9-M1000)=0,"0", IF(('1 - Cover page'!$B$9-M1000)= 1,"1", IF(('1 - Cover page'!$B$9-M1000)= 2,"2", IF(('1 - Cover page'!$B$9-M1000)= 3,"3", IF(('1 - Cover page'!$B$9-M1000)= 4,"4", IF(('1 - Cover page'!$B$9-M1000)= 5,"5", IF(('1 - Cover page'!$B$9-M1000)= 6,"6", IF(('1 - Cover page'!$B$9-M1000)= 7,"7", IF(('1 - Cover page'!$B$9-M1000)= 8,"8", IF(('1 - Cover page'!$B$9-M1000)= 9,"9", IF(('1 - Cover page'!$B$9-M1000)= 10,"10", IF(('1 - Cover page'!$B$9-M1000)= 11,"11", IF(('1 - Cover page'!$B$9-M1000)= 12,"12", IF(('1 - Cover page'!$B$9-M1000)= 13,"13", IF(('1 - Cover page'!$B$9-M1000)= 14,"14", IF(('1 - Cover page'!$B$9-M1000)= 15,"15",  ""))))))))))))))))</f>
        <v>0</v>
      </c>
      <c r="Z1000" t="str">
        <f>IF(('1 - Cover page'!$B$9-I1000)=0,"0", IF(('1 - Cover page'!$B$9-I1000)= 1,"1", IF(('1 - Cover page'!$B$9-I1000)= 2,"2", IF(('1 - Cover page'!$B$9-I1000)= 3,"3", IF(('1 - Cover page'!$B$9-I1000)= 4,"4", IF(('1 - Cover page'!$B$9-I1000)= 5,"5", IF(('1 - Cover page'!$B$9-I1000)= 6,"6", IF(('1 - Cover page'!$B$9-I1000)= 7,"7", IF(('1 - Cover page'!$B$9-I1000)= 8,"8", IF(('1 - Cover page'!$B$9-I1000)= 9,"9", IF(('1 - Cover page'!$B$9-I1000)= 10,"10", IF(('1 - Cover page'!$B$9-I1000)= 11,"11", IF(('1 - Cover page'!$B$9-I1000)= 12,"12", IF(('1 - Cover page'!$B$9-I1000)= 13,"13", IF(('1 - Cover page'!$B$9-I1000)= 14,"14", IF(('1 - Cover page'!$B$9-I1000)= 15,"15",  ""))))))))))))))))</f>
        <v>0</v>
      </c>
      <c r="AA1000" t="e">
        <f>VLOOKUP(E1000,'Age group'!$A$2:$B$7,2,TRUE)</f>
        <v>#N/A</v>
      </c>
    </row>
    <row r="1001" spans="1:27" ht="12.75" x14ac:dyDescent="0.2">
      <c r="A1001" s="30">
        <v>998</v>
      </c>
      <c r="B1001" s="31"/>
      <c r="C1001" s="31"/>
      <c r="D1001" s="32"/>
      <c r="E1001" s="104"/>
      <c r="F1001" s="31"/>
      <c r="G1001" s="31"/>
      <c r="H1001" s="33"/>
      <c r="I1001" s="16"/>
      <c r="J1001" s="34"/>
      <c r="K1001" s="34"/>
      <c r="L1001" s="35"/>
      <c r="M1001" s="36"/>
      <c r="N1001" s="37"/>
      <c r="O1001" s="37"/>
      <c r="P1001" s="37"/>
      <c r="Q1001" s="38"/>
      <c r="R1001" s="38"/>
      <c r="S1001" s="37"/>
      <c r="T1001" s="39"/>
      <c r="U1001" s="39"/>
      <c r="V1001" s="40"/>
      <c r="X1001" t="str">
        <f>IF(('1 - Cover page'!$B$9-M1001)&lt;6,"&lt;=5 Days","&gt;5 Days")</f>
        <v>&lt;=5 Days</v>
      </c>
      <c r="Y1001" t="str">
        <f>IF(('1 - Cover page'!$B$9-M1001)=0,"0", IF(('1 - Cover page'!$B$9-M1001)= 1,"1", IF(('1 - Cover page'!$B$9-M1001)= 2,"2", IF(('1 - Cover page'!$B$9-M1001)= 3,"3", IF(('1 - Cover page'!$B$9-M1001)= 4,"4", IF(('1 - Cover page'!$B$9-M1001)= 5,"5", IF(('1 - Cover page'!$B$9-M1001)= 6,"6", IF(('1 - Cover page'!$B$9-M1001)= 7,"7", IF(('1 - Cover page'!$B$9-M1001)= 8,"8", IF(('1 - Cover page'!$B$9-M1001)= 9,"9", IF(('1 - Cover page'!$B$9-M1001)= 10,"10", IF(('1 - Cover page'!$B$9-M1001)= 11,"11", IF(('1 - Cover page'!$B$9-M1001)= 12,"12", IF(('1 - Cover page'!$B$9-M1001)= 13,"13", IF(('1 - Cover page'!$B$9-M1001)= 14,"14", IF(('1 - Cover page'!$B$9-M1001)= 15,"15",  ""))))))))))))))))</f>
        <v>0</v>
      </c>
      <c r="Z1001" t="str">
        <f>IF(('1 - Cover page'!$B$9-I1001)=0,"0", IF(('1 - Cover page'!$B$9-I1001)= 1,"1", IF(('1 - Cover page'!$B$9-I1001)= 2,"2", IF(('1 - Cover page'!$B$9-I1001)= 3,"3", IF(('1 - Cover page'!$B$9-I1001)= 4,"4", IF(('1 - Cover page'!$B$9-I1001)= 5,"5", IF(('1 - Cover page'!$B$9-I1001)= 6,"6", IF(('1 - Cover page'!$B$9-I1001)= 7,"7", IF(('1 - Cover page'!$B$9-I1001)= 8,"8", IF(('1 - Cover page'!$B$9-I1001)= 9,"9", IF(('1 - Cover page'!$B$9-I1001)= 10,"10", IF(('1 - Cover page'!$B$9-I1001)= 11,"11", IF(('1 - Cover page'!$B$9-I1001)= 12,"12", IF(('1 - Cover page'!$B$9-I1001)= 13,"13", IF(('1 - Cover page'!$B$9-I1001)= 14,"14", IF(('1 - Cover page'!$B$9-I1001)= 15,"15",  ""))))))))))))))))</f>
        <v>0</v>
      </c>
      <c r="AA1001" t="e">
        <f>VLOOKUP(E1001,'Age group'!$A$2:$B$7,2,TRUE)</f>
        <v>#N/A</v>
      </c>
    </row>
    <row r="1002" spans="1:27" ht="12.75" x14ac:dyDescent="0.2">
      <c r="A1002" s="30">
        <v>999</v>
      </c>
      <c r="B1002" s="31"/>
      <c r="C1002" s="31"/>
      <c r="D1002" s="32"/>
      <c r="E1002" s="104"/>
      <c r="F1002" s="31"/>
      <c r="G1002" s="31"/>
      <c r="H1002" s="33"/>
      <c r="I1002" s="16"/>
      <c r="J1002" s="34"/>
      <c r="K1002" s="34"/>
      <c r="L1002" s="35"/>
      <c r="M1002" s="36"/>
      <c r="N1002" s="37"/>
      <c r="O1002" s="37"/>
      <c r="P1002" s="37"/>
      <c r="Q1002" s="38"/>
      <c r="R1002" s="38"/>
      <c r="S1002" s="37"/>
      <c r="T1002" s="39"/>
      <c r="U1002" s="39"/>
      <c r="V1002" s="40"/>
      <c r="X1002" t="str">
        <f>IF(('1 - Cover page'!$B$9-M1002)&lt;6,"&lt;=5 Days","&gt;5 Days")</f>
        <v>&lt;=5 Days</v>
      </c>
      <c r="Y1002" t="str">
        <f>IF(('1 - Cover page'!$B$9-M1002)=0,"0", IF(('1 - Cover page'!$B$9-M1002)= 1,"1", IF(('1 - Cover page'!$B$9-M1002)= 2,"2", IF(('1 - Cover page'!$B$9-M1002)= 3,"3", IF(('1 - Cover page'!$B$9-M1002)= 4,"4", IF(('1 - Cover page'!$B$9-M1002)= 5,"5", IF(('1 - Cover page'!$B$9-M1002)= 6,"6", IF(('1 - Cover page'!$B$9-M1002)= 7,"7", IF(('1 - Cover page'!$B$9-M1002)= 8,"8", IF(('1 - Cover page'!$B$9-M1002)= 9,"9", IF(('1 - Cover page'!$B$9-M1002)= 10,"10", IF(('1 - Cover page'!$B$9-M1002)= 11,"11", IF(('1 - Cover page'!$B$9-M1002)= 12,"12", IF(('1 - Cover page'!$B$9-M1002)= 13,"13", IF(('1 - Cover page'!$B$9-M1002)= 14,"14", IF(('1 - Cover page'!$B$9-M1002)= 15,"15",  ""))))))))))))))))</f>
        <v>0</v>
      </c>
      <c r="Z1002" t="str">
        <f>IF(('1 - Cover page'!$B$9-I1002)=0,"0", IF(('1 - Cover page'!$B$9-I1002)= 1,"1", IF(('1 - Cover page'!$B$9-I1002)= 2,"2", IF(('1 - Cover page'!$B$9-I1002)= 3,"3", IF(('1 - Cover page'!$B$9-I1002)= 4,"4", IF(('1 - Cover page'!$B$9-I1002)= 5,"5", IF(('1 - Cover page'!$B$9-I1002)= 6,"6", IF(('1 - Cover page'!$B$9-I1002)= 7,"7", IF(('1 - Cover page'!$B$9-I1002)= 8,"8", IF(('1 - Cover page'!$B$9-I1002)= 9,"9", IF(('1 - Cover page'!$B$9-I1002)= 10,"10", IF(('1 - Cover page'!$B$9-I1002)= 11,"11", IF(('1 - Cover page'!$B$9-I1002)= 12,"12", IF(('1 - Cover page'!$B$9-I1002)= 13,"13", IF(('1 - Cover page'!$B$9-I1002)= 14,"14", IF(('1 - Cover page'!$B$9-I1002)= 15,"15",  ""))))))))))))))))</f>
        <v>0</v>
      </c>
      <c r="AA1002" t="e">
        <f>VLOOKUP(E1002,'Age group'!$A$2:$B$7,2,TRUE)</f>
        <v>#N/A</v>
      </c>
    </row>
    <row r="1003" spans="1:27" ht="12.75" x14ac:dyDescent="0.2">
      <c r="A1003" s="30">
        <v>1000</v>
      </c>
      <c r="B1003" s="31"/>
      <c r="C1003" s="31"/>
      <c r="D1003" s="32"/>
      <c r="E1003" s="104"/>
      <c r="F1003" s="31"/>
      <c r="G1003" s="31"/>
      <c r="H1003" s="33"/>
      <c r="I1003" s="16"/>
      <c r="J1003" s="34"/>
      <c r="K1003" s="34"/>
      <c r="L1003" s="35"/>
      <c r="M1003" s="36"/>
      <c r="N1003" s="37"/>
      <c r="O1003" s="37"/>
      <c r="P1003" s="37"/>
      <c r="Q1003" s="38"/>
      <c r="R1003" s="38"/>
      <c r="S1003" s="37"/>
      <c r="T1003" s="39"/>
      <c r="U1003" s="39"/>
      <c r="V1003" s="40"/>
      <c r="X1003" t="str">
        <f>IF(('1 - Cover page'!$B$9-M1003)&lt;6,"&lt;=5 Days","&gt;5 Days")</f>
        <v>&lt;=5 Days</v>
      </c>
      <c r="Y1003" t="str">
        <f>IF(('1 - Cover page'!$B$9-M1003)=0,"0", IF(('1 - Cover page'!$B$9-M1003)= 1,"1", IF(('1 - Cover page'!$B$9-M1003)= 2,"2", IF(('1 - Cover page'!$B$9-M1003)= 3,"3", IF(('1 - Cover page'!$B$9-M1003)= 4,"4", IF(('1 - Cover page'!$B$9-M1003)= 5,"5", IF(('1 - Cover page'!$B$9-M1003)= 6,"6", IF(('1 - Cover page'!$B$9-M1003)= 7,"7", IF(('1 - Cover page'!$B$9-M1003)= 8,"8", IF(('1 - Cover page'!$B$9-M1003)= 9,"9", IF(('1 - Cover page'!$B$9-M1003)= 10,"10", IF(('1 - Cover page'!$B$9-M1003)= 11,"11", IF(('1 - Cover page'!$B$9-M1003)= 12,"12", IF(('1 - Cover page'!$B$9-M1003)= 13,"13", IF(('1 - Cover page'!$B$9-M1003)= 14,"14", IF(('1 - Cover page'!$B$9-M1003)= 15,"15",  ""))))))))))))))))</f>
        <v>0</v>
      </c>
      <c r="Z1003" t="str">
        <f>IF(('1 - Cover page'!$B$9-I1003)=0,"0", IF(('1 - Cover page'!$B$9-I1003)= 1,"1", IF(('1 - Cover page'!$B$9-I1003)= 2,"2", IF(('1 - Cover page'!$B$9-I1003)= 3,"3", IF(('1 - Cover page'!$B$9-I1003)= 4,"4", IF(('1 - Cover page'!$B$9-I1003)= 5,"5", IF(('1 - Cover page'!$B$9-I1003)= 6,"6", IF(('1 - Cover page'!$B$9-I1003)= 7,"7", IF(('1 - Cover page'!$B$9-I1003)= 8,"8", IF(('1 - Cover page'!$B$9-I1003)= 9,"9", IF(('1 - Cover page'!$B$9-I1003)= 10,"10", IF(('1 - Cover page'!$B$9-I1003)= 11,"11", IF(('1 - Cover page'!$B$9-I1003)= 12,"12", IF(('1 - Cover page'!$B$9-I1003)= 13,"13", IF(('1 - Cover page'!$B$9-I1003)= 14,"14", IF(('1 - Cover page'!$B$9-I1003)= 15,"15",  ""))))))))))))))))</f>
        <v>0</v>
      </c>
      <c r="AA1003" t="e">
        <f>VLOOKUP(E1003,'Age group'!$A$2:$B$7,2,TRUE)</f>
        <v>#N/A</v>
      </c>
    </row>
    <row r="1004" spans="1:27" ht="12.75" x14ac:dyDescent="0.2">
      <c r="A1004" s="30">
        <v>1001</v>
      </c>
      <c r="B1004" s="31"/>
      <c r="C1004" s="31"/>
      <c r="D1004" s="32"/>
      <c r="E1004" s="104"/>
      <c r="F1004" s="31"/>
      <c r="G1004" s="31"/>
      <c r="H1004" s="33"/>
      <c r="I1004" s="16"/>
      <c r="J1004" s="34"/>
      <c r="K1004" s="34"/>
      <c r="L1004" s="35"/>
      <c r="M1004" s="36"/>
      <c r="N1004" s="37"/>
      <c r="O1004" s="37"/>
      <c r="P1004" s="37"/>
      <c r="Q1004" s="38"/>
      <c r="R1004" s="38"/>
      <c r="S1004" s="37"/>
      <c r="T1004" s="39"/>
      <c r="U1004" s="39"/>
      <c r="V1004" s="40"/>
      <c r="X1004" t="str">
        <f>IF(('1 - Cover page'!$B$9-M1004)&lt;6,"&lt;=5 Days","&gt;5 Days")</f>
        <v>&lt;=5 Days</v>
      </c>
      <c r="Y1004" t="str">
        <f>IF(('1 - Cover page'!$B$9-M1004)=0,"0", IF(('1 - Cover page'!$B$9-M1004)= 1,"1", IF(('1 - Cover page'!$B$9-M1004)= 2,"2", IF(('1 - Cover page'!$B$9-M1004)= 3,"3", IF(('1 - Cover page'!$B$9-M1004)= 4,"4", IF(('1 - Cover page'!$B$9-M1004)= 5,"5", IF(('1 - Cover page'!$B$9-M1004)= 6,"6", IF(('1 - Cover page'!$B$9-M1004)= 7,"7", IF(('1 - Cover page'!$B$9-M1004)= 8,"8", IF(('1 - Cover page'!$B$9-M1004)= 9,"9", IF(('1 - Cover page'!$B$9-M1004)= 10,"10", IF(('1 - Cover page'!$B$9-M1004)= 11,"11", IF(('1 - Cover page'!$B$9-M1004)= 12,"12", IF(('1 - Cover page'!$B$9-M1004)= 13,"13", IF(('1 - Cover page'!$B$9-M1004)= 14,"14", IF(('1 - Cover page'!$B$9-M1004)= 15,"15",  ""))))))))))))))))</f>
        <v>0</v>
      </c>
      <c r="Z1004" t="str">
        <f>IF(('1 - Cover page'!$B$9-I1004)=0,"0", IF(('1 - Cover page'!$B$9-I1004)= 1,"1", IF(('1 - Cover page'!$B$9-I1004)= 2,"2", IF(('1 - Cover page'!$B$9-I1004)= 3,"3", IF(('1 - Cover page'!$B$9-I1004)= 4,"4", IF(('1 - Cover page'!$B$9-I1004)= 5,"5", IF(('1 - Cover page'!$B$9-I1004)= 6,"6", IF(('1 - Cover page'!$B$9-I1004)= 7,"7", IF(('1 - Cover page'!$B$9-I1004)= 8,"8", IF(('1 - Cover page'!$B$9-I1004)= 9,"9", IF(('1 - Cover page'!$B$9-I1004)= 10,"10", IF(('1 - Cover page'!$B$9-I1004)= 11,"11", IF(('1 - Cover page'!$B$9-I1004)= 12,"12", IF(('1 - Cover page'!$B$9-I1004)= 13,"13", IF(('1 - Cover page'!$B$9-I1004)= 14,"14", IF(('1 - Cover page'!$B$9-I1004)= 15,"15",  ""))))))))))))))))</f>
        <v>0</v>
      </c>
      <c r="AA1004" t="e">
        <f>VLOOKUP(E1004,'Age group'!$A$2:$B$7,2,TRUE)</f>
        <v>#N/A</v>
      </c>
    </row>
    <row r="1005" spans="1:27" ht="12.75" x14ac:dyDescent="0.2">
      <c r="A1005" s="30">
        <v>1002</v>
      </c>
      <c r="B1005" s="31"/>
      <c r="C1005" s="31"/>
      <c r="D1005" s="32"/>
      <c r="E1005" s="104"/>
      <c r="F1005" s="31"/>
      <c r="G1005" s="31"/>
      <c r="H1005" s="33"/>
      <c r="I1005" s="16"/>
      <c r="J1005" s="34"/>
      <c r="K1005" s="34"/>
      <c r="L1005" s="35"/>
      <c r="M1005" s="36"/>
      <c r="N1005" s="37"/>
      <c r="O1005" s="37"/>
      <c r="P1005" s="37"/>
      <c r="Q1005" s="38"/>
      <c r="R1005" s="38"/>
      <c r="S1005" s="37"/>
      <c r="T1005" s="39"/>
      <c r="U1005" s="39"/>
      <c r="V1005" s="40"/>
      <c r="X1005" t="str">
        <f>IF(('1 - Cover page'!$B$9-M1005)&lt;6,"&lt;=5 Days","&gt;5 Days")</f>
        <v>&lt;=5 Days</v>
      </c>
      <c r="Y1005" t="str">
        <f>IF(('1 - Cover page'!$B$9-M1005)=0,"0", IF(('1 - Cover page'!$B$9-M1005)= 1,"1", IF(('1 - Cover page'!$B$9-M1005)= 2,"2", IF(('1 - Cover page'!$B$9-M1005)= 3,"3", IF(('1 - Cover page'!$B$9-M1005)= 4,"4", IF(('1 - Cover page'!$B$9-M1005)= 5,"5", IF(('1 - Cover page'!$B$9-M1005)= 6,"6", IF(('1 - Cover page'!$B$9-M1005)= 7,"7", IF(('1 - Cover page'!$B$9-M1005)= 8,"8", IF(('1 - Cover page'!$B$9-M1005)= 9,"9", IF(('1 - Cover page'!$B$9-M1005)= 10,"10", IF(('1 - Cover page'!$B$9-M1005)= 11,"11", IF(('1 - Cover page'!$B$9-M1005)= 12,"12", IF(('1 - Cover page'!$B$9-M1005)= 13,"13", IF(('1 - Cover page'!$B$9-M1005)= 14,"14", IF(('1 - Cover page'!$B$9-M1005)= 15,"15",  ""))))))))))))))))</f>
        <v>0</v>
      </c>
      <c r="Z1005" t="str">
        <f>IF(('1 - Cover page'!$B$9-I1005)=0,"0", IF(('1 - Cover page'!$B$9-I1005)= 1,"1", IF(('1 - Cover page'!$B$9-I1005)= 2,"2", IF(('1 - Cover page'!$B$9-I1005)= 3,"3", IF(('1 - Cover page'!$B$9-I1005)= 4,"4", IF(('1 - Cover page'!$B$9-I1005)= 5,"5", IF(('1 - Cover page'!$B$9-I1005)= 6,"6", IF(('1 - Cover page'!$B$9-I1005)= 7,"7", IF(('1 - Cover page'!$B$9-I1005)= 8,"8", IF(('1 - Cover page'!$B$9-I1005)= 9,"9", IF(('1 - Cover page'!$B$9-I1005)= 10,"10", IF(('1 - Cover page'!$B$9-I1005)= 11,"11", IF(('1 - Cover page'!$B$9-I1005)= 12,"12", IF(('1 - Cover page'!$B$9-I1005)= 13,"13", IF(('1 - Cover page'!$B$9-I1005)= 14,"14", IF(('1 - Cover page'!$B$9-I1005)= 15,"15",  ""))))))))))))))))</f>
        <v>0</v>
      </c>
      <c r="AA1005" t="e">
        <f>VLOOKUP(E1005,'Age group'!$A$2:$B$7,2,TRUE)</f>
        <v>#N/A</v>
      </c>
    </row>
    <row r="1006" spans="1:27" ht="12.75" x14ac:dyDescent="0.2">
      <c r="A1006" s="30">
        <v>1003</v>
      </c>
      <c r="B1006" s="31"/>
      <c r="C1006" s="31"/>
      <c r="D1006" s="32"/>
      <c r="E1006" s="104"/>
      <c r="F1006" s="31"/>
      <c r="G1006" s="31"/>
      <c r="H1006" s="33"/>
      <c r="I1006" s="16"/>
      <c r="J1006" s="34"/>
      <c r="K1006" s="34"/>
      <c r="L1006" s="35"/>
      <c r="M1006" s="36"/>
      <c r="N1006" s="37"/>
      <c r="O1006" s="37"/>
      <c r="P1006" s="37"/>
      <c r="Q1006" s="38"/>
      <c r="R1006" s="38"/>
      <c r="S1006" s="37"/>
      <c r="T1006" s="39"/>
      <c r="U1006" s="39"/>
      <c r="V1006" s="40"/>
      <c r="X1006" t="str">
        <f>IF(('1 - Cover page'!$B$9-M1006)&lt;6,"&lt;=5 Days","&gt;5 Days")</f>
        <v>&lt;=5 Days</v>
      </c>
      <c r="Y1006" t="str">
        <f>IF(('1 - Cover page'!$B$9-M1006)=0,"0", IF(('1 - Cover page'!$B$9-M1006)= 1,"1", IF(('1 - Cover page'!$B$9-M1006)= 2,"2", IF(('1 - Cover page'!$B$9-M1006)= 3,"3", IF(('1 - Cover page'!$B$9-M1006)= 4,"4", IF(('1 - Cover page'!$B$9-M1006)= 5,"5", IF(('1 - Cover page'!$B$9-M1006)= 6,"6", IF(('1 - Cover page'!$B$9-M1006)= 7,"7", IF(('1 - Cover page'!$B$9-M1006)= 8,"8", IF(('1 - Cover page'!$B$9-M1006)= 9,"9", IF(('1 - Cover page'!$B$9-M1006)= 10,"10", IF(('1 - Cover page'!$B$9-M1006)= 11,"11", IF(('1 - Cover page'!$B$9-M1006)= 12,"12", IF(('1 - Cover page'!$B$9-M1006)= 13,"13", IF(('1 - Cover page'!$B$9-M1006)= 14,"14", IF(('1 - Cover page'!$B$9-M1006)= 15,"15",  ""))))))))))))))))</f>
        <v>0</v>
      </c>
      <c r="Z1006" t="str">
        <f>IF(('1 - Cover page'!$B$9-I1006)=0,"0", IF(('1 - Cover page'!$B$9-I1006)= 1,"1", IF(('1 - Cover page'!$B$9-I1006)= 2,"2", IF(('1 - Cover page'!$B$9-I1006)= 3,"3", IF(('1 - Cover page'!$B$9-I1006)= 4,"4", IF(('1 - Cover page'!$B$9-I1006)= 5,"5", IF(('1 - Cover page'!$B$9-I1006)= 6,"6", IF(('1 - Cover page'!$B$9-I1006)= 7,"7", IF(('1 - Cover page'!$B$9-I1006)= 8,"8", IF(('1 - Cover page'!$B$9-I1006)= 9,"9", IF(('1 - Cover page'!$B$9-I1006)= 10,"10", IF(('1 - Cover page'!$B$9-I1006)= 11,"11", IF(('1 - Cover page'!$B$9-I1006)= 12,"12", IF(('1 - Cover page'!$B$9-I1006)= 13,"13", IF(('1 - Cover page'!$B$9-I1006)= 14,"14", IF(('1 - Cover page'!$B$9-I1006)= 15,"15",  ""))))))))))))))))</f>
        <v>0</v>
      </c>
      <c r="AA1006" t="e">
        <f>VLOOKUP(E1006,'Age group'!$A$2:$B$7,2,TRUE)</f>
        <v>#N/A</v>
      </c>
    </row>
    <row r="1007" spans="1:27" ht="12.75" x14ac:dyDescent="0.2">
      <c r="A1007" s="30">
        <v>1004</v>
      </c>
      <c r="B1007" s="31"/>
      <c r="C1007" s="31"/>
      <c r="D1007" s="32"/>
      <c r="E1007" s="104"/>
      <c r="F1007" s="31"/>
      <c r="G1007" s="31"/>
      <c r="H1007" s="33"/>
      <c r="I1007" s="16"/>
      <c r="J1007" s="34"/>
      <c r="K1007" s="34"/>
      <c r="L1007" s="35"/>
      <c r="M1007" s="36"/>
      <c r="N1007" s="37"/>
      <c r="O1007" s="37"/>
      <c r="P1007" s="37"/>
      <c r="Q1007" s="38"/>
      <c r="R1007" s="38"/>
      <c r="S1007" s="37"/>
      <c r="T1007" s="39"/>
      <c r="U1007" s="39"/>
      <c r="V1007" s="40"/>
      <c r="X1007" t="str">
        <f>IF(('1 - Cover page'!$B$9-M1007)&lt;6,"&lt;=5 Days","&gt;5 Days")</f>
        <v>&lt;=5 Days</v>
      </c>
      <c r="Y1007" t="str">
        <f>IF(('1 - Cover page'!$B$9-M1007)=0,"0", IF(('1 - Cover page'!$B$9-M1007)= 1,"1", IF(('1 - Cover page'!$B$9-M1007)= 2,"2", IF(('1 - Cover page'!$B$9-M1007)= 3,"3", IF(('1 - Cover page'!$B$9-M1007)= 4,"4", IF(('1 - Cover page'!$B$9-M1007)= 5,"5", IF(('1 - Cover page'!$B$9-M1007)= 6,"6", IF(('1 - Cover page'!$B$9-M1007)= 7,"7", IF(('1 - Cover page'!$B$9-M1007)= 8,"8", IF(('1 - Cover page'!$B$9-M1007)= 9,"9", IF(('1 - Cover page'!$B$9-M1007)= 10,"10", IF(('1 - Cover page'!$B$9-M1007)= 11,"11", IF(('1 - Cover page'!$B$9-M1007)= 12,"12", IF(('1 - Cover page'!$B$9-M1007)= 13,"13", IF(('1 - Cover page'!$B$9-M1007)= 14,"14", IF(('1 - Cover page'!$B$9-M1007)= 15,"15",  ""))))))))))))))))</f>
        <v>0</v>
      </c>
      <c r="Z1007" t="str">
        <f>IF(('1 - Cover page'!$B$9-I1007)=0,"0", IF(('1 - Cover page'!$B$9-I1007)= 1,"1", IF(('1 - Cover page'!$B$9-I1007)= 2,"2", IF(('1 - Cover page'!$B$9-I1007)= 3,"3", IF(('1 - Cover page'!$B$9-I1007)= 4,"4", IF(('1 - Cover page'!$B$9-I1007)= 5,"5", IF(('1 - Cover page'!$B$9-I1007)= 6,"6", IF(('1 - Cover page'!$B$9-I1007)= 7,"7", IF(('1 - Cover page'!$B$9-I1007)= 8,"8", IF(('1 - Cover page'!$B$9-I1007)= 9,"9", IF(('1 - Cover page'!$B$9-I1007)= 10,"10", IF(('1 - Cover page'!$B$9-I1007)= 11,"11", IF(('1 - Cover page'!$B$9-I1007)= 12,"12", IF(('1 - Cover page'!$B$9-I1007)= 13,"13", IF(('1 - Cover page'!$B$9-I1007)= 14,"14", IF(('1 - Cover page'!$B$9-I1007)= 15,"15",  ""))))))))))))))))</f>
        <v>0</v>
      </c>
      <c r="AA1007" t="e">
        <f>VLOOKUP(E1007,'Age group'!$A$2:$B$7,2,TRUE)</f>
        <v>#N/A</v>
      </c>
    </row>
    <row r="1008" spans="1:27" ht="12.75" x14ac:dyDescent="0.2">
      <c r="A1008" s="30">
        <v>1005</v>
      </c>
      <c r="B1008" s="31"/>
      <c r="C1008" s="31"/>
      <c r="D1008" s="32"/>
      <c r="E1008" s="104"/>
      <c r="F1008" s="31"/>
      <c r="G1008" s="31"/>
      <c r="H1008" s="33"/>
      <c r="I1008" s="16"/>
      <c r="J1008" s="34"/>
      <c r="K1008" s="34"/>
      <c r="L1008" s="35"/>
      <c r="M1008" s="36"/>
      <c r="N1008" s="37"/>
      <c r="O1008" s="37"/>
      <c r="P1008" s="37"/>
      <c r="Q1008" s="38"/>
      <c r="R1008" s="38"/>
      <c r="S1008" s="37"/>
      <c r="T1008" s="39"/>
      <c r="U1008" s="39"/>
      <c r="V1008" s="40"/>
      <c r="X1008" t="str">
        <f>IF(('1 - Cover page'!$B$9-M1008)&lt;6,"&lt;=5 Days","&gt;5 Days")</f>
        <v>&lt;=5 Days</v>
      </c>
      <c r="Y1008" t="str">
        <f>IF(('1 - Cover page'!$B$9-M1008)=0,"0", IF(('1 - Cover page'!$B$9-M1008)= 1,"1", IF(('1 - Cover page'!$B$9-M1008)= 2,"2", IF(('1 - Cover page'!$B$9-M1008)= 3,"3", IF(('1 - Cover page'!$B$9-M1008)= 4,"4", IF(('1 - Cover page'!$B$9-M1008)= 5,"5", IF(('1 - Cover page'!$B$9-M1008)= 6,"6", IF(('1 - Cover page'!$B$9-M1008)= 7,"7", IF(('1 - Cover page'!$B$9-M1008)= 8,"8", IF(('1 - Cover page'!$B$9-M1008)= 9,"9", IF(('1 - Cover page'!$B$9-M1008)= 10,"10", IF(('1 - Cover page'!$B$9-M1008)= 11,"11", IF(('1 - Cover page'!$B$9-M1008)= 12,"12", IF(('1 - Cover page'!$B$9-M1008)= 13,"13", IF(('1 - Cover page'!$B$9-M1008)= 14,"14", IF(('1 - Cover page'!$B$9-M1008)= 15,"15",  ""))))))))))))))))</f>
        <v>0</v>
      </c>
      <c r="Z1008" t="str">
        <f>IF(('1 - Cover page'!$B$9-I1008)=0,"0", IF(('1 - Cover page'!$B$9-I1008)= 1,"1", IF(('1 - Cover page'!$B$9-I1008)= 2,"2", IF(('1 - Cover page'!$B$9-I1008)= 3,"3", IF(('1 - Cover page'!$B$9-I1008)= 4,"4", IF(('1 - Cover page'!$B$9-I1008)= 5,"5", IF(('1 - Cover page'!$B$9-I1008)= 6,"6", IF(('1 - Cover page'!$B$9-I1008)= 7,"7", IF(('1 - Cover page'!$B$9-I1008)= 8,"8", IF(('1 - Cover page'!$B$9-I1008)= 9,"9", IF(('1 - Cover page'!$B$9-I1008)= 10,"10", IF(('1 - Cover page'!$B$9-I1008)= 11,"11", IF(('1 - Cover page'!$B$9-I1008)= 12,"12", IF(('1 - Cover page'!$B$9-I1008)= 13,"13", IF(('1 - Cover page'!$B$9-I1008)= 14,"14", IF(('1 - Cover page'!$B$9-I1008)= 15,"15",  ""))))))))))))))))</f>
        <v>0</v>
      </c>
      <c r="AA1008" t="e">
        <f>VLOOKUP(E1008,'Age group'!$A$2:$B$7,2,TRUE)</f>
        <v>#N/A</v>
      </c>
    </row>
    <row r="1009" spans="1:27" ht="12.75" x14ac:dyDescent="0.2">
      <c r="A1009" s="30">
        <v>1006</v>
      </c>
      <c r="B1009" s="31"/>
      <c r="C1009" s="31"/>
      <c r="D1009" s="32"/>
      <c r="E1009" s="104"/>
      <c r="F1009" s="31"/>
      <c r="G1009" s="31"/>
      <c r="H1009" s="33"/>
      <c r="I1009" s="16"/>
      <c r="J1009" s="34"/>
      <c r="K1009" s="34"/>
      <c r="L1009" s="35"/>
      <c r="M1009" s="36"/>
      <c r="N1009" s="37"/>
      <c r="O1009" s="37"/>
      <c r="P1009" s="37"/>
      <c r="Q1009" s="38"/>
      <c r="R1009" s="38"/>
      <c r="S1009" s="37"/>
      <c r="T1009" s="39"/>
      <c r="U1009" s="39"/>
      <c r="V1009" s="40"/>
      <c r="X1009" t="str">
        <f>IF(('1 - Cover page'!$B$9-M1009)&lt;6,"&lt;=5 Days","&gt;5 Days")</f>
        <v>&lt;=5 Days</v>
      </c>
      <c r="Y1009" t="str">
        <f>IF(('1 - Cover page'!$B$9-M1009)=0,"0", IF(('1 - Cover page'!$B$9-M1009)= 1,"1", IF(('1 - Cover page'!$B$9-M1009)= 2,"2", IF(('1 - Cover page'!$B$9-M1009)= 3,"3", IF(('1 - Cover page'!$B$9-M1009)= 4,"4", IF(('1 - Cover page'!$B$9-M1009)= 5,"5", IF(('1 - Cover page'!$B$9-M1009)= 6,"6", IF(('1 - Cover page'!$B$9-M1009)= 7,"7", IF(('1 - Cover page'!$B$9-M1009)= 8,"8", IF(('1 - Cover page'!$B$9-M1009)= 9,"9", IF(('1 - Cover page'!$B$9-M1009)= 10,"10", IF(('1 - Cover page'!$B$9-M1009)= 11,"11", IF(('1 - Cover page'!$B$9-M1009)= 12,"12", IF(('1 - Cover page'!$B$9-M1009)= 13,"13", IF(('1 - Cover page'!$B$9-M1009)= 14,"14", IF(('1 - Cover page'!$B$9-M1009)= 15,"15",  ""))))))))))))))))</f>
        <v>0</v>
      </c>
      <c r="Z1009" t="str">
        <f>IF(('1 - Cover page'!$B$9-I1009)=0,"0", IF(('1 - Cover page'!$B$9-I1009)= 1,"1", IF(('1 - Cover page'!$B$9-I1009)= 2,"2", IF(('1 - Cover page'!$B$9-I1009)= 3,"3", IF(('1 - Cover page'!$B$9-I1009)= 4,"4", IF(('1 - Cover page'!$B$9-I1009)= 5,"5", IF(('1 - Cover page'!$B$9-I1009)= 6,"6", IF(('1 - Cover page'!$B$9-I1009)= 7,"7", IF(('1 - Cover page'!$B$9-I1009)= 8,"8", IF(('1 - Cover page'!$B$9-I1009)= 9,"9", IF(('1 - Cover page'!$B$9-I1009)= 10,"10", IF(('1 - Cover page'!$B$9-I1009)= 11,"11", IF(('1 - Cover page'!$B$9-I1009)= 12,"12", IF(('1 - Cover page'!$B$9-I1009)= 13,"13", IF(('1 - Cover page'!$B$9-I1009)= 14,"14", IF(('1 - Cover page'!$B$9-I1009)= 15,"15",  ""))))))))))))))))</f>
        <v>0</v>
      </c>
      <c r="AA1009" t="e">
        <f>VLOOKUP(E1009,'Age group'!$A$2:$B$7,2,TRUE)</f>
        <v>#N/A</v>
      </c>
    </row>
    <row r="1010" spans="1:27" ht="12.75" x14ac:dyDescent="0.2">
      <c r="A1010" s="30">
        <v>1007</v>
      </c>
      <c r="B1010" s="31"/>
      <c r="C1010" s="31"/>
      <c r="D1010" s="32"/>
      <c r="E1010" s="104"/>
      <c r="F1010" s="31"/>
      <c r="G1010" s="31"/>
      <c r="H1010" s="33"/>
      <c r="I1010" s="16"/>
      <c r="J1010" s="34"/>
      <c r="K1010" s="34"/>
      <c r="L1010" s="35"/>
      <c r="M1010" s="36"/>
      <c r="N1010" s="37"/>
      <c r="O1010" s="37"/>
      <c r="P1010" s="37"/>
      <c r="Q1010" s="38"/>
      <c r="R1010" s="38"/>
      <c r="S1010" s="37"/>
      <c r="T1010" s="39"/>
      <c r="U1010" s="39"/>
      <c r="V1010" s="40"/>
      <c r="X1010" t="str">
        <f>IF(('1 - Cover page'!$B$9-M1010)&lt;6,"&lt;=5 Days","&gt;5 Days")</f>
        <v>&lt;=5 Days</v>
      </c>
      <c r="Y1010" t="str">
        <f>IF(('1 - Cover page'!$B$9-M1010)=0,"0", IF(('1 - Cover page'!$B$9-M1010)= 1,"1", IF(('1 - Cover page'!$B$9-M1010)= 2,"2", IF(('1 - Cover page'!$B$9-M1010)= 3,"3", IF(('1 - Cover page'!$B$9-M1010)= 4,"4", IF(('1 - Cover page'!$B$9-M1010)= 5,"5", IF(('1 - Cover page'!$B$9-M1010)= 6,"6", IF(('1 - Cover page'!$B$9-M1010)= 7,"7", IF(('1 - Cover page'!$B$9-M1010)= 8,"8", IF(('1 - Cover page'!$B$9-M1010)= 9,"9", IF(('1 - Cover page'!$B$9-M1010)= 10,"10", IF(('1 - Cover page'!$B$9-M1010)= 11,"11", IF(('1 - Cover page'!$B$9-M1010)= 12,"12", IF(('1 - Cover page'!$B$9-M1010)= 13,"13", IF(('1 - Cover page'!$B$9-M1010)= 14,"14", IF(('1 - Cover page'!$B$9-M1010)= 15,"15",  ""))))))))))))))))</f>
        <v>0</v>
      </c>
      <c r="Z1010" t="str">
        <f>IF(('1 - Cover page'!$B$9-I1010)=0,"0", IF(('1 - Cover page'!$B$9-I1010)= 1,"1", IF(('1 - Cover page'!$B$9-I1010)= 2,"2", IF(('1 - Cover page'!$B$9-I1010)= 3,"3", IF(('1 - Cover page'!$B$9-I1010)= 4,"4", IF(('1 - Cover page'!$B$9-I1010)= 5,"5", IF(('1 - Cover page'!$B$9-I1010)= 6,"6", IF(('1 - Cover page'!$B$9-I1010)= 7,"7", IF(('1 - Cover page'!$B$9-I1010)= 8,"8", IF(('1 - Cover page'!$B$9-I1010)= 9,"9", IF(('1 - Cover page'!$B$9-I1010)= 10,"10", IF(('1 - Cover page'!$B$9-I1010)= 11,"11", IF(('1 - Cover page'!$B$9-I1010)= 12,"12", IF(('1 - Cover page'!$B$9-I1010)= 13,"13", IF(('1 - Cover page'!$B$9-I1010)= 14,"14", IF(('1 - Cover page'!$B$9-I1010)= 15,"15",  ""))))))))))))))))</f>
        <v>0</v>
      </c>
      <c r="AA1010" t="e">
        <f>VLOOKUP(E1010,'Age group'!$A$2:$B$7,2,TRUE)</f>
        <v>#N/A</v>
      </c>
    </row>
    <row r="1011" spans="1:27" ht="12.75" x14ac:dyDescent="0.2">
      <c r="A1011" s="30">
        <v>1008</v>
      </c>
      <c r="B1011" s="31"/>
      <c r="C1011" s="31"/>
      <c r="D1011" s="32"/>
      <c r="E1011" s="104"/>
      <c r="F1011" s="31"/>
      <c r="G1011" s="31"/>
      <c r="H1011" s="33"/>
      <c r="I1011" s="16"/>
      <c r="J1011" s="34"/>
      <c r="K1011" s="34"/>
      <c r="L1011" s="35"/>
      <c r="M1011" s="36"/>
      <c r="N1011" s="37"/>
      <c r="O1011" s="37"/>
      <c r="P1011" s="37"/>
      <c r="Q1011" s="38"/>
      <c r="R1011" s="38"/>
      <c r="S1011" s="37"/>
      <c r="T1011" s="39"/>
      <c r="U1011" s="39"/>
      <c r="V1011" s="40"/>
      <c r="X1011" t="str">
        <f>IF(('1 - Cover page'!$B$9-M1011)&lt;6,"&lt;=5 Days","&gt;5 Days")</f>
        <v>&lt;=5 Days</v>
      </c>
      <c r="Y1011" t="str">
        <f>IF(('1 - Cover page'!$B$9-M1011)=0,"0", IF(('1 - Cover page'!$B$9-M1011)= 1,"1", IF(('1 - Cover page'!$B$9-M1011)= 2,"2", IF(('1 - Cover page'!$B$9-M1011)= 3,"3", IF(('1 - Cover page'!$B$9-M1011)= 4,"4", IF(('1 - Cover page'!$B$9-M1011)= 5,"5", IF(('1 - Cover page'!$B$9-M1011)= 6,"6", IF(('1 - Cover page'!$B$9-M1011)= 7,"7", IF(('1 - Cover page'!$B$9-M1011)= 8,"8", IF(('1 - Cover page'!$B$9-M1011)= 9,"9", IF(('1 - Cover page'!$B$9-M1011)= 10,"10", IF(('1 - Cover page'!$B$9-M1011)= 11,"11", IF(('1 - Cover page'!$B$9-M1011)= 12,"12", IF(('1 - Cover page'!$B$9-M1011)= 13,"13", IF(('1 - Cover page'!$B$9-M1011)= 14,"14", IF(('1 - Cover page'!$B$9-M1011)= 15,"15",  ""))))))))))))))))</f>
        <v>0</v>
      </c>
      <c r="Z1011" t="str">
        <f>IF(('1 - Cover page'!$B$9-I1011)=0,"0", IF(('1 - Cover page'!$B$9-I1011)= 1,"1", IF(('1 - Cover page'!$B$9-I1011)= 2,"2", IF(('1 - Cover page'!$B$9-I1011)= 3,"3", IF(('1 - Cover page'!$B$9-I1011)= 4,"4", IF(('1 - Cover page'!$B$9-I1011)= 5,"5", IF(('1 - Cover page'!$B$9-I1011)= 6,"6", IF(('1 - Cover page'!$B$9-I1011)= 7,"7", IF(('1 - Cover page'!$B$9-I1011)= 8,"8", IF(('1 - Cover page'!$B$9-I1011)= 9,"9", IF(('1 - Cover page'!$B$9-I1011)= 10,"10", IF(('1 - Cover page'!$B$9-I1011)= 11,"11", IF(('1 - Cover page'!$B$9-I1011)= 12,"12", IF(('1 - Cover page'!$B$9-I1011)= 13,"13", IF(('1 - Cover page'!$B$9-I1011)= 14,"14", IF(('1 - Cover page'!$B$9-I1011)= 15,"15",  ""))))))))))))))))</f>
        <v>0</v>
      </c>
      <c r="AA1011" t="e">
        <f>VLOOKUP(E1011,'Age group'!$A$2:$B$7,2,TRUE)</f>
        <v>#N/A</v>
      </c>
    </row>
    <row r="1012" spans="1:27" ht="12.75" x14ac:dyDescent="0.2">
      <c r="A1012" s="30">
        <v>1009</v>
      </c>
      <c r="B1012" s="31"/>
      <c r="C1012" s="31"/>
      <c r="D1012" s="32"/>
      <c r="E1012" s="104"/>
      <c r="F1012" s="31"/>
      <c r="G1012" s="31"/>
      <c r="H1012" s="33"/>
      <c r="I1012" s="16"/>
      <c r="J1012" s="34"/>
      <c r="K1012" s="34"/>
      <c r="L1012" s="35"/>
      <c r="M1012" s="36"/>
      <c r="N1012" s="37"/>
      <c r="O1012" s="37"/>
      <c r="P1012" s="37"/>
      <c r="Q1012" s="38"/>
      <c r="R1012" s="38"/>
      <c r="S1012" s="37"/>
      <c r="T1012" s="39"/>
      <c r="U1012" s="39"/>
      <c r="V1012" s="40"/>
      <c r="X1012" t="str">
        <f>IF(('1 - Cover page'!$B$9-M1012)&lt;6,"&lt;=5 Days","&gt;5 Days")</f>
        <v>&lt;=5 Days</v>
      </c>
      <c r="Y1012" t="str">
        <f>IF(('1 - Cover page'!$B$9-M1012)=0,"0", IF(('1 - Cover page'!$B$9-M1012)= 1,"1", IF(('1 - Cover page'!$B$9-M1012)= 2,"2", IF(('1 - Cover page'!$B$9-M1012)= 3,"3", IF(('1 - Cover page'!$B$9-M1012)= 4,"4", IF(('1 - Cover page'!$B$9-M1012)= 5,"5", IF(('1 - Cover page'!$B$9-M1012)= 6,"6", IF(('1 - Cover page'!$B$9-M1012)= 7,"7", IF(('1 - Cover page'!$B$9-M1012)= 8,"8", IF(('1 - Cover page'!$B$9-M1012)= 9,"9", IF(('1 - Cover page'!$B$9-M1012)= 10,"10", IF(('1 - Cover page'!$B$9-M1012)= 11,"11", IF(('1 - Cover page'!$B$9-M1012)= 12,"12", IF(('1 - Cover page'!$B$9-M1012)= 13,"13", IF(('1 - Cover page'!$B$9-M1012)= 14,"14", IF(('1 - Cover page'!$B$9-M1012)= 15,"15",  ""))))))))))))))))</f>
        <v>0</v>
      </c>
      <c r="Z1012" t="str">
        <f>IF(('1 - Cover page'!$B$9-I1012)=0,"0", IF(('1 - Cover page'!$B$9-I1012)= 1,"1", IF(('1 - Cover page'!$B$9-I1012)= 2,"2", IF(('1 - Cover page'!$B$9-I1012)= 3,"3", IF(('1 - Cover page'!$B$9-I1012)= 4,"4", IF(('1 - Cover page'!$B$9-I1012)= 5,"5", IF(('1 - Cover page'!$B$9-I1012)= 6,"6", IF(('1 - Cover page'!$B$9-I1012)= 7,"7", IF(('1 - Cover page'!$B$9-I1012)= 8,"8", IF(('1 - Cover page'!$B$9-I1012)= 9,"9", IF(('1 - Cover page'!$B$9-I1012)= 10,"10", IF(('1 - Cover page'!$B$9-I1012)= 11,"11", IF(('1 - Cover page'!$B$9-I1012)= 12,"12", IF(('1 - Cover page'!$B$9-I1012)= 13,"13", IF(('1 - Cover page'!$B$9-I1012)= 14,"14", IF(('1 - Cover page'!$B$9-I1012)= 15,"15",  ""))))))))))))))))</f>
        <v>0</v>
      </c>
      <c r="AA1012" t="e">
        <f>VLOOKUP(E1012,'Age group'!$A$2:$B$7,2,TRUE)</f>
        <v>#N/A</v>
      </c>
    </row>
    <row r="1013" spans="1:27" ht="12.75" x14ac:dyDescent="0.2">
      <c r="A1013" s="30">
        <v>1010</v>
      </c>
      <c r="B1013" s="31"/>
      <c r="C1013" s="31"/>
      <c r="D1013" s="32"/>
      <c r="E1013" s="104"/>
      <c r="F1013" s="31"/>
      <c r="G1013" s="31"/>
      <c r="H1013" s="33"/>
      <c r="I1013" s="16"/>
      <c r="J1013" s="34"/>
      <c r="K1013" s="34"/>
      <c r="L1013" s="35"/>
      <c r="M1013" s="36"/>
      <c r="N1013" s="37"/>
      <c r="O1013" s="37"/>
      <c r="P1013" s="37"/>
      <c r="Q1013" s="38"/>
      <c r="R1013" s="38"/>
      <c r="S1013" s="37"/>
      <c r="T1013" s="39"/>
      <c r="U1013" s="39"/>
      <c r="V1013" s="40"/>
      <c r="X1013" t="str">
        <f>IF(('1 - Cover page'!$B$9-M1013)&lt;6,"&lt;=5 Days","&gt;5 Days")</f>
        <v>&lt;=5 Days</v>
      </c>
      <c r="Y1013" t="str">
        <f>IF(('1 - Cover page'!$B$9-M1013)=0,"0", IF(('1 - Cover page'!$B$9-M1013)= 1,"1", IF(('1 - Cover page'!$B$9-M1013)= 2,"2", IF(('1 - Cover page'!$B$9-M1013)= 3,"3", IF(('1 - Cover page'!$B$9-M1013)= 4,"4", IF(('1 - Cover page'!$B$9-M1013)= 5,"5", IF(('1 - Cover page'!$B$9-M1013)= 6,"6", IF(('1 - Cover page'!$B$9-M1013)= 7,"7", IF(('1 - Cover page'!$B$9-M1013)= 8,"8", IF(('1 - Cover page'!$B$9-M1013)= 9,"9", IF(('1 - Cover page'!$B$9-M1013)= 10,"10", IF(('1 - Cover page'!$B$9-M1013)= 11,"11", IF(('1 - Cover page'!$B$9-M1013)= 12,"12", IF(('1 - Cover page'!$B$9-M1013)= 13,"13", IF(('1 - Cover page'!$B$9-M1013)= 14,"14", IF(('1 - Cover page'!$B$9-M1013)= 15,"15",  ""))))))))))))))))</f>
        <v>0</v>
      </c>
      <c r="Z1013" t="str">
        <f>IF(('1 - Cover page'!$B$9-I1013)=0,"0", IF(('1 - Cover page'!$B$9-I1013)= 1,"1", IF(('1 - Cover page'!$B$9-I1013)= 2,"2", IF(('1 - Cover page'!$B$9-I1013)= 3,"3", IF(('1 - Cover page'!$B$9-I1013)= 4,"4", IF(('1 - Cover page'!$B$9-I1013)= 5,"5", IF(('1 - Cover page'!$B$9-I1013)= 6,"6", IF(('1 - Cover page'!$B$9-I1013)= 7,"7", IF(('1 - Cover page'!$B$9-I1013)= 8,"8", IF(('1 - Cover page'!$B$9-I1013)= 9,"9", IF(('1 - Cover page'!$B$9-I1013)= 10,"10", IF(('1 - Cover page'!$B$9-I1013)= 11,"11", IF(('1 - Cover page'!$B$9-I1013)= 12,"12", IF(('1 - Cover page'!$B$9-I1013)= 13,"13", IF(('1 - Cover page'!$B$9-I1013)= 14,"14", IF(('1 - Cover page'!$B$9-I1013)= 15,"15",  ""))))))))))))))))</f>
        <v>0</v>
      </c>
      <c r="AA1013" t="e">
        <f>VLOOKUP(E1013,'Age group'!$A$2:$B$7,2,TRUE)</f>
        <v>#N/A</v>
      </c>
    </row>
    <row r="1014" spans="1:27" ht="12.75" x14ac:dyDescent="0.2">
      <c r="A1014" s="30">
        <v>1011</v>
      </c>
      <c r="B1014" s="31"/>
      <c r="C1014" s="31"/>
      <c r="D1014" s="32"/>
      <c r="E1014" s="104"/>
      <c r="F1014" s="31"/>
      <c r="G1014" s="31"/>
      <c r="H1014" s="33"/>
      <c r="I1014" s="16"/>
      <c r="J1014" s="34"/>
      <c r="K1014" s="34"/>
      <c r="L1014" s="35"/>
      <c r="M1014" s="36"/>
      <c r="N1014" s="37"/>
      <c r="O1014" s="37"/>
      <c r="P1014" s="37"/>
      <c r="Q1014" s="38"/>
      <c r="R1014" s="38"/>
      <c r="S1014" s="37"/>
      <c r="T1014" s="39"/>
      <c r="U1014" s="39"/>
      <c r="V1014" s="40"/>
      <c r="X1014" t="str">
        <f>IF(('1 - Cover page'!$B$9-M1014)&lt;6,"&lt;=5 Days","&gt;5 Days")</f>
        <v>&lt;=5 Days</v>
      </c>
      <c r="Y1014" t="str">
        <f>IF(('1 - Cover page'!$B$9-M1014)=0,"0", IF(('1 - Cover page'!$B$9-M1014)= 1,"1", IF(('1 - Cover page'!$B$9-M1014)= 2,"2", IF(('1 - Cover page'!$B$9-M1014)= 3,"3", IF(('1 - Cover page'!$B$9-M1014)= 4,"4", IF(('1 - Cover page'!$B$9-M1014)= 5,"5", IF(('1 - Cover page'!$B$9-M1014)= 6,"6", IF(('1 - Cover page'!$B$9-M1014)= 7,"7", IF(('1 - Cover page'!$B$9-M1014)= 8,"8", IF(('1 - Cover page'!$B$9-M1014)= 9,"9", IF(('1 - Cover page'!$B$9-M1014)= 10,"10", IF(('1 - Cover page'!$B$9-M1014)= 11,"11", IF(('1 - Cover page'!$B$9-M1014)= 12,"12", IF(('1 - Cover page'!$B$9-M1014)= 13,"13", IF(('1 - Cover page'!$B$9-M1014)= 14,"14", IF(('1 - Cover page'!$B$9-M1014)= 15,"15",  ""))))))))))))))))</f>
        <v>0</v>
      </c>
      <c r="Z1014" t="str">
        <f>IF(('1 - Cover page'!$B$9-I1014)=0,"0", IF(('1 - Cover page'!$B$9-I1014)= 1,"1", IF(('1 - Cover page'!$B$9-I1014)= 2,"2", IF(('1 - Cover page'!$B$9-I1014)= 3,"3", IF(('1 - Cover page'!$B$9-I1014)= 4,"4", IF(('1 - Cover page'!$B$9-I1014)= 5,"5", IF(('1 - Cover page'!$B$9-I1014)= 6,"6", IF(('1 - Cover page'!$B$9-I1014)= 7,"7", IF(('1 - Cover page'!$B$9-I1014)= 8,"8", IF(('1 - Cover page'!$B$9-I1014)= 9,"9", IF(('1 - Cover page'!$B$9-I1014)= 10,"10", IF(('1 - Cover page'!$B$9-I1014)= 11,"11", IF(('1 - Cover page'!$B$9-I1014)= 12,"12", IF(('1 - Cover page'!$B$9-I1014)= 13,"13", IF(('1 - Cover page'!$B$9-I1014)= 14,"14", IF(('1 - Cover page'!$B$9-I1014)= 15,"15",  ""))))))))))))))))</f>
        <v>0</v>
      </c>
      <c r="AA1014" t="e">
        <f>VLOOKUP(E1014,'Age group'!$A$2:$B$7,2,TRUE)</f>
        <v>#N/A</v>
      </c>
    </row>
    <row r="1015" spans="1:27" ht="12.75" x14ac:dyDescent="0.2">
      <c r="A1015" s="30">
        <v>1012</v>
      </c>
      <c r="B1015" s="31"/>
      <c r="C1015" s="31"/>
      <c r="D1015" s="32"/>
      <c r="E1015" s="104"/>
      <c r="F1015" s="31"/>
      <c r="G1015" s="31"/>
      <c r="H1015" s="33"/>
      <c r="I1015" s="16"/>
      <c r="J1015" s="34"/>
      <c r="K1015" s="34"/>
      <c r="L1015" s="35"/>
      <c r="M1015" s="36"/>
      <c r="N1015" s="37"/>
      <c r="O1015" s="37"/>
      <c r="P1015" s="37"/>
      <c r="Q1015" s="38"/>
      <c r="R1015" s="38"/>
      <c r="S1015" s="37"/>
      <c r="T1015" s="39"/>
      <c r="U1015" s="39"/>
      <c r="V1015" s="40"/>
      <c r="X1015" t="str">
        <f>IF(('1 - Cover page'!$B$9-M1015)&lt;6,"&lt;=5 Days","&gt;5 Days")</f>
        <v>&lt;=5 Days</v>
      </c>
      <c r="Y1015" t="str">
        <f>IF(('1 - Cover page'!$B$9-M1015)=0,"0", IF(('1 - Cover page'!$B$9-M1015)= 1,"1", IF(('1 - Cover page'!$B$9-M1015)= 2,"2", IF(('1 - Cover page'!$B$9-M1015)= 3,"3", IF(('1 - Cover page'!$B$9-M1015)= 4,"4", IF(('1 - Cover page'!$B$9-M1015)= 5,"5", IF(('1 - Cover page'!$B$9-M1015)= 6,"6", IF(('1 - Cover page'!$B$9-M1015)= 7,"7", IF(('1 - Cover page'!$B$9-M1015)= 8,"8", IF(('1 - Cover page'!$B$9-M1015)= 9,"9", IF(('1 - Cover page'!$B$9-M1015)= 10,"10", IF(('1 - Cover page'!$B$9-M1015)= 11,"11", IF(('1 - Cover page'!$B$9-M1015)= 12,"12", IF(('1 - Cover page'!$B$9-M1015)= 13,"13", IF(('1 - Cover page'!$B$9-M1015)= 14,"14", IF(('1 - Cover page'!$B$9-M1015)= 15,"15",  ""))))))))))))))))</f>
        <v>0</v>
      </c>
      <c r="Z1015" t="str">
        <f>IF(('1 - Cover page'!$B$9-I1015)=0,"0", IF(('1 - Cover page'!$B$9-I1015)= 1,"1", IF(('1 - Cover page'!$B$9-I1015)= 2,"2", IF(('1 - Cover page'!$B$9-I1015)= 3,"3", IF(('1 - Cover page'!$B$9-I1015)= 4,"4", IF(('1 - Cover page'!$B$9-I1015)= 5,"5", IF(('1 - Cover page'!$B$9-I1015)= 6,"6", IF(('1 - Cover page'!$B$9-I1015)= 7,"7", IF(('1 - Cover page'!$B$9-I1015)= 8,"8", IF(('1 - Cover page'!$B$9-I1015)= 9,"9", IF(('1 - Cover page'!$B$9-I1015)= 10,"10", IF(('1 - Cover page'!$B$9-I1015)= 11,"11", IF(('1 - Cover page'!$B$9-I1015)= 12,"12", IF(('1 - Cover page'!$B$9-I1015)= 13,"13", IF(('1 - Cover page'!$B$9-I1015)= 14,"14", IF(('1 - Cover page'!$B$9-I1015)= 15,"15",  ""))))))))))))))))</f>
        <v>0</v>
      </c>
      <c r="AA1015" t="e">
        <f>VLOOKUP(E1015,'Age group'!$A$2:$B$7,2,TRUE)</f>
        <v>#N/A</v>
      </c>
    </row>
    <row r="1016" spans="1:27" ht="12.75" x14ac:dyDescent="0.2">
      <c r="A1016" s="30">
        <v>1013</v>
      </c>
      <c r="B1016" s="31"/>
      <c r="C1016" s="31"/>
      <c r="D1016" s="32"/>
      <c r="E1016" s="104"/>
      <c r="F1016" s="31"/>
      <c r="G1016" s="31"/>
      <c r="H1016" s="33"/>
      <c r="I1016" s="16"/>
      <c r="J1016" s="34"/>
      <c r="K1016" s="34"/>
      <c r="L1016" s="35"/>
      <c r="M1016" s="36"/>
      <c r="N1016" s="37"/>
      <c r="O1016" s="37"/>
      <c r="P1016" s="37"/>
      <c r="Q1016" s="38"/>
      <c r="R1016" s="38"/>
      <c r="S1016" s="37"/>
      <c r="T1016" s="39"/>
      <c r="U1016" s="39"/>
      <c r="V1016" s="40"/>
      <c r="X1016" t="str">
        <f>IF(('1 - Cover page'!$B$9-M1016)&lt;6,"&lt;=5 Days","&gt;5 Days")</f>
        <v>&lt;=5 Days</v>
      </c>
      <c r="Y1016" t="str">
        <f>IF(('1 - Cover page'!$B$9-M1016)=0,"0", IF(('1 - Cover page'!$B$9-M1016)= 1,"1", IF(('1 - Cover page'!$B$9-M1016)= 2,"2", IF(('1 - Cover page'!$B$9-M1016)= 3,"3", IF(('1 - Cover page'!$B$9-M1016)= 4,"4", IF(('1 - Cover page'!$B$9-M1016)= 5,"5", IF(('1 - Cover page'!$B$9-M1016)= 6,"6", IF(('1 - Cover page'!$B$9-M1016)= 7,"7", IF(('1 - Cover page'!$B$9-M1016)= 8,"8", IF(('1 - Cover page'!$B$9-M1016)= 9,"9", IF(('1 - Cover page'!$B$9-M1016)= 10,"10", IF(('1 - Cover page'!$B$9-M1016)= 11,"11", IF(('1 - Cover page'!$B$9-M1016)= 12,"12", IF(('1 - Cover page'!$B$9-M1016)= 13,"13", IF(('1 - Cover page'!$B$9-M1016)= 14,"14", IF(('1 - Cover page'!$B$9-M1016)= 15,"15",  ""))))))))))))))))</f>
        <v>0</v>
      </c>
      <c r="Z1016" t="str">
        <f>IF(('1 - Cover page'!$B$9-I1016)=0,"0", IF(('1 - Cover page'!$B$9-I1016)= 1,"1", IF(('1 - Cover page'!$B$9-I1016)= 2,"2", IF(('1 - Cover page'!$B$9-I1016)= 3,"3", IF(('1 - Cover page'!$B$9-I1016)= 4,"4", IF(('1 - Cover page'!$B$9-I1016)= 5,"5", IF(('1 - Cover page'!$B$9-I1016)= 6,"6", IF(('1 - Cover page'!$B$9-I1016)= 7,"7", IF(('1 - Cover page'!$B$9-I1016)= 8,"8", IF(('1 - Cover page'!$B$9-I1016)= 9,"9", IF(('1 - Cover page'!$B$9-I1016)= 10,"10", IF(('1 - Cover page'!$B$9-I1016)= 11,"11", IF(('1 - Cover page'!$B$9-I1016)= 12,"12", IF(('1 - Cover page'!$B$9-I1016)= 13,"13", IF(('1 - Cover page'!$B$9-I1016)= 14,"14", IF(('1 - Cover page'!$B$9-I1016)= 15,"15",  ""))))))))))))))))</f>
        <v>0</v>
      </c>
      <c r="AA1016" t="e">
        <f>VLOOKUP(E1016,'Age group'!$A$2:$B$7,2,TRUE)</f>
        <v>#N/A</v>
      </c>
    </row>
    <row r="1017" spans="1:27" ht="12.75" x14ac:dyDescent="0.2">
      <c r="A1017" s="30">
        <v>1014</v>
      </c>
      <c r="B1017" s="31"/>
      <c r="C1017" s="31"/>
      <c r="D1017" s="32"/>
      <c r="E1017" s="104"/>
      <c r="F1017" s="31"/>
      <c r="G1017" s="31"/>
      <c r="H1017" s="33"/>
      <c r="I1017" s="16"/>
      <c r="J1017" s="34"/>
      <c r="K1017" s="34"/>
      <c r="L1017" s="35"/>
      <c r="M1017" s="36"/>
      <c r="N1017" s="37"/>
      <c r="O1017" s="37"/>
      <c r="P1017" s="37"/>
      <c r="Q1017" s="38"/>
      <c r="R1017" s="38"/>
      <c r="S1017" s="37"/>
      <c r="T1017" s="39"/>
      <c r="U1017" s="39"/>
      <c r="V1017" s="40"/>
      <c r="X1017" t="str">
        <f>IF(('1 - Cover page'!$B$9-M1017)&lt;6,"&lt;=5 Days","&gt;5 Days")</f>
        <v>&lt;=5 Days</v>
      </c>
      <c r="Y1017" t="str">
        <f>IF(('1 - Cover page'!$B$9-M1017)=0,"0", IF(('1 - Cover page'!$B$9-M1017)= 1,"1", IF(('1 - Cover page'!$B$9-M1017)= 2,"2", IF(('1 - Cover page'!$B$9-M1017)= 3,"3", IF(('1 - Cover page'!$B$9-M1017)= 4,"4", IF(('1 - Cover page'!$B$9-M1017)= 5,"5", IF(('1 - Cover page'!$B$9-M1017)= 6,"6", IF(('1 - Cover page'!$B$9-M1017)= 7,"7", IF(('1 - Cover page'!$B$9-M1017)= 8,"8", IF(('1 - Cover page'!$B$9-M1017)= 9,"9", IF(('1 - Cover page'!$B$9-M1017)= 10,"10", IF(('1 - Cover page'!$B$9-M1017)= 11,"11", IF(('1 - Cover page'!$B$9-M1017)= 12,"12", IF(('1 - Cover page'!$B$9-M1017)= 13,"13", IF(('1 - Cover page'!$B$9-M1017)= 14,"14", IF(('1 - Cover page'!$B$9-M1017)= 15,"15",  ""))))))))))))))))</f>
        <v>0</v>
      </c>
      <c r="Z1017" t="str">
        <f>IF(('1 - Cover page'!$B$9-I1017)=0,"0", IF(('1 - Cover page'!$B$9-I1017)= 1,"1", IF(('1 - Cover page'!$B$9-I1017)= 2,"2", IF(('1 - Cover page'!$B$9-I1017)= 3,"3", IF(('1 - Cover page'!$B$9-I1017)= 4,"4", IF(('1 - Cover page'!$B$9-I1017)= 5,"5", IF(('1 - Cover page'!$B$9-I1017)= 6,"6", IF(('1 - Cover page'!$B$9-I1017)= 7,"7", IF(('1 - Cover page'!$B$9-I1017)= 8,"8", IF(('1 - Cover page'!$B$9-I1017)= 9,"9", IF(('1 - Cover page'!$B$9-I1017)= 10,"10", IF(('1 - Cover page'!$B$9-I1017)= 11,"11", IF(('1 - Cover page'!$B$9-I1017)= 12,"12", IF(('1 - Cover page'!$B$9-I1017)= 13,"13", IF(('1 - Cover page'!$B$9-I1017)= 14,"14", IF(('1 - Cover page'!$B$9-I1017)= 15,"15",  ""))))))))))))))))</f>
        <v>0</v>
      </c>
      <c r="AA1017" t="e">
        <f>VLOOKUP(E1017,'Age group'!$A$2:$B$7,2,TRUE)</f>
        <v>#N/A</v>
      </c>
    </row>
    <row r="1018" spans="1:27" ht="12.75" x14ac:dyDescent="0.2">
      <c r="A1018" s="30">
        <v>1015</v>
      </c>
      <c r="B1018" s="31"/>
      <c r="C1018" s="31"/>
      <c r="D1018" s="32"/>
      <c r="E1018" s="104"/>
      <c r="F1018" s="31"/>
      <c r="G1018" s="31"/>
      <c r="H1018" s="33"/>
      <c r="I1018" s="16"/>
      <c r="J1018" s="34"/>
      <c r="K1018" s="34"/>
      <c r="L1018" s="35"/>
      <c r="M1018" s="36"/>
      <c r="N1018" s="37"/>
      <c r="O1018" s="37"/>
      <c r="P1018" s="37"/>
      <c r="Q1018" s="38"/>
      <c r="R1018" s="38"/>
      <c r="S1018" s="37"/>
      <c r="T1018" s="39"/>
      <c r="U1018" s="39"/>
      <c r="V1018" s="40"/>
      <c r="X1018" t="str">
        <f>IF(('1 - Cover page'!$B$9-M1018)&lt;6,"&lt;=5 Days","&gt;5 Days")</f>
        <v>&lt;=5 Days</v>
      </c>
      <c r="Y1018" t="str">
        <f>IF(('1 - Cover page'!$B$9-M1018)=0,"0", IF(('1 - Cover page'!$B$9-M1018)= 1,"1", IF(('1 - Cover page'!$B$9-M1018)= 2,"2", IF(('1 - Cover page'!$B$9-M1018)= 3,"3", IF(('1 - Cover page'!$B$9-M1018)= 4,"4", IF(('1 - Cover page'!$B$9-M1018)= 5,"5", IF(('1 - Cover page'!$B$9-M1018)= 6,"6", IF(('1 - Cover page'!$B$9-M1018)= 7,"7", IF(('1 - Cover page'!$B$9-M1018)= 8,"8", IF(('1 - Cover page'!$B$9-M1018)= 9,"9", IF(('1 - Cover page'!$B$9-M1018)= 10,"10", IF(('1 - Cover page'!$B$9-M1018)= 11,"11", IF(('1 - Cover page'!$B$9-M1018)= 12,"12", IF(('1 - Cover page'!$B$9-M1018)= 13,"13", IF(('1 - Cover page'!$B$9-M1018)= 14,"14", IF(('1 - Cover page'!$B$9-M1018)= 15,"15",  ""))))))))))))))))</f>
        <v>0</v>
      </c>
      <c r="Z1018" t="str">
        <f>IF(('1 - Cover page'!$B$9-I1018)=0,"0", IF(('1 - Cover page'!$B$9-I1018)= 1,"1", IF(('1 - Cover page'!$B$9-I1018)= 2,"2", IF(('1 - Cover page'!$B$9-I1018)= 3,"3", IF(('1 - Cover page'!$B$9-I1018)= 4,"4", IF(('1 - Cover page'!$B$9-I1018)= 5,"5", IF(('1 - Cover page'!$B$9-I1018)= 6,"6", IF(('1 - Cover page'!$B$9-I1018)= 7,"7", IF(('1 - Cover page'!$B$9-I1018)= 8,"8", IF(('1 - Cover page'!$B$9-I1018)= 9,"9", IF(('1 - Cover page'!$B$9-I1018)= 10,"10", IF(('1 - Cover page'!$B$9-I1018)= 11,"11", IF(('1 - Cover page'!$B$9-I1018)= 12,"12", IF(('1 - Cover page'!$B$9-I1018)= 13,"13", IF(('1 - Cover page'!$B$9-I1018)= 14,"14", IF(('1 - Cover page'!$B$9-I1018)= 15,"15",  ""))))))))))))))))</f>
        <v>0</v>
      </c>
      <c r="AA1018" t="e">
        <f>VLOOKUP(E1018,'Age group'!$A$2:$B$7,2,TRUE)</f>
        <v>#N/A</v>
      </c>
    </row>
    <row r="1019" spans="1:27" ht="12.75" x14ac:dyDescent="0.2">
      <c r="A1019" s="30">
        <v>1016</v>
      </c>
      <c r="B1019" s="31"/>
      <c r="C1019" s="31"/>
      <c r="D1019" s="32"/>
      <c r="E1019" s="104"/>
      <c r="F1019" s="31"/>
      <c r="G1019" s="31"/>
      <c r="H1019" s="33"/>
      <c r="I1019" s="16"/>
      <c r="J1019" s="34"/>
      <c r="K1019" s="34"/>
      <c r="L1019" s="35"/>
      <c r="M1019" s="36"/>
      <c r="N1019" s="37"/>
      <c r="O1019" s="37"/>
      <c r="P1019" s="37"/>
      <c r="Q1019" s="38"/>
      <c r="R1019" s="38"/>
      <c r="S1019" s="37"/>
      <c r="T1019" s="39"/>
      <c r="U1019" s="39"/>
      <c r="V1019" s="40"/>
      <c r="X1019" t="str">
        <f>IF(('1 - Cover page'!$B$9-M1019)&lt;6,"&lt;=5 Days","&gt;5 Days")</f>
        <v>&lt;=5 Days</v>
      </c>
      <c r="Y1019" t="str">
        <f>IF(('1 - Cover page'!$B$9-M1019)=0,"0", IF(('1 - Cover page'!$B$9-M1019)= 1,"1", IF(('1 - Cover page'!$B$9-M1019)= 2,"2", IF(('1 - Cover page'!$B$9-M1019)= 3,"3", IF(('1 - Cover page'!$B$9-M1019)= 4,"4", IF(('1 - Cover page'!$B$9-M1019)= 5,"5", IF(('1 - Cover page'!$B$9-M1019)= 6,"6", IF(('1 - Cover page'!$B$9-M1019)= 7,"7", IF(('1 - Cover page'!$B$9-M1019)= 8,"8", IF(('1 - Cover page'!$B$9-M1019)= 9,"9", IF(('1 - Cover page'!$B$9-M1019)= 10,"10", IF(('1 - Cover page'!$B$9-M1019)= 11,"11", IF(('1 - Cover page'!$B$9-M1019)= 12,"12", IF(('1 - Cover page'!$B$9-M1019)= 13,"13", IF(('1 - Cover page'!$B$9-M1019)= 14,"14", IF(('1 - Cover page'!$B$9-M1019)= 15,"15",  ""))))))))))))))))</f>
        <v>0</v>
      </c>
      <c r="Z1019" t="str">
        <f>IF(('1 - Cover page'!$B$9-I1019)=0,"0", IF(('1 - Cover page'!$B$9-I1019)= 1,"1", IF(('1 - Cover page'!$B$9-I1019)= 2,"2", IF(('1 - Cover page'!$B$9-I1019)= 3,"3", IF(('1 - Cover page'!$B$9-I1019)= 4,"4", IF(('1 - Cover page'!$B$9-I1019)= 5,"5", IF(('1 - Cover page'!$B$9-I1019)= 6,"6", IF(('1 - Cover page'!$B$9-I1019)= 7,"7", IF(('1 - Cover page'!$B$9-I1019)= 8,"8", IF(('1 - Cover page'!$B$9-I1019)= 9,"9", IF(('1 - Cover page'!$B$9-I1019)= 10,"10", IF(('1 - Cover page'!$B$9-I1019)= 11,"11", IF(('1 - Cover page'!$B$9-I1019)= 12,"12", IF(('1 - Cover page'!$B$9-I1019)= 13,"13", IF(('1 - Cover page'!$B$9-I1019)= 14,"14", IF(('1 - Cover page'!$B$9-I1019)= 15,"15",  ""))))))))))))))))</f>
        <v>0</v>
      </c>
      <c r="AA1019" t="e">
        <f>VLOOKUP(E1019,'Age group'!$A$2:$B$7,2,TRUE)</f>
        <v>#N/A</v>
      </c>
    </row>
    <row r="1020" spans="1:27" ht="12.75" x14ac:dyDescent="0.2">
      <c r="A1020" s="30">
        <v>1017</v>
      </c>
      <c r="B1020" s="31"/>
      <c r="C1020" s="31"/>
      <c r="D1020" s="32"/>
      <c r="E1020" s="104"/>
      <c r="F1020" s="31"/>
      <c r="G1020" s="31"/>
      <c r="H1020" s="33"/>
      <c r="I1020" s="16"/>
      <c r="J1020" s="34"/>
      <c r="K1020" s="34"/>
      <c r="L1020" s="35"/>
      <c r="M1020" s="36"/>
      <c r="N1020" s="37"/>
      <c r="O1020" s="37"/>
      <c r="P1020" s="37"/>
      <c r="Q1020" s="38"/>
      <c r="R1020" s="38"/>
      <c r="S1020" s="37"/>
      <c r="T1020" s="39"/>
      <c r="U1020" s="39"/>
      <c r="V1020" s="40"/>
      <c r="X1020" t="str">
        <f>IF(('1 - Cover page'!$B$9-M1020)&lt;6,"&lt;=5 Days","&gt;5 Days")</f>
        <v>&lt;=5 Days</v>
      </c>
      <c r="Y1020" t="str">
        <f>IF(('1 - Cover page'!$B$9-M1020)=0,"0", IF(('1 - Cover page'!$B$9-M1020)= 1,"1", IF(('1 - Cover page'!$B$9-M1020)= 2,"2", IF(('1 - Cover page'!$B$9-M1020)= 3,"3", IF(('1 - Cover page'!$B$9-M1020)= 4,"4", IF(('1 - Cover page'!$B$9-M1020)= 5,"5", IF(('1 - Cover page'!$B$9-M1020)= 6,"6", IF(('1 - Cover page'!$B$9-M1020)= 7,"7", IF(('1 - Cover page'!$B$9-M1020)= 8,"8", IF(('1 - Cover page'!$B$9-M1020)= 9,"9", IF(('1 - Cover page'!$B$9-M1020)= 10,"10", IF(('1 - Cover page'!$B$9-M1020)= 11,"11", IF(('1 - Cover page'!$B$9-M1020)= 12,"12", IF(('1 - Cover page'!$B$9-M1020)= 13,"13", IF(('1 - Cover page'!$B$9-M1020)= 14,"14", IF(('1 - Cover page'!$B$9-M1020)= 15,"15",  ""))))))))))))))))</f>
        <v>0</v>
      </c>
      <c r="Z1020" t="str">
        <f>IF(('1 - Cover page'!$B$9-I1020)=0,"0", IF(('1 - Cover page'!$B$9-I1020)= 1,"1", IF(('1 - Cover page'!$B$9-I1020)= 2,"2", IF(('1 - Cover page'!$B$9-I1020)= 3,"3", IF(('1 - Cover page'!$B$9-I1020)= 4,"4", IF(('1 - Cover page'!$B$9-I1020)= 5,"5", IF(('1 - Cover page'!$B$9-I1020)= 6,"6", IF(('1 - Cover page'!$B$9-I1020)= 7,"7", IF(('1 - Cover page'!$B$9-I1020)= 8,"8", IF(('1 - Cover page'!$B$9-I1020)= 9,"9", IF(('1 - Cover page'!$B$9-I1020)= 10,"10", IF(('1 - Cover page'!$B$9-I1020)= 11,"11", IF(('1 - Cover page'!$B$9-I1020)= 12,"12", IF(('1 - Cover page'!$B$9-I1020)= 13,"13", IF(('1 - Cover page'!$B$9-I1020)= 14,"14", IF(('1 - Cover page'!$B$9-I1020)= 15,"15",  ""))))))))))))))))</f>
        <v>0</v>
      </c>
      <c r="AA1020" t="e">
        <f>VLOOKUP(E1020,'Age group'!$A$2:$B$7,2,TRUE)</f>
        <v>#N/A</v>
      </c>
    </row>
    <row r="1021" spans="1:27" ht="12.75" x14ac:dyDescent="0.2">
      <c r="A1021" s="30">
        <v>1018</v>
      </c>
      <c r="B1021" s="31"/>
      <c r="C1021" s="31"/>
      <c r="D1021" s="32"/>
      <c r="E1021" s="104"/>
      <c r="F1021" s="31"/>
      <c r="G1021" s="31"/>
      <c r="H1021" s="33"/>
      <c r="I1021" s="16"/>
      <c r="J1021" s="34"/>
      <c r="K1021" s="34"/>
      <c r="L1021" s="35"/>
      <c r="M1021" s="36"/>
      <c r="N1021" s="37"/>
      <c r="O1021" s="37"/>
      <c r="P1021" s="37"/>
      <c r="Q1021" s="38"/>
      <c r="R1021" s="38"/>
      <c r="S1021" s="37"/>
      <c r="T1021" s="39"/>
      <c r="U1021" s="39"/>
      <c r="V1021" s="40"/>
      <c r="X1021" t="str">
        <f>IF(('1 - Cover page'!$B$9-M1021)&lt;6,"&lt;=5 Days","&gt;5 Days")</f>
        <v>&lt;=5 Days</v>
      </c>
      <c r="Y1021" t="str">
        <f>IF(('1 - Cover page'!$B$9-M1021)=0,"0", IF(('1 - Cover page'!$B$9-M1021)= 1,"1", IF(('1 - Cover page'!$B$9-M1021)= 2,"2", IF(('1 - Cover page'!$B$9-M1021)= 3,"3", IF(('1 - Cover page'!$B$9-M1021)= 4,"4", IF(('1 - Cover page'!$B$9-M1021)= 5,"5", IF(('1 - Cover page'!$B$9-M1021)= 6,"6", IF(('1 - Cover page'!$B$9-M1021)= 7,"7", IF(('1 - Cover page'!$B$9-M1021)= 8,"8", IF(('1 - Cover page'!$B$9-M1021)= 9,"9", IF(('1 - Cover page'!$B$9-M1021)= 10,"10", IF(('1 - Cover page'!$B$9-M1021)= 11,"11", IF(('1 - Cover page'!$B$9-M1021)= 12,"12", IF(('1 - Cover page'!$B$9-M1021)= 13,"13", IF(('1 - Cover page'!$B$9-M1021)= 14,"14", IF(('1 - Cover page'!$B$9-M1021)= 15,"15",  ""))))))))))))))))</f>
        <v>0</v>
      </c>
      <c r="Z1021" t="str">
        <f>IF(('1 - Cover page'!$B$9-I1021)=0,"0", IF(('1 - Cover page'!$B$9-I1021)= 1,"1", IF(('1 - Cover page'!$B$9-I1021)= 2,"2", IF(('1 - Cover page'!$B$9-I1021)= 3,"3", IF(('1 - Cover page'!$B$9-I1021)= 4,"4", IF(('1 - Cover page'!$B$9-I1021)= 5,"5", IF(('1 - Cover page'!$B$9-I1021)= 6,"6", IF(('1 - Cover page'!$B$9-I1021)= 7,"7", IF(('1 - Cover page'!$B$9-I1021)= 8,"8", IF(('1 - Cover page'!$B$9-I1021)= 9,"9", IF(('1 - Cover page'!$B$9-I1021)= 10,"10", IF(('1 - Cover page'!$B$9-I1021)= 11,"11", IF(('1 - Cover page'!$B$9-I1021)= 12,"12", IF(('1 - Cover page'!$B$9-I1021)= 13,"13", IF(('1 - Cover page'!$B$9-I1021)= 14,"14", IF(('1 - Cover page'!$B$9-I1021)= 15,"15",  ""))))))))))))))))</f>
        <v>0</v>
      </c>
      <c r="AA1021" t="e">
        <f>VLOOKUP(E1021,'Age group'!$A$2:$B$7,2,TRUE)</f>
        <v>#N/A</v>
      </c>
    </row>
    <row r="1022" spans="1:27" ht="12.75" x14ac:dyDescent="0.2">
      <c r="A1022" s="30">
        <v>1019</v>
      </c>
      <c r="B1022" s="31"/>
      <c r="C1022" s="31"/>
      <c r="D1022" s="32"/>
      <c r="E1022" s="104"/>
      <c r="F1022" s="31"/>
      <c r="G1022" s="31"/>
      <c r="H1022" s="33"/>
      <c r="I1022" s="16"/>
      <c r="J1022" s="34"/>
      <c r="K1022" s="34"/>
      <c r="L1022" s="35"/>
      <c r="M1022" s="36"/>
      <c r="N1022" s="37"/>
      <c r="O1022" s="37"/>
      <c r="P1022" s="37"/>
      <c r="Q1022" s="38"/>
      <c r="R1022" s="38"/>
      <c r="S1022" s="37"/>
      <c r="T1022" s="39"/>
      <c r="U1022" s="39"/>
      <c r="V1022" s="40"/>
      <c r="X1022" t="str">
        <f>IF(('1 - Cover page'!$B$9-M1022)&lt;6,"&lt;=5 Days","&gt;5 Days")</f>
        <v>&lt;=5 Days</v>
      </c>
      <c r="Y1022" t="str">
        <f>IF(('1 - Cover page'!$B$9-M1022)=0,"0", IF(('1 - Cover page'!$B$9-M1022)= 1,"1", IF(('1 - Cover page'!$B$9-M1022)= 2,"2", IF(('1 - Cover page'!$B$9-M1022)= 3,"3", IF(('1 - Cover page'!$B$9-M1022)= 4,"4", IF(('1 - Cover page'!$B$9-M1022)= 5,"5", IF(('1 - Cover page'!$B$9-M1022)= 6,"6", IF(('1 - Cover page'!$B$9-M1022)= 7,"7", IF(('1 - Cover page'!$B$9-M1022)= 8,"8", IF(('1 - Cover page'!$B$9-M1022)= 9,"9", IF(('1 - Cover page'!$B$9-M1022)= 10,"10", IF(('1 - Cover page'!$B$9-M1022)= 11,"11", IF(('1 - Cover page'!$B$9-M1022)= 12,"12", IF(('1 - Cover page'!$B$9-M1022)= 13,"13", IF(('1 - Cover page'!$B$9-M1022)= 14,"14", IF(('1 - Cover page'!$B$9-M1022)= 15,"15",  ""))))))))))))))))</f>
        <v>0</v>
      </c>
      <c r="Z1022" t="str">
        <f>IF(('1 - Cover page'!$B$9-I1022)=0,"0", IF(('1 - Cover page'!$B$9-I1022)= 1,"1", IF(('1 - Cover page'!$B$9-I1022)= 2,"2", IF(('1 - Cover page'!$B$9-I1022)= 3,"3", IF(('1 - Cover page'!$B$9-I1022)= 4,"4", IF(('1 - Cover page'!$B$9-I1022)= 5,"5", IF(('1 - Cover page'!$B$9-I1022)= 6,"6", IF(('1 - Cover page'!$B$9-I1022)= 7,"7", IF(('1 - Cover page'!$B$9-I1022)= 8,"8", IF(('1 - Cover page'!$B$9-I1022)= 9,"9", IF(('1 - Cover page'!$B$9-I1022)= 10,"10", IF(('1 - Cover page'!$B$9-I1022)= 11,"11", IF(('1 - Cover page'!$B$9-I1022)= 12,"12", IF(('1 - Cover page'!$B$9-I1022)= 13,"13", IF(('1 - Cover page'!$B$9-I1022)= 14,"14", IF(('1 - Cover page'!$B$9-I1022)= 15,"15",  ""))))))))))))))))</f>
        <v>0</v>
      </c>
      <c r="AA1022" t="e">
        <f>VLOOKUP(E1022,'Age group'!$A$2:$B$7,2,TRUE)</f>
        <v>#N/A</v>
      </c>
    </row>
    <row r="1023" spans="1:27" ht="12.75" x14ac:dyDescent="0.2">
      <c r="A1023" s="30">
        <v>1020</v>
      </c>
      <c r="B1023" s="31"/>
      <c r="C1023" s="31"/>
      <c r="D1023" s="32"/>
      <c r="E1023" s="104"/>
      <c r="F1023" s="31"/>
      <c r="G1023" s="31"/>
      <c r="H1023" s="33"/>
      <c r="I1023" s="16"/>
      <c r="J1023" s="34"/>
      <c r="K1023" s="34"/>
      <c r="L1023" s="35"/>
      <c r="M1023" s="36"/>
      <c r="N1023" s="37"/>
      <c r="O1023" s="37"/>
      <c r="P1023" s="37"/>
      <c r="Q1023" s="38"/>
      <c r="R1023" s="38"/>
      <c r="S1023" s="37"/>
      <c r="T1023" s="39"/>
      <c r="U1023" s="39"/>
      <c r="V1023" s="40"/>
      <c r="X1023" t="str">
        <f>IF(('1 - Cover page'!$B$9-M1023)&lt;6,"&lt;=5 Days","&gt;5 Days")</f>
        <v>&lt;=5 Days</v>
      </c>
      <c r="Y1023" t="str">
        <f>IF(('1 - Cover page'!$B$9-M1023)=0,"0", IF(('1 - Cover page'!$B$9-M1023)= 1,"1", IF(('1 - Cover page'!$B$9-M1023)= 2,"2", IF(('1 - Cover page'!$B$9-M1023)= 3,"3", IF(('1 - Cover page'!$B$9-M1023)= 4,"4", IF(('1 - Cover page'!$B$9-M1023)= 5,"5", IF(('1 - Cover page'!$B$9-M1023)= 6,"6", IF(('1 - Cover page'!$B$9-M1023)= 7,"7", IF(('1 - Cover page'!$B$9-M1023)= 8,"8", IF(('1 - Cover page'!$B$9-M1023)= 9,"9", IF(('1 - Cover page'!$B$9-M1023)= 10,"10", IF(('1 - Cover page'!$B$9-M1023)= 11,"11", IF(('1 - Cover page'!$B$9-M1023)= 12,"12", IF(('1 - Cover page'!$B$9-M1023)= 13,"13", IF(('1 - Cover page'!$B$9-M1023)= 14,"14", IF(('1 - Cover page'!$B$9-M1023)= 15,"15",  ""))))))))))))))))</f>
        <v>0</v>
      </c>
      <c r="Z1023" t="str">
        <f>IF(('1 - Cover page'!$B$9-I1023)=0,"0", IF(('1 - Cover page'!$B$9-I1023)= 1,"1", IF(('1 - Cover page'!$B$9-I1023)= 2,"2", IF(('1 - Cover page'!$B$9-I1023)= 3,"3", IF(('1 - Cover page'!$B$9-I1023)= 4,"4", IF(('1 - Cover page'!$B$9-I1023)= 5,"5", IF(('1 - Cover page'!$B$9-I1023)= 6,"6", IF(('1 - Cover page'!$B$9-I1023)= 7,"7", IF(('1 - Cover page'!$B$9-I1023)= 8,"8", IF(('1 - Cover page'!$B$9-I1023)= 9,"9", IF(('1 - Cover page'!$B$9-I1023)= 10,"10", IF(('1 - Cover page'!$B$9-I1023)= 11,"11", IF(('1 - Cover page'!$B$9-I1023)= 12,"12", IF(('1 - Cover page'!$B$9-I1023)= 13,"13", IF(('1 - Cover page'!$B$9-I1023)= 14,"14", IF(('1 - Cover page'!$B$9-I1023)= 15,"15",  ""))))))))))))))))</f>
        <v>0</v>
      </c>
      <c r="AA1023" t="e">
        <f>VLOOKUP(E1023,'Age group'!$A$2:$B$7,2,TRUE)</f>
        <v>#N/A</v>
      </c>
    </row>
    <row r="1024" spans="1:27" ht="12.75" x14ac:dyDescent="0.2">
      <c r="A1024" s="30">
        <v>1021</v>
      </c>
      <c r="B1024" s="31"/>
      <c r="C1024" s="31"/>
      <c r="D1024" s="32"/>
      <c r="E1024" s="104"/>
      <c r="F1024" s="31"/>
      <c r="G1024" s="31"/>
      <c r="H1024" s="33"/>
      <c r="I1024" s="16"/>
      <c r="J1024" s="34"/>
      <c r="K1024" s="34"/>
      <c r="L1024" s="35"/>
      <c r="M1024" s="36"/>
      <c r="N1024" s="37"/>
      <c r="O1024" s="37"/>
      <c r="P1024" s="37"/>
      <c r="Q1024" s="38"/>
      <c r="R1024" s="38"/>
      <c r="S1024" s="37"/>
      <c r="T1024" s="39"/>
      <c r="U1024" s="39"/>
      <c r="V1024" s="40"/>
      <c r="X1024" t="str">
        <f>IF(('1 - Cover page'!$B$9-M1024)&lt;6,"&lt;=5 Days","&gt;5 Days")</f>
        <v>&lt;=5 Days</v>
      </c>
      <c r="Y1024" t="str">
        <f>IF(('1 - Cover page'!$B$9-M1024)=0,"0", IF(('1 - Cover page'!$B$9-M1024)= 1,"1", IF(('1 - Cover page'!$B$9-M1024)= 2,"2", IF(('1 - Cover page'!$B$9-M1024)= 3,"3", IF(('1 - Cover page'!$B$9-M1024)= 4,"4", IF(('1 - Cover page'!$B$9-M1024)= 5,"5", IF(('1 - Cover page'!$B$9-M1024)= 6,"6", IF(('1 - Cover page'!$B$9-M1024)= 7,"7", IF(('1 - Cover page'!$B$9-M1024)= 8,"8", IF(('1 - Cover page'!$B$9-M1024)= 9,"9", IF(('1 - Cover page'!$B$9-M1024)= 10,"10", IF(('1 - Cover page'!$B$9-M1024)= 11,"11", IF(('1 - Cover page'!$B$9-M1024)= 12,"12", IF(('1 - Cover page'!$B$9-M1024)= 13,"13", IF(('1 - Cover page'!$B$9-M1024)= 14,"14", IF(('1 - Cover page'!$B$9-M1024)= 15,"15",  ""))))))))))))))))</f>
        <v>0</v>
      </c>
      <c r="Z1024" t="str">
        <f>IF(('1 - Cover page'!$B$9-I1024)=0,"0", IF(('1 - Cover page'!$B$9-I1024)= 1,"1", IF(('1 - Cover page'!$B$9-I1024)= 2,"2", IF(('1 - Cover page'!$B$9-I1024)= 3,"3", IF(('1 - Cover page'!$B$9-I1024)= 4,"4", IF(('1 - Cover page'!$B$9-I1024)= 5,"5", IF(('1 - Cover page'!$B$9-I1024)= 6,"6", IF(('1 - Cover page'!$B$9-I1024)= 7,"7", IF(('1 - Cover page'!$B$9-I1024)= 8,"8", IF(('1 - Cover page'!$B$9-I1024)= 9,"9", IF(('1 - Cover page'!$B$9-I1024)= 10,"10", IF(('1 - Cover page'!$B$9-I1024)= 11,"11", IF(('1 - Cover page'!$B$9-I1024)= 12,"12", IF(('1 - Cover page'!$B$9-I1024)= 13,"13", IF(('1 - Cover page'!$B$9-I1024)= 14,"14", IF(('1 - Cover page'!$B$9-I1024)= 15,"15",  ""))))))))))))))))</f>
        <v>0</v>
      </c>
      <c r="AA1024" t="e">
        <f>VLOOKUP(E1024,'Age group'!$A$2:$B$7,2,TRUE)</f>
        <v>#N/A</v>
      </c>
    </row>
    <row r="1025" spans="1:27" ht="12.75" x14ac:dyDescent="0.2">
      <c r="A1025" s="30">
        <v>1022</v>
      </c>
      <c r="B1025" s="31"/>
      <c r="C1025" s="31"/>
      <c r="D1025" s="32"/>
      <c r="E1025" s="104"/>
      <c r="F1025" s="31"/>
      <c r="G1025" s="31"/>
      <c r="H1025" s="33"/>
      <c r="I1025" s="16"/>
      <c r="J1025" s="34"/>
      <c r="K1025" s="34"/>
      <c r="L1025" s="35"/>
      <c r="M1025" s="36"/>
      <c r="N1025" s="37"/>
      <c r="O1025" s="37"/>
      <c r="P1025" s="37"/>
      <c r="Q1025" s="38"/>
      <c r="R1025" s="38"/>
      <c r="S1025" s="37"/>
      <c r="T1025" s="39"/>
      <c r="U1025" s="39"/>
      <c r="V1025" s="40"/>
      <c r="X1025" t="str">
        <f>IF(('1 - Cover page'!$B$9-M1025)&lt;6,"&lt;=5 Days","&gt;5 Days")</f>
        <v>&lt;=5 Days</v>
      </c>
      <c r="Y1025" t="str">
        <f>IF(('1 - Cover page'!$B$9-M1025)=0,"0", IF(('1 - Cover page'!$B$9-M1025)= 1,"1", IF(('1 - Cover page'!$B$9-M1025)= 2,"2", IF(('1 - Cover page'!$B$9-M1025)= 3,"3", IF(('1 - Cover page'!$B$9-M1025)= 4,"4", IF(('1 - Cover page'!$B$9-M1025)= 5,"5", IF(('1 - Cover page'!$B$9-M1025)= 6,"6", IF(('1 - Cover page'!$B$9-M1025)= 7,"7", IF(('1 - Cover page'!$B$9-M1025)= 8,"8", IF(('1 - Cover page'!$B$9-M1025)= 9,"9", IF(('1 - Cover page'!$B$9-M1025)= 10,"10", IF(('1 - Cover page'!$B$9-M1025)= 11,"11", IF(('1 - Cover page'!$B$9-M1025)= 12,"12", IF(('1 - Cover page'!$B$9-M1025)= 13,"13", IF(('1 - Cover page'!$B$9-M1025)= 14,"14", IF(('1 - Cover page'!$B$9-M1025)= 15,"15",  ""))))))))))))))))</f>
        <v>0</v>
      </c>
      <c r="Z1025" t="str">
        <f>IF(('1 - Cover page'!$B$9-I1025)=0,"0", IF(('1 - Cover page'!$B$9-I1025)= 1,"1", IF(('1 - Cover page'!$B$9-I1025)= 2,"2", IF(('1 - Cover page'!$B$9-I1025)= 3,"3", IF(('1 - Cover page'!$B$9-I1025)= 4,"4", IF(('1 - Cover page'!$B$9-I1025)= 5,"5", IF(('1 - Cover page'!$B$9-I1025)= 6,"6", IF(('1 - Cover page'!$B$9-I1025)= 7,"7", IF(('1 - Cover page'!$B$9-I1025)= 8,"8", IF(('1 - Cover page'!$B$9-I1025)= 9,"9", IF(('1 - Cover page'!$B$9-I1025)= 10,"10", IF(('1 - Cover page'!$B$9-I1025)= 11,"11", IF(('1 - Cover page'!$B$9-I1025)= 12,"12", IF(('1 - Cover page'!$B$9-I1025)= 13,"13", IF(('1 - Cover page'!$B$9-I1025)= 14,"14", IF(('1 - Cover page'!$B$9-I1025)= 15,"15",  ""))))))))))))))))</f>
        <v>0</v>
      </c>
      <c r="AA1025" t="e">
        <f>VLOOKUP(E1025,'Age group'!$A$2:$B$7,2,TRUE)</f>
        <v>#N/A</v>
      </c>
    </row>
    <row r="1026" spans="1:27" ht="12.75" x14ac:dyDescent="0.2">
      <c r="A1026" s="30">
        <v>1023</v>
      </c>
      <c r="B1026" s="31"/>
      <c r="C1026" s="31"/>
      <c r="D1026" s="32"/>
      <c r="E1026" s="104"/>
      <c r="F1026" s="31"/>
      <c r="G1026" s="31"/>
      <c r="H1026" s="33"/>
      <c r="I1026" s="16"/>
      <c r="J1026" s="34"/>
      <c r="K1026" s="34"/>
      <c r="L1026" s="35"/>
      <c r="M1026" s="36"/>
      <c r="N1026" s="37"/>
      <c r="O1026" s="37"/>
      <c r="P1026" s="37"/>
      <c r="Q1026" s="38"/>
      <c r="R1026" s="38"/>
      <c r="S1026" s="37"/>
      <c r="T1026" s="39"/>
      <c r="U1026" s="39"/>
      <c r="V1026" s="40"/>
      <c r="X1026" t="str">
        <f>IF(('1 - Cover page'!$B$9-M1026)&lt;6,"&lt;=5 Days","&gt;5 Days")</f>
        <v>&lt;=5 Days</v>
      </c>
      <c r="Y1026" t="str">
        <f>IF(('1 - Cover page'!$B$9-M1026)=0,"0", IF(('1 - Cover page'!$B$9-M1026)= 1,"1", IF(('1 - Cover page'!$B$9-M1026)= 2,"2", IF(('1 - Cover page'!$B$9-M1026)= 3,"3", IF(('1 - Cover page'!$B$9-M1026)= 4,"4", IF(('1 - Cover page'!$B$9-M1026)= 5,"5", IF(('1 - Cover page'!$B$9-M1026)= 6,"6", IF(('1 - Cover page'!$B$9-M1026)= 7,"7", IF(('1 - Cover page'!$B$9-M1026)= 8,"8", IF(('1 - Cover page'!$B$9-M1026)= 9,"9", IF(('1 - Cover page'!$B$9-M1026)= 10,"10", IF(('1 - Cover page'!$B$9-M1026)= 11,"11", IF(('1 - Cover page'!$B$9-M1026)= 12,"12", IF(('1 - Cover page'!$B$9-M1026)= 13,"13", IF(('1 - Cover page'!$B$9-M1026)= 14,"14", IF(('1 - Cover page'!$B$9-M1026)= 15,"15",  ""))))))))))))))))</f>
        <v>0</v>
      </c>
      <c r="Z1026" t="str">
        <f>IF(('1 - Cover page'!$B$9-I1026)=0,"0", IF(('1 - Cover page'!$B$9-I1026)= 1,"1", IF(('1 - Cover page'!$B$9-I1026)= 2,"2", IF(('1 - Cover page'!$B$9-I1026)= 3,"3", IF(('1 - Cover page'!$B$9-I1026)= 4,"4", IF(('1 - Cover page'!$B$9-I1026)= 5,"5", IF(('1 - Cover page'!$B$9-I1026)= 6,"6", IF(('1 - Cover page'!$B$9-I1026)= 7,"7", IF(('1 - Cover page'!$B$9-I1026)= 8,"8", IF(('1 - Cover page'!$B$9-I1026)= 9,"9", IF(('1 - Cover page'!$B$9-I1026)= 10,"10", IF(('1 - Cover page'!$B$9-I1026)= 11,"11", IF(('1 - Cover page'!$B$9-I1026)= 12,"12", IF(('1 - Cover page'!$B$9-I1026)= 13,"13", IF(('1 - Cover page'!$B$9-I1026)= 14,"14", IF(('1 - Cover page'!$B$9-I1026)= 15,"15",  ""))))))))))))))))</f>
        <v>0</v>
      </c>
      <c r="AA1026" t="e">
        <f>VLOOKUP(E1026,'Age group'!$A$2:$B$7,2,TRUE)</f>
        <v>#N/A</v>
      </c>
    </row>
    <row r="1027" spans="1:27" ht="12.75" x14ac:dyDescent="0.2">
      <c r="A1027" s="30">
        <v>1024</v>
      </c>
      <c r="B1027" s="31"/>
      <c r="C1027" s="31"/>
      <c r="D1027" s="32"/>
      <c r="E1027" s="104"/>
      <c r="F1027" s="31"/>
      <c r="G1027" s="31"/>
      <c r="H1027" s="33"/>
      <c r="I1027" s="16"/>
      <c r="J1027" s="34"/>
      <c r="K1027" s="34"/>
      <c r="L1027" s="35"/>
      <c r="M1027" s="36"/>
      <c r="N1027" s="37"/>
      <c r="O1027" s="37"/>
      <c r="P1027" s="37"/>
      <c r="Q1027" s="38"/>
      <c r="R1027" s="38"/>
      <c r="S1027" s="37"/>
      <c r="T1027" s="39"/>
      <c r="U1027" s="39"/>
      <c r="V1027" s="40"/>
      <c r="X1027" t="str">
        <f>IF(('1 - Cover page'!$B$9-M1027)&lt;6,"&lt;=5 Days","&gt;5 Days")</f>
        <v>&lt;=5 Days</v>
      </c>
      <c r="Y1027" t="str">
        <f>IF(('1 - Cover page'!$B$9-M1027)=0,"0", IF(('1 - Cover page'!$B$9-M1027)= 1,"1", IF(('1 - Cover page'!$B$9-M1027)= 2,"2", IF(('1 - Cover page'!$B$9-M1027)= 3,"3", IF(('1 - Cover page'!$B$9-M1027)= 4,"4", IF(('1 - Cover page'!$B$9-M1027)= 5,"5", IF(('1 - Cover page'!$B$9-M1027)= 6,"6", IF(('1 - Cover page'!$B$9-M1027)= 7,"7", IF(('1 - Cover page'!$B$9-M1027)= 8,"8", IF(('1 - Cover page'!$B$9-M1027)= 9,"9", IF(('1 - Cover page'!$B$9-M1027)= 10,"10", IF(('1 - Cover page'!$B$9-M1027)= 11,"11", IF(('1 - Cover page'!$B$9-M1027)= 12,"12", IF(('1 - Cover page'!$B$9-M1027)= 13,"13", IF(('1 - Cover page'!$B$9-M1027)= 14,"14", IF(('1 - Cover page'!$B$9-M1027)= 15,"15",  ""))))))))))))))))</f>
        <v>0</v>
      </c>
      <c r="Z1027" t="str">
        <f>IF(('1 - Cover page'!$B$9-I1027)=0,"0", IF(('1 - Cover page'!$B$9-I1027)= 1,"1", IF(('1 - Cover page'!$B$9-I1027)= 2,"2", IF(('1 - Cover page'!$B$9-I1027)= 3,"3", IF(('1 - Cover page'!$B$9-I1027)= 4,"4", IF(('1 - Cover page'!$B$9-I1027)= 5,"5", IF(('1 - Cover page'!$B$9-I1027)= 6,"6", IF(('1 - Cover page'!$B$9-I1027)= 7,"7", IF(('1 - Cover page'!$B$9-I1027)= 8,"8", IF(('1 - Cover page'!$B$9-I1027)= 9,"9", IF(('1 - Cover page'!$B$9-I1027)= 10,"10", IF(('1 - Cover page'!$B$9-I1027)= 11,"11", IF(('1 - Cover page'!$B$9-I1027)= 12,"12", IF(('1 - Cover page'!$B$9-I1027)= 13,"13", IF(('1 - Cover page'!$B$9-I1027)= 14,"14", IF(('1 - Cover page'!$B$9-I1027)= 15,"15",  ""))))))))))))))))</f>
        <v>0</v>
      </c>
      <c r="AA1027" t="e">
        <f>VLOOKUP(E1027,'Age group'!$A$2:$B$7,2,TRUE)</f>
        <v>#N/A</v>
      </c>
    </row>
    <row r="1028" spans="1:27" ht="12.75" x14ac:dyDescent="0.2">
      <c r="A1028" s="30">
        <v>1025</v>
      </c>
      <c r="B1028" s="31"/>
      <c r="C1028" s="31"/>
      <c r="D1028" s="32"/>
      <c r="E1028" s="104"/>
      <c r="F1028" s="31"/>
      <c r="G1028" s="31"/>
      <c r="H1028" s="33"/>
      <c r="I1028" s="16"/>
      <c r="J1028" s="34"/>
      <c r="K1028" s="34"/>
      <c r="L1028" s="35"/>
      <c r="M1028" s="36"/>
      <c r="N1028" s="37"/>
      <c r="O1028" s="37"/>
      <c r="P1028" s="37"/>
      <c r="Q1028" s="38"/>
      <c r="R1028" s="38"/>
      <c r="S1028" s="37"/>
      <c r="T1028" s="39"/>
      <c r="U1028" s="39"/>
      <c r="V1028" s="40"/>
      <c r="X1028" t="str">
        <f>IF(('1 - Cover page'!$B$9-M1028)&lt;6,"&lt;=5 Days","&gt;5 Days")</f>
        <v>&lt;=5 Days</v>
      </c>
      <c r="Y1028" t="str">
        <f>IF(('1 - Cover page'!$B$9-M1028)=0,"0", IF(('1 - Cover page'!$B$9-M1028)= 1,"1", IF(('1 - Cover page'!$B$9-M1028)= 2,"2", IF(('1 - Cover page'!$B$9-M1028)= 3,"3", IF(('1 - Cover page'!$B$9-M1028)= 4,"4", IF(('1 - Cover page'!$B$9-M1028)= 5,"5", IF(('1 - Cover page'!$B$9-M1028)= 6,"6", IF(('1 - Cover page'!$B$9-M1028)= 7,"7", IF(('1 - Cover page'!$B$9-M1028)= 8,"8", IF(('1 - Cover page'!$B$9-M1028)= 9,"9", IF(('1 - Cover page'!$B$9-M1028)= 10,"10", IF(('1 - Cover page'!$B$9-M1028)= 11,"11", IF(('1 - Cover page'!$B$9-M1028)= 12,"12", IF(('1 - Cover page'!$B$9-M1028)= 13,"13", IF(('1 - Cover page'!$B$9-M1028)= 14,"14", IF(('1 - Cover page'!$B$9-M1028)= 15,"15",  ""))))))))))))))))</f>
        <v>0</v>
      </c>
      <c r="Z1028" t="str">
        <f>IF(('1 - Cover page'!$B$9-I1028)=0,"0", IF(('1 - Cover page'!$B$9-I1028)= 1,"1", IF(('1 - Cover page'!$B$9-I1028)= 2,"2", IF(('1 - Cover page'!$B$9-I1028)= 3,"3", IF(('1 - Cover page'!$B$9-I1028)= 4,"4", IF(('1 - Cover page'!$B$9-I1028)= 5,"5", IF(('1 - Cover page'!$B$9-I1028)= 6,"6", IF(('1 - Cover page'!$B$9-I1028)= 7,"7", IF(('1 - Cover page'!$B$9-I1028)= 8,"8", IF(('1 - Cover page'!$B$9-I1028)= 9,"9", IF(('1 - Cover page'!$B$9-I1028)= 10,"10", IF(('1 - Cover page'!$B$9-I1028)= 11,"11", IF(('1 - Cover page'!$B$9-I1028)= 12,"12", IF(('1 - Cover page'!$B$9-I1028)= 13,"13", IF(('1 - Cover page'!$B$9-I1028)= 14,"14", IF(('1 - Cover page'!$B$9-I1028)= 15,"15",  ""))))))))))))))))</f>
        <v>0</v>
      </c>
      <c r="AA1028" t="e">
        <f>VLOOKUP(E1028,'Age group'!$A$2:$B$7,2,TRUE)</f>
        <v>#N/A</v>
      </c>
    </row>
    <row r="1029" spans="1:27" ht="12.75" x14ac:dyDescent="0.2">
      <c r="A1029" s="30">
        <v>1026</v>
      </c>
      <c r="B1029" s="31"/>
      <c r="C1029" s="31"/>
      <c r="D1029" s="32"/>
      <c r="E1029" s="104"/>
      <c r="F1029" s="31"/>
      <c r="G1029" s="31"/>
      <c r="H1029" s="33"/>
      <c r="I1029" s="16"/>
      <c r="J1029" s="34"/>
      <c r="K1029" s="34"/>
      <c r="L1029" s="35"/>
      <c r="M1029" s="36"/>
      <c r="N1029" s="37"/>
      <c r="O1029" s="37"/>
      <c r="P1029" s="37"/>
      <c r="Q1029" s="38"/>
      <c r="R1029" s="38"/>
      <c r="S1029" s="37"/>
      <c r="T1029" s="39"/>
      <c r="U1029" s="39"/>
      <c r="V1029" s="40"/>
      <c r="X1029" t="str">
        <f>IF(('1 - Cover page'!$B$9-M1029)&lt;6,"&lt;=5 Days","&gt;5 Days")</f>
        <v>&lt;=5 Days</v>
      </c>
      <c r="Y1029" t="str">
        <f>IF(('1 - Cover page'!$B$9-M1029)=0,"0", IF(('1 - Cover page'!$B$9-M1029)= 1,"1", IF(('1 - Cover page'!$B$9-M1029)= 2,"2", IF(('1 - Cover page'!$B$9-M1029)= 3,"3", IF(('1 - Cover page'!$B$9-M1029)= 4,"4", IF(('1 - Cover page'!$B$9-M1029)= 5,"5", IF(('1 - Cover page'!$B$9-M1029)= 6,"6", IF(('1 - Cover page'!$B$9-M1029)= 7,"7", IF(('1 - Cover page'!$B$9-M1029)= 8,"8", IF(('1 - Cover page'!$B$9-M1029)= 9,"9", IF(('1 - Cover page'!$B$9-M1029)= 10,"10", IF(('1 - Cover page'!$B$9-M1029)= 11,"11", IF(('1 - Cover page'!$B$9-M1029)= 12,"12", IF(('1 - Cover page'!$B$9-M1029)= 13,"13", IF(('1 - Cover page'!$B$9-M1029)= 14,"14", IF(('1 - Cover page'!$B$9-M1029)= 15,"15",  ""))))))))))))))))</f>
        <v>0</v>
      </c>
      <c r="Z1029" t="str">
        <f>IF(('1 - Cover page'!$B$9-I1029)=0,"0", IF(('1 - Cover page'!$B$9-I1029)= 1,"1", IF(('1 - Cover page'!$B$9-I1029)= 2,"2", IF(('1 - Cover page'!$B$9-I1029)= 3,"3", IF(('1 - Cover page'!$B$9-I1029)= 4,"4", IF(('1 - Cover page'!$B$9-I1029)= 5,"5", IF(('1 - Cover page'!$B$9-I1029)= 6,"6", IF(('1 - Cover page'!$B$9-I1029)= 7,"7", IF(('1 - Cover page'!$B$9-I1029)= 8,"8", IF(('1 - Cover page'!$B$9-I1029)= 9,"9", IF(('1 - Cover page'!$B$9-I1029)= 10,"10", IF(('1 - Cover page'!$B$9-I1029)= 11,"11", IF(('1 - Cover page'!$B$9-I1029)= 12,"12", IF(('1 - Cover page'!$B$9-I1029)= 13,"13", IF(('1 - Cover page'!$B$9-I1029)= 14,"14", IF(('1 - Cover page'!$B$9-I1029)= 15,"15",  ""))))))))))))))))</f>
        <v>0</v>
      </c>
      <c r="AA1029" t="e">
        <f>VLOOKUP(E1029,'Age group'!$A$2:$B$7,2,TRUE)</f>
        <v>#N/A</v>
      </c>
    </row>
    <row r="1030" spans="1:27" ht="12.75" x14ac:dyDescent="0.2">
      <c r="A1030" s="30">
        <v>1027</v>
      </c>
      <c r="B1030" s="31"/>
      <c r="C1030" s="31"/>
      <c r="D1030" s="32"/>
      <c r="E1030" s="104"/>
      <c r="F1030" s="31"/>
      <c r="G1030" s="31"/>
      <c r="H1030" s="33"/>
      <c r="I1030" s="16"/>
      <c r="J1030" s="34"/>
      <c r="K1030" s="34"/>
      <c r="L1030" s="35"/>
      <c r="M1030" s="36"/>
      <c r="N1030" s="37"/>
      <c r="O1030" s="37"/>
      <c r="P1030" s="37"/>
      <c r="Q1030" s="38"/>
      <c r="R1030" s="38"/>
      <c r="S1030" s="37"/>
      <c r="T1030" s="39"/>
      <c r="U1030" s="39"/>
      <c r="V1030" s="40"/>
      <c r="X1030" t="str">
        <f>IF(('1 - Cover page'!$B$9-M1030)&lt;6,"&lt;=5 Days","&gt;5 Days")</f>
        <v>&lt;=5 Days</v>
      </c>
      <c r="Y1030" t="str">
        <f>IF(('1 - Cover page'!$B$9-M1030)=0,"0", IF(('1 - Cover page'!$B$9-M1030)= 1,"1", IF(('1 - Cover page'!$B$9-M1030)= 2,"2", IF(('1 - Cover page'!$B$9-M1030)= 3,"3", IF(('1 - Cover page'!$B$9-M1030)= 4,"4", IF(('1 - Cover page'!$B$9-M1030)= 5,"5", IF(('1 - Cover page'!$B$9-M1030)= 6,"6", IF(('1 - Cover page'!$B$9-M1030)= 7,"7", IF(('1 - Cover page'!$B$9-M1030)= 8,"8", IF(('1 - Cover page'!$B$9-M1030)= 9,"9", IF(('1 - Cover page'!$B$9-M1030)= 10,"10", IF(('1 - Cover page'!$B$9-M1030)= 11,"11", IF(('1 - Cover page'!$B$9-M1030)= 12,"12", IF(('1 - Cover page'!$B$9-M1030)= 13,"13", IF(('1 - Cover page'!$B$9-M1030)= 14,"14", IF(('1 - Cover page'!$B$9-M1030)= 15,"15",  ""))))))))))))))))</f>
        <v>0</v>
      </c>
      <c r="Z1030" t="str">
        <f>IF(('1 - Cover page'!$B$9-I1030)=0,"0", IF(('1 - Cover page'!$B$9-I1030)= 1,"1", IF(('1 - Cover page'!$B$9-I1030)= 2,"2", IF(('1 - Cover page'!$B$9-I1030)= 3,"3", IF(('1 - Cover page'!$B$9-I1030)= 4,"4", IF(('1 - Cover page'!$B$9-I1030)= 5,"5", IF(('1 - Cover page'!$B$9-I1030)= 6,"6", IF(('1 - Cover page'!$B$9-I1030)= 7,"7", IF(('1 - Cover page'!$B$9-I1030)= 8,"8", IF(('1 - Cover page'!$B$9-I1030)= 9,"9", IF(('1 - Cover page'!$B$9-I1030)= 10,"10", IF(('1 - Cover page'!$B$9-I1030)= 11,"11", IF(('1 - Cover page'!$B$9-I1030)= 12,"12", IF(('1 - Cover page'!$B$9-I1030)= 13,"13", IF(('1 - Cover page'!$B$9-I1030)= 14,"14", IF(('1 - Cover page'!$B$9-I1030)= 15,"15",  ""))))))))))))))))</f>
        <v>0</v>
      </c>
      <c r="AA1030" t="e">
        <f>VLOOKUP(E1030,'Age group'!$A$2:$B$7,2,TRUE)</f>
        <v>#N/A</v>
      </c>
    </row>
    <row r="1031" spans="1:27" ht="12.75" x14ac:dyDescent="0.2">
      <c r="A1031" s="30">
        <v>1028</v>
      </c>
      <c r="B1031" s="31"/>
      <c r="C1031" s="31"/>
      <c r="D1031" s="32"/>
      <c r="E1031" s="104"/>
      <c r="F1031" s="31"/>
      <c r="G1031" s="31"/>
      <c r="H1031" s="33"/>
      <c r="I1031" s="16"/>
      <c r="J1031" s="34"/>
      <c r="K1031" s="34"/>
      <c r="L1031" s="35"/>
      <c r="M1031" s="36"/>
      <c r="N1031" s="37"/>
      <c r="O1031" s="37"/>
      <c r="P1031" s="37"/>
      <c r="Q1031" s="38"/>
      <c r="R1031" s="38"/>
      <c r="S1031" s="37"/>
      <c r="T1031" s="39"/>
      <c r="U1031" s="39"/>
      <c r="V1031" s="40"/>
      <c r="X1031" t="str">
        <f>IF(('1 - Cover page'!$B$9-M1031)&lt;6,"&lt;=5 Days","&gt;5 Days")</f>
        <v>&lt;=5 Days</v>
      </c>
      <c r="Y1031" t="str">
        <f>IF(('1 - Cover page'!$B$9-M1031)=0,"0", IF(('1 - Cover page'!$B$9-M1031)= 1,"1", IF(('1 - Cover page'!$B$9-M1031)= 2,"2", IF(('1 - Cover page'!$B$9-M1031)= 3,"3", IF(('1 - Cover page'!$B$9-M1031)= 4,"4", IF(('1 - Cover page'!$B$9-M1031)= 5,"5", IF(('1 - Cover page'!$B$9-M1031)= 6,"6", IF(('1 - Cover page'!$B$9-M1031)= 7,"7", IF(('1 - Cover page'!$B$9-M1031)= 8,"8", IF(('1 - Cover page'!$B$9-M1031)= 9,"9", IF(('1 - Cover page'!$B$9-M1031)= 10,"10", IF(('1 - Cover page'!$B$9-M1031)= 11,"11", IF(('1 - Cover page'!$B$9-M1031)= 12,"12", IF(('1 - Cover page'!$B$9-M1031)= 13,"13", IF(('1 - Cover page'!$B$9-M1031)= 14,"14", IF(('1 - Cover page'!$B$9-M1031)= 15,"15",  ""))))))))))))))))</f>
        <v>0</v>
      </c>
      <c r="Z1031" t="str">
        <f>IF(('1 - Cover page'!$B$9-I1031)=0,"0", IF(('1 - Cover page'!$B$9-I1031)= 1,"1", IF(('1 - Cover page'!$B$9-I1031)= 2,"2", IF(('1 - Cover page'!$B$9-I1031)= 3,"3", IF(('1 - Cover page'!$B$9-I1031)= 4,"4", IF(('1 - Cover page'!$B$9-I1031)= 5,"5", IF(('1 - Cover page'!$B$9-I1031)= 6,"6", IF(('1 - Cover page'!$B$9-I1031)= 7,"7", IF(('1 - Cover page'!$B$9-I1031)= 8,"8", IF(('1 - Cover page'!$B$9-I1031)= 9,"9", IF(('1 - Cover page'!$B$9-I1031)= 10,"10", IF(('1 - Cover page'!$B$9-I1031)= 11,"11", IF(('1 - Cover page'!$B$9-I1031)= 12,"12", IF(('1 - Cover page'!$B$9-I1031)= 13,"13", IF(('1 - Cover page'!$B$9-I1031)= 14,"14", IF(('1 - Cover page'!$B$9-I1031)= 15,"15",  ""))))))))))))))))</f>
        <v>0</v>
      </c>
      <c r="AA1031" t="e">
        <f>VLOOKUP(E1031,'Age group'!$A$2:$B$7,2,TRUE)</f>
        <v>#N/A</v>
      </c>
    </row>
    <row r="1032" spans="1:27" ht="12.75" x14ac:dyDescent="0.2">
      <c r="A1032" s="30">
        <v>1029</v>
      </c>
      <c r="B1032" s="31"/>
      <c r="C1032" s="31"/>
      <c r="D1032" s="32"/>
      <c r="E1032" s="104"/>
      <c r="F1032" s="31"/>
      <c r="G1032" s="31"/>
      <c r="H1032" s="33"/>
      <c r="I1032" s="16"/>
      <c r="J1032" s="34"/>
      <c r="K1032" s="34"/>
      <c r="L1032" s="35"/>
      <c r="M1032" s="36"/>
      <c r="N1032" s="37"/>
      <c r="O1032" s="37"/>
      <c r="P1032" s="37"/>
      <c r="Q1032" s="38"/>
      <c r="R1032" s="38"/>
      <c r="S1032" s="37"/>
      <c r="T1032" s="39"/>
      <c r="U1032" s="39"/>
      <c r="V1032" s="40"/>
      <c r="X1032" t="str">
        <f>IF(('1 - Cover page'!$B$9-M1032)&lt;6,"&lt;=5 Days","&gt;5 Days")</f>
        <v>&lt;=5 Days</v>
      </c>
      <c r="Y1032" t="str">
        <f>IF(('1 - Cover page'!$B$9-M1032)=0,"0", IF(('1 - Cover page'!$B$9-M1032)= 1,"1", IF(('1 - Cover page'!$B$9-M1032)= 2,"2", IF(('1 - Cover page'!$B$9-M1032)= 3,"3", IF(('1 - Cover page'!$B$9-M1032)= 4,"4", IF(('1 - Cover page'!$B$9-M1032)= 5,"5", IF(('1 - Cover page'!$B$9-M1032)= 6,"6", IF(('1 - Cover page'!$B$9-M1032)= 7,"7", IF(('1 - Cover page'!$B$9-M1032)= 8,"8", IF(('1 - Cover page'!$B$9-M1032)= 9,"9", IF(('1 - Cover page'!$B$9-M1032)= 10,"10", IF(('1 - Cover page'!$B$9-M1032)= 11,"11", IF(('1 - Cover page'!$B$9-M1032)= 12,"12", IF(('1 - Cover page'!$B$9-M1032)= 13,"13", IF(('1 - Cover page'!$B$9-M1032)= 14,"14", IF(('1 - Cover page'!$B$9-M1032)= 15,"15",  ""))))))))))))))))</f>
        <v>0</v>
      </c>
      <c r="Z1032" t="str">
        <f>IF(('1 - Cover page'!$B$9-I1032)=0,"0", IF(('1 - Cover page'!$B$9-I1032)= 1,"1", IF(('1 - Cover page'!$B$9-I1032)= 2,"2", IF(('1 - Cover page'!$B$9-I1032)= 3,"3", IF(('1 - Cover page'!$B$9-I1032)= 4,"4", IF(('1 - Cover page'!$B$9-I1032)= 5,"5", IF(('1 - Cover page'!$B$9-I1032)= 6,"6", IF(('1 - Cover page'!$B$9-I1032)= 7,"7", IF(('1 - Cover page'!$B$9-I1032)= 8,"8", IF(('1 - Cover page'!$B$9-I1032)= 9,"9", IF(('1 - Cover page'!$B$9-I1032)= 10,"10", IF(('1 - Cover page'!$B$9-I1032)= 11,"11", IF(('1 - Cover page'!$B$9-I1032)= 12,"12", IF(('1 - Cover page'!$B$9-I1032)= 13,"13", IF(('1 - Cover page'!$B$9-I1032)= 14,"14", IF(('1 - Cover page'!$B$9-I1032)= 15,"15",  ""))))))))))))))))</f>
        <v>0</v>
      </c>
      <c r="AA1032" t="e">
        <f>VLOOKUP(E1032,'Age group'!$A$2:$B$7,2,TRUE)</f>
        <v>#N/A</v>
      </c>
    </row>
    <row r="1033" spans="1:27" ht="12.75" x14ac:dyDescent="0.2">
      <c r="A1033" s="30">
        <v>1030</v>
      </c>
      <c r="B1033" s="31"/>
      <c r="C1033" s="31"/>
      <c r="D1033" s="32"/>
      <c r="E1033" s="104"/>
      <c r="F1033" s="31"/>
      <c r="G1033" s="31"/>
      <c r="H1033" s="33"/>
      <c r="I1033" s="16"/>
      <c r="J1033" s="34"/>
      <c r="K1033" s="34"/>
      <c r="L1033" s="35"/>
      <c r="M1033" s="36"/>
      <c r="N1033" s="37"/>
      <c r="O1033" s="37"/>
      <c r="P1033" s="37"/>
      <c r="Q1033" s="38"/>
      <c r="R1033" s="38"/>
      <c r="S1033" s="37"/>
      <c r="T1033" s="39"/>
      <c r="U1033" s="39"/>
      <c r="V1033" s="40"/>
      <c r="X1033" t="str">
        <f>IF(('1 - Cover page'!$B$9-M1033)&lt;6,"&lt;=5 Days","&gt;5 Days")</f>
        <v>&lt;=5 Days</v>
      </c>
      <c r="Y1033" t="str">
        <f>IF(('1 - Cover page'!$B$9-M1033)=0,"0", IF(('1 - Cover page'!$B$9-M1033)= 1,"1", IF(('1 - Cover page'!$B$9-M1033)= 2,"2", IF(('1 - Cover page'!$B$9-M1033)= 3,"3", IF(('1 - Cover page'!$B$9-M1033)= 4,"4", IF(('1 - Cover page'!$B$9-M1033)= 5,"5", IF(('1 - Cover page'!$B$9-M1033)= 6,"6", IF(('1 - Cover page'!$B$9-M1033)= 7,"7", IF(('1 - Cover page'!$B$9-M1033)= 8,"8", IF(('1 - Cover page'!$B$9-M1033)= 9,"9", IF(('1 - Cover page'!$B$9-M1033)= 10,"10", IF(('1 - Cover page'!$B$9-M1033)= 11,"11", IF(('1 - Cover page'!$B$9-M1033)= 12,"12", IF(('1 - Cover page'!$B$9-M1033)= 13,"13", IF(('1 - Cover page'!$B$9-M1033)= 14,"14", IF(('1 - Cover page'!$B$9-M1033)= 15,"15",  ""))))))))))))))))</f>
        <v>0</v>
      </c>
      <c r="Z1033" t="str">
        <f>IF(('1 - Cover page'!$B$9-I1033)=0,"0", IF(('1 - Cover page'!$B$9-I1033)= 1,"1", IF(('1 - Cover page'!$B$9-I1033)= 2,"2", IF(('1 - Cover page'!$B$9-I1033)= 3,"3", IF(('1 - Cover page'!$B$9-I1033)= 4,"4", IF(('1 - Cover page'!$B$9-I1033)= 5,"5", IF(('1 - Cover page'!$B$9-I1033)= 6,"6", IF(('1 - Cover page'!$B$9-I1033)= 7,"7", IF(('1 - Cover page'!$B$9-I1033)= 8,"8", IF(('1 - Cover page'!$B$9-I1033)= 9,"9", IF(('1 - Cover page'!$B$9-I1033)= 10,"10", IF(('1 - Cover page'!$B$9-I1033)= 11,"11", IF(('1 - Cover page'!$B$9-I1033)= 12,"12", IF(('1 - Cover page'!$B$9-I1033)= 13,"13", IF(('1 - Cover page'!$B$9-I1033)= 14,"14", IF(('1 - Cover page'!$B$9-I1033)= 15,"15",  ""))))))))))))))))</f>
        <v>0</v>
      </c>
      <c r="AA1033" t="e">
        <f>VLOOKUP(E1033,'Age group'!$A$2:$B$7,2,TRUE)</f>
        <v>#N/A</v>
      </c>
    </row>
    <row r="1034" spans="1:27" ht="12.75" x14ac:dyDescent="0.2">
      <c r="A1034" s="30">
        <v>1031</v>
      </c>
      <c r="B1034" s="31"/>
      <c r="C1034" s="31"/>
      <c r="D1034" s="32"/>
      <c r="E1034" s="104"/>
      <c r="F1034" s="31"/>
      <c r="G1034" s="31"/>
      <c r="H1034" s="33"/>
      <c r="I1034" s="16"/>
      <c r="J1034" s="34"/>
      <c r="K1034" s="34"/>
      <c r="L1034" s="35"/>
      <c r="M1034" s="36"/>
      <c r="N1034" s="37"/>
      <c r="O1034" s="37"/>
      <c r="P1034" s="37"/>
      <c r="Q1034" s="38"/>
      <c r="R1034" s="38"/>
      <c r="S1034" s="37"/>
      <c r="T1034" s="39"/>
      <c r="U1034" s="39"/>
      <c r="V1034" s="40"/>
      <c r="X1034" t="str">
        <f>IF(('1 - Cover page'!$B$9-M1034)&lt;6,"&lt;=5 Days","&gt;5 Days")</f>
        <v>&lt;=5 Days</v>
      </c>
      <c r="Y1034" t="str">
        <f>IF(('1 - Cover page'!$B$9-M1034)=0,"0", IF(('1 - Cover page'!$B$9-M1034)= 1,"1", IF(('1 - Cover page'!$B$9-M1034)= 2,"2", IF(('1 - Cover page'!$B$9-M1034)= 3,"3", IF(('1 - Cover page'!$B$9-M1034)= 4,"4", IF(('1 - Cover page'!$B$9-M1034)= 5,"5", IF(('1 - Cover page'!$B$9-M1034)= 6,"6", IF(('1 - Cover page'!$B$9-M1034)= 7,"7", IF(('1 - Cover page'!$B$9-M1034)= 8,"8", IF(('1 - Cover page'!$B$9-M1034)= 9,"9", IF(('1 - Cover page'!$B$9-M1034)= 10,"10", IF(('1 - Cover page'!$B$9-M1034)= 11,"11", IF(('1 - Cover page'!$B$9-M1034)= 12,"12", IF(('1 - Cover page'!$B$9-M1034)= 13,"13", IF(('1 - Cover page'!$B$9-M1034)= 14,"14", IF(('1 - Cover page'!$B$9-M1034)= 15,"15",  ""))))))))))))))))</f>
        <v>0</v>
      </c>
      <c r="Z1034" t="str">
        <f>IF(('1 - Cover page'!$B$9-I1034)=0,"0", IF(('1 - Cover page'!$B$9-I1034)= 1,"1", IF(('1 - Cover page'!$B$9-I1034)= 2,"2", IF(('1 - Cover page'!$B$9-I1034)= 3,"3", IF(('1 - Cover page'!$B$9-I1034)= 4,"4", IF(('1 - Cover page'!$B$9-I1034)= 5,"5", IF(('1 - Cover page'!$B$9-I1034)= 6,"6", IF(('1 - Cover page'!$B$9-I1034)= 7,"7", IF(('1 - Cover page'!$B$9-I1034)= 8,"8", IF(('1 - Cover page'!$B$9-I1034)= 9,"9", IF(('1 - Cover page'!$B$9-I1034)= 10,"10", IF(('1 - Cover page'!$B$9-I1034)= 11,"11", IF(('1 - Cover page'!$B$9-I1034)= 12,"12", IF(('1 - Cover page'!$B$9-I1034)= 13,"13", IF(('1 - Cover page'!$B$9-I1034)= 14,"14", IF(('1 - Cover page'!$B$9-I1034)= 15,"15",  ""))))))))))))))))</f>
        <v>0</v>
      </c>
      <c r="AA1034" t="e">
        <f>VLOOKUP(E1034,'Age group'!$A$2:$B$7,2,TRUE)</f>
        <v>#N/A</v>
      </c>
    </row>
    <row r="1035" spans="1:27" ht="12.75" x14ac:dyDescent="0.2">
      <c r="A1035" s="30">
        <v>1032</v>
      </c>
      <c r="B1035" s="31"/>
      <c r="C1035" s="31"/>
      <c r="D1035" s="32"/>
      <c r="E1035" s="104"/>
      <c r="F1035" s="31"/>
      <c r="G1035" s="31"/>
      <c r="H1035" s="33"/>
      <c r="I1035" s="16"/>
      <c r="J1035" s="34"/>
      <c r="K1035" s="34"/>
      <c r="L1035" s="35"/>
      <c r="M1035" s="36"/>
      <c r="N1035" s="37"/>
      <c r="O1035" s="37"/>
      <c r="P1035" s="37"/>
      <c r="Q1035" s="38"/>
      <c r="R1035" s="38"/>
      <c r="S1035" s="37"/>
      <c r="T1035" s="39"/>
      <c r="U1035" s="39"/>
      <c r="V1035" s="40"/>
      <c r="X1035" t="str">
        <f>IF(('1 - Cover page'!$B$9-M1035)&lt;6,"&lt;=5 Days","&gt;5 Days")</f>
        <v>&lt;=5 Days</v>
      </c>
      <c r="Y1035" t="str">
        <f>IF(('1 - Cover page'!$B$9-M1035)=0,"0", IF(('1 - Cover page'!$B$9-M1035)= 1,"1", IF(('1 - Cover page'!$B$9-M1035)= 2,"2", IF(('1 - Cover page'!$B$9-M1035)= 3,"3", IF(('1 - Cover page'!$B$9-M1035)= 4,"4", IF(('1 - Cover page'!$B$9-M1035)= 5,"5", IF(('1 - Cover page'!$B$9-M1035)= 6,"6", IF(('1 - Cover page'!$B$9-M1035)= 7,"7", IF(('1 - Cover page'!$B$9-M1035)= 8,"8", IF(('1 - Cover page'!$B$9-M1035)= 9,"9", IF(('1 - Cover page'!$B$9-M1035)= 10,"10", IF(('1 - Cover page'!$B$9-M1035)= 11,"11", IF(('1 - Cover page'!$B$9-M1035)= 12,"12", IF(('1 - Cover page'!$B$9-M1035)= 13,"13", IF(('1 - Cover page'!$B$9-M1035)= 14,"14", IF(('1 - Cover page'!$B$9-M1035)= 15,"15",  ""))))))))))))))))</f>
        <v>0</v>
      </c>
      <c r="Z1035" t="str">
        <f>IF(('1 - Cover page'!$B$9-I1035)=0,"0", IF(('1 - Cover page'!$B$9-I1035)= 1,"1", IF(('1 - Cover page'!$B$9-I1035)= 2,"2", IF(('1 - Cover page'!$B$9-I1035)= 3,"3", IF(('1 - Cover page'!$B$9-I1035)= 4,"4", IF(('1 - Cover page'!$B$9-I1035)= 5,"5", IF(('1 - Cover page'!$B$9-I1035)= 6,"6", IF(('1 - Cover page'!$B$9-I1035)= 7,"7", IF(('1 - Cover page'!$B$9-I1035)= 8,"8", IF(('1 - Cover page'!$B$9-I1035)= 9,"9", IF(('1 - Cover page'!$B$9-I1035)= 10,"10", IF(('1 - Cover page'!$B$9-I1035)= 11,"11", IF(('1 - Cover page'!$B$9-I1035)= 12,"12", IF(('1 - Cover page'!$B$9-I1035)= 13,"13", IF(('1 - Cover page'!$B$9-I1035)= 14,"14", IF(('1 - Cover page'!$B$9-I1035)= 15,"15",  ""))))))))))))))))</f>
        <v>0</v>
      </c>
      <c r="AA1035" t="e">
        <f>VLOOKUP(E1035,'Age group'!$A$2:$B$7,2,TRUE)</f>
        <v>#N/A</v>
      </c>
    </row>
    <row r="1036" spans="1:27" ht="12.75" x14ac:dyDescent="0.2">
      <c r="A1036" s="30">
        <v>1033</v>
      </c>
      <c r="B1036" s="31"/>
      <c r="C1036" s="31"/>
      <c r="D1036" s="32"/>
      <c r="E1036" s="104"/>
      <c r="F1036" s="31"/>
      <c r="G1036" s="31"/>
      <c r="H1036" s="33"/>
      <c r="I1036" s="16"/>
      <c r="J1036" s="34"/>
      <c r="K1036" s="34"/>
      <c r="L1036" s="35"/>
      <c r="M1036" s="36"/>
      <c r="N1036" s="37"/>
      <c r="O1036" s="37"/>
      <c r="P1036" s="37"/>
      <c r="Q1036" s="38"/>
      <c r="R1036" s="38"/>
      <c r="S1036" s="37"/>
      <c r="T1036" s="39"/>
      <c r="U1036" s="39"/>
      <c r="V1036" s="40"/>
      <c r="X1036" t="str">
        <f>IF(('1 - Cover page'!$B$9-M1036)&lt;6,"&lt;=5 Days","&gt;5 Days")</f>
        <v>&lt;=5 Days</v>
      </c>
      <c r="Y1036" t="str">
        <f>IF(('1 - Cover page'!$B$9-M1036)=0,"0", IF(('1 - Cover page'!$B$9-M1036)= 1,"1", IF(('1 - Cover page'!$B$9-M1036)= 2,"2", IF(('1 - Cover page'!$B$9-M1036)= 3,"3", IF(('1 - Cover page'!$B$9-M1036)= 4,"4", IF(('1 - Cover page'!$B$9-M1036)= 5,"5", IF(('1 - Cover page'!$B$9-M1036)= 6,"6", IF(('1 - Cover page'!$B$9-M1036)= 7,"7", IF(('1 - Cover page'!$B$9-M1036)= 8,"8", IF(('1 - Cover page'!$B$9-M1036)= 9,"9", IF(('1 - Cover page'!$B$9-M1036)= 10,"10", IF(('1 - Cover page'!$B$9-M1036)= 11,"11", IF(('1 - Cover page'!$B$9-M1036)= 12,"12", IF(('1 - Cover page'!$B$9-M1036)= 13,"13", IF(('1 - Cover page'!$B$9-M1036)= 14,"14", IF(('1 - Cover page'!$B$9-M1036)= 15,"15",  ""))))))))))))))))</f>
        <v>0</v>
      </c>
      <c r="Z1036" t="str">
        <f>IF(('1 - Cover page'!$B$9-I1036)=0,"0", IF(('1 - Cover page'!$B$9-I1036)= 1,"1", IF(('1 - Cover page'!$B$9-I1036)= 2,"2", IF(('1 - Cover page'!$B$9-I1036)= 3,"3", IF(('1 - Cover page'!$B$9-I1036)= 4,"4", IF(('1 - Cover page'!$B$9-I1036)= 5,"5", IF(('1 - Cover page'!$B$9-I1036)= 6,"6", IF(('1 - Cover page'!$B$9-I1036)= 7,"7", IF(('1 - Cover page'!$B$9-I1036)= 8,"8", IF(('1 - Cover page'!$B$9-I1036)= 9,"9", IF(('1 - Cover page'!$B$9-I1036)= 10,"10", IF(('1 - Cover page'!$B$9-I1036)= 11,"11", IF(('1 - Cover page'!$B$9-I1036)= 12,"12", IF(('1 - Cover page'!$B$9-I1036)= 13,"13", IF(('1 - Cover page'!$B$9-I1036)= 14,"14", IF(('1 - Cover page'!$B$9-I1036)= 15,"15",  ""))))))))))))))))</f>
        <v>0</v>
      </c>
      <c r="AA1036" t="e">
        <f>VLOOKUP(E1036,'Age group'!$A$2:$B$7,2,TRUE)</f>
        <v>#N/A</v>
      </c>
    </row>
    <row r="1037" spans="1:27" ht="12.75" x14ac:dyDescent="0.2">
      <c r="A1037" s="30">
        <v>1034</v>
      </c>
      <c r="B1037" s="31"/>
      <c r="C1037" s="31"/>
      <c r="D1037" s="32"/>
      <c r="E1037" s="104"/>
      <c r="F1037" s="31"/>
      <c r="G1037" s="31"/>
      <c r="H1037" s="33"/>
      <c r="I1037" s="16"/>
      <c r="J1037" s="34"/>
      <c r="K1037" s="34"/>
      <c r="L1037" s="35"/>
      <c r="M1037" s="36"/>
      <c r="N1037" s="37"/>
      <c r="O1037" s="37"/>
      <c r="P1037" s="37"/>
      <c r="Q1037" s="38"/>
      <c r="R1037" s="38"/>
      <c r="S1037" s="37"/>
      <c r="T1037" s="39"/>
      <c r="U1037" s="39"/>
      <c r="V1037" s="40"/>
      <c r="X1037" t="str">
        <f>IF(('1 - Cover page'!$B$9-M1037)&lt;6,"&lt;=5 Days","&gt;5 Days")</f>
        <v>&lt;=5 Days</v>
      </c>
      <c r="Y1037" t="str">
        <f>IF(('1 - Cover page'!$B$9-M1037)=0,"0", IF(('1 - Cover page'!$B$9-M1037)= 1,"1", IF(('1 - Cover page'!$B$9-M1037)= 2,"2", IF(('1 - Cover page'!$B$9-M1037)= 3,"3", IF(('1 - Cover page'!$B$9-M1037)= 4,"4", IF(('1 - Cover page'!$B$9-M1037)= 5,"5", IF(('1 - Cover page'!$B$9-M1037)= 6,"6", IF(('1 - Cover page'!$B$9-M1037)= 7,"7", IF(('1 - Cover page'!$B$9-M1037)= 8,"8", IF(('1 - Cover page'!$B$9-M1037)= 9,"9", IF(('1 - Cover page'!$B$9-M1037)= 10,"10", IF(('1 - Cover page'!$B$9-M1037)= 11,"11", IF(('1 - Cover page'!$B$9-M1037)= 12,"12", IF(('1 - Cover page'!$B$9-M1037)= 13,"13", IF(('1 - Cover page'!$B$9-M1037)= 14,"14", IF(('1 - Cover page'!$B$9-M1037)= 15,"15",  ""))))))))))))))))</f>
        <v>0</v>
      </c>
      <c r="Z1037" t="str">
        <f>IF(('1 - Cover page'!$B$9-I1037)=0,"0", IF(('1 - Cover page'!$B$9-I1037)= 1,"1", IF(('1 - Cover page'!$B$9-I1037)= 2,"2", IF(('1 - Cover page'!$B$9-I1037)= 3,"3", IF(('1 - Cover page'!$B$9-I1037)= 4,"4", IF(('1 - Cover page'!$B$9-I1037)= 5,"5", IF(('1 - Cover page'!$B$9-I1037)= 6,"6", IF(('1 - Cover page'!$B$9-I1037)= 7,"7", IF(('1 - Cover page'!$B$9-I1037)= 8,"8", IF(('1 - Cover page'!$B$9-I1037)= 9,"9", IF(('1 - Cover page'!$B$9-I1037)= 10,"10", IF(('1 - Cover page'!$B$9-I1037)= 11,"11", IF(('1 - Cover page'!$B$9-I1037)= 12,"12", IF(('1 - Cover page'!$B$9-I1037)= 13,"13", IF(('1 - Cover page'!$B$9-I1037)= 14,"14", IF(('1 - Cover page'!$B$9-I1037)= 15,"15",  ""))))))))))))))))</f>
        <v>0</v>
      </c>
      <c r="AA1037" t="e">
        <f>VLOOKUP(E1037,'Age group'!$A$2:$B$7,2,TRUE)</f>
        <v>#N/A</v>
      </c>
    </row>
    <row r="1038" spans="1:27" ht="12.75" x14ac:dyDescent="0.2">
      <c r="A1038" s="30">
        <v>1035</v>
      </c>
      <c r="B1038" s="31"/>
      <c r="C1038" s="31"/>
      <c r="D1038" s="32"/>
      <c r="E1038" s="104"/>
      <c r="F1038" s="31"/>
      <c r="G1038" s="31"/>
      <c r="H1038" s="33"/>
      <c r="I1038" s="16"/>
      <c r="J1038" s="34"/>
      <c r="K1038" s="34"/>
      <c r="L1038" s="35"/>
      <c r="M1038" s="36"/>
      <c r="N1038" s="37"/>
      <c r="O1038" s="37"/>
      <c r="P1038" s="37"/>
      <c r="Q1038" s="38"/>
      <c r="R1038" s="38"/>
      <c r="S1038" s="37"/>
      <c r="T1038" s="39"/>
      <c r="U1038" s="39"/>
      <c r="V1038" s="40"/>
      <c r="X1038" t="str">
        <f>IF(('1 - Cover page'!$B$9-M1038)&lt;6,"&lt;=5 Days","&gt;5 Days")</f>
        <v>&lt;=5 Days</v>
      </c>
      <c r="Y1038" t="str">
        <f>IF(('1 - Cover page'!$B$9-M1038)=0,"0", IF(('1 - Cover page'!$B$9-M1038)= 1,"1", IF(('1 - Cover page'!$B$9-M1038)= 2,"2", IF(('1 - Cover page'!$B$9-M1038)= 3,"3", IF(('1 - Cover page'!$B$9-M1038)= 4,"4", IF(('1 - Cover page'!$B$9-M1038)= 5,"5", IF(('1 - Cover page'!$B$9-M1038)= 6,"6", IF(('1 - Cover page'!$B$9-M1038)= 7,"7", IF(('1 - Cover page'!$B$9-M1038)= 8,"8", IF(('1 - Cover page'!$B$9-M1038)= 9,"9", IF(('1 - Cover page'!$B$9-M1038)= 10,"10", IF(('1 - Cover page'!$B$9-M1038)= 11,"11", IF(('1 - Cover page'!$B$9-M1038)= 12,"12", IF(('1 - Cover page'!$B$9-M1038)= 13,"13", IF(('1 - Cover page'!$B$9-M1038)= 14,"14", IF(('1 - Cover page'!$B$9-M1038)= 15,"15",  ""))))))))))))))))</f>
        <v>0</v>
      </c>
      <c r="Z1038" t="str">
        <f>IF(('1 - Cover page'!$B$9-I1038)=0,"0", IF(('1 - Cover page'!$B$9-I1038)= 1,"1", IF(('1 - Cover page'!$B$9-I1038)= 2,"2", IF(('1 - Cover page'!$B$9-I1038)= 3,"3", IF(('1 - Cover page'!$B$9-I1038)= 4,"4", IF(('1 - Cover page'!$B$9-I1038)= 5,"5", IF(('1 - Cover page'!$B$9-I1038)= 6,"6", IF(('1 - Cover page'!$B$9-I1038)= 7,"7", IF(('1 - Cover page'!$B$9-I1038)= 8,"8", IF(('1 - Cover page'!$B$9-I1038)= 9,"9", IF(('1 - Cover page'!$B$9-I1038)= 10,"10", IF(('1 - Cover page'!$B$9-I1038)= 11,"11", IF(('1 - Cover page'!$B$9-I1038)= 12,"12", IF(('1 - Cover page'!$B$9-I1038)= 13,"13", IF(('1 - Cover page'!$B$9-I1038)= 14,"14", IF(('1 - Cover page'!$B$9-I1038)= 15,"15",  ""))))))))))))))))</f>
        <v>0</v>
      </c>
      <c r="AA1038" t="e">
        <f>VLOOKUP(E1038,'Age group'!$A$2:$B$7,2,TRUE)</f>
        <v>#N/A</v>
      </c>
    </row>
    <row r="1039" spans="1:27" ht="12.75" x14ac:dyDescent="0.2">
      <c r="A1039" s="30">
        <v>1036</v>
      </c>
      <c r="B1039" s="31"/>
      <c r="C1039" s="31"/>
      <c r="D1039" s="32"/>
      <c r="E1039" s="104"/>
      <c r="F1039" s="31"/>
      <c r="G1039" s="31"/>
      <c r="H1039" s="33"/>
      <c r="I1039" s="16"/>
      <c r="J1039" s="34"/>
      <c r="K1039" s="34"/>
      <c r="L1039" s="35"/>
      <c r="M1039" s="36"/>
      <c r="N1039" s="37"/>
      <c r="O1039" s="37"/>
      <c r="P1039" s="37"/>
      <c r="Q1039" s="38"/>
      <c r="R1039" s="38"/>
      <c r="S1039" s="37"/>
      <c r="T1039" s="39"/>
      <c r="U1039" s="39"/>
      <c r="V1039" s="40"/>
      <c r="X1039" t="str">
        <f>IF(('1 - Cover page'!$B$9-M1039)&lt;6,"&lt;=5 Days","&gt;5 Days")</f>
        <v>&lt;=5 Days</v>
      </c>
      <c r="Y1039" t="str">
        <f>IF(('1 - Cover page'!$B$9-M1039)=0,"0", IF(('1 - Cover page'!$B$9-M1039)= 1,"1", IF(('1 - Cover page'!$B$9-M1039)= 2,"2", IF(('1 - Cover page'!$B$9-M1039)= 3,"3", IF(('1 - Cover page'!$B$9-M1039)= 4,"4", IF(('1 - Cover page'!$B$9-M1039)= 5,"5", IF(('1 - Cover page'!$B$9-M1039)= 6,"6", IF(('1 - Cover page'!$B$9-M1039)= 7,"7", IF(('1 - Cover page'!$B$9-M1039)= 8,"8", IF(('1 - Cover page'!$B$9-M1039)= 9,"9", IF(('1 - Cover page'!$B$9-M1039)= 10,"10", IF(('1 - Cover page'!$B$9-M1039)= 11,"11", IF(('1 - Cover page'!$B$9-M1039)= 12,"12", IF(('1 - Cover page'!$B$9-M1039)= 13,"13", IF(('1 - Cover page'!$B$9-M1039)= 14,"14", IF(('1 - Cover page'!$B$9-M1039)= 15,"15",  ""))))))))))))))))</f>
        <v>0</v>
      </c>
      <c r="Z1039" t="str">
        <f>IF(('1 - Cover page'!$B$9-I1039)=0,"0", IF(('1 - Cover page'!$B$9-I1039)= 1,"1", IF(('1 - Cover page'!$B$9-I1039)= 2,"2", IF(('1 - Cover page'!$B$9-I1039)= 3,"3", IF(('1 - Cover page'!$B$9-I1039)= 4,"4", IF(('1 - Cover page'!$B$9-I1039)= 5,"5", IF(('1 - Cover page'!$B$9-I1039)= 6,"6", IF(('1 - Cover page'!$B$9-I1039)= 7,"7", IF(('1 - Cover page'!$B$9-I1039)= 8,"8", IF(('1 - Cover page'!$B$9-I1039)= 9,"9", IF(('1 - Cover page'!$B$9-I1039)= 10,"10", IF(('1 - Cover page'!$B$9-I1039)= 11,"11", IF(('1 - Cover page'!$B$9-I1039)= 12,"12", IF(('1 - Cover page'!$B$9-I1039)= 13,"13", IF(('1 - Cover page'!$B$9-I1039)= 14,"14", IF(('1 - Cover page'!$B$9-I1039)= 15,"15",  ""))))))))))))))))</f>
        <v>0</v>
      </c>
      <c r="AA1039" t="e">
        <f>VLOOKUP(E1039,'Age group'!$A$2:$B$7,2,TRUE)</f>
        <v>#N/A</v>
      </c>
    </row>
    <row r="1040" spans="1:27" ht="12.75" x14ac:dyDescent="0.2">
      <c r="A1040" s="30">
        <v>1037</v>
      </c>
      <c r="B1040" s="31"/>
      <c r="C1040" s="31"/>
      <c r="D1040" s="32"/>
      <c r="E1040" s="104"/>
      <c r="F1040" s="31"/>
      <c r="G1040" s="31"/>
      <c r="H1040" s="33"/>
      <c r="I1040" s="16"/>
      <c r="J1040" s="34"/>
      <c r="K1040" s="34"/>
      <c r="L1040" s="35"/>
      <c r="M1040" s="36"/>
      <c r="N1040" s="37"/>
      <c r="O1040" s="37"/>
      <c r="P1040" s="37"/>
      <c r="Q1040" s="38"/>
      <c r="R1040" s="38"/>
      <c r="S1040" s="37"/>
      <c r="T1040" s="39"/>
      <c r="U1040" s="39"/>
      <c r="V1040" s="40"/>
      <c r="X1040" t="str">
        <f>IF(('1 - Cover page'!$B$9-M1040)&lt;6,"&lt;=5 Days","&gt;5 Days")</f>
        <v>&lt;=5 Days</v>
      </c>
      <c r="Y1040" t="str">
        <f>IF(('1 - Cover page'!$B$9-M1040)=0,"0", IF(('1 - Cover page'!$B$9-M1040)= 1,"1", IF(('1 - Cover page'!$B$9-M1040)= 2,"2", IF(('1 - Cover page'!$B$9-M1040)= 3,"3", IF(('1 - Cover page'!$B$9-M1040)= 4,"4", IF(('1 - Cover page'!$B$9-M1040)= 5,"5", IF(('1 - Cover page'!$B$9-M1040)= 6,"6", IF(('1 - Cover page'!$B$9-M1040)= 7,"7", IF(('1 - Cover page'!$B$9-M1040)= 8,"8", IF(('1 - Cover page'!$B$9-M1040)= 9,"9", IF(('1 - Cover page'!$B$9-M1040)= 10,"10", IF(('1 - Cover page'!$B$9-M1040)= 11,"11", IF(('1 - Cover page'!$B$9-M1040)= 12,"12", IF(('1 - Cover page'!$B$9-M1040)= 13,"13", IF(('1 - Cover page'!$B$9-M1040)= 14,"14", IF(('1 - Cover page'!$B$9-M1040)= 15,"15",  ""))))))))))))))))</f>
        <v>0</v>
      </c>
      <c r="Z1040" t="str">
        <f>IF(('1 - Cover page'!$B$9-I1040)=0,"0", IF(('1 - Cover page'!$B$9-I1040)= 1,"1", IF(('1 - Cover page'!$B$9-I1040)= 2,"2", IF(('1 - Cover page'!$B$9-I1040)= 3,"3", IF(('1 - Cover page'!$B$9-I1040)= 4,"4", IF(('1 - Cover page'!$B$9-I1040)= 5,"5", IF(('1 - Cover page'!$B$9-I1040)= 6,"6", IF(('1 - Cover page'!$B$9-I1040)= 7,"7", IF(('1 - Cover page'!$B$9-I1040)= 8,"8", IF(('1 - Cover page'!$B$9-I1040)= 9,"9", IF(('1 - Cover page'!$B$9-I1040)= 10,"10", IF(('1 - Cover page'!$B$9-I1040)= 11,"11", IF(('1 - Cover page'!$B$9-I1040)= 12,"12", IF(('1 - Cover page'!$B$9-I1040)= 13,"13", IF(('1 - Cover page'!$B$9-I1040)= 14,"14", IF(('1 - Cover page'!$B$9-I1040)= 15,"15",  ""))))))))))))))))</f>
        <v>0</v>
      </c>
      <c r="AA1040" t="e">
        <f>VLOOKUP(E1040,'Age group'!$A$2:$B$7,2,TRUE)</f>
        <v>#N/A</v>
      </c>
    </row>
    <row r="1041" spans="1:27" ht="12.75" x14ac:dyDescent="0.2">
      <c r="A1041" s="30">
        <v>1038</v>
      </c>
      <c r="B1041" s="31"/>
      <c r="C1041" s="31"/>
      <c r="D1041" s="32"/>
      <c r="E1041" s="104"/>
      <c r="F1041" s="31"/>
      <c r="G1041" s="31"/>
      <c r="H1041" s="33"/>
      <c r="I1041" s="16"/>
      <c r="J1041" s="34"/>
      <c r="K1041" s="34"/>
      <c r="L1041" s="35"/>
      <c r="M1041" s="36"/>
      <c r="N1041" s="37"/>
      <c r="O1041" s="37"/>
      <c r="P1041" s="37"/>
      <c r="Q1041" s="38"/>
      <c r="R1041" s="38"/>
      <c r="S1041" s="37"/>
      <c r="T1041" s="39"/>
      <c r="U1041" s="39"/>
      <c r="V1041" s="40"/>
      <c r="X1041" t="str">
        <f>IF(('1 - Cover page'!$B$9-M1041)&lt;6,"&lt;=5 Days","&gt;5 Days")</f>
        <v>&lt;=5 Days</v>
      </c>
      <c r="Y1041" t="str">
        <f>IF(('1 - Cover page'!$B$9-M1041)=0,"0", IF(('1 - Cover page'!$B$9-M1041)= 1,"1", IF(('1 - Cover page'!$B$9-M1041)= 2,"2", IF(('1 - Cover page'!$B$9-M1041)= 3,"3", IF(('1 - Cover page'!$B$9-M1041)= 4,"4", IF(('1 - Cover page'!$B$9-M1041)= 5,"5", IF(('1 - Cover page'!$B$9-M1041)= 6,"6", IF(('1 - Cover page'!$B$9-M1041)= 7,"7", IF(('1 - Cover page'!$B$9-M1041)= 8,"8", IF(('1 - Cover page'!$B$9-M1041)= 9,"9", IF(('1 - Cover page'!$B$9-M1041)= 10,"10", IF(('1 - Cover page'!$B$9-M1041)= 11,"11", IF(('1 - Cover page'!$B$9-M1041)= 12,"12", IF(('1 - Cover page'!$B$9-M1041)= 13,"13", IF(('1 - Cover page'!$B$9-M1041)= 14,"14", IF(('1 - Cover page'!$B$9-M1041)= 15,"15",  ""))))))))))))))))</f>
        <v>0</v>
      </c>
      <c r="Z1041" t="str">
        <f>IF(('1 - Cover page'!$B$9-I1041)=0,"0", IF(('1 - Cover page'!$B$9-I1041)= 1,"1", IF(('1 - Cover page'!$B$9-I1041)= 2,"2", IF(('1 - Cover page'!$B$9-I1041)= 3,"3", IF(('1 - Cover page'!$B$9-I1041)= 4,"4", IF(('1 - Cover page'!$B$9-I1041)= 5,"5", IF(('1 - Cover page'!$B$9-I1041)= 6,"6", IF(('1 - Cover page'!$B$9-I1041)= 7,"7", IF(('1 - Cover page'!$B$9-I1041)= 8,"8", IF(('1 - Cover page'!$B$9-I1041)= 9,"9", IF(('1 - Cover page'!$B$9-I1041)= 10,"10", IF(('1 - Cover page'!$B$9-I1041)= 11,"11", IF(('1 - Cover page'!$B$9-I1041)= 12,"12", IF(('1 - Cover page'!$B$9-I1041)= 13,"13", IF(('1 - Cover page'!$B$9-I1041)= 14,"14", IF(('1 - Cover page'!$B$9-I1041)= 15,"15",  ""))))))))))))))))</f>
        <v>0</v>
      </c>
      <c r="AA1041" t="e">
        <f>VLOOKUP(E1041,'Age group'!$A$2:$B$7,2,TRUE)</f>
        <v>#N/A</v>
      </c>
    </row>
    <row r="1042" spans="1:27" ht="12.75" x14ac:dyDescent="0.2">
      <c r="A1042" s="30">
        <v>1039</v>
      </c>
      <c r="B1042" s="31"/>
      <c r="C1042" s="31"/>
      <c r="D1042" s="32"/>
      <c r="E1042" s="104"/>
      <c r="F1042" s="31"/>
      <c r="G1042" s="31"/>
      <c r="H1042" s="33"/>
      <c r="I1042" s="16"/>
      <c r="J1042" s="34"/>
      <c r="K1042" s="34"/>
      <c r="L1042" s="35"/>
      <c r="M1042" s="36"/>
      <c r="N1042" s="37"/>
      <c r="O1042" s="37"/>
      <c r="P1042" s="37"/>
      <c r="Q1042" s="38"/>
      <c r="R1042" s="38"/>
      <c r="S1042" s="37"/>
      <c r="T1042" s="39"/>
      <c r="U1042" s="39"/>
      <c r="V1042" s="40"/>
      <c r="X1042" t="str">
        <f>IF(('1 - Cover page'!$B$9-M1042)&lt;6,"&lt;=5 Days","&gt;5 Days")</f>
        <v>&lt;=5 Days</v>
      </c>
      <c r="Y1042" t="str">
        <f>IF(('1 - Cover page'!$B$9-M1042)=0,"0", IF(('1 - Cover page'!$B$9-M1042)= 1,"1", IF(('1 - Cover page'!$B$9-M1042)= 2,"2", IF(('1 - Cover page'!$B$9-M1042)= 3,"3", IF(('1 - Cover page'!$B$9-M1042)= 4,"4", IF(('1 - Cover page'!$B$9-M1042)= 5,"5", IF(('1 - Cover page'!$B$9-M1042)= 6,"6", IF(('1 - Cover page'!$B$9-M1042)= 7,"7", IF(('1 - Cover page'!$B$9-M1042)= 8,"8", IF(('1 - Cover page'!$B$9-M1042)= 9,"9", IF(('1 - Cover page'!$B$9-M1042)= 10,"10", IF(('1 - Cover page'!$B$9-M1042)= 11,"11", IF(('1 - Cover page'!$B$9-M1042)= 12,"12", IF(('1 - Cover page'!$B$9-M1042)= 13,"13", IF(('1 - Cover page'!$B$9-M1042)= 14,"14", IF(('1 - Cover page'!$B$9-M1042)= 15,"15",  ""))))))))))))))))</f>
        <v>0</v>
      </c>
      <c r="Z1042" t="str">
        <f>IF(('1 - Cover page'!$B$9-I1042)=0,"0", IF(('1 - Cover page'!$B$9-I1042)= 1,"1", IF(('1 - Cover page'!$B$9-I1042)= 2,"2", IF(('1 - Cover page'!$B$9-I1042)= 3,"3", IF(('1 - Cover page'!$B$9-I1042)= 4,"4", IF(('1 - Cover page'!$B$9-I1042)= 5,"5", IF(('1 - Cover page'!$B$9-I1042)= 6,"6", IF(('1 - Cover page'!$B$9-I1042)= 7,"7", IF(('1 - Cover page'!$B$9-I1042)= 8,"8", IF(('1 - Cover page'!$B$9-I1042)= 9,"9", IF(('1 - Cover page'!$B$9-I1042)= 10,"10", IF(('1 - Cover page'!$B$9-I1042)= 11,"11", IF(('1 - Cover page'!$B$9-I1042)= 12,"12", IF(('1 - Cover page'!$B$9-I1042)= 13,"13", IF(('1 - Cover page'!$B$9-I1042)= 14,"14", IF(('1 - Cover page'!$B$9-I1042)= 15,"15",  ""))))))))))))))))</f>
        <v>0</v>
      </c>
      <c r="AA1042" t="e">
        <f>VLOOKUP(E1042,'Age group'!$A$2:$B$7,2,TRUE)</f>
        <v>#N/A</v>
      </c>
    </row>
    <row r="1043" spans="1:27" ht="12.75" x14ac:dyDescent="0.2">
      <c r="A1043" s="30">
        <v>1040</v>
      </c>
      <c r="B1043" s="31"/>
      <c r="C1043" s="31"/>
      <c r="D1043" s="32"/>
      <c r="E1043" s="104"/>
      <c r="F1043" s="31"/>
      <c r="G1043" s="31"/>
      <c r="H1043" s="33"/>
      <c r="I1043" s="16"/>
      <c r="J1043" s="34"/>
      <c r="K1043" s="34"/>
      <c r="L1043" s="35"/>
      <c r="M1043" s="36"/>
      <c r="N1043" s="37"/>
      <c r="O1043" s="37"/>
      <c r="P1043" s="37"/>
      <c r="Q1043" s="38"/>
      <c r="R1043" s="38"/>
      <c r="S1043" s="37"/>
      <c r="T1043" s="39"/>
      <c r="U1043" s="39"/>
      <c r="V1043" s="40"/>
      <c r="X1043" t="str">
        <f>IF(('1 - Cover page'!$B$9-M1043)&lt;6,"&lt;=5 Days","&gt;5 Days")</f>
        <v>&lt;=5 Days</v>
      </c>
      <c r="Y1043" t="str">
        <f>IF(('1 - Cover page'!$B$9-M1043)=0,"0", IF(('1 - Cover page'!$B$9-M1043)= 1,"1", IF(('1 - Cover page'!$B$9-M1043)= 2,"2", IF(('1 - Cover page'!$B$9-M1043)= 3,"3", IF(('1 - Cover page'!$B$9-M1043)= 4,"4", IF(('1 - Cover page'!$B$9-M1043)= 5,"5", IF(('1 - Cover page'!$B$9-M1043)= 6,"6", IF(('1 - Cover page'!$B$9-M1043)= 7,"7", IF(('1 - Cover page'!$B$9-M1043)= 8,"8", IF(('1 - Cover page'!$B$9-M1043)= 9,"9", IF(('1 - Cover page'!$B$9-M1043)= 10,"10", IF(('1 - Cover page'!$B$9-M1043)= 11,"11", IF(('1 - Cover page'!$B$9-M1043)= 12,"12", IF(('1 - Cover page'!$B$9-M1043)= 13,"13", IF(('1 - Cover page'!$B$9-M1043)= 14,"14", IF(('1 - Cover page'!$B$9-M1043)= 15,"15",  ""))))))))))))))))</f>
        <v>0</v>
      </c>
      <c r="Z1043" t="str">
        <f>IF(('1 - Cover page'!$B$9-I1043)=0,"0", IF(('1 - Cover page'!$B$9-I1043)= 1,"1", IF(('1 - Cover page'!$B$9-I1043)= 2,"2", IF(('1 - Cover page'!$B$9-I1043)= 3,"3", IF(('1 - Cover page'!$B$9-I1043)= 4,"4", IF(('1 - Cover page'!$B$9-I1043)= 5,"5", IF(('1 - Cover page'!$B$9-I1043)= 6,"6", IF(('1 - Cover page'!$B$9-I1043)= 7,"7", IF(('1 - Cover page'!$B$9-I1043)= 8,"8", IF(('1 - Cover page'!$B$9-I1043)= 9,"9", IF(('1 - Cover page'!$B$9-I1043)= 10,"10", IF(('1 - Cover page'!$B$9-I1043)= 11,"11", IF(('1 - Cover page'!$B$9-I1043)= 12,"12", IF(('1 - Cover page'!$B$9-I1043)= 13,"13", IF(('1 - Cover page'!$B$9-I1043)= 14,"14", IF(('1 - Cover page'!$B$9-I1043)= 15,"15",  ""))))))))))))))))</f>
        <v>0</v>
      </c>
      <c r="AA1043" t="e">
        <f>VLOOKUP(E1043,'Age group'!$A$2:$B$7,2,TRUE)</f>
        <v>#N/A</v>
      </c>
    </row>
    <row r="1044" spans="1:27" ht="12.75" x14ac:dyDescent="0.2">
      <c r="A1044" s="30">
        <v>1041</v>
      </c>
      <c r="B1044" s="31"/>
      <c r="C1044" s="31"/>
      <c r="D1044" s="32"/>
      <c r="E1044" s="104"/>
      <c r="F1044" s="31"/>
      <c r="G1044" s="31"/>
      <c r="H1044" s="33"/>
      <c r="I1044" s="16"/>
      <c r="J1044" s="34"/>
      <c r="K1044" s="34"/>
      <c r="L1044" s="35"/>
      <c r="M1044" s="36"/>
      <c r="N1044" s="37"/>
      <c r="O1044" s="37"/>
      <c r="P1044" s="37"/>
      <c r="Q1044" s="38"/>
      <c r="R1044" s="38"/>
      <c r="S1044" s="37"/>
      <c r="T1044" s="39"/>
      <c r="U1044" s="39"/>
      <c r="V1044" s="40"/>
      <c r="X1044" t="str">
        <f>IF(('1 - Cover page'!$B$9-M1044)&lt;6,"&lt;=5 Days","&gt;5 Days")</f>
        <v>&lt;=5 Days</v>
      </c>
      <c r="Y1044" t="str">
        <f>IF(('1 - Cover page'!$B$9-M1044)=0,"0", IF(('1 - Cover page'!$B$9-M1044)= 1,"1", IF(('1 - Cover page'!$B$9-M1044)= 2,"2", IF(('1 - Cover page'!$B$9-M1044)= 3,"3", IF(('1 - Cover page'!$B$9-M1044)= 4,"4", IF(('1 - Cover page'!$B$9-M1044)= 5,"5", IF(('1 - Cover page'!$B$9-M1044)= 6,"6", IF(('1 - Cover page'!$B$9-M1044)= 7,"7", IF(('1 - Cover page'!$B$9-M1044)= 8,"8", IF(('1 - Cover page'!$B$9-M1044)= 9,"9", IF(('1 - Cover page'!$B$9-M1044)= 10,"10", IF(('1 - Cover page'!$B$9-M1044)= 11,"11", IF(('1 - Cover page'!$B$9-M1044)= 12,"12", IF(('1 - Cover page'!$B$9-M1044)= 13,"13", IF(('1 - Cover page'!$B$9-M1044)= 14,"14", IF(('1 - Cover page'!$B$9-M1044)= 15,"15",  ""))))))))))))))))</f>
        <v>0</v>
      </c>
      <c r="Z1044" t="str">
        <f>IF(('1 - Cover page'!$B$9-I1044)=0,"0", IF(('1 - Cover page'!$B$9-I1044)= 1,"1", IF(('1 - Cover page'!$B$9-I1044)= 2,"2", IF(('1 - Cover page'!$B$9-I1044)= 3,"3", IF(('1 - Cover page'!$B$9-I1044)= 4,"4", IF(('1 - Cover page'!$B$9-I1044)= 5,"5", IF(('1 - Cover page'!$B$9-I1044)= 6,"6", IF(('1 - Cover page'!$B$9-I1044)= 7,"7", IF(('1 - Cover page'!$B$9-I1044)= 8,"8", IF(('1 - Cover page'!$B$9-I1044)= 9,"9", IF(('1 - Cover page'!$B$9-I1044)= 10,"10", IF(('1 - Cover page'!$B$9-I1044)= 11,"11", IF(('1 - Cover page'!$B$9-I1044)= 12,"12", IF(('1 - Cover page'!$B$9-I1044)= 13,"13", IF(('1 - Cover page'!$B$9-I1044)= 14,"14", IF(('1 - Cover page'!$B$9-I1044)= 15,"15",  ""))))))))))))))))</f>
        <v>0</v>
      </c>
      <c r="AA1044" t="e">
        <f>VLOOKUP(E1044,'Age group'!$A$2:$B$7,2,TRUE)</f>
        <v>#N/A</v>
      </c>
    </row>
    <row r="1045" spans="1:27" ht="12.75" x14ac:dyDescent="0.2">
      <c r="A1045" s="30">
        <v>1042</v>
      </c>
      <c r="B1045" s="31"/>
      <c r="C1045" s="31"/>
      <c r="D1045" s="32"/>
      <c r="E1045" s="104"/>
      <c r="F1045" s="31"/>
      <c r="G1045" s="31"/>
      <c r="H1045" s="33"/>
      <c r="I1045" s="16"/>
      <c r="J1045" s="34"/>
      <c r="K1045" s="34"/>
      <c r="L1045" s="35"/>
      <c r="M1045" s="36"/>
      <c r="N1045" s="37"/>
      <c r="O1045" s="37"/>
      <c r="P1045" s="37"/>
      <c r="Q1045" s="38"/>
      <c r="R1045" s="38"/>
      <c r="S1045" s="37"/>
      <c r="T1045" s="39"/>
      <c r="U1045" s="39"/>
      <c r="V1045" s="40"/>
      <c r="X1045" t="str">
        <f>IF(('1 - Cover page'!$B$9-M1045)&lt;6,"&lt;=5 Days","&gt;5 Days")</f>
        <v>&lt;=5 Days</v>
      </c>
      <c r="Y1045" t="str">
        <f>IF(('1 - Cover page'!$B$9-M1045)=0,"0", IF(('1 - Cover page'!$B$9-M1045)= 1,"1", IF(('1 - Cover page'!$B$9-M1045)= 2,"2", IF(('1 - Cover page'!$B$9-M1045)= 3,"3", IF(('1 - Cover page'!$B$9-M1045)= 4,"4", IF(('1 - Cover page'!$B$9-M1045)= 5,"5", IF(('1 - Cover page'!$B$9-M1045)= 6,"6", IF(('1 - Cover page'!$B$9-M1045)= 7,"7", IF(('1 - Cover page'!$B$9-M1045)= 8,"8", IF(('1 - Cover page'!$B$9-M1045)= 9,"9", IF(('1 - Cover page'!$B$9-M1045)= 10,"10", IF(('1 - Cover page'!$B$9-M1045)= 11,"11", IF(('1 - Cover page'!$B$9-M1045)= 12,"12", IF(('1 - Cover page'!$B$9-M1045)= 13,"13", IF(('1 - Cover page'!$B$9-M1045)= 14,"14", IF(('1 - Cover page'!$B$9-M1045)= 15,"15",  ""))))))))))))))))</f>
        <v>0</v>
      </c>
      <c r="Z1045" t="str">
        <f>IF(('1 - Cover page'!$B$9-I1045)=0,"0", IF(('1 - Cover page'!$B$9-I1045)= 1,"1", IF(('1 - Cover page'!$B$9-I1045)= 2,"2", IF(('1 - Cover page'!$B$9-I1045)= 3,"3", IF(('1 - Cover page'!$B$9-I1045)= 4,"4", IF(('1 - Cover page'!$B$9-I1045)= 5,"5", IF(('1 - Cover page'!$B$9-I1045)= 6,"6", IF(('1 - Cover page'!$B$9-I1045)= 7,"7", IF(('1 - Cover page'!$B$9-I1045)= 8,"8", IF(('1 - Cover page'!$B$9-I1045)= 9,"9", IF(('1 - Cover page'!$B$9-I1045)= 10,"10", IF(('1 - Cover page'!$B$9-I1045)= 11,"11", IF(('1 - Cover page'!$B$9-I1045)= 12,"12", IF(('1 - Cover page'!$B$9-I1045)= 13,"13", IF(('1 - Cover page'!$B$9-I1045)= 14,"14", IF(('1 - Cover page'!$B$9-I1045)= 15,"15",  ""))))))))))))))))</f>
        <v>0</v>
      </c>
      <c r="AA1045" t="e">
        <f>VLOOKUP(E1045,'Age group'!$A$2:$B$7,2,TRUE)</f>
        <v>#N/A</v>
      </c>
    </row>
    <row r="1046" spans="1:27" ht="12.75" x14ac:dyDescent="0.2">
      <c r="A1046" s="30">
        <v>1043</v>
      </c>
      <c r="B1046" s="31"/>
      <c r="C1046" s="31"/>
      <c r="D1046" s="32"/>
      <c r="E1046" s="104"/>
      <c r="F1046" s="31"/>
      <c r="G1046" s="31"/>
      <c r="H1046" s="33"/>
      <c r="I1046" s="16"/>
      <c r="J1046" s="34"/>
      <c r="K1046" s="34"/>
      <c r="L1046" s="35"/>
      <c r="M1046" s="36"/>
      <c r="N1046" s="37"/>
      <c r="O1046" s="37"/>
      <c r="P1046" s="37"/>
      <c r="Q1046" s="38"/>
      <c r="R1046" s="38"/>
      <c r="S1046" s="37"/>
      <c r="T1046" s="39"/>
      <c r="U1046" s="39"/>
      <c r="V1046" s="40"/>
      <c r="X1046" t="str">
        <f>IF(('1 - Cover page'!$B$9-M1046)&lt;6,"&lt;=5 Days","&gt;5 Days")</f>
        <v>&lt;=5 Days</v>
      </c>
      <c r="Y1046" t="str">
        <f>IF(('1 - Cover page'!$B$9-M1046)=0,"0", IF(('1 - Cover page'!$B$9-M1046)= 1,"1", IF(('1 - Cover page'!$B$9-M1046)= 2,"2", IF(('1 - Cover page'!$B$9-M1046)= 3,"3", IF(('1 - Cover page'!$B$9-M1046)= 4,"4", IF(('1 - Cover page'!$B$9-M1046)= 5,"5", IF(('1 - Cover page'!$B$9-M1046)= 6,"6", IF(('1 - Cover page'!$B$9-M1046)= 7,"7", IF(('1 - Cover page'!$B$9-M1046)= 8,"8", IF(('1 - Cover page'!$B$9-M1046)= 9,"9", IF(('1 - Cover page'!$B$9-M1046)= 10,"10", IF(('1 - Cover page'!$B$9-M1046)= 11,"11", IF(('1 - Cover page'!$B$9-M1046)= 12,"12", IF(('1 - Cover page'!$B$9-M1046)= 13,"13", IF(('1 - Cover page'!$B$9-M1046)= 14,"14", IF(('1 - Cover page'!$B$9-M1046)= 15,"15",  ""))))))))))))))))</f>
        <v>0</v>
      </c>
      <c r="Z1046" t="str">
        <f>IF(('1 - Cover page'!$B$9-I1046)=0,"0", IF(('1 - Cover page'!$B$9-I1046)= 1,"1", IF(('1 - Cover page'!$B$9-I1046)= 2,"2", IF(('1 - Cover page'!$B$9-I1046)= 3,"3", IF(('1 - Cover page'!$B$9-I1046)= 4,"4", IF(('1 - Cover page'!$B$9-I1046)= 5,"5", IF(('1 - Cover page'!$B$9-I1046)= 6,"6", IF(('1 - Cover page'!$B$9-I1046)= 7,"7", IF(('1 - Cover page'!$B$9-I1046)= 8,"8", IF(('1 - Cover page'!$B$9-I1046)= 9,"9", IF(('1 - Cover page'!$B$9-I1046)= 10,"10", IF(('1 - Cover page'!$B$9-I1046)= 11,"11", IF(('1 - Cover page'!$B$9-I1046)= 12,"12", IF(('1 - Cover page'!$B$9-I1046)= 13,"13", IF(('1 - Cover page'!$B$9-I1046)= 14,"14", IF(('1 - Cover page'!$B$9-I1046)= 15,"15",  ""))))))))))))))))</f>
        <v>0</v>
      </c>
      <c r="AA1046" t="e">
        <f>VLOOKUP(E1046,'Age group'!$A$2:$B$7,2,TRUE)</f>
        <v>#N/A</v>
      </c>
    </row>
    <row r="1047" spans="1:27" ht="12.75" x14ac:dyDescent="0.2">
      <c r="A1047" s="30">
        <v>1044</v>
      </c>
      <c r="B1047" s="31"/>
      <c r="C1047" s="31"/>
      <c r="D1047" s="32"/>
      <c r="E1047" s="104"/>
      <c r="F1047" s="31"/>
      <c r="G1047" s="31"/>
      <c r="H1047" s="33"/>
      <c r="I1047" s="16"/>
      <c r="J1047" s="34"/>
      <c r="K1047" s="34"/>
      <c r="L1047" s="35"/>
      <c r="M1047" s="36"/>
      <c r="N1047" s="37"/>
      <c r="O1047" s="37"/>
      <c r="P1047" s="37"/>
      <c r="Q1047" s="38"/>
      <c r="R1047" s="38"/>
      <c r="S1047" s="37"/>
      <c r="T1047" s="39"/>
      <c r="U1047" s="39"/>
      <c r="V1047" s="40"/>
      <c r="X1047" t="str">
        <f>IF(('1 - Cover page'!$B$9-M1047)&lt;6,"&lt;=5 Days","&gt;5 Days")</f>
        <v>&lt;=5 Days</v>
      </c>
      <c r="Y1047" t="str">
        <f>IF(('1 - Cover page'!$B$9-M1047)=0,"0", IF(('1 - Cover page'!$B$9-M1047)= 1,"1", IF(('1 - Cover page'!$B$9-M1047)= 2,"2", IF(('1 - Cover page'!$B$9-M1047)= 3,"3", IF(('1 - Cover page'!$B$9-M1047)= 4,"4", IF(('1 - Cover page'!$B$9-M1047)= 5,"5", IF(('1 - Cover page'!$B$9-M1047)= 6,"6", IF(('1 - Cover page'!$B$9-M1047)= 7,"7", IF(('1 - Cover page'!$B$9-M1047)= 8,"8", IF(('1 - Cover page'!$B$9-M1047)= 9,"9", IF(('1 - Cover page'!$B$9-M1047)= 10,"10", IF(('1 - Cover page'!$B$9-M1047)= 11,"11", IF(('1 - Cover page'!$B$9-M1047)= 12,"12", IF(('1 - Cover page'!$B$9-M1047)= 13,"13", IF(('1 - Cover page'!$B$9-M1047)= 14,"14", IF(('1 - Cover page'!$B$9-M1047)= 15,"15",  ""))))))))))))))))</f>
        <v>0</v>
      </c>
      <c r="Z1047" t="str">
        <f>IF(('1 - Cover page'!$B$9-I1047)=0,"0", IF(('1 - Cover page'!$B$9-I1047)= 1,"1", IF(('1 - Cover page'!$B$9-I1047)= 2,"2", IF(('1 - Cover page'!$B$9-I1047)= 3,"3", IF(('1 - Cover page'!$B$9-I1047)= 4,"4", IF(('1 - Cover page'!$B$9-I1047)= 5,"5", IF(('1 - Cover page'!$B$9-I1047)= 6,"6", IF(('1 - Cover page'!$B$9-I1047)= 7,"7", IF(('1 - Cover page'!$B$9-I1047)= 8,"8", IF(('1 - Cover page'!$B$9-I1047)= 9,"9", IF(('1 - Cover page'!$B$9-I1047)= 10,"10", IF(('1 - Cover page'!$B$9-I1047)= 11,"11", IF(('1 - Cover page'!$B$9-I1047)= 12,"12", IF(('1 - Cover page'!$B$9-I1047)= 13,"13", IF(('1 - Cover page'!$B$9-I1047)= 14,"14", IF(('1 - Cover page'!$B$9-I1047)= 15,"15",  ""))))))))))))))))</f>
        <v>0</v>
      </c>
      <c r="AA1047" t="e">
        <f>VLOOKUP(E1047,'Age group'!$A$2:$B$7,2,TRUE)</f>
        <v>#N/A</v>
      </c>
    </row>
    <row r="1048" spans="1:27" ht="12.75" x14ac:dyDescent="0.2">
      <c r="A1048" s="30">
        <v>1045</v>
      </c>
      <c r="B1048" s="31"/>
      <c r="C1048" s="31"/>
      <c r="D1048" s="32"/>
      <c r="E1048" s="104"/>
      <c r="F1048" s="31"/>
      <c r="G1048" s="31"/>
      <c r="H1048" s="33"/>
      <c r="I1048" s="16"/>
      <c r="J1048" s="34"/>
      <c r="K1048" s="34"/>
      <c r="L1048" s="35"/>
      <c r="M1048" s="36"/>
      <c r="N1048" s="37"/>
      <c r="O1048" s="37"/>
      <c r="P1048" s="37"/>
      <c r="Q1048" s="38"/>
      <c r="R1048" s="38"/>
      <c r="S1048" s="37"/>
      <c r="T1048" s="39"/>
      <c r="U1048" s="39"/>
      <c r="V1048" s="40"/>
      <c r="X1048" t="str">
        <f>IF(('1 - Cover page'!$B$9-M1048)&lt;6,"&lt;=5 Days","&gt;5 Days")</f>
        <v>&lt;=5 Days</v>
      </c>
      <c r="Y1048" t="str">
        <f>IF(('1 - Cover page'!$B$9-M1048)=0,"0", IF(('1 - Cover page'!$B$9-M1048)= 1,"1", IF(('1 - Cover page'!$B$9-M1048)= 2,"2", IF(('1 - Cover page'!$B$9-M1048)= 3,"3", IF(('1 - Cover page'!$B$9-M1048)= 4,"4", IF(('1 - Cover page'!$B$9-M1048)= 5,"5", IF(('1 - Cover page'!$B$9-M1048)= 6,"6", IF(('1 - Cover page'!$B$9-M1048)= 7,"7", IF(('1 - Cover page'!$B$9-M1048)= 8,"8", IF(('1 - Cover page'!$B$9-M1048)= 9,"9", IF(('1 - Cover page'!$B$9-M1048)= 10,"10", IF(('1 - Cover page'!$B$9-M1048)= 11,"11", IF(('1 - Cover page'!$B$9-M1048)= 12,"12", IF(('1 - Cover page'!$B$9-M1048)= 13,"13", IF(('1 - Cover page'!$B$9-M1048)= 14,"14", IF(('1 - Cover page'!$B$9-M1048)= 15,"15",  ""))))))))))))))))</f>
        <v>0</v>
      </c>
      <c r="Z1048" t="str">
        <f>IF(('1 - Cover page'!$B$9-I1048)=0,"0", IF(('1 - Cover page'!$B$9-I1048)= 1,"1", IF(('1 - Cover page'!$B$9-I1048)= 2,"2", IF(('1 - Cover page'!$B$9-I1048)= 3,"3", IF(('1 - Cover page'!$B$9-I1048)= 4,"4", IF(('1 - Cover page'!$B$9-I1048)= 5,"5", IF(('1 - Cover page'!$B$9-I1048)= 6,"6", IF(('1 - Cover page'!$B$9-I1048)= 7,"7", IF(('1 - Cover page'!$B$9-I1048)= 8,"8", IF(('1 - Cover page'!$B$9-I1048)= 9,"9", IF(('1 - Cover page'!$B$9-I1048)= 10,"10", IF(('1 - Cover page'!$B$9-I1048)= 11,"11", IF(('1 - Cover page'!$B$9-I1048)= 12,"12", IF(('1 - Cover page'!$B$9-I1048)= 13,"13", IF(('1 - Cover page'!$B$9-I1048)= 14,"14", IF(('1 - Cover page'!$B$9-I1048)= 15,"15",  ""))))))))))))))))</f>
        <v>0</v>
      </c>
      <c r="AA1048" t="e">
        <f>VLOOKUP(E1048,'Age group'!$A$2:$B$7,2,TRUE)</f>
        <v>#N/A</v>
      </c>
    </row>
    <row r="1049" spans="1:27" ht="12.75" x14ac:dyDescent="0.2">
      <c r="A1049" s="30">
        <v>1046</v>
      </c>
      <c r="B1049" s="31"/>
      <c r="C1049" s="31"/>
      <c r="D1049" s="32"/>
      <c r="E1049" s="104"/>
      <c r="F1049" s="31"/>
      <c r="G1049" s="31"/>
      <c r="H1049" s="33"/>
      <c r="I1049" s="16"/>
      <c r="J1049" s="34"/>
      <c r="K1049" s="34"/>
      <c r="L1049" s="35"/>
      <c r="M1049" s="36"/>
      <c r="N1049" s="37"/>
      <c r="O1049" s="37"/>
      <c r="P1049" s="37"/>
      <c r="Q1049" s="38"/>
      <c r="R1049" s="38"/>
      <c r="S1049" s="37"/>
      <c r="T1049" s="39"/>
      <c r="U1049" s="39"/>
      <c r="V1049" s="40"/>
      <c r="X1049" t="str">
        <f>IF(('1 - Cover page'!$B$9-M1049)&lt;6,"&lt;=5 Days","&gt;5 Days")</f>
        <v>&lt;=5 Days</v>
      </c>
      <c r="Y1049" t="str">
        <f>IF(('1 - Cover page'!$B$9-M1049)=0,"0", IF(('1 - Cover page'!$B$9-M1049)= 1,"1", IF(('1 - Cover page'!$B$9-M1049)= 2,"2", IF(('1 - Cover page'!$B$9-M1049)= 3,"3", IF(('1 - Cover page'!$B$9-M1049)= 4,"4", IF(('1 - Cover page'!$B$9-M1049)= 5,"5", IF(('1 - Cover page'!$B$9-M1049)= 6,"6", IF(('1 - Cover page'!$B$9-M1049)= 7,"7", IF(('1 - Cover page'!$B$9-M1049)= 8,"8", IF(('1 - Cover page'!$B$9-M1049)= 9,"9", IF(('1 - Cover page'!$B$9-M1049)= 10,"10", IF(('1 - Cover page'!$B$9-M1049)= 11,"11", IF(('1 - Cover page'!$B$9-M1049)= 12,"12", IF(('1 - Cover page'!$B$9-M1049)= 13,"13", IF(('1 - Cover page'!$B$9-M1049)= 14,"14", IF(('1 - Cover page'!$B$9-M1049)= 15,"15",  ""))))))))))))))))</f>
        <v>0</v>
      </c>
      <c r="Z1049" t="str">
        <f>IF(('1 - Cover page'!$B$9-I1049)=0,"0", IF(('1 - Cover page'!$B$9-I1049)= 1,"1", IF(('1 - Cover page'!$B$9-I1049)= 2,"2", IF(('1 - Cover page'!$B$9-I1049)= 3,"3", IF(('1 - Cover page'!$B$9-I1049)= 4,"4", IF(('1 - Cover page'!$B$9-I1049)= 5,"5", IF(('1 - Cover page'!$B$9-I1049)= 6,"6", IF(('1 - Cover page'!$B$9-I1049)= 7,"7", IF(('1 - Cover page'!$B$9-I1049)= 8,"8", IF(('1 - Cover page'!$B$9-I1049)= 9,"9", IF(('1 - Cover page'!$B$9-I1049)= 10,"10", IF(('1 - Cover page'!$B$9-I1049)= 11,"11", IF(('1 - Cover page'!$B$9-I1049)= 12,"12", IF(('1 - Cover page'!$B$9-I1049)= 13,"13", IF(('1 - Cover page'!$B$9-I1049)= 14,"14", IF(('1 - Cover page'!$B$9-I1049)= 15,"15",  ""))))))))))))))))</f>
        <v>0</v>
      </c>
      <c r="AA1049" t="e">
        <f>VLOOKUP(E1049,'Age group'!$A$2:$B$7,2,TRUE)</f>
        <v>#N/A</v>
      </c>
    </row>
    <row r="1050" spans="1:27" ht="12.75" x14ac:dyDescent="0.2">
      <c r="A1050" s="30">
        <v>1047</v>
      </c>
      <c r="B1050" s="31"/>
      <c r="C1050" s="31"/>
      <c r="D1050" s="32"/>
      <c r="E1050" s="104"/>
      <c r="F1050" s="31"/>
      <c r="G1050" s="31"/>
      <c r="H1050" s="33"/>
      <c r="I1050" s="16"/>
      <c r="J1050" s="34"/>
      <c r="K1050" s="34"/>
      <c r="L1050" s="35"/>
      <c r="M1050" s="36"/>
      <c r="N1050" s="37"/>
      <c r="O1050" s="37"/>
      <c r="P1050" s="37"/>
      <c r="Q1050" s="38"/>
      <c r="R1050" s="38"/>
      <c r="S1050" s="37"/>
      <c r="T1050" s="39"/>
      <c r="U1050" s="39"/>
      <c r="V1050" s="40"/>
      <c r="X1050" t="str">
        <f>IF(('1 - Cover page'!$B$9-M1050)&lt;6,"&lt;=5 Days","&gt;5 Days")</f>
        <v>&lt;=5 Days</v>
      </c>
      <c r="Y1050" t="str">
        <f>IF(('1 - Cover page'!$B$9-M1050)=0,"0", IF(('1 - Cover page'!$B$9-M1050)= 1,"1", IF(('1 - Cover page'!$B$9-M1050)= 2,"2", IF(('1 - Cover page'!$B$9-M1050)= 3,"3", IF(('1 - Cover page'!$B$9-M1050)= 4,"4", IF(('1 - Cover page'!$B$9-M1050)= 5,"5", IF(('1 - Cover page'!$B$9-M1050)= 6,"6", IF(('1 - Cover page'!$B$9-M1050)= 7,"7", IF(('1 - Cover page'!$B$9-M1050)= 8,"8", IF(('1 - Cover page'!$B$9-M1050)= 9,"9", IF(('1 - Cover page'!$B$9-M1050)= 10,"10", IF(('1 - Cover page'!$B$9-M1050)= 11,"11", IF(('1 - Cover page'!$B$9-M1050)= 12,"12", IF(('1 - Cover page'!$B$9-M1050)= 13,"13", IF(('1 - Cover page'!$B$9-M1050)= 14,"14", IF(('1 - Cover page'!$B$9-M1050)= 15,"15",  ""))))))))))))))))</f>
        <v>0</v>
      </c>
      <c r="Z1050" t="str">
        <f>IF(('1 - Cover page'!$B$9-I1050)=0,"0", IF(('1 - Cover page'!$B$9-I1050)= 1,"1", IF(('1 - Cover page'!$B$9-I1050)= 2,"2", IF(('1 - Cover page'!$B$9-I1050)= 3,"3", IF(('1 - Cover page'!$B$9-I1050)= 4,"4", IF(('1 - Cover page'!$B$9-I1050)= 5,"5", IF(('1 - Cover page'!$B$9-I1050)= 6,"6", IF(('1 - Cover page'!$B$9-I1050)= 7,"7", IF(('1 - Cover page'!$B$9-I1050)= 8,"8", IF(('1 - Cover page'!$B$9-I1050)= 9,"9", IF(('1 - Cover page'!$B$9-I1050)= 10,"10", IF(('1 - Cover page'!$B$9-I1050)= 11,"11", IF(('1 - Cover page'!$B$9-I1050)= 12,"12", IF(('1 - Cover page'!$B$9-I1050)= 13,"13", IF(('1 - Cover page'!$B$9-I1050)= 14,"14", IF(('1 - Cover page'!$B$9-I1050)= 15,"15",  ""))))))))))))))))</f>
        <v>0</v>
      </c>
      <c r="AA1050" t="e">
        <f>VLOOKUP(E1050,'Age group'!$A$2:$B$7,2,TRUE)</f>
        <v>#N/A</v>
      </c>
    </row>
    <row r="1051" spans="1:27" ht="12.75" x14ac:dyDescent="0.2">
      <c r="A1051" s="30">
        <v>1048</v>
      </c>
      <c r="B1051" s="31"/>
      <c r="C1051" s="31"/>
      <c r="D1051" s="32"/>
      <c r="E1051" s="104"/>
      <c r="F1051" s="31"/>
      <c r="G1051" s="31"/>
      <c r="H1051" s="33"/>
      <c r="I1051" s="16"/>
      <c r="J1051" s="34"/>
      <c r="K1051" s="34"/>
      <c r="L1051" s="35"/>
      <c r="M1051" s="36"/>
      <c r="N1051" s="37"/>
      <c r="O1051" s="37"/>
      <c r="P1051" s="37"/>
      <c r="Q1051" s="38"/>
      <c r="R1051" s="38"/>
      <c r="S1051" s="37"/>
      <c r="T1051" s="39"/>
      <c r="U1051" s="39"/>
      <c r="V1051" s="40"/>
      <c r="X1051" t="str">
        <f>IF(('1 - Cover page'!$B$9-M1051)&lt;6,"&lt;=5 Days","&gt;5 Days")</f>
        <v>&lt;=5 Days</v>
      </c>
      <c r="Y1051" t="str">
        <f>IF(('1 - Cover page'!$B$9-M1051)=0,"0", IF(('1 - Cover page'!$B$9-M1051)= 1,"1", IF(('1 - Cover page'!$B$9-M1051)= 2,"2", IF(('1 - Cover page'!$B$9-M1051)= 3,"3", IF(('1 - Cover page'!$B$9-M1051)= 4,"4", IF(('1 - Cover page'!$B$9-M1051)= 5,"5", IF(('1 - Cover page'!$B$9-M1051)= 6,"6", IF(('1 - Cover page'!$B$9-M1051)= 7,"7", IF(('1 - Cover page'!$B$9-M1051)= 8,"8", IF(('1 - Cover page'!$B$9-M1051)= 9,"9", IF(('1 - Cover page'!$B$9-M1051)= 10,"10", IF(('1 - Cover page'!$B$9-M1051)= 11,"11", IF(('1 - Cover page'!$B$9-M1051)= 12,"12", IF(('1 - Cover page'!$B$9-M1051)= 13,"13", IF(('1 - Cover page'!$B$9-M1051)= 14,"14", IF(('1 - Cover page'!$B$9-M1051)= 15,"15",  ""))))))))))))))))</f>
        <v>0</v>
      </c>
      <c r="Z1051" t="str">
        <f>IF(('1 - Cover page'!$B$9-I1051)=0,"0", IF(('1 - Cover page'!$B$9-I1051)= 1,"1", IF(('1 - Cover page'!$B$9-I1051)= 2,"2", IF(('1 - Cover page'!$B$9-I1051)= 3,"3", IF(('1 - Cover page'!$B$9-I1051)= 4,"4", IF(('1 - Cover page'!$B$9-I1051)= 5,"5", IF(('1 - Cover page'!$B$9-I1051)= 6,"6", IF(('1 - Cover page'!$B$9-I1051)= 7,"7", IF(('1 - Cover page'!$B$9-I1051)= 8,"8", IF(('1 - Cover page'!$B$9-I1051)= 9,"9", IF(('1 - Cover page'!$B$9-I1051)= 10,"10", IF(('1 - Cover page'!$B$9-I1051)= 11,"11", IF(('1 - Cover page'!$B$9-I1051)= 12,"12", IF(('1 - Cover page'!$B$9-I1051)= 13,"13", IF(('1 - Cover page'!$B$9-I1051)= 14,"14", IF(('1 - Cover page'!$B$9-I1051)= 15,"15",  ""))))))))))))))))</f>
        <v>0</v>
      </c>
      <c r="AA1051" t="e">
        <f>VLOOKUP(E1051,'Age group'!$A$2:$B$7,2,TRUE)</f>
        <v>#N/A</v>
      </c>
    </row>
    <row r="1052" spans="1:27" ht="12.75" x14ac:dyDescent="0.2">
      <c r="A1052" s="30">
        <v>1049</v>
      </c>
      <c r="B1052" s="31"/>
      <c r="C1052" s="31"/>
      <c r="D1052" s="32"/>
      <c r="E1052" s="104"/>
      <c r="F1052" s="31"/>
      <c r="G1052" s="31"/>
      <c r="H1052" s="33"/>
      <c r="I1052" s="16"/>
      <c r="J1052" s="34"/>
      <c r="K1052" s="34"/>
      <c r="L1052" s="35"/>
      <c r="M1052" s="36"/>
      <c r="N1052" s="37"/>
      <c r="O1052" s="37"/>
      <c r="P1052" s="37"/>
      <c r="Q1052" s="38"/>
      <c r="R1052" s="38"/>
      <c r="S1052" s="37"/>
      <c r="T1052" s="39"/>
      <c r="U1052" s="39"/>
      <c r="V1052" s="40"/>
      <c r="X1052" t="str">
        <f>IF(('1 - Cover page'!$B$9-M1052)&lt;6,"&lt;=5 Days","&gt;5 Days")</f>
        <v>&lt;=5 Days</v>
      </c>
      <c r="Y1052" t="str">
        <f>IF(('1 - Cover page'!$B$9-M1052)=0,"0", IF(('1 - Cover page'!$B$9-M1052)= 1,"1", IF(('1 - Cover page'!$B$9-M1052)= 2,"2", IF(('1 - Cover page'!$B$9-M1052)= 3,"3", IF(('1 - Cover page'!$B$9-M1052)= 4,"4", IF(('1 - Cover page'!$B$9-M1052)= 5,"5", IF(('1 - Cover page'!$B$9-M1052)= 6,"6", IF(('1 - Cover page'!$B$9-M1052)= 7,"7", IF(('1 - Cover page'!$B$9-M1052)= 8,"8", IF(('1 - Cover page'!$B$9-M1052)= 9,"9", IF(('1 - Cover page'!$B$9-M1052)= 10,"10", IF(('1 - Cover page'!$B$9-M1052)= 11,"11", IF(('1 - Cover page'!$B$9-M1052)= 12,"12", IF(('1 - Cover page'!$B$9-M1052)= 13,"13", IF(('1 - Cover page'!$B$9-M1052)= 14,"14", IF(('1 - Cover page'!$B$9-M1052)= 15,"15",  ""))))))))))))))))</f>
        <v>0</v>
      </c>
      <c r="Z1052" t="str">
        <f>IF(('1 - Cover page'!$B$9-I1052)=0,"0", IF(('1 - Cover page'!$B$9-I1052)= 1,"1", IF(('1 - Cover page'!$B$9-I1052)= 2,"2", IF(('1 - Cover page'!$B$9-I1052)= 3,"3", IF(('1 - Cover page'!$B$9-I1052)= 4,"4", IF(('1 - Cover page'!$B$9-I1052)= 5,"5", IF(('1 - Cover page'!$B$9-I1052)= 6,"6", IF(('1 - Cover page'!$B$9-I1052)= 7,"7", IF(('1 - Cover page'!$B$9-I1052)= 8,"8", IF(('1 - Cover page'!$B$9-I1052)= 9,"9", IF(('1 - Cover page'!$B$9-I1052)= 10,"10", IF(('1 - Cover page'!$B$9-I1052)= 11,"11", IF(('1 - Cover page'!$B$9-I1052)= 12,"12", IF(('1 - Cover page'!$B$9-I1052)= 13,"13", IF(('1 - Cover page'!$B$9-I1052)= 14,"14", IF(('1 - Cover page'!$B$9-I1052)= 15,"15",  ""))))))))))))))))</f>
        <v>0</v>
      </c>
      <c r="AA1052" t="e">
        <f>VLOOKUP(E1052,'Age group'!$A$2:$B$7,2,TRUE)</f>
        <v>#N/A</v>
      </c>
    </row>
    <row r="1053" spans="1:27" ht="12.75" x14ac:dyDescent="0.2">
      <c r="A1053" s="30">
        <v>1050</v>
      </c>
      <c r="B1053" s="31"/>
      <c r="C1053" s="31"/>
      <c r="D1053" s="32"/>
      <c r="E1053" s="104"/>
      <c r="F1053" s="31"/>
      <c r="G1053" s="31"/>
      <c r="H1053" s="33"/>
      <c r="I1053" s="16"/>
      <c r="J1053" s="34"/>
      <c r="K1053" s="34"/>
      <c r="L1053" s="35"/>
      <c r="M1053" s="36"/>
      <c r="N1053" s="37"/>
      <c r="O1053" s="37"/>
      <c r="P1053" s="37"/>
      <c r="Q1053" s="38"/>
      <c r="R1053" s="38"/>
      <c r="S1053" s="37"/>
      <c r="T1053" s="39"/>
      <c r="U1053" s="39"/>
      <c r="V1053" s="40"/>
      <c r="X1053" t="str">
        <f>IF(('1 - Cover page'!$B$9-M1053)&lt;6,"&lt;=5 Days","&gt;5 Days")</f>
        <v>&lt;=5 Days</v>
      </c>
      <c r="Y1053" t="str">
        <f>IF(('1 - Cover page'!$B$9-M1053)=0,"0", IF(('1 - Cover page'!$B$9-M1053)= 1,"1", IF(('1 - Cover page'!$B$9-M1053)= 2,"2", IF(('1 - Cover page'!$B$9-M1053)= 3,"3", IF(('1 - Cover page'!$B$9-M1053)= 4,"4", IF(('1 - Cover page'!$B$9-M1053)= 5,"5", IF(('1 - Cover page'!$B$9-M1053)= 6,"6", IF(('1 - Cover page'!$B$9-M1053)= 7,"7", IF(('1 - Cover page'!$B$9-M1053)= 8,"8", IF(('1 - Cover page'!$B$9-M1053)= 9,"9", IF(('1 - Cover page'!$B$9-M1053)= 10,"10", IF(('1 - Cover page'!$B$9-M1053)= 11,"11", IF(('1 - Cover page'!$B$9-M1053)= 12,"12", IF(('1 - Cover page'!$B$9-M1053)= 13,"13", IF(('1 - Cover page'!$B$9-M1053)= 14,"14", IF(('1 - Cover page'!$B$9-M1053)= 15,"15",  ""))))))))))))))))</f>
        <v>0</v>
      </c>
      <c r="Z1053" t="str">
        <f>IF(('1 - Cover page'!$B$9-I1053)=0,"0", IF(('1 - Cover page'!$B$9-I1053)= 1,"1", IF(('1 - Cover page'!$B$9-I1053)= 2,"2", IF(('1 - Cover page'!$B$9-I1053)= 3,"3", IF(('1 - Cover page'!$B$9-I1053)= 4,"4", IF(('1 - Cover page'!$B$9-I1053)= 5,"5", IF(('1 - Cover page'!$B$9-I1053)= 6,"6", IF(('1 - Cover page'!$B$9-I1053)= 7,"7", IF(('1 - Cover page'!$B$9-I1053)= 8,"8", IF(('1 - Cover page'!$B$9-I1053)= 9,"9", IF(('1 - Cover page'!$B$9-I1053)= 10,"10", IF(('1 - Cover page'!$B$9-I1053)= 11,"11", IF(('1 - Cover page'!$B$9-I1053)= 12,"12", IF(('1 - Cover page'!$B$9-I1053)= 13,"13", IF(('1 - Cover page'!$B$9-I1053)= 14,"14", IF(('1 - Cover page'!$B$9-I1053)= 15,"15",  ""))))))))))))))))</f>
        <v>0</v>
      </c>
      <c r="AA1053" t="e">
        <f>VLOOKUP(E1053,'Age group'!$A$2:$B$7,2,TRUE)</f>
        <v>#N/A</v>
      </c>
    </row>
    <row r="1054" spans="1:27" ht="12.75" x14ac:dyDescent="0.2">
      <c r="A1054" s="30">
        <v>1051</v>
      </c>
      <c r="B1054" s="31"/>
      <c r="C1054" s="31"/>
      <c r="D1054" s="32"/>
      <c r="E1054" s="104"/>
      <c r="F1054" s="31"/>
      <c r="G1054" s="31"/>
      <c r="H1054" s="33"/>
      <c r="I1054" s="16"/>
      <c r="J1054" s="34"/>
      <c r="K1054" s="34"/>
      <c r="L1054" s="35"/>
      <c r="M1054" s="36"/>
      <c r="N1054" s="37"/>
      <c r="O1054" s="37"/>
      <c r="P1054" s="37"/>
      <c r="Q1054" s="38"/>
      <c r="R1054" s="38"/>
      <c r="S1054" s="37"/>
      <c r="T1054" s="39"/>
      <c r="U1054" s="39"/>
      <c r="V1054" s="40"/>
      <c r="X1054" t="str">
        <f>IF(('1 - Cover page'!$B$9-M1054)&lt;6,"&lt;=5 Days","&gt;5 Days")</f>
        <v>&lt;=5 Days</v>
      </c>
      <c r="Y1054" t="str">
        <f>IF(('1 - Cover page'!$B$9-M1054)=0,"0", IF(('1 - Cover page'!$B$9-M1054)= 1,"1", IF(('1 - Cover page'!$B$9-M1054)= 2,"2", IF(('1 - Cover page'!$B$9-M1054)= 3,"3", IF(('1 - Cover page'!$B$9-M1054)= 4,"4", IF(('1 - Cover page'!$B$9-M1054)= 5,"5", IF(('1 - Cover page'!$B$9-M1054)= 6,"6", IF(('1 - Cover page'!$B$9-M1054)= 7,"7", IF(('1 - Cover page'!$B$9-M1054)= 8,"8", IF(('1 - Cover page'!$B$9-M1054)= 9,"9", IF(('1 - Cover page'!$B$9-M1054)= 10,"10", IF(('1 - Cover page'!$B$9-M1054)= 11,"11", IF(('1 - Cover page'!$B$9-M1054)= 12,"12", IF(('1 - Cover page'!$B$9-M1054)= 13,"13", IF(('1 - Cover page'!$B$9-M1054)= 14,"14", IF(('1 - Cover page'!$B$9-M1054)= 15,"15",  ""))))))))))))))))</f>
        <v>0</v>
      </c>
      <c r="Z1054" t="str">
        <f>IF(('1 - Cover page'!$B$9-I1054)=0,"0", IF(('1 - Cover page'!$B$9-I1054)= 1,"1", IF(('1 - Cover page'!$B$9-I1054)= 2,"2", IF(('1 - Cover page'!$B$9-I1054)= 3,"3", IF(('1 - Cover page'!$B$9-I1054)= 4,"4", IF(('1 - Cover page'!$B$9-I1054)= 5,"5", IF(('1 - Cover page'!$B$9-I1054)= 6,"6", IF(('1 - Cover page'!$B$9-I1054)= 7,"7", IF(('1 - Cover page'!$B$9-I1054)= 8,"8", IF(('1 - Cover page'!$B$9-I1054)= 9,"9", IF(('1 - Cover page'!$B$9-I1054)= 10,"10", IF(('1 - Cover page'!$B$9-I1054)= 11,"11", IF(('1 - Cover page'!$B$9-I1054)= 12,"12", IF(('1 - Cover page'!$B$9-I1054)= 13,"13", IF(('1 - Cover page'!$B$9-I1054)= 14,"14", IF(('1 - Cover page'!$B$9-I1054)= 15,"15",  ""))))))))))))))))</f>
        <v>0</v>
      </c>
      <c r="AA1054" t="e">
        <f>VLOOKUP(E1054,'Age group'!$A$2:$B$7,2,TRUE)</f>
        <v>#N/A</v>
      </c>
    </row>
    <row r="1055" spans="1:27" ht="12.75" x14ac:dyDescent="0.2">
      <c r="A1055" s="30">
        <v>1052</v>
      </c>
      <c r="B1055" s="31"/>
      <c r="C1055" s="31"/>
      <c r="D1055" s="32"/>
      <c r="E1055" s="104"/>
      <c r="F1055" s="31"/>
      <c r="G1055" s="31"/>
      <c r="H1055" s="33"/>
      <c r="I1055" s="16"/>
      <c r="J1055" s="34"/>
      <c r="K1055" s="34"/>
      <c r="L1055" s="35"/>
      <c r="M1055" s="36"/>
      <c r="N1055" s="37"/>
      <c r="O1055" s="37"/>
      <c r="P1055" s="37"/>
      <c r="Q1055" s="38"/>
      <c r="R1055" s="38"/>
      <c r="S1055" s="37"/>
      <c r="T1055" s="39"/>
      <c r="U1055" s="39"/>
      <c r="V1055" s="40"/>
      <c r="X1055" t="str">
        <f>IF(('1 - Cover page'!$B$9-M1055)&lt;6,"&lt;=5 Days","&gt;5 Days")</f>
        <v>&lt;=5 Days</v>
      </c>
      <c r="Y1055" t="str">
        <f>IF(('1 - Cover page'!$B$9-M1055)=0,"0", IF(('1 - Cover page'!$B$9-M1055)= 1,"1", IF(('1 - Cover page'!$B$9-M1055)= 2,"2", IF(('1 - Cover page'!$B$9-M1055)= 3,"3", IF(('1 - Cover page'!$B$9-M1055)= 4,"4", IF(('1 - Cover page'!$B$9-M1055)= 5,"5", IF(('1 - Cover page'!$B$9-M1055)= 6,"6", IF(('1 - Cover page'!$B$9-M1055)= 7,"7", IF(('1 - Cover page'!$B$9-M1055)= 8,"8", IF(('1 - Cover page'!$B$9-M1055)= 9,"9", IF(('1 - Cover page'!$B$9-M1055)= 10,"10", IF(('1 - Cover page'!$B$9-M1055)= 11,"11", IF(('1 - Cover page'!$B$9-M1055)= 12,"12", IF(('1 - Cover page'!$B$9-M1055)= 13,"13", IF(('1 - Cover page'!$B$9-M1055)= 14,"14", IF(('1 - Cover page'!$B$9-M1055)= 15,"15",  ""))))))))))))))))</f>
        <v>0</v>
      </c>
      <c r="Z1055" t="str">
        <f>IF(('1 - Cover page'!$B$9-I1055)=0,"0", IF(('1 - Cover page'!$B$9-I1055)= 1,"1", IF(('1 - Cover page'!$B$9-I1055)= 2,"2", IF(('1 - Cover page'!$B$9-I1055)= 3,"3", IF(('1 - Cover page'!$B$9-I1055)= 4,"4", IF(('1 - Cover page'!$B$9-I1055)= 5,"5", IF(('1 - Cover page'!$B$9-I1055)= 6,"6", IF(('1 - Cover page'!$B$9-I1055)= 7,"7", IF(('1 - Cover page'!$B$9-I1055)= 8,"8", IF(('1 - Cover page'!$B$9-I1055)= 9,"9", IF(('1 - Cover page'!$B$9-I1055)= 10,"10", IF(('1 - Cover page'!$B$9-I1055)= 11,"11", IF(('1 - Cover page'!$B$9-I1055)= 12,"12", IF(('1 - Cover page'!$B$9-I1055)= 13,"13", IF(('1 - Cover page'!$B$9-I1055)= 14,"14", IF(('1 - Cover page'!$B$9-I1055)= 15,"15",  ""))))))))))))))))</f>
        <v>0</v>
      </c>
      <c r="AA1055" t="e">
        <f>VLOOKUP(E1055,'Age group'!$A$2:$B$7,2,TRUE)</f>
        <v>#N/A</v>
      </c>
    </row>
    <row r="1056" spans="1:27" ht="12.75" x14ac:dyDescent="0.2">
      <c r="A1056" s="30">
        <v>1053</v>
      </c>
      <c r="B1056" s="31"/>
      <c r="C1056" s="31"/>
      <c r="D1056" s="32"/>
      <c r="E1056" s="104"/>
      <c r="F1056" s="31"/>
      <c r="G1056" s="31"/>
      <c r="H1056" s="33"/>
      <c r="I1056" s="16"/>
      <c r="J1056" s="34"/>
      <c r="K1056" s="34"/>
      <c r="L1056" s="35"/>
      <c r="M1056" s="36"/>
      <c r="N1056" s="37"/>
      <c r="O1056" s="37"/>
      <c r="P1056" s="37"/>
      <c r="Q1056" s="38"/>
      <c r="R1056" s="38"/>
      <c r="S1056" s="37"/>
      <c r="T1056" s="39"/>
      <c r="U1056" s="39"/>
      <c r="V1056" s="40"/>
      <c r="X1056" t="str">
        <f>IF(('1 - Cover page'!$B$9-M1056)&lt;6,"&lt;=5 Days","&gt;5 Days")</f>
        <v>&lt;=5 Days</v>
      </c>
      <c r="Y1056" t="str">
        <f>IF(('1 - Cover page'!$B$9-M1056)=0,"0", IF(('1 - Cover page'!$B$9-M1056)= 1,"1", IF(('1 - Cover page'!$B$9-M1056)= 2,"2", IF(('1 - Cover page'!$B$9-M1056)= 3,"3", IF(('1 - Cover page'!$B$9-M1056)= 4,"4", IF(('1 - Cover page'!$B$9-M1056)= 5,"5", IF(('1 - Cover page'!$B$9-M1056)= 6,"6", IF(('1 - Cover page'!$B$9-M1056)= 7,"7", IF(('1 - Cover page'!$B$9-M1056)= 8,"8", IF(('1 - Cover page'!$B$9-M1056)= 9,"9", IF(('1 - Cover page'!$B$9-M1056)= 10,"10", IF(('1 - Cover page'!$B$9-M1056)= 11,"11", IF(('1 - Cover page'!$B$9-M1056)= 12,"12", IF(('1 - Cover page'!$B$9-M1056)= 13,"13", IF(('1 - Cover page'!$B$9-M1056)= 14,"14", IF(('1 - Cover page'!$B$9-M1056)= 15,"15",  ""))))))))))))))))</f>
        <v>0</v>
      </c>
      <c r="Z1056" t="str">
        <f>IF(('1 - Cover page'!$B$9-I1056)=0,"0", IF(('1 - Cover page'!$B$9-I1056)= 1,"1", IF(('1 - Cover page'!$B$9-I1056)= 2,"2", IF(('1 - Cover page'!$B$9-I1056)= 3,"3", IF(('1 - Cover page'!$B$9-I1056)= 4,"4", IF(('1 - Cover page'!$B$9-I1056)= 5,"5", IF(('1 - Cover page'!$B$9-I1056)= 6,"6", IF(('1 - Cover page'!$B$9-I1056)= 7,"7", IF(('1 - Cover page'!$B$9-I1056)= 8,"8", IF(('1 - Cover page'!$B$9-I1056)= 9,"9", IF(('1 - Cover page'!$B$9-I1056)= 10,"10", IF(('1 - Cover page'!$B$9-I1056)= 11,"11", IF(('1 - Cover page'!$B$9-I1056)= 12,"12", IF(('1 - Cover page'!$B$9-I1056)= 13,"13", IF(('1 - Cover page'!$B$9-I1056)= 14,"14", IF(('1 - Cover page'!$B$9-I1056)= 15,"15",  ""))))))))))))))))</f>
        <v>0</v>
      </c>
      <c r="AA1056" t="e">
        <f>VLOOKUP(E1056,'Age group'!$A$2:$B$7,2,TRUE)</f>
        <v>#N/A</v>
      </c>
    </row>
    <row r="1057" spans="1:27" ht="12.75" x14ac:dyDescent="0.2">
      <c r="A1057" s="30">
        <v>1054</v>
      </c>
      <c r="B1057" s="31"/>
      <c r="C1057" s="31"/>
      <c r="D1057" s="32"/>
      <c r="E1057" s="104"/>
      <c r="F1057" s="31"/>
      <c r="G1057" s="31"/>
      <c r="H1057" s="33"/>
      <c r="I1057" s="16"/>
      <c r="J1057" s="34"/>
      <c r="K1057" s="34"/>
      <c r="L1057" s="35"/>
      <c r="M1057" s="36"/>
      <c r="N1057" s="37"/>
      <c r="O1057" s="37"/>
      <c r="P1057" s="37"/>
      <c r="Q1057" s="38"/>
      <c r="R1057" s="38"/>
      <c r="S1057" s="37"/>
      <c r="T1057" s="39"/>
      <c r="U1057" s="39"/>
      <c r="V1057" s="40"/>
      <c r="X1057" t="str">
        <f>IF(('1 - Cover page'!$B$9-M1057)&lt;6,"&lt;=5 Days","&gt;5 Days")</f>
        <v>&lt;=5 Days</v>
      </c>
      <c r="Y1057" t="str">
        <f>IF(('1 - Cover page'!$B$9-M1057)=0,"0", IF(('1 - Cover page'!$B$9-M1057)= 1,"1", IF(('1 - Cover page'!$B$9-M1057)= 2,"2", IF(('1 - Cover page'!$B$9-M1057)= 3,"3", IF(('1 - Cover page'!$B$9-M1057)= 4,"4", IF(('1 - Cover page'!$B$9-M1057)= 5,"5", IF(('1 - Cover page'!$B$9-M1057)= 6,"6", IF(('1 - Cover page'!$B$9-M1057)= 7,"7", IF(('1 - Cover page'!$B$9-M1057)= 8,"8", IF(('1 - Cover page'!$B$9-M1057)= 9,"9", IF(('1 - Cover page'!$B$9-M1057)= 10,"10", IF(('1 - Cover page'!$B$9-M1057)= 11,"11", IF(('1 - Cover page'!$B$9-M1057)= 12,"12", IF(('1 - Cover page'!$B$9-M1057)= 13,"13", IF(('1 - Cover page'!$B$9-M1057)= 14,"14", IF(('1 - Cover page'!$B$9-M1057)= 15,"15",  ""))))))))))))))))</f>
        <v>0</v>
      </c>
      <c r="Z1057" t="str">
        <f>IF(('1 - Cover page'!$B$9-I1057)=0,"0", IF(('1 - Cover page'!$B$9-I1057)= 1,"1", IF(('1 - Cover page'!$B$9-I1057)= 2,"2", IF(('1 - Cover page'!$B$9-I1057)= 3,"3", IF(('1 - Cover page'!$B$9-I1057)= 4,"4", IF(('1 - Cover page'!$B$9-I1057)= 5,"5", IF(('1 - Cover page'!$B$9-I1057)= 6,"6", IF(('1 - Cover page'!$B$9-I1057)= 7,"7", IF(('1 - Cover page'!$B$9-I1057)= 8,"8", IF(('1 - Cover page'!$B$9-I1057)= 9,"9", IF(('1 - Cover page'!$B$9-I1057)= 10,"10", IF(('1 - Cover page'!$B$9-I1057)= 11,"11", IF(('1 - Cover page'!$B$9-I1057)= 12,"12", IF(('1 - Cover page'!$B$9-I1057)= 13,"13", IF(('1 - Cover page'!$B$9-I1057)= 14,"14", IF(('1 - Cover page'!$B$9-I1057)= 15,"15",  ""))))))))))))))))</f>
        <v>0</v>
      </c>
      <c r="AA1057" t="e">
        <f>VLOOKUP(E1057,'Age group'!$A$2:$B$7,2,TRUE)</f>
        <v>#N/A</v>
      </c>
    </row>
    <row r="1058" spans="1:27" ht="12.75" x14ac:dyDescent="0.2">
      <c r="A1058" s="30">
        <v>1055</v>
      </c>
      <c r="B1058" s="31"/>
      <c r="C1058" s="31"/>
      <c r="D1058" s="32"/>
      <c r="E1058" s="104"/>
      <c r="F1058" s="31"/>
      <c r="G1058" s="31"/>
      <c r="H1058" s="33"/>
      <c r="I1058" s="16"/>
      <c r="J1058" s="34"/>
      <c r="K1058" s="34"/>
      <c r="L1058" s="35"/>
      <c r="M1058" s="36"/>
      <c r="N1058" s="37"/>
      <c r="O1058" s="37"/>
      <c r="P1058" s="37"/>
      <c r="Q1058" s="38"/>
      <c r="R1058" s="38"/>
      <c r="S1058" s="37"/>
      <c r="T1058" s="39"/>
      <c r="U1058" s="39"/>
      <c r="V1058" s="40"/>
      <c r="X1058" t="str">
        <f>IF(('1 - Cover page'!$B$9-M1058)&lt;6,"&lt;=5 Days","&gt;5 Days")</f>
        <v>&lt;=5 Days</v>
      </c>
      <c r="Y1058" t="str">
        <f>IF(('1 - Cover page'!$B$9-M1058)=0,"0", IF(('1 - Cover page'!$B$9-M1058)= 1,"1", IF(('1 - Cover page'!$B$9-M1058)= 2,"2", IF(('1 - Cover page'!$B$9-M1058)= 3,"3", IF(('1 - Cover page'!$B$9-M1058)= 4,"4", IF(('1 - Cover page'!$B$9-M1058)= 5,"5", IF(('1 - Cover page'!$B$9-M1058)= 6,"6", IF(('1 - Cover page'!$B$9-M1058)= 7,"7", IF(('1 - Cover page'!$B$9-M1058)= 8,"8", IF(('1 - Cover page'!$B$9-M1058)= 9,"9", IF(('1 - Cover page'!$B$9-M1058)= 10,"10", IF(('1 - Cover page'!$B$9-M1058)= 11,"11", IF(('1 - Cover page'!$B$9-M1058)= 12,"12", IF(('1 - Cover page'!$B$9-M1058)= 13,"13", IF(('1 - Cover page'!$B$9-M1058)= 14,"14", IF(('1 - Cover page'!$B$9-M1058)= 15,"15",  ""))))))))))))))))</f>
        <v>0</v>
      </c>
      <c r="Z1058" t="str">
        <f>IF(('1 - Cover page'!$B$9-I1058)=0,"0", IF(('1 - Cover page'!$B$9-I1058)= 1,"1", IF(('1 - Cover page'!$B$9-I1058)= 2,"2", IF(('1 - Cover page'!$B$9-I1058)= 3,"3", IF(('1 - Cover page'!$B$9-I1058)= 4,"4", IF(('1 - Cover page'!$B$9-I1058)= 5,"5", IF(('1 - Cover page'!$B$9-I1058)= 6,"6", IF(('1 - Cover page'!$B$9-I1058)= 7,"7", IF(('1 - Cover page'!$B$9-I1058)= 8,"8", IF(('1 - Cover page'!$B$9-I1058)= 9,"9", IF(('1 - Cover page'!$B$9-I1058)= 10,"10", IF(('1 - Cover page'!$B$9-I1058)= 11,"11", IF(('1 - Cover page'!$B$9-I1058)= 12,"12", IF(('1 - Cover page'!$B$9-I1058)= 13,"13", IF(('1 - Cover page'!$B$9-I1058)= 14,"14", IF(('1 - Cover page'!$B$9-I1058)= 15,"15",  ""))))))))))))))))</f>
        <v>0</v>
      </c>
      <c r="AA1058" t="e">
        <f>VLOOKUP(E1058,'Age group'!$A$2:$B$7,2,TRUE)</f>
        <v>#N/A</v>
      </c>
    </row>
    <row r="1059" spans="1:27" ht="12.75" x14ac:dyDescent="0.2">
      <c r="A1059" s="30">
        <v>1056</v>
      </c>
      <c r="B1059" s="31"/>
      <c r="C1059" s="31"/>
      <c r="D1059" s="32"/>
      <c r="E1059" s="104"/>
      <c r="F1059" s="31"/>
      <c r="G1059" s="31"/>
      <c r="H1059" s="33"/>
      <c r="I1059" s="16"/>
      <c r="J1059" s="34"/>
      <c r="K1059" s="34"/>
      <c r="L1059" s="35"/>
      <c r="M1059" s="36"/>
      <c r="N1059" s="37"/>
      <c r="O1059" s="37"/>
      <c r="P1059" s="37"/>
      <c r="Q1059" s="38"/>
      <c r="R1059" s="38"/>
      <c r="S1059" s="37"/>
      <c r="T1059" s="39"/>
      <c r="U1059" s="39"/>
      <c r="V1059" s="40"/>
      <c r="X1059" t="str">
        <f>IF(('1 - Cover page'!$B$9-M1059)&lt;6,"&lt;=5 Days","&gt;5 Days")</f>
        <v>&lt;=5 Days</v>
      </c>
      <c r="Y1059" t="str">
        <f>IF(('1 - Cover page'!$B$9-M1059)=0,"0", IF(('1 - Cover page'!$B$9-M1059)= 1,"1", IF(('1 - Cover page'!$B$9-M1059)= 2,"2", IF(('1 - Cover page'!$B$9-M1059)= 3,"3", IF(('1 - Cover page'!$B$9-M1059)= 4,"4", IF(('1 - Cover page'!$B$9-M1059)= 5,"5", IF(('1 - Cover page'!$B$9-M1059)= 6,"6", IF(('1 - Cover page'!$B$9-M1059)= 7,"7", IF(('1 - Cover page'!$B$9-M1059)= 8,"8", IF(('1 - Cover page'!$B$9-M1059)= 9,"9", IF(('1 - Cover page'!$B$9-M1059)= 10,"10", IF(('1 - Cover page'!$B$9-M1059)= 11,"11", IF(('1 - Cover page'!$B$9-M1059)= 12,"12", IF(('1 - Cover page'!$B$9-M1059)= 13,"13", IF(('1 - Cover page'!$B$9-M1059)= 14,"14", IF(('1 - Cover page'!$B$9-M1059)= 15,"15",  ""))))))))))))))))</f>
        <v>0</v>
      </c>
      <c r="Z1059" t="str">
        <f>IF(('1 - Cover page'!$B$9-I1059)=0,"0", IF(('1 - Cover page'!$B$9-I1059)= 1,"1", IF(('1 - Cover page'!$B$9-I1059)= 2,"2", IF(('1 - Cover page'!$B$9-I1059)= 3,"3", IF(('1 - Cover page'!$B$9-I1059)= 4,"4", IF(('1 - Cover page'!$B$9-I1059)= 5,"5", IF(('1 - Cover page'!$B$9-I1059)= 6,"6", IF(('1 - Cover page'!$B$9-I1059)= 7,"7", IF(('1 - Cover page'!$B$9-I1059)= 8,"8", IF(('1 - Cover page'!$B$9-I1059)= 9,"9", IF(('1 - Cover page'!$B$9-I1059)= 10,"10", IF(('1 - Cover page'!$B$9-I1059)= 11,"11", IF(('1 - Cover page'!$B$9-I1059)= 12,"12", IF(('1 - Cover page'!$B$9-I1059)= 13,"13", IF(('1 - Cover page'!$B$9-I1059)= 14,"14", IF(('1 - Cover page'!$B$9-I1059)= 15,"15",  ""))))))))))))))))</f>
        <v>0</v>
      </c>
      <c r="AA1059" t="e">
        <f>VLOOKUP(E1059,'Age group'!$A$2:$B$7,2,TRUE)</f>
        <v>#N/A</v>
      </c>
    </row>
    <row r="1060" spans="1:27" ht="12.75" x14ac:dyDescent="0.2">
      <c r="A1060" s="30">
        <v>1057</v>
      </c>
      <c r="B1060" s="31"/>
      <c r="C1060" s="31"/>
      <c r="D1060" s="32"/>
      <c r="E1060" s="104"/>
      <c r="F1060" s="31"/>
      <c r="G1060" s="31"/>
      <c r="H1060" s="33"/>
      <c r="I1060" s="16"/>
      <c r="J1060" s="34"/>
      <c r="K1060" s="34"/>
      <c r="L1060" s="35"/>
      <c r="M1060" s="36"/>
      <c r="N1060" s="37"/>
      <c r="O1060" s="37"/>
      <c r="P1060" s="37"/>
      <c r="Q1060" s="38"/>
      <c r="R1060" s="38"/>
      <c r="S1060" s="37"/>
      <c r="T1060" s="39"/>
      <c r="U1060" s="39"/>
      <c r="V1060" s="40"/>
      <c r="X1060" t="str">
        <f>IF(('1 - Cover page'!$B$9-M1060)&lt;6,"&lt;=5 Days","&gt;5 Days")</f>
        <v>&lt;=5 Days</v>
      </c>
      <c r="Y1060" t="str">
        <f>IF(('1 - Cover page'!$B$9-M1060)=0,"0", IF(('1 - Cover page'!$B$9-M1060)= 1,"1", IF(('1 - Cover page'!$B$9-M1060)= 2,"2", IF(('1 - Cover page'!$B$9-M1060)= 3,"3", IF(('1 - Cover page'!$B$9-M1060)= 4,"4", IF(('1 - Cover page'!$B$9-M1060)= 5,"5", IF(('1 - Cover page'!$B$9-M1060)= 6,"6", IF(('1 - Cover page'!$B$9-M1060)= 7,"7", IF(('1 - Cover page'!$B$9-M1060)= 8,"8", IF(('1 - Cover page'!$B$9-M1060)= 9,"9", IF(('1 - Cover page'!$B$9-M1060)= 10,"10", IF(('1 - Cover page'!$B$9-M1060)= 11,"11", IF(('1 - Cover page'!$B$9-M1060)= 12,"12", IF(('1 - Cover page'!$B$9-M1060)= 13,"13", IF(('1 - Cover page'!$B$9-M1060)= 14,"14", IF(('1 - Cover page'!$B$9-M1060)= 15,"15",  ""))))))))))))))))</f>
        <v>0</v>
      </c>
      <c r="Z1060" t="str">
        <f>IF(('1 - Cover page'!$B$9-I1060)=0,"0", IF(('1 - Cover page'!$B$9-I1060)= 1,"1", IF(('1 - Cover page'!$B$9-I1060)= 2,"2", IF(('1 - Cover page'!$B$9-I1060)= 3,"3", IF(('1 - Cover page'!$B$9-I1060)= 4,"4", IF(('1 - Cover page'!$B$9-I1060)= 5,"5", IF(('1 - Cover page'!$B$9-I1060)= 6,"6", IF(('1 - Cover page'!$B$9-I1060)= 7,"7", IF(('1 - Cover page'!$B$9-I1060)= 8,"8", IF(('1 - Cover page'!$B$9-I1060)= 9,"9", IF(('1 - Cover page'!$B$9-I1060)= 10,"10", IF(('1 - Cover page'!$B$9-I1060)= 11,"11", IF(('1 - Cover page'!$B$9-I1060)= 12,"12", IF(('1 - Cover page'!$B$9-I1060)= 13,"13", IF(('1 - Cover page'!$B$9-I1060)= 14,"14", IF(('1 - Cover page'!$B$9-I1060)= 15,"15",  ""))))))))))))))))</f>
        <v>0</v>
      </c>
      <c r="AA1060" t="e">
        <f>VLOOKUP(E1060,'Age group'!$A$2:$B$7,2,TRUE)</f>
        <v>#N/A</v>
      </c>
    </row>
    <row r="1061" spans="1:27" ht="12.75" x14ac:dyDescent="0.2">
      <c r="A1061" s="30">
        <v>1058</v>
      </c>
      <c r="B1061" s="31"/>
      <c r="C1061" s="31"/>
      <c r="D1061" s="32"/>
      <c r="E1061" s="104"/>
      <c r="F1061" s="31"/>
      <c r="G1061" s="31"/>
      <c r="H1061" s="33"/>
      <c r="I1061" s="16"/>
      <c r="J1061" s="34"/>
      <c r="K1061" s="34"/>
      <c r="L1061" s="35"/>
      <c r="M1061" s="36"/>
      <c r="N1061" s="37"/>
      <c r="O1061" s="37"/>
      <c r="P1061" s="37"/>
      <c r="Q1061" s="38"/>
      <c r="R1061" s="38"/>
      <c r="S1061" s="37"/>
      <c r="T1061" s="39"/>
      <c r="U1061" s="39"/>
      <c r="V1061" s="40"/>
      <c r="X1061" t="str">
        <f>IF(('1 - Cover page'!$B$9-M1061)&lt;6,"&lt;=5 Days","&gt;5 Days")</f>
        <v>&lt;=5 Days</v>
      </c>
      <c r="Y1061" t="str">
        <f>IF(('1 - Cover page'!$B$9-M1061)=0,"0", IF(('1 - Cover page'!$B$9-M1061)= 1,"1", IF(('1 - Cover page'!$B$9-M1061)= 2,"2", IF(('1 - Cover page'!$B$9-M1061)= 3,"3", IF(('1 - Cover page'!$B$9-M1061)= 4,"4", IF(('1 - Cover page'!$B$9-M1061)= 5,"5", IF(('1 - Cover page'!$B$9-M1061)= 6,"6", IF(('1 - Cover page'!$B$9-M1061)= 7,"7", IF(('1 - Cover page'!$B$9-M1061)= 8,"8", IF(('1 - Cover page'!$B$9-M1061)= 9,"9", IF(('1 - Cover page'!$B$9-M1061)= 10,"10", IF(('1 - Cover page'!$B$9-M1061)= 11,"11", IF(('1 - Cover page'!$B$9-M1061)= 12,"12", IF(('1 - Cover page'!$B$9-M1061)= 13,"13", IF(('1 - Cover page'!$B$9-M1061)= 14,"14", IF(('1 - Cover page'!$B$9-M1061)= 15,"15",  ""))))))))))))))))</f>
        <v>0</v>
      </c>
      <c r="Z1061" t="str">
        <f>IF(('1 - Cover page'!$B$9-I1061)=0,"0", IF(('1 - Cover page'!$B$9-I1061)= 1,"1", IF(('1 - Cover page'!$B$9-I1061)= 2,"2", IF(('1 - Cover page'!$B$9-I1061)= 3,"3", IF(('1 - Cover page'!$B$9-I1061)= 4,"4", IF(('1 - Cover page'!$B$9-I1061)= 5,"5", IF(('1 - Cover page'!$B$9-I1061)= 6,"6", IF(('1 - Cover page'!$B$9-I1061)= 7,"7", IF(('1 - Cover page'!$B$9-I1061)= 8,"8", IF(('1 - Cover page'!$B$9-I1061)= 9,"9", IF(('1 - Cover page'!$B$9-I1061)= 10,"10", IF(('1 - Cover page'!$B$9-I1061)= 11,"11", IF(('1 - Cover page'!$B$9-I1061)= 12,"12", IF(('1 - Cover page'!$B$9-I1061)= 13,"13", IF(('1 - Cover page'!$B$9-I1061)= 14,"14", IF(('1 - Cover page'!$B$9-I1061)= 15,"15",  ""))))))))))))))))</f>
        <v>0</v>
      </c>
      <c r="AA1061" t="e">
        <f>VLOOKUP(E1061,'Age group'!$A$2:$B$7,2,TRUE)</f>
        <v>#N/A</v>
      </c>
    </row>
    <row r="1062" spans="1:27" ht="12.75" x14ac:dyDescent="0.2">
      <c r="A1062" s="30">
        <v>1059</v>
      </c>
      <c r="B1062" s="31"/>
      <c r="C1062" s="31"/>
      <c r="D1062" s="32"/>
      <c r="E1062" s="104"/>
      <c r="F1062" s="31"/>
      <c r="G1062" s="31"/>
      <c r="H1062" s="33"/>
      <c r="I1062" s="16"/>
      <c r="J1062" s="34"/>
      <c r="K1062" s="34"/>
      <c r="L1062" s="35"/>
      <c r="M1062" s="36"/>
      <c r="N1062" s="37"/>
      <c r="O1062" s="37"/>
      <c r="P1062" s="37"/>
      <c r="Q1062" s="38"/>
      <c r="R1062" s="38"/>
      <c r="S1062" s="37"/>
      <c r="T1062" s="39"/>
      <c r="U1062" s="39"/>
      <c r="V1062" s="40"/>
      <c r="X1062" t="str">
        <f>IF(('1 - Cover page'!$B$9-M1062)&lt;6,"&lt;=5 Days","&gt;5 Days")</f>
        <v>&lt;=5 Days</v>
      </c>
      <c r="Y1062" t="str">
        <f>IF(('1 - Cover page'!$B$9-M1062)=0,"0", IF(('1 - Cover page'!$B$9-M1062)= 1,"1", IF(('1 - Cover page'!$B$9-M1062)= 2,"2", IF(('1 - Cover page'!$B$9-M1062)= 3,"3", IF(('1 - Cover page'!$B$9-M1062)= 4,"4", IF(('1 - Cover page'!$B$9-M1062)= 5,"5", IF(('1 - Cover page'!$B$9-M1062)= 6,"6", IF(('1 - Cover page'!$B$9-M1062)= 7,"7", IF(('1 - Cover page'!$B$9-M1062)= 8,"8", IF(('1 - Cover page'!$B$9-M1062)= 9,"9", IF(('1 - Cover page'!$B$9-M1062)= 10,"10", IF(('1 - Cover page'!$B$9-M1062)= 11,"11", IF(('1 - Cover page'!$B$9-M1062)= 12,"12", IF(('1 - Cover page'!$B$9-M1062)= 13,"13", IF(('1 - Cover page'!$B$9-M1062)= 14,"14", IF(('1 - Cover page'!$B$9-M1062)= 15,"15",  ""))))))))))))))))</f>
        <v>0</v>
      </c>
      <c r="Z1062" t="str">
        <f>IF(('1 - Cover page'!$B$9-I1062)=0,"0", IF(('1 - Cover page'!$B$9-I1062)= 1,"1", IF(('1 - Cover page'!$B$9-I1062)= 2,"2", IF(('1 - Cover page'!$B$9-I1062)= 3,"3", IF(('1 - Cover page'!$B$9-I1062)= 4,"4", IF(('1 - Cover page'!$B$9-I1062)= 5,"5", IF(('1 - Cover page'!$B$9-I1062)= 6,"6", IF(('1 - Cover page'!$B$9-I1062)= 7,"7", IF(('1 - Cover page'!$B$9-I1062)= 8,"8", IF(('1 - Cover page'!$B$9-I1062)= 9,"9", IF(('1 - Cover page'!$B$9-I1062)= 10,"10", IF(('1 - Cover page'!$B$9-I1062)= 11,"11", IF(('1 - Cover page'!$B$9-I1062)= 12,"12", IF(('1 - Cover page'!$B$9-I1062)= 13,"13", IF(('1 - Cover page'!$B$9-I1062)= 14,"14", IF(('1 - Cover page'!$B$9-I1062)= 15,"15",  ""))))))))))))))))</f>
        <v>0</v>
      </c>
      <c r="AA1062" t="e">
        <f>VLOOKUP(E1062,'Age group'!$A$2:$B$7,2,TRUE)</f>
        <v>#N/A</v>
      </c>
    </row>
    <row r="1063" spans="1:27" ht="12.75" x14ac:dyDescent="0.2">
      <c r="A1063" s="30">
        <v>1060</v>
      </c>
      <c r="B1063" s="31"/>
      <c r="C1063" s="31"/>
      <c r="D1063" s="32"/>
      <c r="E1063" s="104"/>
      <c r="F1063" s="31"/>
      <c r="G1063" s="31"/>
      <c r="H1063" s="33"/>
      <c r="I1063" s="16"/>
      <c r="J1063" s="34"/>
      <c r="K1063" s="34"/>
      <c r="L1063" s="35"/>
      <c r="M1063" s="36"/>
      <c r="N1063" s="37"/>
      <c r="O1063" s="37"/>
      <c r="P1063" s="37"/>
      <c r="Q1063" s="38"/>
      <c r="R1063" s="38"/>
      <c r="S1063" s="37"/>
      <c r="T1063" s="39"/>
      <c r="U1063" s="39"/>
      <c r="V1063" s="40"/>
      <c r="X1063" t="str">
        <f>IF(('1 - Cover page'!$B$9-M1063)&lt;6,"&lt;=5 Days","&gt;5 Days")</f>
        <v>&lt;=5 Days</v>
      </c>
      <c r="Y1063" t="str">
        <f>IF(('1 - Cover page'!$B$9-M1063)=0,"0", IF(('1 - Cover page'!$B$9-M1063)= 1,"1", IF(('1 - Cover page'!$B$9-M1063)= 2,"2", IF(('1 - Cover page'!$B$9-M1063)= 3,"3", IF(('1 - Cover page'!$B$9-M1063)= 4,"4", IF(('1 - Cover page'!$B$9-M1063)= 5,"5", IF(('1 - Cover page'!$B$9-M1063)= 6,"6", IF(('1 - Cover page'!$B$9-M1063)= 7,"7", IF(('1 - Cover page'!$B$9-M1063)= 8,"8", IF(('1 - Cover page'!$B$9-M1063)= 9,"9", IF(('1 - Cover page'!$B$9-M1063)= 10,"10", IF(('1 - Cover page'!$B$9-M1063)= 11,"11", IF(('1 - Cover page'!$B$9-M1063)= 12,"12", IF(('1 - Cover page'!$B$9-M1063)= 13,"13", IF(('1 - Cover page'!$B$9-M1063)= 14,"14", IF(('1 - Cover page'!$B$9-M1063)= 15,"15",  ""))))))))))))))))</f>
        <v>0</v>
      </c>
      <c r="Z1063" t="str">
        <f>IF(('1 - Cover page'!$B$9-I1063)=0,"0", IF(('1 - Cover page'!$B$9-I1063)= 1,"1", IF(('1 - Cover page'!$B$9-I1063)= 2,"2", IF(('1 - Cover page'!$B$9-I1063)= 3,"3", IF(('1 - Cover page'!$B$9-I1063)= 4,"4", IF(('1 - Cover page'!$B$9-I1063)= 5,"5", IF(('1 - Cover page'!$B$9-I1063)= 6,"6", IF(('1 - Cover page'!$B$9-I1063)= 7,"7", IF(('1 - Cover page'!$B$9-I1063)= 8,"8", IF(('1 - Cover page'!$B$9-I1063)= 9,"9", IF(('1 - Cover page'!$B$9-I1063)= 10,"10", IF(('1 - Cover page'!$B$9-I1063)= 11,"11", IF(('1 - Cover page'!$B$9-I1063)= 12,"12", IF(('1 - Cover page'!$B$9-I1063)= 13,"13", IF(('1 - Cover page'!$B$9-I1063)= 14,"14", IF(('1 - Cover page'!$B$9-I1063)= 15,"15",  ""))))))))))))))))</f>
        <v>0</v>
      </c>
      <c r="AA1063" t="e">
        <f>VLOOKUP(E1063,'Age group'!$A$2:$B$7,2,TRUE)</f>
        <v>#N/A</v>
      </c>
    </row>
    <row r="1064" spans="1:27" ht="12.75" x14ac:dyDescent="0.2">
      <c r="A1064" s="30">
        <v>1061</v>
      </c>
      <c r="B1064" s="31"/>
      <c r="C1064" s="31"/>
      <c r="D1064" s="32"/>
      <c r="E1064" s="104"/>
      <c r="F1064" s="31"/>
      <c r="G1064" s="31"/>
      <c r="H1064" s="33"/>
      <c r="I1064" s="16"/>
      <c r="J1064" s="34"/>
      <c r="K1064" s="34"/>
      <c r="L1064" s="35"/>
      <c r="M1064" s="36"/>
      <c r="N1064" s="37"/>
      <c r="O1064" s="37"/>
      <c r="P1064" s="37"/>
      <c r="Q1064" s="38"/>
      <c r="R1064" s="38"/>
      <c r="S1064" s="37"/>
      <c r="T1064" s="39"/>
      <c r="U1064" s="39"/>
      <c r="V1064" s="40"/>
      <c r="X1064" t="str">
        <f>IF(('1 - Cover page'!$B$9-M1064)&lt;6,"&lt;=5 Days","&gt;5 Days")</f>
        <v>&lt;=5 Days</v>
      </c>
      <c r="Y1064" t="str">
        <f>IF(('1 - Cover page'!$B$9-M1064)=0,"0", IF(('1 - Cover page'!$B$9-M1064)= 1,"1", IF(('1 - Cover page'!$B$9-M1064)= 2,"2", IF(('1 - Cover page'!$B$9-M1064)= 3,"3", IF(('1 - Cover page'!$B$9-M1064)= 4,"4", IF(('1 - Cover page'!$B$9-M1064)= 5,"5", IF(('1 - Cover page'!$B$9-M1064)= 6,"6", IF(('1 - Cover page'!$B$9-M1064)= 7,"7", IF(('1 - Cover page'!$B$9-M1064)= 8,"8", IF(('1 - Cover page'!$B$9-M1064)= 9,"9", IF(('1 - Cover page'!$B$9-M1064)= 10,"10", IF(('1 - Cover page'!$B$9-M1064)= 11,"11", IF(('1 - Cover page'!$B$9-M1064)= 12,"12", IF(('1 - Cover page'!$B$9-M1064)= 13,"13", IF(('1 - Cover page'!$B$9-M1064)= 14,"14", IF(('1 - Cover page'!$B$9-M1064)= 15,"15",  ""))))))))))))))))</f>
        <v>0</v>
      </c>
      <c r="Z1064" t="str">
        <f>IF(('1 - Cover page'!$B$9-I1064)=0,"0", IF(('1 - Cover page'!$B$9-I1064)= 1,"1", IF(('1 - Cover page'!$B$9-I1064)= 2,"2", IF(('1 - Cover page'!$B$9-I1064)= 3,"3", IF(('1 - Cover page'!$B$9-I1064)= 4,"4", IF(('1 - Cover page'!$B$9-I1064)= 5,"5", IF(('1 - Cover page'!$B$9-I1064)= 6,"6", IF(('1 - Cover page'!$B$9-I1064)= 7,"7", IF(('1 - Cover page'!$B$9-I1064)= 8,"8", IF(('1 - Cover page'!$B$9-I1064)= 9,"9", IF(('1 - Cover page'!$B$9-I1064)= 10,"10", IF(('1 - Cover page'!$B$9-I1064)= 11,"11", IF(('1 - Cover page'!$B$9-I1064)= 12,"12", IF(('1 - Cover page'!$B$9-I1064)= 13,"13", IF(('1 - Cover page'!$B$9-I1064)= 14,"14", IF(('1 - Cover page'!$B$9-I1064)= 15,"15",  ""))))))))))))))))</f>
        <v>0</v>
      </c>
      <c r="AA1064" t="e">
        <f>VLOOKUP(E1064,'Age group'!$A$2:$B$7,2,TRUE)</f>
        <v>#N/A</v>
      </c>
    </row>
    <row r="1065" spans="1:27" ht="12.75" x14ac:dyDescent="0.2">
      <c r="A1065" s="30">
        <v>1062</v>
      </c>
      <c r="B1065" s="31"/>
      <c r="C1065" s="31"/>
      <c r="D1065" s="32"/>
      <c r="E1065" s="104"/>
      <c r="F1065" s="31"/>
      <c r="G1065" s="31"/>
      <c r="H1065" s="33"/>
      <c r="I1065" s="16"/>
      <c r="J1065" s="34"/>
      <c r="K1065" s="34"/>
      <c r="L1065" s="35"/>
      <c r="M1065" s="36"/>
      <c r="N1065" s="37"/>
      <c r="O1065" s="37"/>
      <c r="P1065" s="37"/>
      <c r="Q1065" s="38"/>
      <c r="R1065" s="38"/>
      <c r="S1065" s="37"/>
      <c r="T1065" s="39"/>
      <c r="U1065" s="39"/>
      <c r="V1065" s="40"/>
      <c r="X1065" t="str">
        <f>IF(('1 - Cover page'!$B$9-M1065)&lt;6,"&lt;=5 Days","&gt;5 Days")</f>
        <v>&lt;=5 Days</v>
      </c>
      <c r="Y1065" t="str">
        <f>IF(('1 - Cover page'!$B$9-M1065)=0,"0", IF(('1 - Cover page'!$B$9-M1065)= 1,"1", IF(('1 - Cover page'!$B$9-M1065)= 2,"2", IF(('1 - Cover page'!$B$9-M1065)= 3,"3", IF(('1 - Cover page'!$B$9-M1065)= 4,"4", IF(('1 - Cover page'!$B$9-M1065)= 5,"5", IF(('1 - Cover page'!$B$9-M1065)= 6,"6", IF(('1 - Cover page'!$B$9-M1065)= 7,"7", IF(('1 - Cover page'!$B$9-M1065)= 8,"8", IF(('1 - Cover page'!$B$9-M1065)= 9,"9", IF(('1 - Cover page'!$B$9-M1065)= 10,"10", IF(('1 - Cover page'!$B$9-M1065)= 11,"11", IF(('1 - Cover page'!$B$9-M1065)= 12,"12", IF(('1 - Cover page'!$B$9-M1065)= 13,"13", IF(('1 - Cover page'!$B$9-M1065)= 14,"14", IF(('1 - Cover page'!$B$9-M1065)= 15,"15",  ""))))))))))))))))</f>
        <v>0</v>
      </c>
      <c r="Z1065" t="str">
        <f>IF(('1 - Cover page'!$B$9-I1065)=0,"0", IF(('1 - Cover page'!$B$9-I1065)= 1,"1", IF(('1 - Cover page'!$B$9-I1065)= 2,"2", IF(('1 - Cover page'!$B$9-I1065)= 3,"3", IF(('1 - Cover page'!$B$9-I1065)= 4,"4", IF(('1 - Cover page'!$B$9-I1065)= 5,"5", IF(('1 - Cover page'!$B$9-I1065)= 6,"6", IF(('1 - Cover page'!$B$9-I1065)= 7,"7", IF(('1 - Cover page'!$B$9-I1065)= 8,"8", IF(('1 - Cover page'!$B$9-I1065)= 9,"9", IF(('1 - Cover page'!$B$9-I1065)= 10,"10", IF(('1 - Cover page'!$B$9-I1065)= 11,"11", IF(('1 - Cover page'!$B$9-I1065)= 12,"12", IF(('1 - Cover page'!$B$9-I1065)= 13,"13", IF(('1 - Cover page'!$B$9-I1065)= 14,"14", IF(('1 - Cover page'!$B$9-I1065)= 15,"15",  ""))))))))))))))))</f>
        <v>0</v>
      </c>
      <c r="AA1065" t="e">
        <f>VLOOKUP(E1065,'Age group'!$A$2:$B$7,2,TRUE)</f>
        <v>#N/A</v>
      </c>
    </row>
    <row r="1066" spans="1:27" ht="12.75" x14ac:dyDescent="0.2">
      <c r="A1066" s="30">
        <v>1063</v>
      </c>
      <c r="B1066" s="31"/>
      <c r="C1066" s="31"/>
      <c r="D1066" s="32"/>
      <c r="E1066" s="104"/>
      <c r="F1066" s="31"/>
      <c r="G1066" s="31"/>
      <c r="H1066" s="33"/>
      <c r="I1066" s="16"/>
      <c r="J1066" s="34"/>
      <c r="K1066" s="34"/>
      <c r="L1066" s="35"/>
      <c r="M1066" s="36"/>
      <c r="N1066" s="37"/>
      <c r="O1066" s="37"/>
      <c r="P1066" s="37"/>
      <c r="Q1066" s="38"/>
      <c r="R1066" s="38"/>
      <c r="S1066" s="37"/>
      <c r="T1066" s="39"/>
      <c r="U1066" s="39"/>
      <c r="V1066" s="40"/>
      <c r="X1066" t="str">
        <f>IF(('1 - Cover page'!$B$9-M1066)&lt;6,"&lt;=5 Days","&gt;5 Days")</f>
        <v>&lt;=5 Days</v>
      </c>
      <c r="Y1066" t="str">
        <f>IF(('1 - Cover page'!$B$9-M1066)=0,"0", IF(('1 - Cover page'!$B$9-M1066)= 1,"1", IF(('1 - Cover page'!$B$9-M1066)= 2,"2", IF(('1 - Cover page'!$B$9-M1066)= 3,"3", IF(('1 - Cover page'!$B$9-M1066)= 4,"4", IF(('1 - Cover page'!$B$9-M1066)= 5,"5", IF(('1 - Cover page'!$B$9-M1066)= 6,"6", IF(('1 - Cover page'!$B$9-M1066)= 7,"7", IF(('1 - Cover page'!$B$9-M1066)= 8,"8", IF(('1 - Cover page'!$B$9-M1066)= 9,"9", IF(('1 - Cover page'!$B$9-M1066)= 10,"10", IF(('1 - Cover page'!$B$9-M1066)= 11,"11", IF(('1 - Cover page'!$B$9-M1066)= 12,"12", IF(('1 - Cover page'!$B$9-M1066)= 13,"13", IF(('1 - Cover page'!$B$9-M1066)= 14,"14", IF(('1 - Cover page'!$B$9-M1066)= 15,"15",  ""))))))))))))))))</f>
        <v>0</v>
      </c>
      <c r="Z1066" t="str">
        <f>IF(('1 - Cover page'!$B$9-I1066)=0,"0", IF(('1 - Cover page'!$B$9-I1066)= 1,"1", IF(('1 - Cover page'!$B$9-I1066)= 2,"2", IF(('1 - Cover page'!$B$9-I1066)= 3,"3", IF(('1 - Cover page'!$B$9-I1066)= 4,"4", IF(('1 - Cover page'!$B$9-I1066)= 5,"5", IF(('1 - Cover page'!$B$9-I1066)= 6,"6", IF(('1 - Cover page'!$B$9-I1066)= 7,"7", IF(('1 - Cover page'!$B$9-I1066)= 8,"8", IF(('1 - Cover page'!$B$9-I1066)= 9,"9", IF(('1 - Cover page'!$B$9-I1066)= 10,"10", IF(('1 - Cover page'!$B$9-I1066)= 11,"11", IF(('1 - Cover page'!$B$9-I1066)= 12,"12", IF(('1 - Cover page'!$B$9-I1066)= 13,"13", IF(('1 - Cover page'!$B$9-I1066)= 14,"14", IF(('1 - Cover page'!$B$9-I1066)= 15,"15",  ""))))))))))))))))</f>
        <v>0</v>
      </c>
      <c r="AA1066" t="e">
        <f>VLOOKUP(E1066,'Age group'!$A$2:$B$7,2,TRUE)</f>
        <v>#N/A</v>
      </c>
    </row>
    <row r="1067" spans="1:27" ht="12.75" x14ac:dyDescent="0.2">
      <c r="A1067" s="30">
        <v>1064</v>
      </c>
      <c r="B1067" s="31"/>
      <c r="C1067" s="31"/>
      <c r="D1067" s="32"/>
      <c r="E1067" s="104"/>
      <c r="F1067" s="31"/>
      <c r="G1067" s="31"/>
      <c r="H1067" s="33"/>
      <c r="I1067" s="16"/>
      <c r="J1067" s="34"/>
      <c r="K1067" s="34"/>
      <c r="L1067" s="35"/>
      <c r="M1067" s="36"/>
      <c r="N1067" s="37"/>
      <c r="O1067" s="37"/>
      <c r="P1067" s="37"/>
      <c r="Q1067" s="38"/>
      <c r="R1067" s="38"/>
      <c r="S1067" s="37"/>
      <c r="T1067" s="39"/>
      <c r="U1067" s="39"/>
      <c r="V1067" s="40"/>
      <c r="X1067" t="str">
        <f>IF(('1 - Cover page'!$B$9-M1067)&lt;6,"&lt;=5 Days","&gt;5 Days")</f>
        <v>&lt;=5 Days</v>
      </c>
      <c r="Y1067" t="str">
        <f>IF(('1 - Cover page'!$B$9-M1067)=0,"0", IF(('1 - Cover page'!$B$9-M1067)= 1,"1", IF(('1 - Cover page'!$B$9-M1067)= 2,"2", IF(('1 - Cover page'!$B$9-M1067)= 3,"3", IF(('1 - Cover page'!$B$9-M1067)= 4,"4", IF(('1 - Cover page'!$B$9-M1067)= 5,"5", IF(('1 - Cover page'!$B$9-M1067)= 6,"6", IF(('1 - Cover page'!$B$9-M1067)= 7,"7", IF(('1 - Cover page'!$B$9-M1067)= 8,"8", IF(('1 - Cover page'!$B$9-M1067)= 9,"9", IF(('1 - Cover page'!$B$9-M1067)= 10,"10", IF(('1 - Cover page'!$B$9-M1067)= 11,"11", IF(('1 - Cover page'!$B$9-M1067)= 12,"12", IF(('1 - Cover page'!$B$9-M1067)= 13,"13", IF(('1 - Cover page'!$B$9-M1067)= 14,"14", IF(('1 - Cover page'!$B$9-M1067)= 15,"15",  ""))))))))))))))))</f>
        <v>0</v>
      </c>
      <c r="Z1067" t="str">
        <f>IF(('1 - Cover page'!$B$9-I1067)=0,"0", IF(('1 - Cover page'!$B$9-I1067)= 1,"1", IF(('1 - Cover page'!$B$9-I1067)= 2,"2", IF(('1 - Cover page'!$B$9-I1067)= 3,"3", IF(('1 - Cover page'!$B$9-I1067)= 4,"4", IF(('1 - Cover page'!$B$9-I1067)= 5,"5", IF(('1 - Cover page'!$B$9-I1067)= 6,"6", IF(('1 - Cover page'!$B$9-I1067)= 7,"7", IF(('1 - Cover page'!$B$9-I1067)= 8,"8", IF(('1 - Cover page'!$B$9-I1067)= 9,"9", IF(('1 - Cover page'!$B$9-I1067)= 10,"10", IF(('1 - Cover page'!$B$9-I1067)= 11,"11", IF(('1 - Cover page'!$B$9-I1067)= 12,"12", IF(('1 - Cover page'!$B$9-I1067)= 13,"13", IF(('1 - Cover page'!$B$9-I1067)= 14,"14", IF(('1 - Cover page'!$B$9-I1067)= 15,"15",  ""))))))))))))))))</f>
        <v>0</v>
      </c>
      <c r="AA1067" t="e">
        <f>VLOOKUP(E1067,'Age group'!$A$2:$B$7,2,TRUE)</f>
        <v>#N/A</v>
      </c>
    </row>
    <row r="1068" spans="1:27" ht="12.75" x14ac:dyDescent="0.2">
      <c r="A1068" s="30">
        <v>1065</v>
      </c>
      <c r="B1068" s="31"/>
      <c r="C1068" s="31"/>
      <c r="D1068" s="32"/>
      <c r="E1068" s="104"/>
      <c r="F1068" s="31"/>
      <c r="G1068" s="31"/>
      <c r="H1068" s="33"/>
      <c r="I1068" s="16"/>
      <c r="J1068" s="34"/>
      <c r="K1068" s="34"/>
      <c r="L1068" s="35"/>
      <c r="M1068" s="36"/>
      <c r="N1068" s="37"/>
      <c r="O1068" s="37"/>
      <c r="P1068" s="37"/>
      <c r="Q1068" s="38"/>
      <c r="R1068" s="38"/>
      <c r="S1068" s="37"/>
      <c r="T1068" s="39"/>
      <c r="U1068" s="39"/>
      <c r="V1068" s="40"/>
      <c r="X1068" t="str">
        <f>IF(('1 - Cover page'!$B$9-M1068)&lt;6,"&lt;=5 Days","&gt;5 Days")</f>
        <v>&lt;=5 Days</v>
      </c>
      <c r="Y1068" t="str">
        <f>IF(('1 - Cover page'!$B$9-M1068)=0,"0", IF(('1 - Cover page'!$B$9-M1068)= 1,"1", IF(('1 - Cover page'!$B$9-M1068)= 2,"2", IF(('1 - Cover page'!$B$9-M1068)= 3,"3", IF(('1 - Cover page'!$B$9-M1068)= 4,"4", IF(('1 - Cover page'!$B$9-M1068)= 5,"5", IF(('1 - Cover page'!$B$9-M1068)= 6,"6", IF(('1 - Cover page'!$B$9-M1068)= 7,"7", IF(('1 - Cover page'!$B$9-M1068)= 8,"8", IF(('1 - Cover page'!$B$9-M1068)= 9,"9", IF(('1 - Cover page'!$B$9-M1068)= 10,"10", IF(('1 - Cover page'!$B$9-M1068)= 11,"11", IF(('1 - Cover page'!$B$9-M1068)= 12,"12", IF(('1 - Cover page'!$B$9-M1068)= 13,"13", IF(('1 - Cover page'!$B$9-M1068)= 14,"14", IF(('1 - Cover page'!$B$9-M1068)= 15,"15",  ""))))))))))))))))</f>
        <v>0</v>
      </c>
      <c r="Z1068" t="str">
        <f>IF(('1 - Cover page'!$B$9-I1068)=0,"0", IF(('1 - Cover page'!$B$9-I1068)= 1,"1", IF(('1 - Cover page'!$B$9-I1068)= 2,"2", IF(('1 - Cover page'!$B$9-I1068)= 3,"3", IF(('1 - Cover page'!$B$9-I1068)= 4,"4", IF(('1 - Cover page'!$B$9-I1068)= 5,"5", IF(('1 - Cover page'!$B$9-I1068)= 6,"6", IF(('1 - Cover page'!$B$9-I1068)= 7,"7", IF(('1 - Cover page'!$B$9-I1068)= 8,"8", IF(('1 - Cover page'!$B$9-I1068)= 9,"9", IF(('1 - Cover page'!$B$9-I1068)= 10,"10", IF(('1 - Cover page'!$B$9-I1068)= 11,"11", IF(('1 - Cover page'!$B$9-I1068)= 12,"12", IF(('1 - Cover page'!$B$9-I1068)= 13,"13", IF(('1 - Cover page'!$B$9-I1068)= 14,"14", IF(('1 - Cover page'!$B$9-I1068)= 15,"15",  ""))))))))))))))))</f>
        <v>0</v>
      </c>
      <c r="AA1068" t="e">
        <f>VLOOKUP(E1068,'Age group'!$A$2:$B$7,2,TRUE)</f>
        <v>#N/A</v>
      </c>
    </row>
    <row r="1069" spans="1:27" ht="12.75" x14ac:dyDescent="0.2">
      <c r="A1069" s="30">
        <v>1066</v>
      </c>
      <c r="B1069" s="31"/>
      <c r="C1069" s="31"/>
      <c r="D1069" s="32"/>
      <c r="E1069" s="104"/>
      <c r="F1069" s="31"/>
      <c r="G1069" s="31"/>
      <c r="H1069" s="33"/>
      <c r="I1069" s="16"/>
      <c r="J1069" s="34"/>
      <c r="K1069" s="34"/>
      <c r="L1069" s="35"/>
      <c r="M1069" s="36"/>
      <c r="N1069" s="37"/>
      <c r="O1069" s="37"/>
      <c r="P1069" s="37"/>
      <c r="Q1069" s="38"/>
      <c r="R1069" s="38"/>
      <c r="S1069" s="37"/>
      <c r="T1069" s="39"/>
      <c r="U1069" s="39"/>
      <c r="V1069" s="40"/>
      <c r="X1069" t="str">
        <f>IF(('1 - Cover page'!$B$9-M1069)&lt;6,"&lt;=5 Days","&gt;5 Days")</f>
        <v>&lt;=5 Days</v>
      </c>
      <c r="Y1069" t="str">
        <f>IF(('1 - Cover page'!$B$9-M1069)=0,"0", IF(('1 - Cover page'!$B$9-M1069)= 1,"1", IF(('1 - Cover page'!$B$9-M1069)= 2,"2", IF(('1 - Cover page'!$B$9-M1069)= 3,"3", IF(('1 - Cover page'!$B$9-M1069)= 4,"4", IF(('1 - Cover page'!$B$9-M1069)= 5,"5", IF(('1 - Cover page'!$B$9-M1069)= 6,"6", IF(('1 - Cover page'!$B$9-M1069)= 7,"7", IF(('1 - Cover page'!$B$9-M1069)= 8,"8", IF(('1 - Cover page'!$B$9-M1069)= 9,"9", IF(('1 - Cover page'!$B$9-M1069)= 10,"10", IF(('1 - Cover page'!$B$9-M1069)= 11,"11", IF(('1 - Cover page'!$B$9-M1069)= 12,"12", IF(('1 - Cover page'!$B$9-M1069)= 13,"13", IF(('1 - Cover page'!$B$9-M1069)= 14,"14", IF(('1 - Cover page'!$B$9-M1069)= 15,"15",  ""))))))))))))))))</f>
        <v>0</v>
      </c>
      <c r="Z1069" t="str">
        <f>IF(('1 - Cover page'!$B$9-I1069)=0,"0", IF(('1 - Cover page'!$B$9-I1069)= 1,"1", IF(('1 - Cover page'!$B$9-I1069)= 2,"2", IF(('1 - Cover page'!$B$9-I1069)= 3,"3", IF(('1 - Cover page'!$B$9-I1069)= 4,"4", IF(('1 - Cover page'!$B$9-I1069)= 5,"5", IF(('1 - Cover page'!$B$9-I1069)= 6,"6", IF(('1 - Cover page'!$B$9-I1069)= 7,"7", IF(('1 - Cover page'!$B$9-I1069)= 8,"8", IF(('1 - Cover page'!$B$9-I1069)= 9,"9", IF(('1 - Cover page'!$B$9-I1069)= 10,"10", IF(('1 - Cover page'!$B$9-I1069)= 11,"11", IF(('1 - Cover page'!$B$9-I1069)= 12,"12", IF(('1 - Cover page'!$B$9-I1069)= 13,"13", IF(('1 - Cover page'!$B$9-I1069)= 14,"14", IF(('1 - Cover page'!$B$9-I1069)= 15,"15",  ""))))))))))))))))</f>
        <v>0</v>
      </c>
      <c r="AA1069" t="e">
        <f>VLOOKUP(E1069,'Age group'!$A$2:$B$7,2,TRUE)</f>
        <v>#N/A</v>
      </c>
    </row>
    <row r="1070" spans="1:27" ht="12.75" x14ac:dyDescent="0.2">
      <c r="A1070" s="30">
        <v>1067</v>
      </c>
      <c r="B1070" s="31"/>
      <c r="C1070" s="31"/>
      <c r="D1070" s="32"/>
      <c r="E1070" s="104"/>
      <c r="F1070" s="31"/>
      <c r="G1070" s="31"/>
      <c r="H1070" s="33"/>
      <c r="I1070" s="16"/>
      <c r="J1070" s="34"/>
      <c r="K1070" s="34"/>
      <c r="L1070" s="35"/>
      <c r="M1070" s="36"/>
      <c r="N1070" s="37"/>
      <c r="O1070" s="37"/>
      <c r="P1070" s="37"/>
      <c r="Q1070" s="38"/>
      <c r="R1070" s="38"/>
      <c r="S1070" s="37"/>
      <c r="T1070" s="39"/>
      <c r="U1070" s="39"/>
      <c r="V1070" s="40"/>
      <c r="X1070" t="str">
        <f>IF(('1 - Cover page'!$B$9-M1070)&lt;6,"&lt;=5 Days","&gt;5 Days")</f>
        <v>&lt;=5 Days</v>
      </c>
      <c r="Y1070" t="str">
        <f>IF(('1 - Cover page'!$B$9-M1070)=0,"0", IF(('1 - Cover page'!$B$9-M1070)= 1,"1", IF(('1 - Cover page'!$B$9-M1070)= 2,"2", IF(('1 - Cover page'!$B$9-M1070)= 3,"3", IF(('1 - Cover page'!$B$9-M1070)= 4,"4", IF(('1 - Cover page'!$B$9-M1070)= 5,"5", IF(('1 - Cover page'!$B$9-M1070)= 6,"6", IF(('1 - Cover page'!$B$9-M1070)= 7,"7", IF(('1 - Cover page'!$B$9-M1070)= 8,"8", IF(('1 - Cover page'!$B$9-M1070)= 9,"9", IF(('1 - Cover page'!$B$9-M1070)= 10,"10", IF(('1 - Cover page'!$B$9-M1070)= 11,"11", IF(('1 - Cover page'!$B$9-M1070)= 12,"12", IF(('1 - Cover page'!$B$9-M1070)= 13,"13", IF(('1 - Cover page'!$B$9-M1070)= 14,"14", IF(('1 - Cover page'!$B$9-M1070)= 15,"15",  ""))))))))))))))))</f>
        <v>0</v>
      </c>
      <c r="Z1070" t="str">
        <f>IF(('1 - Cover page'!$B$9-I1070)=0,"0", IF(('1 - Cover page'!$B$9-I1070)= 1,"1", IF(('1 - Cover page'!$B$9-I1070)= 2,"2", IF(('1 - Cover page'!$B$9-I1070)= 3,"3", IF(('1 - Cover page'!$B$9-I1070)= 4,"4", IF(('1 - Cover page'!$B$9-I1070)= 5,"5", IF(('1 - Cover page'!$B$9-I1070)= 6,"6", IF(('1 - Cover page'!$B$9-I1070)= 7,"7", IF(('1 - Cover page'!$B$9-I1070)= 8,"8", IF(('1 - Cover page'!$B$9-I1070)= 9,"9", IF(('1 - Cover page'!$B$9-I1070)= 10,"10", IF(('1 - Cover page'!$B$9-I1070)= 11,"11", IF(('1 - Cover page'!$B$9-I1070)= 12,"12", IF(('1 - Cover page'!$B$9-I1070)= 13,"13", IF(('1 - Cover page'!$B$9-I1070)= 14,"14", IF(('1 - Cover page'!$B$9-I1070)= 15,"15",  ""))))))))))))))))</f>
        <v>0</v>
      </c>
      <c r="AA1070" t="e">
        <f>VLOOKUP(E1070,'Age group'!$A$2:$B$7,2,TRUE)</f>
        <v>#N/A</v>
      </c>
    </row>
    <row r="1071" spans="1:27" ht="12.75" x14ac:dyDescent="0.2">
      <c r="A1071" s="30">
        <v>1068</v>
      </c>
      <c r="B1071" s="31"/>
      <c r="C1071" s="31"/>
      <c r="D1071" s="32"/>
      <c r="E1071" s="104"/>
      <c r="F1071" s="31"/>
      <c r="G1071" s="31"/>
      <c r="H1071" s="33"/>
      <c r="I1071" s="16"/>
      <c r="J1071" s="34"/>
      <c r="K1071" s="34"/>
      <c r="L1071" s="35"/>
      <c r="M1071" s="36"/>
      <c r="N1071" s="37"/>
      <c r="O1071" s="37"/>
      <c r="P1071" s="37"/>
      <c r="Q1071" s="38"/>
      <c r="R1071" s="38"/>
      <c r="S1071" s="37"/>
      <c r="T1071" s="39"/>
      <c r="U1071" s="39"/>
      <c r="V1071" s="40"/>
      <c r="X1071" t="str">
        <f>IF(('1 - Cover page'!$B$9-M1071)&lt;6,"&lt;=5 Days","&gt;5 Days")</f>
        <v>&lt;=5 Days</v>
      </c>
      <c r="Y1071" t="str">
        <f>IF(('1 - Cover page'!$B$9-M1071)=0,"0", IF(('1 - Cover page'!$B$9-M1071)= 1,"1", IF(('1 - Cover page'!$B$9-M1071)= 2,"2", IF(('1 - Cover page'!$B$9-M1071)= 3,"3", IF(('1 - Cover page'!$B$9-M1071)= 4,"4", IF(('1 - Cover page'!$B$9-M1071)= 5,"5", IF(('1 - Cover page'!$B$9-M1071)= 6,"6", IF(('1 - Cover page'!$B$9-M1071)= 7,"7", IF(('1 - Cover page'!$B$9-M1071)= 8,"8", IF(('1 - Cover page'!$B$9-M1071)= 9,"9", IF(('1 - Cover page'!$B$9-M1071)= 10,"10", IF(('1 - Cover page'!$B$9-M1071)= 11,"11", IF(('1 - Cover page'!$B$9-M1071)= 12,"12", IF(('1 - Cover page'!$B$9-M1071)= 13,"13", IF(('1 - Cover page'!$B$9-M1071)= 14,"14", IF(('1 - Cover page'!$B$9-M1071)= 15,"15",  ""))))))))))))))))</f>
        <v>0</v>
      </c>
      <c r="Z1071" t="str">
        <f>IF(('1 - Cover page'!$B$9-I1071)=0,"0", IF(('1 - Cover page'!$B$9-I1071)= 1,"1", IF(('1 - Cover page'!$B$9-I1071)= 2,"2", IF(('1 - Cover page'!$B$9-I1071)= 3,"3", IF(('1 - Cover page'!$B$9-I1071)= 4,"4", IF(('1 - Cover page'!$B$9-I1071)= 5,"5", IF(('1 - Cover page'!$B$9-I1071)= 6,"6", IF(('1 - Cover page'!$B$9-I1071)= 7,"7", IF(('1 - Cover page'!$B$9-I1071)= 8,"8", IF(('1 - Cover page'!$B$9-I1071)= 9,"9", IF(('1 - Cover page'!$B$9-I1071)= 10,"10", IF(('1 - Cover page'!$B$9-I1071)= 11,"11", IF(('1 - Cover page'!$B$9-I1071)= 12,"12", IF(('1 - Cover page'!$B$9-I1071)= 13,"13", IF(('1 - Cover page'!$B$9-I1071)= 14,"14", IF(('1 - Cover page'!$B$9-I1071)= 15,"15",  ""))))))))))))))))</f>
        <v>0</v>
      </c>
      <c r="AA1071" t="e">
        <f>VLOOKUP(E1071,'Age group'!$A$2:$B$7,2,TRUE)</f>
        <v>#N/A</v>
      </c>
    </row>
    <row r="1072" spans="1:27" ht="12.75" x14ac:dyDescent="0.2">
      <c r="A1072" s="30">
        <v>1069</v>
      </c>
      <c r="B1072" s="31"/>
      <c r="C1072" s="31"/>
      <c r="D1072" s="32"/>
      <c r="E1072" s="104"/>
      <c r="F1072" s="31"/>
      <c r="G1072" s="31"/>
      <c r="H1072" s="33"/>
      <c r="I1072" s="16"/>
      <c r="J1072" s="34"/>
      <c r="K1072" s="34"/>
      <c r="L1072" s="35"/>
      <c r="M1072" s="36"/>
      <c r="N1072" s="37"/>
      <c r="O1072" s="37"/>
      <c r="P1072" s="37"/>
      <c r="Q1072" s="38"/>
      <c r="R1072" s="38"/>
      <c r="S1072" s="37"/>
      <c r="T1072" s="39"/>
      <c r="U1072" s="39"/>
      <c r="V1072" s="40"/>
      <c r="X1072" t="str">
        <f>IF(('1 - Cover page'!$B$9-M1072)&lt;6,"&lt;=5 Days","&gt;5 Days")</f>
        <v>&lt;=5 Days</v>
      </c>
      <c r="Y1072" t="str">
        <f>IF(('1 - Cover page'!$B$9-M1072)=0,"0", IF(('1 - Cover page'!$B$9-M1072)= 1,"1", IF(('1 - Cover page'!$B$9-M1072)= 2,"2", IF(('1 - Cover page'!$B$9-M1072)= 3,"3", IF(('1 - Cover page'!$B$9-M1072)= 4,"4", IF(('1 - Cover page'!$B$9-M1072)= 5,"5", IF(('1 - Cover page'!$B$9-M1072)= 6,"6", IF(('1 - Cover page'!$B$9-M1072)= 7,"7", IF(('1 - Cover page'!$B$9-M1072)= 8,"8", IF(('1 - Cover page'!$B$9-M1072)= 9,"9", IF(('1 - Cover page'!$B$9-M1072)= 10,"10", IF(('1 - Cover page'!$B$9-M1072)= 11,"11", IF(('1 - Cover page'!$B$9-M1072)= 12,"12", IF(('1 - Cover page'!$B$9-M1072)= 13,"13", IF(('1 - Cover page'!$B$9-M1072)= 14,"14", IF(('1 - Cover page'!$B$9-M1072)= 15,"15",  ""))))))))))))))))</f>
        <v>0</v>
      </c>
      <c r="Z1072" t="str">
        <f>IF(('1 - Cover page'!$B$9-I1072)=0,"0", IF(('1 - Cover page'!$B$9-I1072)= 1,"1", IF(('1 - Cover page'!$B$9-I1072)= 2,"2", IF(('1 - Cover page'!$B$9-I1072)= 3,"3", IF(('1 - Cover page'!$B$9-I1072)= 4,"4", IF(('1 - Cover page'!$B$9-I1072)= 5,"5", IF(('1 - Cover page'!$B$9-I1072)= 6,"6", IF(('1 - Cover page'!$B$9-I1072)= 7,"7", IF(('1 - Cover page'!$B$9-I1072)= 8,"8", IF(('1 - Cover page'!$B$9-I1072)= 9,"9", IF(('1 - Cover page'!$B$9-I1072)= 10,"10", IF(('1 - Cover page'!$B$9-I1072)= 11,"11", IF(('1 - Cover page'!$B$9-I1072)= 12,"12", IF(('1 - Cover page'!$B$9-I1072)= 13,"13", IF(('1 - Cover page'!$B$9-I1072)= 14,"14", IF(('1 - Cover page'!$B$9-I1072)= 15,"15",  ""))))))))))))))))</f>
        <v>0</v>
      </c>
      <c r="AA1072" t="e">
        <f>VLOOKUP(E1072,'Age group'!$A$2:$B$7,2,TRUE)</f>
        <v>#N/A</v>
      </c>
    </row>
    <row r="1073" spans="1:27" ht="12.75" x14ac:dyDescent="0.2">
      <c r="A1073" s="30">
        <v>1070</v>
      </c>
      <c r="B1073" s="31"/>
      <c r="C1073" s="31"/>
      <c r="D1073" s="32"/>
      <c r="E1073" s="104"/>
      <c r="F1073" s="31"/>
      <c r="G1073" s="31"/>
      <c r="H1073" s="33"/>
      <c r="I1073" s="16"/>
      <c r="J1073" s="34"/>
      <c r="K1073" s="34"/>
      <c r="L1073" s="35"/>
      <c r="M1073" s="36"/>
      <c r="N1073" s="37"/>
      <c r="O1073" s="37"/>
      <c r="P1073" s="37"/>
      <c r="Q1073" s="38"/>
      <c r="R1073" s="38"/>
      <c r="S1073" s="37"/>
      <c r="T1073" s="39"/>
      <c r="U1073" s="39"/>
      <c r="V1073" s="40"/>
      <c r="X1073" t="str">
        <f>IF(('1 - Cover page'!$B$9-M1073)&lt;6,"&lt;=5 Days","&gt;5 Days")</f>
        <v>&lt;=5 Days</v>
      </c>
      <c r="Y1073" t="str">
        <f>IF(('1 - Cover page'!$B$9-M1073)=0,"0", IF(('1 - Cover page'!$B$9-M1073)= 1,"1", IF(('1 - Cover page'!$B$9-M1073)= 2,"2", IF(('1 - Cover page'!$B$9-M1073)= 3,"3", IF(('1 - Cover page'!$B$9-M1073)= 4,"4", IF(('1 - Cover page'!$B$9-M1073)= 5,"5", IF(('1 - Cover page'!$B$9-M1073)= 6,"6", IF(('1 - Cover page'!$B$9-M1073)= 7,"7", IF(('1 - Cover page'!$B$9-M1073)= 8,"8", IF(('1 - Cover page'!$B$9-M1073)= 9,"9", IF(('1 - Cover page'!$B$9-M1073)= 10,"10", IF(('1 - Cover page'!$B$9-M1073)= 11,"11", IF(('1 - Cover page'!$B$9-M1073)= 12,"12", IF(('1 - Cover page'!$B$9-M1073)= 13,"13", IF(('1 - Cover page'!$B$9-M1073)= 14,"14", IF(('1 - Cover page'!$B$9-M1073)= 15,"15",  ""))))))))))))))))</f>
        <v>0</v>
      </c>
      <c r="Z1073" t="str">
        <f>IF(('1 - Cover page'!$B$9-I1073)=0,"0", IF(('1 - Cover page'!$B$9-I1073)= 1,"1", IF(('1 - Cover page'!$B$9-I1073)= 2,"2", IF(('1 - Cover page'!$B$9-I1073)= 3,"3", IF(('1 - Cover page'!$B$9-I1073)= 4,"4", IF(('1 - Cover page'!$B$9-I1073)= 5,"5", IF(('1 - Cover page'!$B$9-I1073)= 6,"6", IF(('1 - Cover page'!$B$9-I1073)= 7,"7", IF(('1 - Cover page'!$B$9-I1073)= 8,"8", IF(('1 - Cover page'!$B$9-I1073)= 9,"9", IF(('1 - Cover page'!$B$9-I1073)= 10,"10", IF(('1 - Cover page'!$B$9-I1073)= 11,"11", IF(('1 - Cover page'!$B$9-I1073)= 12,"12", IF(('1 - Cover page'!$B$9-I1073)= 13,"13", IF(('1 - Cover page'!$B$9-I1073)= 14,"14", IF(('1 - Cover page'!$B$9-I1073)= 15,"15",  ""))))))))))))))))</f>
        <v>0</v>
      </c>
      <c r="AA1073" t="e">
        <f>VLOOKUP(E1073,'Age group'!$A$2:$B$7,2,TRUE)</f>
        <v>#N/A</v>
      </c>
    </row>
    <row r="1074" spans="1:27" ht="12.75" x14ac:dyDescent="0.2">
      <c r="A1074" s="30">
        <v>1071</v>
      </c>
      <c r="B1074" s="31"/>
      <c r="C1074" s="31"/>
      <c r="D1074" s="32"/>
      <c r="E1074" s="104"/>
      <c r="F1074" s="31"/>
      <c r="G1074" s="31"/>
      <c r="H1074" s="33"/>
      <c r="I1074" s="16"/>
      <c r="J1074" s="34"/>
      <c r="K1074" s="34"/>
      <c r="L1074" s="35"/>
      <c r="M1074" s="36"/>
      <c r="N1074" s="37"/>
      <c r="O1074" s="37"/>
      <c r="P1074" s="37"/>
      <c r="Q1074" s="38"/>
      <c r="R1074" s="38"/>
      <c r="S1074" s="37"/>
      <c r="T1074" s="39"/>
      <c r="U1074" s="39"/>
      <c r="V1074" s="40"/>
      <c r="X1074" t="str">
        <f>IF(('1 - Cover page'!$B$9-M1074)&lt;6,"&lt;=5 Days","&gt;5 Days")</f>
        <v>&lt;=5 Days</v>
      </c>
      <c r="Y1074" t="str">
        <f>IF(('1 - Cover page'!$B$9-M1074)=0,"0", IF(('1 - Cover page'!$B$9-M1074)= 1,"1", IF(('1 - Cover page'!$B$9-M1074)= 2,"2", IF(('1 - Cover page'!$B$9-M1074)= 3,"3", IF(('1 - Cover page'!$B$9-M1074)= 4,"4", IF(('1 - Cover page'!$B$9-M1074)= 5,"5", IF(('1 - Cover page'!$B$9-M1074)= 6,"6", IF(('1 - Cover page'!$B$9-M1074)= 7,"7", IF(('1 - Cover page'!$B$9-M1074)= 8,"8", IF(('1 - Cover page'!$B$9-M1074)= 9,"9", IF(('1 - Cover page'!$B$9-M1074)= 10,"10", IF(('1 - Cover page'!$B$9-M1074)= 11,"11", IF(('1 - Cover page'!$B$9-M1074)= 12,"12", IF(('1 - Cover page'!$B$9-M1074)= 13,"13", IF(('1 - Cover page'!$B$9-M1074)= 14,"14", IF(('1 - Cover page'!$B$9-M1074)= 15,"15",  ""))))))))))))))))</f>
        <v>0</v>
      </c>
      <c r="Z1074" t="str">
        <f>IF(('1 - Cover page'!$B$9-I1074)=0,"0", IF(('1 - Cover page'!$B$9-I1074)= 1,"1", IF(('1 - Cover page'!$B$9-I1074)= 2,"2", IF(('1 - Cover page'!$B$9-I1074)= 3,"3", IF(('1 - Cover page'!$B$9-I1074)= 4,"4", IF(('1 - Cover page'!$B$9-I1074)= 5,"5", IF(('1 - Cover page'!$B$9-I1074)= 6,"6", IF(('1 - Cover page'!$B$9-I1074)= 7,"7", IF(('1 - Cover page'!$B$9-I1074)= 8,"8", IF(('1 - Cover page'!$B$9-I1074)= 9,"9", IF(('1 - Cover page'!$B$9-I1074)= 10,"10", IF(('1 - Cover page'!$B$9-I1074)= 11,"11", IF(('1 - Cover page'!$B$9-I1074)= 12,"12", IF(('1 - Cover page'!$B$9-I1074)= 13,"13", IF(('1 - Cover page'!$B$9-I1074)= 14,"14", IF(('1 - Cover page'!$B$9-I1074)= 15,"15",  ""))))))))))))))))</f>
        <v>0</v>
      </c>
      <c r="AA1074" t="e">
        <f>VLOOKUP(E1074,'Age group'!$A$2:$B$7,2,TRUE)</f>
        <v>#N/A</v>
      </c>
    </row>
    <row r="1075" spans="1:27" ht="12.75" x14ac:dyDescent="0.2">
      <c r="A1075" s="30">
        <v>1072</v>
      </c>
      <c r="B1075" s="31"/>
      <c r="C1075" s="31"/>
      <c r="D1075" s="32"/>
      <c r="E1075" s="104"/>
      <c r="F1075" s="31"/>
      <c r="G1075" s="31"/>
      <c r="H1075" s="33"/>
      <c r="I1075" s="16"/>
      <c r="J1075" s="34"/>
      <c r="K1075" s="34"/>
      <c r="L1075" s="35"/>
      <c r="M1075" s="36"/>
      <c r="N1075" s="37"/>
      <c r="O1075" s="37"/>
      <c r="P1075" s="37"/>
      <c r="Q1075" s="38"/>
      <c r="R1075" s="38"/>
      <c r="S1075" s="37"/>
      <c r="T1075" s="39"/>
      <c r="U1075" s="39"/>
      <c r="V1075" s="40"/>
      <c r="X1075" t="str">
        <f>IF(('1 - Cover page'!$B$9-M1075)&lt;6,"&lt;=5 Days","&gt;5 Days")</f>
        <v>&lt;=5 Days</v>
      </c>
      <c r="Y1075" t="str">
        <f>IF(('1 - Cover page'!$B$9-M1075)=0,"0", IF(('1 - Cover page'!$B$9-M1075)= 1,"1", IF(('1 - Cover page'!$B$9-M1075)= 2,"2", IF(('1 - Cover page'!$B$9-M1075)= 3,"3", IF(('1 - Cover page'!$B$9-M1075)= 4,"4", IF(('1 - Cover page'!$B$9-M1075)= 5,"5", IF(('1 - Cover page'!$B$9-M1075)= 6,"6", IF(('1 - Cover page'!$B$9-M1075)= 7,"7", IF(('1 - Cover page'!$B$9-M1075)= 8,"8", IF(('1 - Cover page'!$B$9-M1075)= 9,"9", IF(('1 - Cover page'!$B$9-M1075)= 10,"10", IF(('1 - Cover page'!$B$9-M1075)= 11,"11", IF(('1 - Cover page'!$B$9-M1075)= 12,"12", IF(('1 - Cover page'!$B$9-M1075)= 13,"13", IF(('1 - Cover page'!$B$9-M1075)= 14,"14", IF(('1 - Cover page'!$B$9-M1075)= 15,"15",  ""))))))))))))))))</f>
        <v>0</v>
      </c>
      <c r="Z1075" t="str">
        <f>IF(('1 - Cover page'!$B$9-I1075)=0,"0", IF(('1 - Cover page'!$B$9-I1075)= 1,"1", IF(('1 - Cover page'!$B$9-I1075)= 2,"2", IF(('1 - Cover page'!$B$9-I1075)= 3,"3", IF(('1 - Cover page'!$B$9-I1075)= 4,"4", IF(('1 - Cover page'!$B$9-I1075)= 5,"5", IF(('1 - Cover page'!$B$9-I1075)= 6,"6", IF(('1 - Cover page'!$B$9-I1075)= 7,"7", IF(('1 - Cover page'!$B$9-I1075)= 8,"8", IF(('1 - Cover page'!$B$9-I1075)= 9,"9", IF(('1 - Cover page'!$B$9-I1075)= 10,"10", IF(('1 - Cover page'!$B$9-I1075)= 11,"11", IF(('1 - Cover page'!$B$9-I1075)= 12,"12", IF(('1 - Cover page'!$B$9-I1075)= 13,"13", IF(('1 - Cover page'!$B$9-I1075)= 14,"14", IF(('1 - Cover page'!$B$9-I1075)= 15,"15",  ""))))))))))))))))</f>
        <v>0</v>
      </c>
      <c r="AA1075" t="e">
        <f>VLOOKUP(E1075,'Age group'!$A$2:$B$7,2,TRUE)</f>
        <v>#N/A</v>
      </c>
    </row>
    <row r="1076" spans="1:27" ht="12.75" x14ac:dyDescent="0.2">
      <c r="A1076" s="30">
        <v>1073</v>
      </c>
      <c r="B1076" s="31"/>
      <c r="C1076" s="31"/>
      <c r="D1076" s="32"/>
      <c r="E1076" s="104"/>
      <c r="F1076" s="31"/>
      <c r="G1076" s="31"/>
      <c r="H1076" s="33"/>
      <c r="I1076" s="16"/>
      <c r="J1076" s="34"/>
      <c r="K1076" s="34"/>
      <c r="L1076" s="35"/>
      <c r="M1076" s="36"/>
      <c r="N1076" s="37"/>
      <c r="O1076" s="37"/>
      <c r="P1076" s="37"/>
      <c r="Q1076" s="38"/>
      <c r="R1076" s="38"/>
      <c r="S1076" s="37"/>
      <c r="T1076" s="39"/>
      <c r="U1076" s="39"/>
      <c r="V1076" s="40"/>
      <c r="X1076" t="str">
        <f>IF(('1 - Cover page'!$B$9-M1076)&lt;6,"&lt;=5 Days","&gt;5 Days")</f>
        <v>&lt;=5 Days</v>
      </c>
      <c r="Y1076" t="str">
        <f>IF(('1 - Cover page'!$B$9-M1076)=0,"0", IF(('1 - Cover page'!$B$9-M1076)= 1,"1", IF(('1 - Cover page'!$B$9-M1076)= 2,"2", IF(('1 - Cover page'!$B$9-M1076)= 3,"3", IF(('1 - Cover page'!$B$9-M1076)= 4,"4", IF(('1 - Cover page'!$B$9-M1076)= 5,"5", IF(('1 - Cover page'!$B$9-M1076)= 6,"6", IF(('1 - Cover page'!$B$9-M1076)= 7,"7", IF(('1 - Cover page'!$B$9-M1076)= 8,"8", IF(('1 - Cover page'!$B$9-M1076)= 9,"9", IF(('1 - Cover page'!$B$9-M1076)= 10,"10", IF(('1 - Cover page'!$B$9-M1076)= 11,"11", IF(('1 - Cover page'!$B$9-M1076)= 12,"12", IF(('1 - Cover page'!$B$9-M1076)= 13,"13", IF(('1 - Cover page'!$B$9-M1076)= 14,"14", IF(('1 - Cover page'!$B$9-M1076)= 15,"15",  ""))))))))))))))))</f>
        <v>0</v>
      </c>
      <c r="Z1076" t="str">
        <f>IF(('1 - Cover page'!$B$9-I1076)=0,"0", IF(('1 - Cover page'!$B$9-I1076)= 1,"1", IF(('1 - Cover page'!$B$9-I1076)= 2,"2", IF(('1 - Cover page'!$B$9-I1076)= 3,"3", IF(('1 - Cover page'!$B$9-I1076)= 4,"4", IF(('1 - Cover page'!$B$9-I1076)= 5,"5", IF(('1 - Cover page'!$B$9-I1076)= 6,"6", IF(('1 - Cover page'!$B$9-I1076)= 7,"7", IF(('1 - Cover page'!$B$9-I1076)= 8,"8", IF(('1 - Cover page'!$B$9-I1076)= 9,"9", IF(('1 - Cover page'!$B$9-I1076)= 10,"10", IF(('1 - Cover page'!$B$9-I1076)= 11,"11", IF(('1 - Cover page'!$B$9-I1076)= 12,"12", IF(('1 - Cover page'!$B$9-I1076)= 13,"13", IF(('1 - Cover page'!$B$9-I1076)= 14,"14", IF(('1 - Cover page'!$B$9-I1076)= 15,"15",  ""))))))))))))))))</f>
        <v>0</v>
      </c>
      <c r="AA1076" t="e">
        <f>VLOOKUP(E1076,'Age group'!$A$2:$B$7,2,TRUE)</f>
        <v>#N/A</v>
      </c>
    </row>
    <row r="1077" spans="1:27" ht="12.75" x14ac:dyDescent="0.2">
      <c r="A1077" s="30">
        <v>1074</v>
      </c>
      <c r="B1077" s="31"/>
      <c r="C1077" s="31"/>
      <c r="D1077" s="32"/>
      <c r="E1077" s="104"/>
      <c r="F1077" s="31"/>
      <c r="G1077" s="31"/>
      <c r="H1077" s="33"/>
      <c r="I1077" s="16"/>
      <c r="J1077" s="34"/>
      <c r="K1077" s="34"/>
      <c r="L1077" s="35"/>
      <c r="M1077" s="36"/>
      <c r="N1077" s="37"/>
      <c r="O1077" s="37"/>
      <c r="P1077" s="37"/>
      <c r="Q1077" s="38"/>
      <c r="R1077" s="38"/>
      <c r="S1077" s="37"/>
      <c r="T1077" s="39"/>
      <c r="U1077" s="39"/>
      <c r="V1077" s="40"/>
      <c r="X1077" t="str">
        <f>IF(('1 - Cover page'!$B$9-M1077)&lt;6,"&lt;=5 Days","&gt;5 Days")</f>
        <v>&lt;=5 Days</v>
      </c>
      <c r="Y1077" t="str">
        <f>IF(('1 - Cover page'!$B$9-M1077)=0,"0", IF(('1 - Cover page'!$B$9-M1077)= 1,"1", IF(('1 - Cover page'!$B$9-M1077)= 2,"2", IF(('1 - Cover page'!$B$9-M1077)= 3,"3", IF(('1 - Cover page'!$B$9-M1077)= 4,"4", IF(('1 - Cover page'!$B$9-M1077)= 5,"5", IF(('1 - Cover page'!$B$9-M1077)= 6,"6", IF(('1 - Cover page'!$B$9-M1077)= 7,"7", IF(('1 - Cover page'!$B$9-M1077)= 8,"8", IF(('1 - Cover page'!$B$9-M1077)= 9,"9", IF(('1 - Cover page'!$B$9-M1077)= 10,"10", IF(('1 - Cover page'!$B$9-M1077)= 11,"11", IF(('1 - Cover page'!$B$9-M1077)= 12,"12", IF(('1 - Cover page'!$B$9-M1077)= 13,"13", IF(('1 - Cover page'!$B$9-M1077)= 14,"14", IF(('1 - Cover page'!$B$9-M1077)= 15,"15",  ""))))))))))))))))</f>
        <v>0</v>
      </c>
      <c r="Z1077" t="str">
        <f>IF(('1 - Cover page'!$B$9-I1077)=0,"0", IF(('1 - Cover page'!$B$9-I1077)= 1,"1", IF(('1 - Cover page'!$B$9-I1077)= 2,"2", IF(('1 - Cover page'!$B$9-I1077)= 3,"3", IF(('1 - Cover page'!$B$9-I1077)= 4,"4", IF(('1 - Cover page'!$B$9-I1077)= 5,"5", IF(('1 - Cover page'!$B$9-I1077)= 6,"6", IF(('1 - Cover page'!$B$9-I1077)= 7,"7", IF(('1 - Cover page'!$B$9-I1077)= 8,"8", IF(('1 - Cover page'!$B$9-I1077)= 9,"9", IF(('1 - Cover page'!$B$9-I1077)= 10,"10", IF(('1 - Cover page'!$B$9-I1077)= 11,"11", IF(('1 - Cover page'!$B$9-I1077)= 12,"12", IF(('1 - Cover page'!$B$9-I1077)= 13,"13", IF(('1 - Cover page'!$B$9-I1077)= 14,"14", IF(('1 - Cover page'!$B$9-I1077)= 15,"15",  ""))))))))))))))))</f>
        <v>0</v>
      </c>
      <c r="AA1077" t="e">
        <f>VLOOKUP(E1077,'Age group'!$A$2:$B$7,2,TRUE)</f>
        <v>#N/A</v>
      </c>
    </row>
    <row r="1078" spans="1:27" ht="12.75" x14ac:dyDescent="0.2">
      <c r="A1078" s="30">
        <v>1075</v>
      </c>
      <c r="B1078" s="31"/>
      <c r="C1078" s="31"/>
      <c r="D1078" s="32"/>
      <c r="E1078" s="104"/>
      <c r="F1078" s="31"/>
      <c r="G1078" s="31"/>
      <c r="H1078" s="33"/>
      <c r="I1078" s="16"/>
      <c r="J1078" s="34"/>
      <c r="K1078" s="34"/>
      <c r="L1078" s="35"/>
      <c r="M1078" s="36"/>
      <c r="N1078" s="37"/>
      <c r="O1078" s="37"/>
      <c r="P1078" s="37"/>
      <c r="Q1078" s="38"/>
      <c r="R1078" s="38"/>
      <c r="S1078" s="37"/>
      <c r="T1078" s="39"/>
      <c r="U1078" s="39"/>
      <c r="V1078" s="40"/>
      <c r="X1078" t="str">
        <f>IF(('1 - Cover page'!$B$9-M1078)&lt;6,"&lt;=5 Days","&gt;5 Days")</f>
        <v>&lt;=5 Days</v>
      </c>
      <c r="Y1078" t="str">
        <f>IF(('1 - Cover page'!$B$9-M1078)=0,"0", IF(('1 - Cover page'!$B$9-M1078)= 1,"1", IF(('1 - Cover page'!$B$9-M1078)= 2,"2", IF(('1 - Cover page'!$B$9-M1078)= 3,"3", IF(('1 - Cover page'!$B$9-M1078)= 4,"4", IF(('1 - Cover page'!$B$9-M1078)= 5,"5", IF(('1 - Cover page'!$B$9-M1078)= 6,"6", IF(('1 - Cover page'!$B$9-M1078)= 7,"7", IF(('1 - Cover page'!$B$9-M1078)= 8,"8", IF(('1 - Cover page'!$B$9-M1078)= 9,"9", IF(('1 - Cover page'!$B$9-M1078)= 10,"10", IF(('1 - Cover page'!$B$9-M1078)= 11,"11", IF(('1 - Cover page'!$B$9-M1078)= 12,"12", IF(('1 - Cover page'!$B$9-M1078)= 13,"13", IF(('1 - Cover page'!$B$9-M1078)= 14,"14", IF(('1 - Cover page'!$B$9-M1078)= 15,"15",  ""))))))))))))))))</f>
        <v>0</v>
      </c>
      <c r="Z1078" t="str">
        <f>IF(('1 - Cover page'!$B$9-I1078)=0,"0", IF(('1 - Cover page'!$B$9-I1078)= 1,"1", IF(('1 - Cover page'!$B$9-I1078)= 2,"2", IF(('1 - Cover page'!$B$9-I1078)= 3,"3", IF(('1 - Cover page'!$B$9-I1078)= 4,"4", IF(('1 - Cover page'!$B$9-I1078)= 5,"5", IF(('1 - Cover page'!$B$9-I1078)= 6,"6", IF(('1 - Cover page'!$B$9-I1078)= 7,"7", IF(('1 - Cover page'!$B$9-I1078)= 8,"8", IF(('1 - Cover page'!$B$9-I1078)= 9,"9", IF(('1 - Cover page'!$B$9-I1078)= 10,"10", IF(('1 - Cover page'!$B$9-I1078)= 11,"11", IF(('1 - Cover page'!$B$9-I1078)= 12,"12", IF(('1 - Cover page'!$B$9-I1078)= 13,"13", IF(('1 - Cover page'!$B$9-I1078)= 14,"14", IF(('1 - Cover page'!$B$9-I1078)= 15,"15",  ""))))))))))))))))</f>
        <v>0</v>
      </c>
      <c r="AA1078" t="e">
        <f>VLOOKUP(E1078,'Age group'!$A$2:$B$7,2,TRUE)</f>
        <v>#N/A</v>
      </c>
    </row>
    <row r="1079" spans="1:27" ht="12.75" x14ac:dyDescent="0.2">
      <c r="A1079" s="30">
        <v>1076</v>
      </c>
      <c r="B1079" s="31"/>
      <c r="C1079" s="31"/>
      <c r="D1079" s="32"/>
      <c r="E1079" s="104"/>
      <c r="F1079" s="31"/>
      <c r="G1079" s="31"/>
      <c r="H1079" s="33"/>
      <c r="I1079" s="16"/>
      <c r="J1079" s="34"/>
      <c r="K1079" s="34"/>
      <c r="L1079" s="35"/>
      <c r="M1079" s="36"/>
      <c r="N1079" s="37"/>
      <c r="O1079" s="37"/>
      <c r="P1079" s="37"/>
      <c r="Q1079" s="38"/>
      <c r="R1079" s="38"/>
      <c r="S1079" s="37"/>
      <c r="T1079" s="39"/>
      <c r="U1079" s="39"/>
      <c r="V1079" s="40"/>
      <c r="X1079" t="str">
        <f>IF(('1 - Cover page'!$B$9-M1079)&lt;6,"&lt;=5 Days","&gt;5 Days")</f>
        <v>&lt;=5 Days</v>
      </c>
      <c r="Y1079" t="str">
        <f>IF(('1 - Cover page'!$B$9-M1079)=0,"0", IF(('1 - Cover page'!$B$9-M1079)= 1,"1", IF(('1 - Cover page'!$B$9-M1079)= 2,"2", IF(('1 - Cover page'!$B$9-M1079)= 3,"3", IF(('1 - Cover page'!$B$9-M1079)= 4,"4", IF(('1 - Cover page'!$B$9-M1079)= 5,"5", IF(('1 - Cover page'!$B$9-M1079)= 6,"6", IF(('1 - Cover page'!$B$9-M1079)= 7,"7", IF(('1 - Cover page'!$B$9-M1079)= 8,"8", IF(('1 - Cover page'!$B$9-M1079)= 9,"9", IF(('1 - Cover page'!$B$9-M1079)= 10,"10", IF(('1 - Cover page'!$B$9-M1079)= 11,"11", IF(('1 - Cover page'!$B$9-M1079)= 12,"12", IF(('1 - Cover page'!$B$9-M1079)= 13,"13", IF(('1 - Cover page'!$B$9-M1079)= 14,"14", IF(('1 - Cover page'!$B$9-M1079)= 15,"15",  ""))))))))))))))))</f>
        <v>0</v>
      </c>
      <c r="Z1079" t="str">
        <f>IF(('1 - Cover page'!$B$9-I1079)=0,"0", IF(('1 - Cover page'!$B$9-I1079)= 1,"1", IF(('1 - Cover page'!$B$9-I1079)= 2,"2", IF(('1 - Cover page'!$B$9-I1079)= 3,"3", IF(('1 - Cover page'!$B$9-I1079)= 4,"4", IF(('1 - Cover page'!$B$9-I1079)= 5,"5", IF(('1 - Cover page'!$B$9-I1079)= 6,"6", IF(('1 - Cover page'!$B$9-I1079)= 7,"7", IF(('1 - Cover page'!$B$9-I1079)= 8,"8", IF(('1 - Cover page'!$B$9-I1079)= 9,"9", IF(('1 - Cover page'!$B$9-I1079)= 10,"10", IF(('1 - Cover page'!$B$9-I1079)= 11,"11", IF(('1 - Cover page'!$B$9-I1079)= 12,"12", IF(('1 - Cover page'!$B$9-I1079)= 13,"13", IF(('1 - Cover page'!$B$9-I1079)= 14,"14", IF(('1 - Cover page'!$B$9-I1079)= 15,"15",  ""))))))))))))))))</f>
        <v>0</v>
      </c>
      <c r="AA1079" t="e">
        <f>VLOOKUP(E1079,'Age group'!$A$2:$B$7,2,TRUE)</f>
        <v>#N/A</v>
      </c>
    </row>
    <row r="1080" spans="1:27" ht="12.75" x14ac:dyDescent="0.2">
      <c r="A1080" s="30">
        <v>1077</v>
      </c>
      <c r="B1080" s="31"/>
      <c r="C1080" s="31"/>
      <c r="D1080" s="32"/>
      <c r="E1080" s="104"/>
      <c r="F1080" s="31"/>
      <c r="G1080" s="31"/>
      <c r="H1080" s="33"/>
      <c r="I1080" s="16"/>
      <c r="J1080" s="34"/>
      <c r="K1080" s="34"/>
      <c r="L1080" s="35"/>
      <c r="M1080" s="36"/>
      <c r="N1080" s="37"/>
      <c r="O1080" s="37"/>
      <c r="P1080" s="37"/>
      <c r="Q1080" s="38"/>
      <c r="R1080" s="38"/>
      <c r="S1080" s="37"/>
      <c r="T1080" s="39"/>
      <c r="U1080" s="39"/>
      <c r="V1080" s="40"/>
      <c r="X1080" t="str">
        <f>IF(('1 - Cover page'!$B$9-M1080)&lt;6,"&lt;=5 Days","&gt;5 Days")</f>
        <v>&lt;=5 Days</v>
      </c>
      <c r="Y1080" t="str">
        <f>IF(('1 - Cover page'!$B$9-M1080)=0,"0", IF(('1 - Cover page'!$B$9-M1080)= 1,"1", IF(('1 - Cover page'!$B$9-M1080)= 2,"2", IF(('1 - Cover page'!$B$9-M1080)= 3,"3", IF(('1 - Cover page'!$B$9-M1080)= 4,"4", IF(('1 - Cover page'!$B$9-M1080)= 5,"5", IF(('1 - Cover page'!$B$9-M1080)= 6,"6", IF(('1 - Cover page'!$B$9-M1080)= 7,"7", IF(('1 - Cover page'!$B$9-M1080)= 8,"8", IF(('1 - Cover page'!$B$9-M1080)= 9,"9", IF(('1 - Cover page'!$B$9-M1080)= 10,"10", IF(('1 - Cover page'!$B$9-M1080)= 11,"11", IF(('1 - Cover page'!$B$9-M1080)= 12,"12", IF(('1 - Cover page'!$B$9-M1080)= 13,"13", IF(('1 - Cover page'!$B$9-M1080)= 14,"14", IF(('1 - Cover page'!$B$9-M1080)= 15,"15",  ""))))))))))))))))</f>
        <v>0</v>
      </c>
      <c r="Z1080" t="str">
        <f>IF(('1 - Cover page'!$B$9-I1080)=0,"0", IF(('1 - Cover page'!$B$9-I1080)= 1,"1", IF(('1 - Cover page'!$B$9-I1080)= 2,"2", IF(('1 - Cover page'!$B$9-I1080)= 3,"3", IF(('1 - Cover page'!$B$9-I1080)= 4,"4", IF(('1 - Cover page'!$B$9-I1080)= 5,"5", IF(('1 - Cover page'!$B$9-I1080)= 6,"6", IF(('1 - Cover page'!$B$9-I1080)= 7,"7", IF(('1 - Cover page'!$B$9-I1080)= 8,"8", IF(('1 - Cover page'!$B$9-I1080)= 9,"9", IF(('1 - Cover page'!$B$9-I1080)= 10,"10", IF(('1 - Cover page'!$B$9-I1080)= 11,"11", IF(('1 - Cover page'!$B$9-I1080)= 12,"12", IF(('1 - Cover page'!$B$9-I1080)= 13,"13", IF(('1 - Cover page'!$B$9-I1080)= 14,"14", IF(('1 - Cover page'!$B$9-I1080)= 15,"15",  ""))))))))))))))))</f>
        <v>0</v>
      </c>
      <c r="AA1080" t="e">
        <f>VLOOKUP(E1080,'Age group'!$A$2:$B$7,2,TRUE)</f>
        <v>#N/A</v>
      </c>
    </row>
    <row r="1081" spans="1:27" ht="12.75" x14ac:dyDescent="0.2">
      <c r="A1081" s="30">
        <v>1078</v>
      </c>
      <c r="B1081" s="31"/>
      <c r="C1081" s="31"/>
      <c r="D1081" s="32"/>
      <c r="E1081" s="104"/>
      <c r="F1081" s="31"/>
      <c r="G1081" s="31"/>
      <c r="H1081" s="33"/>
      <c r="I1081" s="16"/>
      <c r="J1081" s="34"/>
      <c r="K1081" s="34"/>
      <c r="L1081" s="35"/>
      <c r="M1081" s="36"/>
      <c r="N1081" s="37"/>
      <c r="O1081" s="37"/>
      <c r="P1081" s="37"/>
      <c r="Q1081" s="38"/>
      <c r="R1081" s="38"/>
      <c r="S1081" s="37"/>
      <c r="T1081" s="39"/>
      <c r="U1081" s="39"/>
      <c r="V1081" s="40"/>
      <c r="X1081" t="str">
        <f>IF(('1 - Cover page'!$B$9-M1081)&lt;6,"&lt;=5 Days","&gt;5 Days")</f>
        <v>&lt;=5 Days</v>
      </c>
      <c r="Y1081" t="str">
        <f>IF(('1 - Cover page'!$B$9-M1081)=0,"0", IF(('1 - Cover page'!$B$9-M1081)= 1,"1", IF(('1 - Cover page'!$B$9-M1081)= 2,"2", IF(('1 - Cover page'!$B$9-M1081)= 3,"3", IF(('1 - Cover page'!$B$9-M1081)= 4,"4", IF(('1 - Cover page'!$B$9-M1081)= 5,"5", IF(('1 - Cover page'!$B$9-M1081)= 6,"6", IF(('1 - Cover page'!$B$9-M1081)= 7,"7", IF(('1 - Cover page'!$B$9-M1081)= 8,"8", IF(('1 - Cover page'!$B$9-M1081)= 9,"9", IF(('1 - Cover page'!$B$9-M1081)= 10,"10", IF(('1 - Cover page'!$B$9-M1081)= 11,"11", IF(('1 - Cover page'!$B$9-M1081)= 12,"12", IF(('1 - Cover page'!$B$9-M1081)= 13,"13", IF(('1 - Cover page'!$B$9-M1081)= 14,"14", IF(('1 - Cover page'!$B$9-M1081)= 15,"15",  ""))))))))))))))))</f>
        <v>0</v>
      </c>
      <c r="Z1081" t="str">
        <f>IF(('1 - Cover page'!$B$9-I1081)=0,"0", IF(('1 - Cover page'!$B$9-I1081)= 1,"1", IF(('1 - Cover page'!$B$9-I1081)= 2,"2", IF(('1 - Cover page'!$B$9-I1081)= 3,"3", IF(('1 - Cover page'!$B$9-I1081)= 4,"4", IF(('1 - Cover page'!$B$9-I1081)= 5,"5", IF(('1 - Cover page'!$B$9-I1081)= 6,"6", IF(('1 - Cover page'!$B$9-I1081)= 7,"7", IF(('1 - Cover page'!$B$9-I1081)= 8,"8", IF(('1 - Cover page'!$B$9-I1081)= 9,"9", IF(('1 - Cover page'!$B$9-I1081)= 10,"10", IF(('1 - Cover page'!$B$9-I1081)= 11,"11", IF(('1 - Cover page'!$B$9-I1081)= 12,"12", IF(('1 - Cover page'!$B$9-I1081)= 13,"13", IF(('1 - Cover page'!$B$9-I1081)= 14,"14", IF(('1 - Cover page'!$B$9-I1081)= 15,"15",  ""))))))))))))))))</f>
        <v>0</v>
      </c>
      <c r="AA1081" t="e">
        <f>VLOOKUP(E1081,'Age group'!$A$2:$B$7,2,TRUE)</f>
        <v>#N/A</v>
      </c>
    </row>
    <row r="1082" spans="1:27" ht="12.75" x14ac:dyDescent="0.2">
      <c r="A1082" s="30">
        <v>1079</v>
      </c>
      <c r="B1082" s="31"/>
      <c r="C1082" s="31"/>
      <c r="D1082" s="32"/>
      <c r="E1082" s="104"/>
      <c r="F1082" s="31"/>
      <c r="G1082" s="31"/>
      <c r="H1082" s="33"/>
      <c r="I1082" s="16"/>
      <c r="J1082" s="34"/>
      <c r="K1082" s="34"/>
      <c r="L1082" s="35"/>
      <c r="M1082" s="36"/>
      <c r="N1082" s="37"/>
      <c r="O1082" s="37"/>
      <c r="P1082" s="37"/>
      <c r="Q1082" s="38"/>
      <c r="R1082" s="38"/>
      <c r="S1082" s="37"/>
      <c r="T1082" s="39"/>
      <c r="U1082" s="39"/>
      <c r="V1082" s="40"/>
      <c r="X1082" t="str">
        <f>IF(('1 - Cover page'!$B$9-M1082)&lt;6,"&lt;=5 Days","&gt;5 Days")</f>
        <v>&lt;=5 Days</v>
      </c>
      <c r="Y1082" t="str">
        <f>IF(('1 - Cover page'!$B$9-M1082)=0,"0", IF(('1 - Cover page'!$B$9-M1082)= 1,"1", IF(('1 - Cover page'!$B$9-M1082)= 2,"2", IF(('1 - Cover page'!$B$9-M1082)= 3,"3", IF(('1 - Cover page'!$B$9-M1082)= 4,"4", IF(('1 - Cover page'!$B$9-M1082)= 5,"5", IF(('1 - Cover page'!$B$9-M1082)= 6,"6", IF(('1 - Cover page'!$B$9-M1082)= 7,"7", IF(('1 - Cover page'!$B$9-M1082)= 8,"8", IF(('1 - Cover page'!$B$9-M1082)= 9,"9", IF(('1 - Cover page'!$B$9-M1082)= 10,"10", IF(('1 - Cover page'!$B$9-M1082)= 11,"11", IF(('1 - Cover page'!$B$9-M1082)= 12,"12", IF(('1 - Cover page'!$B$9-M1082)= 13,"13", IF(('1 - Cover page'!$B$9-M1082)= 14,"14", IF(('1 - Cover page'!$B$9-M1082)= 15,"15",  ""))))))))))))))))</f>
        <v>0</v>
      </c>
      <c r="Z1082" t="str">
        <f>IF(('1 - Cover page'!$B$9-I1082)=0,"0", IF(('1 - Cover page'!$B$9-I1082)= 1,"1", IF(('1 - Cover page'!$B$9-I1082)= 2,"2", IF(('1 - Cover page'!$B$9-I1082)= 3,"3", IF(('1 - Cover page'!$B$9-I1082)= 4,"4", IF(('1 - Cover page'!$B$9-I1082)= 5,"5", IF(('1 - Cover page'!$B$9-I1082)= 6,"6", IF(('1 - Cover page'!$B$9-I1082)= 7,"7", IF(('1 - Cover page'!$B$9-I1082)= 8,"8", IF(('1 - Cover page'!$B$9-I1082)= 9,"9", IF(('1 - Cover page'!$B$9-I1082)= 10,"10", IF(('1 - Cover page'!$B$9-I1082)= 11,"11", IF(('1 - Cover page'!$B$9-I1082)= 12,"12", IF(('1 - Cover page'!$B$9-I1082)= 13,"13", IF(('1 - Cover page'!$B$9-I1082)= 14,"14", IF(('1 - Cover page'!$B$9-I1082)= 15,"15",  ""))))))))))))))))</f>
        <v>0</v>
      </c>
      <c r="AA1082" t="e">
        <f>VLOOKUP(E1082,'Age group'!$A$2:$B$7,2,TRUE)</f>
        <v>#N/A</v>
      </c>
    </row>
    <row r="1083" spans="1:27" ht="12.75" x14ac:dyDescent="0.2">
      <c r="A1083" s="30">
        <v>1080</v>
      </c>
      <c r="B1083" s="31"/>
      <c r="C1083" s="31"/>
      <c r="D1083" s="32"/>
      <c r="E1083" s="104"/>
      <c r="F1083" s="31"/>
      <c r="G1083" s="31"/>
      <c r="H1083" s="33"/>
      <c r="I1083" s="16"/>
      <c r="J1083" s="34"/>
      <c r="K1083" s="34"/>
      <c r="L1083" s="35"/>
      <c r="M1083" s="36"/>
      <c r="N1083" s="37"/>
      <c r="O1083" s="37"/>
      <c r="P1083" s="37"/>
      <c r="Q1083" s="38"/>
      <c r="R1083" s="38"/>
      <c r="S1083" s="37"/>
      <c r="T1083" s="39"/>
      <c r="U1083" s="39"/>
      <c r="V1083" s="40"/>
      <c r="X1083" t="str">
        <f>IF(('1 - Cover page'!$B$9-M1083)&lt;6,"&lt;=5 Days","&gt;5 Days")</f>
        <v>&lt;=5 Days</v>
      </c>
      <c r="Y1083" t="str">
        <f>IF(('1 - Cover page'!$B$9-M1083)=0,"0", IF(('1 - Cover page'!$B$9-M1083)= 1,"1", IF(('1 - Cover page'!$B$9-M1083)= 2,"2", IF(('1 - Cover page'!$B$9-M1083)= 3,"3", IF(('1 - Cover page'!$B$9-M1083)= 4,"4", IF(('1 - Cover page'!$B$9-M1083)= 5,"5", IF(('1 - Cover page'!$B$9-M1083)= 6,"6", IF(('1 - Cover page'!$B$9-M1083)= 7,"7", IF(('1 - Cover page'!$B$9-M1083)= 8,"8", IF(('1 - Cover page'!$B$9-M1083)= 9,"9", IF(('1 - Cover page'!$B$9-M1083)= 10,"10", IF(('1 - Cover page'!$B$9-M1083)= 11,"11", IF(('1 - Cover page'!$B$9-M1083)= 12,"12", IF(('1 - Cover page'!$B$9-M1083)= 13,"13", IF(('1 - Cover page'!$B$9-M1083)= 14,"14", IF(('1 - Cover page'!$B$9-M1083)= 15,"15",  ""))))))))))))))))</f>
        <v>0</v>
      </c>
      <c r="Z1083" t="str">
        <f>IF(('1 - Cover page'!$B$9-I1083)=0,"0", IF(('1 - Cover page'!$B$9-I1083)= 1,"1", IF(('1 - Cover page'!$B$9-I1083)= 2,"2", IF(('1 - Cover page'!$B$9-I1083)= 3,"3", IF(('1 - Cover page'!$B$9-I1083)= 4,"4", IF(('1 - Cover page'!$B$9-I1083)= 5,"5", IF(('1 - Cover page'!$B$9-I1083)= 6,"6", IF(('1 - Cover page'!$B$9-I1083)= 7,"7", IF(('1 - Cover page'!$B$9-I1083)= 8,"8", IF(('1 - Cover page'!$B$9-I1083)= 9,"9", IF(('1 - Cover page'!$B$9-I1083)= 10,"10", IF(('1 - Cover page'!$B$9-I1083)= 11,"11", IF(('1 - Cover page'!$B$9-I1083)= 12,"12", IF(('1 - Cover page'!$B$9-I1083)= 13,"13", IF(('1 - Cover page'!$B$9-I1083)= 14,"14", IF(('1 - Cover page'!$B$9-I1083)= 15,"15",  ""))))))))))))))))</f>
        <v>0</v>
      </c>
      <c r="AA1083" t="e">
        <f>VLOOKUP(E1083,'Age group'!$A$2:$B$7,2,TRUE)</f>
        <v>#N/A</v>
      </c>
    </row>
    <row r="1084" spans="1:27" ht="12.75" x14ac:dyDescent="0.2">
      <c r="A1084" s="30">
        <v>1081</v>
      </c>
      <c r="B1084" s="31"/>
      <c r="C1084" s="31"/>
      <c r="D1084" s="32"/>
      <c r="E1084" s="104"/>
      <c r="F1084" s="31"/>
      <c r="G1084" s="31"/>
      <c r="H1084" s="33"/>
      <c r="I1084" s="16"/>
      <c r="J1084" s="34"/>
      <c r="K1084" s="34"/>
      <c r="L1084" s="35"/>
      <c r="M1084" s="36"/>
      <c r="N1084" s="37"/>
      <c r="O1084" s="37"/>
      <c r="P1084" s="37"/>
      <c r="Q1084" s="38"/>
      <c r="R1084" s="38"/>
      <c r="S1084" s="37"/>
      <c r="T1084" s="39"/>
      <c r="U1084" s="39"/>
      <c r="V1084" s="40"/>
      <c r="X1084" t="str">
        <f>IF(('1 - Cover page'!$B$9-M1084)&lt;6,"&lt;=5 Days","&gt;5 Days")</f>
        <v>&lt;=5 Days</v>
      </c>
      <c r="Y1084" t="str">
        <f>IF(('1 - Cover page'!$B$9-M1084)=0,"0", IF(('1 - Cover page'!$B$9-M1084)= 1,"1", IF(('1 - Cover page'!$B$9-M1084)= 2,"2", IF(('1 - Cover page'!$B$9-M1084)= 3,"3", IF(('1 - Cover page'!$B$9-M1084)= 4,"4", IF(('1 - Cover page'!$B$9-M1084)= 5,"5", IF(('1 - Cover page'!$B$9-M1084)= 6,"6", IF(('1 - Cover page'!$B$9-M1084)= 7,"7", IF(('1 - Cover page'!$B$9-M1084)= 8,"8", IF(('1 - Cover page'!$B$9-M1084)= 9,"9", IF(('1 - Cover page'!$B$9-M1084)= 10,"10", IF(('1 - Cover page'!$B$9-M1084)= 11,"11", IF(('1 - Cover page'!$B$9-M1084)= 12,"12", IF(('1 - Cover page'!$B$9-M1084)= 13,"13", IF(('1 - Cover page'!$B$9-M1084)= 14,"14", IF(('1 - Cover page'!$B$9-M1084)= 15,"15",  ""))))))))))))))))</f>
        <v>0</v>
      </c>
      <c r="Z1084" t="str">
        <f>IF(('1 - Cover page'!$B$9-I1084)=0,"0", IF(('1 - Cover page'!$B$9-I1084)= 1,"1", IF(('1 - Cover page'!$B$9-I1084)= 2,"2", IF(('1 - Cover page'!$B$9-I1084)= 3,"3", IF(('1 - Cover page'!$B$9-I1084)= 4,"4", IF(('1 - Cover page'!$B$9-I1084)= 5,"5", IF(('1 - Cover page'!$B$9-I1084)= 6,"6", IF(('1 - Cover page'!$B$9-I1084)= 7,"7", IF(('1 - Cover page'!$B$9-I1084)= 8,"8", IF(('1 - Cover page'!$B$9-I1084)= 9,"9", IF(('1 - Cover page'!$B$9-I1084)= 10,"10", IF(('1 - Cover page'!$B$9-I1084)= 11,"11", IF(('1 - Cover page'!$B$9-I1084)= 12,"12", IF(('1 - Cover page'!$B$9-I1084)= 13,"13", IF(('1 - Cover page'!$B$9-I1084)= 14,"14", IF(('1 - Cover page'!$B$9-I1084)= 15,"15",  ""))))))))))))))))</f>
        <v>0</v>
      </c>
      <c r="AA1084" t="e">
        <f>VLOOKUP(E1084,'Age group'!$A$2:$B$7,2,TRUE)</f>
        <v>#N/A</v>
      </c>
    </row>
    <row r="1085" spans="1:27" ht="12.75" x14ac:dyDescent="0.2">
      <c r="A1085" s="30">
        <v>1082</v>
      </c>
      <c r="B1085" s="31"/>
      <c r="C1085" s="31"/>
      <c r="D1085" s="32"/>
      <c r="E1085" s="104"/>
      <c r="F1085" s="31"/>
      <c r="G1085" s="31"/>
      <c r="H1085" s="33"/>
      <c r="I1085" s="16"/>
      <c r="J1085" s="34"/>
      <c r="K1085" s="34"/>
      <c r="L1085" s="35"/>
      <c r="M1085" s="36"/>
      <c r="N1085" s="37"/>
      <c r="O1085" s="37"/>
      <c r="P1085" s="37"/>
      <c r="Q1085" s="38"/>
      <c r="R1085" s="38"/>
      <c r="S1085" s="37"/>
      <c r="T1085" s="39"/>
      <c r="U1085" s="39"/>
      <c r="V1085" s="40"/>
      <c r="X1085" t="str">
        <f>IF(('1 - Cover page'!$B$9-M1085)&lt;6,"&lt;=5 Days","&gt;5 Days")</f>
        <v>&lt;=5 Days</v>
      </c>
      <c r="Y1085" t="str">
        <f>IF(('1 - Cover page'!$B$9-M1085)=0,"0", IF(('1 - Cover page'!$B$9-M1085)= 1,"1", IF(('1 - Cover page'!$B$9-M1085)= 2,"2", IF(('1 - Cover page'!$B$9-M1085)= 3,"3", IF(('1 - Cover page'!$B$9-M1085)= 4,"4", IF(('1 - Cover page'!$B$9-M1085)= 5,"5", IF(('1 - Cover page'!$B$9-M1085)= 6,"6", IF(('1 - Cover page'!$B$9-M1085)= 7,"7", IF(('1 - Cover page'!$B$9-M1085)= 8,"8", IF(('1 - Cover page'!$B$9-M1085)= 9,"9", IF(('1 - Cover page'!$B$9-M1085)= 10,"10", IF(('1 - Cover page'!$B$9-M1085)= 11,"11", IF(('1 - Cover page'!$B$9-M1085)= 12,"12", IF(('1 - Cover page'!$B$9-M1085)= 13,"13", IF(('1 - Cover page'!$B$9-M1085)= 14,"14", IF(('1 - Cover page'!$B$9-M1085)= 15,"15",  ""))))))))))))))))</f>
        <v>0</v>
      </c>
      <c r="Z1085" t="str">
        <f>IF(('1 - Cover page'!$B$9-I1085)=0,"0", IF(('1 - Cover page'!$B$9-I1085)= 1,"1", IF(('1 - Cover page'!$B$9-I1085)= 2,"2", IF(('1 - Cover page'!$B$9-I1085)= 3,"3", IF(('1 - Cover page'!$B$9-I1085)= 4,"4", IF(('1 - Cover page'!$B$9-I1085)= 5,"5", IF(('1 - Cover page'!$B$9-I1085)= 6,"6", IF(('1 - Cover page'!$B$9-I1085)= 7,"7", IF(('1 - Cover page'!$B$9-I1085)= 8,"8", IF(('1 - Cover page'!$B$9-I1085)= 9,"9", IF(('1 - Cover page'!$B$9-I1085)= 10,"10", IF(('1 - Cover page'!$B$9-I1085)= 11,"11", IF(('1 - Cover page'!$B$9-I1085)= 12,"12", IF(('1 - Cover page'!$B$9-I1085)= 13,"13", IF(('1 - Cover page'!$B$9-I1085)= 14,"14", IF(('1 - Cover page'!$B$9-I1085)= 15,"15",  ""))))))))))))))))</f>
        <v>0</v>
      </c>
      <c r="AA1085" t="e">
        <f>VLOOKUP(E1085,'Age group'!$A$2:$B$7,2,TRUE)</f>
        <v>#N/A</v>
      </c>
    </row>
    <row r="1086" spans="1:27" ht="12.75" x14ac:dyDescent="0.2">
      <c r="A1086" s="30">
        <v>1083</v>
      </c>
      <c r="B1086" s="31"/>
      <c r="C1086" s="31"/>
      <c r="D1086" s="32"/>
      <c r="E1086" s="104"/>
      <c r="F1086" s="31"/>
      <c r="G1086" s="31"/>
      <c r="H1086" s="33"/>
      <c r="I1086" s="16"/>
      <c r="J1086" s="34"/>
      <c r="K1086" s="34"/>
      <c r="L1086" s="35"/>
      <c r="M1086" s="36"/>
      <c r="N1086" s="37"/>
      <c r="O1086" s="37"/>
      <c r="P1086" s="37"/>
      <c r="Q1086" s="38"/>
      <c r="R1086" s="38"/>
      <c r="S1086" s="37"/>
      <c r="T1086" s="39"/>
      <c r="U1086" s="39"/>
      <c r="V1086" s="40"/>
      <c r="X1086" t="str">
        <f>IF(('1 - Cover page'!$B$9-M1086)&lt;6,"&lt;=5 Days","&gt;5 Days")</f>
        <v>&lt;=5 Days</v>
      </c>
      <c r="Y1086" t="str">
        <f>IF(('1 - Cover page'!$B$9-M1086)=0,"0", IF(('1 - Cover page'!$B$9-M1086)= 1,"1", IF(('1 - Cover page'!$B$9-M1086)= 2,"2", IF(('1 - Cover page'!$B$9-M1086)= 3,"3", IF(('1 - Cover page'!$B$9-M1086)= 4,"4", IF(('1 - Cover page'!$B$9-M1086)= 5,"5", IF(('1 - Cover page'!$B$9-M1086)= 6,"6", IF(('1 - Cover page'!$B$9-M1086)= 7,"7", IF(('1 - Cover page'!$B$9-M1086)= 8,"8", IF(('1 - Cover page'!$B$9-M1086)= 9,"9", IF(('1 - Cover page'!$B$9-M1086)= 10,"10", IF(('1 - Cover page'!$B$9-M1086)= 11,"11", IF(('1 - Cover page'!$B$9-M1086)= 12,"12", IF(('1 - Cover page'!$B$9-M1086)= 13,"13", IF(('1 - Cover page'!$B$9-M1086)= 14,"14", IF(('1 - Cover page'!$B$9-M1086)= 15,"15",  ""))))))))))))))))</f>
        <v>0</v>
      </c>
      <c r="Z1086" t="str">
        <f>IF(('1 - Cover page'!$B$9-I1086)=0,"0", IF(('1 - Cover page'!$B$9-I1086)= 1,"1", IF(('1 - Cover page'!$B$9-I1086)= 2,"2", IF(('1 - Cover page'!$B$9-I1086)= 3,"3", IF(('1 - Cover page'!$B$9-I1086)= 4,"4", IF(('1 - Cover page'!$B$9-I1086)= 5,"5", IF(('1 - Cover page'!$B$9-I1086)= 6,"6", IF(('1 - Cover page'!$B$9-I1086)= 7,"7", IF(('1 - Cover page'!$B$9-I1086)= 8,"8", IF(('1 - Cover page'!$B$9-I1086)= 9,"9", IF(('1 - Cover page'!$B$9-I1086)= 10,"10", IF(('1 - Cover page'!$B$9-I1086)= 11,"11", IF(('1 - Cover page'!$B$9-I1086)= 12,"12", IF(('1 - Cover page'!$B$9-I1086)= 13,"13", IF(('1 - Cover page'!$B$9-I1086)= 14,"14", IF(('1 - Cover page'!$B$9-I1086)= 15,"15",  ""))))))))))))))))</f>
        <v>0</v>
      </c>
      <c r="AA1086" t="e">
        <f>VLOOKUP(E1086,'Age group'!$A$2:$B$7,2,TRUE)</f>
        <v>#N/A</v>
      </c>
    </row>
    <row r="1087" spans="1:27" ht="12.75" x14ac:dyDescent="0.2">
      <c r="A1087" s="30">
        <v>1084</v>
      </c>
      <c r="B1087" s="31"/>
      <c r="C1087" s="31"/>
      <c r="D1087" s="32"/>
      <c r="E1087" s="104"/>
      <c r="F1087" s="31"/>
      <c r="G1087" s="31"/>
      <c r="H1087" s="33"/>
      <c r="I1087" s="16"/>
      <c r="J1087" s="34"/>
      <c r="K1087" s="34"/>
      <c r="L1087" s="35"/>
      <c r="M1087" s="36"/>
      <c r="N1087" s="37"/>
      <c r="O1087" s="37"/>
      <c r="P1087" s="37"/>
      <c r="Q1087" s="38"/>
      <c r="R1087" s="38"/>
      <c r="S1087" s="37"/>
      <c r="T1087" s="39"/>
      <c r="U1087" s="39"/>
      <c r="V1087" s="40"/>
      <c r="X1087" t="str">
        <f>IF(('1 - Cover page'!$B$9-M1087)&lt;6,"&lt;=5 Days","&gt;5 Days")</f>
        <v>&lt;=5 Days</v>
      </c>
      <c r="Y1087" t="str">
        <f>IF(('1 - Cover page'!$B$9-M1087)=0,"0", IF(('1 - Cover page'!$B$9-M1087)= 1,"1", IF(('1 - Cover page'!$B$9-M1087)= 2,"2", IF(('1 - Cover page'!$B$9-M1087)= 3,"3", IF(('1 - Cover page'!$B$9-M1087)= 4,"4", IF(('1 - Cover page'!$B$9-M1087)= 5,"5", IF(('1 - Cover page'!$B$9-M1087)= 6,"6", IF(('1 - Cover page'!$B$9-M1087)= 7,"7", IF(('1 - Cover page'!$B$9-M1087)= 8,"8", IF(('1 - Cover page'!$B$9-M1087)= 9,"9", IF(('1 - Cover page'!$B$9-M1087)= 10,"10", IF(('1 - Cover page'!$B$9-M1087)= 11,"11", IF(('1 - Cover page'!$B$9-M1087)= 12,"12", IF(('1 - Cover page'!$B$9-M1087)= 13,"13", IF(('1 - Cover page'!$B$9-M1087)= 14,"14", IF(('1 - Cover page'!$B$9-M1087)= 15,"15",  ""))))))))))))))))</f>
        <v>0</v>
      </c>
      <c r="Z1087" t="str">
        <f>IF(('1 - Cover page'!$B$9-I1087)=0,"0", IF(('1 - Cover page'!$B$9-I1087)= 1,"1", IF(('1 - Cover page'!$B$9-I1087)= 2,"2", IF(('1 - Cover page'!$B$9-I1087)= 3,"3", IF(('1 - Cover page'!$B$9-I1087)= 4,"4", IF(('1 - Cover page'!$B$9-I1087)= 5,"5", IF(('1 - Cover page'!$B$9-I1087)= 6,"6", IF(('1 - Cover page'!$B$9-I1087)= 7,"7", IF(('1 - Cover page'!$B$9-I1087)= 8,"8", IF(('1 - Cover page'!$B$9-I1087)= 9,"9", IF(('1 - Cover page'!$B$9-I1087)= 10,"10", IF(('1 - Cover page'!$B$9-I1087)= 11,"11", IF(('1 - Cover page'!$B$9-I1087)= 12,"12", IF(('1 - Cover page'!$B$9-I1087)= 13,"13", IF(('1 - Cover page'!$B$9-I1087)= 14,"14", IF(('1 - Cover page'!$B$9-I1087)= 15,"15",  ""))))))))))))))))</f>
        <v>0</v>
      </c>
      <c r="AA1087" t="e">
        <f>VLOOKUP(E1087,'Age group'!$A$2:$B$7,2,TRUE)</f>
        <v>#N/A</v>
      </c>
    </row>
    <row r="1088" spans="1:27" ht="12.75" x14ac:dyDescent="0.2">
      <c r="A1088" s="30">
        <v>1085</v>
      </c>
      <c r="B1088" s="31"/>
      <c r="C1088" s="31"/>
      <c r="D1088" s="32"/>
      <c r="E1088" s="104"/>
      <c r="F1088" s="31"/>
      <c r="G1088" s="31"/>
      <c r="H1088" s="33"/>
      <c r="I1088" s="16"/>
      <c r="J1088" s="34"/>
      <c r="K1088" s="34"/>
      <c r="L1088" s="35"/>
      <c r="M1088" s="36"/>
      <c r="N1088" s="37"/>
      <c r="O1088" s="37"/>
      <c r="P1088" s="37"/>
      <c r="Q1088" s="38"/>
      <c r="R1088" s="38"/>
      <c r="S1088" s="37"/>
      <c r="T1088" s="39"/>
      <c r="U1088" s="39"/>
      <c r="V1088" s="40"/>
      <c r="X1088" t="str">
        <f>IF(('1 - Cover page'!$B$9-M1088)&lt;6,"&lt;=5 Days","&gt;5 Days")</f>
        <v>&lt;=5 Days</v>
      </c>
      <c r="Y1088" t="str">
        <f>IF(('1 - Cover page'!$B$9-M1088)=0,"0", IF(('1 - Cover page'!$B$9-M1088)= 1,"1", IF(('1 - Cover page'!$B$9-M1088)= 2,"2", IF(('1 - Cover page'!$B$9-M1088)= 3,"3", IF(('1 - Cover page'!$B$9-M1088)= 4,"4", IF(('1 - Cover page'!$B$9-M1088)= 5,"5", IF(('1 - Cover page'!$B$9-M1088)= 6,"6", IF(('1 - Cover page'!$B$9-M1088)= 7,"7", IF(('1 - Cover page'!$B$9-M1088)= 8,"8", IF(('1 - Cover page'!$B$9-M1088)= 9,"9", IF(('1 - Cover page'!$B$9-M1088)= 10,"10", IF(('1 - Cover page'!$B$9-M1088)= 11,"11", IF(('1 - Cover page'!$B$9-M1088)= 12,"12", IF(('1 - Cover page'!$B$9-M1088)= 13,"13", IF(('1 - Cover page'!$B$9-M1088)= 14,"14", IF(('1 - Cover page'!$B$9-M1088)= 15,"15",  ""))))))))))))))))</f>
        <v>0</v>
      </c>
      <c r="Z1088" t="str">
        <f>IF(('1 - Cover page'!$B$9-I1088)=0,"0", IF(('1 - Cover page'!$B$9-I1088)= 1,"1", IF(('1 - Cover page'!$B$9-I1088)= 2,"2", IF(('1 - Cover page'!$B$9-I1088)= 3,"3", IF(('1 - Cover page'!$B$9-I1088)= 4,"4", IF(('1 - Cover page'!$B$9-I1088)= 5,"5", IF(('1 - Cover page'!$B$9-I1088)= 6,"6", IF(('1 - Cover page'!$B$9-I1088)= 7,"7", IF(('1 - Cover page'!$B$9-I1088)= 8,"8", IF(('1 - Cover page'!$B$9-I1088)= 9,"9", IF(('1 - Cover page'!$B$9-I1088)= 10,"10", IF(('1 - Cover page'!$B$9-I1088)= 11,"11", IF(('1 - Cover page'!$B$9-I1088)= 12,"12", IF(('1 - Cover page'!$B$9-I1088)= 13,"13", IF(('1 - Cover page'!$B$9-I1088)= 14,"14", IF(('1 - Cover page'!$B$9-I1088)= 15,"15",  ""))))))))))))))))</f>
        <v>0</v>
      </c>
      <c r="AA1088" t="e">
        <f>VLOOKUP(E1088,'Age group'!$A$2:$B$7,2,TRUE)</f>
        <v>#N/A</v>
      </c>
    </row>
    <row r="1089" spans="1:27" ht="12.75" x14ac:dyDescent="0.2">
      <c r="A1089" s="30">
        <v>1086</v>
      </c>
      <c r="B1089" s="31"/>
      <c r="C1089" s="31"/>
      <c r="D1089" s="32"/>
      <c r="E1089" s="104"/>
      <c r="F1089" s="31"/>
      <c r="G1089" s="31"/>
      <c r="H1089" s="33"/>
      <c r="I1089" s="16"/>
      <c r="J1089" s="34"/>
      <c r="K1089" s="34"/>
      <c r="L1089" s="35"/>
      <c r="M1089" s="36"/>
      <c r="N1089" s="37"/>
      <c r="O1089" s="37"/>
      <c r="P1089" s="37"/>
      <c r="Q1089" s="38"/>
      <c r="R1089" s="38"/>
      <c r="S1089" s="37"/>
      <c r="T1089" s="39"/>
      <c r="U1089" s="39"/>
      <c r="V1089" s="40"/>
      <c r="X1089" t="str">
        <f>IF(('1 - Cover page'!$B$9-M1089)&lt;6,"&lt;=5 Days","&gt;5 Days")</f>
        <v>&lt;=5 Days</v>
      </c>
      <c r="Y1089" t="str">
        <f>IF(('1 - Cover page'!$B$9-M1089)=0,"0", IF(('1 - Cover page'!$B$9-M1089)= 1,"1", IF(('1 - Cover page'!$B$9-M1089)= 2,"2", IF(('1 - Cover page'!$B$9-M1089)= 3,"3", IF(('1 - Cover page'!$B$9-M1089)= 4,"4", IF(('1 - Cover page'!$B$9-M1089)= 5,"5", IF(('1 - Cover page'!$B$9-M1089)= 6,"6", IF(('1 - Cover page'!$B$9-M1089)= 7,"7", IF(('1 - Cover page'!$B$9-M1089)= 8,"8", IF(('1 - Cover page'!$B$9-M1089)= 9,"9", IF(('1 - Cover page'!$B$9-M1089)= 10,"10", IF(('1 - Cover page'!$B$9-M1089)= 11,"11", IF(('1 - Cover page'!$B$9-M1089)= 12,"12", IF(('1 - Cover page'!$B$9-M1089)= 13,"13", IF(('1 - Cover page'!$B$9-M1089)= 14,"14", IF(('1 - Cover page'!$B$9-M1089)= 15,"15",  ""))))))))))))))))</f>
        <v>0</v>
      </c>
      <c r="Z1089" t="str">
        <f>IF(('1 - Cover page'!$B$9-I1089)=0,"0", IF(('1 - Cover page'!$B$9-I1089)= 1,"1", IF(('1 - Cover page'!$B$9-I1089)= 2,"2", IF(('1 - Cover page'!$B$9-I1089)= 3,"3", IF(('1 - Cover page'!$B$9-I1089)= 4,"4", IF(('1 - Cover page'!$B$9-I1089)= 5,"5", IF(('1 - Cover page'!$B$9-I1089)= 6,"6", IF(('1 - Cover page'!$B$9-I1089)= 7,"7", IF(('1 - Cover page'!$B$9-I1089)= 8,"8", IF(('1 - Cover page'!$B$9-I1089)= 9,"9", IF(('1 - Cover page'!$B$9-I1089)= 10,"10", IF(('1 - Cover page'!$B$9-I1089)= 11,"11", IF(('1 - Cover page'!$B$9-I1089)= 12,"12", IF(('1 - Cover page'!$B$9-I1089)= 13,"13", IF(('1 - Cover page'!$B$9-I1089)= 14,"14", IF(('1 - Cover page'!$B$9-I1089)= 15,"15",  ""))))))))))))))))</f>
        <v>0</v>
      </c>
      <c r="AA1089" t="e">
        <f>VLOOKUP(E1089,'Age group'!$A$2:$B$7,2,TRUE)</f>
        <v>#N/A</v>
      </c>
    </row>
    <row r="1090" spans="1:27" ht="12.75" x14ac:dyDescent="0.2">
      <c r="A1090" s="30">
        <v>1087</v>
      </c>
      <c r="B1090" s="31"/>
      <c r="C1090" s="31"/>
      <c r="D1090" s="32"/>
      <c r="E1090" s="104"/>
      <c r="F1090" s="31"/>
      <c r="G1090" s="31"/>
      <c r="H1090" s="33"/>
      <c r="I1090" s="16"/>
      <c r="J1090" s="34"/>
      <c r="K1090" s="34"/>
      <c r="L1090" s="35"/>
      <c r="M1090" s="36"/>
      <c r="N1090" s="37"/>
      <c r="O1090" s="37"/>
      <c r="P1090" s="37"/>
      <c r="Q1090" s="38"/>
      <c r="R1090" s="38"/>
      <c r="S1090" s="37"/>
      <c r="T1090" s="39"/>
      <c r="U1090" s="39"/>
      <c r="V1090" s="40"/>
      <c r="X1090" t="str">
        <f>IF(('1 - Cover page'!$B$9-M1090)&lt;6,"&lt;=5 Days","&gt;5 Days")</f>
        <v>&lt;=5 Days</v>
      </c>
      <c r="Y1090" t="str">
        <f>IF(('1 - Cover page'!$B$9-M1090)=0,"0", IF(('1 - Cover page'!$B$9-M1090)= 1,"1", IF(('1 - Cover page'!$B$9-M1090)= 2,"2", IF(('1 - Cover page'!$B$9-M1090)= 3,"3", IF(('1 - Cover page'!$B$9-M1090)= 4,"4", IF(('1 - Cover page'!$B$9-M1090)= 5,"5", IF(('1 - Cover page'!$B$9-M1090)= 6,"6", IF(('1 - Cover page'!$B$9-M1090)= 7,"7", IF(('1 - Cover page'!$B$9-M1090)= 8,"8", IF(('1 - Cover page'!$B$9-M1090)= 9,"9", IF(('1 - Cover page'!$B$9-M1090)= 10,"10", IF(('1 - Cover page'!$B$9-M1090)= 11,"11", IF(('1 - Cover page'!$B$9-M1090)= 12,"12", IF(('1 - Cover page'!$B$9-M1090)= 13,"13", IF(('1 - Cover page'!$B$9-M1090)= 14,"14", IF(('1 - Cover page'!$B$9-M1090)= 15,"15",  ""))))))))))))))))</f>
        <v>0</v>
      </c>
      <c r="Z1090" t="str">
        <f>IF(('1 - Cover page'!$B$9-I1090)=0,"0", IF(('1 - Cover page'!$B$9-I1090)= 1,"1", IF(('1 - Cover page'!$B$9-I1090)= 2,"2", IF(('1 - Cover page'!$B$9-I1090)= 3,"3", IF(('1 - Cover page'!$B$9-I1090)= 4,"4", IF(('1 - Cover page'!$B$9-I1090)= 5,"5", IF(('1 - Cover page'!$B$9-I1090)= 6,"6", IF(('1 - Cover page'!$B$9-I1090)= 7,"7", IF(('1 - Cover page'!$B$9-I1090)= 8,"8", IF(('1 - Cover page'!$B$9-I1090)= 9,"9", IF(('1 - Cover page'!$B$9-I1090)= 10,"10", IF(('1 - Cover page'!$B$9-I1090)= 11,"11", IF(('1 - Cover page'!$B$9-I1090)= 12,"12", IF(('1 - Cover page'!$B$9-I1090)= 13,"13", IF(('1 - Cover page'!$B$9-I1090)= 14,"14", IF(('1 - Cover page'!$B$9-I1090)= 15,"15",  ""))))))))))))))))</f>
        <v>0</v>
      </c>
      <c r="AA1090" t="e">
        <f>VLOOKUP(E1090,'Age group'!$A$2:$B$7,2,TRUE)</f>
        <v>#N/A</v>
      </c>
    </row>
    <row r="1091" spans="1:27" ht="12.75" x14ac:dyDescent="0.2">
      <c r="A1091" s="30">
        <v>1088</v>
      </c>
      <c r="B1091" s="31"/>
      <c r="C1091" s="31"/>
      <c r="D1091" s="32"/>
      <c r="E1091" s="104"/>
      <c r="F1091" s="31"/>
      <c r="G1091" s="31"/>
      <c r="H1091" s="33"/>
      <c r="I1091" s="16"/>
      <c r="J1091" s="34"/>
      <c r="K1091" s="34"/>
      <c r="L1091" s="35"/>
      <c r="M1091" s="36"/>
      <c r="N1091" s="37"/>
      <c r="O1091" s="37"/>
      <c r="P1091" s="37"/>
      <c r="Q1091" s="38"/>
      <c r="R1091" s="38"/>
      <c r="S1091" s="37"/>
      <c r="T1091" s="39"/>
      <c r="U1091" s="39"/>
      <c r="V1091" s="40"/>
      <c r="X1091" t="str">
        <f>IF(('1 - Cover page'!$B$9-M1091)&lt;6,"&lt;=5 Days","&gt;5 Days")</f>
        <v>&lt;=5 Days</v>
      </c>
      <c r="Y1091" t="str">
        <f>IF(('1 - Cover page'!$B$9-M1091)=0,"0", IF(('1 - Cover page'!$B$9-M1091)= 1,"1", IF(('1 - Cover page'!$B$9-M1091)= 2,"2", IF(('1 - Cover page'!$B$9-M1091)= 3,"3", IF(('1 - Cover page'!$B$9-M1091)= 4,"4", IF(('1 - Cover page'!$B$9-M1091)= 5,"5", IF(('1 - Cover page'!$B$9-M1091)= 6,"6", IF(('1 - Cover page'!$B$9-M1091)= 7,"7", IF(('1 - Cover page'!$B$9-M1091)= 8,"8", IF(('1 - Cover page'!$B$9-M1091)= 9,"9", IF(('1 - Cover page'!$B$9-M1091)= 10,"10", IF(('1 - Cover page'!$B$9-M1091)= 11,"11", IF(('1 - Cover page'!$B$9-M1091)= 12,"12", IF(('1 - Cover page'!$B$9-M1091)= 13,"13", IF(('1 - Cover page'!$B$9-M1091)= 14,"14", IF(('1 - Cover page'!$B$9-M1091)= 15,"15",  ""))))))))))))))))</f>
        <v>0</v>
      </c>
      <c r="Z1091" t="str">
        <f>IF(('1 - Cover page'!$B$9-I1091)=0,"0", IF(('1 - Cover page'!$B$9-I1091)= 1,"1", IF(('1 - Cover page'!$B$9-I1091)= 2,"2", IF(('1 - Cover page'!$B$9-I1091)= 3,"3", IF(('1 - Cover page'!$B$9-I1091)= 4,"4", IF(('1 - Cover page'!$B$9-I1091)= 5,"5", IF(('1 - Cover page'!$B$9-I1091)= 6,"6", IF(('1 - Cover page'!$B$9-I1091)= 7,"7", IF(('1 - Cover page'!$B$9-I1091)= 8,"8", IF(('1 - Cover page'!$B$9-I1091)= 9,"9", IF(('1 - Cover page'!$B$9-I1091)= 10,"10", IF(('1 - Cover page'!$B$9-I1091)= 11,"11", IF(('1 - Cover page'!$B$9-I1091)= 12,"12", IF(('1 - Cover page'!$B$9-I1091)= 13,"13", IF(('1 - Cover page'!$B$9-I1091)= 14,"14", IF(('1 - Cover page'!$B$9-I1091)= 15,"15",  ""))))))))))))))))</f>
        <v>0</v>
      </c>
      <c r="AA1091" t="e">
        <f>VLOOKUP(E1091,'Age group'!$A$2:$B$7,2,TRUE)</f>
        <v>#N/A</v>
      </c>
    </row>
    <row r="1092" spans="1:27" ht="12.75" x14ac:dyDescent="0.2">
      <c r="A1092" s="30">
        <v>1089</v>
      </c>
      <c r="B1092" s="31"/>
      <c r="C1092" s="31"/>
      <c r="D1092" s="32"/>
      <c r="E1092" s="104"/>
      <c r="F1092" s="31"/>
      <c r="G1092" s="31"/>
      <c r="H1092" s="33"/>
      <c r="I1092" s="16"/>
      <c r="J1092" s="34"/>
      <c r="K1092" s="34"/>
      <c r="L1092" s="35"/>
      <c r="M1092" s="36"/>
      <c r="N1092" s="37"/>
      <c r="O1092" s="37"/>
      <c r="P1092" s="37"/>
      <c r="Q1092" s="38"/>
      <c r="R1092" s="38"/>
      <c r="S1092" s="37"/>
      <c r="T1092" s="39"/>
      <c r="U1092" s="39"/>
      <c r="V1092" s="40"/>
      <c r="X1092" t="str">
        <f>IF(('1 - Cover page'!$B$9-M1092)&lt;6,"&lt;=5 Days","&gt;5 Days")</f>
        <v>&lt;=5 Days</v>
      </c>
      <c r="Y1092" t="str">
        <f>IF(('1 - Cover page'!$B$9-M1092)=0,"0", IF(('1 - Cover page'!$B$9-M1092)= 1,"1", IF(('1 - Cover page'!$B$9-M1092)= 2,"2", IF(('1 - Cover page'!$B$9-M1092)= 3,"3", IF(('1 - Cover page'!$B$9-M1092)= 4,"4", IF(('1 - Cover page'!$B$9-M1092)= 5,"5", IF(('1 - Cover page'!$B$9-M1092)= 6,"6", IF(('1 - Cover page'!$B$9-M1092)= 7,"7", IF(('1 - Cover page'!$B$9-M1092)= 8,"8", IF(('1 - Cover page'!$B$9-M1092)= 9,"9", IF(('1 - Cover page'!$B$9-M1092)= 10,"10", IF(('1 - Cover page'!$B$9-M1092)= 11,"11", IF(('1 - Cover page'!$B$9-M1092)= 12,"12", IF(('1 - Cover page'!$B$9-M1092)= 13,"13", IF(('1 - Cover page'!$B$9-M1092)= 14,"14", IF(('1 - Cover page'!$B$9-M1092)= 15,"15",  ""))))))))))))))))</f>
        <v>0</v>
      </c>
      <c r="Z1092" t="str">
        <f>IF(('1 - Cover page'!$B$9-I1092)=0,"0", IF(('1 - Cover page'!$B$9-I1092)= 1,"1", IF(('1 - Cover page'!$B$9-I1092)= 2,"2", IF(('1 - Cover page'!$B$9-I1092)= 3,"3", IF(('1 - Cover page'!$B$9-I1092)= 4,"4", IF(('1 - Cover page'!$B$9-I1092)= 5,"5", IF(('1 - Cover page'!$B$9-I1092)= 6,"6", IF(('1 - Cover page'!$B$9-I1092)= 7,"7", IF(('1 - Cover page'!$B$9-I1092)= 8,"8", IF(('1 - Cover page'!$B$9-I1092)= 9,"9", IF(('1 - Cover page'!$B$9-I1092)= 10,"10", IF(('1 - Cover page'!$B$9-I1092)= 11,"11", IF(('1 - Cover page'!$B$9-I1092)= 12,"12", IF(('1 - Cover page'!$B$9-I1092)= 13,"13", IF(('1 - Cover page'!$B$9-I1092)= 14,"14", IF(('1 - Cover page'!$B$9-I1092)= 15,"15",  ""))))))))))))))))</f>
        <v>0</v>
      </c>
      <c r="AA1092" t="e">
        <f>VLOOKUP(E1092,'Age group'!$A$2:$B$7,2,TRUE)</f>
        <v>#N/A</v>
      </c>
    </row>
    <row r="1093" spans="1:27" ht="12.75" x14ac:dyDescent="0.2">
      <c r="A1093" s="30">
        <v>1090</v>
      </c>
      <c r="B1093" s="31"/>
      <c r="C1093" s="31"/>
      <c r="D1093" s="32"/>
      <c r="E1093" s="104"/>
      <c r="F1093" s="31"/>
      <c r="G1093" s="31"/>
      <c r="H1093" s="33"/>
      <c r="I1093" s="16"/>
      <c r="J1093" s="34"/>
      <c r="K1093" s="34"/>
      <c r="L1093" s="35"/>
      <c r="M1093" s="36"/>
      <c r="N1093" s="37"/>
      <c r="O1093" s="37"/>
      <c r="P1093" s="37"/>
      <c r="Q1093" s="38"/>
      <c r="R1093" s="38"/>
      <c r="S1093" s="37"/>
      <c r="T1093" s="39"/>
      <c r="U1093" s="39"/>
      <c r="V1093" s="40"/>
      <c r="X1093" t="str">
        <f>IF(('1 - Cover page'!$B$9-M1093)&lt;6,"&lt;=5 Days","&gt;5 Days")</f>
        <v>&lt;=5 Days</v>
      </c>
      <c r="Y1093" t="str">
        <f>IF(('1 - Cover page'!$B$9-M1093)=0,"0", IF(('1 - Cover page'!$B$9-M1093)= 1,"1", IF(('1 - Cover page'!$B$9-M1093)= 2,"2", IF(('1 - Cover page'!$B$9-M1093)= 3,"3", IF(('1 - Cover page'!$B$9-M1093)= 4,"4", IF(('1 - Cover page'!$B$9-M1093)= 5,"5", IF(('1 - Cover page'!$B$9-M1093)= 6,"6", IF(('1 - Cover page'!$B$9-M1093)= 7,"7", IF(('1 - Cover page'!$B$9-M1093)= 8,"8", IF(('1 - Cover page'!$B$9-M1093)= 9,"9", IF(('1 - Cover page'!$B$9-M1093)= 10,"10", IF(('1 - Cover page'!$B$9-M1093)= 11,"11", IF(('1 - Cover page'!$B$9-M1093)= 12,"12", IF(('1 - Cover page'!$B$9-M1093)= 13,"13", IF(('1 - Cover page'!$B$9-M1093)= 14,"14", IF(('1 - Cover page'!$B$9-M1093)= 15,"15",  ""))))))))))))))))</f>
        <v>0</v>
      </c>
      <c r="Z1093" t="str">
        <f>IF(('1 - Cover page'!$B$9-I1093)=0,"0", IF(('1 - Cover page'!$B$9-I1093)= 1,"1", IF(('1 - Cover page'!$B$9-I1093)= 2,"2", IF(('1 - Cover page'!$B$9-I1093)= 3,"3", IF(('1 - Cover page'!$B$9-I1093)= 4,"4", IF(('1 - Cover page'!$B$9-I1093)= 5,"5", IF(('1 - Cover page'!$B$9-I1093)= 6,"6", IF(('1 - Cover page'!$B$9-I1093)= 7,"7", IF(('1 - Cover page'!$B$9-I1093)= 8,"8", IF(('1 - Cover page'!$B$9-I1093)= 9,"9", IF(('1 - Cover page'!$B$9-I1093)= 10,"10", IF(('1 - Cover page'!$B$9-I1093)= 11,"11", IF(('1 - Cover page'!$B$9-I1093)= 12,"12", IF(('1 - Cover page'!$B$9-I1093)= 13,"13", IF(('1 - Cover page'!$B$9-I1093)= 14,"14", IF(('1 - Cover page'!$B$9-I1093)= 15,"15",  ""))))))))))))))))</f>
        <v>0</v>
      </c>
      <c r="AA1093" t="e">
        <f>VLOOKUP(E1093,'Age group'!$A$2:$B$7,2,TRUE)</f>
        <v>#N/A</v>
      </c>
    </row>
    <row r="1094" spans="1:27" ht="12.75" x14ac:dyDescent="0.2">
      <c r="A1094" s="30">
        <v>1091</v>
      </c>
      <c r="B1094" s="31"/>
      <c r="C1094" s="31"/>
      <c r="D1094" s="32"/>
      <c r="E1094" s="104"/>
      <c r="F1094" s="31"/>
      <c r="G1094" s="31"/>
      <c r="H1094" s="33"/>
      <c r="I1094" s="16"/>
      <c r="J1094" s="34"/>
      <c r="K1094" s="34"/>
      <c r="L1094" s="35"/>
      <c r="M1094" s="36"/>
      <c r="N1094" s="37"/>
      <c r="O1094" s="37"/>
      <c r="P1094" s="37"/>
      <c r="Q1094" s="38"/>
      <c r="R1094" s="38"/>
      <c r="S1094" s="37"/>
      <c r="T1094" s="39"/>
      <c r="U1094" s="39"/>
      <c r="V1094" s="40"/>
      <c r="X1094" t="str">
        <f>IF(('1 - Cover page'!$B$9-M1094)&lt;6,"&lt;=5 Days","&gt;5 Days")</f>
        <v>&lt;=5 Days</v>
      </c>
      <c r="Y1094" t="str">
        <f>IF(('1 - Cover page'!$B$9-M1094)=0,"0", IF(('1 - Cover page'!$B$9-M1094)= 1,"1", IF(('1 - Cover page'!$B$9-M1094)= 2,"2", IF(('1 - Cover page'!$B$9-M1094)= 3,"3", IF(('1 - Cover page'!$B$9-M1094)= 4,"4", IF(('1 - Cover page'!$B$9-M1094)= 5,"5", IF(('1 - Cover page'!$B$9-M1094)= 6,"6", IF(('1 - Cover page'!$B$9-M1094)= 7,"7", IF(('1 - Cover page'!$B$9-M1094)= 8,"8", IF(('1 - Cover page'!$B$9-M1094)= 9,"9", IF(('1 - Cover page'!$B$9-M1094)= 10,"10", IF(('1 - Cover page'!$B$9-M1094)= 11,"11", IF(('1 - Cover page'!$B$9-M1094)= 12,"12", IF(('1 - Cover page'!$B$9-M1094)= 13,"13", IF(('1 - Cover page'!$B$9-M1094)= 14,"14", IF(('1 - Cover page'!$B$9-M1094)= 15,"15",  ""))))))))))))))))</f>
        <v>0</v>
      </c>
      <c r="Z1094" t="str">
        <f>IF(('1 - Cover page'!$B$9-I1094)=0,"0", IF(('1 - Cover page'!$B$9-I1094)= 1,"1", IF(('1 - Cover page'!$B$9-I1094)= 2,"2", IF(('1 - Cover page'!$B$9-I1094)= 3,"3", IF(('1 - Cover page'!$B$9-I1094)= 4,"4", IF(('1 - Cover page'!$B$9-I1094)= 5,"5", IF(('1 - Cover page'!$B$9-I1094)= 6,"6", IF(('1 - Cover page'!$B$9-I1094)= 7,"7", IF(('1 - Cover page'!$B$9-I1094)= 8,"8", IF(('1 - Cover page'!$B$9-I1094)= 9,"9", IF(('1 - Cover page'!$B$9-I1094)= 10,"10", IF(('1 - Cover page'!$B$9-I1094)= 11,"11", IF(('1 - Cover page'!$B$9-I1094)= 12,"12", IF(('1 - Cover page'!$B$9-I1094)= 13,"13", IF(('1 - Cover page'!$B$9-I1094)= 14,"14", IF(('1 - Cover page'!$B$9-I1094)= 15,"15",  ""))))))))))))))))</f>
        <v>0</v>
      </c>
      <c r="AA1094" t="e">
        <f>VLOOKUP(E1094,'Age group'!$A$2:$B$7,2,TRUE)</f>
        <v>#N/A</v>
      </c>
    </row>
    <row r="1095" spans="1:27" ht="12.75" x14ac:dyDescent="0.2">
      <c r="A1095" s="30">
        <v>1092</v>
      </c>
      <c r="B1095" s="31"/>
      <c r="C1095" s="31"/>
      <c r="D1095" s="32"/>
      <c r="E1095" s="104"/>
      <c r="F1095" s="31"/>
      <c r="G1095" s="31"/>
      <c r="H1095" s="33"/>
      <c r="I1095" s="16"/>
      <c r="J1095" s="34"/>
      <c r="K1095" s="34"/>
      <c r="L1095" s="35"/>
      <c r="M1095" s="36"/>
      <c r="N1095" s="37"/>
      <c r="O1095" s="37"/>
      <c r="P1095" s="37"/>
      <c r="Q1095" s="38"/>
      <c r="R1095" s="38"/>
      <c r="S1095" s="37"/>
      <c r="T1095" s="39"/>
      <c r="U1095" s="39"/>
      <c r="V1095" s="40"/>
      <c r="X1095" t="str">
        <f>IF(('1 - Cover page'!$B$9-M1095)&lt;6,"&lt;=5 Days","&gt;5 Days")</f>
        <v>&lt;=5 Days</v>
      </c>
      <c r="Y1095" t="str">
        <f>IF(('1 - Cover page'!$B$9-M1095)=0,"0", IF(('1 - Cover page'!$B$9-M1095)= 1,"1", IF(('1 - Cover page'!$B$9-M1095)= 2,"2", IF(('1 - Cover page'!$B$9-M1095)= 3,"3", IF(('1 - Cover page'!$B$9-M1095)= 4,"4", IF(('1 - Cover page'!$B$9-M1095)= 5,"5", IF(('1 - Cover page'!$B$9-M1095)= 6,"6", IF(('1 - Cover page'!$B$9-M1095)= 7,"7", IF(('1 - Cover page'!$B$9-M1095)= 8,"8", IF(('1 - Cover page'!$B$9-M1095)= 9,"9", IF(('1 - Cover page'!$B$9-M1095)= 10,"10", IF(('1 - Cover page'!$B$9-M1095)= 11,"11", IF(('1 - Cover page'!$B$9-M1095)= 12,"12", IF(('1 - Cover page'!$B$9-M1095)= 13,"13", IF(('1 - Cover page'!$B$9-M1095)= 14,"14", IF(('1 - Cover page'!$B$9-M1095)= 15,"15",  ""))))))))))))))))</f>
        <v>0</v>
      </c>
      <c r="Z1095" t="str">
        <f>IF(('1 - Cover page'!$B$9-I1095)=0,"0", IF(('1 - Cover page'!$B$9-I1095)= 1,"1", IF(('1 - Cover page'!$B$9-I1095)= 2,"2", IF(('1 - Cover page'!$B$9-I1095)= 3,"3", IF(('1 - Cover page'!$B$9-I1095)= 4,"4", IF(('1 - Cover page'!$B$9-I1095)= 5,"5", IF(('1 - Cover page'!$B$9-I1095)= 6,"6", IF(('1 - Cover page'!$B$9-I1095)= 7,"7", IF(('1 - Cover page'!$B$9-I1095)= 8,"8", IF(('1 - Cover page'!$B$9-I1095)= 9,"9", IF(('1 - Cover page'!$B$9-I1095)= 10,"10", IF(('1 - Cover page'!$B$9-I1095)= 11,"11", IF(('1 - Cover page'!$B$9-I1095)= 12,"12", IF(('1 - Cover page'!$B$9-I1095)= 13,"13", IF(('1 - Cover page'!$B$9-I1095)= 14,"14", IF(('1 - Cover page'!$B$9-I1095)= 15,"15",  ""))))))))))))))))</f>
        <v>0</v>
      </c>
      <c r="AA1095" t="e">
        <f>VLOOKUP(E1095,'Age group'!$A$2:$B$7,2,TRUE)</f>
        <v>#N/A</v>
      </c>
    </row>
    <row r="1096" spans="1:27" ht="12.75" x14ac:dyDescent="0.2">
      <c r="A1096" s="30">
        <v>1093</v>
      </c>
      <c r="B1096" s="31"/>
      <c r="C1096" s="31"/>
      <c r="D1096" s="32"/>
      <c r="E1096" s="104"/>
      <c r="F1096" s="31"/>
      <c r="G1096" s="31"/>
      <c r="H1096" s="33"/>
      <c r="I1096" s="16"/>
      <c r="J1096" s="34"/>
      <c r="K1096" s="34"/>
      <c r="L1096" s="35"/>
      <c r="M1096" s="36"/>
      <c r="N1096" s="37"/>
      <c r="O1096" s="37"/>
      <c r="P1096" s="37"/>
      <c r="Q1096" s="38"/>
      <c r="R1096" s="38"/>
      <c r="S1096" s="37"/>
      <c r="T1096" s="39"/>
      <c r="U1096" s="39"/>
      <c r="V1096" s="40"/>
      <c r="X1096" t="str">
        <f>IF(('1 - Cover page'!$B$9-M1096)&lt;6,"&lt;=5 Days","&gt;5 Days")</f>
        <v>&lt;=5 Days</v>
      </c>
      <c r="Y1096" t="str">
        <f>IF(('1 - Cover page'!$B$9-M1096)=0,"0", IF(('1 - Cover page'!$B$9-M1096)= 1,"1", IF(('1 - Cover page'!$B$9-M1096)= 2,"2", IF(('1 - Cover page'!$B$9-M1096)= 3,"3", IF(('1 - Cover page'!$B$9-M1096)= 4,"4", IF(('1 - Cover page'!$B$9-M1096)= 5,"5", IF(('1 - Cover page'!$B$9-M1096)= 6,"6", IF(('1 - Cover page'!$B$9-M1096)= 7,"7", IF(('1 - Cover page'!$B$9-M1096)= 8,"8", IF(('1 - Cover page'!$B$9-M1096)= 9,"9", IF(('1 - Cover page'!$B$9-M1096)= 10,"10", IF(('1 - Cover page'!$B$9-M1096)= 11,"11", IF(('1 - Cover page'!$B$9-M1096)= 12,"12", IF(('1 - Cover page'!$B$9-M1096)= 13,"13", IF(('1 - Cover page'!$B$9-M1096)= 14,"14", IF(('1 - Cover page'!$B$9-M1096)= 15,"15",  ""))))))))))))))))</f>
        <v>0</v>
      </c>
      <c r="Z1096" t="str">
        <f>IF(('1 - Cover page'!$B$9-I1096)=0,"0", IF(('1 - Cover page'!$B$9-I1096)= 1,"1", IF(('1 - Cover page'!$B$9-I1096)= 2,"2", IF(('1 - Cover page'!$B$9-I1096)= 3,"3", IF(('1 - Cover page'!$B$9-I1096)= 4,"4", IF(('1 - Cover page'!$B$9-I1096)= 5,"5", IF(('1 - Cover page'!$B$9-I1096)= 6,"6", IF(('1 - Cover page'!$B$9-I1096)= 7,"7", IF(('1 - Cover page'!$B$9-I1096)= 8,"8", IF(('1 - Cover page'!$B$9-I1096)= 9,"9", IF(('1 - Cover page'!$B$9-I1096)= 10,"10", IF(('1 - Cover page'!$B$9-I1096)= 11,"11", IF(('1 - Cover page'!$B$9-I1096)= 12,"12", IF(('1 - Cover page'!$B$9-I1096)= 13,"13", IF(('1 - Cover page'!$B$9-I1096)= 14,"14", IF(('1 - Cover page'!$B$9-I1096)= 15,"15",  ""))))))))))))))))</f>
        <v>0</v>
      </c>
      <c r="AA1096" t="e">
        <f>VLOOKUP(E1096,'Age group'!$A$2:$B$7,2,TRUE)</f>
        <v>#N/A</v>
      </c>
    </row>
    <row r="1097" spans="1:27" ht="12.75" x14ac:dyDescent="0.2">
      <c r="A1097" s="30">
        <v>1094</v>
      </c>
      <c r="B1097" s="31"/>
      <c r="C1097" s="31"/>
      <c r="D1097" s="32"/>
      <c r="E1097" s="104"/>
      <c r="F1097" s="31"/>
      <c r="G1097" s="31"/>
      <c r="H1097" s="33"/>
      <c r="I1097" s="16"/>
      <c r="J1097" s="34"/>
      <c r="K1097" s="34"/>
      <c r="L1097" s="35"/>
      <c r="M1097" s="36"/>
      <c r="N1097" s="37"/>
      <c r="O1097" s="37"/>
      <c r="P1097" s="37"/>
      <c r="Q1097" s="38"/>
      <c r="R1097" s="38"/>
      <c r="S1097" s="37"/>
      <c r="T1097" s="39"/>
      <c r="U1097" s="39"/>
      <c r="V1097" s="40"/>
      <c r="X1097" t="str">
        <f>IF(('1 - Cover page'!$B$9-M1097)&lt;6,"&lt;=5 Days","&gt;5 Days")</f>
        <v>&lt;=5 Days</v>
      </c>
      <c r="Y1097" t="str">
        <f>IF(('1 - Cover page'!$B$9-M1097)=0,"0", IF(('1 - Cover page'!$B$9-M1097)= 1,"1", IF(('1 - Cover page'!$B$9-M1097)= 2,"2", IF(('1 - Cover page'!$B$9-M1097)= 3,"3", IF(('1 - Cover page'!$B$9-M1097)= 4,"4", IF(('1 - Cover page'!$B$9-M1097)= 5,"5", IF(('1 - Cover page'!$B$9-M1097)= 6,"6", IF(('1 - Cover page'!$B$9-M1097)= 7,"7", IF(('1 - Cover page'!$B$9-M1097)= 8,"8", IF(('1 - Cover page'!$B$9-M1097)= 9,"9", IF(('1 - Cover page'!$B$9-M1097)= 10,"10", IF(('1 - Cover page'!$B$9-M1097)= 11,"11", IF(('1 - Cover page'!$B$9-M1097)= 12,"12", IF(('1 - Cover page'!$B$9-M1097)= 13,"13", IF(('1 - Cover page'!$B$9-M1097)= 14,"14", IF(('1 - Cover page'!$B$9-M1097)= 15,"15",  ""))))))))))))))))</f>
        <v>0</v>
      </c>
      <c r="Z1097" t="str">
        <f>IF(('1 - Cover page'!$B$9-I1097)=0,"0", IF(('1 - Cover page'!$B$9-I1097)= 1,"1", IF(('1 - Cover page'!$B$9-I1097)= 2,"2", IF(('1 - Cover page'!$B$9-I1097)= 3,"3", IF(('1 - Cover page'!$B$9-I1097)= 4,"4", IF(('1 - Cover page'!$B$9-I1097)= 5,"5", IF(('1 - Cover page'!$B$9-I1097)= 6,"6", IF(('1 - Cover page'!$B$9-I1097)= 7,"7", IF(('1 - Cover page'!$B$9-I1097)= 8,"8", IF(('1 - Cover page'!$B$9-I1097)= 9,"9", IF(('1 - Cover page'!$B$9-I1097)= 10,"10", IF(('1 - Cover page'!$B$9-I1097)= 11,"11", IF(('1 - Cover page'!$B$9-I1097)= 12,"12", IF(('1 - Cover page'!$B$9-I1097)= 13,"13", IF(('1 - Cover page'!$B$9-I1097)= 14,"14", IF(('1 - Cover page'!$B$9-I1097)= 15,"15",  ""))))))))))))))))</f>
        <v>0</v>
      </c>
      <c r="AA1097" t="e">
        <f>VLOOKUP(E1097,'Age group'!$A$2:$B$7,2,TRUE)</f>
        <v>#N/A</v>
      </c>
    </row>
    <row r="1098" spans="1:27" ht="12.75" x14ac:dyDescent="0.2">
      <c r="A1098" s="30">
        <v>1095</v>
      </c>
      <c r="B1098" s="31"/>
      <c r="C1098" s="31"/>
      <c r="D1098" s="32"/>
      <c r="E1098" s="104"/>
      <c r="F1098" s="31"/>
      <c r="G1098" s="31"/>
      <c r="H1098" s="33"/>
      <c r="I1098" s="16"/>
      <c r="J1098" s="34"/>
      <c r="K1098" s="34"/>
      <c r="L1098" s="35"/>
      <c r="M1098" s="36"/>
      <c r="N1098" s="37"/>
      <c r="O1098" s="37"/>
      <c r="P1098" s="37"/>
      <c r="Q1098" s="38"/>
      <c r="R1098" s="38"/>
      <c r="S1098" s="37"/>
      <c r="T1098" s="39"/>
      <c r="U1098" s="39"/>
      <c r="V1098" s="40"/>
      <c r="X1098" t="str">
        <f>IF(('1 - Cover page'!$B$9-M1098)&lt;6,"&lt;=5 Days","&gt;5 Days")</f>
        <v>&lt;=5 Days</v>
      </c>
      <c r="Y1098" t="str">
        <f>IF(('1 - Cover page'!$B$9-M1098)=0,"0", IF(('1 - Cover page'!$B$9-M1098)= 1,"1", IF(('1 - Cover page'!$B$9-M1098)= 2,"2", IF(('1 - Cover page'!$B$9-M1098)= 3,"3", IF(('1 - Cover page'!$B$9-M1098)= 4,"4", IF(('1 - Cover page'!$B$9-M1098)= 5,"5", IF(('1 - Cover page'!$B$9-M1098)= 6,"6", IF(('1 - Cover page'!$B$9-M1098)= 7,"7", IF(('1 - Cover page'!$B$9-M1098)= 8,"8", IF(('1 - Cover page'!$B$9-M1098)= 9,"9", IF(('1 - Cover page'!$B$9-M1098)= 10,"10", IF(('1 - Cover page'!$B$9-M1098)= 11,"11", IF(('1 - Cover page'!$B$9-M1098)= 12,"12", IF(('1 - Cover page'!$B$9-M1098)= 13,"13", IF(('1 - Cover page'!$B$9-M1098)= 14,"14", IF(('1 - Cover page'!$B$9-M1098)= 15,"15",  ""))))))))))))))))</f>
        <v>0</v>
      </c>
      <c r="Z1098" t="str">
        <f>IF(('1 - Cover page'!$B$9-I1098)=0,"0", IF(('1 - Cover page'!$B$9-I1098)= 1,"1", IF(('1 - Cover page'!$B$9-I1098)= 2,"2", IF(('1 - Cover page'!$B$9-I1098)= 3,"3", IF(('1 - Cover page'!$B$9-I1098)= 4,"4", IF(('1 - Cover page'!$B$9-I1098)= 5,"5", IF(('1 - Cover page'!$B$9-I1098)= 6,"6", IF(('1 - Cover page'!$B$9-I1098)= 7,"7", IF(('1 - Cover page'!$B$9-I1098)= 8,"8", IF(('1 - Cover page'!$B$9-I1098)= 9,"9", IF(('1 - Cover page'!$B$9-I1098)= 10,"10", IF(('1 - Cover page'!$B$9-I1098)= 11,"11", IF(('1 - Cover page'!$B$9-I1098)= 12,"12", IF(('1 - Cover page'!$B$9-I1098)= 13,"13", IF(('1 - Cover page'!$B$9-I1098)= 14,"14", IF(('1 - Cover page'!$B$9-I1098)= 15,"15",  ""))))))))))))))))</f>
        <v>0</v>
      </c>
      <c r="AA1098" t="e">
        <f>VLOOKUP(E1098,'Age group'!$A$2:$B$7,2,TRUE)</f>
        <v>#N/A</v>
      </c>
    </row>
    <row r="1099" spans="1:27" ht="12.75" x14ac:dyDescent="0.2">
      <c r="A1099" s="30">
        <v>1096</v>
      </c>
      <c r="B1099" s="31"/>
      <c r="C1099" s="31"/>
      <c r="D1099" s="32"/>
      <c r="E1099" s="104"/>
      <c r="F1099" s="31"/>
      <c r="G1099" s="31"/>
      <c r="H1099" s="33"/>
      <c r="I1099" s="16"/>
      <c r="J1099" s="34"/>
      <c r="K1099" s="34"/>
      <c r="L1099" s="35"/>
      <c r="M1099" s="36"/>
      <c r="N1099" s="37"/>
      <c r="O1099" s="37"/>
      <c r="P1099" s="37"/>
      <c r="Q1099" s="38"/>
      <c r="R1099" s="38"/>
      <c r="S1099" s="37"/>
      <c r="T1099" s="39"/>
      <c r="U1099" s="39"/>
      <c r="V1099" s="40"/>
      <c r="X1099" t="str">
        <f>IF(('1 - Cover page'!$B$9-M1099)&lt;6,"&lt;=5 Days","&gt;5 Days")</f>
        <v>&lt;=5 Days</v>
      </c>
      <c r="Y1099" t="str">
        <f>IF(('1 - Cover page'!$B$9-M1099)=0,"0", IF(('1 - Cover page'!$B$9-M1099)= 1,"1", IF(('1 - Cover page'!$B$9-M1099)= 2,"2", IF(('1 - Cover page'!$B$9-M1099)= 3,"3", IF(('1 - Cover page'!$B$9-M1099)= 4,"4", IF(('1 - Cover page'!$B$9-M1099)= 5,"5", IF(('1 - Cover page'!$B$9-M1099)= 6,"6", IF(('1 - Cover page'!$B$9-M1099)= 7,"7", IF(('1 - Cover page'!$B$9-M1099)= 8,"8", IF(('1 - Cover page'!$B$9-M1099)= 9,"9", IF(('1 - Cover page'!$B$9-M1099)= 10,"10", IF(('1 - Cover page'!$B$9-M1099)= 11,"11", IF(('1 - Cover page'!$B$9-M1099)= 12,"12", IF(('1 - Cover page'!$B$9-M1099)= 13,"13", IF(('1 - Cover page'!$B$9-M1099)= 14,"14", IF(('1 - Cover page'!$B$9-M1099)= 15,"15",  ""))))))))))))))))</f>
        <v>0</v>
      </c>
      <c r="Z1099" t="str">
        <f>IF(('1 - Cover page'!$B$9-I1099)=0,"0", IF(('1 - Cover page'!$B$9-I1099)= 1,"1", IF(('1 - Cover page'!$B$9-I1099)= 2,"2", IF(('1 - Cover page'!$B$9-I1099)= 3,"3", IF(('1 - Cover page'!$B$9-I1099)= 4,"4", IF(('1 - Cover page'!$B$9-I1099)= 5,"5", IF(('1 - Cover page'!$B$9-I1099)= 6,"6", IF(('1 - Cover page'!$B$9-I1099)= 7,"7", IF(('1 - Cover page'!$B$9-I1099)= 8,"8", IF(('1 - Cover page'!$B$9-I1099)= 9,"9", IF(('1 - Cover page'!$B$9-I1099)= 10,"10", IF(('1 - Cover page'!$B$9-I1099)= 11,"11", IF(('1 - Cover page'!$B$9-I1099)= 12,"12", IF(('1 - Cover page'!$B$9-I1099)= 13,"13", IF(('1 - Cover page'!$B$9-I1099)= 14,"14", IF(('1 - Cover page'!$B$9-I1099)= 15,"15",  ""))))))))))))))))</f>
        <v>0</v>
      </c>
      <c r="AA1099" t="e">
        <f>VLOOKUP(E1099,'Age group'!$A$2:$B$7,2,TRUE)</f>
        <v>#N/A</v>
      </c>
    </row>
    <row r="1100" spans="1:27" ht="12.75" x14ac:dyDescent="0.2">
      <c r="A1100" s="30">
        <v>1097</v>
      </c>
      <c r="B1100" s="31"/>
      <c r="C1100" s="31"/>
      <c r="D1100" s="32"/>
      <c r="E1100" s="104"/>
      <c r="F1100" s="31"/>
      <c r="G1100" s="31"/>
      <c r="H1100" s="33"/>
      <c r="I1100" s="16"/>
      <c r="J1100" s="34"/>
      <c r="K1100" s="34"/>
      <c r="L1100" s="35"/>
      <c r="M1100" s="36"/>
      <c r="N1100" s="37"/>
      <c r="O1100" s="37"/>
      <c r="P1100" s="37"/>
      <c r="Q1100" s="38"/>
      <c r="R1100" s="38"/>
      <c r="S1100" s="37"/>
      <c r="T1100" s="39"/>
      <c r="U1100" s="39"/>
      <c r="V1100" s="40"/>
      <c r="X1100" t="str">
        <f>IF(('1 - Cover page'!$B$9-M1100)&lt;6,"&lt;=5 Days","&gt;5 Days")</f>
        <v>&lt;=5 Days</v>
      </c>
      <c r="Y1100" t="str">
        <f>IF(('1 - Cover page'!$B$9-M1100)=0,"0", IF(('1 - Cover page'!$B$9-M1100)= 1,"1", IF(('1 - Cover page'!$B$9-M1100)= 2,"2", IF(('1 - Cover page'!$B$9-M1100)= 3,"3", IF(('1 - Cover page'!$B$9-M1100)= 4,"4", IF(('1 - Cover page'!$B$9-M1100)= 5,"5", IF(('1 - Cover page'!$B$9-M1100)= 6,"6", IF(('1 - Cover page'!$B$9-M1100)= 7,"7", IF(('1 - Cover page'!$B$9-M1100)= 8,"8", IF(('1 - Cover page'!$B$9-M1100)= 9,"9", IF(('1 - Cover page'!$B$9-M1100)= 10,"10", IF(('1 - Cover page'!$B$9-M1100)= 11,"11", IF(('1 - Cover page'!$B$9-M1100)= 12,"12", IF(('1 - Cover page'!$B$9-M1100)= 13,"13", IF(('1 - Cover page'!$B$9-M1100)= 14,"14", IF(('1 - Cover page'!$B$9-M1100)= 15,"15",  ""))))))))))))))))</f>
        <v>0</v>
      </c>
      <c r="Z1100" t="str">
        <f>IF(('1 - Cover page'!$B$9-I1100)=0,"0", IF(('1 - Cover page'!$B$9-I1100)= 1,"1", IF(('1 - Cover page'!$B$9-I1100)= 2,"2", IF(('1 - Cover page'!$B$9-I1100)= 3,"3", IF(('1 - Cover page'!$B$9-I1100)= 4,"4", IF(('1 - Cover page'!$B$9-I1100)= 5,"5", IF(('1 - Cover page'!$B$9-I1100)= 6,"6", IF(('1 - Cover page'!$B$9-I1100)= 7,"7", IF(('1 - Cover page'!$B$9-I1100)= 8,"8", IF(('1 - Cover page'!$B$9-I1100)= 9,"9", IF(('1 - Cover page'!$B$9-I1100)= 10,"10", IF(('1 - Cover page'!$B$9-I1100)= 11,"11", IF(('1 - Cover page'!$B$9-I1100)= 12,"12", IF(('1 - Cover page'!$B$9-I1100)= 13,"13", IF(('1 - Cover page'!$B$9-I1100)= 14,"14", IF(('1 - Cover page'!$B$9-I1100)= 15,"15",  ""))))))))))))))))</f>
        <v>0</v>
      </c>
      <c r="AA1100" t="e">
        <f>VLOOKUP(E1100,'Age group'!$A$2:$B$7,2,TRUE)</f>
        <v>#N/A</v>
      </c>
    </row>
    <row r="1101" spans="1:27" ht="12.75" x14ac:dyDescent="0.2">
      <c r="A1101" s="30">
        <v>1098</v>
      </c>
      <c r="B1101" s="31"/>
      <c r="C1101" s="31"/>
      <c r="D1101" s="32"/>
      <c r="E1101" s="104"/>
      <c r="F1101" s="31"/>
      <c r="G1101" s="31"/>
      <c r="H1101" s="33"/>
      <c r="I1101" s="16"/>
      <c r="J1101" s="34"/>
      <c r="K1101" s="34"/>
      <c r="L1101" s="35"/>
      <c r="M1101" s="36"/>
      <c r="N1101" s="37"/>
      <c r="O1101" s="37"/>
      <c r="P1101" s="37"/>
      <c r="Q1101" s="38"/>
      <c r="R1101" s="38"/>
      <c r="S1101" s="37"/>
      <c r="T1101" s="39"/>
      <c r="U1101" s="39"/>
      <c r="V1101" s="40"/>
      <c r="X1101" t="str">
        <f>IF(('1 - Cover page'!$B$9-M1101)&lt;6,"&lt;=5 Days","&gt;5 Days")</f>
        <v>&lt;=5 Days</v>
      </c>
      <c r="Y1101" t="str">
        <f>IF(('1 - Cover page'!$B$9-M1101)=0,"0", IF(('1 - Cover page'!$B$9-M1101)= 1,"1", IF(('1 - Cover page'!$B$9-M1101)= 2,"2", IF(('1 - Cover page'!$B$9-M1101)= 3,"3", IF(('1 - Cover page'!$B$9-M1101)= 4,"4", IF(('1 - Cover page'!$B$9-M1101)= 5,"5", IF(('1 - Cover page'!$B$9-M1101)= 6,"6", IF(('1 - Cover page'!$B$9-M1101)= 7,"7", IF(('1 - Cover page'!$B$9-M1101)= 8,"8", IF(('1 - Cover page'!$B$9-M1101)= 9,"9", IF(('1 - Cover page'!$B$9-M1101)= 10,"10", IF(('1 - Cover page'!$B$9-M1101)= 11,"11", IF(('1 - Cover page'!$B$9-M1101)= 12,"12", IF(('1 - Cover page'!$B$9-M1101)= 13,"13", IF(('1 - Cover page'!$B$9-M1101)= 14,"14", IF(('1 - Cover page'!$B$9-M1101)= 15,"15",  ""))))))))))))))))</f>
        <v>0</v>
      </c>
      <c r="Z1101" t="str">
        <f>IF(('1 - Cover page'!$B$9-I1101)=0,"0", IF(('1 - Cover page'!$B$9-I1101)= 1,"1", IF(('1 - Cover page'!$B$9-I1101)= 2,"2", IF(('1 - Cover page'!$B$9-I1101)= 3,"3", IF(('1 - Cover page'!$B$9-I1101)= 4,"4", IF(('1 - Cover page'!$B$9-I1101)= 5,"5", IF(('1 - Cover page'!$B$9-I1101)= 6,"6", IF(('1 - Cover page'!$B$9-I1101)= 7,"7", IF(('1 - Cover page'!$B$9-I1101)= 8,"8", IF(('1 - Cover page'!$B$9-I1101)= 9,"9", IF(('1 - Cover page'!$B$9-I1101)= 10,"10", IF(('1 - Cover page'!$B$9-I1101)= 11,"11", IF(('1 - Cover page'!$B$9-I1101)= 12,"12", IF(('1 - Cover page'!$B$9-I1101)= 13,"13", IF(('1 - Cover page'!$B$9-I1101)= 14,"14", IF(('1 - Cover page'!$B$9-I1101)= 15,"15",  ""))))))))))))))))</f>
        <v>0</v>
      </c>
      <c r="AA1101" t="e">
        <f>VLOOKUP(E1101,'Age group'!$A$2:$B$7,2,TRUE)</f>
        <v>#N/A</v>
      </c>
    </row>
    <row r="1102" spans="1:27" ht="12.75" x14ac:dyDescent="0.2">
      <c r="A1102" s="30">
        <v>1099</v>
      </c>
      <c r="B1102" s="31"/>
      <c r="C1102" s="31"/>
      <c r="D1102" s="32"/>
      <c r="E1102" s="104"/>
      <c r="F1102" s="31"/>
      <c r="G1102" s="31"/>
      <c r="H1102" s="33"/>
      <c r="I1102" s="16"/>
      <c r="J1102" s="34"/>
      <c r="K1102" s="34"/>
      <c r="L1102" s="35"/>
      <c r="M1102" s="36"/>
      <c r="N1102" s="37"/>
      <c r="O1102" s="37"/>
      <c r="P1102" s="37"/>
      <c r="Q1102" s="38"/>
      <c r="R1102" s="38"/>
      <c r="S1102" s="37"/>
      <c r="T1102" s="39"/>
      <c r="U1102" s="39"/>
      <c r="V1102" s="40"/>
      <c r="X1102" t="str">
        <f>IF(('1 - Cover page'!$B$9-M1102)&lt;6,"&lt;=5 Days","&gt;5 Days")</f>
        <v>&lt;=5 Days</v>
      </c>
      <c r="Y1102" t="str">
        <f>IF(('1 - Cover page'!$B$9-M1102)=0,"0", IF(('1 - Cover page'!$B$9-M1102)= 1,"1", IF(('1 - Cover page'!$B$9-M1102)= 2,"2", IF(('1 - Cover page'!$B$9-M1102)= 3,"3", IF(('1 - Cover page'!$B$9-M1102)= 4,"4", IF(('1 - Cover page'!$B$9-M1102)= 5,"5", IF(('1 - Cover page'!$B$9-M1102)= 6,"6", IF(('1 - Cover page'!$B$9-M1102)= 7,"7", IF(('1 - Cover page'!$B$9-M1102)= 8,"8", IF(('1 - Cover page'!$B$9-M1102)= 9,"9", IF(('1 - Cover page'!$B$9-M1102)= 10,"10", IF(('1 - Cover page'!$B$9-M1102)= 11,"11", IF(('1 - Cover page'!$B$9-M1102)= 12,"12", IF(('1 - Cover page'!$B$9-M1102)= 13,"13", IF(('1 - Cover page'!$B$9-M1102)= 14,"14", IF(('1 - Cover page'!$B$9-M1102)= 15,"15",  ""))))))))))))))))</f>
        <v>0</v>
      </c>
      <c r="Z1102" t="str">
        <f>IF(('1 - Cover page'!$B$9-I1102)=0,"0", IF(('1 - Cover page'!$B$9-I1102)= 1,"1", IF(('1 - Cover page'!$B$9-I1102)= 2,"2", IF(('1 - Cover page'!$B$9-I1102)= 3,"3", IF(('1 - Cover page'!$B$9-I1102)= 4,"4", IF(('1 - Cover page'!$B$9-I1102)= 5,"5", IF(('1 - Cover page'!$B$9-I1102)= 6,"6", IF(('1 - Cover page'!$B$9-I1102)= 7,"7", IF(('1 - Cover page'!$B$9-I1102)= 8,"8", IF(('1 - Cover page'!$B$9-I1102)= 9,"9", IF(('1 - Cover page'!$B$9-I1102)= 10,"10", IF(('1 - Cover page'!$B$9-I1102)= 11,"11", IF(('1 - Cover page'!$B$9-I1102)= 12,"12", IF(('1 - Cover page'!$B$9-I1102)= 13,"13", IF(('1 - Cover page'!$B$9-I1102)= 14,"14", IF(('1 - Cover page'!$B$9-I1102)= 15,"15",  ""))))))))))))))))</f>
        <v>0</v>
      </c>
      <c r="AA1102" t="e">
        <f>VLOOKUP(E1102,'Age group'!$A$2:$B$7,2,TRUE)</f>
        <v>#N/A</v>
      </c>
    </row>
    <row r="1103" spans="1:27" ht="12.75" x14ac:dyDescent="0.2">
      <c r="A1103" s="30">
        <v>1100</v>
      </c>
      <c r="B1103" s="31"/>
      <c r="C1103" s="31"/>
      <c r="D1103" s="32"/>
      <c r="E1103" s="104"/>
      <c r="F1103" s="31"/>
      <c r="G1103" s="31"/>
      <c r="H1103" s="33"/>
      <c r="I1103" s="16"/>
      <c r="J1103" s="34"/>
      <c r="K1103" s="34"/>
      <c r="L1103" s="35"/>
      <c r="M1103" s="36"/>
      <c r="N1103" s="37"/>
      <c r="O1103" s="37"/>
      <c r="P1103" s="37"/>
      <c r="Q1103" s="38"/>
      <c r="R1103" s="38"/>
      <c r="S1103" s="37"/>
      <c r="T1103" s="39"/>
      <c r="U1103" s="39"/>
      <c r="V1103" s="40"/>
      <c r="X1103" t="str">
        <f>IF(('1 - Cover page'!$B$9-M1103)&lt;6,"&lt;=5 Days","&gt;5 Days")</f>
        <v>&lt;=5 Days</v>
      </c>
      <c r="Y1103" t="str">
        <f>IF(('1 - Cover page'!$B$9-M1103)=0,"0", IF(('1 - Cover page'!$B$9-M1103)= 1,"1", IF(('1 - Cover page'!$B$9-M1103)= 2,"2", IF(('1 - Cover page'!$B$9-M1103)= 3,"3", IF(('1 - Cover page'!$B$9-M1103)= 4,"4", IF(('1 - Cover page'!$B$9-M1103)= 5,"5", IF(('1 - Cover page'!$B$9-M1103)= 6,"6", IF(('1 - Cover page'!$B$9-M1103)= 7,"7", IF(('1 - Cover page'!$B$9-M1103)= 8,"8", IF(('1 - Cover page'!$B$9-M1103)= 9,"9", IF(('1 - Cover page'!$B$9-M1103)= 10,"10", IF(('1 - Cover page'!$B$9-M1103)= 11,"11", IF(('1 - Cover page'!$B$9-M1103)= 12,"12", IF(('1 - Cover page'!$B$9-M1103)= 13,"13", IF(('1 - Cover page'!$B$9-M1103)= 14,"14", IF(('1 - Cover page'!$B$9-M1103)= 15,"15",  ""))))))))))))))))</f>
        <v>0</v>
      </c>
      <c r="Z1103" t="str">
        <f>IF(('1 - Cover page'!$B$9-I1103)=0,"0", IF(('1 - Cover page'!$B$9-I1103)= 1,"1", IF(('1 - Cover page'!$B$9-I1103)= 2,"2", IF(('1 - Cover page'!$B$9-I1103)= 3,"3", IF(('1 - Cover page'!$B$9-I1103)= 4,"4", IF(('1 - Cover page'!$B$9-I1103)= 5,"5", IF(('1 - Cover page'!$B$9-I1103)= 6,"6", IF(('1 - Cover page'!$B$9-I1103)= 7,"7", IF(('1 - Cover page'!$B$9-I1103)= 8,"8", IF(('1 - Cover page'!$B$9-I1103)= 9,"9", IF(('1 - Cover page'!$B$9-I1103)= 10,"10", IF(('1 - Cover page'!$B$9-I1103)= 11,"11", IF(('1 - Cover page'!$B$9-I1103)= 12,"12", IF(('1 - Cover page'!$B$9-I1103)= 13,"13", IF(('1 - Cover page'!$B$9-I1103)= 14,"14", IF(('1 - Cover page'!$B$9-I1103)= 15,"15",  ""))))))))))))))))</f>
        <v>0</v>
      </c>
      <c r="AA1103" t="e">
        <f>VLOOKUP(E1103,'Age group'!$A$2:$B$7,2,TRUE)</f>
        <v>#N/A</v>
      </c>
    </row>
    <row r="1104" spans="1:27" ht="12.75" x14ac:dyDescent="0.2">
      <c r="A1104" s="30">
        <v>1101</v>
      </c>
      <c r="B1104" s="31"/>
      <c r="C1104" s="31"/>
      <c r="D1104" s="32"/>
      <c r="E1104" s="104"/>
      <c r="F1104" s="31"/>
      <c r="G1104" s="31"/>
      <c r="H1104" s="33"/>
      <c r="I1104" s="16"/>
      <c r="J1104" s="34"/>
      <c r="K1104" s="34"/>
      <c r="L1104" s="35"/>
      <c r="M1104" s="36"/>
      <c r="N1104" s="37"/>
      <c r="O1104" s="37"/>
      <c r="P1104" s="37"/>
      <c r="Q1104" s="38"/>
      <c r="R1104" s="38"/>
      <c r="S1104" s="37"/>
      <c r="T1104" s="39"/>
      <c r="U1104" s="39"/>
      <c r="V1104" s="40"/>
      <c r="X1104" t="str">
        <f>IF(('1 - Cover page'!$B$9-M1104)&lt;6,"&lt;=5 Days","&gt;5 Days")</f>
        <v>&lt;=5 Days</v>
      </c>
      <c r="Y1104" t="str">
        <f>IF(('1 - Cover page'!$B$9-M1104)=0,"0", IF(('1 - Cover page'!$B$9-M1104)= 1,"1", IF(('1 - Cover page'!$B$9-M1104)= 2,"2", IF(('1 - Cover page'!$B$9-M1104)= 3,"3", IF(('1 - Cover page'!$B$9-M1104)= 4,"4", IF(('1 - Cover page'!$B$9-M1104)= 5,"5", IF(('1 - Cover page'!$B$9-M1104)= 6,"6", IF(('1 - Cover page'!$B$9-M1104)= 7,"7", IF(('1 - Cover page'!$B$9-M1104)= 8,"8", IF(('1 - Cover page'!$B$9-M1104)= 9,"9", IF(('1 - Cover page'!$B$9-M1104)= 10,"10", IF(('1 - Cover page'!$B$9-M1104)= 11,"11", IF(('1 - Cover page'!$B$9-M1104)= 12,"12", IF(('1 - Cover page'!$B$9-M1104)= 13,"13", IF(('1 - Cover page'!$B$9-M1104)= 14,"14", IF(('1 - Cover page'!$B$9-M1104)= 15,"15",  ""))))))))))))))))</f>
        <v>0</v>
      </c>
      <c r="Z1104" t="str">
        <f>IF(('1 - Cover page'!$B$9-I1104)=0,"0", IF(('1 - Cover page'!$B$9-I1104)= 1,"1", IF(('1 - Cover page'!$B$9-I1104)= 2,"2", IF(('1 - Cover page'!$B$9-I1104)= 3,"3", IF(('1 - Cover page'!$B$9-I1104)= 4,"4", IF(('1 - Cover page'!$B$9-I1104)= 5,"5", IF(('1 - Cover page'!$B$9-I1104)= 6,"6", IF(('1 - Cover page'!$B$9-I1104)= 7,"7", IF(('1 - Cover page'!$B$9-I1104)= 8,"8", IF(('1 - Cover page'!$B$9-I1104)= 9,"9", IF(('1 - Cover page'!$B$9-I1104)= 10,"10", IF(('1 - Cover page'!$B$9-I1104)= 11,"11", IF(('1 - Cover page'!$B$9-I1104)= 12,"12", IF(('1 - Cover page'!$B$9-I1104)= 13,"13", IF(('1 - Cover page'!$B$9-I1104)= 14,"14", IF(('1 - Cover page'!$B$9-I1104)= 15,"15",  ""))))))))))))))))</f>
        <v>0</v>
      </c>
      <c r="AA1104" t="e">
        <f>VLOOKUP(E1104,'Age group'!$A$2:$B$7,2,TRUE)</f>
        <v>#N/A</v>
      </c>
    </row>
    <row r="1105" spans="1:27" ht="12.75" x14ac:dyDescent="0.2">
      <c r="A1105" s="30">
        <v>1102</v>
      </c>
      <c r="B1105" s="31"/>
      <c r="C1105" s="31"/>
      <c r="D1105" s="32"/>
      <c r="E1105" s="104"/>
      <c r="F1105" s="31"/>
      <c r="G1105" s="31"/>
      <c r="H1105" s="33"/>
      <c r="I1105" s="16"/>
      <c r="J1105" s="34"/>
      <c r="K1105" s="34"/>
      <c r="L1105" s="35"/>
      <c r="M1105" s="36"/>
      <c r="N1105" s="37"/>
      <c r="O1105" s="37"/>
      <c r="P1105" s="37"/>
      <c r="Q1105" s="38"/>
      <c r="R1105" s="38"/>
      <c r="S1105" s="37"/>
      <c r="T1105" s="39"/>
      <c r="U1105" s="39"/>
      <c r="V1105" s="40"/>
      <c r="X1105" t="str">
        <f>IF(('1 - Cover page'!$B$9-M1105)&lt;6,"&lt;=5 Days","&gt;5 Days")</f>
        <v>&lt;=5 Days</v>
      </c>
      <c r="Y1105" t="str">
        <f>IF(('1 - Cover page'!$B$9-M1105)=0,"0", IF(('1 - Cover page'!$B$9-M1105)= 1,"1", IF(('1 - Cover page'!$B$9-M1105)= 2,"2", IF(('1 - Cover page'!$B$9-M1105)= 3,"3", IF(('1 - Cover page'!$B$9-M1105)= 4,"4", IF(('1 - Cover page'!$B$9-M1105)= 5,"5", IF(('1 - Cover page'!$B$9-M1105)= 6,"6", IF(('1 - Cover page'!$B$9-M1105)= 7,"7", IF(('1 - Cover page'!$B$9-M1105)= 8,"8", IF(('1 - Cover page'!$B$9-M1105)= 9,"9", IF(('1 - Cover page'!$B$9-M1105)= 10,"10", IF(('1 - Cover page'!$B$9-M1105)= 11,"11", IF(('1 - Cover page'!$B$9-M1105)= 12,"12", IF(('1 - Cover page'!$B$9-M1105)= 13,"13", IF(('1 - Cover page'!$B$9-M1105)= 14,"14", IF(('1 - Cover page'!$B$9-M1105)= 15,"15",  ""))))))))))))))))</f>
        <v>0</v>
      </c>
      <c r="Z1105" t="str">
        <f>IF(('1 - Cover page'!$B$9-I1105)=0,"0", IF(('1 - Cover page'!$B$9-I1105)= 1,"1", IF(('1 - Cover page'!$B$9-I1105)= 2,"2", IF(('1 - Cover page'!$B$9-I1105)= 3,"3", IF(('1 - Cover page'!$B$9-I1105)= 4,"4", IF(('1 - Cover page'!$B$9-I1105)= 5,"5", IF(('1 - Cover page'!$B$9-I1105)= 6,"6", IF(('1 - Cover page'!$B$9-I1105)= 7,"7", IF(('1 - Cover page'!$B$9-I1105)= 8,"8", IF(('1 - Cover page'!$B$9-I1105)= 9,"9", IF(('1 - Cover page'!$B$9-I1105)= 10,"10", IF(('1 - Cover page'!$B$9-I1105)= 11,"11", IF(('1 - Cover page'!$B$9-I1105)= 12,"12", IF(('1 - Cover page'!$B$9-I1105)= 13,"13", IF(('1 - Cover page'!$B$9-I1105)= 14,"14", IF(('1 - Cover page'!$B$9-I1105)= 15,"15",  ""))))))))))))))))</f>
        <v>0</v>
      </c>
      <c r="AA1105" t="e">
        <f>VLOOKUP(E1105,'Age group'!$A$2:$B$7,2,TRUE)</f>
        <v>#N/A</v>
      </c>
    </row>
    <row r="1106" spans="1:27" ht="12.75" x14ac:dyDescent="0.2">
      <c r="A1106" s="30">
        <v>1103</v>
      </c>
      <c r="B1106" s="31"/>
      <c r="C1106" s="31"/>
      <c r="D1106" s="32"/>
      <c r="E1106" s="104"/>
      <c r="F1106" s="31"/>
      <c r="G1106" s="31"/>
      <c r="H1106" s="33"/>
      <c r="I1106" s="16"/>
      <c r="J1106" s="34"/>
      <c r="K1106" s="34"/>
      <c r="L1106" s="35"/>
      <c r="M1106" s="36"/>
      <c r="N1106" s="37"/>
      <c r="O1106" s="37"/>
      <c r="P1106" s="37"/>
      <c r="Q1106" s="38"/>
      <c r="R1106" s="38"/>
      <c r="S1106" s="37"/>
      <c r="T1106" s="39"/>
      <c r="U1106" s="39"/>
      <c r="V1106" s="40"/>
      <c r="X1106" t="str">
        <f>IF(('1 - Cover page'!$B$9-M1106)&lt;6,"&lt;=5 Days","&gt;5 Days")</f>
        <v>&lt;=5 Days</v>
      </c>
      <c r="Y1106" t="str">
        <f>IF(('1 - Cover page'!$B$9-M1106)=0,"0", IF(('1 - Cover page'!$B$9-M1106)= 1,"1", IF(('1 - Cover page'!$B$9-M1106)= 2,"2", IF(('1 - Cover page'!$B$9-M1106)= 3,"3", IF(('1 - Cover page'!$B$9-M1106)= 4,"4", IF(('1 - Cover page'!$B$9-M1106)= 5,"5", IF(('1 - Cover page'!$B$9-M1106)= 6,"6", IF(('1 - Cover page'!$B$9-M1106)= 7,"7", IF(('1 - Cover page'!$B$9-M1106)= 8,"8", IF(('1 - Cover page'!$B$9-M1106)= 9,"9", IF(('1 - Cover page'!$B$9-M1106)= 10,"10", IF(('1 - Cover page'!$B$9-M1106)= 11,"11", IF(('1 - Cover page'!$B$9-M1106)= 12,"12", IF(('1 - Cover page'!$B$9-M1106)= 13,"13", IF(('1 - Cover page'!$B$9-M1106)= 14,"14", IF(('1 - Cover page'!$B$9-M1106)= 15,"15",  ""))))))))))))))))</f>
        <v>0</v>
      </c>
      <c r="Z1106" t="str">
        <f>IF(('1 - Cover page'!$B$9-I1106)=0,"0", IF(('1 - Cover page'!$B$9-I1106)= 1,"1", IF(('1 - Cover page'!$B$9-I1106)= 2,"2", IF(('1 - Cover page'!$B$9-I1106)= 3,"3", IF(('1 - Cover page'!$B$9-I1106)= 4,"4", IF(('1 - Cover page'!$B$9-I1106)= 5,"5", IF(('1 - Cover page'!$B$9-I1106)= 6,"6", IF(('1 - Cover page'!$B$9-I1106)= 7,"7", IF(('1 - Cover page'!$B$9-I1106)= 8,"8", IF(('1 - Cover page'!$B$9-I1106)= 9,"9", IF(('1 - Cover page'!$B$9-I1106)= 10,"10", IF(('1 - Cover page'!$B$9-I1106)= 11,"11", IF(('1 - Cover page'!$B$9-I1106)= 12,"12", IF(('1 - Cover page'!$B$9-I1106)= 13,"13", IF(('1 - Cover page'!$B$9-I1106)= 14,"14", IF(('1 - Cover page'!$B$9-I1106)= 15,"15",  ""))))))))))))))))</f>
        <v>0</v>
      </c>
      <c r="AA1106" t="e">
        <f>VLOOKUP(E1106,'Age group'!$A$2:$B$7,2,TRUE)</f>
        <v>#N/A</v>
      </c>
    </row>
    <row r="1107" spans="1:27" ht="12.75" x14ac:dyDescent="0.2">
      <c r="A1107" s="30">
        <v>1104</v>
      </c>
      <c r="B1107" s="31"/>
      <c r="C1107" s="31"/>
      <c r="D1107" s="32"/>
      <c r="E1107" s="104"/>
      <c r="F1107" s="31"/>
      <c r="G1107" s="31"/>
      <c r="H1107" s="33"/>
      <c r="I1107" s="16"/>
      <c r="J1107" s="34"/>
      <c r="K1107" s="34"/>
      <c r="L1107" s="35"/>
      <c r="M1107" s="36"/>
      <c r="N1107" s="37"/>
      <c r="O1107" s="37"/>
      <c r="P1107" s="37"/>
      <c r="Q1107" s="38"/>
      <c r="R1107" s="38"/>
      <c r="S1107" s="37"/>
      <c r="T1107" s="39"/>
      <c r="U1107" s="39"/>
      <c r="V1107" s="40"/>
      <c r="X1107" t="str">
        <f>IF(('1 - Cover page'!$B$9-M1107)&lt;6,"&lt;=5 Days","&gt;5 Days")</f>
        <v>&lt;=5 Days</v>
      </c>
      <c r="Y1107" t="str">
        <f>IF(('1 - Cover page'!$B$9-M1107)=0,"0", IF(('1 - Cover page'!$B$9-M1107)= 1,"1", IF(('1 - Cover page'!$B$9-M1107)= 2,"2", IF(('1 - Cover page'!$B$9-M1107)= 3,"3", IF(('1 - Cover page'!$B$9-M1107)= 4,"4", IF(('1 - Cover page'!$B$9-M1107)= 5,"5", IF(('1 - Cover page'!$B$9-M1107)= 6,"6", IF(('1 - Cover page'!$B$9-M1107)= 7,"7", IF(('1 - Cover page'!$B$9-M1107)= 8,"8", IF(('1 - Cover page'!$B$9-M1107)= 9,"9", IF(('1 - Cover page'!$B$9-M1107)= 10,"10", IF(('1 - Cover page'!$B$9-M1107)= 11,"11", IF(('1 - Cover page'!$B$9-M1107)= 12,"12", IF(('1 - Cover page'!$B$9-M1107)= 13,"13", IF(('1 - Cover page'!$B$9-M1107)= 14,"14", IF(('1 - Cover page'!$B$9-M1107)= 15,"15",  ""))))))))))))))))</f>
        <v>0</v>
      </c>
      <c r="Z1107" t="str">
        <f>IF(('1 - Cover page'!$B$9-I1107)=0,"0", IF(('1 - Cover page'!$B$9-I1107)= 1,"1", IF(('1 - Cover page'!$B$9-I1107)= 2,"2", IF(('1 - Cover page'!$B$9-I1107)= 3,"3", IF(('1 - Cover page'!$B$9-I1107)= 4,"4", IF(('1 - Cover page'!$B$9-I1107)= 5,"5", IF(('1 - Cover page'!$B$9-I1107)= 6,"6", IF(('1 - Cover page'!$B$9-I1107)= 7,"7", IF(('1 - Cover page'!$B$9-I1107)= 8,"8", IF(('1 - Cover page'!$B$9-I1107)= 9,"9", IF(('1 - Cover page'!$B$9-I1107)= 10,"10", IF(('1 - Cover page'!$B$9-I1107)= 11,"11", IF(('1 - Cover page'!$B$9-I1107)= 12,"12", IF(('1 - Cover page'!$B$9-I1107)= 13,"13", IF(('1 - Cover page'!$B$9-I1107)= 14,"14", IF(('1 - Cover page'!$B$9-I1107)= 15,"15",  ""))))))))))))))))</f>
        <v>0</v>
      </c>
      <c r="AA1107" t="e">
        <f>VLOOKUP(E1107,'Age group'!$A$2:$B$7,2,TRUE)</f>
        <v>#N/A</v>
      </c>
    </row>
    <row r="1108" spans="1:27" ht="12.75" x14ac:dyDescent="0.2">
      <c r="A1108" s="30">
        <v>1105</v>
      </c>
      <c r="B1108" s="31"/>
      <c r="C1108" s="31"/>
      <c r="D1108" s="32"/>
      <c r="E1108" s="104"/>
      <c r="F1108" s="31"/>
      <c r="G1108" s="31"/>
      <c r="H1108" s="33"/>
      <c r="I1108" s="16"/>
      <c r="J1108" s="34"/>
      <c r="K1108" s="34"/>
      <c r="L1108" s="35"/>
      <c r="M1108" s="36"/>
      <c r="N1108" s="37"/>
      <c r="O1108" s="37"/>
      <c r="P1108" s="37"/>
      <c r="Q1108" s="38"/>
      <c r="R1108" s="38"/>
      <c r="S1108" s="37"/>
      <c r="T1108" s="39"/>
      <c r="U1108" s="39"/>
      <c r="V1108" s="40"/>
      <c r="X1108" t="str">
        <f>IF(('1 - Cover page'!$B$9-M1108)&lt;6,"&lt;=5 Days","&gt;5 Days")</f>
        <v>&lt;=5 Days</v>
      </c>
      <c r="Y1108" t="str">
        <f>IF(('1 - Cover page'!$B$9-M1108)=0,"0", IF(('1 - Cover page'!$B$9-M1108)= 1,"1", IF(('1 - Cover page'!$B$9-M1108)= 2,"2", IF(('1 - Cover page'!$B$9-M1108)= 3,"3", IF(('1 - Cover page'!$B$9-M1108)= 4,"4", IF(('1 - Cover page'!$B$9-M1108)= 5,"5", IF(('1 - Cover page'!$B$9-M1108)= 6,"6", IF(('1 - Cover page'!$B$9-M1108)= 7,"7", IF(('1 - Cover page'!$B$9-M1108)= 8,"8", IF(('1 - Cover page'!$B$9-M1108)= 9,"9", IF(('1 - Cover page'!$B$9-M1108)= 10,"10", IF(('1 - Cover page'!$B$9-M1108)= 11,"11", IF(('1 - Cover page'!$B$9-M1108)= 12,"12", IF(('1 - Cover page'!$B$9-M1108)= 13,"13", IF(('1 - Cover page'!$B$9-M1108)= 14,"14", IF(('1 - Cover page'!$B$9-M1108)= 15,"15",  ""))))))))))))))))</f>
        <v>0</v>
      </c>
      <c r="Z1108" t="str">
        <f>IF(('1 - Cover page'!$B$9-I1108)=0,"0", IF(('1 - Cover page'!$B$9-I1108)= 1,"1", IF(('1 - Cover page'!$B$9-I1108)= 2,"2", IF(('1 - Cover page'!$B$9-I1108)= 3,"3", IF(('1 - Cover page'!$B$9-I1108)= 4,"4", IF(('1 - Cover page'!$B$9-I1108)= 5,"5", IF(('1 - Cover page'!$B$9-I1108)= 6,"6", IF(('1 - Cover page'!$B$9-I1108)= 7,"7", IF(('1 - Cover page'!$B$9-I1108)= 8,"8", IF(('1 - Cover page'!$B$9-I1108)= 9,"9", IF(('1 - Cover page'!$B$9-I1108)= 10,"10", IF(('1 - Cover page'!$B$9-I1108)= 11,"11", IF(('1 - Cover page'!$B$9-I1108)= 12,"12", IF(('1 - Cover page'!$B$9-I1108)= 13,"13", IF(('1 - Cover page'!$B$9-I1108)= 14,"14", IF(('1 - Cover page'!$B$9-I1108)= 15,"15",  ""))))))))))))))))</f>
        <v>0</v>
      </c>
      <c r="AA1108" t="e">
        <f>VLOOKUP(E1108,'Age group'!$A$2:$B$7,2,TRUE)</f>
        <v>#N/A</v>
      </c>
    </row>
    <row r="1109" spans="1:27" ht="12.75" x14ac:dyDescent="0.2">
      <c r="A1109" s="30">
        <v>1106</v>
      </c>
      <c r="B1109" s="31"/>
      <c r="C1109" s="31"/>
      <c r="D1109" s="32"/>
      <c r="E1109" s="104"/>
      <c r="F1109" s="31"/>
      <c r="G1109" s="31"/>
      <c r="H1109" s="33"/>
      <c r="I1109" s="16"/>
      <c r="J1109" s="34"/>
      <c r="K1109" s="34"/>
      <c r="L1109" s="35"/>
      <c r="M1109" s="36"/>
      <c r="N1109" s="37"/>
      <c r="O1109" s="37"/>
      <c r="P1109" s="37"/>
      <c r="Q1109" s="38"/>
      <c r="R1109" s="38"/>
      <c r="S1109" s="37"/>
      <c r="T1109" s="39"/>
      <c r="U1109" s="39"/>
      <c r="V1109" s="40"/>
      <c r="X1109" t="str">
        <f>IF(('1 - Cover page'!$B$9-M1109)&lt;6,"&lt;=5 Days","&gt;5 Days")</f>
        <v>&lt;=5 Days</v>
      </c>
      <c r="Y1109" t="str">
        <f>IF(('1 - Cover page'!$B$9-M1109)=0,"0", IF(('1 - Cover page'!$B$9-M1109)= 1,"1", IF(('1 - Cover page'!$B$9-M1109)= 2,"2", IF(('1 - Cover page'!$B$9-M1109)= 3,"3", IF(('1 - Cover page'!$B$9-M1109)= 4,"4", IF(('1 - Cover page'!$B$9-M1109)= 5,"5", IF(('1 - Cover page'!$B$9-M1109)= 6,"6", IF(('1 - Cover page'!$B$9-M1109)= 7,"7", IF(('1 - Cover page'!$B$9-M1109)= 8,"8", IF(('1 - Cover page'!$B$9-M1109)= 9,"9", IF(('1 - Cover page'!$B$9-M1109)= 10,"10", IF(('1 - Cover page'!$B$9-M1109)= 11,"11", IF(('1 - Cover page'!$B$9-M1109)= 12,"12", IF(('1 - Cover page'!$B$9-M1109)= 13,"13", IF(('1 - Cover page'!$B$9-M1109)= 14,"14", IF(('1 - Cover page'!$B$9-M1109)= 15,"15",  ""))))))))))))))))</f>
        <v>0</v>
      </c>
      <c r="Z1109" t="str">
        <f>IF(('1 - Cover page'!$B$9-I1109)=0,"0", IF(('1 - Cover page'!$B$9-I1109)= 1,"1", IF(('1 - Cover page'!$B$9-I1109)= 2,"2", IF(('1 - Cover page'!$B$9-I1109)= 3,"3", IF(('1 - Cover page'!$B$9-I1109)= 4,"4", IF(('1 - Cover page'!$B$9-I1109)= 5,"5", IF(('1 - Cover page'!$B$9-I1109)= 6,"6", IF(('1 - Cover page'!$B$9-I1109)= 7,"7", IF(('1 - Cover page'!$B$9-I1109)= 8,"8", IF(('1 - Cover page'!$B$9-I1109)= 9,"9", IF(('1 - Cover page'!$B$9-I1109)= 10,"10", IF(('1 - Cover page'!$B$9-I1109)= 11,"11", IF(('1 - Cover page'!$B$9-I1109)= 12,"12", IF(('1 - Cover page'!$B$9-I1109)= 13,"13", IF(('1 - Cover page'!$B$9-I1109)= 14,"14", IF(('1 - Cover page'!$B$9-I1109)= 15,"15",  ""))))))))))))))))</f>
        <v>0</v>
      </c>
      <c r="AA1109" t="e">
        <f>VLOOKUP(E1109,'Age group'!$A$2:$B$7,2,TRUE)</f>
        <v>#N/A</v>
      </c>
    </row>
    <row r="1110" spans="1:27" ht="12.75" x14ac:dyDescent="0.2">
      <c r="A1110" s="30">
        <v>1107</v>
      </c>
      <c r="B1110" s="31"/>
      <c r="C1110" s="31"/>
      <c r="D1110" s="32"/>
      <c r="E1110" s="104"/>
      <c r="F1110" s="31"/>
      <c r="G1110" s="31"/>
      <c r="H1110" s="33"/>
      <c r="I1110" s="16"/>
      <c r="J1110" s="34"/>
      <c r="K1110" s="34"/>
      <c r="L1110" s="35"/>
      <c r="M1110" s="36"/>
      <c r="N1110" s="37"/>
      <c r="O1110" s="37"/>
      <c r="P1110" s="37"/>
      <c r="Q1110" s="38"/>
      <c r="R1110" s="38"/>
      <c r="S1110" s="37"/>
      <c r="T1110" s="39"/>
      <c r="U1110" s="39"/>
      <c r="V1110" s="40"/>
      <c r="X1110" t="str">
        <f>IF(('1 - Cover page'!$B$9-M1110)&lt;6,"&lt;=5 Days","&gt;5 Days")</f>
        <v>&lt;=5 Days</v>
      </c>
      <c r="Y1110" t="str">
        <f>IF(('1 - Cover page'!$B$9-M1110)=0,"0", IF(('1 - Cover page'!$B$9-M1110)= 1,"1", IF(('1 - Cover page'!$B$9-M1110)= 2,"2", IF(('1 - Cover page'!$B$9-M1110)= 3,"3", IF(('1 - Cover page'!$B$9-M1110)= 4,"4", IF(('1 - Cover page'!$B$9-M1110)= 5,"5", IF(('1 - Cover page'!$B$9-M1110)= 6,"6", IF(('1 - Cover page'!$B$9-M1110)= 7,"7", IF(('1 - Cover page'!$B$9-M1110)= 8,"8", IF(('1 - Cover page'!$B$9-M1110)= 9,"9", IF(('1 - Cover page'!$B$9-M1110)= 10,"10", IF(('1 - Cover page'!$B$9-M1110)= 11,"11", IF(('1 - Cover page'!$B$9-M1110)= 12,"12", IF(('1 - Cover page'!$B$9-M1110)= 13,"13", IF(('1 - Cover page'!$B$9-M1110)= 14,"14", IF(('1 - Cover page'!$B$9-M1110)= 15,"15",  ""))))))))))))))))</f>
        <v>0</v>
      </c>
      <c r="Z1110" t="str">
        <f>IF(('1 - Cover page'!$B$9-I1110)=0,"0", IF(('1 - Cover page'!$B$9-I1110)= 1,"1", IF(('1 - Cover page'!$B$9-I1110)= 2,"2", IF(('1 - Cover page'!$B$9-I1110)= 3,"3", IF(('1 - Cover page'!$B$9-I1110)= 4,"4", IF(('1 - Cover page'!$B$9-I1110)= 5,"5", IF(('1 - Cover page'!$B$9-I1110)= 6,"6", IF(('1 - Cover page'!$B$9-I1110)= 7,"7", IF(('1 - Cover page'!$B$9-I1110)= 8,"8", IF(('1 - Cover page'!$B$9-I1110)= 9,"9", IF(('1 - Cover page'!$B$9-I1110)= 10,"10", IF(('1 - Cover page'!$B$9-I1110)= 11,"11", IF(('1 - Cover page'!$B$9-I1110)= 12,"12", IF(('1 - Cover page'!$B$9-I1110)= 13,"13", IF(('1 - Cover page'!$B$9-I1110)= 14,"14", IF(('1 - Cover page'!$B$9-I1110)= 15,"15",  ""))))))))))))))))</f>
        <v>0</v>
      </c>
      <c r="AA1110" t="e">
        <f>VLOOKUP(E1110,'Age group'!$A$2:$B$7,2,TRUE)</f>
        <v>#N/A</v>
      </c>
    </row>
    <row r="1111" spans="1:27" ht="12.75" x14ac:dyDescent="0.2">
      <c r="A1111" s="30">
        <v>1108</v>
      </c>
      <c r="B1111" s="31"/>
      <c r="C1111" s="31"/>
      <c r="D1111" s="32"/>
      <c r="E1111" s="104"/>
      <c r="F1111" s="31"/>
      <c r="G1111" s="31"/>
      <c r="H1111" s="33"/>
      <c r="I1111" s="16"/>
      <c r="J1111" s="34"/>
      <c r="K1111" s="34"/>
      <c r="L1111" s="35"/>
      <c r="M1111" s="36"/>
      <c r="N1111" s="37"/>
      <c r="O1111" s="37"/>
      <c r="P1111" s="37"/>
      <c r="Q1111" s="38"/>
      <c r="R1111" s="38"/>
      <c r="S1111" s="37"/>
      <c r="T1111" s="39"/>
      <c r="U1111" s="39"/>
      <c r="V1111" s="40"/>
      <c r="X1111" t="str">
        <f>IF(('1 - Cover page'!$B$9-M1111)&lt;6,"&lt;=5 Days","&gt;5 Days")</f>
        <v>&lt;=5 Days</v>
      </c>
      <c r="Y1111" t="str">
        <f>IF(('1 - Cover page'!$B$9-M1111)=0,"0", IF(('1 - Cover page'!$B$9-M1111)= 1,"1", IF(('1 - Cover page'!$B$9-M1111)= 2,"2", IF(('1 - Cover page'!$B$9-M1111)= 3,"3", IF(('1 - Cover page'!$B$9-M1111)= 4,"4", IF(('1 - Cover page'!$B$9-M1111)= 5,"5", IF(('1 - Cover page'!$B$9-M1111)= 6,"6", IF(('1 - Cover page'!$B$9-M1111)= 7,"7", IF(('1 - Cover page'!$B$9-M1111)= 8,"8", IF(('1 - Cover page'!$B$9-M1111)= 9,"9", IF(('1 - Cover page'!$B$9-M1111)= 10,"10", IF(('1 - Cover page'!$B$9-M1111)= 11,"11", IF(('1 - Cover page'!$B$9-M1111)= 12,"12", IF(('1 - Cover page'!$B$9-M1111)= 13,"13", IF(('1 - Cover page'!$B$9-M1111)= 14,"14", IF(('1 - Cover page'!$B$9-M1111)= 15,"15",  ""))))))))))))))))</f>
        <v>0</v>
      </c>
      <c r="Z1111" t="str">
        <f>IF(('1 - Cover page'!$B$9-I1111)=0,"0", IF(('1 - Cover page'!$B$9-I1111)= 1,"1", IF(('1 - Cover page'!$B$9-I1111)= 2,"2", IF(('1 - Cover page'!$B$9-I1111)= 3,"3", IF(('1 - Cover page'!$B$9-I1111)= 4,"4", IF(('1 - Cover page'!$B$9-I1111)= 5,"5", IF(('1 - Cover page'!$B$9-I1111)= 6,"6", IF(('1 - Cover page'!$B$9-I1111)= 7,"7", IF(('1 - Cover page'!$B$9-I1111)= 8,"8", IF(('1 - Cover page'!$B$9-I1111)= 9,"9", IF(('1 - Cover page'!$B$9-I1111)= 10,"10", IF(('1 - Cover page'!$B$9-I1111)= 11,"11", IF(('1 - Cover page'!$B$9-I1111)= 12,"12", IF(('1 - Cover page'!$B$9-I1111)= 13,"13", IF(('1 - Cover page'!$B$9-I1111)= 14,"14", IF(('1 - Cover page'!$B$9-I1111)= 15,"15",  ""))))))))))))))))</f>
        <v>0</v>
      </c>
      <c r="AA1111" t="e">
        <f>VLOOKUP(E1111,'Age group'!$A$2:$B$7,2,TRUE)</f>
        <v>#N/A</v>
      </c>
    </row>
    <row r="1112" spans="1:27" ht="12.75" x14ac:dyDescent="0.2">
      <c r="A1112" s="30">
        <v>1109</v>
      </c>
      <c r="B1112" s="31"/>
      <c r="C1112" s="31"/>
      <c r="D1112" s="32"/>
      <c r="E1112" s="104"/>
      <c r="F1112" s="31"/>
      <c r="G1112" s="31"/>
      <c r="H1112" s="33"/>
      <c r="I1112" s="16"/>
      <c r="J1112" s="34"/>
      <c r="K1112" s="34"/>
      <c r="L1112" s="35"/>
      <c r="M1112" s="36"/>
      <c r="N1112" s="37"/>
      <c r="O1112" s="37"/>
      <c r="P1112" s="37"/>
      <c r="Q1112" s="38"/>
      <c r="R1112" s="38"/>
      <c r="S1112" s="37"/>
      <c r="T1112" s="39"/>
      <c r="U1112" s="39"/>
      <c r="V1112" s="40"/>
      <c r="X1112" t="str">
        <f>IF(('1 - Cover page'!$B$9-M1112)&lt;6,"&lt;=5 Days","&gt;5 Days")</f>
        <v>&lt;=5 Days</v>
      </c>
      <c r="Y1112" t="str">
        <f>IF(('1 - Cover page'!$B$9-M1112)=0,"0", IF(('1 - Cover page'!$B$9-M1112)= 1,"1", IF(('1 - Cover page'!$B$9-M1112)= 2,"2", IF(('1 - Cover page'!$B$9-M1112)= 3,"3", IF(('1 - Cover page'!$B$9-M1112)= 4,"4", IF(('1 - Cover page'!$B$9-M1112)= 5,"5", IF(('1 - Cover page'!$B$9-M1112)= 6,"6", IF(('1 - Cover page'!$B$9-M1112)= 7,"7", IF(('1 - Cover page'!$B$9-M1112)= 8,"8", IF(('1 - Cover page'!$B$9-M1112)= 9,"9", IF(('1 - Cover page'!$B$9-M1112)= 10,"10", IF(('1 - Cover page'!$B$9-M1112)= 11,"11", IF(('1 - Cover page'!$B$9-M1112)= 12,"12", IF(('1 - Cover page'!$B$9-M1112)= 13,"13", IF(('1 - Cover page'!$B$9-M1112)= 14,"14", IF(('1 - Cover page'!$B$9-M1112)= 15,"15",  ""))))))))))))))))</f>
        <v>0</v>
      </c>
      <c r="Z1112" t="str">
        <f>IF(('1 - Cover page'!$B$9-I1112)=0,"0", IF(('1 - Cover page'!$B$9-I1112)= 1,"1", IF(('1 - Cover page'!$B$9-I1112)= 2,"2", IF(('1 - Cover page'!$B$9-I1112)= 3,"3", IF(('1 - Cover page'!$B$9-I1112)= 4,"4", IF(('1 - Cover page'!$B$9-I1112)= 5,"5", IF(('1 - Cover page'!$B$9-I1112)= 6,"6", IF(('1 - Cover page'!$B$9-I1112)= 7,"7", IF(('1 - Cover page'!$B$9-I1112)= 8,"8", IF(('1 - Cover page'!$B$9-I1112)= 9,"9", IF(('1 - Cover page'!$B$9-I1112)= 10,"10", IF(('1 - Cover page'!$B$9-I1112)= 11,"11", IF(('1 - Cover page'!$B$9-I1112)= 12,"12", IF(('1 - Cover page'!$B$9-I1112)= 13,"13", IF(('1 - Cover page'!$B$9-I1112)= 14,"14", IF(('1 - Cover page'!$B$9-I1112)= 15,"15",  ""))))))))))))))))</f>
        <v>0</v>
      </c>
      <c r="AA1112" t="e">
        <f>VLOOKUP(E1112,'Age group'!$A$2:$B$7,2,TRUE)</f>
        <v>#N/A</v>
      </c>
    </row>
    <row r="1113" spans="1:27" ht="12.75" x14ac:dyDescent="0.2">
      <c r="A1113" s="30">
        <v>1110</v>
      </c>
      <c r="B1113" s="31"/>
      <c r="C1113" s="31"/>
      <c r="D1113" s="32"/>
      <c r="E1113" s="104"/>
      <c r="F1113" s="31"/>
      <c r="G1113" s="31"/>
      <c r="H1113" s="33"/>
      <c r="I1113" s="16"/>
      <c r="J1113" s="34"/>
      <c r="K1113" s="34"/>
      <c r="L1113" s="35"/>
      <c r="M1113" s="36"/>
      <c r="N1113" s="37"/>
      <c r="O1113" s="37"/>
      <c r="P1113" s="37"/>
      <c r="Q1113" s="38"/>
      <c r="R1113" s="38"/>
      <c r="S1113" s="37"/>
      <c r="T1113" s="39"/>
      <c r="U1113" s="39"/>
      <c r="V1113" s="40"/>
      <c r="X1113" t="str">
        <f>IF(('1 - Cover page'!$B$9-M1113)&lt;6,"&lt;=5 Days","&gt;5 Days")</f>
        <v>&lt;=5 Days</v>
      </c>
      <c r="Y1113" t="str">
        <f>IF(('1 - Cover page'!$B$9-M1113)=0,"0", IF(('1 - Cover page'!$B$9-M1113)= 1,"1", IF(('1 - Cover page'!$B$9-M1113)= 2,"2", IF(('1 - Cover page'!$B$9-M1113)= 3,"3", IF(('1 - Cover page'!$B$9-M1113)= 4,"4", IF(('1 - Cover page'!$B$9-M1113)= 5,"5", IF(('1 - Cover page'!$B$9-M1113)= 6,"6", IF(('1 - Cover page'!$B$9-M1113)= 7,"7", IF(('1 - Cover page'!$B$9-M1113)= 8,"8", IF(('1 - Cover page'!$B$9-M1113)= 9,"9", IF(('1 - Cover page'!$B$9-M1113)= 10,"10", IF(('1 - Cover page'!$B$9-M1113)= 11,"11", IF(('1 - Cover page'!$B$9-M1113)= 12,"12", IF(('1 - Cover page'!$B$9-M1113)= 13,"13", IF(('1 - Cover page'!$B$9-M1113)= 14,"14", IF(('1 - Cover page'!$B$9-M1113)= 15,"15",  ""))))))))))))))))</f>
        <v>0</v>
      </c>
      <c r="Z1113" t="str">
        <f>IF(('1 - Cover page'!$B$9-I1113)=0,"0", IF(('1 - Cover page'!$B$9-I1113)= 1,"1", IF(('1 - Cover page'!$B$9-I1113)= 2,"2", IF(('1 - Cover page'!$B$9-I1113)= 3,"3", IF(('1 - Cover page'!$B$9-I1113)= 4,"4", IF(('1 - Cover page'!$B$9-I1113)= 5,"5", IF(('1 - Cover page'!$B$9-I1113)= 6,"6", IF(('1 - Cover page'!$B$9-I1113)= 7,"7", IF(('1 - Cover page'!$B$9-I1113)= 8,"8", IF(('1 - Cover page'!$B$9-I1113)= 9,"9", IF(('1 - Cover page'!$B$9-I1113)= 10,"10", IF(('1 - Cover page'!$B$9-I1113)= 11,"11", IF(('1 - Cover page'!$B$9-I1113)= 12,"12", IF(('1 - Cover page'!$B$9-I1113)= 13,"13", IF(('1 - Cover page'!$B$9-I1113)= 14,"14", IF(('1 - Cover page'!$B$9-I1113)= 15,"15",  ""))))))))))))))))</f>
        <v>0</v>
      </c>
      <c r="AA1113" t="e">
        <f>VLOOKUP(E1113,'Age group'!$A$2:$B$7,2,TRUE)</f>
        <v>#N/A</v>
      </c>
    </row>
    <row r="1114" spans="1:27" ht="12.75" x14ac:dyDescent="0.2">
      <c r="A1114" s="30">
        <v>1111</v>
      </c>
      <c r="B1114" s="31"/>
      <c r="C1114" s="31"/>
      <c r="D1114" s="32"/>
      <c r="E1114" s="104"/>
      <c r="F1114" s="31"/>
      <c r="G1114" s="31"/>
      <c r="H1114" s="33"/>
      <c r="I1114" s="16"/>
      <c r="J1114" s="34"/>
      <c r="K1114" s="34"/>
      <c r="L1114" s="35"/>
      <c r="M1114" s="36"/>
      <c r="N1114" s="37"/>
      <c r="O1114" s="37"/>
      <c r="P1114" s="37"/>
      <c r="Q1114" s="38"/>
      <c r="R1114" s="38"/>
      <c r="S1114" s="37"/>
      <c r="T1114" s="39"/>
      <c r="U1114" s="39"/>
      <c r="V1114" s="40"/>
      <c r="X1114" t="str">
        <f>IF(('1 - Cover page'!$B$9-M1114)&lt;6,"&lt;=5 Days","&gt;5 Days")</f>
        <v>&lt;=5 Days</v>
      </c>
      <c r="Y1114" t="str">
        <f>IF(('1 - Cover page'!$B$9-M1114)=0,"0", IF(('1 - Cover page'!$B$9-M1114)= 1,"1", IF(('1 - Cover page'!$B$9-M1114)= 2,"2", IF(('1 - Cover page'!$B$9-M1114)= 3,"3", IF(('1 - Cover page'!$B$9-M1114)= 4,"4", IF(('1 - Cover page'!$B$9-M1114)= 5,"5", IF(('1 - Cover page'!$B$9-M1114)= 6,"6", IF(('1 - Cover page'!$B$9-M1114)= 7,"7", IF(('1 - Cover page'!$B$9-M1114)= 8,"8", IF(('1 - Cover page'!$B$9-M1114)= 9,"9", IF(('1 - Cover page'!$B$9-M1114)= 10,"10", IF(('1 - Cover page'!$B$9-M1114)= 11,"11", IF(('1 - Cover page'!$B$9-M1114)= 12,"12", IF(('1 - Cover page'!$B$9-M1114)= 13,"13", IF(('1 - Cover page'!$B$9-M1114)= 14,"14", IF(('1 - Cover page'!$B$9-M1114)= 15,"15",  ""))))))))))))))))</f>
        <v>0</v>
      </c>
      <c r="Z1114" t="str">
        <f>IF(('1 - Cover page'!$B$9-I1114)=0,"0", IF(('1 - Cover page'!$B$9-I1114)= 1,"1", IF(('1 - Cover page'!$B$9-I1114)= 2,"2", IF(('1 - Cover page'!$B$9-I1114)= 3,"3", IF(('1 - Cover page'!$B$9-I1114)= 4,"4", IF(('1 - Cover page'!$B$9-I1114)= 5,"5", IF(('1 - Cover page'!$B$9-I1114)= 6,"6", IF(('1 - Cover page'!$B$9-I1114)= 7,"7", IF(('1 - Cover page'!$B$9-I1114)= 8,"8", IF(('1 - Cover page'!$B$9-I1114)= 9,"9", IF(('1 - Cover page'!$B$9-I1114)= 10,"10", IF(('1 - Cover page'!$B$9-I1114)= 11,"11", IF(('1 - Cover page'!$B$9-I1114)= 12,"12", IF(('1 - Cover page'!$B$9-I1114)= 13,"13", IF(('1 - Cover page'!$B$9-I1114)= 14,"14", IF(('1 - Cover page'!$B$9-I1114)= 15,"15",  ""))))))))))))))))</f>
        <v>0</v>
      </c>
      <c r="AA1114" t="e">
        <f>VLOOKUP(E1114,'Age group'!$A$2:$B$7,2,TRUE)</f>
        <v>#N/A</v>
      </c>
    </row>
    <row r="1115" spans="1:27" ht="12.75" x14ac:dyDescent="0.2">
      <c r="A1115" s="30">
        <v>1112</v>
      </c>
      <c r="B1115" s="31"/>
      <c r="C1115" s="31"/>
      <c r="D1115" s="32"/>
      <c r="E1115" s="104"/>
      <c r="F1115" s="31"/>
      <c r="G1115" s="31"/>
      <c r="H1115" s="33"/>
      <c r="I1115" s="16"/>
      <c r="J1115" s="34"/>
      <c r="K1115" s="34"/>
      <c r="L1115" s="35"/>
      <c r="M1115" s="36"/>
      <c r="N1115" s="37"/>
      <c r="O1115" s="37"/>
      <c r="P1115" s="37"/>
      <c r="Q1115" s="38"/>
      <c r="R1115" s="38"/>
      <c r="S1115" s="37"/>
      <c r="T1115" s="39"/>
      <c r="U1115" s="39"/>
      <c r="V1115" s="40"/>
      <c r="X1115" t="str">
        <f>IF(('1 - Cover page'!$B$9-M1115)&lt;6,"&lt;=5 Days","&gt;5 Days")</f>
        <v>&lt;=5 Days</v>
      </c>
      <c r="Y1115" t="str">
        <f>IF(('1 - Cover page'!$B$9-M1115)=0,"0", IF(('1 - Cover page'!$B$9-M1115)= 1,"1", IF(('1 - Cover page'!$B$9-M1115)= 2,"2", IF(('1 - Cover page'!$B$9-M1115)= 3,"3", IF(('1 - Cover page'!$B$9-M1115)= 4,"4", IF(('1 - Cover page'!$B$9-M1115)= 5,"5", IF(('1 - Cover page'!$B$9-M1115)= 6,"6", IF(('1 - Cover page'!$B$9-M1115)= 7,"7", IF(('1 - Cover page'!$B$9-M1115)= 8,"8", IF(('1 - Cover page'!$B$9-M1115)= 9,"9", IF(('1 - Cover page'!$B$9-M1115)= 10,"10", IF(('1 - Cover page'!$B$9-M1115)= 11,"11", IF(('1 - Cover page'!$B$9-M1115)= 12,"12", IF(('1 - Cover page'!$B$9-M1115)= 13,"13", IF(('1 - Cover page'!$B$9-M1115)= 14,"14", IF(('1 - Cover page'!$B$9-M1115)= 15,"15",  ""))))))))))))))))</f>
        <v>0</v>
      </c>
      <c r="Z1115" t="str">
        <f>IF(('1 - Cover page'!$B$9-I1115)=0,"0", IF(('1 - Cover page'!$B$9-I1115)= 1,"1", IF(('1 - Cover page'!$B$9-I1115)= 2,"2", IF(('1 - Cover page'!$B$9-I1115)= 3,"3", IF(('1 - Cover page'!$B$9-I1115)= 4,"4", IF(('1 - Cover page'!$B$9-I1115)= 5,"5", IF(('1 - Cover page'!$B$9-I1115)= 6,"6", IF(('1 - Cover page'!$B$9-I1115)= 7,"7", IF(('1 - Cover page'!$B$9-I1115)= 8,"8", IF(('1 - Cover page'!$B$9-I1115)= 9,"9", IF(('1 - Cover page'!$B$9-I1115)= 10,"10", IF(('1 - Cover page'!$B$9-I1115)= 11,"11", IF(('1 - Cover page'!$B$9-I1115)= 12,"12", IF(('1 - Cover page'!$B$9-I1115)= 13,"13", IF(('1 - Cover page'!$B$9-I1115)= 14,"14", IF(('1 - Cover page'!$B$9-I1115)= 15,"15",  ""))))))))))))))))</f>
        <v>0</v>
      </c>
      <c r="AA1115" t="e">
        <f>VLOOKUP(E1115,'Age group'!$A$2:$B$7,2,TRUE)</f>
        <v>#N/A</v>
      </c>
    </row>
    <row r="1116" spans="1:27" ht="12.75" x14ac:dyDescent="0.2">
      <c r="A1116" s="30">
        <v>1113</v>
      </c>
      <c r="B1116" s="31"/>
      <c r="C1116" s="31"/>
      <c r="D1116" s="32"/>
      <c r="E1116" s="104"/>
      <c r="F1116" s="31"/>
      <c r="G1116" s="31"/>
      <c r="H1116" s="33"/>
      <c r="I1116" s="16"/>
      <c r="J1116" s="34"/>
      <c r="K1116" s="34"/>
      <c r="L1116" s="35"/>
      <c r="M1116" s="36"/>
      <c r="N1116" s="37"/>
      <c r="O1116" s="37"/>
      <c r="P1116" s="37"/>
      <c r="Q1116" s="38"/>
      <c r="R1116" s="38"/>
      <c r="S1116" s="37"/>
      <c r="T1116" s="39"/>
      <c r="U1116" s="39"/>
      <c r="V1116" s="40"/>
      <c r="X1116" t="str">
        <f>IF(('1 - Cover page'!$B$9-M1116)&lt;6,"&lt;=5 Days","&gt;5 Days")</f>
        <v>&lt;=5 Days</v>
      </c>
      <c r="Y1116" t="str">
        <f>IF(('1 - Cover page'!$B$9-M1116)=0,"0", IF(('1 - Cover page'!$B$9-M1116)= 1,"1", IF(('1 - Cover page'!$B$9-M1116)= 2,"2", IF(('1 - Cover page'!$B$9-M1116)= 3,"3", IF(('1 - Cover page'!$B$9-M1116)= 4,"4", IF(('1 - Cover page'!$B$9-M1116)= 5,"5", IF(('1 - Cover page'!$B$9-M1116)= 6,"6", IF(('1 - Cover page'!$B$9-M1116)= 7,"7", IF(('1 - Cover page'!$B$9-M1116)= 8,"8", IF(('1 - Cover page'!$B$9-M1116)= 9,"9", IF(('1 - Cover page'!$B$9-M1116)= 10,"10", IF(('1 - Cover page'!$B$9-M1116)= 11,"11", IF(('1 - Cover page'!$B$9-M1116)= 12,"12", IF(('1 - Cover page'!$B$9-M1116)= 13,"13", IF(('1 - Cover page'!$B$9-M1116)= 14,"14", IF(('1 - Cover page'!$B$9-M1116)= 15,"15",  ""))))))))))))))))</f>
        <v>0</v>
      </c>
      <c r="Z1116" t="str">
        <f>IF(('1 - Cover page'!$B$9-I1116)=0,"0", IF(('1 - Cover page'!$B$9-I1116)= 1,"1", IF(('1 - Cover page'!$B$9-I1116)= 2,"2", IF(('1 - Cover page'!$B$9-I1116)= 3,"3", IF(('1 - Cover page'!$B$9-I1116)= 4,"4", IF(('1 - Cover page'!$B$9-I1116)= 5,"5", IF(('1 - Cover page'!$B$9-I1116)= 6,"6", IF(('1 - Cover page'!$B$9-I1116)= 7,"7", IF(('1 - Cover page'!$B$9-I1116)= 8,"8", IF(('1 - Cover page'!$B$9-I1116)= 9,"9", IF(('1 - Cover page'!$B$9-I1116)= 10,"10", IF(('1 - Cover page'!$B$9-I1116)= 11,"11", IF(('1 - Cover page'!$B$9-I1116)= 12,"12", IF(('1 - Cover page'!$B$9-I1116)= 13,"13", IF(('1 - Cover page'!$B$9-I1116)= 14,"14", IF(('1 - Cover page'!$B$9-I1116)= 15,"15",  ""))))))))))))))))</f>
        <v>0</v>
      </c>
      <c r="AA1116" t="e">
        <f>VLOOKUP(E1116,'Age group'!$A$2:$B$7,2,TRUE)</f>
        <v>#N/A</v>
      </c>
    </row>
    <row r="1117" spans="1:27" ht="12.75" x14ac:dyDescent="0.2">
      <c r="A1117" s="30">
        <v>1114</v>
      </c>
      <c r="B1117" s="31"/>
      <c r="C1117" s="31"/>
      <c r="D1117" s="32"/>
      <c r="E1117" s="104"/>
      <c r="F1117" s="31"/>
      <c r="G1117" s="31"/>
      <c r="H1117" s="33"/>
      <c r="I1117" s="16"/>
      <c r="J1117" s="34"/>
      <c r="K1117" s="34"/>
      <c r="L1117" s="35"/>
      <c r="M1117" s="36"/>
      <c r="N1117" s="37"/>
      <c r="O1117" s="37"/>
      <c r="P1117" s="37"/>
      <c r="Q1117" s="38"/>
      <c r="R1117" s="38"/>
      <c r="S1117" s="37"/>
      <c r="T1117" s="39"/>
      <c r="U1117" s="39"/>
      <c r="V1117" s="40"/>
      <c r="X1117" t="str">
        <f>IF(('1 - Cover page'!$B$9-M1117)&lt;6,"&lt;=5 Days","&gt;5 Days")</f>
        <v>&lt;=5 Days</v>
      </c>
      <c r="Y1117" t="str">
        <f>IF(('1 - Cover page'!$B$9-M1117)=0,"0", IF(('1 - Cover page'!$B$9-M1117)= 1,"1", IF(('1 - Cover page'!$B$9-M1117)= 2,"2", IF(('1 - Cover page'!$B$9-M1117)= 3,"3", IF(('1 - Cover page'!$B$9-M1117)= 4,"4", IF(('1 - Cover page'!$B$9-M1117)= 5,"5", IF(('1 - Cover page'!$B$9-M1117)= 6,"6", IF(('1 - Cover page'!$B$9-M1117)= 7,"7", IF(('1 - Cover page'!$B$9-M1117)= 8,"8", IF(('1 - Cover page'!$B$9-M1117)= 9,"9", IF(('1 - Cover page'!$B$9-M1117)= 10,"10", IF(('1 - Cover page'!$B$9-M1117)= 11,"11", IF(('1 - Cover page'!$B$9-M1117)= 12,"12", IF(('1 - Cover page'!$B$9-M1117)= 13,"13", IF(('1 - Cover page'!$B$9-M1117)= 14,"14", IF(('1 - Cover page'!$B$9-M1117)= 15,"15",  ""))))))))))))))))</f>
        <v>0</v>
      </c>
      <c r="Z1117" t="str">
        <f>IF(('1 - Cover page'!$B$9-I1117)=0,"0", IF(('1 - Cover page'!$B$9-I1117)= 1,"1", IF(('1 - Cover page'!$B$9-I1117)= 2,"2", IF(('1 - Cover page'!$B$9-I1117)= 3,"3", IF(('1 - Cover page'!$B$9-I1117)= 4,"4", IF(('1 - Cover page'!$B$9-I1117)= 5,"5", IF(('1 - Cover page'!$B$9-I1117)= 6,"6", IF(('1 - Cover page'!$B$9-I1117)= 7,"7", IF(('1 - Cover page'!$B$9-I1117)= 8,"8", IF(('1 - Cover page'!$B$9-I1117)= 9,"9", IF(('1 - Cover page'!$B$9-I1117)= 10,"10", IF(('1 - Cover page'!$B$9-I1117)= 11,"11", IF(('1 - Cover page'!$B$9-I1117)= 12,"12", IF(('1 - Cover page'!$B$9-I1117)= 13,"13", IF(('1 - Cover page'!$B$9-I1117)= 14,"14", IF(('1 - Cover page'!$B$9-I1117)= 15,"15",  ""))))))))))))))))</f>
        <v>0</v>
      </c>
      <c r="AA1117" t="e">
        <f>VLOOKUP(E1117,'Age group'!$A$2:$B$7,2,TRUE)</f>
        <v>#N/A</v>
      </c>
    </row>
    <row r="1118" spans="1:27" ht="12.75" x14ac:dyDescent="0.2">
      <c r="A1118" s="30">
        <v>1115</v>
      </c>
      <c r="B1118" s="31"/>
      <c r="C1118" s="31"/>
      <c r="D1118" s="32"/>
      <c r="E1118" s="104"/>
      <c r="F1118" s="31"/>
      <c r="G1118" s="31"/>
      <c r="H1118" s="33"/>
      <c r="I1118" s="16"/>
      <c r="J1118" s="34"/>
      <c r="K1118" s="34"/>
      <c r="L1118" s="35"/>
      <c r="M1118" s="36"/>
      <c r="N1118" s="37"/>
      <c r="O1118" s="37"/>
      <c r="P1118" s="37"/>
      <c r="Q1118" s="38"/>
      <c r="R1118" s="38"/>
      <c r="S1118" s="37"/>
      <c r="T1118" s="39"/>
      <c r="U1118" s="39"/>
      <c r="V1118" s="40"/>
      <c r="X1118" t="str">
        <f>IF(('1 - Cover page'!$B$9-M1118)&lt;6,"&lt;=5 Days","&gt;5 Days")</f>
        <v>&lt;=5 Days</v>
      </c>
      <c r="Y1118" t="str">
        <f>IF(('1 - Cover page'!$B$9-M1118)=0,"0", IF(('1 - Cover page'!$B$9-M1118)= 1,"1", IF(('1 - Cover page'!$B$9-M1118)= 2,"2", IF(('1 - Cover page'!$B$9-M1118)= 3,"3", IF(('1 - Cover page'!$B$9-M1118)= 4,"4", IF(('1 - Cover page'!$B$9-M1118)= 5,"5", IF(('1 - Cover page'!$B$9-M1118)= 6,"6", IF(('1 - Cover page'!$B$9-M1118)= 7,"7", IF(('1 - Cover page'!$B$9-M1118)= 8,"8", IF(('1 - Cover page'!$B$9-M1118)= 9,"9", IF(('1 - Cover page'!$B$9-M1118)= 10,"10", IF(('1 - Cover page'!$B$9-M1118)= 11,"11", IF(('1 - Cover page'!$B$9-M1118)= 12,"12", IF(('1 - Cover page'!$B$9-M1118)= 13,"13", IF(('1 - Cover page'!$B$9-M1118)= 14,"14", IF(('1 - Cover page'!$B$9-M1118)= 15,"15",  ""))))))))))))))))</f>
        <v>0</v>
      </c>
      <c r="Z1118" t="str">
        <f>IF(('1 - Cover page'!$B$9-I1118)=0,"0", IF(('1 - Cover page'!$B$9-I1118)= 1,"1", IF(('1 - Cover page'!$B$9-I1118)= 2,"2", IF(('1 - Cover page'!$B$9-I1118)= 3,"3", IF(('1 - Cover page'!$B$9-I1118)= 4,"4", IF(('1 - Cover page'!$B$9-I1118)= 5,"5", IF(('1 - Cover page'!$B$9-I1118)= 6,"6", IF(('1 - Cover page'!$B$9-I1118)= 7,"7", IF(('1 - Cover page'!$B$9-I1118)= 8,"8", IF(('1 - Cover page'!$B$9-I1118)= 9,"9", IF(('1 - Cover page'!$B$9-I1118)= 10,"10", IF(('1 - Cover page'!$B$9-I1118)= 11,"11", IF(('1 - Cover page'!$B$9-I1118)= 12,"12", IF(('1 - Cover page'!$B$9-I1118)= 13,"13", IF(('1 - Cover page'!$B$9-I1118)= 14,"14", IF(('1 - Cover page'!$B$9-I1118)= 15,"15",  ""))))))))))))))))</f>
        <v>0</v>
      </c>
      <c r="AA1118" t="e">
        <f>VLOOKUP(E1118,'Age group'!$A$2:$B$7,2,TRUE)</f>
        <v>#N/A</v>
      </c>
    </row>
    <row r="1119" spans="1:27" ht="12.75" x14ac:dyDescent="0.2">
      <c r="A1119" s="30">
        <v>1116</v>
      </c>
      <c r="B1119" s="31"/>
      <c r="C1119" s="31"/>
      <c r="D1119" s="32"/>
      <c r="E1119" s="104"/>
      <c r="F1119" s="31"/>
      <c r="G1119" s="31"/>
      <c r="H1119" s="33"/>
      <c r="I1119" s="16"/>
      <c r="J1119" s="34"/>
      <c r="K1119" s="34"/>
      <c r="L1119" s="35"/>
      <c r="M1119" s="36"/>
      <c r="N1119" s="37"/>
      <c r="O1119" s="37"/>
      <c r="P1119" s="37"/>
      <c r="Q1119" s="38"/>
      <c r="R1119" s="38"/>
      <c r="S1119" s="37"/>
      <c r="T1119" s="39"/>
      <c r="U1119" s="39"/>
      <c r="V1119" s="40"/>
      <c r="X1119" t="str">
        <f>IF(('1 - Cover page'!$B$9-M1119)&lt;6,"&lt;=5 Days","&gt;5 Days")</f>
        <v>&lt;=5 Days</v>
      </c>
      <c r="Y1119" t="str">
        <f>IF(('1 - Cover page'!$B$9-M1119)=0,"0", IF(('1 - Cover page'!$B$9-M1119)= 1,"1", IF(('1 - Cover page'!$B$9-M1119)= 2,"2", IF(('1 - Cover page'!$B$9-M1119)= 3,"3", IF(('1 - Cover page'!$B$9-M1119)= 4,"4", IF(('1 - Cover page'!$B$9-M1119)= 5,"5", IF(('1 - Cover page'!$B$9-M1119)= 6,"6", IF(('1 - Cover page'!$B$9-M1119)= 7,"7", IF(('1 - Cover page'!$B$9-M1119)= 8,"8", IF(('1 - Cover page'!$B$9-M1119)= 9,"9", IF(('1 - Cover page'!$B$9-M1119)= 10,"10", IF(('1 - Cover page'!$B$9-M1119)= 11,"11", IF(('1 - Cover page'!$B$9-M1119)= 12,"12", IF(('1 - Cover page'!$B$9-M1119)= 13,"13", IF(('1 - Cover page'!$B$9-M1119)= 14,"14", IF(('1 - Cover page'!$B$9-M1119)= 15,"15",  ""))))))))))))))))</f>
        <v>0</v>
      </c>
      <c r="Z1119" t="str">
        <f>IF(('1 - Cover page'!$B$9-I1119)=0,"0", IF(('1 - Cover page'!$B$9-I1119)= 1,"1", IF(('1 - Cover page'!$B$9-I1119)= 2,"2", IF(('1 - Cover page'!$B$9-I1119)= 3,"3", IF(('1 - Cover page'!$B$9-I1119)= 4,"4", IF(('1 - Cover page'!$B$9-I1119)= 5,"5", IF(('1 - Cover page'!$B$9-I1119)= 6,"6", IF(('1 - Cover page'!$B$9-I1119)= 7,"7", IF(('1 - Cover page'!$B$9-I1119)= 8,"8", IF(('1 - Cover page'!$B$9-I1119)= 9,"9", IF(('1 - Cover page'!$B$9-I1119)= 10,"10", IF(('1 - Cover page'!$B$9-I1119)= 11,"11", IF(('1 - Cover page'!$B$9-I1119)= 12,"12", IF(('1 - Cover page'!$B$9-I1119)= 13,"13", IF(('1 - Cover page'!$B$9-I1119)= 14,"14", IF(('1 - Cover page'!$B$9-I1119)= 15,"15",  ""))))))))))))))))</f>
        <v>0</v>
      </c>
      <c r="AA1119" t="e">
        <f>VLOOKUP(E1119,'Age group'!$A$2:$B$7,2,TRUE)</f>
        <v>#N/A</v>
      </c>
    </row>
    <row r="1120" spans="1:27" ht="12.75" x14ac:dyDescent="0.2">
      <c r="A1120" s="30">
        <v>1117</v>
      </c>
      <c r="B1120" s="31"/>
      <c r="C1120" s="31"/>
      <c r="D1120" s="32"/>
      <c r="E1120" s="104"/>
      <c r="F1120" s="31"/>
      <c r="G1120" s="31"/>
      <c r="H1120" s="33"/>
      <c r="I1120" s="16"/>
      <c r="J1120" s="34"/>
      <c r="K1120" s="34"/>
      <c r="L1120" s="35"/>
      <c r="M1120" s="36"/>
      <c r="N1120" s="37"/>
      <c r="O1120" s="37"/>
      <c r="P1120" s="37"/>
      <c r="Q1120" s="38"/>
      <c r="R1120" s="38"/>
      <c r="S1120" s="37"/>
      <c r="T1120" s="39"/>
      <c r="U1120" s="39"/>
      <c r="V1120" s="40"/>
      <c r="X1120" t="str">
        <f>IF(('1 - Cover page'!$B$9-M1120)&lt;6,"&lt;=5 Days","&gt;5 Days")</f>
        <v>&lt;=5 Days</v>
      </c>
      <c r="Y1120" t="str">
        <f>IF(('1 - Cover page'!$B$9-M1120)=0,"0", IF(('1 - Cover page'!$B$9-M1120)= 1,"1", IF(('1 - Cover page'!$B$9-M1120)= 2,"2", IF(('1 - Cover page'!$B$9-M1120)= 3,"3", IF(('1 - Cover page'!$B$9-M1120)= 4,"4", IF(('1 - Cover page'!$B$9-M1120)= 5,"5", IF(('1 - Cover page'!$B$9-M1120)= 6,"6", IF(('1 - Cover page'!$B$9-M1120)= 7,"7", IF(('1 - Cover page'!$B$9-M1120)= 8,"8", IF(('1 - Cover page'!$B$9-M1120)= 9,"9", IF(('1 - Cover page'!$B$9-M1120)= 10,"10", IF(('1 - Cover page'!$B$9-M1120)= 11,"11", IF(('1 - Cover page'!$B$9-M1120)= 12,"12", IF(('1 - Cover page'!$B$9-M1120)= 13,"13", IF(('1 - Cover page'!$B$9-M1120)= 14,"14", IF(('1 - Cover page'!$B$9-M1120)= 15,"15",  ""))))))))))))))))</f>
        <v>0</v>
      </c>
      <c r="Z1120" t="str">
        <f>IF(('1 - Cover page'!$B$9-I1120)=0,"0", IF(('1 - Cover page'!$B$9-I1120)= 1,"1", IF(('1 - Cover page'!$B$9-I1120)= 2,"2", IF(('1 - Cover page'!$B$9-I1120)= 3,"3", IF(('1 - Cover page'!$B$9-I1120)= 4,"4", IF(('1 - Cover page'!$B$9-I1120)= 5,"5", IF(('1 - Cover page'!$B$9-I1120)= 6,"6", IF(('1 - Cover page'!$B$9-I1120)= 7,"7", IF(('1 - Cover page'!$B$9-I1120)= 8,"8", IF(('1 - Cover page'!$B$9-I1120)= 9,"9", IF(('1 - Cover page'!$B$9-I1120)= 10,"10", IF(('1 - Cover page'!$B$9-I1120)= 11,"11", IF(('1 - Cover page'!$B$9-I1120)= 12,"12", IF(('1 - Cover page'!$B$9-I1120)= 13,"13", IF(('1 - Cover page'!$B$9-I1120)= 14,"14", IF(('1 - Cover page'!$B$9-I1120)= 15,"15",  ""))))))))))))))))</f>
        <v>0</v>
      </c>
      <c r="AA1120" t="e">
        <f>VLOOKUP(E1120,'Age group'!$A$2:$B$7,2,TRUE)</f>
        <v>#N/A</v>
      </c>
    </row>
    <row r="1121" spans="1:27" ht="12.75" x14ac:dyDescent="0.2">
      <c r="A1121" s="30">
        <v>1118</v>
      </c>
      <c r="B1121" s="31"/>
      <c r="C1121" s="31"/>
      <c r="D1121" s="32"/>
      <c r="E1121" s="104"/>
      <c r="F1121" s="31"/>
      <c r="G1121" s="31"/>
      <c r="H1121" s="33"/>
      <c r="I1121" s="16"/>
      <c r="J1121" s="34"/>
      <c r="K1121" s="34"/>
      <c r="L1121" s="35"/>
      <c r="M1121" s="36"/>
      <c r="N1121" s="37"/>
      <c r="O1121" s="37"/>
      <c r="P1121" s="37"/>
      <c r="Q1121" s="38"/>
      <c r="R1121" s="38"/>
      <c r="S1121" s="37"/>
      <c r="T1121" s="39"/>
      <c r="U1121" s="39"/>
      <c r="V1121" s="40"/>
      <c r="X1121" t="str">
        <f>IF(('1 - Cover page'!$B$9-M1121)&lt;6,"&lt;=5 Days","&gt;5 Days")</f>
        <v>&lt;=5 Days</v>
      </c>
      <c r="Y1121" t="str">
        <f>IF(('1 - Cover page'!$B$9-M1121)=0,"0", IF(('1 - Cover page'!$B$9-M1121)= 1,"1", IF(('1 - Cover page'!$B$9-M1121)= 2,"2", IF(('1 - Cover page'!$B$9-M1121)= 3,"3", IF(('1 - Cover page'!$B$9-M1121)= 4,"4", IF(('1 - Cover page'!$B$9-M1121)= 5,"5", IF(('1 - Cover page'!$B$9-M1121)= 6,"6", IF(('1 - Cover page'!$B$9-M1121)= 7,"7", IF(('1 - Cover page'!$B$9-M1121)= 8,"8", IF(('1 - Cover page'!$B$9-M1121)= 9,"9", IF(('1 - Cover page'!$B$9-M1121)= 10,"10", IF(('1 - Cover page'!$B$9-M1121)= 11,"11", IF(('1 - Cover page'!$B$9-M1121)= 12,"12", IF(('1 - Cover page'!$B$9-M1121)= 13,"13", IF(('1 - Cover page'!$B$9-M1121)= 14,"14", IF(('1 - Cover page'!$B$9-M1121)= 15,"15",  ""))))))))))))))))</f>
        <v>0</v>
      </c>
      <c r="Z1121" t="str">
        <f>IF(('1 - Cover page'!$B$9-I1121)=0,"0", IF(('1 - Cover page'!$B$9-I1121)= 1,"1", IF(('1 - Cover page'!$B$9-I1121)= 2,"2", IF(('1 - Cover page'!$B$9-I1121)= 3,"3", IF(('1 - Cover page'!$B$9-I1121)= 4,"4", IF(('1 - Cover page'!$B$9-I1121)= 5,"5", IF(('1 - Cover page'!$B$9-I1121)= 6,"6", IF(('1 - Cover page'!$B$9-I1121)= 7,"7", IF(('1 - Cover page'!$B$9-I1121)= 8,"8", IF(('1 - Cover page'!$B$9-I1121)= 9,"9", IF(('1 - Cover page'!$B$9-I1121)= 10,"10", IF(('1 - Cover page'!$B$9-I1121)= 11,"11", IF(('1 - Cover page'!$B$9-I1121)= 12,"12", IF(('1 - Cover page'!$B$9-I1121)= 13,"13", IF(('1 - Cover page'!$B$9-I1121)= 14,"14", IF(('1 - Cover page'!$B$9-I1121)= 15,"15",  ""))))))))))))))))</f>
        <v>0</v>
      </c>
      <c r="AA1121" t="e">
        <f>VLOOKUP(E1121,'Age group'!$A$2:$B$7,2,TRUE)</f>
        <v>#N/A</v>
      </c>
    </row>
    <row r="1122" spans="1:27" ht="12.75" x14ac:dyDescent="0.2">
      <c r="A1122" s="30">
        <v>1119</v>
      </c>
      <c r="B1122" s="31"/>
      <c r="C1122" s="31"/>
      <c r="D1122" s="32"/>
      <c r="E1122" s="104"/>
      <c r="F1122" s="31"/>
      <c r="G1122" s="31"/>
      <c r="H1122" s="33"/>
      <c r="I1122" s="16"/>
      <c r="J1122" s="34"/>
      <c r="K1122" s="34"/>
      <c r="L1122" s="35"/>
      <c r="M1122" s="36"/>
      <c r="N1122" s="37"/>
      <c r="O1122" s="37"/>
      <c r="P1122" s="37"/>
      <c r="Q1122" s="38"/>
      <c r="R1122" s="38"/>
      <c r="S1122" s="37"/>
      <c r="T1122" s="39"/>
      <c r="U1122" s="39"/>
      <c r="V1122" s="40"/>
      <c r="X1122" t="str">
        <f>IF(('1 - Cover page'!$B$9-M1122)&lt;6,"&lt;=5 Days","&gt;5 Days")</f>
        <v>&lt;=5 Days</v>
      </c>
      <c r="Y1122" t="str">
        <f>IF(('1 - Cover page'!$B$9-M1122)=0,"0", IF(('1 - Cover page'!$B$9-M1122)= 1,"1", IF(('1 - Cover page'!$B$9-M1122)= 2,"2", IF(('1 - Cover page'!$B$9-M1122)= 3,"3", IF(('1 - Cover page'!$B$9-M1122)= 4,"4", IF(('1 - Cover page'!$B$9-M1122)= 5,"5", IF(('1 - Cover page'!$B$9-M1122)= 6,"6", IF(('1 - Cover page'!$B$9-M1122)= 7,"7", IF(('1 - Cover page'!$B$9-M1122)= 8,"8", IF(('1 - Cover page'!$B$9-M1122)= 9,"9", IF(('1 - Cover page'!$B$9-M1122)= 10,"10", IF(('1 - Cover page'!$B$9-M1122)= 11,"11", IF(('1 - Cover page'!$B$9-M1122)= 12,"12", IF(('1 - Cover page'!$B$9-M1122)= 13,"13", IF(('1 - Cover page'!$B$9-M1122)= 14,"14", IF(('1 - Cover page'!$B$9-M1122)= 15,"15",  ""))))))))))))))))</f>
        <v>0</v>
      </c>
      <c r="Z1122" t="str">
        <f>IF(('1 - Cover page'!$B$9-I1122)=0,"0", IF(('1 - Cover page'!$B$9-I1122)= 1,"1", IF(('1 - Cover page'!$B$9-I1122)= 2,"2", IF(('1 - Cover page'!$B$9-I1122)= 3,"3", IF(('1 - Cover page'!$B$9-I1122)= 4,"4", IF(('1 - Cover page'!$B$9-I1122)= 5,"5", IF(('1 - Cover page'!$B$9-I1122)= 6,"6", IF(('1 - Cover page'!$B$9-I1122)= 7,"7", IF(('1 - Cover page'!$B$9-I1122)= 8,"8", IF(('1 - Cover page'!$B$9-I1122)= 9,"9", IF(('1 - Cover page'!$B$9-I1122)= 10,"10", IF(('1 - Cover page'!$B$9-I1122)= 11,"11", IF(('1 - Cover page'!$B$9-I1122)= 12,"12", IF(('1 - Cover page'!$B$9-I1122)= 13,"13", IF(('1 - Cover page'!$B$9-I1122)= 14,"14", IF(('1 - Cover page'!$B$9-I1122)= 15,"15",  ""))))))))))))))))</f>
        <v>0</v>
      </c>
      <c r="AA1122" t="e">
        <f>VLOOKUP(E1122,'Age group'!$A$2:$B$7,2,TRUE)</f>
        <v>#N/A</v>
      </c>
    </row>
    <row r="1123" spans="1:27" ht="12.75" x14ac:dyDescent="0.2">
      <c r="A1123" s="30">
        <v>1120</v>
      </c>
      <c r="B1123" s="31"/>
      <c r="C1123" s="31"/>
      <c r="D1123" s="32"/>
      <c r="E1123" s="104"/>
      <c r="F1123" s="31"/>
      <c r="G1123" s="31"/>
      <c r="H1123" s="33"/>
      <c r="I1123" s="16"/>
      <c r="J1123" s="34"/>
      <c r="K1123" s="34"/>
      <c r="L1123" s="35"/>
      <c r="M1123" s="36"/>
      <c r="N1123" s="37"/>
      <c r="O1123" s="37"/>
      <c r="P1123" s="37"/>
      <c r="Q1123" s="38"/>
      <c r="R1123" s="38"/>
      <c r="S1123" s="37"/>
      <c r="T1123" s="39"/>
      <c r="U1123" s="39"/>
      <c r="V1123" s="40"/>
      <c r="X1123" t="str">
        <f>IF(('1 - Cover page'!$B$9-M1123)&lt;6,"&lt;=5 Days","&gt;5 Days")</f>
        <v>&lt;=5 Days</v>
      </c>
      <c r="Y1123" t="str">
        <f>IF(('1 - Cover page'!$B$9-M1123)=0,"0", IF(('1 - Cover page'!$B$9-M1123)= 1,"1", IF(('1 - Cover page'!$B$9-M1123)= 2,"2", IF(('1 - Cover page'!$B$9-M1123)= 3,"3", IF(('1 - Cover page'!$B$9-M1123)= 4,"4", IF(('1 - Cover page'!$B$9-M1123)= 5,"5", IF(('1 - Cover page'!$B$9-M1123)= 6,"6", IF(('1 - Cover page'!$B$9-M1123)= 7,"7", IF(('1 - Cover page'!$B$9-M1123)= 8,"8", IF(('1 - Cover page'!$B$9-M1123)= 9,"9", IF(('1 - Cover page'!$B$9-M1123)= 10,"10", IF(('1 - Cover page'!$B$9-M1123)= 11,"11", IF(('1 - Cover page'!$B$9-M1123)= 12,"12", IF(('1 - Cover page'!$B$9-M1123)= 13,"13", IF(('1 - Cover page'!$B$9-M1123)= 14,"14", IF(('1 - Cover page'!$B$9-M1123)= 15,"15",  ""))))))))))))))))</f>
        <v>0</v>
      </c>
      <c r="Z1123" t="str">
        <f>IF(('1 - Cover page'!$B$9-I1123)=0,"0", IF(('1 - Cover page'!$B$9-I1123)= 1,"1", IF(('1 - Cover page'!$B$9-I1123)= 2,"2", IF(('1 - Cover page'!$B$9-I1123)= 3,"3", IF(('1 - Cover page'!$B$9-I1123)= 4,"4", IF(('1 - Cover page'!$B$9-I1123)= 5,"5", IF(('1 - Cover page'!$B$9-I1123)= 6,"6", IF(('1 - Cover page'!$B$9-I1123)= 7,"7", IF(('1 - Cover page'!$B$9-I1123)= 8,"8", IF(('1 - Cover page'!$B$9-I1123)= 9,"9", IF(('1 - Cover page'!$B$9-I1123)= 10,"10", IF(('1 - Cover page'!$B$9-I1123)= 11,"11", IF(('1 - Cover page'!$B$9-I1123)= 12,"12", IF(('1 - Cover page'!$B$9-I1123)= 13,"13", IF(('1 - Cover page'!$B$9-I1123)= 14,"14", IF(('1 - Cover page'!$B$9-I1123)= 15,"15",  ""))))))))))))))))</f>
        <v>0</v>
      </c>
      <c r="AA1123" t="e">
        <f>VLOOKUP(E1123,'Age group'!$A$2:$B$7,2,TRUE)</f>
        <v>#N/A</v>
      </c>
    </row>
    <row r="1124" spans="1:27" ht="12.75" x14ac:dyDescent="0.2">
      <c r="A1124" s="30">
        <v>1121</v>
      </c>
      <c r="B1124" s="31"/>
      <c r="C1124" s="31"/>
      <c r="D1124" s="32"/>
      <c r="E1124" s="104"/>
      <c r="F1124" s="31"/>
      <c r="G1124" s="31"/>
      <c r="H1124" s="33"/>
      <c r="I1124" s="16"/>
      <c r="J1124" s="34"/>
      <c r="K1124" s="34"/>
      <c r="L1124" s="35"/>
      <c r="M1124" s="36"/>
      <c r="N1124" s="37"/>
      <c r="O1124" s="37"/>
      <c r="P1124" s="37"/>
      <c r="Q1124" s="38"/>
      <c r="R1124" s="38"/>
      <c r="S1124" s="37"/>
      <c r="T1124" s="39"/>
      <c r="U1124" s="39"/>
      <c r="V1124" s="40"/>
      <c r="X1124" t="str">
        <f>IF(('1 - Cover page'!$B$9-M1124)&lt;6,"&lt;=5 Days","&gt;5 Days")</f>
        <v>&lt;=5 Days</v>
      </c>
      <c r="Y1124" t="str">
        <f>IF(('1 - Cover page'!$B$9-M1124)=0,"0", IF(('1 - Cover page'!$B$9-M1124)= 1,"1", IF(('1 - Cover page'!$B$9-M1124)= 2,"2", IF(('1 - Cover page'!$B$9-M1124)= 3,"3", IF(('1 - Cover page'!$B$9-M1124)= 4,"4", IF(('1 - Cover page'!$B$9-M1124)= 5,"5", IF(('1 - Cover page'!$B$9-M1124)= 6,"6", IF(('1 - Cover page'!$B$9-M1124)= 7,"7", IF(('1 - Cover page'!$B$9-M1124)= 8,"8", IF(('1 - Cover page'!$B$9-M1124)= 9,"9", IF(('1 - Cover page'!$B$9-M1124)= 10,"10", IF(('1 - Cover page'!$B$9-M1124)= 11,"11", IF(('1 - Cover page'!$B$9-M1124)= 12,"12", IF(('1 - Cover page'!$B$9-M1124)= 13,"13", IF(('1 - Cover page'!$B$9-M1124)= 14,"14", IF(('1 - Cover page'!$B$9-M1124)= 15,"15",  ""))))))))))))))))</f>
        <v>0</v>
      </c>
      <c r="Z1124" t="str">
        <f>IF(('1 - Cover page'!$B$9-I1124)=0,"0", IF(('1 - Cover page'!$B$9-I1124)= 1,"1", IF(('1 - Cover page'!$B$9-I1124)= 2,"2", IF(('1 - Cover page'!$B$9-I1124)= 3,"3", IF(('1 - Cover page'!$B$9-I1124)= 4,"4", IF(('1 - Cover page'!$B$9-I1124)= 5,"5", IF(('1 - Cover page'!$B$9-I1124)= 6,"6", IF(('1 - Cover page'!$B$9-I1124)= 7,"7", IF(('1 - Cover page'!$B$9-I1124)= 8,"8", IF(('1 - Cover page'!$B$9-I1124)= 9,"9", IF(('1 - Cover page'!$B$9-I1124)= 10,"10", IF(('1 - Cover page'!$B$9-I1124)= 11,"11", IF(('1 - Cover page'!$B$9-I1124)= 12,"12", IF(('1 - Cover page'!$B$9-I1124)= 13,"13", IF(('1 - Cover page'!$B$9-I1124)= 14,"14", IF(('1 - Cover page'!$B$9-I1124)= 15,"15",  ""))))))))))))))))</f>
        <v>0</v>
      </c>
      <c r="AA1124" t="e">
        <f>VLOOKUP(E1124,'Age group'!$A$2:$B$7,2,TRUE)</f>
        <v>#N/A</v>
      </c>
    </row>
    <row r="1125" spans="1:27" ht="12.75" x14ac:dyDescent="0.2">
      <c r="A1125" s="30">
        <v>1122</v>
      </c>
      <c r="B1125" s="31"/>
      <c r="C1125" s="31"/>
      <c r="D1125" s="32"/>
      <c r="E1125" s="104"/>
      <c r="F1125" s="31"/>
      <c r="G1125" s="31"/>
      <c r="H1125" s="33"/>
      <c r="I1125" s="16"/>
      <c r="J1125" s="34"/>
      <c r="K1125" s="34"/>
      <c r="L1125" s="35"/>
      <c r="M1125" s="36"/>
      <c r="N1125" s="37"/>
      <c r="O1125" s="37"/>
      <c r="P1125" s="37"/>
      <c r="Q1125" s="38"/>
      <c r="R1125" s="38"/>
      <c r="S1125" s="37"/>
      <c r="T1125" s="39"/>
      <c r="U1125" s="39"/>
      <c r="V1125" s="40"/>
      <c r="X1125" t="str">
        <f>IF(('1 - Cover page'!$B$9-M1125)&lt;6,"&lt;=5 Days","&gt;5 Days")</f>
        <v>&lt;=5 Days</v>
      </c>
      <c r="Y1125" t="str">
        <f>IF(('1 - Cover page'!$B$9-M1125)=0,"0", IF(('1 - Cover page'!$B$9-M1125)= 1,"1", IF(('1 - Cover page'!$B$9-M1125)= 2,"2", IF(('1 - Cover page'!$B$9-M1125)= 3,"3", IF(('1 - Cover page'!$B$9-M1125)= 4,"4", IF(('1 - Cover page'!$B$9-M1125)= 5,"5", IF(('1 - Cover page'!$B$9-M1125)= 6,"6", IF(('1 - Cover page'!$B$9-M1125)= 7,"7", IF(('1 - Cover page'!$B$9-M1125)= 8,"8", IF(('1 - Cover page'!$B$9-M1125)= 9,"9", IF(('1 - Cover page'!$B$9-M1125)= 10,"10", IF(('1 - Cover page'!$B$9-M1125)= 11,"11", IF(('1 - Cover page'!$B$9-M1125)= 12,"12", IF(('1 - Cover page'!$B$9-M1125)= 13,"13", IF(('1 - Cover page'!$B$9-M1125)= 14,"14", IF(('1 - Cover page'!$B$9-M1125)= 15,"15",  ""))))))))))))))))</f>
        <v>0</v>
      </c>
      <c r="Z1125" t="str">
        <f>IF(('1 - Cover page'!$B$9-I1125)=0,"0", IF(('1 - Cover page'!$B$9-I1125)= 1,"1", IF(('1 - Cover page'!$B$9-I1125)= 2,"2", IF(('1 - Cover page'!$B$9-I1125)= 3,"3", IF(('1 - Cover page'!$B$9-I1125)= 4,"4", IF(('1 - Cover page'!$B$9-I1125)= 5,"5", IF(('1 - Cover page'!$B$9-I1125)= 6,"6", IF(('1 - Cover page'!$B$9-I1125)= 7,"7", IF(('1 - Cover page'!$B$9-I1125)= 8,"8", IF(('1 - Cover page'!$B$9-I1125)= 9,"9", IF(('1 - Cover page'!$B$9-I1125)= 10,"10", IF(('1 - Cover page'!$B$9-I1125)= 11,"11", IF(('1 - Cover page'!$B$9-I1125)= 12,"12", IF(('1 - Cover page'!$B$9-I1125)= 13,"13", IF(('1 - Cover page'!$B$9-I1125)= 14,"14", IF(('1 - Cover page'!$B$9-I1125)= 15,"15",  ""))))))))))))))))</f>
        <v>0</v>
      </c>
      <c r="AA1125" t="e">
        <f>VLOOKUP(E1125,'Age group'!$A$2:$B$7,2,TRUE)</f>
        <v>#N/A</v>
      </c>
    </row>
    <row r="1126" spans="1:27" ht="12.75" x14ac:dyDescent="0.2">
      <c r="A1126" s="30">
        <v>1123</v>
      </c>
      <c r="B1126" s="31"/>
      <c r="C1126" s="31"/>
      <c r="D1126" s="32"/>
      <c r="E1126" s="104"/>
      <c r="F1126" s="31"/>
      <c r="G1126" s="31"/>
      <c r="H1126" s="33"/>
      <c r="I1126" s="16"/>
      <c r="J1126" s="34"/>
      <c r="K1126" s="34"/>
      <c r="L1126" s="35"/>
      <c r="M1126" s="36"/>
      <c r="N1126" s="37"/>
      <c r="O1126" s="37"/>
      <c r="P1126" s="37"/>
      <c r="Q1126" s="38"/>
      <c r="R1126" s="38"/>
      <c r="S1126" s="37"/>
      <c r="T1126" s="39"/>
      <c r="U1126" s="39"/>
      <c r="V1126" s="40"/>
      <c r="X1126" t="str">
        <f>IF(('1 - Cover page'!$B$9-M1126)&lt;6,"&lt;=5 Days","&gt;5 Days")</f>
        <v>&lt;=5 Days</v>
      </c>
      <c r="Y1126" t="str">
        <f>IF(('1 - Cover page'!$B$9-M1126)=0,"0", IF(('1 - Cover page'!$B$9-M1126)= 1,"1", IF(('1 - Cover page'!$B$9-M1126)= 2,"2", IF(('1 - Cover page'!$B$9-M1126)= 3,"3", IF(('1 - Cover page'!$B$9-M1126)= 4,"4", IF(('1 - Cover page'!$B$9-M1126)= 5,"5", IF(('1 - Cover page'!$B$9-M1126)= 6,"6", IF(('1 - Cover page'!$B$9-M1126)= 7,"7", IF(('1 - Cover page'!$B$9-M1126)= 8,"8", IF(('1 - Cover page'!$B$9-M1126)= 9,"9", IF(('1 - Cover page'!$B$9-M1126)= 10,"10", IF(('1 - Cover page'!$B$9-M1126)= 11,"11", IF(('1 - Cover page'!$B$9-M1126)= 12,"12", IF(('1 - Cover page'!$B$9-M1126)= 13,"13", IF(('1 - Cover page'!$B$9-M1126)= 14,"14", IF(('1 - Cover page'!$B$9-M1126)= 15,"15",  ""))))))))))))))))</f>
        <v>0</v>
      </c>
      <c r="Z1126" t="str">
        <f>IF(('1 - Cover page'!$B$9-I1126)=0,"0", IF(('1 - Cover page'!$B$9-I1126)= 1,"1", IF(('1 - Cover page'!$B$9-I1126)= 2,"2", IF(('1 - Cover page'!$B$9-I1126)= 3,"3", IF(('1 - Cover page'!$B$9-I1126)= 4,"4", IF(('1 - Cover page'!$B$9-I1126)= 5,"5", IF(('1 - Cover page'!$B$9-I1126)= 6,"6", IF(('1 - Cover page'!$B$9-I1126)= 7,"7", IF(('1 - Cover page'!$B$9-I1126)= 8,"8", IF(('1 - Cover page'!$B$9-I1126)= 9,"9", IF(('1 - Cover page'!$B$9-I1126)= 10,"10", IF(('1 - Cover page'!$B$9-I1126)= 11,"11", IF(('1 - Cover page'!$B$9-I1126)= 12,"12", IF(('1 - Cover page'!$B$9-I1126)= 13,"13", IF(('1 - Cover page'!$B$9-I1126)= 14,"14", IF(('1 - Cover page'!$B$9-I1126)= 15,"15",  ""))))))))))))))))</f>
        <v>0</v>
      </c>
      <c r="AA1126" t="e">
        <f>VLOOKUP(E1126,'Age group'!$A$2:$B$7,2,TRUE)</f>
        <v>#N/A</v>
      </c>
    </row>
    <row r="1127" spans="1:27" ht="12.75" x14ac:dyDescent="0.2">
      <c r="A1127" s="30">
        <v>1124</v>
      </c>
      <c r="B1127" s="31"/>
      <c r="C1127" s="31"/>
      <c r="D1127" s="32"/>
      <c r="E1127" s="104"/>
      <c r="F1127" s="31"/>
      <c r="G1127" s="31"/>
      <c r="H1127" s="33"/>
      <c r="I1127" s="16"/>
      <c r="J1127" s="34"/>
      <c r="K1127" s="34"/>
      <c r="L1127" s="35"/>
      <c r="M1127" s="36"/>
      <c r="N1127" s="37"/>
      <c r="O1127" s="37"/>
      <c r="P1127" s="37"/>
      <c r="Q1127" s="38"/>
      <c r="R1127" s="38"/>
      <c r="S1127" s="37"/>
      <c r="T1127" s="39"/>
      <c r="U1127" s="39"/>
      <c r="V1127" s="40"/>
      <c r="X1127" t="str">
        <f>IF(('1 - Cover page'!$B$9-M1127)&lt;6,"&lt;=5 Days","&gt;5 Days")</f>
        <v>&lt;=5 Days</v>
      </c>
      <c r="Y1127" t="str">
        <f>IF(('1 - Cover page'!$B$9-M1127)=0,"0", IF(('1 - Cover page'!$B$9-M1127)= 1,"1", IF(('1 - Cover page'!$B$9-M1127)= 2,"2", IF(('1 - Cover page'!$B$9-M1127)= 3,"3", IF(('1 - Cover page'!$B$9-M1127)= 4,"4", IF(('1 - Cover page'!$B$9-M1127)= 5,"5", IF(('1 - Cover page'!$B$9-M1127)= 6,"6", IF(('1 - Cover page'!$B$9-M1127)= 7,"7", IF(('1 - Cover page'!$B$9-M1127)= 8,"8", IF(('1 - Cover page'!$B$9-M1127)= 9,"9", IF(('1 - Cover page'!$B$9-M1127)= 10,"10", IF(('1 - Cover page'!$B$9-M1127)= 11,"11", IF(('1 - Cover page'!$B$9-M1127)= 12,"12", IF(('1 - Cover page'!$B$9-M1127)= 13,"13", IF(('1 - Cover page'!$B$9-M1127)= 14,"14", IF(('1 - Cover page'!$B$9-M1127)= 15,"15",  ""))))))))))))))))</f>
        <v>0</v>
      </c>
      <c r="Z1127" t="str">
        <f>IF(('1 - Cover page'!$B$9-I1127)=0,"0", IF(('1 - Cover page'!$B$9-I1127)= 1,"1", IF(('1 - Cover page'!$B$9-I1127)= 2,"2", IF(('1 - Cover page'!$B$9-I1127)= 3,"3", IF(('1 - Cover page'!$B$9-I1127)= 4,"4", IF(('1 - Cover page'!$B$9-I1127)= 5,"5", IF(('1 - Cover page'!$B$9-I1127)= 6,"6", IF(('1 - Cover page'!$B$9-I1127)= 7,"7", IF(('1 - Cover page'!$B$9-I1127)= 8,"8", IF(('1 - Cover page'!$B$9-I1127)= 9,"9", IF(('1 - Cover page'!$B$9-I1127)= 10,"10", IF(('1 - Cover page'!$B$9-I1127)= 11,"11", IF(('1 - Cover page'!$B$9-I1127)= 12,"12", IF(('1 - Cover page'!$B$9-I1127)= 13,"13", IF(('1 - Cover page'!$B$9-I1127)= 14,"14", IF(('1 - Cover page'!$B$9-I1127)= 15,"15",  ""))))))))))))))))</f>
        <v>0</v>
      </c>
      <c r="AA1127" t="e">
        <f>VLOOKUP(E1127,'Age group'!$A$2:$B$7,2,TRUE)</f>
        <v>#N/A</v>
      </c>
    </row>
    <row r="1128" spans="1:27" ht="12.75" x14ac:dyDescent="0.2">
      <c r="A1128" s="30">
        <v>1125</v>
      </c>
      <c r="B1128" s="31"/>
      <c r="C1128" s="31"/>
      <c r="D1128" s="32"/>
      <c r="E1128" s="104"/>
      <c r="F1128" s="31"/>
      <c r="G1128" s="31"/>
      <c r="H1128" s="33"/>
      <c r="I1128" s="16"/>
      <c r="J1128" s="34"/>
      <c r="K1128" s="34"/>
      <c r="L1128" s="35"/>
      <c r="M1128" s="36"/>
      <c r="N1128" s="37"/>
      <c r="O1128" s="37"/>
      <c r="P1128" s="37"/>
      <c r="Q1128" s="38"/>
      <c r="R1128" s="38"/>
      <c r="S1128" s="37"/>
      <c r="T1128" s="39"/>
      <c r="U1128" s="39"/>
      <c r="V1128" s="40"/>
      <c r="X1128" t="str">
        <f>IF(('1 - Cover page'!$B$9-M1128)&lt;6,"&lt;=5 Days","&gt;5 Days")</f>
        <v>&lt;=5 Days</v>
      </c>
      <c r="Y1128" t="str">
        <f>IF(('1 - Cover page'!$B$9-M1128)=0,"0", IF(('1 - Cover page'!$B$9-M1128)= 1,"1", IF(('1 - Cover page'!$B$9-M1128)= 2,"2", IF(('1 - Cover page'!$B$9-M1128)= 3,"3", IF(('1 - Cover page'!$B$9-M1128)= 4,"4", IF(('1 - Cover page'!$B$9-M1128)= 5,"5", IF(('1 - Cover page'!$B$9-M1128)= 6,"6", IF(('1 - Cover page'!$B$9-M1128)= 7,"7", IF(('1 - Cover page'!$B$9-M1128)= 8,"8", IF(('1 - Cover page'!$B$9-M1128)= 9,"9", IF(('1 - Cover page'!$B$9-M1128)= 10,"10", IF(('1 - Cover page'!$B$9-M1128)= 11,"11", IF(('1 - Cover page'!$B$9-M1128)= 12,"12", IF(('1 - Cover page'!$B$9-M1128)= 13,"13", IF(('1 - Cover page'!$B$9-M1128)= 14,"14", IF(('1 - Cover page'!$B$9-M1128)= 15,"15",  ""))))))))))))))))</f>
        <v>0</v>
      </c>
      <c r="Z1128" t="str">
        <f>IF(('1 - Cover page'!$B$9-I1128)=0,"0", IF(('1 - Cover page'!$B$9-I1128)= 1,"1", IF(('1 - Cover page'!$B$9-I1128)= 2,"2", IF(('1 - Cover page'!$B$9-I1128)= 3,"3", IF(('1 - Cover page'!$B$9-I1128)= 4,"4", IF(('1 - Cover page'!$B$9-I1128)= 5,"5", IF(('1 - Cover page'!$B$9-I1128)= 6,"6", IF(('1 - Cover page'!$B$9-I1128)= 7,"7", IF(('1 - Cover page'!$B$9-I1128)= 8,"8", IF(('1 - Cover page'!$B$9-I1128)= 9,"9", IF(('1 - Cover page'!$B$9-I1128)= 10,"10", IF(('1 - Cover page'!$B$9-I1128)= 11,"11", IF(('1 - Cover page'!$B$9-I1128)= 12,"12", IF(('1 - Cover page'!$B$9-I1128)= 13,"13", IF(('1 - Cover page'!$B$9-I1128)= 14,"14", IF(('1 - Cover page'!$B$9-I1128)= 15,"15",  ""))))))))))))))))</f>
        <v>0</v>
      </c>
      <c r="AA1128" t="e">
        <f>VLOOKUP(E1128,'Age group'!$A$2:$B$7,2,TRUE)</f>
        <v>#N/A</v>
      </c>
    </row>
    <row r="1129" spans="1:27" ht="12.75" x14ac:dyDescent="0.2">
      <c r="A1129" s="30">
        <v>1126</v>
      </c>
      <c r="B1129" s="31"/>
      <c r="C1129" s="31"/>
      <c r="D1129" s="32"/>
      <c r="E1129" s="104"/>
      <c r="F1129" s="31"/>
      <c r="G1129" s="31"/>
      <c r="H1129" s="33"/>
      <c r="I1129" s="16"/>
      <c r="J1129" s="34"/>
      <c r="K1129" s="34"/>
      <c r="L1129" s="35"/>
      <c r="M1129" s="36"/>
      <c r="N1129" s="37"/>
      <c r="O1129" s="37"/>
      <c r="P1129" s="37"/>
      <c r="Q1129" s="38"/>
      <c r="R1129" s="38"/>
      <c r="S1129" s="37"/>
      <c r="T1129" s="39"/>
      <c r="U1129" s="39"/>
      <c r="V1129" s="40"/>
      <c r="X1129" t="str">
        <f>IF(('1 - Cover page'!$B$9-M1129)&lt;6,"&lt;=5 Days","&gt;5 Days")</f>
        <v>&lt;=5 Days</v>
      </c>
      <c r="Y1129" t="str">
        <f>IF(('1 - Cover page'!$B$9-M1129)=0,"0", IF(('1 - Cover page'!$B$9-M1129)= 1,"1", IF(('1 - Cover page'!$B$9-M1129)= 2,"2", IF(('1 - Cover page'!$B$9-M1129)= 3,"3", IF(('1 - Cover page'!$B$9-M1129)= 4,"4", IF(('1 - Cover page'!$B$9-M1129)= 5,"5", IF(('1 - Cover page'!$B$9-M1129)= 6,"6", IF(('1 - Cover page'!$B$9-M1129)= 7,"7", IF(('1 - Cover page'!$B$9-M1129)= 8,"8", IF(('1 - Cover page'!$B$9-M1129)= 9,"9", IF(('1 - Cover page'!$B$9-M1129)= 10,"10", IF(('1 - Cover page'!$B$9-M1129)= 11,"11", IF(('1 - Cover page'!$B$9-M1129)= 12,"12", IF(('1 - Cover page'!$B$9-M1129)= 13,"13", IF(('1 - Cover page'!$B$9-M1129)= 14,"14", IF(('1 - Cover page'!$B$9-M1129)= 15,"15",  ""))))))))))))))))</f>
        <v>0</v>
      </c>
      <c r="Z1129" t="str">
        <f>IF(('1 - Cover page'!$B$9-I1129)=0,"0", IF(('1 - Cover page'!$B$9-I1129)= 1,"1", IF(('1 - Cover page'!$B$9-I1129)= 2,"2", IF(('1 - Cover page'!$B$9-I1129)= 3,"3", IF(('1 - Cover page'!$B$9-I1129)= 4,"4", IF(('1 - Cover page'!$B$9-I1129)= 5,"5", IF(('1 - Cover page'!$B$9-I1129)= 6,"6", IF(('1 - Cover page'!$B$9-I1129)= 7,"7", IF(('1 - Cover page'!$B$9-I1129)= 8,"8", IF(('1 - Cover page'!$B$9-I1129)= 9,"9", IF(('1 - Cover page'!$B$9-I1129)= 10,"10", IF(('1 - Cover page'!$B$9-I1129)= 11,"11", IF(('1 - Cover page'!$B$9-I1129)= 12,"12", IF(('1 - Cover page'!$B$9-I1129)= 13,"13", IF(('1 - Cover page'!$B$9-I1129)= 14,"14", IF(('1 - Cover page'!$B$9-I1129)= 15,"15",  ""))))))))))))))))</f>
        <v>0</v>
      </c>
      <c r="AA1129" t="e">
        <f>VLOOKUP(E1129,'Age group'!$A$2:$B$7,2,TRUE)</f>
        <v>#N/A</v>
      </c>
    </row>
    <row r="1130" spans="1:27" ht="12.75" x14ac:dyDescent="0.2">
      <c r="A1130" s="30">
        <v>1127</v>
      </c>
      <c r="B1130" s="31"/>
      <c r="C1130" s="31"/>
      <c r="D1130" s="32"/>
      <c r="E1130" s="104"/>
      <c r="F1130" s="31"/>
      <c r="G1130" s="31"/>
      <c r="H1130" s="33"/>
      <c r="I1130" s="16"/>
      <c r="J1130" s="34"/>
      <c r="K1130" s="34"/>
      <c r="L1130" s="35"/>
      <c r="M1130" s="36"/>
      <c r="N1130" s="37"/>
      <c r="O1130" s="37"/>
      <c r="P1130" s="37"/>
      <c r="Q1130" s="38"/>
      <c r="R1130" s="38"/>
      <c r="S1130" s="37"/>
      <c r="T1130" s="39"/>
      <c r="U1130" s="39"/>
      <c r="V1130" s="40"/>
      <c r="X1130" t="str">
        <f>IF(('1 - Cover page'!$B$9-M1130)&lt;6,"&lt;=5 Days","&gt;5 Days")</f>
        <v>&lt;=5 Days</v>
      </c>
      <c r="Y1130" t="str">
        <f>IF(('1 - Cover page'!$B$9-M1130)=0,"0", IF(('1 - Cover page'!$B$9-M1130)= 1,"1", IF(('1 - Cover page'!$B$9-M1130)= 2,"2", IF(('1 - Cover page'!$B$9-M1130)= 3,"3", IF(('1 - Cover page'!$B$9-M1130)= 4,"4", IF(('1 - Cover page'!$B$9-M1130)= 5,"5", IF(('1 - Cover page'!$B$9-M1130)= 6,"6", IF(('1 - Cover page'!$B$9-M1130)= 7,"7", IF(('1 - Cover page'!$B$9-M1130)= 8,"8", IF(('1 - Cover page'!$B$9-M1130)= 9,"9", IF(('1 - Cover page'!$B$9-M1130)= 10,"10", IF(('1 - Cover page'!$B$9-M1130)= 11,"11", IF(('1 - Cover page'!$B$9-M1130)= 12,"12", IF(('1 - Cover page'!$B$9-M1130)= 13,"13", IF(('1 - Cover page'!$B$9-M1130)= 14,"14", IF(('1 - Cover page'!$B$9-M1130)= 15,"15",  ""))))))))))))))))</f>
        <v>0</v>
      </c>
      <c r="Z1130" t="str">
        <f>IF(('1 - Cover page'!$B$9-I1130)=0,"0", IF(('1 - Cover page'!$B$9-I1130)= 1,"1", IF(('1 - Cover page'!$B$9-I1130)= 2,"2", IF(('1 - Cover page'!$B$9-I1130)= 3,"3", IF(('1 - Cover page'!$B$9-I1130)= 4,"4", IF(('1 - Cover page'!$B$9-I1130)= 5,"5", IF(('1 - Cover page'!$B$9-I1130)= 6,"6", IF(('1 - Cover page'!$B$9-I1130)= 7,"7", IF(('1 - Cover page'!$B$9-I1130)= 8,"8", IF(('1 - Cover page'!$B$9-I1130)= 9,"9", IF(('1 - Cover page'!$B$9-I1130)= 10,"10", IF(('1 - Cover page'!$B$9-I1130)= 11,"11", IF(('1 - Cover page'!$B$9-I1130)= 12,"12", IF(('1 - Cover page'!$B$9-I1130)= 13,"13", IF(('1 - Cover page'!$B$9-I1130)= 14,"14", IF(('1 - Cover page'!$B$9-I1130)= 15,"15",  ""))))))))))))))))</f>
        <v>0</v>
      </c>
      <c r="AA1130" t="e">
        <f>VLOOKUP(E1130,'Age group'!$A$2:$B$7,2,TRUE)</f>
        <v>#N/A</v>
      </c>
    </row>
    <row r="1131" spans="1:27" ht="12.75" x14ac:dyDescent="0.2">
      <c r="A1131" s="30">
        <v>1128</v>
      </c>
      <c r="B1131" s="31"/>
      <c r="C1131" s="31"/>
      <c r="D1131" s="32"/>
      <c r="E1131" s="104"/>
      <c r="F1131" s="31"/>
      <c r="G1131" s="31"/>
      <c r="H1131" s="33"/>
      <c r="I1131" s="16"/>
      <c r="J1131" s="34"/>
      <c r="K1131" s="34"/>
      <c r="L1131" s="35"/>
      <c r="M1131" s="36"/>
      <c r="N1131" s="37"/>
      <c r="O1131" s="37"/>
      <c r="P1131" s="37"/>
      <c r="Q1131" s="38"/>
      <c r="R1131" s="38"/>
      <c r="S1131" s="37"/>
      <c r="T1131" s="39"/>
      <c r="U1131" s="39"/>
      <c r="V1131" s="40"/>
      <c r="X1131" t="str">
        <f>IF(('1 - Cover page'!$B$9-M1131)&lt;6,"&lt;=5 Days","&gt;5 Days")</f>
        <v>&lt;=5 Days</v>
      </c>
      <c r="Y1131" t="str">
        <f>IF(('1 - Cover page'!$B$9-M1131)=0,"0", IF(('1 - Cover page'!$B$9-M1131)= 1,"1", IF(('1 - Cover page'!$B$9-M1131)= 2,"2", IF(('1 - Cover page'!$B$9-M1131)= 3,"3", IF(('1 - Cover page'!$B$9-M1131)= 4,"4", IF(('1 - Cover page'!$B$9-M1131)= 5,"5", IF(('1 - Cover page'!$B$9-M1131)= 6,"6", IF(('1 - Cover page'!$B$9-M1131)= 7,"7", IF(('1 - Cover page'!$B$9-M1131)= 8,"8", IF(('1 - Cover page'!$B$9-M1131)= 9,"9", IF(('1 - Cover page'!$B$9-M1131)= 10,"10", IF(('1 - Cover page'!$B$9-M1131)= 11,"11", IF(('1 - Cover page'!$B$9-M1131)= 12,"12", IF(('1 - Cover page'!$B$9-M1131)= 13,"13", IF(('1 - Cover page'!$B$9-M1131)= 14,"14", IF(('1 - Cover page'!$B$9-M1131)= 15,"15",  ""))))))))))))))))</f>
        <v>0</v>
      </c>
      <c r="Z1131" t="str">
        <f>IF(('1 - Cover page'!$B$9-I1131)=0,"0", IF(('1 - Cover page'!$B$9-I1131)= 1,"1", IF(('1 - Cover page'!$B$9-I1131)= 2,"2", IF(('1 - Cover page'!$B$9-I1131)= 3,"3", IF(('1 - Cover page'!$B$9-I1131)= 4,"4", IF(('1 - Cover page'!$B$9-I1131)= 5,"5", IF(('1 - Cover page'!$B$9-I1131)= 6,"6", IF(('1 - Cover page'!$B$9-I1131)= 7,"7", IF(('1 - Cover page'!$B$9-I1131)= 8,"8", IF(('1 - Cover page'!$B$9-I1131)= 9,"9", IF(('1 - Cover page'!$B$9-I1131)= 10,"10", IF(('1 - Cover page'!$B$9-I1131)= 11,"11", IF(('1 - Cover page'!$B$9-I1131)= 12,"12", IF(('1 - Cover page'!$B$9-I1131)= 13,"13", IF(('1 - Cover page'!$B$9-I1131)= 14,"14", IF(('1 - Cover page'!$B$9-I1131)= 15,"15",  ""))))))))))))))))</f>
        <v>0</v>
      </c>
      <c r="AA1131" t="e">
        <f>VLOOKUP(E1131,'Age group'!$A$2:$B$7,2,TRUE)</f>
        <v>#N/A</v>
      </c>
    </row>
    <row r="1132" spans="1:27" ht="12.75" x14ac:dyDescent="0.2">
      <c r="A1132" s="30">
        <v>1129</v>
      </c>
      <c r="B1132" s="31"/>
      <c r="C1132" s="31"/>
      <c r="D1132" s="32"/>
      <c r="E1132" s="104"/>
      <c r="F1132" s="31"/>
      <c r="G1132" s="31"/>
      <c r="H1132" s="33"/>
      <c r="I1132" s="16"/>
      <c r="J1132" s="34"/>
      <c r="K1132" s="34"/>
      <c r="L1132" s="35"/>
      <c r="M1132" s="36"/>
      <c r="N1132" s="37"/>
      <c r="O1132" s="37"/>
      <c r="P1132" s="37"/>
      <c r="Q1132" s="38"/>
      <c r="R1132" s="38"/>
      <c r="S1132" s="37"/>
      <c r="T1132" s="39"/>
      <c r="U1132" s="39"/>
      <c r="V1132" s="40"/>
      <c r="X1132" t="str">
        <f>IF(('1 - Cover page'!$B$9-M1132)&lt;6,"&lt;=5 Days","&gt;5 Days")</f>
        <v>&lt;=5 Days</v>
      </c>
      <c r="Y1132" t="str">
        <f>IF(('1 - Cover page'!$B$9-M1132)=0,"0", IF(('1 - Cover page'!$B$9-M1132)= 1,"1", IF(('1 - Cover page'!$B$9-M1132)= 2,"2", IF(('1 - Cover page'!$B$9-M1132)= 3,"3", IF(('1 - Cover page'!$B$9-M1132)= 4,"4", IF(('1 - Cover page'!$B$9-M1132)= 5,"5", IF(('1 - Cover page'!$B$9-M1132)= 6,"6", IF(('1 - Cover page'!$B$9-M1132)= 7,"7", IF(('1 - Cover page'!$B$9-M1132)= 8,"8", IF(('1 - Cover page'!$B$9-M1132)= 9,"9", IF(('1 - Cover page'!$B$9-M1132)= 10,"10", IF(('1 - Cover page'!$B$9-M1132)= 11,"11", IF(('1 - Cover page'!$B$9-M1132)= 12,"12", IF(('1 - Cover page'!$B$9-M1132)= 13,"13", IF(('1 - Cover page'!$B$9-M1132)= 14,"14", IF(('1 - Cover page'!$B$9-M1132)= 15,"15",  ""))))))))))))))))</f>
        <v>0</v>
      </c>
      <c r="Z1132" t="str">
        <f>IF(('1 - Cover page'!$B$9-I1132)=0,"0", IF(('1 - Cover page'!$B$9-I1132)= 1,"1", IF(('1 - Cover page'!$B$9-I1132)= 2,"2", IF(('1 - Cover page'!$B$9-I1132)= 3,"3", IF(('1 - Cover page'!$B$9-I1132)= 4,"4", IF(('1 - Cover page'!$B$9-I1132)= 5,"5", IF(('1 - Cover page'!$B$9-I1132)= 6,"6", IF(('1 - Cover page'!$B$9-I1132)= 7,"7", IF(('1 - Cover page'!$B$9-I1132)= 8,"8", IF(('1 - Cover page'!$B$9-I1132)= 9,"9", IF(('1 - Cover page'!$B$9-I1132)= 10,"10", IF(('1 - Cover page'!$B$9-I1132)= 11,"11", IF(('1 - Cover page'!$B$9-I1132)= 12,"12", IF(('1 - Cover page'!$B$9-I1132)= 13,"13", IF(('1 - Cover page'!$B$9-I1132)= 14,"14", IF(('1 - Cover page'!$B$9-I1132)= 15,"15",  ""))))))))))))))))</f>
        <v>0</v>
      </c>
      <c r="AA1132" t="e">
        <f>VLOOKUP(E1132,'Age group'!$A$2:$B$7,2,TRUE)</f>
        <v>#N/A</v>
      </c>
    </row>
    <row r="1133" spans="1:27" ht="12.75" x14ac:dyDescent="0.2">
      <c r="A1133" s="30">
        <v>1130</v>
      </c>
      <c r="B1133" s="31"/>
      <c r="C1133" s="31"/>
      <c r="D1133" s="32"/>
      <c r="E1133" s="104"/>
      <c r="F1133" s="31"/>
      <c r="G1133" s="31"/>
      <c r="H1133" s="33"/>
      <c r="I1133" s="16"/>
      <c r="J1133" s="34"/>
      <c r="K1133" s="34"/>
      <c r="L1133" s="35"/>
      <c r="M1133" s="36"/>
      <c r="N1133" s="37"/>
      <c r="O1133" s="37"/>
      <c r="P1133" s="37"/>
      <c r="Q1133" s="38"/>
      <c r="R1133" s="38"/>
      <c r="S1133" s="37"/>
      <c r="T1133" s="39"/>
      <c r="U1133" s="39"/>
      <c r="V1133" s="40"/>
      <c r="X1133" t="str">
        <f>IF(('1 - Cover page'!$B$9-M1133)&lt;6,"&lt;=5 Days","&gt;5 Days")</f>
        <v>&lt;=5 Days</v>
      </c>
      <c r="Y1133" t="str">
        <f>IF(('1 - Cover page'!$B$9-M1133)=0,"0", IF(('1 - Cover page'!$B$9-M1133)= 1,"1", IF(('1 - Cover page'!$B$9-M1133)= 2,"2", IF(('1 - Cover page'!$B$9-M1133)= 3,"3", IF(('1 - Cover page'!$B$9-M1133)= 4,"4", IF(('1 - Cover page'!$B$9-M1133)= 5,"5", IF(('1 - Cover page'!$B$9-M1133)= 6,"6", IF(('1 - Cover page'!$B$9-M1133)= 7,"7", IF(('1 - Cover page'!$B$9-M1133)= 8,"8", IF(('1 - Cover page'!$B$9-M1133)= 9,"9", IF(('1 - Cover page'!$B$9-M1133)= 10,"10", IF(('1 - Cover page'!$B$9-M1133)= 11,"11", IF(('1 - Cover page'!$B$9-M1133)= 12,"12", IF(('1 - Cover page'!$B$9-M1133)= 13,"13", IF(('1 - Cover page'!$B$9-M1133)= 14,"14", IF(('1 - Cover page'!$B$9-M1133)= 15,"15",  ""))))))))))))))))</f>
        <v>0</v>
      </c>
      <c r="Z1133" t="str">
        <f>IF(('1 - Cover page'!$B$9-I1133)=0,"0", IF(('1 - Cover page'!$B$9-I1133)= 1,"1", IF(('1 - Cover page'!$B$9-I1133)= 2,"2", IF(('1 - Cover page'!$B$9-I1133)= 3,"3", IF(('1 - Cover page'!$B$9-I1133)= 4,"4", IF(('1 - Cover page'!$B$9-I1133)= 5,"5", IF(('1 - Cover page'!$B$9-I1133)= 6,"6", IF(('1 - Cover page'!$B$9-I1133)= 7,"7", IF(('1 - Cover page'!$B$9-I1133)= 8,"8", IF(('1 - Cover page'!$B$9-I1133)= 9,"9", IF(('1 - Cover page'!$B$9-I1133)= 10,"10", IF(('1 - Cover page'!$B$9-I1133)= 11,"11", IF(('1 - Cover page'!$B$9-I1133)= 12,"12", IF(('1 - Cover page'!$B$9-I1133)= 13,"13", IF(('1 - Cover page'!$B$9-I1133)= 14,"14", IF(('1 - Cover page'!$B$9-I1133)= 15,"15",  ""))))))))))))))))</f>
        <v>0</v>
      </c>
      <c r="AA1133" t="e">
        <f>VLOOKUP(E1133,'Age group'!$A$2:$B$7,2,TRUE)</f>
        <v>#N/A</v>
      </c>
    </row>
    <row r="1134" spans="1:27" ht="12.75" x14ac:dyDescent="0.2">
      <c r="A1134" s="30">
        <v>1131</v>
      </c>
      <c r="B1134" s="31"/>
      <c r="C1134" s="31"/>
      <c r="D1134" s="32"/>
      <c r="E1134" s="104"/>
      <c r="F1134" s="31"/>
      <c r="G1134" s="31"/>
      <c r="H1134" s="33"/>
      <c r="I1134" s="16"/>
      <c r="J1134" s="34"/>
      <c r="K1134" s="34"/>
      <c r="L1134" s="35"/>
      <c r="M1134" s="36"/>
      <c r="N1134" s="37"/>
      <c r="O1134" s="37"/>
      <c r="P1134" s="37"/>
      <c r="Q1134" s="38"/>
      <c r="R1134" s="38"/>
      <c r="S1134" s="37"/>
      <c r="T1134" s="39"/>
      <c r="U1134" s="39"/>
      <c r="V1134" s="40"/>
      <c r="X1134" t="str">
        <f>IF(('1 - Cover page'!$B$9-M1134)&lt;6,"&lt;=5 Days","&gt;5 Days")</f>
        <v>&lt;=5 Days</v>
      </c>
      <c r="Y1134" t="str">
        <f>IF(('1 - Cover page'!$B$9-M1134)=0,"0", IF(('1 - Cover page'!$B$9-M1134)= 1,"1", IF(('1 - Cover page'!$B$9-M1134)= 2,"2", IF(('1 - Cover page'!$B$9-M1134)= 3,"3", IF(('1 - Cover page'!$B$9-M1134)= 4,"4", IF(('1 - Cover page'!$B$9-M1134)= 5,"5", IF(('1 - Cover page'!$B$9-M1134)= 6,"6", IF(('1 - Cover page'!$B$9-M1134)= 7,"7", IF(('1 - Cover page'!$B$9-M1134)= 8,"8", IF(('1 - Cover page'!$B$9-M1134)= 9,"9", IF(('1 - Cover page'!$B$9-M1134)= 10,"10", IF(('1 - Cover page'!$B$9-M1134)= 11,"11", IF(('1 - Cover page'!$B$9-M1134)= 12,"12", IF(('1 - Cover page'!$B$9-M1134)= 13,"13", IF(('1 - Cover page'!$B$9-M1134)= 14,"14", IF(('1 - Cover page'!$B$9-M1134)= 15,"15",  ""))))))))))))))))</f>
        <v>0</v>
      </c>
      <c r="Z1134" t="str">
        <f>IF(('1 - Cover page'!$B$9-I1134)=0,"0", IF(('1 - Cover page'!$B$9-I1134)= 1,"1", IF(('1 - Cover page'!$B$9-I1134)= 2,"2", IF(('1 - Cover page'!$B$9-I1134)= 3,"3", IF(('1 - Cover page'!$B$9-I1134)= 4,"4", IF(('1 - Cover page'!$B$9-I1134)= 5,"5", IF(('1 - Cover page'!$B$9-I1134)= 6,"6", IF(('1 - Cover page'!$B$9-I1134)= 7,"7", IF(('1 - Cover page'!$B$9-I1134)= 8,"8", IF(('1 - Cover page'!$B$9-I1134)= 9,"9", IF(('1 - Cover page'!$B$9-I1134)= 10,"10", IF(('1 - Cover page'!$B$9-I1134)= 11,"11", IF(('1 - Cover page'!$B$9-I1134)= 12,"12", IF(('1 - Cover page'!$B$9-I1134)= 13,"13", IF(('1 - Cover page'!$B$9-I1134)= 14,"14", IF(('1 - Cover page'!$B$9-I1134)= 15,"15",  ""))))))))))))))))</f>
        <v>0</v>
      </c>
      <c r="AA1134" t="e">
        <f>VLOOKUP(E1134,'Age group'!$A$2:$B$7,2,TRUE)</f>
        <v>#N/A</v>
      </c>
    </row>
    <row r="1135" spans="1:27" ht="12.75" x14ac:dyDescent="0.2">
      <c r="A1135" s="30">
        <v>1132</v>
      </c>
      <c r="B1135" s="31"/>
      <c r="C1135" s="31"/>
      <c r="D1135" s="32"/>
      <c r="E1135" s="104"/>
      <c r="F1135" s="31"/>
      <c r="G1135" s="31"/>
      <c r="H1135" s="33"/>
      <c r="I1135" s="16"/>
      <c r="J1135" s="34"/>
      <c r="K1135" s="34"/>
      <c r="L1135" s="35"/>
      <c r="M1135" s="36"/>
      <c r="N1135" s="37"/>
      <c r="O1135" s="37"/>
      <c r="P1135" s="37"/>
      <c r="Q1135" s="38"/>
      <c r="R1135" s="38"/>
      <c r="S1135" s="37"/>
      <c r="T1135" s="39"/>
      <c r="U1135" s="39"/>
      <c r="V1135" s="40"/>
      <c r="X1135" t="str">
        <f>IF(('1 - Cover page'!$B$9-M1135)&lt;6,"&lt;=5 Days","&gt;5 Days")</f>
        <v>&lt;=5 Days</v>
      </c>
      <c r="Y1135" t="str">
        <f>IF(('1 - Cover page'!$B$9-M1135)=0,"0", IF(('1 - Cover page'!$B$9-M1135)= 1,"1", IF(('1 - Cover page'!$B$9-M1135)= 2,"2", IF(('1 - Cover page'!$B$9-M1135)= 3,"3", IF(('1 - Cover page'!$B$9-M1135)= 4,"4", IF(('1 - Cover page'!$B$9-M1135)= 5,"5", IF(('1 - Cover page'!$B$9-M1135)= 6,"6", IF(('1 - Cover page'!$B$9-M1135)= 7,"7", IF(('1 - Cover page'!$B$9-M1135)= 8,"8", IF(('1 - Cover page'!$B$9-M1135)= 9,"9", IF(('1 - Cover page'!$B$9-M1135)= 10,"10", IF(('1 - Cover page'!$B$9-M1135)= 11,"11", IF(('1 - Cover page'!$B$9-M1135)= 12,"12", IF(('1 - Cover page'!$B$9-M1135)= 13,"13", IF(('1 - Cover page'!$B$9-M1135)= 14,"14", IF(('1 - Cover page'!$B$9-M1135)= 15,"15",  ""))))))))))))))))</f>
        <v>0</v>
      </c>
      <c r="Z1135" t="str">
        <f>IF(('1 - Cover page'!$B$9-I1135)=0,"0", IF(('1 - Cover page'!$B$9-I1135)= 1,"1", IF(('1 - Cover page'!$B$9-I1135)= 2,"2", IF(('1 - Cover page'!$B$9-I1135)= 3,"3", IF(('1 - Cover page'!$B$9-I1135)= 4,"4", IF(('1 - Cover page'!$B$9-I1135)= 5,"5", IF(('1 - Cover page'!$B$9-I1135)= 6,"6", IF(('1 - Cover page'!$B$9-I1135)= 7,"7", IF(('1 - Cover page'!$B$9-I1135)= 8,"8", IF(('1 - Cover page'!$B$9-I1135)= 9,"9", IF(('1 - Cover page'!$B$9-I1135)= 10,"10", IF(('1 - Cover page'!$B$9-I1135)= 11,"11", IF(('1 - Cover page'!$B$9-I1135)= 12,"12", IF(('1 - Cover page'!$B$9-I1135)= 13,"13", IF(('1 - Cover page'!$B$9-I1135)= 14,"14", IF(('1 - Cover page'!$B$9-I1135)= 15,"15",  ""))))))))))))))))</f>
        <v>0</v>
      </c>
      <c r="AA1135" t="e">
        <f>VLOOKUP(E1135,'Age group'!$A$2:$B$7,2,TRUE)</f>
        <v>#N/A</v>
      </c>
    </row>
    <row r="1136" spans="1:27" ht="12.75" x14ac:dyDescent="0.2">
      <c r="A1136" s="30">
        <v>1133</v>
      </c>
      <c r="B1136" s="31"/>
      <c r="C1136" s="31"/>
      <c r="D1136" s="32"/>
      <c r="E1136" s="104"/>
      <c r="F1136" s="31"/>
      <c r="G1136" s="31"/>
      <c r="H1136" s="33"/>
      <c r="I1136" s="16"/>
      <c r="J1136" s="34"/>
      <c r="K1136" s="34"/>
      <c r="L1136" s="35"/>
      <c r="M1136" s="36"/>
      <c r="N1136" s="37"/>
      <c r="O1136" s="37"/>
      <c r="P1136" s="37"/>
      <c r="Q1136" s="38"/>
      <c r="R1136" s="38"/>
      <c r="S1136" s="37"/>
      <c r="T1136" s="39"/>
      <c r="U1136" s="39"/>
      <c r="V1136" s="40"/>
      <c r="X1136" t="str">
        <f>IF(('1 - Cover page'!$B$9-M1136)&lt;6,"&lt;=5 Days","&gt;5 Days")</f>
        <v>&lt;=5 Days</v>
      </c>
      <c r="Y1136" t="str">
        <f>IF(('1 - Cover page'!$B$9-M1136)=0,"0", IF(('1 - Cover page'!$B$9-M1136)= 1,"1", IF(('1 - Cover page'!$B$9-M1136)= 2,"2", IF(('1 - Cover page'!$B$9-M1136)= 3,"3", IF(('1 - Cover page'!$B$9-M1136)= 4,"4", IF(('1 - Cover page'!$B$9-M1136)= 5,"5", IF(('1 - Cover page'!$B$9-M1136)= 6,"6", IF(('1 - Cover page'!$B$9-M1136)= 7,"7", IF(('1 - Cover page'!$B$9-M1136)= 8,"8", IF(('1 - Cover page'!$B$9-M1136)= 9,"9", IF(('1 - Cover page'!$B$9-M1136)= 10,"10", IF(('1 - Cover page'!$B$9-M1136)= 11,"11", IF(('1 - Cover page'!$B$9-M1136)= 12,"12", IF(('1 - Cover page'!$B$9-M1136)= 13,"13", IF(('1 - Cover page'!$B$9-M1136)= 14,"14", IF(('1 - Cover page'!$B$9-M1136)= 15,"15",  ""))))))))))))))))</f>
        <v>0</v>
      </c>
      <c r="Z1136" t="str">
        <f>IF(('1 - Cover page'!$B$9-I1136)=0,"0", IF(('1 - Cover page'!$B$9-I1136)= 1,"1", IF(('1 - Cover page'!$B$9-I1136)= 2,"2", IF(('1 - Cover page'!$B$9-I1136)= 3,"3", IF(('1 - Cover page'!$B$9-I1136)= 4,"4", IF(('1 - Cover page'!$B$9-I1136)= 5,"5", IF(('1 - Cover page'!$B$9-I1136)= 6,"6", IF(('1 - Cover page'!$B$9-I1136)= 7,"7", IF(('1 - Cover page'!$B$9-I1136)= 8,"8", IF(('1 - Cover page'!$B$9-I1136)= 9,"9", IF(('1 - Cover page'!$B$9-I1136)= 10,"10", IF(('1 - Cover page'!$B$9-I1136)= 11,"11", IF(('1 - Cover page'!$B$9-I1136)= 12,"12", IF(('1 - Cover page'!$B$9-I1136)= 13,"13", IF(('1 - Cover page'!$B$9-I1136)= 14,"14", IF(('1 - Cover page'!$B$9-I1136)= 15,"15",  ""))))))))))))))))</f>
        <v>0</v>
      </c>
      <c r="AA1136" t="e">
        <f>VLOOKUP(E1136,'Age group'!$A$2:$B$7,2,TRUE)</f>
        <v>#N/A</v>
      </c>
    </row>
    <row r="1137" spans="1:27" ht="12.75" x14ac:dyDescent="0.2">
      <c r="A1137" s="30">
        <v>1134</v>
      </c>
      <c r="B1137" s="31"/>
      <c r="C1137" s="31"/>
      <c r="D1137" s="32"/>
      <c r="E1137" s="104"/>
      <c r="F1137" s="31"/>
      <c r="G1137" s="31"/>
      <c r="H1137" s="33"/>
      <c r="I1137" s="16"/>
      <c r="J1137" s="34"/>
      <c r="K1137" s="34"/>
      <c r="L1137" s="35"/>
      <c r="M1137" s="36"/>
      <c r="N1137" s="37"/>
      <c r="O1137" s="37"/>
      <c r="P1137" s="37"/>
      <c r="Q1137" s="38"/>
      <c r="R1137" s="38"/>
      <c r="S1137" s="37"/>
      <c r="T1137" s="39"/>
      <c r="U1137" s="39"/>
      <c r="V1137" s="40"/>
      <c r="X1137" t="str">
        <f>IF(('1 - Cover page'!$B$9-M1137)&lt;6,"&lt;=5 Days","&gt;5 Days")</f>
        <v>&lt;=5 Days</v>
      </c>
      <c r="Y1137" t="str">
        <f>IF(('1 - Cover page'!$B$9-M1137)=0,"0", IF(('1 - Cover page'!$B$9-M1137)= 1,"1", IF(('1 - Cover page'!$B$9-M1137)= 2,"2", IF(('1 - Cover page'!$B$9-M1137)= 3,"3", IF(('1 - Cover page'!$B$9-M1137)= 4,"4", IF(('1 - Cover page'!$B$9-M1137)= 5,"5", IF(('1 - Cover page'!$B$9-M1137)= 6,"6", IF(('1 - Cover page'!$B$9-M1137)= 7,"7", IF(('1 - Cover page'!$B$9-M1137)= 8,"8", IF(('1 - Cover page'!$B$9-M1137)= 9,"9", IF(('1 - Cover page'!$B$9-M1137)= 10,"10", IF(('1 - Cover page'!$B$9-M1137)= 11,"11", IF(('1 - Cover page'!$B$9-M1137)= 12,"12", IF(('1 - Cover page'!$B$9-M1137)= 13,"13", IF(('1 - Cover page'!$B$9-M1137)= 14,"14", IF(('1 - Cover page'!$B$9-M1137)= 15,"15",  ""))))))))))))))))</f>
        <v>0</v>
      </c>
      <c r="Z1137" t="str">
        <f>IF(('1 - Cover page'!$B$9-I1137)=0,"0", IF(('1 - Cover page'!$B$9-I1137)= 1,"1", IF(('1 - Cover page'!$B$9-I1137)= 2,"2", IF(('1 - Cover page'!$B$9-I1137)= 3,"3", IF(('1 - Cover page'!$B$9-I1137)= 4,"4", IF(('1 - Cover page'!$B$9-I1137)= 5,"5", IF(('1 - Cover page'!$B$9-I1137)= 6,"6", IF(('1 - Cover page'!$B$9-I1137)= 7,"7", IF(('1 - Cover page'!$B$9-I1137)= 8,"8", IF(('1 - Cover page'!$B$9-I1137)= 9,"9", IF(('1 - Cover page'!$B$9-I1137)= 10,"10", IF(('1 - Cover page'!$B$9-I1137)= 11,"11", IF(('1 - Cover page'!$B$9-I1137)= 12,"12", IF(('1 - Cover page'!$B$9-I1137)= 13,"13", IF(('1 - Cover page'!$B$9-I1137)= 14,"14", IF(('1 - Cover page'!$B$9-I1137)= 15,"15",  ""))))))))))))))))</f>
        <v>0</v>
      </c>
      <c r="AA1137" t="e">
        <f>VLOOKUP(E1137,'Age group'!$A$2:$B$7,2,TRUE)</f>
        <v>#N/A</v>
      </c>
    </row>
    <row r="1138" spans="1:27" ht="12.75" x14ac:dyDescent="0.2">
      <c r="A1138" s="30">
        <v>1135</v>
      </c>
      <c r="B1138" s="31"/>
      <c r="C1138" s="31"/>
      <c r="D1138" s="32"/>
      <c r="E1138" s="104"/>
      <c r="F1138" s="31"/>
      <c r="G1138" s="31"/>
      <c r="H1138" s="33"/>
      <c r="I1138" s="16"/>
      <c r="J1138" s="34"/>
      <c r="K1138" s="34"/>
      <c r="L1138" s="35"/>
      <c r="M1138" s="36"/>
      <c r="N1138" s="37"/>
      <c r="O1138" s="37"/>
      <c r="P1138" s="37"/>
      <c r="Q1138" s="38"/>
      <c r="R1138" s="38"/>
      <c r="S1138" s="37"/>
      <c r="T1138" s="39"/>
      <c r="U1138" s="39"/>
      <c r="V1138" s="40"/>
      <c r="X1138" t="str">
        <f>IF(('1 - Cover page'!$B$9-M1138)&lt;6,"&lt;=5 Days","&gt;5 Days")</f>
        <v>&lt;=5 Days</v>
      </c>
      <c r="Y1138" t="str">
        <f>IF(('1 - Cover page'!$B$9-M1138)=0,"0", IF(('1 - Cover page'!$B$9-M1138)= 1,"1", IF(('1 - Cover page'!$B$9-M1138)= 2,"2", IF(('1 - Cover page'!$B$9-M1138)= 3,"3", IF(('1 - Cover page'!$B$9-M1138)= 4,"4", IF(('1 - Cover page'!$B$9-M1138)= 5,"5", IF(('1 - Cover page'!$B$9-M1138)= 6,"6", IF(('1 - Cover page'!$B$9-M1138)= 7,"7", IF(('1 - Cover page'!$B$9-M1138)= 8,"8", IF(('1 - Cover page'!$B$9-M1138)= 9,"9", IF(('1 - Cover page'!$B$9-M1138)= 10,"10", IF(('1 - Cover page'!$B$9-M1138)= 11,"11", IF(('1 - Cover page'!$B$9-M1138)= 12,"12", IF(('1 - Cover page'!$B$9-M1138)= 13,"13", IF(('1 - Cover page'!$B$9-M1138)= 14,"14", IF(('1 - Cover page'!$B$9-M1138)= 15,"15",  ""))))))))))))))))</f>
        <v>0</v>
      </c>
      <c r="Z1138" t="str">
        <f>IF(('1 - Cover page'!$B$9-I1138)=0,"0", IF(('1 - Cover page'!$B$9-I1138)= 1,"1", IF(('1 - Cover page'!$B$9-I1138)= 2,"2", IF(('1 - Cover page'!$B$9-I1138)= 3,"3", IF(('1 - Cover page'!$B$9-I1138)= 4,"4", IF(('1 - Cover page'!$B$9-I1138)= 5,"5", IF(('1 - Cover page'!$B$9-I1138)= 6,"6", IF(('1 - Cover page'!$B$9-I1138)= 7,"7", IF(('1 - Cover page'!$B$9-I1138)= 8,"8", IF(('1 - Cover page'!$B$9-I1138)= 9,"9", IF(('1 - Cover page'!$B$9-I1138)= 10,"10", IF(('1 - Cover page'!$B$9-I1138)= 11,"11", IF(('1 - Cover page'!$B$9-I1138)= 12,"12", IF(('1 - Cover page'!$B$9-I1138)= 13,"13", IF(('1 - Cover page'!$B$9-I1138)= 14,"14", IF(('1 - Cover page'!$B$9-I1138)= 15,"15",  ""))))))))))))))))</f>
        <v>0</v>
      </c>
      <c r="AA1138" t="e">
        <f>VLOOKUP(E1138,'Age group'!$A$2:$B$7,2,TRUE)</f>
        <v>#N/A</v>
      </c>
    </row>
    <row r="1139" spans="1:27" ht="12.75" x14ac:dyDescent="0.2">
      <c r="A1139" s="30">
        <v>1136</v>
      </c>
      <c r="B1139" s="31"/>
      <c r="C1139" s="31"/>
      <c r="D1139" s="32"/>
      <c r="E1139" s="104"/>
      <c r="F1139" s="31"/>
      <c r="G1139" s="31"/>
      <c r="H1139" s="33"/>
      <c r="I1139" s="16"/>
      <c r="J1139" s="34"/>
      <c r="K1139" s="34"/>
      <c r="L1139" s="35"/>
      <c r="M1139" s="36"/>
      <c r="N1139" s="37"/>
      <c r="O1139" s="37"/>
      <c r="P1139" s="37"/>
      <c r="Q1139" s="38"/>
      <c r="R1139" s="38"/>
      <c r="S1139" s="37"/>
      <c r="T1139" s="39"/>
      <c r="U1139" s="39"/>
      <c r="V1139" s="40"/>
      <c r="X1139" t="str">
        <f>IF(('1 - Cover page'!$B$9-M1139)&lt;6,"&lt;=5 Days","&gt;5 Days")</f>
        <v>&lt;=5 Days</v>
      </c>
      <c r="Y1139" t="str">
        <f>IF(('1 - Cover page'!$B$9-M1139)=0,"0", IF(('1 - Cover page'!$B$9-M1139)= 1,"1", IF(('1 - Cover page'!$B$9-M1139)= 2,"2", IF(('1 - Cover page'!$B$9-M1139)= 3,"3", IF(('1 - Cover page'!$B$9-M1139)= 4,"4", IF(('1 - Cover page'!$B$9-M1139)= 5,"5", IF(('1 - Cover page'!$B$9-M1139)= 6,"6", IF(('1 - Cover page'!$B$9-M1139)= 7,"7", IF(('1 - Cover page'!$B$9-M1139)= 8,"8", IF(('1 - Cover page'!$B$9-M1139)= 9,"9", IF(('1 - Cover page'!$B$9-M1139)= 10,"10", IF(('1 - Cover page'!$B$9-M1139)= 11,"11", IF(('1 - Cover page'!$B$9-M1139)= 12,"12", IF(('1 - Cover page'!$B$9-M1139)= 13,"13", IF(('1 - Cover page'!$B$9-M1139)= 14,"14", IF(('1 - Cover page'!$B$9-M1139)= 15,"15",  ""))))))))))))))))</f>
        <v>0</v>
      </c>
      <c r="Z1139" t="str">
        <f>IF(('1 - Cover page'!$B$9-I1139)=0,"0", IF(('1 - Cover page'!$B$9-I1139)= 1,"1", IF(('1 - Cover page'!$B$9-I1139)= 2,"2", IF(('1 - Cover page'!$B$9-I1139)= 3,"3", IF(('1 - Cover page'!$B$9-I1139)= 4,"4", IF(('1 - Cover page'!$B$9-I1139)= 5,"5", IF(('1 - Cover page'!$B$9-I1139)= 6,"6", IF(('1 - Cover page'!$B$9-I1139)= 7,"7", IF(('1 - Cover page'!$B$9-I1139)= 8,"8", IF(('1 - Cover page'!$B$9-I1139)= 9,"9", IF(('1 - Cover page'!$B$9-I1139)= 10,"10", IF(('1 - Cover page'!$B$9-I1139)= 11,"11", IF(('1 - Cover page'!$B$9-I1139)= 12,"12", IF(('1 - Cover page'!$B$9-I1139)= 13,"13", IF(('1 - Cover page'!$B$9-I1139)= 14,"14", IF(('1 - Cover page'!$B$9-I1139)= 15,"15",  ""))))))))))))))))</f>
        <v>0</v>
      </c>
      <c r="AA1139" t="e">
        <f>VLOOKUP(E1139,'Age group'!$A$2:$B$7,2,TRUE)</f>
        <v>#N/A</v>
      </c>
    </row>
    <row r="1140" spans="1:27" ht="12.75" x14ac:dyDescent="0.2">
      <c r="A1140" s="30">
        <v>1137</v>
      </c>
      <c r="B1140" s="31"/>
      <c r="C1140" s="31"/>
      <c r="D1140" s="32"/>
      <c r="E1140" s="104"/>
      <c r="F1140" s="31"/>
      <c r="G1140" s="31"/>
      <c r="H1140" s="33"/>
      <c r="I1140" s="16"/>
      <c r="J1140" s="34"/>
      <c r="K1140" s="34"/>
      <c r="L1140" s="35"/>
      <c r="M1140" s="36"/>
      <c r="N1140" s="37"/>
      <c r="O1140" s="37"/>
      <c r="P1140" s="37"/>
      <c r="Q1140" s="38"/>
      <c r="R1140" s="38"/>
      <c r="S1140" s="37"/>
      <c r="T1140" s="39"/>
      <c r="U1140" s="39"/>
      <c r="V1140" s="40"/>
      <c r="X1140" t="str">
        <f>IF(('1 - Cover page'!$B$9-M1140)&lt;6,"&lt;=5 Days","&gt;5 Days")</f>
        <v>&lt;=5 Days</v>
      </c>
      <c r="Y1140" t="str">
        <f>IF(('1 - Cover page'!$B$9-M1140)=0,"0", IF(('1 - Cover page'!$B$9-M1140)= 1,"1", IF(('1 - Cover page'!$B$9-M1140)= 2,"2", IF(('1 - Cover page'!$B$9-M1140)= 3,"3", IF(('1 - Cover page'!$B$9-M1140)= 4,"4", IF(('1 - Cover page'!$B$9-M1140)= 5,"5", IF(('1 - Cover page'!$B$9-M1140)= 6,"6", IF(('1 - Cover page'!$B$9-M1140)= 7,"7", IF(('1 - Cover page'!$B$9-M1140)= 8,"8", IF(('1 - Cover page'!$B$9-M1140)= 9,"9", IF(('1 - Cover page'!$B$9-M1140)= 10,"10", IF(('1 - Cover page'!$B$9-M1140)= 11,"11", IF(('1 - Cover page'!$B$9-M1140)= 12,"12", IF(('1 - Cover page'!$B$9-M1140)= 13,"13", IF(('1 - Cover page'!$B$9-M1140)= 14,"14", IF(('1 - Cover page'!$B$9-M1140)= 15,"15",  ""))))))))))))))))</f>
        <v>0</v>
      </c>
      <c r="Z1140" t="str">
        <f>IF(('1 - Cover page'!$B$9-I1140)=0,"0", IF(('1 - Cover page'!$B$9-I1140)= 1,"1", IF(('1 - Cover page'!$B$9-I1140)= 2,"2", IF(('1 - Cover page'!$B$9-I1140)= 3,"3", IF(('1 - Cover page'!$B$9-I1140)= 4,"4", IF(('1 - Cover page'!$B$9-I1140)= 5,"5", IF(('1 - Cover page'!$B$9-I1140)= 6,"6", IF(('1 - Cover page'!$B$9-I1140)= 7,"7", IF(('1 - Cover page'!$B$9-I1140)= 8,"8", IF(('1 - Cover page'!$B$9-I1140)= 9,"9", IF(('1 - Cover page'!$B$9-I1140)= 10,"10", IF(('1 - Cover page'!$B$9-I1140)= 11,"11", IF(('1 - Cover page'!$B$9-I1140)= 12,"12", IF(('1 - Cover page'!$B$9-I1140)= 13,"13", IF(('1 - Cover page'!$B$9-I1140)= 14,"14", IF(('1 - Cover page'!$B$9-I1140)= 15,"15",  ""))))))))))))))))</f>
        <v>0</v>
      </c>
      <c r="AA1140" t="e">
        <f>VLOOKUP(E1140,'Age group'!$A$2:$B$7,2,TRUE)</f>
        <v>#N/A</v>
      </c>
    </row>
    <row r="1141" spans="1:27" ht="12.75" x14ac:dyDescent="0.2">
      <c r="A1141" s="30">
        <v>1138</v>
      </c>
      <c r="B1141" s="31"/>
      <c r="C1141" s="31"/>
      <c r="D1141" s="32"/>
      <c r="E1141" s="104"/>
      <c r="F1141" s="31"/>
      <c r="G1141" s="31"/>
      <c r="H1141" s="33"/>
      <c r="I1141" s="16"/>
      <c r="J1141" s="34"/>
      <c r="K1141" s="34"/>
      <c r="L1141" s="35"/>
      <c r="M1141" s="36"/>
      <c r="N1141" s="37"/>
      <c r="O1141" s="37"/>
      <c r="P1141" s="37"/>
      <c r="Q1141" s="38"/>
      <c r="R1141" s="38"/>
      <c r="S1141" s="37"/>
      <c r="T1141" s="39"/>
      <c r="U1141" s="39"/>
      <c r="V1141" s="40"/>
      <c r="X1141" t="str">
        <f>IF(('1 - Cover page'!$B$9-M1141)&lt;6,"&lt;=5 Days","&gt;5 Days")</f>
        <v>&lt;=5 Days</v>
      </c>
      <c r="Y1141" t="str">
        <f>IF(('1 - Cover page'!$B$9-M1141)=0,"0", IF(('1 - Cover page'!$B$9-M1141)= 1,"1", IF(('1 - Cover page'!$B$9-M1141)= 2,"2", IF(('1 - Cover page'!$B$9-M1141)= 3,"3", IF(('1 - Cover page'!$B$9-M1141)= 4,"4", IF(('1 - Cover page'!$B$9-M1141)= 5,"5", IF(('1 - Cover page'!$B$9-M1141)= 6,"6", IF(('1 - Cover page'!$B$9-M1141)= 7,"7", IF(('1 - Cover page'!$B$9-M1141)= 8,"8", IF(('1 - Cover page'!$B$9-M1141)= 9,"9", IF(('1 - Cover page'!$B$9-M1141)= 10,"10", IF(('1 - Cover page'!$B$9-M1141)= 11,"11", IF(('1 - Cover page'!$B$9-M1141)= 12,"12", IF(('1 - Cover page'!$B$9-M1141)= 13,"13", IF(('1 - Cover page'!$B$9-M1141)= 14,"14", IF(('1 - Cover page'!$B$9-M1141)= 15,"15",  ""))))))))))))))))</f>
        <v>0</v>
      </c>
      <c r="Z1141" t="str">
        <f>IF(('1 - Cover page'!$B$9-I1141)=0,"0", IF(('1 - Cover page'!$B$9-I1141)= 1,"1", IF(('1 - Cover page'!$B$9-I1141)= 2,"2", IF(('1 - Cover page'!$B$9-I1141)= 3,"3", IF(('1 - Cover page'!$B$9-I1141)= 4,"4", IF(('1 - Cover page'!$B$9-I1141)= 5,"5", IF(('1 - Cover page'!$B$9-I1141)= 6,"6", IF(('1 - Cover page'!$B$9-I1141)= 7,"7", IF(('1 - Cover page'!$B$9-I1141)= 8,"8", IF(('1 - Cover page'!$B$9-I1141)= 9,"9", IF(('1 - Cover page'!$B$9-I1141)= 10,"10", IF(('1 - Cover page'!$B$9-I1141)= 11,"11", IF(('1 - Cover page'!$B$9-I1141)= 12,"12", IF(('1 - Cover page'!$B$9-I1141)= 13,"13", IF(('1 - Cover page'!$B$9-I1141)= 14,"14", IF(('1 - Cover page'!$B$9-I1141)= 15,"15",  ""))))))))))))))))</f>
        <v>0</v>
      </c>
      <c r="AA1141" t="e">
        <f>VLOOKUP(E1141,'Age group'!$A$2:$B$7,2,TRUE)</f>
        <v>#N/A</v>
      </c>
    </row>
    <row r="1142" spans="1:27" ht="12.75" x14ac:dyDescent="0.2">
      <c r="A1142" s="30">
        <v>1139</v>
      </c>
      <c r="B1142" s="31"/>
      <c r="C1142" s="31"/>
      <c r="D1142" s="32"/>
      <c r="E1142" s="104"/>
      <c r="F1142" s="31"/>
      <c r="G1142" s="31"/>
      <c r="H1142" s="33"/>
      <c r="I1142" s="16"/>
      <c r="J1142" s="34"/>
      <c r="K1142" s="34"/>
      <c r="L1142" s="35"/>
      <c r="M1142" s="36"/>
      <c r="N1142" s="37"/>
      <c r="O1142" s="37"/>
      <c r="P1142" s="37"/>
      <c r="Q1142" s="38"/>
      <c r="R1142" s="38"/>
      <c r="S1142" s="37"/>
      <c r="T1142" s="39"/>
      <c r="U1142" s="39"/>
      <c r="V1142" s="40"/>
      <c r="X1142" t="str">
        <f>IF(('1 - Cover page'!$B$9-M1142)&lt;6,"&lt;=5 Days","&gt;5 Days")</f>
        <v>&lt;=5 Days</v>
      </c>
      <c r="Y1142" t="str">
        <f>IF(('1 - Cover page'!$B$9-M1142)=0,"0", IF(('1 - Cover page'!$B$9-M1142)= 1,"1", IF(('1 - Cover page'!$B$9-M1142)= 2,"2", IF(('1 - Cover page'!$B$9-M1142)= 3,"3", IF(('1 - Cover page'!$B$9-M1142)= 4,"4", IF(('1 - Cover page'!$B$9-M1142)= 5,"5", IF(('1 - Cover page'!$B$9-M1142)= 6,"6", IF(('1 - Cover page'!$B$9-M1142)= 7,"7", IF(('1 - Cover page'!$B$9-M1142)= 8,"8", IF(('1 - Cover page'!$B$9-M1142)= 9,"9", IF(('1 - Cover page'!$B$9-M1142)= 10,"10", IF(('1 - Cover page'!$B$9-M1142)= 11,"11", IF(('1 - Cover page'!$B$9-M1142)= 12,"12", IF(('1 - Cover page'!$B$9-M1142)= 13,"13", IF(('1 - Cover page'!$B$9-M1142)= 14,"14", IF(('1 - Cover page'!$B$9-M1142)= 15,"15",  ""))))))))))))))))</f>
        <v>0</v>
      </c>
      <c r="Z1142" t="str">
        <f>IF(('1 - Cover page'!$B$9-I1142)=0,"0", IF(('1 - Cover page'!$B$9-I1142)= 1,"1", IF(('1 - Cover page'!$B$9-I1142)= 2,"2", IF(('1 - Cover page'!$B$9-I1142)= 3,"3", IF(('1 - Cover page'!$B$9-I1142)= 4,"4", IF(('1 - Cover page'!$B$9-I1142)= 5,"5", IF(('1 - Cover page'!$B$9-I1142)= 6,"6", IF(('1 - Cover page'!$B$9-I1142)= 7,"7", IF(('1 - Cover page'!$B$9-I1142)= 8,"8", IF(('1 - Cover page'!$B$9-I1142)= 9,"9", IF(('1 - Cover page'!$B$9-I1142)= 10,"10", IF(('1 - Cover page'!$B$9-I1142)= 11,"11", IF(('1 - Cover page'!$B$9-I1142)= 12,"12", IF(('1 - Cover page'!$B$9-I1142)= 13,"13", IF(('1 - Cover page'!$B$9-I1142)= 14,"14", IF(('1 - Cover page'!$B$9-I1142)= 15,"15",  ""))))))))))))))))</f>
        <v>0</v>
      </c>
      <c r="AA1142" t="e">
        <f>VLOOKUP(E1142,'Age group'!$A$2:$B$7,2,TRUE)</f>
        <v>#N/A</v>
      </c>
    </row>
    <row r="1143" spans="1:27" ht="12.75" x14ac:dyDescent="0.2">
      <c r="A1143" s="30">
        <v>1140</v>
      </c>
      <c r="B1143" s="31"/>
      <c r="C1143" s="31"/>
      <c r="D1143" s="32"/>
      <c r="E1143" s="104"/>
      <c r="F1143" s="31"/>
      <c r="G1143" s="31"/>
      <c r="H1143" s="33"/>
      <c r="I1143" s="16"/>
      <c r="J1143" s="34"/>
      <c r="K1143" s="34"/>
      <c r="L1143" s="35"/>
      <c r="M1143" s="36"/>
      <c r="N1143" s="37"/>
      <c r="O1143" s="37"/>
      <c r="P1143" s="37"/>
      <c r="Q1143" s="38"/>
      <c r="R1143" s="38"/>
      <c r="S1143" s="37"/>
      <c r="T1143" s="39"/>
      <c r="U1143" s="39"/>
      <c r="V1143" s="40"/>
      <c r="X1143" t="str">
        <f>IF(('1 - Cover page'!$B$9-M1143)&lt;6,"&lt;=5 Days","&gt;5 Days")</f>
        <v>&lt;=5 Days</v>
      </c>
      <c r="Y1143" t="str">
        <f>IF(('1 - Cover page'!$B$9-M1143)=0,"0", IF(('1 - Cover page'!$B$9-M1143)= 1,"1", IF(('1 - Cover page'!$B$9-M1143)= 2,"2", IF(('1 - Cover page'!$B$9-M1143)= 3,"3", IF(('1 - Cover page'!$B$9-M1143)= 4,"4", IF(('1 - Cover page'!$B$9-M1143)= 5,"5", IF(('1 - Cover page'!$B$9-M1143)= 6,"6", IF(('1 - Cover page'!$B$9-M1143)= 7,"7", IF(('1 - Cover page'!$B$9-M1143)= 8,"8", IF(('1 - Cover page'!$B$9-M1143)= 9,"9", IF(('1 - Cover page'!$B$9-M1143)= 10,"10", IF(('1 - Cover page'!$B$9-M1143)= 11,"11", IF(('1 - Cover page'!$B$9-M1143)= 12,"12", IF(('1 - Cover page'!$B$9-M1143)= 13,"13", IF(('1 - Cover page'!$B$9-M1143)= 14,"14", IF(('1 - Cover page'!$B$9-M1143)= 15,"15",  ""))))))))))))))))</f>
        <v>0</v>
      </c>
      <c r="Z1143" t="str">
        <f>IF(('1 - Cover page'!$B$9-I1143)=0,"0", IF(('1 - Cover page'!$B$9-I1143)= 1,"1", IF(('1 - Cover page'!$B$9-I1143)= 2,"2", IF(('1 - Cover page'!$B$9-I1143)= 3,"3", IF(('1 - Cover page'!$B$9-I1143)= 4,"4", IF(('1 - Cover page'!$B$9-I1143)= 5,"5", IF(('1 - Cover page'!$B$9-I1143)= 6,"6", IF(('1 - Cover page'!$B$9-I1143)= 7,"7", IF(('1 - Cover page'!$B$9-I1143)= 8,"8", IF(('1 - Cover page'!$B$9-I1143)= 9,"9", IF(('1 - Cover page'!$B$9-I1143)= 10,"10", IF(('1 - Cover page'!$B$9-I1143)= 11,"11", IF(('1 - Cover page'!$B$9-I1143)= 12,"12", IF(('1 - Cover page'!$B$9-I1143)= 13,"13", IF(('1 - Cover page'!$B$9-I1143)= 14,"14", IF(('1 - Cover page'!$B$9-I1143)= 15,"15",  ""))))))))))))))))</f>
        <v>0</v>
      </c>
      <c r="AA1143" t="e">
        <f>VLOOKUP(E1143,'Age group'!$A$2:$B$7,2,TRUE)</f>
        <v>#N/A</v>
      </c>
    </row>
    <row r="1144" spans="1:27" ht="12.75" x14ac:dyDescent="0.2">
      <c r="A1144" s="30">
        <v>1141</v>
      </c>
      <c r="B1144" s="31"/>
      <c r="C1144" s="31"/>
      <c r="D1144" s="32"/>
      <c r="E1144" s="104"/>
      <c r="F1144" s="31"/>
      <c r="G1144" s="31"/>
      <c r="H1144" s="33"/>
      <c r="I1144" s="16"/>
      <c r="J1144" s="34"/>
      <c r="K1144" s="34"/>
      <c r="L1144" s="35"/>
      <c r="M1144" s="36"/>
      <c r="N1144" s="37"/>
      <c r="O1144" s="37"/>
      <c r="P1144" s="37"/>
      <c r="Q1144" s="38"/>
      <c r="R1144" s="38"/>
      <c r="S1144" s="37"/>
      <c r="T1144" s="39"/>
      <c r="U1144" s="39"/>
      <c r="V1144" s="40"/>
      <c r="X1144" t="str">
        <f>IF(('1 - Cover page'!$B$9-M1144)&lt;6,"&lt;=5 Days","&gt;5 Days")</f>
        <v>&lt;=5 Days</v>
      </c>
      <c r="Y1144" t="str">
        <f>IF(('1 - Cover page'!$B$9-M1144)=0,"0", IF(('1 - Cover page'!$B$9-M1144)= 1,"1", IF(('1 - Cover page'!$B$9-M1144)= 2,"2", IF(('1 - Cover page'!$B$9-M1144)= 3,"3", IF(('1 - Cover page'!$B$9-M1144)= 4,"4", IF(('1 - Cover page'!$B$9-M1144)= 5,"5", IF(('1 - Cover page'!$B$9-M1144)= 6,"6", IF(('1 - Cover page'!$B$9-M1144)= 7,"7", IF(('1 - Cover page'!$B$9-M1144)= 8,"8", IF(('1 - Cover page'!$B$9-M1144)= 9,"9", IF(('1 - Cover page'!$B$9-M1144)= 10,"10", IF(('1 - Cover page'!$B$9-M1144)= 11,"11", IF(('1 - Cover page'!$B$9-M1144)= 12,"12", IF(('1 - Cover page'!$B$9-M1144)= 13,"13", IF(('1 - Cover page'!$B$9-M1144)= 14,"14", IF(('1 - Cover page'!$B$9-M1144)= 15,"15",  ""))))))))))))))))</f>
        <v>0</v>
      </c>
      <c r="Z1144" t="str">
        <f>IF(('1 - Cover page'!$B$9-I1144)=0,"0", IF(('1 - Cover page'!$B$9-I1144)= 1,"1", IF(('1 - Cover page'!$B$9-I1144)= 2,"2", IF(('1 - Cover page'!$B$9-I1144)= 3,"3", IF(('1 - Cover page'!$B$9-I1144)= 4,"4", IF(('1 - Cover page'!$B$9-I1144)= 5,"5", IF(('1 - Cover page'!$B$9-I1144)= 6,"6", IF(('1 - Cover page'!$B$9-I1144)= 7,"7", IF(('1 - Cover page'!$B$9-I1144)= 8,"8", IF(('1 - Cover page'!$B$9-I1144)= 9,"9", IF(('1 - Cover page'!$B$9-I1144)= 10,"10", IF(('1 - Cover page'!$B$9-I1144)= 11,"11", IF(('1 - Cover page'!$B$9-I1144)= 12,"12", IF(('1 - Cover page'!$B$9-I1144)= 13,"13", IF(('1 - Cover page'!$B$9-I1144)= 14,"14", IF(('1 - Cover page'!$B$9-I1144)= 15,"15",  ""))))))))))))))))</f>
        <v>0</v>
      </c>
      <c r="AA1144" t="e">
        <f>VLOOKUP(E1144,'Age group'!$A$2:$B$7,2,TRUE)</f>
        <v>#N/A</v>
      </c>
    </row>
    <row r="1145" spans="1:27" ht="12.75" x14ac:dyDescent="0.2">
      <c r="A1145" s="30">
        <v>1142</v>
      </c>
      <c r="B1145" s="31"/>
      <c r="C1145" s="31"/>
      <c r="D1145" s="32"/>
      <c r="E1145" s="104"/>
      <c r="F1145" s="31"/>
      <c r="G1145" s="31"/>
      <c r="H1145" s="33"/>
      <c r="I1145" s="16"/>
      <c r="J1145" s="34"/>
      <c r="K1145" s="34"/>
      <c r="L1145" s="35"/>
      <c r="M1145" s="36"/>
      <c r="N1145" s="37"/>
      <c r="O1145" s="37"/>
      <c r="P1145" s="37"/>
      <c r="Q1145" s="38"/>
      <c r="R1145" s="38"/>
      <c r="S1145" s="37"/>
      <c r="T1145" s="39"/>
      <c r="U1145" s="39"/>
      <c r="V1145" s="40"/>
      <c r="X1145" t="str">
        <f>IF(('1 - Cover page'!$B$9-M1145)&lt;6,"&lt;=5 Days","&gt;5 Days")</f>
        <v>&lt;=5 Days</v>
      </c>
      <c r="Y1145" t="str">
        <f>IF(('1 - Cover page'!$B$9-M1145)=0,"0", IF(('1 - Cover page'!$B$9-M1145)= 1,"1", IF(('1 - Cover page'!$B$9-M1145)= 2,"2", IF(('1 - Cover page'!$B$9-M1145)= 3,"3", IF(('1 - Cover page'!$B$9-M1145)= 4,"4", IF(('1 - Cover page'!$B$9-M1145)= 5,"5", IF(('1 - Cover page'!$B$9-M1145)= 6,"6", IF(('1 - Cover page'!$B$9-M1145)= 7,"7", IF(('1 - Cover page'!$B$9-M1145)= 8,"8", IF(('1 - Cover page'!$B$9-M1145)= 9,"9", IF(('1 - Cover page'!$B$9-M1145)= 10,"10", IF(('1 - Cover page'!$B$9-M1145)= 11,"11", IF(('1 - Cover page'!$B$9-M1145)= 12,"12", IF(('1 - Cover page'!$B$9-M1145)= 13,"13", IF(('1 - Cover page'!$B$9-M1145)= 14,"14", IF(('1 - Cover page'!$B$9-M1145)= 15,"15",  ""))))))))))))))))</f>
        <v>0</v>
      </c>
      <c r="Z1145" t="str">
        <f>IF(('1 - Cover page'!$B$9-I1145)=0,"0", IF(('1 - Cover page'!$B$9-I1145)= 1,"1", IF(('1 - Cover page'!$B$9-I1145)= 2,"2", IF(('1 - Cover page'!$B$9-I1145)= 3,"3", IF(('1 - Cover page'!$B$9-I1145)= 4,"4", IF(('1 - Cover page'!$B$9-I1145)= 5,"5", IF(('1 - Cover page'!$B$9-I1145)= 6,"6", IF(('1 - Cover page'!$B$9-I1145)= 7,"7", IF(('1 - Cover page'!$B$9-I1145)= 8,"8", IF(('1 - Cover page'!$B$9-I1145)= 9,"9", IF(('1 - Cover page'!$B$9-I1145)= 10,"10", IF(('1 - Cover page'!$B$9-I1145)= 11,"11", IF(('1 - Cover page'!$B$9-I1145)= 12,"12", IF(('1 - Cover page'!$B$9-I1145)= 13,"13", IF(('1 - Cover page'!$B$9-I1145)= 14,"14", IF(('1 - Cover page'!$B$9-I1145)= 15,"15",  ""))))))))))))))))</f>
        <v>0</v>
      </c>
      <c r="AA1145" t="e">
        <f>VLOOKUP(E1145,'Age group'!$A$2:$B$7,2,TRUE)</f>
        <v>#N/A</v>
      </c>
    </row>
    <row r="1146" spans="1:27" ht="12.75" x14ac:dyDescent="0.2">
      <c r="A1146" s="30">
        <v>1143</v>
      </c>
      <c r="B1146" s="31"/>
      <c r="C1146" s="31"/>
      <c r="D1146" s="32"/>
      <c r="E1146" s="104"/>
      <c r="F1146" s="31"/>
      <c r="G1146" s="31"/>
      <c r="H1146" s="33"/>
      <c r="I1146" s="16"/>
      <c r="J1146" s="34"/>
      <c r="K1146" s="34"/>
      <c r="L1146" s="35"/>
      <c r="M1146" s="36"/>
      <c r="N1146" s="37"/>
      <c r="O1146" s="37"/>
      <c r="P1146" s="37"/>
      <c r="Q1146" s="38"/>
      <c r="R1146" s="38"/>
      <c r="S1146" s="37"/>
      <c r="T1146" s="39"/>
      <c r="U1146" s="39"/>
      <c r="V1146" s="40"/>
      <c r="X1146" t="str">
        <f>IF(('1 - Cover page'!$B$9-M1146)&lt;6,"&lt;=5 Days","&gt;5 Days")</f>
        <v>&lt;=5 Days</v>
      </c>
      <c r="Y1146" t="str">
        <f>IF(('1 - Cover page'!$B$9-M1146)=0,"0", IF(('1 - Cover page'!$B$9-M1146)= 1,"1", IF(('1 - Cover page'!$B$9-M1146)= 2,"2", IF(('1 - Cover page'!$B$9-M1146)= 3,"3", IF(('1 - Cover page'!$B$9-M1146)= 4,"4", IF(('1 - Cover page'!$B$9-M1146)= 5,"5", IF(('1 - Cover page'!$B$9-M1146)= 6,"6", IF(('1 - Cover page'!$B$9-M1146)= 7,"7", IF(('1 - Cover page'!$B$9-M1146)= 8,"8", IF(('1 - Cover page'!$B$9-M1146)= 9,"9", IF(('1 - Cover page'!$B$9-M1146)= 10,"10", IF(('1 - Cover page'!$B$9-M1146)= 11,"11", IF(('1 - Cover page'!$B$9-M1146)= 12,"12", IF(('1 - Cover page'!$B$9-M1146)= 13,"13", IF(('1 - Cover page'!$B$9-M1146)= 14,"14", IF(('1 - Cover page'!$B$9-M1146)= 15,"15",  ""))))))))))))))))</f>
        <v>0</v>
      </c>
      <c r="Z1146" t="str">
        <f>IF(('1 - Cover page'!$B$9-I1146)=0,"0", IF(('1 - Cover page'!$B$9-I1146)= 1,"1", IF(('1 - Cover page'!$B$9-I1146)= 2,"2", IF(('1 - Cover page'!$B$9-I1146)= 3,"3", IF(('1 - Cover page'!$B$9-I1146)= 4,"4", IF(('1 - Cover page'!$B$9-I1146)= 5,"5", IF(('1 - Cover page'!$B$9-I1146)= 6,"6", IF(('1 - Cover page'!$B$9-I1146)= 7,"7", IF(('1 - Cover page'!$B$9-I1146)= 8,"8", IF(('1 - Cover page'!$B$9-I1146)= 9,"9", IF(('1 - Cover page'!$B$9-I1146)= 10,"10", IF(('1 - Cover page'!$B$9-I1146)= 11,"11", IF(('1 - Cover page'!$B$9-I1146)= 12,"12", IF(('1 - Cover page'!$B$9-I1146)= 13,"13", IF(('1 - Cover page'!$B$9-I1146)= 14,"14", IF(('1 - Cover page'!$B$9-I1146)= 15,"15",  ""))))))))))))))))</f>
        <v>0</v>
      </c>
      <c r="AA1146" t="e">
        <f>VLOOKUP(E1146,'Age group'!$A$2:$B$7,2,TRUE)</f>
        <v>#N/A</v>
      </c>
    </row>
    <row r="1147" spans="1:27" ht="12.75" x14ac:dyDescent="0.2">
      <c r="A1147" s="30">
        <v>1144</v>
      </c>
      <c r="B1147" s="31"/>
      <c r="C1147" s="31"/>
      <c r="D1147" s="32"/>
      <c r="E1147" s="104"/>
      <c r="F1147" s="31"/>
      <c r="G1147" s="31"/>
      <c r="H1147" s="33"/>
      <c r="I1147" s="16"/>
      <c r="J1147" s="34"/>
      <c r="K1147" s="34"/>
      <c r="L1147" s="35"/>
      <c r="M1147" s="36"/>
      <c r="N1147" s="37"/>
      <c r="O1147" s="37"/>
      <c r="P1147" s="37"/>
      <c r="Q1147" s="38"/>
      <c r="R1147" s="38"/>
      <c r="S1147" s="37"/>
      <c r="T1147" s="39"/>
      <c r="U1147" s="39"/>
      <c r="V1147" s="40"/>
      <c r="X1147" t="str">
        <f>IF(('1 - Cover page'!$B$9-M1147)&lt;6,"&lt;=5 Days","&gt;5 Days")</f>
        <v>&lt;=5 Days</v>
      </c>
      <c r="Y1147" t="str">
        <f>IF(('1 - Cover page'!$B$9-M1147)=0,"0", IF(('1 - Cover page'!$B$9-M1147)= 1,"1", IF(('1 - Cover page'!$B$9-M1147)= 2,"2", IF(('1 - Cover page'!$B$9-M1147)= 3,"3", IF(('1 - Cover page'!$B$9-M1147)= 4,"4", IF(('1 - Cover page'!$B$9-M1147)= 5,"5", IF(('1 - Cover page'!$B$9-M1147)= 6,"6", IF(('1 - Cover page'!$B$9-M1147)= 7,"7", IF(('1 - Cover page'!$B$9-M1147)= 8,"8", IF(('1 - Cover page'!$B$9-M1147)= 9,"9", IF(('1 - Cover page'!$B$9-M1147)= 10,"10", IF(('1 - Cover page'!$B$9-M1147)= 11,"11", IF(('1 - Cover page'!$B$9-M1147)= 12,"12", IF(('1 - Cover page'!$B$9-M1147)= 13,"13", IF(('1 - Cover page'!$B$9-M1147)= 14,"14", IF(('1 - Cover page'!$B$9-M1147)= 15,"15",  ""))))))))))))))))</f>
        <v>0</v>
      </c>
      <c r="Z1147" t="str">
        <f>IF(('1 - Cover page'!$B$9-I1147)=0,"0", IF(('1 - Cover page'!$B$9-I1147)= 1,"1", IF(('1 - Cover page'!$B$9-I1147)= 2,"2", IF(('1 - Cover page'!$B$9-I1147)= 3,"3", IF(('1 - Cover page'!$B$9-I1147)= 4,"4", IF(('1 - Cover page'!$B$9-I1147)= 5,"5", IF(('1 - Cover page'!$B$9-I1147)= 6,"6", IF(('1 - Cover page'!$B$9-I1147)= 7,"7", IF(('1 - Cover page'!$B$9-I1147)= 8,"8", IF(('1 - Cover page'!$B$9-I1147)= 9,"9", IF(('1 - Cover page'!$B$9-I1147)= 10,"10", IF(('1 - Cover page'!$B$9-I1147)= 11,"11", IF(('1 - Cover page'!$B$9-I1147)= 12,"12", IF(('1 - Cover page'!$B$9-I1147)= 13,"13", IF(('1 - Cover page'!$B$9-I1147)= 14,"14", IF(('1 - Cover page'!$B$9-I1147)= 15,"15",  ""))))))))))))))))</f>
        <v>0</v>
      </c>
      <c r="AA1147" t="e">
        <f>VLOOKUP(E1147,'Age group'!$A$2:$B$7,2,TRUE)</f>
        <v>#N/A</v>
      </c>
    </row>
    <row r="1148" spans="1:27" ht="12.75" x14ac:dyDescent="0.2">
      <c r="A1148" s="30">
        <v>1145</v>
      </c>
      <c r="B1148" s="31"/>
      <c r="C1148" s="31"/>
      <c r="D1148" s="32"/>
      <c r="E1148" s="104"/>
      <c r="F1148" s="31"/>
      <c r="G1148" s="31"/>
      <c r="H1148" s="33"/>
      <c r="I1148" s="16"/>
      <c r="J1148" s="34"/>
      <c r="K1148" s="34"/>
      <c r="L1148" s="35"/>
      <c r="M1148" s="36"/>
      <c r="N1148" s="37"/>
      <c r="O1148" s="37"/>
      <c r="P1148" s="37"/>
      <c r="Q1148" s="38"/>
      <c r="R1148" s="38"/>
      <c r="S1148" s="37"/>
      <c r="T1148" s="39"/>
      <c r="U1148" s="39"/>
      <c r="V1148" s="40"/>
      <c r="X1148" t="str">
        <f>IF(('1 - Cover page'!$B$9-M1148)&lt;6,"&lt;=5 Days","&gt;5 Days")</f>
        <v>&lt;=5 Days</v>
      </c>
      <c r="Y1148" t="str">
        <f>IF(('1 - Cover page'!$B$9-M1148)=0,"0", IF(('1 - Cover page'!$B$9-M1148)= 1,"1", IF(('1 - Cover page'!$B$9-M1148)= 2,"2", IF(('1 - Cover page'!$B$9-M1148)= 3,"3", IF(('1 - Cover page'!$B$9-M1148)= 4,"4", IF(('1 - Cover page'!$B$9-M1148)= 5,"5", IF(('1 - Cover page'!$B$9-M1148)= 6,"6", IF(('1 - Cover page'!$B$9-M1148)= 7,"7", IF(('1 - Cover page'!$B$9-M1148)= 8,"8", IF(('1 - Cover page'!$B$9-M1148)= 9,"9", IF(('1 - Cover page'!$B$9-M1148)= 10,"10", IF(('1 - Cover page'!$B$9-M1148)= 11,"11", IF(('1 - Cover page'!$B$9-M1148)= 12,"12", IF(('1 - Cover page'!$B$9-M1148)= 13,"13", IF(('1 - Cover page'!$B$9-M1148)= 14,"14", IF(('1 - Cover page'!$B$9-M1148)= 15,"15",  ""))))))))))))))))</f>
        <v>0</v>
      </c>
      <c r="Z1148" t="str">
        <f>IF(('1 - Cover page'!$B$9-I1148)=0,"0", IF(('1 - Cover page'!$B$9-I1148)= 1,"1", IF(('1 - Cover page'!$B$9-I1148)= 2,"2", IF(('1 - Cover page'!$B$9-I1148)= 3,"3", IF(('1 - Cover page'!$B$9-I1148)= 4,"4", IF(('1 - Cover page'!$B$9-I1148)= 5,"5", IF(('1 - Cover page'!$B$9-I1148)= 6,"6", IF(('1 - Cover page'!$B$9-I1148)= 7,"7", IF(('1 - Cover page'!$B$9-I1148)= 8,"8", IF(('1 - Cover page'!$B$9-I1148)= 9,"9", IF(('1 - Cover page'!$B$9-I1148)= 10,"10", IF(('1 - Cover page'!$B$9-I1148)= 11,"11", IF(('1 - Cover page'!$B$9-I1148)= 12,"12", IF(('1 - Cover page'!$B$9-I1148)= 13,"13", IF(('1 - Cover page'!$B$9-I1148)= 14,"14", IF(('1 - Cover page'!$B$9-I1148)= 15,"15",  ""))))))))))))))))</f>
        <v>0</v>
      </c>
      <c r="AA1148" t="e">
        <f>VLOOKUP(E1148,'Age group'!$A$2:$B$7,2,TRUE)</f>
        <v>#N/A</v>
      </c>
    </row>
    <row r="1149" spans="1:27" ht="12.75" x14ac:dyDescent="0.2">
      <c r="A1149" s="30">
        <v>1146</v>
      </c>
      <c r="B1149" s="31"/>
      <c r="C1149" s="31"/>
      <c r="D1149" s="32"/>
      <c r="E1149" s="104"/>
      <c r="F1149" s="31"/>
      <c r="G1149" s="31"/>
      <c r="H1149" s="33"/>
      <c r="I1149" s="16"/>
      <c r="J1149" s="34"/>
      <c r="K1149" s="34"/>
      <c r="L1149" s="35"/>
      <c r="M1149" s="36"/>
      <c r="N1149" s="37"/>
      <c r="O1149" s="37"/>
      <c r="P1149" s="37"/>
      <c r="Q1149" s="38"/>
      <c r="R1149" s="38"/>
      <c r="S1149" s="37"/>
      <c r="T1149" s="39"/>
      <c r="U1149" s="39"/>
      <c r="V1149" s="40"/>
      <c r="X1149" t="str">
        <f>IF(('1 - Cover page'!$B$9-M1149)&lt;6,"&lt;=5 Days","&gt;5 Days")</f>
        <v>&lt;=5 Days</v>
      </c>
      <c r="Y1149" t="str">
        <f>IF(('1 - Cover page'!$B$9-M1149)=0,"0", IF(('1 - Cover page'!$B$9-M1149)= 1,"1", IF(('1 - Cover page'!$B$9-M1149)= 2,"2", IF(('1 - Cover page'!$B$9-M1149)= 3,"3", IF(('1 - Cover page'!$B$9-M1149)= 4,"4", IF(('1 - Cover page'!$B$9-M1149)= 5,"5", IF(('1 - Cover page'!$B$9-M1149)= 6,"6", IF(('1 - Cover page'!$B$9-M1149)= 7,"7", IF(('1 - Cover page'!$B$9-M1149)= 8,"8", IF(('1 - Cover page'!$B$9-M1149)= 9,"9", IF(('1 - Cover page'!$B$9-M1149)= 10,"10", IF(('1 - Cover page'!$B$9-M1149)= 11,"11", IF(('1 - Cover page'!$B$9-M1149)= 12,"12", IF(('1 - Cover page'!$B$9-M1149)= 13,"13", IF(('1 - Cover page'!$B$9-M1149)= 14,"14", IF(('1 - Cover page'!$B$9-M1149)= 15,"15",  ""))))))))))))))))</f>
        <v>0</v>
      </c>
      <c r="Z1149" t="str">
        <f>IF(('1 - Cover page'!$B$9-I1149)=0,"0", IF(('1 - Cover page'!$B$9-I1149)= 1,"1", IF(('1 - Cover page'!$B$9-I1149)= 2,"2", IF(('1 - Cover page'!$B$9-I1149)= 3,"3", IF(('1 - Cover page'!$B$9-I1149)= 4,"4", IF(('1 - Cover page'!$B$9-I1149)= 5,"5", IF(('1 - Cover page'!$B$9-I1149)= 6,"6", IF(('1 - Cover page'!$B$9-I1149)= 7,"7", IF(('1 - Cover page'!$B$9-I1149)= 8,"8", IF(('1 - Cover page'!$B$9-I1149)= 9,"9", IF(('1 - Cover page'!$B$9-I1149)= 10,"10", IF(('1 - Cover page'!$B$9-I1149)= 11,"11", IF(('1 - Cover page'!$B$9-I1149)= 12,"12", IF(('1 - Cover page'!$B$9-I1149)= 13,"13", IF(('1 - Cover page'!$B$9-I1149)= 14,"14", IF(('1 - Cover page'!$B$9-I1149)= 15,"15",  ""))))))))))))))))</f>
        <v>0</v>
      </c>
      <c r="AA1149" t="e">
        <f>VLOOKUP(E1149,'Age group'!$A$2:$B$7,2,TRUE)</f>
        <v>#N/A</v>
      </c>
    </row>
    <row r="1150" spans="1:27" ht="12.75" x14ac:dyDescent="0.2">
      <c r="A1150" s="30">
        <v>1147</v>
      </c>
      <c r="B1150" s="31"/>
      <c r="C1150" s="31"/>
      <c r="D1150" s="32"/>
      <c r="E1150" s="104"/>
      <c r="F1150" s="31"/>
      <c r="G1150" s="31"/>
      <c r="H1150" s="33"/>
      <c r="I1150" s="16"/>
      <c r="J1150" s="34"/>
      <c r="K1150" s="34"/>
      <c r="L1150" s="35"/>
      <c r="M1150" s="36"/>
      <c r="N1150" s="37"/>
      <c r="O1150" s="37"/>
      <c r="P1150" s="37"/>
      <c r="Q1150" s="38"/>
      <c r="R1150" s="38"/>
      <c r="S1150" s="37"/>
      <c r="T1150" s="39"/>
      <c r="U1150" s="39"/>
      <c r="V1150" s="40"/>
      <c r="X1150" t="str">
        <f>IF(('1 - Cover page'!$B$9-M1150)&lt;6,"&lt;=5 Days","&gt;5 Days")</f>
        <v>&lt;=5 Days</v>
      </c>
      <c r="Y1150" t="str">
        <f>IF(('1 - Cover page'!$B$9-M1150)=0,"0", IF(('1 - Cover page'!$B$9-M1150)= 1,"1", IF(('1 - Cover page'!$B$9-M1150)= 2,"2", IF(('1 - Cover page'!$B$9-M1150)= 3,"3", IF(('1 - Cover page'!$B$9-M1150)= 4,"4", IF(('1 - Cover page'!$B$9-M1150)= 5,"5", IF(('1 - Cover page'!$B$9-M1150)= 6,"6", IF(('1 - Cover page'!$B$9-M1150)= 7,"7", IF(('1 - Cover page'!$B$9-M1150)= 8,"8", IF(('1 - Cover page'!$B$9-M1150)= 9,"9", IF(('1 - Cover page'!$B$9-M1150)= 10,"10", IF(('1 - Cover page'!$B$9-M1150)= 11,"11", IF(('1 - Cover page'!$B$9-M1150)= 12,"12", IF(('1 - Cover page'!$B$9-M1150)= 13,"13", IF(('1 - Cover page'!$B$9-M1150)= 14,"14", IF(('1 - Cover page'!$B$9-M1150)= 15,"15",  ""))))))))))))))))</f>
        <v>0</v>
      </c>
      <c r="Z1150" t="str">
        <f>IF(('1 - Cover page'!$B$9-I1150)=0,"0", IF(('1 - Cover page'!$B$9-I1150)= 1,"1", IF(('1 - Cover page'!$B$9-I1150)= 2,"2", IF(('1 - Cover page'!$B$9-I1150)= 3,"3", IF(('1 - Cover page'!$B$9-I1150)= 4,"4", IF(('1 - Cover page'!$B$9-I1150)= 5,"5", IF(('1 - Cover page'!$B$9-I1150)= 6,"6", IF(('1 - Cover page'!$B$9-I1150)= 7,"7", IF(('1 - Cover page'!$B$9-I1150)= 8,"8", IF(('1 - Cover page'!$B$9-I1150)= 9,"9", IF(('1 - Cover page'!$B$9-I1150)= 10,"10", IF(('1 - Cover page'!$B$9-I1150)= 11,"11", IF(('1 - Cover page'!$B$9-I1150)= 12,"12", IF(('1 - Cover page'!$B$9-I1150)= 13,"13", IF(('1 - Cover page'!$B$9-I1150)= 14,"14", IF(('1 - Cover page'!$B$9-I1150)= 15,"15",  ""))))))))))))))))</f>
        <v>0</v>
      </c>
      <c r="AA1150" t="e">
        <f>VLOOKUP(E1150,'Age group'!$A$2:$B$7,2,TRUE)</f>
        <v>#N/A</v>
      </c>
    </row>
    <row r="1151" spans="1:27" ht="12.75" x14ac:dyDescent="0.2">
      <c r="A1151" s="30">
        <v>1148</v>
      </c>
      <c r="B1151" s="31"/>
      <c r="C1151" s="31"/>
      <c r="D1151" s="32"/>
      <c r="E1151" s="104"/>
      <c r="F1151" s="31"/>
      <c r="G1151" s="31"/>
      <c r="H1151" s="33"/>
      <c r="I1151" s="16"/>
      <c r="J1151" s="34"/>
      <c r="K1151" s="34"/>
      <c r="L1151" s="35"/>
      <c r="M1151" s="36"/>
      <c r="N1151" s="37"/>
      <c r="O1151" s="37"/>
      <c r="P1151" s="37"/>
      <c r="Q1151" s="38"/>
      <c r="R1151" s="38"/>
      <c r="S1151" s="37"/>
      <c r="T1151" s="39"/>
      <c r="U1151" s="39"/>
      <c r="V1151" s="40"/>
      <c r="X1151" t="str">
        <f>IF(('1 - Cover page'!$B$9-M1151)&lt;6,"&lt;=5 Days","&gt;5 Days")</f>
        <v>&lt;=5 Days</v>
      </c>
      <c r="Y1151" t="str">
        <f>IF(('1 - Cover page'!$B$9-M1151)=0,"0", IF(('1 - Cover page'!$B$9-M1151)= 1,"1", IF(('1 - Cover page'!$B$9-M1151)= 2,"2", IF(('1 - Cover page'!$B$9-M1151)= 3,"3", IF(('1 - Cover page'!$B$9-M1151)= 4,"4", IF(('1 - Cover page'!$B$9-M1151)= 5,"5", IF(('1 - Cover page'!$B$9-M1151)= 6,"6", IF(('1 - Cover page'!$B$9-M1151)= 7,"7", IF(('1 - Cover page'!$B$9-M1151)= 8,"8", IF(('1 - Cover page'!$B$9-M1151)= 9,"9", IF(('1 - Cover page'!$B$9-M1151)= 10,"10", IF(('1 - Cover page'!$B$9-M1151)= 11,"11", IF(('1 - Cover page'!$B$9-M1151)= 12,"12", IF(('1 - Cover page'!$B$9-M1151)= 13,"13", IF(('1 - Cover page'!$B$9-M1151)= 14,"14", IF(('1 - Cover page'!$B$9-M1151)= 15,"15",  ""))))))))))))))))</f>
        <v>0</v>
      </c>
      <c r="Z1151" t="str">
        <f>IF(('1 - Cover page'!$B$9-I1151)=0,"0", IF(('1 - Cover page'!$B$9-I1151)= 1,"1", IF(('1 - Cover page'!$B$9-I1151)= 2,"2", IF(('1 - Cover page'!$B$9-I1151)= 3,"3", IF(('1 - Cover page'!$B$9-I1151)= 4,"4", IF(('1 - Cover page'!$B$9-I1151)= 5,"5", IF(('1 - Cover page'!$B$9-I1151)= 6,"6", IF(('1 - Cover page'!$B$9-I1151)= 7,"7", IF(('1 - Cover page'!$B$9-I1151)= 8,"8", IF(('1 - Cover page'!$B$9-I1151)= 9,"9", IF(('1 - Cover page'!$B$9-I1151)= 10,"10", IF(('1 - Cover page'!$B$9-I1151)= 11,"11", IF(('1 - Cover page'!$B$9-I1151)= 12,"12", IF(('1 - Cover page'!$B$9-I1151)= 13,"13", IF(('1 - Cover page'!$B$9-I1151)= 14,"14", IF(('1 - Cover page'!$B$9-I1151)= 15,"15",  ""))))))))))))))))</f>
        <v>0</v>
      </c>
      <c r="AA1151" t="e">
        <f>VLOOKUP(E1151,'Age group'!$A$2:$B$7,2,TRUE)</f>
        <v>#N/A</v>
      </c>
    </row>
    <row r="1152" spans="1:27" ht="12.75" x14ac:dyDescent="0.2">
      <c r="A1152" s="30">
        <v>1149</v>
      </c>
      <c r="B1152" s="31"/>
      <c r="C1152" s="31"/>
      <c r="D1152" s="32"/>
      <c r="E1152" s="104"/>
      <c r="F1152" s="31"/>
      <c r="G1152" s="31"/>
      <c r="H1152" s="33"/>
      <c r="I1152" s="16"/>
      <c r="J1152" s="34"/>
      <c r="K1152" s="34"/>
      <c r="L1152" s="35"/>
      <c r="M1152" s="36"/>
      <c r="N1152" s="37"/>
      <c r="O1152" s="37"/>
      <c r="P1152" s="37"/>
      <c r="Q1152" s="38"/>
      <c r="R1152" s="38"/>
      <c r="S1152" s="37"/>
      <c r="T1152" s="39"/>
      <c r="U1152" s="39"/>
      <c r="V1152" s="40"/>
      <c r="X1152" t="str">
        <f>IF(('1 - Cover page'!$B$9-M1152)&lt;6,"&lt;=5 Days","&gt;5 Days")</f>
        <v>&lt;=5 Days</v>
      </c>
      <c r="Y1152" t="str">
        <f>IF(('1 - Cover page'!$B$9-M1152)=0,"0", IF(('1 - Cover page'!$B$9-M1152)= 1,"1", IF(('1 - Cover page'!$B$9-M1152)= 2,"2", IF(('1 - Cover page'!$B$9-M1152)= 3,"3", IF(('1 - Cover page'!$B$9-M1152)= 4,"4", IF(('1 - Cover page'!$B$9-M1152)= 5,"5", IF(('1 - Cover page'!$B$9-M1152)= 6,"6", IF(('1 - Cover page'!$B$9-M1152)= 7,"7", IF(('1 - Cover page'!$B$9-M1152)= 8,"8", IF(('1 - Cover page'!$B$9-M1152)= 9,"9", IF(('1 - Cover page'!$B$9-M1152)= 10,"10", IF(('1 - Cover page'!$B$9-M1152)= 11,"11", IF(('1 - Cover page'!$B$9-M1152)= 12,"12", IF(('1 - Cover page'!$B$9-M1152)= 13,"13", IF(('1 - Cover page'!$B$9-M1152)= 14,"14", IF(('1 - Cover page'!$B$9-M1152)= 15,"15",  ""))))))))))))))))</f>
        <v>0</v>
      </c>
      <c r="Z1152" t="str">
        <f>IF(('1 - Cover page'!$B$9-I1152)=0,"0", IF(('1 - Cover page'!$B$9-I1152)= 1,"1", IF(('1 - Cover page'!$B$9-I1152)= 2,"2", IF(('1 - Cover page'!$B$9-I1152)= 3,"3", IF(('1 - Cover page'!$B$9-I1152)= 4,"4", IF(('1 - Cover page'!$B$9-I1152)= 5,"5", IF(('1 - Cover page'!$B$9-I1152)= 6,"6", IF(('1 - Cover page'!$B$9-I1152)= 7,"7", IF(('1 - Cover page'!$B$9-I1152)= 8,"8", IF(('1 - Cover page'!$B$9-I1152)= 9,"9", IF(('1 - Cover page'!$B$9-I1152)= 10,"10", IF(('1 - Cover page'!$B$9-I1152)= 11,"11", IF(('1 - Cover page'!$B$9-I1152)= 12,"12", IF(('1 - Cover page'!$B$9-I1152)= 13,"13", IF(('1 - Cover page'!$B$9-I1152)= 14,"14", IF(('1 - Cover page'!$B$9-I1152)= 15,"15",  ""))))))))))))))))</f>
        <v>0</v>
      </c>
      <c r="AA1152" t="e">
        <f>VLOOKUP(E1152,'Age group'!$A$2:$B$7,2,TRUE)</f>
        <v>#N/A</v>
      </c>
    </row>
    <row r="1153" spans="1:27" ht="12.75" x14ac:dyDescent="0.2">
      <c r="A1153" s="30">
        <v>1150</v>
      </c>
      <c r="B1153" s="31"/>
      <c r="C1153" s="31"/>
      <c r="D1153" s="32"/>
      <c r="E1153" s="104"/>
      <c r="F1153" s="31"/>
      <c r="G1153" s="31"/>
      <c r="H1153" s="33"/>
      <c r="I1153" s="16"/>
      <c r="J1153" s="34"/>
      <c r="K1153" s="34"/>
      <c r="L1153" s="35"/>
      <c r="M1153" s="36"/>
      <c r="N1153" s="37"/>
      <c r="O1153" s="37"/>
      <c r="P1153" s="37"/>
      <c r="Q1153" s="38"/>
      <c r="R1153" s="38"/>
      <c r="S1153" s="37"/>
      <c r="T1153" s="39"/>
      <c r="U1153" s="39"/>
      <c r="V1153" s="40"/>
      <c r="X1153" t="str">
        <f>IF(('1 - Cover page'!$B$9-M1153)&lt;6,"&lt;=5 Days","&gt;5 Days")</f>
        <v>&lt;=5 Days</v>
      </c>
      <c r="Y1153" t="str">
        <f>IF(('1 - Cover page'!$B$9-M1153)=0,"0", IF(('1 - Cover page'!$B$9-M1153)= 1,"1", IF(('1 - Cover page'!$B$9-M1153)= 2,"2", IF(('1 - Cover page'!$B$9-M1153)= 3,"3", IF(('1 - Cover page'!$B$9-M1153)= 4,"4", IF(('1 - Cover page'!$B$9-M1153)= 5,"5", IF(('1 - Cover page'!$B$9-M1153)= 6,"6", IF(('1 - Cover page'!$B$9-M1153)= 7,"7", IF(('1 - Cover page'!$B$9-M1153)= 8,"8", IF(('1 - Cover page'!$B$9-M1153)= 9,"9", IF(('1 - Cover page'!$B$9-M1153)= 10,"10", IF(('1 - Cover page'!$B$9-M1153)= 11,"11", IF(('1 - Cover page'!$B$9-M1153)= 12,"12", IF(('1 - Cover page'!$B$9-M1153)= 13,"13", IF(('1 - Cover page'!$B$9-M1153)= 14,"14", IF(('1 - Cover page'!$B$9-M1153)= 15,"15",  ""))))))))))))))))</f>
        <v>0</v>
      </c>
      <c r="Z1153" t="str">
        <f>IF(('1 - Cover page'!$B$9-I1153)=0,"0", IF(('1 - Cover page'!$B$9-I1153)= 1,"1", IF(('1 - Cover page'!$B$9-I1153)= 2,"2", IF(('1 - Cover page'!$B$9-I1153)= 3,"3", IF(('1 - Cover page'!$B$9-I1153)= 4,"4", IF(('1 - Cover page'!$B$9-I1153)= 5,"5", IF(('1 - Cover page'!$B$9-I1153)= 6,"6", IF(('1 - Cover page'!$B$9-I1153)= 7,"7", IF(('1 - Cover page'!$B$9-I1153)= 8,"8", IF(('1 - Cover page'!$B$9-I1153)= 9,"9", IF(('1 - Cover page'!$B$9-I1153)= 10,"10", IF(('1 - Cover page'!$B$9-I1153)= 11,"11", IF(('1 - Cover page'!$B$9-I1153)= 12,"12", IF(('1 - Cover page'!$B$9-I1153)= 13,"13", IF(('1 - Cover page'!$B$9-I1153)= 14,"14", IF(('1 - Cover page'!$B$9-I1153)= 15,"15",  ""))))))))))))))))</f>
        <v>0</v>
      </c>
      <c r="AA1153" t="e">
        <f>VLOOKUP(E1153,'Age group'!$A$2:$B$7,2,TRUE)</f>
        <v>#N/A</v>
      </c>
    </row>
    <row r="1154" spans="1:27" ht="12.75" x14ac:dyDescent="0.2">
      <c r="A1154" s="30">
        <v>1151</v>
      </c>
      <c r="B1154" s="31"/>
      <c r="C1154" s="31"/>
      <c r="D1154" s="32"/>
      <c r="E1154" s="104"/>
      <c r="F1154" s="31"/>
      <c r="G1154" s="31"/>
      <c r="H1154" s="33"/>
      <c r="I1154" s="16"/>
      <c r="J1154" s="34"/>
      <c r="K1154" s="34"/>
      <c r="L1154" s="35"/>
      <c r="M1154" s="36"/>
      <c r="N1154" s="37"/>
      <c r="O1154" s="37"/>
      <c r="P1154" s="37"/>
      <c r="Q1154" s="38"/>
      <c r="R1154" s="38"/>
      <c r="S1154" s="37"/>
      <c r="T1154" s="39"/>
      <c r="U1154" s="39"/>
      <c r="V1154" s="40"/>
      <c r="X1154" t="str">
        <f>IF(('1 - Cover page'!$B$9-M1154)&lt;6,"&lt;=5 Days","&gt;5 Days")</f>
        <v>&lt;=5 Days</v>
      </c>
      <c r="Y1154" t="str">
        <f>IF(('1 - Cover page'!$B$9-M1154)=0,"0", IF(('1 - Cover page'!$B$9-M1154)= 1,"1", IF(('1 - Cover page'!$B$9-M1154)= 2,"2", IF(('1 - Cover page'!$B$9-M1154)= 3,"3", IF(('1 - Cover page'!$B$9-M1154)= 4,"4", IF(('1 - Cover page'!$B$9-M1154)= 5,"5", IF(('1 - Cover page'!$B$9-M1154)= 6,"6", IF(('1 - Cover page'!$B$9-M1154)= 7,"7", IF(('1 - Cover page'!$B$9-M1154)= 8,"8", IF(('1 - Cover page'!$B$9-M1154)= 9,"9", IF(('1 - Cover page'!$B$9-M1154)= 10,"10", IF(('1 - Cover page'!$B$9-M1154)= 11,"11", IF(('1 - Cover page'!$B$9-M1154)= 12,"12", IF(('1 - Cover page'!$B$9-M1154)= 13,"13", IF(('1 - Cover page'!$B$9-M1154)= 14,"14", IF(('1 - Cover page'!$B$9-M1154)= 15,"15",  ""))))))))))))))))</f>
        <v>0</v>
      </c>
      <c r="Z1154" t="str">
        <f>IF(('1 - Cover page'!$B$9-I1154)=0,"0", IF(('1 - Cover page'!$B$9-I1154)= 1,"1", IF(('1 - Cover page'!$B$9-I1154)= 2,"2", IF(('1 - Cover page'!$B$9-I1154)= 3,"3", IF(('1 - Cover page'!$B$9-I1154)= 4,"4", IF(('1 - Cover page'!$B$9-I1154)= 5,"5", IF(('1 - Cover page'!$B$9-I1154)= 6,"6", IF(('1 - Cover page'!$B$9-I1154)= 7,"7", IF(('1 - Cover page'!$B$9-I1154)= 8,"8", IF(('1 - Cover page'!$B$9-I1154)= 9,"9", IF(('1 - Cover page'!$B$9-I1154)= 10,"10", IF(('1 - Cover page'!$B$9-I1154)= 11,"11", IF(('1 - Cover page'!$B$9-I1154)= 12,"12", IF(('1 - Cover page'!$B$9-I1154)= 13,"13", IF(('1 - Cover page'!$B$9-I1154)= 14,"14", IF(('1 - Cover page'!$B$9-I1154)= 15,"15",  ""))))))))))))))))</f>
        <v>0</v>
      </c>
      <c r="AA1154" t="e">
        <f>VLOOKUP(E1154,'Age group'!$A$2:$B$7,2,TRUE)</f>
        <v>#N/A</v>
      </c>
    </row>
    <row r="1155" spans="1:27" ht="12.75" x14ac:dyDescent="0.2">
      <c r="A1155" s="30">
        <v>1152</v>
      </c>
      <c r="B1155" s="31"/>
      <c r="C1155" s="31"/>
      <c r="D1155" s="32"/>
      <c r="E1155" s="104"/>
      <c r="F1155" s="31"/>
      <c r="G1155" s="31"/>
      <c r="H1155" s="33"/>
      <c r="I1155" s="16"/>
      <c r="J1155" s="34"/>
      <c r="K1155" s="34"/>
      <c r="L1155" s="35"/>
      <c r="M1155" s="36"/>
      <c r="N1155" s="37"/>
      <c r="O1155" s="37"/>
      <c r="P1155" s="37"/>
      <c r="Q1155" s="38"/>
      <c r="R1155" s="38"/>
      <c r="S1155" s="37"/>
      <c r="T1155" s="39"/>
      <c r="U1155" s="39"/>
      <c r="V1155" s="40"/>
      <c r="X1155" t="str">
        <f>IF(('1 - Cover page'!$B$9-M1155)&lt;6,"&lt;=5 Days","&gt;5 Days")</f>
        <v>&lt;=5 Days</v>
      </c>
      <c r="Y1155" t="str">
        <f>IF(('1 - Cover page'!$B$9-M1155)=0,"0", IF(('1 - Cover page'!$B$9-M1155)= 1,"1", IF(('1 - Cover page'!$B$9-M1155)= 2,"2", IF(('1 - Cover page'!$B$9-M1155)= 3,"3", IF(('1 - Cover page'!$B$9-M1155)= 4,"4", IF(('1 - Cover page'!$B$9-M1155)= 5,"5", IF(('1 - Cover page'!$B$9-M1155)= 6,"6", IF(('1 - Cover page'!$B$9-M1155)= 7,"7", IF(('1 - Cover page'!$B$9-M1155)= 8,"8", IF(('1 - Cover page'!$B$9-M1155)= 9,"9", IF(('1 - Cover page'!$B$9-M1155)= 10,"10", IF(('1 - Cover page'!$B$9-M1155)= 11,"11", IF(('1 - Cover page'!$B$9-M1155)= 12,"12", IF(('1 - Cover page'!$B$9-M1155)= 13,"13", IF(('1 - Cover page'!$B$9-M1155)= 14,"14", IF(('1 - Cover page'!$B$9-M1155)= 15,"15",  ""))))))))))))))))</f>
        <v>0</v>
      </c>
      <c r="Z1155" t="str">
        <f>IF(('1 - Cover page'!$B$9-I1155)=0,"0", IF(('1 - Cover page'!$B$9-I1155)= 1,"1", IF(('1 - Cover page'!$B$9-I1155)= 2,"2", IF(('1 - Cover page'!$B$9-I1155)= 3,"3", IF(('1 - Cover page'!$B$9-I1155)= 4,"4", IF(('1 - Cover page'!$B$9-I1155)= 5,"5", IF(('1 - Cover page'!$B$9-I1155)= 6,"6", IF(('1 - Cover page'!$B$9-I1155)= 7,"7", IF(('1 - Cover page'!$B$9-I1155)= 8,"8", IF(('1 - Cover page'!$B$9-I1155)= 9,"9", IF(('1 - Cover page'!$B$9-I1155)= 10,"10", IF(('1 - Cover page'!$B$9-I1155)= 11,"11", IF(('1 - Cover page'!$B$9-I1155)= 12,"12", IF(('1 - Cover page'!$B$9-I1155)= 13,"13", IF(('1 - Cover page'!$B$9-I1155)= 14,"14", IF(('1 - Cover page'!$B$9-I1155)= 15,"15",  ""))))))))))))))))</f>
        <v>0</v>
      </c>
      <c r="AA1155" t="e">
        <f>VLOOKUP(E1155,'Age group'!$A$2:$B$7,2,TRUE)</f>
        <v>#N/A</v>
      </c>
    </row>
    <row r="1156" spans="1:27" ht="12.75" x14ac:dyDescent="0.2">
      <c r="A1156" s="30">
        <v>1153</v>
      </c>
      <c r="B1156" s="31"/>
      <c r="C1156" s="31"/>
      <c r="D1156" s="32"/>
      <c r="E1156" s="104"/>
      <c r="F1156" s="31"/>
      <c r="G1156" s="31"/>
      <c r="H1156" s="33"/>
      <c r="I1156" s="16"/>
      <c r="J1156" s="34"/>
      <c r="K1156" s="34"/>
      <c r="L1156" s="35"/>
      <c r="M1156" s="36"/>
      <c r="N1156" s="37"/>
      <c r="O1156" s="37"/>
      <c r="P1156" s="37"/>
      <c r="Q1156" s="38"/>
      <c r="R1156" s="38"/>
      <c r="S1156" s="37"/>
      <c r="T1156" s="39"/>
      <c r="U1156" s="39"/>
      <c r="V1156" s="40"/>
      <c r="X1156" t="str">
        <f>IF(('1 - Cover page'!$B$9-M1156)&lt;6,"&lt;=5 Days","&gt;5 Days")</f>
        <v>&lt;=5 Days</v>
      </c>
      <c r="Y1156" t="str">
        <f>IF(('1 - Cover page'!$B$9-M1156)=0,"0", IF(('1 - Cover page'!$B$9-M1156)= 1,"1", IF(('1 - Cover page'!$B$9-M1156)= 2,"2", IF(('1 - Cover page'!$B$9-M1156)= 3,"3", IF(('1 - Cover page'!$B$9-M1156)= 4,"4", IF(('1 - Cover page'!$B$9-M1156)= 5,"5", IF(('1 - Cover page'!$B$9-M1156)= 6,"6", IF(('1 - Cover page'!$B$9-M1156)= 7,"7", IF(('1 - Cover page'!$B$9-M1156)= 8,"8", IF(('1 - Cover page'!$B$9-M1156)= 9,"9", IF(('1 - Cover page'!$B$9-M1156)= 10,"10", IF(('1 - Cover page'!$B$9-M1156)= 11,"11", IF(('1 - Cover page'!$B$9-M1156)= 12,"12", IF(('1 - Cover page'!$B$9-M1156)= 13,"13", IF(('1 - Cover page'!$B$9-M1156)= 14,"14", IF(('1 - Cover page'!$B$9-M1156)= 15,"15",  ""))))))))))))))))</f>
        <v>0</v>
      </c>
      <c r="Z1156" t="str">
        <f>IF(('1 - Cover page'!$B$9-I1156)=0,"0", IF(('1 - Cover page'!$B$9-I1156)= 1,"1", IF(('1 - Cover page'!$B$9-I1156)= 2,"2", IF(('1 - Cover page'!$B$9-I1156)= 3,"3", IF(('1 - Cover page'!$B$9-I1156)= 4,"4", IF(('1 - Cover page'!$B$9-I1156)= 5,"5", IF(('1 - Cover page'!$B$9-I1156)= 6,"6", IF(('1 - Cover page'!$B$9-I1156)= 7,"7", IF(('1 - Cover page'!$B$9-I1156)= 8,"8", IF(('1 - Cover page'!$B$9-I1156)= 9,"9", IF(('1 - Cover page'!$B$9-I1156)= 10,"10", IF(('1 - Cover page'!$B$9-I1156)= 11,"11", IF(('1 - Cover page'!$B$9-I1156)= 12,"12", IF(('1 - Cover page'!$B$9-I1156)= 13,"13", IF(('1 - Cover page'!$B$9-I1156)= 14,"14", IF(('1 - Cover page'!$B$9-I1156)= 15,"15",  ""))))))))))))))))</f>
        <v>0</v>
      </c>
      <c r="AA1156" t="e">
        <f>VLOOKUP(E1156,'Age group'!$A$2:$B$7,2,TRUE)</f>
        <v>#N/A</v>
      </c>
    </row>
    <row r="1157" spans="1:27" ht="12.75" x14ac:dyDescent="0.2">
      <c r="A1157" s="30">
        <v>1154</v>
      </c>
      <c r="B1157" s="31"/>
      <c r="C1157" s="31"/>
      <c r="D1157" s="32"/>
      <c r="E1157" s="104"/>
      <c r="F1157" s="31"/>
      <c r="G1157" s="31"/>
      <c r="H1157" s="33"/>
      <c r="I1157" s="16"/>
      <c r="J1157" s="34"/>
      <c r="K1157" s="34"/>
      <c r="L1157" s="35"/>
      <c r="M1157" s="36"/>
      <c r="N1157" s="37"/>
      <c r="O1157" s="37"/>
      <c r="P1157" s="37"/>
      <c r="Q1157" s="38"/>
      <c r="R1157" s="38"/>
      <c r="S1157" s="37"/>
      <c r="T1157" s="39"/>
      <c r="U1157" s="39"/>
      <c r="V1157" s="40"/>
      <c r="X1157" t="str">
        <f>IF(('1 - Cover page'!$B$9-M1157)&lt;6,"&lt;=5 Days","&gt;5 Days")</f>
        <v>&lt;=5 Days</v>
      </c>
      <c r="Y1157" t="str">
        <f>IF(('1 - Cover page'!$B$9-M1157)=0,"0", IF(('1 - Cover page'!$B$9-M1157)= 1,"1", IF(('1 - Cover page'!$B$9-M1157)= 2,"2", IF(('1 - Cover page'!$B$9-M1157)= 3,"3", IF(('1 - Cover page'!$B$9-M1157)= 4,"4", IF(('1 - Cover page'!$B$9-M1157)= 5,"5", IF(('1 - Cover page'!$B$9-M1157)= 6,"6", IF(('1 - Cover page'!$B$9-M1157)= 7,"7", IF(('1 - Cover page'!$B$9-M1157)= 8,"8", IF(('1 - Cover page'!$B$9-M1157)= 9,"9", IF(('1 - Cover page'!$B$9-M1157)= 10,"10", IF(('1 - Cover page'!$B$9-M1157)= 11,"11", IF(('1 - Cover page'!$B$9-M1157)= 12,"12", IF(('1 - Cover page'!$B$9-M1157)= 13,"13", IF(('1 - Cover page'!$B$9-M1157)= 14,"14", IF(('1 - Cover page'!$B$9-M1157)= 15,"15",  ""))))))))))))))))</f>
        <v>0</v>
      </c>
      <c r="Z1157" t="str">
        <f>IF(('1 - Cover page'!$B$9-I1157)=0,"0", IF(('1 - Cover page'!$B$9-I1157)= 1,"1", IF(('1 - Cover page'!$B$9-I1157)= 2,"2", IF(('1 - Cover page'!$B$9-I1157)= 3,"3", IF(('1 - Cover page'!$B$9-I1157)= 4,"4", IF(('1 - Cover page'!$B$9-I1157)= 5,"5", IF(('1 - Cover page'!$B$9-I1157)= 6,"6", IF(('1 - Cover page'!$B$9-I1157)= 7,"7", IF(('1 - Cover page'!$B$9-I1157)= 8,"8", IF(('1 - Cover page'!$B$9-I1157)= 9,"9", IF(('1 - Cover page'!$B$9-I1157)= 10,"10", IF(('1 - Cover page'!$B$9-I1157)= 11,"11", IF(('1 - Cover page'!$B$9-I1157)= 12,"12", IF(('1 - Cover page'!$B$9-I1157)= 13,"13", IF(('1 - Cover page'!$B$9-I1157)= 14,"14", IF(('1 - Cover page'!$B$9-I1157)= 15,"15",  ""))))))))))))))))</f>
        <v>0</v>
      </c>
      <c r="AA1157" t="e">
        <f>VLOOKUP(E1157,'Age group'!$A$2:$B$7,2,TRUE)</f>
        <v>#N/A</v>
      </c>
    </row>
    <row r="1158" spans="1:27" ht="12.75" x14ac:dyDescent="0.2">
      <c r="A1158" s="30">
        <v>1155</v>
      </c>
      <c r="B1158" s="31"/>
      <c r="C1158" s="31"/>
      <c r="D1158" s="32"/>
      <c r="E1158" s="104"/>
      <c r="F1158" s="31"/>
      <c r="G1158" s="31"/>
      <c r="H1158" s="33"/>
      <c r="I1158" s="16"/>
      <c r="J1158" s="34"/>
      <c r="K1158" s="34"/>
      <c r="L1158" s="35"/>
      <c r="M1158" s="36"/>
      <c r="N1158" s="37"/>
      <c r="O1158" s="37"/>
      <c r="P1158" s="37"/>
      <c r="Q1158" s="38"/>
      <c r="R1158" s="38"/>
      <c r="S1158" s="37"/>
      <c r="T1158" s="39"/>
      <c r="U1158" s="39"/>
      <c r="V1158" s="40"/>
      <c r="X1158" t="str">
        <f>IF(('1 - Cover page'!$B$9-M1158)&lt;6,"&lt;=5 Days","&gt;5 Days")</f>
        <v>&lt;=5 Days</v>
      </c>
      <c r="Y1158" t="str">
        <f>IF(('1 - Cover page'!$B$9-M1158)=0,"0", IF(('1 - Cover page'!$B$9-M1158)= 1,"1", IF(('1 - Cover page'!$B$9-M1158)= 2,"2", IF(('1 - Cover page'!$B$9-M1158)= 3,"3", IF(('1 - Cover page'!$B$9-M1158)= 4,"4", IF(('1 - Cover page'!$B$9-M1158)= 5,"5", IF(('1 - Cover page'!$B$9-M1158)= 6,"6", IF(('1 - Cover page'!$B$9-M1158)= 7,"7", IF(('1 - Cover page'!$B$9-M1158)= 8,"8", IF(('1 - Cover page'!$B$9-M1158)= 9,"9", IF(('1 - Cover page'!$B$9-M1158)= 10,"10", IF(('1 - Cover page'!$B$9-M1158)= 11,"11", IF(('1 - Cover page'!$B$9-M1158)= 12,"12", IF(('1 - Cover page'!$B$9-M1158)= 13,"13", IF(('1 - Cover page'!$B$9-M1158)= 14,"14", IF(('1 - Cover page'!$B$9-M1158)= 15,"15",  ""))))))))))))))))</f>
        <v>0</v>
      </c>
      <c r="Z1158" t="str">
        <f>IF(('1 - Cover page'!$B$9-I1158)=0,"0", IF(('1 - Cover page'!$B$9-I1158)= 1,"1", IF(('1 - Cover page'!$B$9-I1158)= 2,"2", IF(('1 - Cover page'!$B$9-I1158)= 3,"3", IF(('1 - Cover page'!$B$9-I1158)= 4,"4", IF(('1 - Cover page'!$B$9-I1158)= 5,"5", IF(('1 - Cover page'!$B$9-I1158)= 6,"6", IF(('1 - Cover page'!$B$9-I1158)= 7,"7", IF(('1 - Cover page'!$B$9-I1158)= 8,"8", IF(('1 - Cover page'!$B$9-I1158)= 9,"9", IF(('1 - Cover page'!$B$9-I1158)= 10,"10", IF(('1 - Cover page'!$B$9-I1158)= 11,"11", IF(('1 - Cover page'!$B$9-I1158)= 12,"12", IF(('1 - Cover page'!$B$9-I1158)= 13,"13", IF(('1 - Cover page'!$B$9-I1158)= 14,"14", IF(('1 - Cover page'!$B$9-I1158)= 15,"15",  ""))))))))))))))))</f>
        <v>0</v>
      </c>
      <c r="AA1158" t="e">
        <f>VLOOKUP(E1158,'Age group'!$A$2:$B$7,2,TRUE)</f>
        <v>#N/A</v>
      </c>
    </row>
    <row r="1159" spans="1:27" ht="12.75" x14ac:dyDescent="0.2">
      <c r="A1159" s="30">
        <v>1156</v>
      </c>
      <c r="B1159" s="31"/>
      <c r="C1159" s="31"/>
      <c r="D1159" s="32"/>
      <c r="E1159" s="104"/>
      <c r="F1159" s="31"/>
      <c r="G1159" s="31"/>
      <c r="H1159" s="33"/>
      <c r="I1159" s="16"/>
      <c r="J1159" s="34"/>
      <c r="K1159" s="34"/>
      <c r="L1159" s="35"/>
      <c r="M1159" s="36"/>
      <c r="N1159" s="37"/>
      <c r="O1159" s="37"/>
      <c r="P1159" s="37"/>
      <c r="Q1159" s="38"/>
      <c r="R1159" s="38"/>
      <c r="S1159" s="37"/>
      <c r="T1159" s="39"/>
      <c r="U1159" s="39"/>
      <c r="V1159" s="40"/>
      <c r="X1159" t="str">
        <f>IF(('1 - Cover page'!$B$9-M1159)&lt;6,"&lt;=5 Days","&gt;5 Days")</f>
        <v>&lt;=5 Days</v>
      </c>
      <c r="Y1159" t="str">
        <f>IF(('1 - Cover page'!$B$9-M1159)=0,"0", IF(('1 - Cover page'!$B$9-M1159)= 1,"1", IF(('1 - Cover page'!$B$9-M1159)= 2,"2", IF(('1 - Cover page'!$B$9-M1159)= 3,"3", IF(('1 - Cover page'!$B$9-M1159)= 4,"4", IF(('1 - Cover page'!$B$9-M1159)= 5,"5", IF(('1 - Cover page'!$B$9-M1159)= 6,"6", IF(('1 - Cover page'!$B$9-M1159)= 7,"7", IF(('1 - Cover page'!$B$9-M1159)= 8,"8", IF(('1 - Cover page'!$B$9-M1159)= 9,"9", IF(('1 - Cover page'!$B$9-M1159)= 10,"10", IF(('1 - Cover page'!$B$9-M1159)= 11,"11", IF(('1 - Cover page'!$B$9-M1159)= 12,"12", IF(('1 - Cover page'!$B$9-M1159)= 13,"13", IF(('1 - Cover page'!$B$9-M1159)= 14,"14", IF(('1 - Cover page'!$B$9-M1159)= 15,"15",  ""))))))))))))))))</f>
        <v>0</v>
      </c>
      <c r="Z1159" t="str">
        <f>IF(('1 - Cover page'!$B$9-I1159)=0,"0", IF(('1 - Cover page'!$B$9-I1159)= 1,"1", IF(('1 - Cover page'!$B$9-I1159)= 2,"2", IF(('1 - Cover page'!$B$9-I1159)= 3,"3", IF(('1 - Cover page'!$B$9-I1159)= 4,"4", IF(('1 - Cover page'!$B$9-I1159)= 5,"5", IF(('1 - Cover page'!$B$9-I1159)= 6,"6", IF(('1 - Cover page'!$B$9-I1159)= 7,"7", IF(('1 - Cover page'!$B$9-I1159)= 8,"8", IF(('1 - Cover page'!$B$9-I1159)= 9,"9", IF(('1 - Cover page'!$B$9-I1159)= 10,"10", IF(('1 - Cover page'!$B$9-I1159)= 11,"11", IF(('1 - Cover page'!$B$9-I1159)= 12,"12", IF(('1 - Cover page'!$B$9-I1159)= 13,"13", IF(('1 - Cover page'!$B$9-I1159)= 14,"14", IF(('1 - Cover page'!$B$9-I1159)= 15,"15",  ""))))))))))))))))</f>
        <v>0</v>
      </c>
      <c r="AA1159" t="e">
        <f>VLOOKUP(E1159,'Age group'!$A$2:$B$7,2,TRUE)</f>
        <v>#N/A</v>
      </c>
    </row>
    <row r="1160" spans="1:27" ht="12.75" x14ac:dyDescent="0.2">
      <c r="A1160" s="30">
        <v>1157</v>
      </c>
      <c r="B1160" s="31"/>
      <c r="C1160" s="31"/>
      <c r="D1160" s="32"/>
      <c r="E1160" s="104"/>
      <c r="F1160" s="31"/>
      <c r="G1160" s="31"/>
      <c r="H1160" s="33"/>
      <c r="I1160" s="16"/>
      <c r="J1160" s="34"/>
      <c r="K1160" s="34"/>
      <c r="L1160" s="35"/>
      <c r="M1160" s="36"/>
      <c r="N1160" s="37"/>
      <c r="O1160" s="37"/>
      <c r="P1160" s="37"/>
      <c r="Q1160" s="38"/>
      <c r="R1160" s="38"/>
      <c r="S1160" s="37"/>
      <c r="T1160" s="39"/>
      <c r="U1160" s="39"/>
      <c r="V1160" s="40"/>
      <c r="X1160" t="str">
        <f>IF(('1 - Cover page'!$B$9-M1160)&lt;6,"&lt;=5 Days","&gt;5 Days")</f>
        <v>&lt;=5 Days</v>
      </c>
      <c r="Y1160" t="str">
        <f>IF(('1 - Cover page'!$B$9-M1160)=0,"0", IF(('1 - Cover page'!$B$9-M1160)= 1,"1", IF(('1 - Cover page'!$B$9-M1160)= 2,"2", IF(('1 - Cover page'!$B$9-M1160)= 3,"3", IF(('1 - Cover page'!$B$9-M1160)= 4,"4", IF(('1 - Cover page'!$B$9-M1160)= 5,"5", IF(('1 - Cover page'!$B$9-M1160)= 6,"6", IF(('1 - Cover page'!$B$9-M1160)= 7,"7", IF(('1 - Cover page'!$B$9-M1160)= 8,"8", IF(('1 - Cover page'!$B$9-M1160)= 9,"9", IF(('1 - Cover page'!$B$9-M1160)= 10,"10", IF(('1 - Cover page'!$B$9-M1160)= 11,"11", IF(('1 - Cover page'!$B$9-M1160)= 12,"12", IF(('1 - Cover page'!$B$9-M1160)= 13,"13", IF(('1 - Cover page'!$B$9-M1160)= 14,"14", IF(('1 - Cover page'!$B$9-M1160)= 15,"15",  ""))))))))))))))))</f>
        <v>0</v>
      </c>
      <c r="Z1160" t="str">
        <f>IF(('1 - Cover page'!$B$9-I1160)=0,"0", IF(('1 - Cover page'!$B$9-I1160)= 1,"1", IF(('1 - Cover page'!$B$9-I1160)= 2,"2", IF(('1 - Cover page'!$B$9-I1160)= 3,"3", IF(('1 - Cover page'!$B$9-I1160)= 4,"4", IF(('1 - Cover page'!$B$9-I1160)= 5,"5", IF(('1 - Cover page'!$B$9-I1160)= 6,"6", IF(('1 - Cover page'!$B$9-I1160)= 7,"7", IF(('1 - Cover page'!$B$9-I1160)= 8,"8", IF(('1 - Cover page'!$B$9-I1160)= 9,"9", IF(('1 - Cover page'!$B$9-I1160)= 10,"10", IF(('1 - Cover page'!$B$9-I1160)= 11,"11", IF(('1 - Cover page'!$B$9-I1160)= 12,"12", IF(('1 - Cover page'!$B$9-I1160)= 13,"13", IF(('1 - Cover page'!$B$9-I1160)= 14,"14", IF(('1 - Cover page'!$B$9-I1160)= 15,"15",  ""))))))))))))))))</f>
        <v>0</v>
      </c>
      <c r="AA1160" t="e">
        <f>VLOOKUP(E1160,'Age group'!$A$2:$B$7,2,TRUE)</f>
        <v>#N/A</v>
      </c>
    </row>
    <row r="1161" spans="1:27" ht="12.75" x14ac:dyDescent="0.2">
      <c r="A1161" s="30">
        <v>1158</v>
      </c>
      <c r="B1161" s="31"/>
      <c r="C1161" s="31"/>
      <c r="D1161" s="32"/>
      <c r="E1161" s="104"/>
      <c r="F1161" s="31"/>
      <c r="G1161" s="31"/>
      <c r="H1161" s="33"/>
      <c r="I1161" s="16"/>
      <c r="J1161" s="34"/>
      <c r="K1161" s="34"/>
      <c r="L1161" s="35"/>
      <c r="M1161" s="36"/>
      <c r="N1161" s="37"/>
      <c r="O1161" s="37"/>
      <c r="P1161" s="37"/>
      <c r="Q1161" s="38"/>
      <c r="R1161" s="38"/>
      <c r="S1161" s="37"/>
      <c r="T1161" s="39"/>
      <c r="U1161" s="39"/>
      <c r="V1161" s="40"/>
      <c r="X1161" t="str">
        <f>IF(('1 - Cover page'!$B$9-M1161)&lt;6,"&lt;=5 Days","&gt;5 Days")</f>
        <v>&lt;=5 Days</v>
      </c>
      <c r="Y1161" t="str">
        <f>IF(('1 - Cover page'!$B$9-M1161)=0,"0", IF(('1 - Cover page'!$B$9-M1161)= 1,"1", IF(('1 - Cover page'!$B$9-M1161)= 2,"2", IF(('1 - Cover page'!$B$9-M1161)= 3,"3", IF(('1 - Cover page'!$B$9-M1161)= 4,"4", IF(('1 - Cover page'!$B$9-M1161)= 5,"5", IF(('1 - Cover page'!$B$9-M1161)= 6,"6", IF(('1 - Cover page'!$B$9-M1161)= 7,"7", IF(('1 - Cover page'!$B$9-M1161)= 8,"8", IF(('1 - Cover page'!$B$9-M1161)= 9,"9", IF(('1 - Cover page'!$B$9-M1161)= 10,"10", IF(('1 - Cover page'!$B$9-M1161)= 11,"11", IF(('1 - Cover page'!$B$9-M1161)= 12,"12", IF(('1 - Cover page'!$B$9-M1161)= 13,"13", IF(('1 - Cover page'!$B$9-M1161)= 14,"14", IF(('1 - Cover page'!$B$9-M1161)= 15,"15",  ""))))))))))))))))</f>
        <v>0</v>
      </c>
      <c r="Z1161" t="str">
        <f>IF(('1 - Cover page'!$B$9-I1161)=0,"0", IF(('1 - Cover page'!$B$9-I1161)= 1,"1", IF(('1 - Cover page'!$B$9-I1161)= 2,"2", IF(('1 - Cover page'!$B$9-I1161)= 3,"3", IF(('1 - Cover page'!$B$9-I1161)= 4,"4", IF(('1 - Cover page'!$B$9-I1161)= 5,"5", IF(('1 - Cover page'!$B$9-I1161)= 6,"6", IF(('1 - Cover page'!$B$9-I1161)= 7,"7", IF(('1 - Cover page'!$B$9-I1161)= 8,"8", IF(('1 - Cover page'!$B$9-I1161)= 9,"9", IF(('1 - Cover page'!$B$9-I1161)= 10,"10", IF(('1 - Cover page'!$B$9-I1161)= 11,"11", IF(('1 - Cover page'!$B$9-I1161)= 12,"12", IF(('1 - Cover page'!$B$9-I1161)= 13,"13", IF(('1 - Cover page'!$B$9-I1161)= 14,"14", IF(('1 - Cover page'!$B$9-I1161)= 15,"15",  ""))))))))))))))))</f>
        <v>0</v>
      </c>
      <c r="AA1161" t="e">
        <f>VLOOKUP(E1161,'Age group'!$A$2:$B$7,2,TRUE)</f>
        <v>#N/A</v>
      </c>
    </row>
    <row r="1162" spans="1:27" ht="12.75" x14ac:dyDescent="0.2">
      <c r="A1162" s="30">
        <v>1159</v>
      </c>
      <c r="B1162" s="31"/>
      <c r="C1162" s="31"/>
      <c r="D1162" s="32"/>
      <c r="E1162" s="104"/>
      <c r="F1162" s="31"/>
      <c r="G1162" s="31"/>
      <c r="H1162" s="33"/>
      <c r="I1162" s="16"/>
      <c r="J1162" s="34"/>
      <c r="K1162" s="34"/>
      <c r="L1162" s="35"/>
      <c r="M1162" s="36"/>
      <c r="N1162" s="37"/>
      <c r="O1162" s="37"/>
      <c r="P1162" s="37"/>
      <c r="Q1162" s="38"/>
      <c r="R1162" s="38"/>
      <c r="S1162" s="37"/>
      <c r="T1162" s="39"/>
      <c r="U1162" s="39"/>
      <c r="V1162" s="40"/>
      <c r="X1162" t="str">
        <f>IF(('1 - Cover page'!$B$9-M1162)&lt;6,"&lt;=5 Days","&gt;5 Days")</f>
        <v>&lt;=5 Days</v>
      </c>
      <c r="Y1162" t="str">
        <f>IF(('1 - Cover page'!$B$9-M1162)=0,"0", IF(('1 - Cover page'!$B$9-M1162)= 1,"1", IF(('1 - Cover page'!$B$9-M1162)= 2,"2", IF(('1 - Cover page'!$B$9-M1162)= 3,"3", IF(('1 - Cover page'!$B$9-M1162)= 4,"4", IF(('1 - Cover page'!$B$9-M1162)= 5,"5", IF(('1 - Cover page'!$B$9-M1162)= 6,"6", IF(('1 - Cover page'!$B$9-M1162)= 7,"7", IF(('1 - Cover page'!$B$9-M1162)= 8,"8", IF(('1 - Cover page'!$B$9-M1162)= 9,"9", IF(('1 - Cover page'!$B$9-M1162)= 10,"10", IF(('1 - Cover page'!$B$9-M1162)= 11,"11", IF(('1 - Cover page'!$B$9-M1162)= 12,"12", IF(('1 - Cover page'!$B$9-M1162)= 13,"13", IF(('1 - Cover page'!$B$9-M1162)= 14,"14", IF(('1 - Cover page'!$B$9-M1162)= 15,"15",  ""))))))))))))))))</f>
        <v>0</v>
      </c>
      <c r="Z1162" t="str">
        <f>IF(('1 - Cover page'!$B$9-I1162)=0,"0", IF(('1 - Cover page'!$B$9-I1162)= 1,"1", IF(('1 - Cover page'!$B$9-I1162)= 2,"2", IF(('1 - Cover page'!$B$9-I1162)= 3,"3", IF(('1 - Cover page'!$B$9-I1162)= 4,"4", IF(('1 - Cover page'!$B$9-I1162)= 5,"5", IF(('1 - Cover page'!$B$9-I1162)= 6,"6", IF(('1 - Cover page'!$B$9-I1162)= 7,"7", IF(('1 - Cover page'!$B$9-I1162)= 8,"8", IF(('1 - Cover page'!$B$9-I1162)= 9,"9", IF(('1 - Cover page'!$B$9-I1162)= 10,"10", IF(('1 - Cover page'!$B$9-I1162)= 11,"11", IF(('1 - Cover page'!$B$9-I1162)= 12,"12", IF(('1 - Cover page'!$B$9-I1162)= 13,"13", IF(('1 - Cover page'!$B$9-I1162)= 14,"14", IF(('1 - Cover page'!$B$9-I1162)= 15,"15",  ""))))))))))))))))</f>
        <v>0</v>
      </c>
      <c r="AA1162" t="e">
        <f>VLOOKUP(E1162,'Age group'!$A$2:$B$7,2,TRUE)</f>
        <v>#N/A</v>
      </c>
    </row>
    <row r="1163" spans="1:27" ht="12.75" x14ac:dyDescent="0.2">
      <c r="A1163" s="30">
        <v>1160</v>
      </c>
      <c r="B1163" s="31"/>
      <c r="C1163" s="31"/>
      <c r="D1163" s="32"/>
      <c r="E1163" s="104"/>
      <c r="F1163" s="31"/>
      <c r="G1163" s="31"/>
      <c r="H1163" s="33"/>
      <c r="I1163" s="16"/>
      <c r="J1163" s="34"/>
      <c r="K1163" s="34"/>
      <c r="L1163" s="35"/>
      <c r="M1163" s="36"/>
      <c r="N1163" s="37"/>
      <c r="O1163" s="37"/>
      <c r="P1163" s="37"/>
      <c r="Q1163" s="38"/>
      <c r="R1163" s="38"/>
      <c r="S1163" s="37"/>
      <c r="T1163" s="39"/>
      <c r="U1163" s="39"/>
      <c r="V1163" s="40"/>
      <c r="X1163" t="str">
        <f>IF(('1 - Cover page'!$B$9-M1163)&lt;6,"&lt;=5 Days","&gt;5 Days")</f>
        <v>&lt;=5 Days</v>
      </c>
      <c r="Y1163" t="str">
        <f>IF(('1 - Cover page'!$B$9-M1163)=0,"0", IF(('1 - Cover page'!$B$9-M1163)= 1,"1", IF(('1 - Cover page'!$B$9-M1163)= 2,"2", IF(('1 - Cover page'!$B$9-M1163)= 3,"3", IF(('1 - Cover page'!$B$9-M1163)= 4,"4", IF(('1 - Cover page'!$B$9-M1163)= 5,"5", IF(('1 - Cover page'!$B$9-M1163)= 6,"6", IF(('1 - Cover page'!$B$9-M1163)= 7,"7", IF(('1 - Cover page'!$B$9-M1163)= 8,"8", IF(('1 - Cover page'!$B$9-M1163)= 9,"9", IF(('1 - Cover page'!$B$9-M1163)= 10,"10", IF(('1 - Cover page'!$B$9-M1163)= 11,"11", IF(('1 - Cover page'!$B$9-M1163)= 12,"12", IF(('1 - Cover page'!$B$9-M1163)= 13,"13", IF(('1 - Cover page'!$B$9-M1163)= 14,"14", IF(('1 - Cover page'!$B$9-M1163)= 15,"15",  ""))))))))))))))))</f>
        <v>0</v>
      </c>
      <c r="Z1163" t="str">
        <f>IF(('1 - Cover page'!$B$9-I1163)=0,"0", IF(('1 - Cover page'!$B$9-I1163)= 1,"1", IF(('1 - Cover page'!$B$9-I1163)= 2,"2", IF(('1 - Cover page'!$B$9-I1163)= 3,"3", IF(('1 - Cover page'!$B$9-I1163)= 4,"4", IF(('1 - Cover page'!$B$9-I1163)= 5,"5", IF(('1 - Cover page'!$B$9-I1163)= 6,"6", IF(('1 - Cover page'!$B$9-I1163)= 7,"7", IF(('1 - Cover page'!$B$9-I1163)= 8,"8", IF(('1 - Cover page'!$B$9-I1163)= 9,"9", IF(('1 - Cover page'!$B$9-I1163)= 10,"10", IF(('1 - Cover page'!$B$9-I1163)= 11,"11", IF(('1 - Cover page'!$B$9-I1163)= 12,"12", IF(('1 - Cover page'!$B$9-I1163)= 13,"13", IF(('1 - Cover page'!$B$9-I1163)= 14,"14", IF(('1 - Cover page'!$B$9-I1163)= 15,"15",  ""))))))))))))))))</f>
        <v>0</v>
      </c>
      <c r="AA1163" t="e">
        <f>VLOOKUP(E1163,'Age group'!$A$2:$B$7,2,TRUE)</f>
        <v>#N/A</v>
      </c>
    </row>
    <row r="1164" spans="1:27" ht="12.75" x14ac:dyDescent="0.2">
      <c r="A1164" s="30">
        <v>1161</v>
      </c>
      <c r="B1164" s="31"/>
      <c r="C1164" s="31"/>
      <c r="D1164" s="32"/>
      <c r="E1164" s="104"/>
      <c r="F1164" s="31"/>
      <c r="G1164" s="31"/>
      <c r="H1164" s="33"/>
      <c r="I1164" s="16"/>
      <c r="J1164" s="34"/>
      <c r="K1164" s="34"/>
      <c r="L1164" s="35"/>
      <c r="M1164" s="36"/>
      <c r="N1164" s="37"/>
      <c r="O1164" s="37"/>
      <c r="P1164" s="37"/>
      <c r="Q1164" s="38"/>
      <c r="R1164" s="38"/>
      <c r="S1164" s="37"/>
      <c r="T1164" s="39"/>
      <c r="U1164" s="39"/>
      <c r="V1164" s="40"/>
      <c r="X1164" t="str">
        <f>IF(('1 - Cover page'!$B$9-M1164)&lt;6,"&lt;=5 Days","&gt;5 Days")</f>
        <v>&lt;=5 Days</v>
      </c>
      <c r="Y1164" t="str">
        <f>IF(('1 - Cover page'!$B$9-M1164)=0,"0", IF(('1 - Cover page'!$B$9-M1164)= 1,"1", IF(('1 - Cover page'!$B$9-M1164)= 2,"2", IF(('1 - Cover page'!$B$9-M1164)= 3,"3", IF(('1 - Cover page'!$B$9-M1164)= 4,"4", IF(('1 - Cover page'!$B$9-M1164)= 5,"5", IF(('1 - Cover page'!$B$9-M1164)= 6,"6", IF(('1 - Cover page'!$B$9-M1164)= 7,"7", IF(('1 - Cover page'!$B$9-M1164)= 8,"8", IF(('1 - Cover page'!$B$9-M1164)= 9,"9", IF(('1 - Cover page'!$B$9-M1164)= 10,"10", IF(('1 - Cover page'!$B$9-M1164)= 11,"11", IF(('1 - Cover page'!$B$9-M1164)= 12,"12", IF(('1 - Cover page'!$B$9-M1164)= 13,"13", IF(('1 - Cover page'!$B$9-M1164)= 14,"14", IF(('1 - Cover page'!$B$9-M1164)= 15,"15",  ""))))))))))))))))</f>
        <v>0</v>
      </c>
      <c r="Z1164" t="str">
        <f>IF(('1 - Cover page'!$B$9-I1164)=0,"0", IF(('1 - Cover page'!$B$9-I1164)= 1,"1", IF(('1 - Cover page'!$B$9-I1164)= 2,"2", IF(('1 - Cover page'!$B$9-I1164)= 3,"3", IF(('1 - Cover page'!$B$9-I1164)= 4,"4", IF(('1 - Cover page'!$B$9-I1164)= 5,"5", IF(('1 - Cover page'!$B$9-I1164)= 6,"6", IF(('1 - Cover page'!$B$9-I1164)= 7,"7", IF(('1 - Cover page'!$B$9-I1164)= 8,"8", IF(('1 - Cover page'!$B$9-I1164)= 9,"9", IF(('1 - Cover page'!$B$9-I1164)= 10,"10", IF(('1 - Cover page'!$B$9-I1164)= 11,"11", IF(('1 - Cover page'!$B$9-I1164)= 12,"12", IF(('1 - Cover page'!$B$9-I1164)= 13,"13", IF(('1 - Cover page'!$B$9-I1164)= 14,"14", IF(('1 - Cover page'!$B$9-I1164)= 15,"15",  ""))))))))))))))))</f>
        <v>0</v>
      </c>
      <c r="AA1164" t="e">
        <f>VLOOKUP(E1164,'Age group'!$A$2:$B$7,2,TRUE)</f>
        <v>#N/A</v>
      </c>
    </row>
    <row r="1165" spans="1:27" ht="12.75" x14ac:dyDescent="0.2">
      <c r="A1165" s="30">
        <v>1162</v>
      </c>
      <c r="B1165" s="31"/>
      <c r="C1165" s="31"/>
      <c r="D1165" s="32"/>
      <c r="E1165" s="104"/>
      <c r="F1165" s="31"/>
      <c r="G1165" s="31"/>
      <c r="H1165" s="33"/>
      <c r="I1165" s="16"/>
      <c r="J1165" s="34"/>
      <c r="K1165" s="34"/>
      <c r="L1165" s="35"/>
      <c r="M1165" s="36"/>
      <c r="N1165" s="37"/>
      <c r="O1165" s="37"/>
      <c r="P1165" s="37"/>
      <c r="Q1165" s="38"/>
      <c r="R1165" s="38"/>
      <c r="S1165" s="37"/>
      <c r="T1165" s="39"/>
      <c r="U1165" s="39"/>
      <c r="V1165" s="40"/>
      <c r="X1165" t="str">
        <f>IF(('1 - Cover page'!$B$9-M1165)&lt;6,"&lt;=5 Days","&gt;5 Days")</f>
        <v>&lt;=5 Days</v>
      </c>
      <c r="Y1165" t="str">
        <f>IF(('1 - Cover page'!$B$9-M1165)=0,"0", IF(('1 - Cover page'!$B$9-M1165)= 1,"1", IF(('1 - Cover page'!$B$9-M1165)= 2,"2", IF(('1 - Cover page'!$B$9-M1165)= 3,"3", IF(('1 - Cover page'!$B$9-M1165)= 4,"4", IF(('1 - Cover page'!$B$9-M1165)= 5,"5", IF(('1 - Cover page'!$B$9-M1165)= 6,"6", IF(('1 - Cover page'!$B$9-M1165)= 7,"7", IF(('1 - Cover page'!$B$9-M1165)= 8,"8", IF(('1 - Cover page'!$B$9-M1165)= 9,"9", IF(('1 - Cover page'!$B$9-M1165)= 10,"10", IF(('1 - Cover page'!$B$9-M1165)= 11,"11", IF(('1 - Cover page'!$B$9-M1165)= 12,"12", IF(('1 - Cover page'!$B$9-M1165)= 13,"13", IF(('1 - Cover page'!$B$9-M1165)= 14,"14", IF(('1 - Cover page'!$B$9-M1165)= 15,"15",  ""))))))))))))))))</f>
        <v>0</v>
      </c>
      <c r="Z1165" t="str">
        <f>IF(('1 - Cover page'!$B$9-I1165)=0,"0", IF(('1 - Cover page'!$B$9-I1165)= 1,"1", IF(('1 - Cover page'!$B$9-I1165)= 2,"2", IF(('1 - Cover page'!$B$9-I1165)= 3,"3", IF(('1 - Cover page'!$B$9-I1165)= 4,"4", IF(('1 - Cover page'!$B$9-I1165)= 5,"5", IF(('1 - Cover page'!$B$9-I1165)= 6,"6", IF(('1 - Cover page'!$B$9-I1165)= 7,"7", IF(('1 - Cover page'!$B$9-I1165)= 8,"8", IF(('1 - Cover page'!$B$9-I1165)= 9,"9", IF(('1 - Cover page'!$B$9-I1165)= 10,"10", IF(('1 - Cover page'!$B$9-I1165)= 11,"11", IF(('1 - Cover page'!$B$9-I1165)= 12,"12", IF(('1 - Cover page'!$B$9-I1165)= 13,"13", IF(('1 - Cover page'!$B$9-I1165)= 14,"14", IF(('1 - Cover page'!$B$9-I1165)= 15,"15",  ""))))))))))))))))</f>
        <v>0</v>
      </c>
      <c r="AA1165" t="e">
        <f>VLOOKUP(E1165,'Age group'!$A$2:$B$7,2,TRUE)</f>
        <v>#N/A</v>
      </c>
    </row>
    <row r="1166" spans="1:27" ht="12.75" x14ac:dyDescent="0.2">
      <c r="A1166" s="30">
        <v>1163</v>
      </c>
      <c r="B1166" s="31"/>
      <c r="C1166" s="31"/>
      <c r="D1166" s="32"/>
      <c r="E1166" s="104"/>
      <c r="F1166" s="31"/>
      <c r="G1166" s="31"/>
      <c r="H1166" s="33"/>
      <c r="I1166" s="16"/>
      <c r="J1166" s="34"/>
      <c r="K1166" s="34"/>
      <c r="L1166" s="35"/>
      <c r="M1166" s="36"/>
      <c r="N1166" s="37"/>
      <c r="O1166" s="37"/>
      <c r="P1166" s="37"/>
      <c r="Q1166" s="38"/>
      <c r="R1166" s="38"/>
      <c r="S1166" s="37"/>
      <c r="T1166" s="39"/>
      <c r="U1166" s="39"/>
      <c r="V1166" s="40"/>
      <c r="X1166" t="str">
        <f>IF(('1 - Cover page'!$B$9-M1166)&lt;6,"&lt;=5 Days","&gt;5 Days")</f>
        <v>&lt;=5 Days</v>
      </c>
      <c r="Y1166" t="str">
        <f>IF(('1 - Cover page'!$B$9-M1166)=0,"0", IF(('1 - Cover page'!$B$9-M1166)= 1,"1", IF(('1 - Cover page'!$B$9-M1166)= 2,"2", IF(('1 - Cover page'!$B$9-M1166)= 3,"3", IF(('1 - Cover page'!$B$9-M1166)= 4,"4", IF(('1 - Cover page'!$B$9-M1166)= 5,"5", IF(('1 - Cover page'!$B$9-M1166)= 6,"6", IF(('1 - Cover page'!$B$9-M1166)= 7,"7", IF(('1 - Cover page'!$B$9-M1166)= 8,"8", IF(('1 - Cover page'!$B$9-M1166)= 9,"9", IF(('1 - Cover page'!$B$9-M1166)= 10,"10", IF(('1 - Cover page'!$B$9-M1166)= 11,"11", IF(('1 - Cover page'!$B$9-M1166)= 12,"12", IF(('1 - Cover page'!$B$9-M1166)= 13,"13", IF(('1 - Cover page'!$B$9-M1166)= 14,"14", IF(('1 - Cover page'!$B$9-M1166)= 15,"15",  ""))))))))))))))))</f>
        <v>0</v>
      </c>
      <c r="Z1166" t="str">
        <f>IF(('1 - Cover page'!$B$9-I1166)=0,"0", IF(('1 - Cover page'!$B$9-I1166)= 1,"1", IF(('1 - Cover page'!$B$9-I1166)= 2,"2", IF(('1 - Cover page'!$B$9-I1166)= 3,"3", IF(('1 - Cover page'!$B$9-I1166)= 4,"4", IF(('1 - Cover page'!$B$9-I1166)= 5,"5", IF(('1 - Cover page'!$B$9-I1166)= 6,"6", IF(('1 - Cover page'!$B$9-I1166)= 7,"7", IF(('1 - Cover page'!$B$9-I1166)= 8,"8", IF(('1 - Cover page'!$B$9-I1166)= 9,"9", IF(('1 - Cover page'!$B$9-I1166)= 10,"10", IF(('1 - Cover page'!$B$9-I1166)= 11,"11", IF(('1 - Cover page'!$B$9-I1166)= 12,"12", IF(('1 - Cover page'!$B$9-I1166)= 13,"13", IF(('1 - Cover page'!$B$9-I1166)= 14,"14", IF(('1 - Cover page'!$B$9-I1166)= 15,"15",  ""))))))))))))))))</f>
        <v>0</v>
      </c>
      <c r="AA1166" t="e">
        <f>VLOOKUP(E1166,'Age group'!$A$2:$B$7,2,TRUE)</f>
        <v>#N/A</v>
      </c>
    </row>
    <row r="1167" spans="1:27" ht="12.75" x14ac:dyDescent="0.2">
      <c r="A1167" s="30">
        <v>1164</v>
      </c>
      <c r="B1167" s="31"/>
      <c r="C1167" s="31"/>
      <c r="D1167" s="32"/>
      <c r="E1167" s="104"/>
      <c r="F1167" s="31"/>
      <c r="G1167" s="31"/>
      <c r="H1167" s="33"/>
      <c r="I1167" s="16"/>
      <c r="J1167" s="34"/>
      <c r="K1167" s="34"/>
      <c r="L1167" s="35"/>
      <c r="M1167" s="36"/>
      <c r="N1167" s="37"/>
      <c r="O1167" s="37"/>
      <c r="P1167" s="37"/>
      <c r="Q1167" s="38"/>
      <c r="R1167" s="38"/>
      <c r="S1167" s="37"/>
      <c r="T1167" s="39"/>
      <c r="U1167" s="39"/>
      <c r="V1167" s="40"/>
      <c r="X1167" t="str">
        <f>IF(('1 - Cover page'!$B$9-M1167)&lt;6,"&lt;=5 Days","&gt;5 Days")</f>
        <v>&lt;=5 Days</v>
      </c>
      <c r="Y1167" t="str">
        <f>IF(('1 - Cover page'!$B$9-M1167)=0,"0", IF(('1 - Cover page'!$B$9-M1167)= 1,"1", IF(('1 - Cover page'!$B$9-M1167)= 2,"2", IF(('1 - Cover page'!$B$9-M1167)= 3,"3", IF(('1 - Cover page'!$B$9-M1167)= 4,"4", IF(('1 - Cover page'!$B$9-M1167)= 5,"5", IF(('1 - Cover page'!$B$9-M1167)= 6,"6", IF(('1 - Cover page'!$B$9-M1167)= 7,"7", IF(('1 - Cover page'!$B$9-M1167)= 8,"8", IF(('1 - Cover page'!$B$9-M1167)= 9,"9", IF(('1 - Cover page'!$B$9-M1167)= 10,"10", IF(('1 - Cover page'!$B$9-M1167)= 11,"11", IF(('1 - Cover page'!$B$9-M1167)= 12,"12", IF(('1 - Cover page'!$B$9-M1167)= 13,"13", IF(('1 - Cover page'!$B$9-M1167)= 14,"14", IF(('1 - Cover page'!$B$9-M1167)= 15,"15",  ""))))))))))))))))</f>
        <v>0</v>
      </c>
      <c r="Z1167" t="str">
        <f>IF(('1 - Cover page'!$B$9-I1167)=0,"0", IF(('1 - Cover page'!$B$9-I1167)= 1,"1", IF(('1 - Cover page'!$B$9-I1167)= 2,"2", IF(('1 - Cover page'!$B$9-I1167)= 3,"3", IF(('1 - Cover page'!$B$9-I1167)= 4,"4", IF(('1 - Cover page'!$B$9-I1167)= 5,"5", IF(('1 - Cover page'!$B$9-I1167)= 6,"6", IF(('1 - Cover page'!$B$9-I1167)= 7,"7", IF(('1 - Cover page'!$B$9-I1167)= 8,"8", IF(('1 - Cover page'!$B$9-I1167)= 9,"9", IF(('1 - Cover page'!$B$9-I1167)= 10,"10", IF(('1 - Cover page'!$B$9-I1167)= 11,"11", IF(('1 - Cover page'!$B$9-I1167)= 12,"12", IF(('1 - Cover page'!$B$9-I1167)= 13,"13", IF(('1 - Cover page'!$B$9-I1167)= 14,"14", IF(('1 - Cover page'!$B$9-I1167)= 15,"15",  ""))))))))))))))))</f>
        <v>0</v>
      </c>
      <c r="AA1167" t="e">
        <f>VLOOKUP(E1167,'Age group'!$A$2:$B$7,2,TRUE)</f>
        <v>#N/A</v>
      </c>
    </row>
    <row r="1168" spans="1:27" ht="12.75" x14ac:dyDescent="0.2">
      <c r="A1168" s="30">
        <v>1165</v>
      </c>
      <c r="B1168" s="31"/>
      <c r="C1168" s="31"/>
      <c r="D1168" s="32"/>
      <c r="E1168" s="104"/>
      <c r="F1168" s="31"/>
      <c r="G1168" s="31"/>
      <c r="H1168" s="33"/>
      <c r="I1168" s="16"/>
      <c r="J1168" s="34"/>
      <c r="K1168" s="34"/>
      <c r="L1168" s="35"/>
      <c r="M1168" s="36"/>
      <c r="N1168" s="37"/>
      <c r="O1168" s="37"/>
      <c r="P1168" s="37"/>
      <c r="Q1168" s="38"/>
      <c r="R1168" s="38"/>
      <c r="S1168" s="37"/>
      <c r="T1168" s="39"/>
      <c r="U1168" s="39"/>
      <c r="V1168" s="40"/>
      <c r="X1168" t="str">
        <f>IF(('1 - Cover page'!$B$9-M1168)&lt;6,"&lt;=5 Days","&gt;5 Days")</f>
        <v>&lt;=5 Days</v>
      </c>
      <c r="Y1168" t="str">
        <f>IF(('1 - Cover page'!$B$9-M1168)=0,"0", IF(('1 - Cover page'!$B$9-M1168)= 1,"1", IF(('1 - Cover page'!$B$9-M1168)= 2,"2", IF(('1 - Cover page'!$B$9-M1168)= 3,"3", IF(('1 - Cover page'!$B$9-M1168)= 4,"4", IF(('1 - Cover page'!$B$9-M1168)= 5,"5", IF(('1 - Cover page'!$B$9-M1168)= 6,"6", IF(('1 - Cover page'!$B$9-M1168)= 7,"7", IF(('1 - Cover page'!$B$9-M1168)= 8,"8", IF(('1 - Cover page'!$B$9-M1168)= 9,"9", IF(('1 - Cover page'!$B$9-M1168)= 10,"10", IF(('1 - Cover page'!$B$9-M1168)= 11,"11", IF(('1 - Cover page'!$B$9-M1168)= 12,"12", IF(('1 - Cover page'!$B$9-M1168)= 13,"13", IF(('1 - Cover page'!$B$9-M1168)= 14,"14", IF(('1 - Cover page'!$B$9-M1168)= 15,"15",  ""))))))))))))))))</f>
        <v>0</v>
      </c>
      <c r="Z1168" t="str">
        <f>IF(('1 - Cover page'!$B$9-I1168)=0,"0", IF(('1 - Cover page'!$B$9-I1168)= 1,"1", IF(('1 - Cover page'!$B$9-I1168)= 2,"2", IF(('1 - Cover page'!$B$9-I1168)= 3,"3", IF(('1 - Cover page'!$B$9-I1168)= 4,"4", IF(('1 - Cover page'!$B$9-I1168)= 5,"5", IF(('1 - Cover page'!$B$9-I1168)= 6,"6", IF(('1 - Cover page'!$B$9-I1168)= 7,"7", IF(('1 - Cover page'!$B$9-I1168)= 8,"8", IF(('1 - Cover page'!$B$9-I1168)= 9,"9", IF(('1 - Cover page'!$B$9-I1168)= 10,"10", IF(('1 - Cover page'!$B$9-I1168)= 11,"11", IF(('1 - Cover page'!$B$9-I1168)= 12,"12", IF(('1 - Cover page'!$B$9-I1168)= 13,"13", IF(('1 - Cover page'!$B$9-I1168)= 14,"14", IF(('1 - Cover page'!$B$9-I1168)= 15,"15",  ""))))))))))))))))</f>
        <v>0</v>
      </c>
      <c r="AA1168" t="e">
        <f>VLOOKUP(E1168,'Age group'!$A$2:$B$7,2,TRUE)</f>
        <v>#N/A</v>
      </c>
    </row>
    <row r="1169" spans="1:27" ht="12.75" x14ac:dyDescent="0.2">
      <c r="A1169" s="30">
        <v>1166</v>
      </c>
      <c r="B1169" s="31"/>
      <c r="C1169" s="31"/>
      <c r="D1169" s="32"/>
      <c r="E1169" s="104"/>
      <c r="F1169" s="31"/>
      <c r="G1169" s="31"/>
      <c r="H1169" s="33"/>
      <c r="I1169" s="16"/>
      <c r="J1169" s="34"/>
      <c r="K1169" s="34"/>
      <c r="L1169" s="35"/>
      <c r="M1169" s="36"/>
      <c r="N1169" s="37"/>
      <c r="O1169" s="37"/>
      <c r="P1169" s="37"/>
      <c r="Q1169" s="38"/>
      <c r="R1169" s="38"/>
      <c r="S1169" s="37"/>
      <c r="T1169" s="39"/>
      <c r="U1169" s="39"/>
      <c r="V1169" s="40"/>
      <c r="X1169" t="str">
        <f>IF(('1 - Cover page'!$B$9-M1169)&lt;6,"&lt;=5 Days","&gt;5 Days")</f>
        <v>&lt;=5 Days</v>
      </c>
      <c r="Y1169" t="str">
        <f>IF(('1 - Cover page'!$B$9-M1169)=0,"0", IF(('1 - Cover page'!$B$9-M1169)= 1,"1", IF(('1 - Cover page'!$B$9-M1169)= 2,"2", IF(('1 - Cover page'!$B$9-M1169)= 3,"3", IF(('1 - Cover page'!$B$9-M1169)= 4,"4", IF(('1 - Cover page'!$B$9-M1169)= 5,"5", IF(('1 - Cover page'!$B$9-M1169)= 6,"6", IF(('1 - Cover page'!$B$9-M1169)= 7,"7", IF(('1 - Cover page'!$B$9-M1169)= 8,"8", IF(('1 - Cover page'!$B$9-M1169)= 9,"9", IF(('1 - Cover page'!$B$9-M1169)= 10,"10", IF(('1 - Cover page'!$B$9-M1169)= 11,"11", IF(('1 - Cover page'!$B$9-M1169)= 12,"12", IF(('1 - Cover page'!$B$9-M1169)= 13,"13", IF(('1 - Cover page'!$B$9-M1169)= 14,"14", IF(('1 - Cover page'!$B$9-M1169)= 15,"15",  ""))))))))))))))))</f>
        <v>0</v>
      </c>
      <c r="Z1169" t="str">
        <f>IF(('1 - Cover page'!$B$9-I1169)=0,"0", IF(('1 - Cover page'!$B$9-I1169)= 1,"1", IF(('1 - Cover page'!$B$9-I1169)= 2,"2", IF(('1 - Cover page'!$B$9-I1169)= 3,"3", IF(('1 - Cover page'!$B$9-I1169)= 4,"4", IF(('1 - Cover page'!$B$9-I1169)= 5,"5", IF(('1 - Cover page'!$B$9-I1169)= 6,"6", IF(('1 - Cover page'!$B$9-I1169)= 7,"7", IF(('1 - Cover page'!$B$9-I1169)= 8,"8", IF(('1 - Cover page'!$B$9-I1169)= 9,"9", IF(('1 - Cover page'!$B$9-I1169)= 10,"10", IF(('1 - Cover page'!$B$9-I1169)= 11,"11", IF(('1 - Cover page'!$B$9-I1169)= 12,"12", IF(('1 - Cover page'!$B$9-I1169)= 13,"13", IF(('1 - Cover page'!$B$9-I1169)= 14,"14", IF(('1 - Cover page'!$B$9-I1169)= 15,"15",  ""))))))))))))))))</f>
        <v>0</v>
      </c>
      <c r="AA1169" t="e">
        <f>VLOOKUP(E1169,'Age group'!$A$2:$B$7,2,TRUE)</f>
        <v>#N/A</v>
      </c>
    </row>
    <row r="1170" spans="1:27" ht="12.75" x14ac:dyDescent="0.2">
      <c r="A1170" s="30">
        <v>1167</v>
      </c>
      <c r="B1170" s="31"/>
      <c r="C1170" s="31"/>
      <c r="D1170" s="32"/>
      <c r="E1170" s="104"/>
      <c r="F1170" s="31"/>
      <c r="G1170" s="31"/>
      <c r="H1170" s="33"/>
      <c r="I1170" s="16"/>
      <c r="J1170" s="34"/>
      <c r="K1170" s="34"/>
      <c r="L1170" s="35"/>
      <c r="M1170" s="36"/>
      <c r="N1170" s="37"/>
      <c r="O1170" s="37"/>
      <c r="P1170" s="37"/>
      <c r="Q1170" s="38"/>
      <c r="R1170" s="38"/>
      <c r="S1170" s="37"/>
      <c r="T1170" s="39"/>
      <c r="U1170" s="39"/>
      <c r="V1170" s="40"/>
      <c r="X1170" t="str">
        <f>IF(('1 - Cover page'!$B$9-M1170)&lt;6,"&lt;=5 Days","&gt;5 Days")</f>
        <v>&lt;=5 Days</v>
      </c>
      <c r="Y1170" t="str">
        <f>IF(('1 - Cover page'!$B$9-M1170)=0,"0", IF(('1 - Cover page'!$B$9-M1170)= 1,"1", IF(('1 - Cover page'!$B$9-M1170)= 2,"2", IF(('1 - Cover page'!$B$9-M1170)= 3,"3", IF(('1 - Cover page'!$B$9-M1170)= 4,"4", IF(('1 - Cover page'!$B$9-M1170)= 5,"5", IF(('1 - Cover page'!$B$9-M1170)= 6,"6", IF(('1 - Cover page'!$B$9-M1170)= 7,"7", IF(('1 - Cover page'!$B$9-M1170)= 8,"8", IF(('1 - Cover page'!$B$9-M1170)= 9,"9", IF(('1 - Cover page'!$B$9-M1170)= 10,"10", IF(('1 - Cover page'!$B$9-M1170)= 11,"11", IF(('1 - Cover page'!$B$9-M1170)= 12,"12", IF(('1 - Cover page'!$B$9-M1170)= 13,"13", IF(('1 - Cover page'!$B$9-M1170)= 14,"14", IF(('1 - Cover page'!$B$9-M1170)= 15,"15",  ""))))))))))))))))</f>
        <v>0</v>
      </c>
      <c r="Z1170" t="str">
        <f>IF(('1 - Cover page'!$B$9-I1170)=0,"0", IF(('1 - Cover page'!$B$9-I1170)= 1,"1", IF(('1 - Cover page'!$B$9-I1170)= 2,"2", IF(('1 - Cover page'!$B$9-I1170)= 3,"3", IF(('1 - Cover page'!$B$9-I1170)= 4,"4", IF(('1 - Cover page'!$B$9-I1170)= 5,"5", IF(('1 - Cover page'!$B$9-I1170)= 6,"6", IF(('1 - Cover page'!$B$9-I1170)= 7,"7", IF(('1 - Cover page'!$B$9-I1170)= 8,"8", IF(('1 - Cover page'!$B$9-I1170)= 9,"9", IF(('1 - Cover page'!$B$9-I1170)= 10,"10", IF(('1 - Cover page'!$B$9-I1170)= 11,"11", IF(('1 - Cover page'!$B$9-I1170)= 12,"12", IF(('1 - Cover page'!$B$9-I1170)= 13,"13", IF(('1 - Cover page'!$B$9-I1170)= 14,"14", IF(('1 - Cover page'!$B$9-I1170)= 15,"15",  ""))))))))))))))))</f>
        <v>0</v>
      </c>
      <c r="AA1170" t="e">
        <f>VLOOKUP(E1170,'Age group'!$A$2:$B$7,2,TRUE)</f>
        <v>#N/A</v>
      </c>
    </row>
    <row r="1171" spans="1:27" ht="12.75" x14ac:dyDescent="0.2">
      <c r="A1171" s="30">
        <v>1168</v>
      </c>
      <c r="B1171" s="31"/>
      <c r="C1171" s="31"/>
      <c r="D1171" s="32"/>
      <c r="E1171" s="104"/>
      <c r="F1171" s="31"/>
      <c r="G1171" s="31"/>
      <c r="H1171" s="33"/>
      <c r="I1171" s="16"/>
      <c r="J1171" s="34"/>
      <c r="K1171" s="34"/>
      <c r="L1171" s="35"/>
      <c r="M1171" s="36"/>
      <c r="N1171" s="37"/>
      <c r="O1171" s="37"/>
      <c r="P1171" s="37"/>
      <c r="Q1171" s="38"/>
      <c r="R1171" s="38"/>
      <c r="S1171" s="37"/>
      <c r="T1171" s="39"/>
      <c r="U1171" s="39"/>
      <c r="V1171" s="40"/>
      <c r="X1171" t="str">
        <f>IF(('1 - Cover page'!$B$9-M1171)&lt;6,"&lt;=5 Days","&gt;5 Days")</f>
        <v>&lt;=5 Days</v>
      </c>
      <c r="Y1171" t="str">
        <f>IF(('1 - Cover page'!$B$9-M1171)=0,"0", IF(('1 - Cover page'!$B$9-M1171)= 1,"1", IF(('1 - Cover page'!$B$9-M1171)= 2,"2", IF(('1 - Cover page'!$B$9-M1171)= 3,"3", IF(('1 - Cover page'!$B$9-M1171)= 4,"4", IF(('1 - Cover page'!$B$9-M1171)= 5,"5", IF(('1 - Cover page'!$B$9-M1171)= 6,"6", IF(('1 - Cover page'!$B$9-M1171)= 7,"7", IF(('1 - Cover page'!$B$9-M1171)= 8,"8", IF(('1 - Cover page'!$B$9-M1171)= 9,"9", IF(('1 - Cover page'!$B$9-M1171)= 10,"10", IF(('1 - Cover page'!$B$9-M1171)= 11,"11", IF(('1 - Cover page'!$B$9-M1171)= 12,"12", IF(('1 - Cover page'!$B$9-M1171)= 13,"13", IF(('1 - Cover page'!$B$9-M1171)= 14,"14", IF(('1 - Cover page'!$B$9-M1171)= 15,"15",  ""))))))))))))))))</f>
        <v>0</v>
      </c>
      <c r="Z1171" t="str">
        <f>IF(('1 - Cover page'!$B$9-I1171)=0,"0", IF(('1 - Cover page'!$B$9-I1171)= 1,"1", IF(('1 - Cover page'!$B$9-I1171)= 2,"2", IF(('1 - Cover page'!$B$9-I1171)= 3,"3", IF(('1 - Cover page'!$B$9-I1171)= 4,"4", IF(('1 - Cover page'!$B$9-I1171)= 5,"5", IF(('1 - Cover page'!$B$9-I1171)= 6,"6", IF(('1 - Cover page'!$B$9-I1171)= 7,"7", IF(('1 - Cover page'!$B$9-I1171)= 8,"8", IF(('1 - Cover page'!$B$9-I1171)= 9,"9", IF(('1 - Cover page'!$B$9-I1171)= 10,"10", IF(('1 - Cover page'!$B$9-I1171)= 11,"11", IF(('1 - Cover page'!$B$9-I1171)= 12,"12", IF(('1 - Cover page'!$B$9-I1171)= 13,"13", IF(('1 - Cover page'!$B$9-I1171)= 14,"14", IF(('1 - Cover page'!$B$9-I1171)= 15,"15",  ""))))))))))))))))</f>
        <v>0</v>
      </c>
      <c r="AA1171" t="e">
        <f>VLOOKUP(E1171,'Age group'!$A$2:$B$7,2,TRUE)</f>
        <v>#N/A</v>
      </c>
    </row>
    <row r="1172" spans="1:27" ht="12.75" x14ac:dyDescent="0.2">
      <c r="A1172" s="30">
        <v>1169</v>
      </c>
      <c r="B1172" s="31"/>
      <c r="C1172" s="31"/>
      <c r="D1172" s="32"/>
      <c r="E1172" s="104"/>
      <c r="F1172" s="31"/>
      <c r="G1172" s="31"/>
      <c r="H1172" s="33"/>
      <c r="I1172" s="16"/>
      <c r="J1172" s="34"/>
      <c r="K1172" s="34"/>
      <c r="L1172" s="35"/>
      <c r="M1172" s="36"/>
      <c r="N1172" s="37"/>
      <c r="O1172" s="37"/>
      <c r="P1172" s="37"/>
      <c r="Q1172" s="38"/>
      <c r="R1172" s="38"/>
      <c r="S1172" s="37"/>
      <c r="T1172" s="39"/>
      <c r="U1172" s="39"/>
      <c r="V1172" s="40"/>
      <c r="X1172" t="str">
        <f>IF(('1 - Cover page'!$B$9-M1172)&lt;6,"&lt;=5 Days","&gt;5 Days")</f>
        <v>&lt;=5 Days</v>
      </c>
      <c r="Y1172" t="str">
        <f>IF(('1 - Cover page'!$B$9-M1172)=0,"0", IF(('1 - Cover page'!$B$9-M1172)= 1,"1", IF(('1 - Cover page'!$B$9-M1172)= 2,"2", IF(('1 - Cover page'!$B$9-M1172)= 3,"3", IF(('1 - Cover page'!$B$9-M1172)= 4,"4", IF(('1 - Cover page'!$B$9-M1172)= 5,"5", IF(('1 - Cover page'!$B$9-M1172)= 6,"6", IF(('1 - Cover page'!$B$9-M1172)= 7,"7", IF(('1 - Cover page'!$B$9-M1172)= 8,"8", IF(('1 - Cover page'!$B$9-M1172)= 9,"9", IF(('1 - Cover page'!$B$9-M1172)= 10,"10", IF(('1 - Cover page'!$B$9-M1172)= 11,"11", IF(('1 - Cover page'!$B$9-M1172)= 12,"12", IF(('1 - Cover page'!$B$9-M1172)= 13,"13", IF(('1 - Cover page'!$B$9-M1172)= 14,"14", IF(('1 - Cover page'!$B$9-M1172)= 15,"15",  ""))))))))))))))))</f>
        <v>0</v>
      </c>
      <c r="Z1172" t="str">
        <f>IF(('1 - Cover page'!$B$9-I1172)=0,"0", IF(('1 - Cover page'!$B$9-I1172)= 1,"1", IF(('1 - Cover page'!$B$9-I1172)= 2,"2", IF(('1 - Cover page'!$B$9-I1172)= 3,"3", IF(('1 - Cover page'!$B$9-I1172)= 4,"4", IF(('1 - Cover page'!$B$9-I1172)= 5,"5", IF(('1 - Cover page'!$B$9-I1172)= 6,"6", IF(('1 - Cover page'!$B$9-I1172)= 7,"7", IF(('1 - Cover page'!$B$9-I1172)= 8,"8", IF(('1 - Cover page'!$B$9-I1172)= 9,"9", IF(('1 - Cover page'!$B$9-I1172)= 10,"10", IF(('1 - Cover page'!$B$9-I1172)= 11,"11", IF(('1 - Cover page'!$B$9-I1172)= 12,"12", IF(('1 - Cover page'!$B$9-I1172)= 13,"13", IF(('1 - Cover page'!$B$9-I1172)= 14,"14", IF(('1 - Cover page'!$B$9-I1172)= 15,"15",  ""))))))))))))))))</f>
        <v>0</v>
      </c>
      <c r="AA1172" t="e">
        <f>VLOOKUP(E1172,'Age group'!$A$2:$B$7,2,TRUE)</f>
        <v>#N/A</v>
      </c>
    </row>
    <row r="1173" spans="1:27" ht="12.75" x14ac:dyDescent="0.2">
      <c r="A1173" s="30">
        <v>1170</v>
      </c>
      <c r="B1173" s="31"/>
      <c r="C1173" s="31"/>
      <c r="D1173" s="32"/>
      <c r="E1173" s="104"/>
      <c r="F1173" s="31"/>
      <c r="G1173" s="31"/>
      <c r="H1173" s="33"/>
      <c r="I1173" s="16"/>
      <c r="J1173" s="34"/>
      <c r="K1173" s="34"/>
      <c r="L1173" s="35"/>
      <c r="M1173" s="36"/>
      <c r="N1173" s="37"/>
      <c r="O1173" s="37"/>
      <c r="P1173" s="37"/>
      <c r="Q1173" s="38"/>
      <c r="R1173" s="38"/>
      <c r="S1173" s="37"/>
      <c r="T1173" s="39"/>
      <c r="U1173" s="39"/>
      <c r="V1173" s="40"/>
      <c r="X1173" t="str">
        <f>IF(('1 - Cover page'!$B$9-M1173)&lt;6,"&lt;=5 Days","&gt;5 Days")</f>
        <v>&lt;=5 Days</v>
      </c>
      <c r="Y1173" t="str">
        <f>IF(('1 - Cover page'!$B$9-M1173)=0,"0", IF(('1 - Cover page'!$B$9-M1173)= 1,"1", IF(('1 - Cover page'!$B$9-M1173)= 2,"2", IF(('1 - Cover page'!$B$9-M1173)= 3,"3", IF(('1 - Cover page'!$B$9-M1173)= 4,"4", IF(('1 - Cover page'!$B$9-M1173)= 5,"5", IF(('1 - Cover page'!$B$9-M1173)= 6,"6", IF(('1 - Cover page'!$B$9-M1173)= 7,"7", IF(('1 - Cover page'!$B$9-M1173)= 8,"8", IF(('1 - Cover page'!$B$9-M1173)= 9,"9", IF(('1 - Cover page'!$B$9-M1173)= 10,"10", IF(('1 - Cover page'!$B$9-M1173)= 11,"11", IF(('1 - Cover page'!$B$9-M1173)= 12,"12", IF(('1 - Cover page'!$B$9-M1173)= 13,"13", IF(('1 - Cover page'!$B$9-M1173)= 14,"14", IF(('1 - Cover page'!$B$9-M1173)= 15,"15",  ""))))))))))))))))</f>
        <v>0</v>
      </c>
      <c r="Z1173" t="str">
        <f>IF(('1 - Cover page'!$B$9-I1173)=0,"0", IF(('1 - Cover page'!$B$9-I1173)= 1,"1", IF(('1 - Cover page'!$B$9-I1173)= 2,"2", IF(('1 - Cover page'!$B$9-I1173)= 3,"3", IF(('1 - Cover page'!$B$9-I1173)= 4,"4", IF(('1 - Cover page'!$B$9-I1173)= 5,"5", IF(('1 - Cover page'!$B$9-I1173)= 6,"6", IF(('1 - Cover page'!$B$9-I1173)= 7,"7", IF(('1 - Cover page'!$B$9-I1173)= 8,"8", IF(('1 - Cover page'!$B$9-I1173)= 9,"9", IF(('1 - Cover page'!$B$9-I1173)= 10,"10", IF(('1 - Cover page'!$B$9-I1173)= 11,"11", IF(('1 - Cover page'!$B$9-I1173)= 12,"12", IF(('1 - Cover page'!$B$9-I1173)= 13,"13", IF(('1 - Cover page'!$B$9-I1173)= 14,"14", IF(('1 - Cover page'!$B$9-I1173)= 15,"15",  ""))))))))))))))))</f>
        <v>0</v>
      </c>
      <c r="AA1173" t="e">
        <f>VLOOKUP(E1173,'Age group'!$A$2:$B$7,2,TRUE)</f>
        <v>#N/A</v>
      </c>
    </row>
    <row r="1174" spans="1:27" ht="12.75" x14ac:dyDescent="0.2">
      <c r="A1174" s="30">
        <v>1171</v>
      </c>
      <c r="B1174" s="31"/>
      <c r="C1174" s="31"/>
      <c r="D1174" s="32"/>
      <c r="E1174" s="104"/>
      <c r="F1174" s="31"/>
      <c r="G1174" s="31"/>
      <c r="H1174" s="33"/>
      <c r="I1174" s="16"/>
      <c r="J1174" s="34"/>
      <c r="K1174" s="34"/>
      <c r="L1174" s="35"/>
      <c r="M1174" s="36"/>
      <c r="N1174" s="37"/>
      <c r="O1174" s="37"/>
      <c r="P1174" s="37"/>
      <c r="Q1174" s="38"/>
      <c r="R1174" s="38"/>
      <c r="S1174" s="37"/>
      <c r="T1174" s="39"/>
      <c r="U1174" s="39"/>
      <c r="V1174" s="40"/>
      <c r="X1174" t="str">
        <f>IF(('1 - Cover page'!$B$9-M1174)&lt;6,"&lt;=5 Days","&gt;5 Days")</f>
        <v>&lt;=5 Days</v>
      </c>
      <c r="Y1174" t="str">
        <f>IF(('1 - Cover page'!$B$9-M1174)=0,"0", IF(('1 - Cover page'!$B$9-M1174)= 1,"1", IF(('1 - Cover page'!$B$9-M1174)= 2,"2", IF(('1 - Cover page'!$B$9-M1174)= 3,"3", IF(('1 - Cover page'!$B$9-M1174)= 4,"4", IF(('1 - Cover page'!$B$9-M1174)= 5,"5", IF(('1 - Cover page'!$B$9-M1174)= 6,"6", IF(('1 - Cover page'!$B$9-M1174)= 7,"7", IF(('1 - Cover page'!$B$9-M1174)= 8,"8", IF(('1 - Cover page'!$B$9-M1174)= 9,"9", IF(('1 - Cover page'!$B$9-M1174)= 10,"10", IF(('1 - Cover page'!$B$9-M1174)= 11,"11", IF(('1 - Cover page'!$B$9-M1174)= 12,"12", IF(('1 - Cover page'!$B$9-M1174)= 13,"13", IF(('1 - Cover page'!$B$9-M1174)= 14,"14", IF(('1 - Cover page'!$B$9-M1174)= 15,"15",  ""))))))))))))))))</f>
        <v>0</v>
      </c>
      <c r="Z1174" t="str">
        <f>IF(('1 - Cover page'!$B$9-I1174)=0,"0", IF(('1 - Cover page'!$B$9-I1174)= 1,"1", IF(('1 - Cover page'!$B$9-I1174)= 2,"2", IF(('1 - Cover page'!$B$9-I1174)= 3,"3", IF(('1 - Cover page'!$B$9-I1174)= 4,"4", IF(('1 - Cover page'!$B$9-I1174)= 5,"5", IF(('1 - Cover page'!$B$9-I1174)= 6,"6", IF(('1 - Cover page'!$B$9-I1174)= 7,"7", IF(('1 - Cover page'!$B$9-I1174)= 8,"8", IF(('1 - Cover page'!$B$9-I1174)= 9,"9", IF(('1 - Cover page'!$B$9-I1174)= 10,"10", IF(('1 - Cover page'!$B$9-I1174)= 11,"11", IF(('1 - Cover page'!$B$9-I1174)= 12,"12", IF(('1 - Cover page'!$B$9-I1174)= 13,"13", IF(('1 - Cover page'!$B$9-I1174)= 14,"14", IF(('1 - Cover page'!$B$9-I1174)= 15,"15",  ""))))))))))))))))</f>
        <v>0</v>
      </c>
      <c r="AA1174" t="e">
        <f>VLOOKUP(E1174,'Age group'!$A$2:$B$7,2,TRUE)</f>
        <v>#N/A</v>
      </c>
    </row>
    <row r="1175" spans="1:27" ht="12.75" x14ac:dyDescent="0.2">
      <c r="A1175" s="30">
        <v>1172</v>
      </c>
      <c r="B1175" s="31"/>
      <c r="C1175" s="31"/>
      <c r="D1175" s="32"/>
      <c r="E1175" s="104"/>
      <c r="F1175" s="31"/>
      <c r="G1175" s="31"/>
      <c r="H1175" s="33"/>
      <c r="I1175" s="16"/>
      <c r="J1175" s="34"/>
      <c r="K1175" s="34"/>
      <c r="L1175" s="35"/>
      <c r="M1175" s="36"/>
      <c r="N1175" s="37"/>
      <c r="O1175" s="37"/>
      <c r="P1175" s="37"/>
      <c r="Q1175" s="38"/>
      <c r="R1175" s="38"/>
      <c r="S1175" s="37"/>
      <c r="T1175" s="39"/>
      <c r="U1175" s="39"/>
      <c r="V1175" s="40"/>
      <c r="X1175" t="str">
        <f>IF(('1 - Cover page'!$B$9-M1175)&lt;6,"&lt;=5 Days","&gt;5 Days")</f>
        <v>&lt;=5 Days</v>
      </c>
      <c r="Y1175" t="str">
        <f>IF(('1 - Cover page'!$B$9-M1175)=0,"0", IF(('1 - Cover page'!$B$9-M1175)= 1,"1", IF(('1 - Cover page'!$B$9-M1175)= 2,"2", IF(('1 - Cover page'!$B$9-M1175)= 3,"3", IF(('1 - Cover page'!$B$9-M1175)= 4,"4", IF(('1 - Cover page'!$B$9-M1175)= 5,"5", IF(('1 - Cover page'!$B$9-M1175)= 6,"6", IF(('1 - Cover page'!$B$9-M1175)= 7,"7", IF(('1 - Cover page'!$B$9-M1175)= 8,"8", IF(('1 - Cover page'!$B$9-M1175)= 9,"9", IF(('1 - Cover page'!$B$9-M1175)= 10,"10", IF(('1 - Cover page'!$B$9-M1175)= 11,"11", IF(('1 - Cover page'!$B$9-M1175)= 12,"12", IF(('1 - Cover page'!$B$9-M1175)= 13,"13", IF(('1 - Cover page'!$B$9-M1175)= 14,"14", IF(('1 - Cover page'!$B$9-M1175)= 15,"15",  ""))))))))))))))))</f>
        <v>0</v>
      </c>
      <c r="Z1175" t="str">
        <f>IF(('1 - Cover page'!$B$9-I1175)=0,"0", IF(('1 - Cover page'!$B$9-I1175)= 1,"1", IF(('1 - Cover page'!$B$9-I1175)= 2,"2", IF(('1 - Cover page'!$B$9-I1175)= 3,"3", IF(('1 - Cover page'!$B$9-I1175)= 4,"4", IF(('1 - Cover page'!$B$9-I1175)= 5,"5", IF(('1 - Cover page'!$B$9-I1175)= 6,"6", IF(('1 - Cover page'!$B$9-I1175)= 7,"7", IF(('1 - Cover page'!$B$9-I1175)= 8,"8", IF(('1 - Cover page'!$B$9-I1175)= 9,"9", IF(('1 - Cover page'!$B$9-I1175)= 10,"10", IF(('1 - Cover page'!$B$9-I1175)= 11,"11", IF(('1 - Cover page'!$B$9-I1175)= 12,"12", IF(('1 - Cover page'!$B$9-I1175)= 13,"13", IF(('1 - Cover page'!$B$9-I1175)= 14,"14", IF(('1 - Cover page'!$B$9-I1175)= 15,"15",  ""))))))))))))))))</f>
        <v>0</v>
      </c>
      <c r="AA1175" t="e">
        <f>VLOOKUP(E1175,'Age group'!$A$2:$B$7,2,TRUE)</f>
        <v>#N/A</v>
      </c>
    </row>
    <row r="1176" spans="1:27" ht="12.75" x14ac:dyDescent="0.2">
      <c r="A1176" s="30">
        <v>1173</v>
      </c>
      <c r="B1176" s="31"/>
      <c r="C1176" s="31"/>
      <c r="D1176" s="32"/>
      <c r="E1176" s="104"/>
      <c r="F1176" s="31"/>
      <c r="G1176" s="31"/>
      <c r="H1176" s="33"/>
      <c r="I1176" s="16"/>
      <c r="J1176" s="34"/>
      <c r="K1176" s="34"/>
      <c r="L1176" s="35"/>
      <c r="M1176" s="36"/>
      <c r="N1176" s="37"/>
      <c r="O1176" s="37"/>
      <c r="P1176" s="37"/>
      <c r="Q1176" s="38"/>
      <c r="R1176" s="38"/>
      <c r="S1176" s="37"/>
      <c r="T1176" s="39"/>
      <c r="U1176" s="39"/>
      <c r="V1176" s="40"/>
      <c r="X1176" t="str">
        <f>IF(('1 - Cover page'!$B$9-M1176)&lt;6,"&lt;=5 Days","&gt;5 Days")</f>
        <v>&lt;=5 Days</v>
      </c>
      <c r="Y1176" t="str">
        <f>IF(('1 - Cover page'!$B$9-M1176)=0,"0", IF(('1 - Cover page'!$B$9-M1176)= 1,"1", IF(('1 - Cover page'!$B$9-M1176)= 2,"2", IF(('1 - Cover page'!$B$9-M1176)= 3,"3", IF(('1 - Cover page'!$B$9-M1176)= 4,"4", IF(('1 - Cover page'!$B$9-M1176)= 5,"5", IF(('1 - Cover page'!$B$9-M1176)= 6,"6", IF(('1 - Cover page'!$B$9-M1176)= 7,"7", IF(('1 - Cover page'!$B$9-M1176)= 8,"8", IF(('1 - Cover page'!$B$9-M1176)= 9,"9", IF(('1 - Cover page'!$B$9-M1176)= 10,"10", IF(('1 - Cover page'!$B$9-M1176)= 11,"11", IF(('1 - Cover page'!$B$9-M1176)= 12,"12", IF(('1 - Cover page'!$B$9-M1176)= 13,"13", IF(('1 - Cover page'!$B$9-M1176)= 14,"14", IF(('1 - Cover page'!$B$9-M1176)= 15,"15",  ""))))))))))))))))</f>
        <v>0</v>
      </c>
      <c r="Z1176" t="str">
        <f>IF(('1 - Cover page'!$B$9-I1176)=0,"0", IF(('1 - Cover page'!$B$9-I1176)= 1,"1", IF(('1 - Cover page'!$B$9-I1176)= 2,"2", IF(('1 - Cover page'!$B$9-I1176)= 3,"3", IF(('1 - Cover page'!$B$9-I1176)= 4,"4", IF(('1 - Cover page'!$B$9-I1176)= 5,"5", IF(('1 - Cover page'!$B$9-I1176)= 6,"6", IF(('1 - Cover page'!$B$9-I1176)= 7,"7", IF(('1 - Cover page'!$B$9-I1176)= 8,"8", IF(('1 - Cover page'!$B$9-I1176)= 9,"9", IF(('1 - Cover page'!$B$9-I1176)= 10,"10", IF(('1 - Cover page'!$B$9-I1176)= 11,"11", IF(('1 - Cover page'!$B$9-I1176)= 12,"12", IF(('1 - Cover page'!$B$9-I1176)= 13,"13", IF(('1 - Cover page'!$B$9-I1176)= 14,"14", IF(('1 - Cover page'!$B$9-I1176)= 15,"15",  ""))))))))))))))))</f>
        <v>0</v>
      </c>
      <c r="AA1176" t="e">
        <f>VLOOKUP(E1176,'Age group'!$A$2:$B$7,2,TRUE)</f>
        <v>#N/A</v>
      </c>
    </row>
    <row r="1177" spans="1:27" ht="12.75" x14ac:dyDescent="0.2">
      <c r="A1177" s="30">
        <v>1174</v>
      </c>
      <c r="B1177" s="31"/>
      <c r="C1177" s="31"/>
      <c r="D1177" s="32"/>
      <c r="E1177" s="104"/>
      <c r="F1177" s="31"/>
      <c r="G1177" s="31"/>
      <c r="H1177" s="33"/>
      <c r="I1177" s="16"/>
      <c r="J1177" s="34"/>
      <c r="K1177" s="34"/>
      <c r="L1177" s="35"/>
      <c r="M1177" s="36"/>
      <c r="N1177" s="37"/>
      <c r="O1177" s="37"/>
      <c r="P1177" s="37"/>
      <c r="Q1177" s="38"/>
      <c r="R1177" s="38"/>
      <c r="S1177" s="37"/>
      <c r="T1177" s="39"/>
      <c r="U1177" s="39"/>
      <c r="V1177" s="40"/>
      <c r="X1177" t="str">
        <f>IF(('1 - Cover page'!$B$9-M1177)&lt;6,"&lt;=5 Days","&gt;5 Days")</f>
        <v>&lt;=5 Days</v>
      </c>
      <c r="Y1177" t="str">
        <f>IF(('1 - Cover page'!$B$9-M1177)=0,"0", IF(('1 - Cover page'!$B$9-M1177)= 1,"1", IF(('1 - Cover page'!$B$9-M1177)= 2,"2", IF(('1 - Cover page'!$B$9-M1177)= 3,"3", IF(('1 - Cover page'!$B$9-M1177)= 4,"4", IF(('1 - Cover page'!$B$9-M1177)= 5,"5", IF(('1 - Cover page'!$B$9-M1177)= 6,"6", IF(('1 - Cover page'!$B$9-M1177)= 7,"7", IF(('1 - Cover page'!$B$9-M1177)= 8,"8", IF(('1 - Cover page'!$B$9-M1177)= 9,"9", IF(('1 - Cover page'!$B$9-M1177)= 10,"10", IF(('1 - Cover page'!$B$9-M1177)= 11,"11", IF(('1 - Cover page'!$B$9-M1177)= 12,"12", IF(('1 - Cover page'!$B$9-M1177)= 13,"13", IF(('1 - Cover page'!$B$9-M1177)= 14,"14", IF(('1 - Cover page'!$B$9-M1177)= 15,"15",  ""))))))))))))))))</f>
        <v>0</v>
      </c>
      <c r="Z1177" t="str">
        <f>IF(('1 - Cover page'!$B$9-I1177)=0,"0", IF(('1 - Cover page'!$B$9-I1177)= 1,"1", IF(('1 - Cover page'!$B$9-I1177)= 2,"2", IF(('1 - Cover page'!$B$9-I1177)= 3,"3", IF(('1 - Cover page'!$B$9-I1177)= 4,"4", IF(('1 - Cover page'!$B$9-I1177)= 5,"5", IF(('1 - Cover page'!$B$9-I1177)= 6,"6", IF(('1 - Cover page'!$B$9-I1177)= 7,"7", IF(('1 - Cover page'!$B$9-I1177)= 8,"8", IF(('1 - Cover page'!$B$9-I1177)= 9,"9", IF(('1 - Cover page'!$B$9-I1177)= 10,"10", IF(('1 - Cover page'!$B$9-I1177)= 11,"11", IF(('1 - Cover page'!$B$9-I1177)= 12,"12", IF(('1 - Cover page'!$B$9-I1177)= 13,"13", IF(('1 - Cover page'!$B$9-I1177)= 14,"14", IF(('1 - Cover page'!$B$9-I1177)= 15,"15",  ""))))))))))))))))</f>
        <v>0</v>
      </c>
      <c r="AA1177" t="e">
        <f>VLOOKUP(E1177,'Age group'!$A$2:$B$7,2,TRUE)</f>
        <v>#N/A</v>
      </c>
    </row>
    <row r="1178" spans="1:27" ht="12.75" x14ac:dyDescent="0.2">
      <c r="A1178" s="30">
        <v>1175</v>
      </c>
      <c r="B1178" s="31"/>
      <c r="C1178" s="31"/>
      <c r="D1178" s="32"/>
      <c r="E1178" s="104"/>
      <c r="F1178" s="31"/>
      <c r="G1178" s="31"/>
      <c r="H1178" s="33"/>
      <c r="I1178" s="16"/>
      <c r="J1178" s="34"/>
      <c r="K1178" s="34"/>
      <c r="L1178" s="35"/>
      <c r="M1178" s="36"/>
      <c r="N1178" s="37"/>
      <c r="O1178" s="37"/>
      <c r="P1178" s="37"/>
      <c r="Q1178" s="38"/>
      <c r="R1178" s="38"/>
      <c r="S1178" s="37"/>
      <c r="T1178" s="39"/>
      <c r="U1178" s="39"/>
      <c r="V1178" s="40"/>
      <c r="X1178" t="str">
        <f>IF(('1 - Cover page'!$B$9-M1178)&lt;6,"&lt;=5 Days","&gt;5 Days")</f>
        <v>&lt;=5 Days</v>
      </c>
      <c r="Y1178" t="str">
        <f>IF(('1 - Cover page'!$B$9-M1178)=0,"0", IF(('1 - Cover page'!$B$9-M1178)= 1,"1", IF(('1 - Cover page'!$B$9-M1178)= 2,"2", IF(('1 - Cover page'!$B$9-M1178)= 3,"3", IF(('1 - Cover page'!$B$9-M1178)= 4,"4", IF(('1 - Cover page'!$B$9-M1178)= 5,"5", IF(('1 - Cover page'!$B$9-M1178)= 6,"6", IF(('1 - Cover page'!$B$9-M1178)= 7,"7", IF(('1 - Cover page'!$B$9-M1178)= 8,"8", IF(('1 - Cover page'!$B$9-M1178)= 9,"9", IF(('1 - Cover page'!$B$9-M1178)= 10,"10", IF(('1 - Cover page'!$B$9-M1178)= 11,"11", IF(('1 - Cover page'!$B$9-M1178)= 12,"12", IF(('1 - Cover page'!$B$9-M1178)= 13,"13", IF(('1 - Cover page'!$B$9-M1178)= 14,"14", IF(('1 - Cover page'!$B$9-M1178)= 15,"15",  ""))))))))))))))))</f>
        <v>0</v>
      </c>
      <c r="Z1178" t="str">
        <f>IF(('1 - Cover page'!$B$9-I1178)=0,"0", IF(('1 - Cover page'!$B$9-I1178)= 1,"1", IF(('1 - Cover page'!$B$9-I1178)= 2,"2", IF(('1 - Cover page'!$B$9-I1178)= 3,"3", IF(('1 - Cover page'!$B$9-I1178)= 4,"4", IF(('1 - Cover page'!$B$9-I1178)= 5,"5", IF(('1 - Cover page'!$B$9-I1178)= 6,"6", IF(('1 - Cover page'!$B$9-I1178)= 7,"7", IF(('1 - Cover page'!$B$9-I1178)= 8,"8", IF(('1 - Cover page'!$B$9-I1178)= 9,"9", IF(('1 - Cover page'!$B$9-I1178)= 10,"10", IF(('1 - Cover page'!$B$9-I1178)= 11,"11", IF(('1 - Cover page'!$B$9-I1178)= 12,"12", IF(('1 - Cover page'!$B$9-I1178)= 13,"13", IF(('1 - Cover page'!$B$9-I1178)= 14,"14", IF(('1 - Cover page'!$B$9-I1178)= 15,"15",  ""))))))))))))))))</f>
        <v>0</v>
      </c>
      <c r="AA1178" t="e">
        <f>VLOOKUP(E1178,'Age group'!$A$2:$B$7,2,TRUE)</f>
        <v>#N/A</v>
      </c>
    </row>
    <row r="1179" spans="1:27" ht="12.75" x14ac:dyDescent="0.2">
      <c r="A1179" s="30">
        <v>1176</v>
      </c>
      <c r="B1179" s="31"/>
      <c r="C1179" s="31"/>
      <c r="D1179" s="32"/>
      <c r="E1179" s="104"/>
      <c r="F1179" s="31"/>
      <c r="G1179" s="31"/>
      <c r="H1179" s="33"/>
      <c r="I1179" s="16"/>
      <c r="J1179" s="34"/>
      <c r="K1179" s="34"/>
      <c r="L1179" s="35"/>
      <c r="M1179" s="36"/>
      <c r="N1179" s="37"/>
      <c r="O1179" s="37"/>
      <c r="P1179" s="37"/>
      <c r="Q1179" s="38"/>
      <c r="R1179" s="38"/>
      <c r="S1179" s="37"/>
      <c r="T1179" s="39"/>
      <c r="U1179" s="39"/>
      <c r="V1179" s="40"/>
      <c r="X1179" t="str">
        <f>IF(('1 - Cover page'!$B$9-M1179)&lt;6,"&lt;=5 Days","&gt;5 Days")</f>
        <v>&lt;=5 Days</v>
      </c>
      <c r="Y1179" t="str">
        <f>IF(('1 - Cover page'!$B$9-M1179)=0,"0", IF(('1 - Cover page'!$B$9-M1179)= 1,"1", IF(('1 - Cover page'!$B$9-M1179)= 2,"2", IF(('1 - Cover page'!$B$9-M1179)= 3,"3", IF(('1 - Cover page'!$B$9-M1179)= 4,"4", IF(('1 - Cover page'!$B$9-M1179)= 5,"5", IF(('1 - Cover page'!$B$9-M1179)= 6,"6", IF(('1 - Cover page'!$B$9-M1179)= 7,"7", IF(('1 - Cover page'!$B$9-M1179)= 8,"8", IF(('1 - Cover page'!$B$9-M1179)= 9,"9", IF(('1 - Cover page'!$B$9-M1179)= 10,"10", IF(('1 - Cover page'!$B$9-M1179)= 11,"11", IF(('1 - Cover page'!$B$9-M1179)= 12,"12", IF(('1 - Cover page'!$B$9-M1179)= 13,"13", IF(('1 - Cover page'!$B$9-M1179)= 14,"14", IF(('1 - Cover page'!$B$9-M1179)= 15,"15",  ""))))))))))))))))</f>
        <v>0</v>
      </c>
      <c r="Z1179" t="str">
        <f>IF(('1 - Cover page'!$B$9-I1179)=0,"0", IF(('1 - Cover page'!$B$9-I1179)= 1,"1", IF(('1 - Cover page'!$B$9-I1179)= 2,"2", IF(('1 - Cover page'!$B$9-I1179)= 3,"3", IF(('1 - Cover page'!$B$9-I1179)= 4,"4", IF(('1 - Cover page'!$B$9-I1179)= 5,"5", IF(('1 - Cover page'!$B$9-I1179)= 6,"6", IF(('1 - Cover page'!$B$9-I1179)= 7,"7", IF(('1 - Cover page'!$B$9-I1179)= 8,"8", IF(('1 - Cover page'!$B$9-I1179)= 9,"9", IF(('1 - Cover page'!$B$9-I1179)= 10,"10", IF(('1 - Cover page'!$B$9-I1179)= 11,"11", IF(('1 - Cover page'!$B$9-I1179)= 12,"12", IF(('1 - Cover page'!$B$9-I1179)= 13,"13", IF(('1 - Cover page'!$B$9-I1179)= 14,"14", IF(('1 - Cover page'!$B$9-I1179)= 15,"15",  ""))))))))))))))))</f>
        <v>0</v>
      </c>
      <c r="AA1179" t="e">
        <f>VLOOKUP(E1179,'Age group'!$A$2:$B$7,2,TRUE)</f>
        <v>#N/A</v>
      </c>
    </row>
    <row r="1180" spans="1:27" ht="12.75" x14ac:dyDescent="0.2">
      <c r="A1180" s="30">
        <v>1177</v>
      </c>
      <c r="B1180" s="31"/>
      <c r="C1180" s="31"/>
      <c r="D1180" s="32"/>
      <c r="E1180" s="104"/>
      <c r="F1180" s="31"/>
      <c r="G1180" s="31"/>
      <c r="H1180" s="33"/>
      <c r="I1180" s="16"/>
      <c r="J1180" s="34"/>
      <c r="K1180" s="34"/>
      <c r="L1180" s="35"/>
      <c r="M1180" s="36"/>
      <c r="N1180" s="37"/>
      <c r="O1180" s="37"/>
      <c r="P1180" s="37"/>
      <c r="Q1180" s="38"/>
      <c r="R1180" s="38"/>
      <c r="S1180" s="37"/>
      <c r="T1180" s="39"/>
      <c r="U1180" s="39"/>
      <c r="V1180" s="40"/>
      <c r="X1180" t="str">
        <f>IF(('1 - Cover page'!$B$9-M1180)&lt;6,"&lt;=5 Days","&gt;5 Days")</f>
        <v>&lt;=5 Days</v>
      </c>
      <c r="Y1180" t="str">
        <f>IF(('1 - Cover page'!$B$9-M1180)=0,"0", IF(('1 - Cover page'!$B$9-M1180)= 1,"1", IF(('1 - Cover page'!$B$9-M1180)= 2,"2", IF(('1 - Cover page'!$B$9-M1180)= 3,"3", IF(('1 - Cover page'!$B$9-M1180)= 4,"4", IF(('1 - Cover page'!$B$9-M1180)= 5,"5", IF(('1 - Cover page'!$B$9-M1180)= 6,"6", IF(('1 - Cover page'!$B$9-M1180)= 7,"7", IF(('1 - Cover page'!$B$9-M1180)= 8,"8", IF(('1 - Cover page'!$B$9-M1180)= 9,"9", IF(('1 - Cover page'!$B$9-M1180)= 10,"10", IF(('1 - Cover page'!$B$9-M1180)= 11,"11", IF(('1 - Cover page'!$B$9-M1180)= 12,"12", IF(('1 - Cover page'!$B$9-M1180)= 13,"13", IF(('1 - Cover page'!$B$9-M1180)= 14,"14", IF(('1 - Cover page'!$B$9-M1180)= 15,"15",  ""))))))))))))))))</f>
        <v>0</v>
      </c>
      <c r="Z1180" t="str">
        <f>IF(('1 - Cover page'!$B$9-I1180)=0,"0", IF(('1 - Cover page'!$B$9-I1180)= 1,"1", IF(('1 - Cover page'!$B$9-I1180)= 2,"2", IF(('1 - Cover page'!$B$9-I1180)= 3,"3", IF(('1 - Cover page'!$B$9-I1180)= 4,"4", IF(('1 - Cover page'!$B$9-I1180)= 5,"5", IF(('1 - Cover page'!$B$9-I1180)= 6,"6", IF(('1 - Cover page'!$B$9-I1180)= 7,"7", IF(('1 - Cover page'!$B$9-I1180)= 8,"8", IF(('1 - Cover page'!$B$9-I1180)= 9,"9", IF(('1 - Cover page'!$B$9-I1180)= 10,"10", IF(('1 - Cover page'!$B$9-I1180)= 11,"11", IF(('1 - Cover page'!$B$9-I1180)= 12,"12", IF(('1 - Cover page'!$B$9-I1180)= 13,"13", IF(('1 - Cover page'!$B$9-I1180)= 14,"14", IF(('1 - Cover page'!$B$9-I1180)= 15,"15",  ""))))))))))))))))</f>
        <v>0</v>
      </c>
      <c r="AA1180" t="e">
        <f>VLOOKUP(E1180,'Age group'!$A$2:$B$7,2,TRUE)</f>
        <v>#N/A</v>
      </c>
    </row>
    <row r="1181" spans="1:27" ht="12.75" x14ac:dyDescent="0.2">
      <c r="A1181" s="30">
        <v>1178</v>
      </c>
      <c r="B1181" s="31"/>
      <c r="C1181" s="31"/>
      <c r="D1181" s="32"/>
      <c r="E1181" s="104"/>
      <c r="F1181" s="31"/>
      <c r="G1181" s="31"/>
      <c r="H1181" s="33"/>
      <c r="I1181" s="16"/>
      <c r="J1181" s="34"/>
      <c r="K1181" s="34"/>
      <c r="L1181" s="35"/>
      <c r="M1181" s="36"/>
      <c r="N1181" s="37"/>
      <c r="O1181" s="37"/>
      <c r="P1181" s="37"/>
      <c r="Q1181" s="38"/>
      <c r="R1181" s="38"/>
      <c r="S1181" s="37"/>
      <c r="T1181" s="39"/>
      <c r="U1181" s="39"/>
      <c r="V1181" s="40"/>
      <c r="X1181" t="str">
        <f>IF(('1 - Cover page'!$B$9-M1181)&lt;6,"&lt;=5 Days","&gt;5 Days")</f>
        <v>&lt;=5 Days</v>
      </c>
      <c r="Y1181" t="str">
        <f>IF(('1 - Cover page'!$B$9-M1181)=0,"0", IF(('1 - Cover page'!$B$9-M1181)= 1,"1", IF(('1 - Cover page'!$B$9-M1181)= 2,"2", IF(('1 - Cover page'!$B$9-M1181)= 3,"3", IF(('1 - Cover page'!$B$9-M1181)= 4,"4", IF(('1 - Cover page'!$B$9-M1181)= 5,"5", IF(('1 - Cover page'!$B$9-M1181)= 6,"6", IF(('1 - Cover page'!$B$9-M1181)= 7,"7", IF(('1 - Cover page'!$B$9-M1181)= 8,"8", IF(('1 - Cover page'!$B$9-M1181)= 9,"9", IF(('1 - Cover page'!$B$9-M1181)= 10,"10", IF(('1 - Cover page'!$B$9-M1181)= 11,"11", IF(('1 - Cover page'!$B$9-M1181)= 12,"12", IF(('1 - Cover page'!$B$9-M1181)= 13,"13", IF(('1 - Cover page'!$B$9-M1181)= 14,"14", IF(('1 - Cover page'!$B$9-M1181)= 15,"15",  ""))))))))))))))))</f>
        <v>0</v>
      </c>
      <c r="Z1181" t="str">
        <f>IF(('1 - Cover page'!$B$9-I1181)=0,"0", IF(('1 - Cover page'!$B$9-I1181)= 1,"1", IF(('1 - Cover page'!$B$9-I1181)= 2,"2", IF(('1 - Cover page'!$B$9-I1181)= 3,"3", IF(('1 - Cover page'!$B$9-I1181)= 4,"4", IF(('1 - Cover page'!$B$9-I1181)= 5,"5", IF(('1 - Cover page'!$B$9-I1181)= 6,"6", IF(('1 - Cover page'!$B$9-I1181)= 7,"7", IF(('1 - Cover page'!$B$9-I1181)= 8,"8", IF(('1 - Cover page'!$B$9-I1181)= 9,"9", IF(('1 - Cover page'!$B$9-I1181)= 10,"10", IF(('1 - Cover page'!$B$9-I1181)= 11,"11", IF(('1 - Cover page'!$B$9-I1181)= 12,"12", IF(('1 - Cover page'!$B$9-I1181)= 13,"13", IF(('1 - Cover page'!$B$9-I1181)= 14,"14", IF(('1 - Cover page'!$B$9-I1181)= 15,"15",  ""))))))))))))))))</f>
        <v>0</v>
      </c>
      <c r="AA1181" t="e">
        <f>VLOOKUP(E1181,'Age group'!$A$2:$B$7,2,TRUE)</f>
        <v>#N/A</v>
      </c>
    </row>
    <row r="1182" spans="1:27" ht="12.75" x14ac:dyDescent="0.2">
      <c r="A1182" s="30">
        <v>1179</v>
      </c>
      <c r="B1182" s="31"/>
      <c r="C1182" s="31"/>
      <c r="D1182" s="32"/>
      <c r="E1182" s="104"/>
      <c r="F1182" s="31"/>
      <c r="G1182" s="31"/>
      <c r="H1182" s="33"/>
      <c r="I1182" s="16"/>
      <c r="J1182" s="34"/>
      <c r="K1182" s="34"/>
      <c r="L1182" s="35"/>
      <c r="M1182" s="36"/>
      <c r="N1182" s="37"/>
      <c r="O1182" s="37"/>
      <c r="P1182" s="37"/>
      <c r="Q1182" s="38"/>
      <c r="R1182" s="38"/>
      <c r="S1182" s="37"/>
      <c r="T1182" s="39"/>
      <c r="U1182" s="39"/>
      <c r="V1182" s="40"/>
      <c r="X1182" t="str">
        <f>IF(('1 - Cover page'!$B$9-M1182)&lt;6,"&lt;=5 Days","&gt;5 Days")</f>
        <v>&lt;=5 Days</v>
      </c>
      <c r="Y1182" t="str">
        <f>IF(('1 - Cover page'!$B$9-M1182)=0,"0", IF(('1 - Cover page'!$B$9-M1182)= 1,"1", IF(('1 - Cover page'!$B$9-M1182)= 2,"2", IF(('1 - Cover page'!$B$9-M1182)= 3,"3", IF(('1 - Cover page'!$B$9-M1182)= 4,"4", IF(('1 - Cover page'!$B$9-M1182)= 5,"5", IF(('1 - Cover page'!$B$9-M1182)= 6,"6", IF(('1 - Cover page'!$B$9-M1182)= 7,"7", IF(('1 - Cover page'!$B$9-M1182)= 8,"8", IF(('1 - Cover page'!$B$9-M1182)= 9,"9", IF(('1 - Cover page'!$B$9-M1182)= 10,"10", IF(('1 - Cover page'!$B$9-M1182)= 11,"11", IF(('1 - Cover page'!$B$9-M1182)= 12,"12", IF(('1 - Cover page'!$B$9-M1182)= 13,"13", IF(('1 - Cover page'!$B$9-M1182)= 14,"14", IF(('1 - Cover page'!$B$9-M1182)= 15,"15",  ""))))))))))))))))</f>
        <v>0</v>
      </c>
      <c r="Z1182" t="str">
        <f>IF(('1 - Cover page'!$B$9-I1182)=0,"0", IF(('1 - Cover page'!$B$9-I1182)= 1,"1", IF(('1 - Cover page'!$B$9-I1182)= 2,"2", IF(('1 - Cover page'!$B$9-I1182)= 3,"3", IF(('1 - Cover page'!$B$9-I1182)= 4,"4", IF(('1 - Cover page'!$B$9-I1182)= 5,"5", IF(('1 - Cover page'!$B$9-I1182)= 6,"6", IF(('1 - Cover page'!$B$9-I1182)= 7,"7", IF(('1 - Cover page'!$B$9-I1182)= 8,"8", IF(('1 - Cover page'!$B$9-I1182)= 9,"9", IF(('1 - Cover page'!$B$9-I1182)= 10,"10", IF(('1 - Cover page'!$B$9-I1182)= 11,"11", IF(('1 - Cover page'!$B$9-I1182)= 12,"12", IF(('1 - Cover page'!$B$9-I1182)= 13,"13", IF(('1 - Cover page'!$B$9-I1182)= 14,"14", IF(('1 - Cover page'!$B$9-I1182)= 15,"15",  ""))))))))))))))))</f>
        <v>0</v>
      </c>
      <c r="AA1182" t="e">
        <f>VLOOKUP(E1182,'Age group'!$A$2:$B$7,2,TRUE)</f>
        <v>#N/A</v>
      </c>
    </row>
    <row r="1183" spans="1:27" ht="12.75" x14ac:dyDescent="0.2">
      <c r="A1183" s="30">
        <v>1180</v>
      </c>
      <c r="B1183" s="31"/>
      <c r="C1183" s="31"/>
      <c r="D1183" s="32"/>
      <c r="E1183" s="104"/>
      <c r="F1183" s="31"/>
      <c r="G1183" s="31"/>
      <c r="H1183" s="33"/>
      <c r="I1183" s="16"/>
      <c r="J1183" s="34"/>
      <c r="K1183" s="34"/>
      <c r="L1183" s="35"/>
      <c r="M1183" s="36"/>
      <c r="N1183" s="37"/>
      <c r="O1183" s="37"/>
      <c r="P1183" s="37"/>
      <c r="Q1183" s="38"/>
      <c r="R1183" s="38"/>
      <c r="S1183" s="37"/>
      <c r="T1183" s="39"/>
      <c r="U1183" s="39"/>
      <c r="V1183" s="40"/>
      <c r="X1183" t="str">
        <f>IF(('1 - Cover page'!$B$9-M1183)&lt;6,"&lt;=5 Days","&gt;5 Days")</f>
        <v>&lt;=5 Days</v>
      </c>
      <c r="Y1183" t="str">
        <f>IF(('1 - Cover page'!$B$9-M1183)=0,"0", IF(('1 - Cover page'!$B$9-M1183)= 1,"1", IF(('1 - Cover page'!$B$9-M1183)= 2,"2", IF(('1 - Cover page'!$B$9-M1183)= 3,"3", IF(('1 - Cover page'!$B$9-M1183)= 4,"4", IF(('1 - Cover page'!$B$9-M1183)= 5,"5", IF(('1 - Cover page'!$B$9-M1183)= 6,"6", IF(('1 - Cover page'!$B$9-M1183)= 7,"7", IF(('1 - Cover page'!$B$9-M1183)= 8,"8", IF(('1 - Cover page'!$B$9-M1183)= 9,"9", IF(('1 - Cover page'!$B$9-M1183)= 10,"10", IF(('1 - Cover page'!$B$9-M1183)= 11,"11", IF(('1 - Cover page'!$B$9-M1183)= 12,"12", IF(('1 - Cover page'!$B$9-M1183)= 13,"13", IF(('1 - Cover page'!$B$9-M1183)= 14,"14", IF(('1 - Cover page'!$B$9-M1183)= 15,"15",  ""))))))))))))))))</f>
        <v>0</v>
      </c>
      <c r="Z1183" t="str">
        <f>IF(('1 - Cover page'!$B$9-I1183)=0,"0", IF(('1 - Cover page'!$B$9-I1183)= 1,"1", IF(('1 - Cover page'!$B$9-I1183)= 2,"2", IF(('1 - Cover page'!$B$9-I1183)= 3,"3", IF(('1 - Cover page'!$B$9-I1183)= 4,"4", IF(('1 - Cover page'!$B$9-I1183)= 5,"5", IF(('1 - Cover page'!$B$9-I1183)= 6,"6", IF(('1 - Cover page'!$B$9-I1183)= 7,"7", IF(('1 - Cover page'!$B$9-I1183)= 8,"8", IF(('1 - Cover page'!$B$9-I1183)= 9,"9", IF(('1 - Cover page'!$B$9-I1183)= 10,"10", IF(('1 - Cover page'!$B$9-I1183)= 11,"11", IF(('1 - Cover page'!$B$9-I1183)= 12,"12", IF(('1 - Cover page'!$B$9-I1183)= 13,"13", IF(('1 - Cover page'!$B$9-I1183)= 14,"14", IF(('1 - Cover page'!$B$9-I1183)= 15,"15",  ""))))))))))))))))</f>
        <v>0</v>
      </c>
      <c r="AA1183" t="e">
        <f>VLOOKUP(E1183,'Age group'!$A$2:$B$7,2,TRUE)</f>
        <v>#N/A</v>
      </c>
    </row>
    <row r="1184" spans="1:27" ht="12.75" x14ac:dyDescent="0.2">
      <c r="A1184" s="30">
        <v>1181</v>
      </c>
      <c r="B1184" s="31"/>
      <c r="C1184" s="31"/>
      <c r="D1184" s="32"/>
      <c r="E1184" s="104"/>
      <c r="F1184" s="31"/>
      <c r="G1184" s="31"/>
      <c r="H1184" s="33"/>
      <c r="I1184" s="16"/>
      <c r="J1184" s="34"/>
      <c r="K1184" s="34"/>
      <c r="L1184" s="35"/>
      <c r="M1184" s="36"/>
      <c r="N1184" s="37"/>
      <c r="O1184" s="37"/>
      <c r="P1184" s="37"/>
      <c r="Q1184" s="38"/>
      <c r="R1184" s="38"/>
      <c r="S1184" s="37"/>
      <c r="T1184" s="39"/>
      <c r="U1184" s="39"/>
      <c r="V1184" s="40"/>
      <c r="X1184" t="str">
        <f>IF(('1 - Cover page'!$B$9-M1184)&lt;6,"&lt;=5 Days","&gt;5 Days")</f>
        <v>&lt;=5 Days</v>
      </c>
      <c r="Y1184" t="str">
        <f>IF(('1 - Cover page'!$B$9-M1184)=0,"0", IF(('1 - Cover page'!$B$9-M1184)= 1,"1", IF(('1 - Cover page'!$B$9-M1184)= 2,"2", IF(('1 - Cover page'!$B$9-M1184)= 3,"3", IF(('1 - Cover page'!$B$9-M1184)= 4,"4", IF(('1 - Cover page'!$B$9-M1184)= 5,"5", IF(('1 - Cover page'!$B$9-M1184)= 6,"6", IF(('1 - Cover page'!$B$9-M1184)= 7,"7", IF(('1 - Cover page'!$B$9-M1184)= 8,"8", IF(('1 - Cover page'!$B$9-M1184)= 9,"9", IF(('1 - Cover page'!$B$9-M1184)= 10,"10", IF(('1 - Cover page'!$B$9-M1184)= 11,"11", IF(('1 - Cover page'!$B$9-M1184)= 12,"12", IF(('1 - Cover page'!$B$9-M1184)= 13,"13", IF(('1 - Cover page'!$B$9-M1184)= 14,"14", IF(('1 - Cover page'!$B$9-M1184)= 15,"15",  ""))))))))))))))))</f>
        <v>0</v>
      </c>
      <c r="Z1184" t="str">
        <f>IF(('1 - Cover page'!$B$9-I1184)=0,"0", IF(('1 - Cover page'!$B$9-I1184)= 1,"1", IF(('1 - Cover page'!$B$9-I1184)= 2,"2", IF(('1 - Cover page'!$B$9-I1184)= 3,"3", IF(('1 - Cover page'!$B$9-I1184)= 4,"4", IF(('1 - Cover page'!$B$9-I1184)= 5,"5", IF(('1 - Cover page'!$B$9-I1184)= 6,"6", IF(('1 - Cover page'!$B$9-I1184)= 7,"7", IF(('1 - Cover page'!$B$9-I1184)= 8,"8", IF(('1 - Cover page'!$B$9-I1184)= 9,"9", IF(('1 - Cover page'!$B$9-I1184)= 10,"10", IF(('1 - Cover page'!$B$9-I1184)= 11,"11", IF(('1 - Cover page'!$B$9-I1184)= 12,"12", IF(('1 - Cover page'!$B$9-I1184)= 13,"13", IF(('1 - Cover page'!$B$9-I1184)= 14,"14", IF(('1 - Cover page'!$B$9-I1184)= 15,"15",  ""))))))))))))))))</f>
        <v>0</v>
      </c>
      <c r="AA1184" t="e">
        <f>VLOOKUP(E1184,'Age group'!$A$2:$B$7,2,TRUE)</f>
        <v>#N/A</v>
      </c>
    </row>
    <row r="1185" spans="1:27" ht="12.75" x14ac:dyDescent="0.2">
      <c r="A1185" s="30">
        <v>1182</v>
      </c>
      <c r="B1185" s="31"/>
      <c r="C1185" s="31"/>
      <c r="D1185" s="32"/>
      <c r="E1185" s="104"/>
      <c r="F1185" s="31"/>
      <c r="G1185" s="31"/>
      <c r="H1185" s="33"/>
      <c r="I1185" s="16"/>
      <c r="J1185" s="34"/>
      <c r="K1185" s="34"/>
      <c r="L1185" s="35"/>
      <c r="M1185" s="36"/>
      <c r="N1185" s="37"/>
      <c r="O1185" s="37"/>
      <c r="P1185" s="37"/>
      <c r="Q1185" s="38"/>
      <c r="R1185" s="38"/>
      <c r="S1185" s="37"/>
      <c r="T1185" s="39"/>
      <c r="U1185" s="39"/>
      <c r="V1185" s="40"/>
      <c r="X1185" t="str">
        <f>IF(('1 - Cover page'!$B$9-M1185)&lt;6,"&lt;=5 Days","&gt;5 Days")</f>
        <v>&lt;=5 Days</v>
      </c>
      <c r="Y1185" t="str">
        <f>IF(('1 - Cover page'!$B$9-M1185)=0,"0", IF(('1 - Cover page'!$B$9-M1185)= 1,"1", IF(('1 - Cover page'!$B$9-M1185)= 2,"2", IF(('1 - Cover page'!$B$9-M1185)= 3,"3", IF(('1 - Cover page'!$B$9-M1185)= 4,"4", IF(('1 - Cover page'!$B$9-M1185)= 5,"5", IF(('1 - Cover page'!$B$9-M1185)= 6,"6", IF(('1 - Cover page'!$B$9-M1185)= 7,"7", IF(('1 - Cover page'!$B$9-M1185)= 8,"8", IF(('1 - Cover page'!$B$9-M1185)= 9,"9", IF(('1 - Cover page'!$B$9-M1185)= 10,"10", IF(('1 - Cover page'!$B$9-M1185)= 11,"11", IF(('1 - Cover page'!$B$9-M1185)= 12,"12", IF(('1 - Cover page'!$B$9-M1185)= 13,"13", IF(('1 - Cover page'!$B$9-M1185)= 14,"14", IF(('1 - Cover page'!$B$9-M1185)= 15,"15",  ""))))))))))))))))</f>
        <v>0</v>
      </c>
      <c r="Z1185" t="str">
        <f>IF(('1 - Cover page'!$B$9-I1185)=0,"0", IF(('1 - Cover page'!$B$9-I1185)= 1,"1", IF(('1 - Cover page'!$B$9-I1185)= 2,"2", IF(('1 - Cover page'!$B$9-I1185)= 3,"3", IF(('1 - Cover page'!$B$9-I1185)= 4,"4", IF(('1 - Cover page'!$B$9-I1185)= 5,"5", IF(('1 - Cover page'!$B$9-I1185)= 6,"6", IF(('1 - Cover page'!$B$9-I1185)= 7,"7", IF(('1 - Cover page'!$B$9-I1185)= 8,"8", IF(('1 - Cover page'!$B$9-I1185)= 9,"9", IF(('1 - Cover page'!$B$9-I1185)= 10,"10", IF(('1 - Cover page'!$B$9-I1185)= 11,"11", IF(('1 - Cover page'!$B$9-I1185)= 12,"12", IF(('1 - Cover page'!$B$9-I1185)= 13,"13", IF(('1 - Cover page'!$B$9-I1185)= 14,"14", IF(('1 - Cover page'!$B$9-I1185)= 15,"15",  ""))))))))))))))))</f>
        <v>0</v>
      </c>
      <c r="AA1185" t="e">
        <f>VLOOKUP(E1185,'Age group'!$A$2:$B$7,2,TRUE)</f>
        <v>#N/A</v>
      </c>
    </row>
    <row r="1186" spans="1:27" ht="12.75" x14ac:dyDescent="0.2">
      <c r="A1186" s="30">
        <v>1183</v>
      </c>
      <c r="B1186" s="31"/>
      <c r="C1186" s="31"/>
      <c r="D1186" s="32"/>
      <c r="E1186" s="104"/>
      <c r="F1186" s="31"/>
      <c r="G1186" s="31"/>
      <c r="H1186" s="33"/>
      <c r="I1186" s="16"/>
      <c r="J1186" s="34"/>
      <c r="K1186" s="34"/>
      <c r="L1186" s="35"/>
      <c r="M1186" s="36"/>
      <c r="N1186" s="37"/>
      <c r="O1186" s="37"/>
      <c r="P1186" s="37"/>
      <c r="Q1186" s="38"/>
      <c r="R1186" s="38"/>
      <c r="S1186" s="37"/>
      <c r="T1186" s="39"/>
      <c r="U1186" s="39"/>
      <c r="V1186" s="40"/>
      <c r="X1186" t="str">
        <f>IF(('1 - Cover page'!$B$9-M1186)&lt;6,"&lt;=5 Days","&gt;5 Days")</f>
        <v>&lt;=5 Days</v>
      </c>
      <c r="Y1186" t="str">
        <f>IF(('1 - Cover page'!$B$9-M1186)=0,"0", IF(('1 - Cover page'!$B$9-M1186)= 1,"1", IF(('1 - Cover page'!$B$9-M1186)= 2,"2", IF(('1 - Cover page'!$B$9-M1186)= 3,"3", IF(('1 - Cover page'!$B$9-M1186)= 4,"4", IF(('1 - Cover page'!$B$9-M1186)= 5,"5", IF(('1 - Cover page'!$B$9-M1186)= 6,"6", IF(('1 - Cover page'!$B$9-M1186)= 7,"7", IF(('1 - Cover page'!$B$9-M1186)= 8,"8", IF(('1 - Cover page'!$B$9-M1186)= 9,"9", IF(('1 - Cover page'!$B$9-M1186)= 10,"10", IF(('1 - Cover page'!$B$9-M1186)= 11,"11", IF(('1 - Cover page'!$B$9-M1186)= 12,"12", IF(('1 - Cover page'!$B$9-M1186)= 13,"13", IF(('1 - Cover page'!$B$9-M1186)= 14,"14", IF(('1 - Cover page'!$B$9-M1186)= 15,"15",  ""))))))))))))))))</f>
        <v>0</v>
      </c>
      <c r="Z1186" t="str">
        <f>IF(('1 - Cover page'!$B$9-I1186)=0,"0", IF(('1 - Cover page'!$B$9-I1186)= 1,"1", IF(('1 - Cover page'!$B$9-I1186)= 2,"2", IF(('1 - Cover page'!$B$9-I1186)= 3,"3", IF(('1 - Cover page'!$B$9-I1186)= 4,"4", IF(('1 - Cover page'!$B$9-I1186)= 5,"5", IF(('1 - Cover page'!$B$9-I1186)= 6,"6", IF(('1 - Cover page'!$B$9-I1186)= 7,"7", IF(('1 - Cover page'!$B$9-I1186)= 8,"8", IF(('1 - Cover page'!$B$9-I1186)= 9,"9", IF(('1 - Cover page'!$B$9-I1186)= 10,"10", IF(('1 - Cover page'!$B$9-I1186)= 11,"11", IF(('1 - Cover page'!$B$9-I1186)= 12,"12", IF(('1 - Cover page'!$B$9-I1186)= 13,"13", IF(('1 - Cover page'!$B$9-I1186)= 14,"14", IF(('1 - Cover page'!$B$9-I1186)= 15,"15",  ""))))))))))))))))</f>
        <v>0</v>
      </c>
      <c r="AA1186" t="e">
        <f>VLOOKUP(E1186,'Age group'!$A$2:$B$7,2,TRUE)</f>
        <v>#N/A</v>
      </c>
    </row>
    <row r="1187" spans="1:27" ht="12.75" x14ac:dyDescent="0.2">
      <c r="A1187" s="30">
        <v>1184</v>
      </c>
      <c r="B1187" s="31"/>
      <c r="C1187" s="31"/>
      <c r="D1187" s="32"/>
      <c r="E1187" s="104"/>
      <c r="F1187" s="31"/>
      <c r="G1187" s="31"/>
      <c r="H1187" s="33"/>
      <c r="I1187" s="16"/>
      <c r="J1187" s="34"/>
      <c r="K1187" s="34"/>
      <c r="L1187" s="35"/>
      <c r="M1187" s="36"/>
      <c r="N1187" s="37"/>
      <c r="O1187" s="37"/>
      <c r="P1187" s="37"/>
      <c r="Q1187" s="38"/>
      <c r="R1187" s="38"/>
      <c r="S1187" s="37"/>
      <c r="T1187" s="39"/>
      <c r="U1187" s="39"/>
      <c r="V1187" s="40"/>
      <c r="X1187" t="str">
        <f>IF(('1 - Cover page'!$B$9-M1187)&lt;6,"&lt;=5 Days","&gt;5 Days")</f>
        <v>&lt;=5 Days</v>
      </c>
      <c r="Y1187" t="str">
        <f>IF(('1 - Cover page'!$B$9-M1187)=0,"0", IF(('1 - Cover page'!$B$9-M1187)= 1,"1", IF(('1 - Cover page'!$B$9-M1187)= 2,"2", IF(('1 - Cover page'!$B$9-M1187)= 3,"3", IF(('1 - Cover page'!$B$9-M1187)= 4,"4", IF(('1 - Cover page'!$B$9-M1187)= 5,"5", IF(('1 - Cover page'!$B$9-M1187)= 6,"6", IF(('1 - Cover page'!$B$9-M1187)= 7,"7", IF(('1 - Cover page'!$B$9-M1187)= 8,"8", IF(('1 - Cover page'!$B$9-M1187)= 9,"9", IF(('1 - Cover page'!$B$9-M1187)= 10,"10", IF(('1 - Cover page'!$B$9-M1187)= 11,"11", IF(('1 - Cover page'!$B$9-M1187)= 12,"12", IF(('1 - Cover page'!$B$9-M1187)= 13,"13", IF(('1 - Cover page'!$B$9-M1187)= 14,"14", IF(('1 - Cover page'!$B$9-M1187)= 15,"15",  ""))))))))))))))))</f>
        <v>0</v>
      </c>
      <c r="Z1187" t="str">
        <f>IF(('1 - Cover page'!$B$9-I1187)=0,"0", IF(('1 - Cover page'!$B$9-I1187)= 1,"1", IF(('1 - Cover page'!$B$9-I1187)= 2,"2", IF(('1 - Cover page'!$B$9-I1187)= 3,"3", IF(('1 - Cover page'!$B$9-I1187)= 4,"4", IF(('1 - Cover page'!$B$9-I1187)= 5,"5", IF(('1 - Cover page'!$B$9-I1187)= 6,"6", IF(('1 - Cover page'!$B$9-I1187)= 7,"7", IF(('1 - Cover page'!$B$9-I1187)= 8,"8", IF(('1 - Cover page'!$B$9-I1187)= 9,"9", IF(('1 - Cover page'!$B$9-I1187)= 10,"10", IF(('1 - Cover page'!$B$9-I1187)= 11,"11", IF(('1 - Cover page'!$B$9-I1187)= 12,"12", IF(('1 - Cover page'!$B$9-I1187)= 13,"13", IF(('1 - Cover page'!$B$9-I1187)= 14,"14", IF(('1 - Cover page'!$B$9-I1187)= 15,"15",  ""))))))))))))))))</f>
        <v>0</v>
      </c>
      <c r="AA1187" t="e">
        <f>VLOOKUP(E1187,'Age group'!$A$2:$B$7,2,TRUE)</f>
        <v>#N/A</v>
      </c>
    </row>
    <row r="1188" spans="1:27" ht="12.75" x14ac:dyDescent="0.2">
      <c r="A1188" s="30">
        <v>1185</v>
      </c>
      <c r="B1188" s="31"/>
      <c r="C1188" s="31"/>
      <c r="D1188" s="32"/>
      <c r="E1188" s="104"/>
      <c r="F1188" s="31"/>
      <c r="G1188" s="31"/>
      <c r="H1188" s="33"/>
      <c r="I1188" s="16"/>
      <c r="J1188" s="34"/>
      <c r="K1188" s="34"/>
      <c r="L1188" s="35"/>
      <c r="M1188" s="36"/>
      <c r="N1188" s="37"/>
      <c r="O1188" s="37"/>
      <c r="P1188" s="37"/>
      <c r="Q1188" s="38"/>
      <c r="R1188" s="38"/>
      <c r="S1188" s="37"/>
      <c r="T1188" s="39"/>
      <c r="U1188" s="39"/>
      <c r="V1188" s="40"/>
      <c r="X1188" t="str">
        <f>IF(('1 - Cover page'!$B$9-M1188)&lt;6,"&lt;=5 Days","&gt;5 Days")</f>
        <v>&lt;=5 Days</v>
      </c>
      <c r="Y1188" t="str">
        <f>IF(('1 - Cover page'!$B$9-M1188)=0,"0", IF(('1 - Cover page'!$B$9-M1188)= 1,"1", IF(('1 - Cover page'!$B$9-M1188)= 2,"2", IF(('1 - Cover page'!$B$9-M1188)= 3,"3", IF(('1 - Cover page'!$B$9-M1188)= 4,"4", IF(('1 - Cover page'!$B$9-M1188)= 5,"5", IF(('1 - Cover page'!$B$9-M1188)= 6,"6", IF(('1 - Cover page'!$B$9-M1188)= 7,"7", IF(('1 - Cover page'!$B$9-M1188)= 8,"8", IF(('1 - Cover page'!$B$9-M1188)= 9,"9", IF(('1 - Cover page'!$B$9-M1188)= 10,"10", IF(('1 - Cover page'!$B$9-M1188)= 11,"11", IF(('1 - Cover page'!$B$9-M1188)= 12,"12", IF(('1 - Cover page'!$B$9-M1188)= 13,"13", IF(('1 - Cover page'!$B$9-M1188)= 14,"14", IF(('1 - Cover page'!$B$9-M1188)= 15,"15",  ""))))))))))))))))</f>
        <v>0</v>
      </c>
      <c r="Z1188" t="str">
        <f>IF(('1 - Cover page'!$B$9-I1188)=0,"0", IF(('1 - Cover page'!$B$9-I1188)= 1,"1", IF(('1 - Cover page'!$B$9-I1188)= 2,"2", IF(('1 - Cover page'!$B$9-I1188)= 3,"3", IF(('1 - Cover page'!$B$9-I1188)= 4,"4", IF(('1 - Cover page'!$B$9-I1188)= 5,"5", IF(('1 - Cover page'!$B$9-I1188)= 6,"6", IF(('1 - Cover page'!$B$9-I1188)= 7,"7", IF(('1 - Cover page'!$B$9-I1188)= 8,"8", IF(('1 - Cover page'!$B$9-I1188)= 9,"9", IF(('1 - Cover page'!$B$9-I1188)= 10,"10", IF(('1 - Cover page'!$B$9-I1188)= 11,"11", IF(('1 - Cover page'!$B$9-I1188)= 12,"12", IF(('1 - Cover page'!$B$9-I1188)= 13,"13", IF(('1 - Cover page'!$B$9-I1188)= 14,"14", IF(('1 - Cover page'!$B$9-I1188)= 15,"15",  ""))))))))))))))))</f>
        <v>0</v>
      </c>
      <c r="AA1188" t="e">
        <f>VLOOKUP(E1188,'Age group'!$A$2:$B$7,2,TRUE)</f>
        <v>#N/A</v>
      </c>
    </row>
    <row r="1189" spans="1:27" ht="12.75" x14ac:dyDescent="0.2">
      <c r="A1189" s="30">
        <v>1186</v>
      </c>
      <c r="B1189" s="31"/>
      <c r="C1189" s="31"/>
      <c r="D1189" s="32"/>
      <c r="E1189" s="104"/>
      <c r="F1189" s="31"/>
      <c r="G1189" s="31"/>
      <c r="H1189" s="33"/>
      <c r="I1189" s="16"/>
      <c r="J1189" s="34"/>
      <c r="K1189" s="34"/>
      <c r="L1189" s="35"/>
      <c r="M1189" s="36"/>
      <c r="N1189" s="37"/>
      <c r="O1189" s="37"/>
      <c r="P1189" s="37"/>
      <c r="Q1189" s="38"/>
      <c r="R1189" s="38"/>
      <c r="S1189" s="37"/>
      <c r="T1189" s="39"/>
      <c r="U1189" s="39"/>
      <c r="V1189" s="40"/>
      <c r="X1189" t="str">
        <f>IF(('1 - Cover page'!$B$9-M1189)&lt;6,"&lt;=5 Days","&gt;5 Days")</f>
        <v>&lt;=5 Days</v>
      </c>
      <c r="Y1189" t="str">
        <f>IF(('1 - Cover page'!$B$9-M1189)=0,"0", IF(('1 - Cover page'!$B$9-M1189)= 1,"1", IF(('1 - Cover page'!$B$9-M1189)= 2,"2", IF(('1 - Cover page'!$B$9-M1189)= 3,"3", IF(('1 - Cover page'!$B$9-M1189)= 4,"4", IF(('1 - Cover page'!$B$9-M1189)= 5,"5", IF(('1 - Cover page'!$B$9-M1189)= 6,"6", IF(('1 - Cover page'!$B$9-M1189)= 7,"7", IF(('1 - Cover page'!$B$9-M1189)= 8,"8", IF(('1 - Cover page'!$B$9-M1189)= 9,"9", IF(('1 - Cover page'!$B$9-M1189)= 10,"10", IF(('1 - Cover page'!$B$9-M1189)= 11,"11", IF(('1 - Cover page'!$B$9-M1189)= 12,"12", IF(('1 - Cover page'!$B$9-M1189)= 13,"13", IF(('1 - Cover page'!$B$9-M1189)= 14,"14", IF(('1 - Cover page'!$B$9-M1189)= 15,"15",  ""))))))))))))))))</f>
        <v>0</v>
      </c>
      <c r="Z1189" t="str">
        <f>IF(('1 - Cover page'!$B$9-I1189)=0,"0", IF(('1 - Cover page'!$B$9-I1189)= 1,"1", IF(('1 - Cover page'!$B$9-I1189)= 2,"2", IF(('1 - Cover page'!$B$9-I1189)= 3,"3", IF(('1 - Cover page'!$B$9-I1189)= 4,"4", IF(('1 - Cover page'!$B$9-I1189)= 5,"5", IF(('1 - Cover page'!$B$9-I1189)= 6,"6", IF(('1 - Cover page'!$B$9-I1189)= 7,"7", IF(('1 - Cover page'!$B$9-I1189)= 8,"8", IF(('1 - Cover page'!$B$9-I1189)= 9,"9", IF(('1 - Cover page'!$B$9-I1189)= 10,"10", IF(('1 - Cover page'!$B$9-I1189)= 11,"11", IF(('1 - Cover page'!$B$9-I1189)= 12,"12", IF(('1 - Cover page'!$B$9-I1189)= 13,"13", IF(('1 - Cover page'!$B$9-I1189)= 14,"14", IF(('1 - Cover page'!$B$9-I1189)= 15,"15",  ""))))))))))))))))</f>
        <v>0</v>
      </c>
      <c r="AA1189" t="e">
        <f>VLOOKUP(E1189,'Age group'!$A$2:$B$7,2,TRUE)</f>
        <v>#N/A</v>
      </c>
    </row>
    <row r="1190" spans="1:27" ht="12.75" x14ac:dyDescent="0.2">
      <c r="A1190" s="30">
        <v>1187</v>
      </c>
      <c r="B1190" s="31"/>
      <c r="C1190" s="31"/>
      <c r="D1190" s="32"/>
      <c r="E1190" s="104"/>
      <c r="F1190" s="31"/>
      <c r="G1190" s="31"/>
      <c r="H1190" s="33"/>
      <c r="I1190" s="16"/>
      <c r="J1190" s="34"/>
      <c r="K1190" s="34"/>
      <c r="L1190" s="35"/>
      <c r="M1190" s="36"/>
      <c r="N1190" s="37"/>
      <c r="O1190" s="37"/>
      <c r="P1190" s="37"/>
      <c r="Q1190" s="38"/>
      <c r="R1190" s="38"/>
      <c r="S1190" s="37"/>
      <c r="T1190" s="39"/>
      <c r="U1190" s="39"/>
      <c r="V1190" s="40"/>
      <c r="X1190" t="str">
        <f>IF(('1 - Cover page'!$B$9-M1190)&lt;6,"&lt;=5 Days","&gt;5 Days")</f>
        <v>&lt;=5 Days</v>
      </c>
      <c r="Y1190" t="str">
        <f>IF(('1 - Cover page'!$B$9-M1190)=0,"0", IF(('1 - Cover page'!$B$9-M1190)= 1,"1", IF(('1 - Cover page'!$B$9-M1190)= 2,"2", IF(('1 - Cover page'!$B$9-M1190)= 3,"3", IF(('1 - Cover page'!$B$9-M1190)= 4,"4", IF(('1 - Cover page'!$B$9-M1190)= 5,"5", IF(('1 - Cover page'!$B$9-M1190)= 6,"6", IF(('1 - Cover page'!$B$9-M1190)= 7,"7", IF(('1 - Cover page'!$B$9-M1190)= 8,"8", IF(('1 - Cover page'!$B$9-M1190)= 9,"9", IF(('1 - Cover page'!$B$9-M1190)= 10,"10", IF(('1 - Cover page'!$B$9-M1190)= 11,"11", IF(('1 - Cover page'!$B$9-M1190)= 12,"12", IF(('1 - Cover page'!$B$9-M1190)= 13,"13", IF(('1 - Cover page'!$B$9-M1190)= 14,"14", IF(('1 - Cover page'!$B$9-M1190)= 15,"15",  ""))))))))))))))))</f>
        <v>0</v>
      </c>
      <c r="Z1190" t="str">
        <f>IF(('1 - Cover page'!$B$9-I1190)=0,"0", IF(('1 - Cover page'!$B$9-I1190)= 1,"1", IF(('1 - Cover page'!$B$9-I1190)= 2,"2", IF(('1 - Cover page'!$B$9-I1190)= 3,"3", IF(('1 - Cover page'!$B$9-I1190)= 4,"4", IF(('1 - Cover page'!$B$9-I1190)= 5,"5", IF(('1 - Cover page'!$B$9-I1190)= 6,"6", IF(('1 - Cover page'!$B$9-I1190)= 7,"7", IF(('1 - Cover page'!$B$9-I1190)= 8,"8", IF(('1 - Cover page'!$B$9-I1190)= 9,"9", IF(('1 - Cover page'!$B$9-I1190)= 10,"10", IF(('1 - Cover page'!$B$9-I1190)= 11,"11", IF(('1 - Cover page'!$B$9-I1190)= 12,"12", IF(('1 - Cover page'!$B$9-I1190)= 13,"13", IF(('1 - Cover page'!$B$9-I1190)= 14,"14", IF(('1 - Cover page'!$B$9-I1190)= 15,"15",  ""))))))))))))))))</f>
        <v>0</v>
      </c>
      <c r="AA1190" t="e">
        <f>VLOOKUP(E1190,'Age group'!$A$2:$B$7,2,TRUE)</f>
        <v>#N/A</v>
      </c>
    </row>
    <row r="1191" spans="1:27" ht="12.75" x14ac:dyDescent="0.2">
      <c r="A1191" s="30">
        <v>1188</v>
      </c>
      <c r="B1191" s="31"/>
      <c r="C1191" s="31"/>
      <c r="D1191" s="32"/>
      <c r="E1191" s="104"/>
      <c r="F1191" s="31"/>
      <c r="G1191" s="31"/>
      <c r="H1191" s="33"/>
      <c r="I1191" s="16"/>
      <c r="J1191" s="34"/>
      <c r="K1191" s="34"/>
      <c r="L1191" s="35"/>
      <c r="M1191" s="36"/>
      <c r="N1191" s="37"/>
      <c r="O1191" s="37"/>
      <c r="P1191" s="37"/>
      <c r="Q1191" s="38"/>
      <c r="R1191" s="38"/>
      <c r="S1191" s="37"/>
      <c r="T1191" s="39"/>
      <c r="U1191" s="39"/>
      <c r="V1191" s="40"/>
      <c r="X1191" t="str">
        <f>IF(('1 - Cover page'!$B$9-M1191)&lt;6,"&lt;=5 Days","&gt;5 Days")</f>
        <v>&lt;=5 Days</v>
      </c>
      <c r="Y1191" t="str">
        <f>IF(('1 - Cover page'!$B$9-M1191)=0,"0", IF(('1 - Cover page'!$B$9-M1191)= 1,"1", IF(('1 - Cover page'!$B$9-M1191)= 2,"2", IF(('1 - Cover page'!$B$9-M1191)= 3,"3", IF(('1 - Cover page'!$B$9-M1191)= 4,"4", IF(('1 - Cover page'!$B$9-M1191)= 5,"5", IF(('1 - Cover page'!$B$9-M1191)= 6,"6", IF(('1 - Cover page'!$B$9-M1191)= 7,"7", IF(('1 - Cover page'!$B$9-M1191)= 8,"8", IF(('1 - Cover page'!$B$9-M1191)= 9,"9", IF(('1 - Cover page'!$B$9-M1191)= 10,"10", IF(('1 - Cover page'!$B$9-M1191)= 11,"11", IF(('1 - Cover page'!$B$9-M1191)= 12,"12", IF(('1 - Cover page'!$B$9-M1191)= 13,"13", IF(('1 - Cover page'!$B$9-M1191)= 14,"14", IF(('1 - Cover page'!$B$9-M1191)= 15,"15",  ""))))))))))))))))</f>
        <v>0</v>
      </c>
      <c r="Z1191" t="str">
        <f>IF(('1 - Cover page'!$B$9-I1191)=0,"0", IF(('1 - Cover page'!$B$9-I1191)= 1,"1", IF(('1 - Cover page'!$B$9-I1191)= 2,"2", IF(('1 - Cover page'!$B$9-I1191)= 3,"3", IF(('1 - Cover page'!$B$9-I1191)= 4,"4", IF(('1 - Cover page'!$B$9-I1191)= 5,"5", IF(('1 - Cover page'!$B$9-I1191)= 6,"6", IF(('1 - Cover page'!$B$9-I1191)= 7,"7", IF(('1 - Cover page'!$B$9-I1191)= 8,"8", IF(('1 - Cover page'!$B$9-I1191)= 9,"9", IF(('1 - Cover page'!$B$9-I1191)= 10,"10", IF(('1 - Cover page'!$B$9-I1191)= 11,"11", IF(('1 - Cover page'!$B$9-I1191)= 12,"12", IF(('1 - Cover page'!$B$9-I1191)= 13,"13", IF(('1 - Cover page'!$B$9-I1191)= 14,"14", IF(('1 - Cover page'!$B$9-I1191)= 15,"15",  ""))))))))))))))))</f>
        <v>0</v>
      </c>
      <c r="AA1191" t="e">
        <f>VLOOKUP(E1191,'Age group'!$A$2:$B$7,2,TRUE)</f>
        <v>#N/A</v>
      </c>
    </row>
    <row r="1192" spans="1:27" ht="12.75" x14ac:dyDescent="0.2">
      <c r="A1192" s="30">
        <v>1189</v>
      </c>
      <c r="B1192" s="31"/>
      <c r="C1192" s="31"/>
      <c r="D1192" s="32"/>
      <c r="E1192" s="104"/>
      <c r="F1192" s="31"/>
      <c r="G1192" s="31"/>
      <c r="H1192" s="33"/>
      <c r="I1192" s="16"/>
      <c r="J1192" s="34"/>
      <c r="K1192" s="34"/>
      <c r="L1192" s="35"/>
      <c r="M1192" s="36"/>
      <c r="N1192" s="37"/>
      <c r="O1192" s="37"/>
      <c r="P1192" s="37"/>
      <c r="Q1192" s="38"/>
      <c r="R1192" s="38"/>
      <c r="S1192" s="37"/>
      <c r="T1192" s="39"/>
      <c r="U1192" s="39"/>
      <c r="V1192" s="40"/>
      <c r="X1192" t="str">
        <f>IF(('1 - Cover page'!$B$9-M1192)&lt;6,"&lt;=5 Days","&gt;5 Days")</f>
        <v>&lt;=5 Days</v>
      </c>
      <c r="Y1192" t="str">
        <f>IF(('1 - Cover page'!$B$9-M1192)=0,"0", IF(('1 - Cover page'!$B$9-M1192)= 1,"1", IF(('1 - Cover page'!$B$9-M1192)= 2,"2", IF(('1 - Cover page'!$B$9-M1192)= 3,"3", IF(('1 - Cover page'!$B$9-M1192)= 4,"4", IF(('1 - Cover page'!$B$9-M1192)= 5,"5", IF(('1 - Cover page'!$B$9-M1192)= 6,"6", IF(('1 - Cover page'!$B$9-M1192)= 7,"7", IF(('1 - Cover page'!$B$9-M1192)= 8,"8", IF(('1 - Cover page'!$B$9-M1192)= 9,"9", IF(('1 - Cover page'!$B$9-M1192)= 10,"10", IF(('1 - Cover page'!$B$9-M1192)= 11,"11", IF(('1 - Cover page'!$B$9-M1192)= 12,"12", IF(('1 - Cover page'!$B$9-M1192)= 13,"13", IF(('1 - Cover page'!$B$9-M1192)= 14,"14", IF(('1 - Cover page'!$B$9-M1192)= 15,"15",  ""))))))))))))))))</f>
        <v>0</v>
      </c>
      <c r="Z1192" t="str">
        <f>IF(('1 - Cover page'!$B$9-I1192)=0,"0", IF(('1 - Cover page'!$B$9-I1192)= 1,"1", IF(('1 - Cover page'!$B$9-I1192)= 2,"2", IF(('1 - Cover page'!$B$9-I1192)= 3,"3", IF(('1 - Cover page'!$B$9-I1192)= 4,"4", IF(('1 - Cover page'!$B$9-I1192)= 5,"5", IF(('1 - Cover page'!$B$9-I1192)= 6,"6", IF(('1 - Cover page'!$B$9-I1192)= 7,"7", IF(('1 - Cover page'!$B$9-I1192)= 8,"8", IF(('1 - Cover page'!$B$9-I1192)= 9,"9", IF(('1 - Cover page'!$B$9-I1192)= 10,"10", IF(('1 - Cover page'!$B$9-I1192)= 11,"11", IF(('1 - Cover page'!$B$9-I1192)= 12,"12", IF(('1 - Cover page'!$B$9-I1192)= 13,"13", IF(('1 - Cover page'!$B$9-I1192)= 14,"14", IF(('1 - Cover page'!$B$9-I1192)= 15,"15",  ""))))))))))))))))</f>
        <v>0</v>
      </c>
      <c r="AA1192" t="e">
        <f>VLOOKUP(E1192,'Age group'!$A$2:$B$7,2,TRUE)</f>
        <v>#N/A</v>
      </c>
    </row>
    <row r="1193" spans="1:27" ht="12.75" x14ac:dyDescent="0.2">
      <c r="A1193" s="30">
        <v>1190</v>
      </c>
      <c r="B1193" s="31"/>
      <c r="C1193" s="31"/>
      <c r="D1193" s="32"/>
      <c r="E1193" s="104"/>
      <c r="F1193" s="31"/>
      <c r="G1193" s="31"/>
      <c r="H1193" s="33"/>
      <c r="I1193" s="16"/>
      <c r="J1193" s="34"/>
      <c r="K1193" s="34"/>
      <c r="L1193" s="35"/>
      <c r="M1193" s="36"/>
      <c r="N1193" s="37"/>
      <c r="O1193" s="37"/>
      <c r="P1193" s="37"/>
      <c r="Q1193" s="38"/>
      <c r="R1193" s="38"/>
      <c r="S1193" s="37"/>
      <c r="T1193" s="39"/>
      <c r="U1193" s="39"/>
      <c r="V1193" s="40"/>
      <c r="X1193" t="str">
        <f>IF(('1 - Cover page'!$B$9-M1193)&lt;6,"&lt;=5 Days","&gt;5 Days")</f>
        <v>&lt;=5 Days</v>
      </c>
      <c r="Y1193" t="str">
        <f>IF(('1 - Cover page'!$B$9-M1193)=0,"0", IF(('1 - Cover page'!$B$9-M1193)= 1,"1", IF(('1 - Cover page'!$B$9-M1193)= 2,"2", IF(('1 - Cover page'!$B$9-M1193)= 3,"3", IF(('1 - Cover page'!$B$9-M1193)= 4,"4", IF(('1 - Cover page'!$B$9-M1193)= 5,"5", IF(('1 - Cover page'!$B$9-M1193)= 6,"6", IF(('1 - Cover page'!$B$9-M1193)= 7,"7", IF(('1 - Cover page'!$B$9-M1193)= 8,"8", IF(('1 - Cover page'!$B$9-M1193)= 9,"9", IF(('1 - Cover page'!$B$9-M1193)= 10,"10", IF(('1 - Cover page'!$B$9-M1193)= 11,"11", IF(('1 - Cover page'!$B$9-M1193)= 12,"12", IF(('1 - Cover page'!$B$9-M1193)= 13,"13", IF(('1 - Cover page'!$B$9-M1193)= 14,"14", IF(('1 - Cover page'!$B$9-M1193)= 15,"15",  ""))))))))))))))))</f>
        <v>0</v>
      </c>
      <c r="Z1193" t="str">
        <f>IF(('1 - Cover page'!$B$9-I1193)=0,"0", IF(('1 - Cover page'!$B$9-I1193)= 1,"1", IF(('1 - Cover page'!$B$9-I1193)= 2,"2", IF(('1 - Cover page'!$B$9-I1193)= 3,"3", IF(('1 - Cover page'!$B$9-I1193)= 4,"4", IF(('1 - Cover page'!$B$9-I1193)= 5,"5", IF(('1 - Cover page'!$B$9-I1193)= 6,"6", IF(('1 - Cover page'!$B$9-I1193)= 7,"7", IF(('1 - Cover page'!$B$9-I1193)= 8,"8", IF(('1 - Cover page'!$B$9-I1193)= 9,"9", IF(('1 - Cover page'!$B$9-I1193)= 10,"10", IF(('1 - Cover page'!$B$9-I1193)= 11,"11", IF(('1 - Cover page'!$B$9-I1193)= 12,"12", IF(('1 - Cover page'!$B$9-I1193)= 13,"13", IF(('1 - Cover page'!$B$9-I1193)= 14,"14", IF(('1 - Cover page'!$B$9-I1193)= 15,"15",  ""))))))))))))))))</f>
        <v>0</v>
      </c>
      <c r="AA1193" t="e">
        <f>VLOOKUP(E1193,'Age group'!$A$2:$B$7,2,TRUE)</f>
        <v>#N/A</v>
      </c>
    </row>
    <row r="1194" spans="1:27" ht="12.75" x14ac:dyDescent="0.2">
      <c r="A1194" s="30">
        <v>1191</v>
      </c>
      <c r="B1194" s="31"/>
      <c r="C1194" s="31"/>
      <c r="D1194" s="32"/>
      <c r="E1194" s="104"/>
      <c r="F1194" s="31"/>
      <c r="G1194" s="31"/>
      <c r="H1194" s="33"/>
      <c r="I1194" s="16"/>
      <c r="J1194" s="34"/>
      <c r="K1194" s="34"/>
      <c r="L1194" s="35"/>
      <c r="M1194" s="36"/>
      <c r="N1194" s="37"/>
      <c r="O1194" s="37"/>
      <c r="P1194" s="37"/>
      <c r="Q1194" s="38"/>
      <c r="R1194" s="38"/>
      <c r="S1194" s="37"/>
      <c r="T1194" s="39"/>
      <c r="U1194" s="39"/>
      <c r="V1194" s="40"/>
      <c r="X1194" t="str">
        <f>IF(('1 - Cover page'!$B$9-M1194)&lt;6,"&lt;=5 Days","&gt;5 Days")</f>
        <v>&lt;=5 Days</v>
      </c>
      <c r="Y1194" t="str">
        <f>IF(('1 - Cover page'!$B$9-M1194)=0,"0", IF(('1 - Cover page'!$B$9-M1194)= 1,"1", IF(('1 - Cover page'!$B$9-M1194)= 2,"2", IF(('1 - Cover page'!$B$9-M1194)= 3,"3", IF(('1 - Cover page'!$B$9-M1194)= 4,"4", IF(('1 - Cover page'!$B$9-M1194)= 5,"5", IF(('1 - Cover page'!$B$9-M1194)= 6,"6", IF(('1 - Cover page'!$B$9-M1194)= 7,"7", IF(('1 - Cover page'!$B$9-M1194)= 8,"8", IF(('1 - Cover page'!$B$9-M1194)= 9,"9", IF(('1 - Cover page'!$B$9-M1194)= 10,"10", IF(('1 - Cover page'!$B$9-M1194)= 11,"11", IF(('1 - Cover page'!$B$9-M1194)= 12,"12", IF(('1 - Cover page'!$B$9-M1194)= 13,"13", IF(('1 - Cover page'!$B$9-M1194)= 14,"14", IF(('1 - Cover page'!$B$9-M1194)= 15,"15",  ""))))))))))))))))</f>
        <v>0</v>
      </c>
      <c r="Z1194" t="str">
        <f>IF(('1 - Cover page'!$B$9-I1194)=0,"0", IF(('1 - Cover page'!$B$9-I1194)= 1,"1", IF(('1 - Cover page'!$B$9-I1194)= 2,"2", IF(('1 - Cover page'!$B$9-I1194)= 3,"3", IF(('1 - Cover page'!$B$9-I1194)= 4,"4", IF(('1 - Cover page'!$B$9-I1194)= 5,"5", IF(('1 - Cover page'!$B$9-I1194)= 6,"6", IF(('1 - Cover page'!$B$9-I1194)= 7,"7", IF(('1 - Cover page'!$B$9-I1194)= 8,"8", IF(('1 - Cover page'!$B$9-I1194)= 9,"9", IF(('1 - Cover page'!$B$9-I1194)= 10,"10", IF(('1 - Cover page'!$B$9-I1194)= 11,"11", IF(('1 - Cover page'!$B$9-I1194)= 12,"12", IF(('1 - Cover page'!$B$9-I1194)= 13,"13", IF(('1 - Cover page'!$B$9-I1194)= 14,"14", IF(('1 - Cover page'!$B$9-I1194)= 15,"15",  ""))))))))))))))))</f>
        <v>0</v>
      </c>
      <c r="AA1194" t="e">
        <f>VLOOKUP(E1194,'Age group'!$A$2:$B$7,2,TRUE)</f>
        <v>#N/A</v>
      </c>
    </row>
    <row r="1195" spans="1:27" ht="12.75" x14ac:dyDescent="0.2">
      <c r="A1195" s="30">
        <v>1192</v>
      </c>
      <c r="B1195" s="31"/>
      <c r="C1195" s="31"/>
      <c r="D1195" s="32"/>
      <c r="E1195" s="104"/>
      <c r="F1195" s="31"/>
      <c r="G1195" s="31"/>
      <c r="H1195" s="33"/>
      <c r="I1195" s="16"/>
      <c r="J1195" s="34"/>
      <c r="K1195" s="34"/>
      <c r="L1195" s="35"/>
      <c r="M1195" s="36"/>
      <c r="N1195" s="37"/>
      <c r="O1195" s="37"/>
      <c r="P1195" s="37"/>
      <c r="Q1195" s="38"/>
      <c r="R1195" s="38"/>
      <c r="S1195" s="37"/>
      <c r="T1195" s="39"/>
      <c r="U1195" s="39"/>
      <c r="V1195" s="40"/>
      <c r="X1195" t="str">
        <f>IF(('1 - Cover page'!$B$9-M1195)&lt;6,"&lt;=5 Days","&gt;5 Days")</f>
        <v>&lt;=5 Days</v>
      </c>
      <c r="Y1195" t="str">
        <f>IF(('1 - Cover page'!$B$9-M1195)=0,"0", IF(('1 - Cover page'!$B$9-M1195)= 1,"1", IF(('1 - Cover page'!$B$9-M1195)= 2,"2", IF(('1 - Cover page'!$B$9-M1195)= 3,"3", IF(('1 - Cover page'!$B$9-M1195)= 4,"4", IF(('1 - Cover page'!$B$9-M1195)= 5,"5", IF(('1 - Cover page'!$B$9-M1195)= 6,"6", IF(('1 - Cover page'!$B$9-M1195)= 7,"7", IF(('1 - Cover page'!$B$9-M1195)= 8,"8", IF(('1 - Cover page'!$B$9-M1195)= 9,"9", IF(('1 - Cover page'!$B$9-M1195)= 10,"10", IF(('1 - Cover page'!$B$9-M1195)= 11,"11", IF(('1 - Cover page'!$B$9-M1195)= 12,"12", IF(('1 - Cover page'!$B$9-M1195)= 13,"13", IF(('1 - Cover page'!$B$9-M1195)= 14,"14", IF(('1 - Cover page'!$B$9-M1195)= 15,"15",  ""))))))))))))))))</f>
        <v>0</v>
      </c>
      <c r="Z1195" t="str">
        <f>IF(('1 - Cover page'!$B$9-I1195)=0,"0", IF(('1 - Cover page'!$B$9-I1195)= 1,"1", IF(('1 - Cover page'!$B$9-I1195)= 2,"2", IF(('1 - Cover page'!$B$9-I1195)= 3,"3", IF(('1 - Cover page'!$B$9-I1195)= 4,"4", IF(('1 - Cover page'!$B$9-I1195)= 5,"5", IF(('1 - Cover page'!$B$9-I1195)= 6,"6", IF(('1 - Cover page'!$B$9-I1195)= 7,"7", IF(('1 - Cover page'!$B$9-I1195)= 8,"8", IF(('1 - Cover page'!$B$9-I1195)= 9,"9", IF(('1 - Cover page'!$B$9-I1195)= 10,"10", IF(('1 - Cover page'!$B$9-I1195)= 11,"11", IF(('1 - Cover page'!$B$9-I1195)= 12,"12", IF(('1 - Cover page'!$B$9-I1195)= 13,"13", IF(('1 - Cover page'!$B$9-I1195)= 14,"14", IF(('1 - Cover page'!$B$9-I1195)= 15,"15",  ""))))))))))))))))</f>
        <v>0</v>
      </c>
      <c r="AA1195" t="e">
        <f>VLOOKUP(E1195,'Age group'!$A$2:$B$7,2,TRUE)</f>
        <v>#N/A</v>
      </c>
    </row>
    <row r="1196" spans="1:27" ht="12.75" x14ac:dyDescent="0.2">
      <c r="A1196" s="30">
        <v>1193</v>
      </c>
      <c r="B1196" s="31"/>
      <c r="C1196" s="31"/>
      <c r="D1196" s="32"/>
      <c r="E1196" s="104"/>
      <c r="F1196" s="31"/>
      <c r="G1196" s="31"/>
      <c r="H1196" s="33"/>
      <c r="I1196" s="16"/>
      <c r="J1196" s="34"/>
      <c r="K1196" s="34"/>
      <c r="L1196" s="35"/>
      <c r="M1196" s="36"/>
      <c r="N1196" s="37"/>
      <c r="O1196" s="37"/>
      <c r="P1196" s="37"/>
      <c r="Q1196" s="38"/>
      <c r="R1196" s="38"/>
      <c r="S1196" s="37"/>
      <c r="T1196" s="39"/>
      <c r="U1196" s="39"/>
      <c r="V1196" s="40"/>
      <c r="X1196" t="str">
        <f>IF(('1 - Cover page'!$B$9-M1196)&lt;6,"&lt;=5 Days","&gt;5 Days")</f>
        <v>&lt;=5 Days</v>
      </c>
      <c r="Y1196" t="str">
        <f>IF(('1 - Cover page'!$B$9-M1196)=0,"0", IF(('1 - Cover page'!$B$9-M1196)= 1,"1", IF(('1 - Cover page'!$B$9-M1196)= 2,"2", IF(('1 - Cover page'!$B$9-M1196)= 3,"3", IF(('1 - Cover page'!$B$9-M1196)= 4,"4", IF(('1 - Cover page'!$B$9-M1196)= 5,"5", IF(('1 - Cover page'!$B$9-M1196)= 6,"6", IF(('1 - Cover page'!$B$9-M1196)= 7,"7", IF(('1 - Cover page'!$B$9-M1196)= 8,"8", IF(('1 - Cover page'!$B$9-M1196)= 9,"9", IF(('1 - Cover page'!$B$9-M1196)= 10,"10", IF(('1 - Cover page'!$B$9-M1196)= 11,"11", IF(('1 - Cover page'!$B$9-M1196)= 12,"12", IF(('1 - Cover page'!$B$9-M1196)= 13,"13", IF(('1 - Cover page'!$B$9-M1196)= 14,"14", IF(('1 - Cover page'!$B$9-M1196)= 15,"15",  ""))))))))))))))))</f>
        <v>0</v>
      </c>
      <c r="Z1196" t="str">
        <f>IF(('1 - Cover page'!$B$9-I1196)=0,"0", IF(('1 - Cover page'!$B$9-I1196)= 1,"1", IF(('1 - Cover page'!$B$9-I1196)= 2,"2", IF(('1 - Cover page'!$B$9-I1196)= 3,"3", IF(('1 - Cover page'!$B$9-I1196)= 4,"4", IF(('1 - Cover page'!$B$9-I1196)= 5,"5", IF(('1 - Cover page'!$B$9-I1196)= 6,"6", IF(('1 - Cover page'!$B$9-I1196)= 7,"7", IF(('1 - Cover page'!$B$9-I1196)= 8,"8", IF(('1 - Cover page'!$B$9-I1196)= 9,"9", IF(('1 - Cover page'!$B$9-I1196)= 10,"10", IF(('1 - Cover page'!$B$9-I1196)= 11,"11", IF(('1 - Cover page'!$B$9-I1196)= 12,"12", IF(('1 - Cover page'!$B$9-I1196)= 13,"13", IF(('1 - Cover page'!$B$9-I1196)= 14,"14", IF(('1 - Cover page'!$B$9-I1196)= 15,"15",  ""))))))))))))))))</f>
        <v>0</v>
      </c>
      <c r="AA1196" t="e">
        <f>VLOOKUP(E1196,'Age group'!$A$2:$B$7,2,TRUE)</f>
        <v>#N/A</v>
      </c>
    </row>
    <row r="1197" spans="1:27" ht="12.75" x14ac:dyDescent="0.2">
      <c r="A1197" s="30">
        <v>1194</v>
      </c>
      <c r="B1197" s="31"/>
      <c r="C1197" s="31"/>
      <c r="D1197" s="32"/>
      <c r="E1197" s="104"/>
      <c r="F1197" s="31"/>
      <c r="G1197" s="31"/>
      <c r="H1197" s="33"/>
      <c r="I1197" s="16"/>
      <c r="J1197" s="34"/>
      <c r="K1197" s="34"/>
      <c r="L1197" s="35"/>
      <c r="M1197" s="36"/>
      <c r="N1197" s="37"/>
      <c r="O1197" s="37"/>
      <c r="P1197" s="37"/>
      <c r="Q1197" s="38"/>
      <c r="R1197" s="38"/>
      <c r="S1197" s="37"/>
      <c r="T1197" s="39"/>
      <c r="U1197" s="39"/>
      <c r="V1197" s="40"/>
      <c r="X1197" t="str">
        <f>IF(('1 - Cover page'!$B$9-M1197)&lt;6,"&lt;=5 Days","&gt;5 Days")</f>
        <v>&lt;=5 Days</v>
      </c>
      <c r="Y1197" t="str">
        <f>IF(('1 - Cover page'!$B$9-M1197)=0,"0", IF(('1 - Cover page'!$B$9-M1197)= 1,"1", IF(('1 - Cover page'!$B$9-M1197)= 2,"2", IF(('1 - Cover page'!$B$9-M1197)= 3,"3", IF(('1 - Cover page'!$B$9-M1197)= 4,"4", IF(('1 - Cover page'!$B$9-M1197)= 5,"5", IF(('1 - Cover page'!$B$9-M1197)= 6,"6", IF(('1 - Cover page'!$B$9-M1197)= 7,"7", IF(('1 - Cover page'!$B$9-M1197)= 8,"8", IF(('1 - Cover page'!$B$9-M1197)= 9,"9", IF(('1 - Cover page'!$B$9-M1197)= 10,"10", IF(('1 - Cover page'!$B$9-M1197)= 11,"11", IF(('1 - Cover page'!$B$9-M1197)= 12,"12", IF(('1 - Cover page'!$B$9-M1197)= 13,"13", IF(('1 - Cover page'!$B$9-M1197)= 14,"14", IF(('1 - Cover page'!$B$9-M1197)= 15,"15",  ""))))))))))))))))</f>
        <v>0</v>
      </c>
      <c r="Z1197" t="str">
        <f>IF(('1 - Cover page'!$B$9-I1197)=0,"0", IF(('1 - Cover page'!$B$9-I1197)= 1,"1", IF(('1 - Cover page'!$B$9-I1197)= 2,"2", IF(('1 - Cover page'!$B$9-I1197)= 3,"3", IF(('1 - Cover page'!$B$9-I1197)= 4,"4", IF(('1 - Cover page'!$B$9-I1197)= 5,"5", IF(('1 - Cover page'!$B$9-I1197)= 6,"6", IF(('1 - Cover page'!$B$9-I1197)= 7,"7", IF(('1 - Cover page'!$B$9-I1197)= 8,"8", IF(('1 - Cover page'!$B$9-I1197)= 9,"9", IF(('1 - Cover page'!$B$9-I1197)= 10,"10", IF(('1 - Cover page'!$B$9-I1197)= 11,"11", IF(('1 - Cover page'!$B$9-I1197)= 12,"12", IF(('1 - Cover page'!$B$9-I1197)= 13,"13", IF(('1 - Cover page'!$B$9-I1197)= 14,"14", IF(('1 - Cover page'!$B$9-I1197)= 15,"15",  ""))))))))))))))))</f>
        <v>0</v>
      </c>
      <c r="AA1197" t="e">
        <f>VLOOKUP(E1197,'Age group'!$A$2:$B$7,2,TRUE)</f>
        <v>#N/A</v>
      </c>
    </row>
    <row r="1198" spans="1:27" ht="12.75" x14ac:dyDescent="0.2">
      <c r="A1198" s="30">
        <v>1195</v>
      </c>
      <c r="B1198" s="31"/>
      <c r="C1198" s="31"/>
      <c r="D1198" s="32"/>
      <c r="E1198" s="104"/>
      <c r="F1198" s="31"/>
      <c r="G1198" s="31"/>
      <c r="H1198" s="33"/>
      <c r="I1198" s="16"/>
      <c r="J1198" s="34"/>
      <c r="K1198" s="34"/>
      <c r="L1198" s="35"/>
      <c r="M1198" s="36"/>
      <c r="N1198" s="37"/>
      <c r="O1198" s="37"/>
      <c r="P1198" s="37"/>
      <c r="Q1198" s="38"/>
      <c r="R1198" s="38"/>
      <c r="S1198" s="37"/>
      <c r="T1198" s="39"/>
      <c r="U1198" s="39"/>
      <c r="V1198" s="40"/>
      <c r="X1198" t="str">
        <f>IF(('1 - Cover page'!$B$9-M1198)&lt;6,"&lt;=5 Days","&gt;5 Days")</f>
        <v>&lt;=5 Days</v>
      </c>
      <c r="Y1198" t="str">
        <f>IF(('1 - Cover page'!$B$9-M1198)=0,"0", IF(('1 - Cover page'!$B$9-M1198)= 1,"1", IF(('1 - Cover page'!$B$9-M1198)= 2,"2", IF(('1 - Cover page'!$B$9-M1198)= 3,"3", IF(('1 - Cover page'!$B$9-M1198)= 4,"4", IF(('1 - Cover page'!$B$9-M1198)= 5,"5", IF(('1 - Cover page'!$B$9-M1198)= 6,"6", IF(('1 - Cover page'!$B$9-M1198)= 7,"7", IF(('1 - Cover page'!$B$9-M1198)= 8,"8", IF(('1 - Cover page'!$B$9-M1198)= 9,"9", IF(('1 - Cover page'!$B$9-M1198)= 10,"10", IF(('1 - Cover page'!$B$9-M1198)= 11,"11", IF(('1 - Cover page'!$B$9-M1198)= 12,"12", IF(('1 - Cover page'!$B$9-M1198)= 13,"13", IF(('1 - Cover page'!$B$9-M1198)= 14,"14", IF(('1 - Cover page'!$B$9-M1198)= 15,"15",  ""))))))))))))))))</f>
        <v>0</v>
      </c>
      <c r="Z1198" t="str">
        <f>IF(('1 - Cover page'!$B$9-I1198)=0,"0", IF(('1 - Cover page'!$B$9-I1198)= 1,"1", IF(('1 - Cover page'!$B$9-I1198)= 2,"2", IF(('1 - Cover page'!$B$9-I1198)= 3,"3", IF(('1 - Cover page'!$B$9-I1198)= 4,"4", IF(('1 - Cover page'!$B$9-I1198)= 5,"5", IF(('1 - Cover page'!$B$9-I1198)= 6,"6", IF(('1 - Cover page'!$B$9-I1198)= 7,"7", IF(('1 - Cover page'!$B$9-I1198)= 8,"8", IF(('1 - Cover page'!$B$9-I1198)= 9,"9", IF(('1 - Cover page'!$B$9-I1198)= 10,"10", IF(('1 - Cover page'!$B$9-I1198)= 11,"11", IF(('1 - Cover page'!$B$9-I1198)= 12,"12", IF(('1 - Cover page'!$B$9-I1198)= 13,"13", IF(('1 - Cover page'!$B$9-I1198)= 14,"14", IF(('1 - Cover page'!$B$9-I1198)= 15,"15",  ""))))))))))))))))</f>
        <v>0</v>
      </c>
      <c r="AA1198" t="e">
        <f>VLOOKUP(E1198,'Age group'!$A$2:$B$7,2,TRUE)</f>
        <v>#N/A</v>
      </c>
    </row>
    <row r="1199" spans="1:27" ht="12.75" x14ac:dyDescent="0.2">
      <c r="A1199" s="30">
        <v>1196</v>
      </c>
      <c r="B1199" s="31"/>
      <c r="C1199" s="31"/>
      <c r="D1199" s="32"/>
      <c r="E1199" s="104"/>
      <c r="F1199" s="31"/>
      <c r="G1199" s="31"/>
      <c r="H1199" s="33"/>
      <c r="I1199" s="16"/>
      <c r="J1199" s="34"/>
      <c r="K1199" s="34"/>
      <c r="L1199" s="35"/>
      <c r="M1199" s="36"/>
      <c r="N1199" s="37"/>
      <c r="O1199" s="37"/>
      <c r="P1199" s="37"/>
      <c r="Q1199" s="38"/>
      <c r="R1199" s="38"/>
      <c r="S1199" s="37"/>
      <c r="T1199" s="39"/>
      <c r="U1199" s="39"/>
      <c r="V1199" s="40"/>
      <c r="X1199" t="str">
        <f>IF(('1 - Cover page'!$B$9-M1199)&lt;6,"&lt;=5 Days","&gt;5 Days")</f>
        <v>&lt;=5 Days</v>
      </c>
      <c r="Y1199" t="str">
        <f>IF(('1 - Cover page'!$B$9-M1199)=0,"0", IF(('1 - Cover page'!$B$9-M1199)= 1,"1", IF(('1 - Cover page'!$B$9-M1199)= 2,"2", IF(('1 - Cover page'!$B$9-M1199)= 3,"3", IF(('1 - Cover page'!$B$9-M1199)= 4,"4", IF(('1 - Cover page'!$B$9-M1199)= 5,"5", IF(('1 - Cover page'!$B$9-M1199)= 6,"6", IF(('1 - Cover page'!$B$9-M1199)= 7,"7", IF(('1 - Cover page'!$B$9-M1199)= 8,"8", IF(('1 - Cover page'!$B$9-M1199)= 9,"9", IF(('1 - Cover page'!$B$9-M1199)= 10,"10", IF(('1 - Cover page'!$B$9-M1199)= 11,"11", IF(('1 - Cover page'!$B$9-M1199)= 12,"12", IF(('1 - Cover page'!$B$9-M1199)= 13,"13", IF(('1 - Cover page'!$B$9-M1199)= 14,"14", IF(('1 - Cover page'!$B$9-M1199)= 15,"15",  ""))))))))))))))))</f>
        <v>0</v>
      </c>
      <c r="Z1199" t="str">
        <f>IF(('1 - Cover page'!$B$9-I1199)=0,"0", IF(('1 - Cover page'!$B$9-I1199)= 1,"1", IF(('1 - Cover page'!$B$9-I1199)= 2,"2", IF(('1 - Cover page'!$B$9-I1199)= 3,"3", IF(('1 - Cover page'!$B$9-I1199)= 4,"4", IF(('1 - Cover page'!$B$9-I1199)= 5,"5", IF(('1 - Cover page'!$B$9-I1199)= 6,"6", IF(('1 - Cover page'!$B$9-I1199)= 7,"7", IF(('1 - Cover page'!$B$9-I1199)= 8,"8", IF(('1 - Cover page'!$B$9-I1199)= 9,"9", IF(('1 - Cover page'!$B$9-I1199)= 10,"10", IF(('1 - Cover page'!$B$9-I1199)= 11,"11", IF(('1 - Cover page'!$B$9-I1199)= 12,"12", IF(('1 - Cover page'!$B$9-I1199)= 13,"13", IF(('1 - Cover page'!$B$9-I1199)= 14,"14", IF(('1 - Cover page'!$B$9-I1199)= 15,"15",  ""))))))))))))))))</f>
        <v>0</v>
      </c>
      <c r="AA1199" t="e">
        <f>VLOOKUP(E1199,'Age group'!$A$2:$B$7,2,TRUE)</f>
        <v>#N/A</v>
      </c>
    </row>
    <row r="1200" spans="1:27" ht="12.75" x14ac:dyDescent="0.2">
      <c r="A1200" s="30">
        <v>1197</v>
      </c>
      <c r="B1200" s="31"/>
      <c r="C1200" s="31"/>
      <c r="D1200" s="32"/>
      <c r="E1200" s="104"/>
      <c r="F1200" s="31"/>
      <c r="G1200" s="31"/>
      <c r="H1200" s="33"/>
      <c r="I1200" s="16"/>
      <c r="J1200" s="34"/>
      <c r="K1200" s="34"/>
      <c r="L1200" s="35"/>
      <c r="M1200" s="36"/>
      <c r="N1200" s="37"/>
      <c r="O1200" s="37"/>
      <c r="P1200" s="37"/>
      <c r="Q1200" s="38"/>
      <c r="R1200" s="38"/>
      <c r="S1200" s="37"/>
      <c r="T1200" s="39"/>
      <c r="U1200" s="39"/>
      <c r="V1200" s="40"/>
      <c r="X1200" t="str">
        <f>IF(('1 - Cover page'!$B$9-M1200)&lt;6,"&lt;=5 Days","&gt;5 Days")</f>
        <v>&lt;=5 Days</v>
      </c>
      <c r="Y1200" t="str">
        <f>IF(('1 - Cover page'!$B$9-M1200)=0,"0", IF(('1 - Cover page'!$B$9-M1200)= 1,"1", IF(('1 - Cover page'!$B$9-M1200)= 2,"2", IF(('1 - Cover page'!$B$9-M1200)= 3,"3", IF(('1 - Cover page'!$B$9-M1200)= 4,"4", IF(('1 - Cover page'!$B$9-M1200)= 5,"5", IF(('1 - Cover page'!$B$9-M1200)= 6,"6", IF(('1 - Cover page'!$B$9-M1200)= 7,"7", IF(('1 - Cover page'!$B$9-M1200)= 8,"8", IF(('1 - Cover page'!$B$9-M1200)= 9,"9", IF(('1 - Cover page'!$B$9-M1200)= 10,"10", IF(('1 - Cover page'!$B$9-M1200)= 11,"11", IF(('1 - Cover page'!$B$9-M1200)= 12,"12", IF(('1 - Cover page'!$B$9-M1200)= 13,"13", IF(('1 - Cover page'!$B$9-M1200)= 14,"14", IF(('1 - Cover page'!$B$9-M1200)= 15,"15",  ""))))))))))))))))</f>
        <v>0</v>
      </c>
      <c r="Z1200" t="str">
        <f>IF(('1 - Cover page'!$B$9-I1200)=0,"0", IF(('1 - Cover page'!$B$9-I1200)= 1,"1", IF(('1 - Cover page'!$B$9-I1200)= 2,"2", IF(('1 - Cover page'!$B$9-I1200)= 3,"3", IF(('1 - Cover page'!$B$9-I1200)= 4,"4", IF(('1 - Cover page'!$B$9-I1200)= 5,"5", IF(('1 - Cover page'!$B$9-I1200)= 6,"6", IF(('1 - Cover page'!$B$9-I1200)= 7,"7", IF(('1 - Cover page'!$B$9-I1200)= 8,"8", IF(('1 - Cover page'!$B$9-I1200)= 9,"9", IF(('1 - Cover page'!$B$9-I1200)= 10,"10", IF(('1 - Cover page'!$B$9-I1200)= 11,"11", IF(('1 - Cover page'!$B$9-I1200)= 12,"12", IF(('1 - Cover page'!$B$9-I1200)= 13,"13", IF(('1 - Cover page'!$B$9-I1200)= 14,"14", IF(('1 - Cover page'!$B$9-I1200)= 15,"15",  ""))))))))))))))))</f>
        <v>0</v>
      </c>
      <c r="AA1200" t="e">
        <f>VLOOKUP(E1200,'Age group'!$A$2:$B$7,2,TRUE)</f>
        <v>#N/A</v>
      </c>
    </row>
    <row r="1201" spans="1:27" ht="12.75" x14ac:dyDescent="0.2">
      <c r="A1201" s="30">
        <v>1198</v>
      </c>
      <c r="B1201" s="31"/>
      <c r="C1201" s="31"/>
      <c r="D1201" s="32"/>
      <c r="E1201" s="104"/>
      <c r="F1201" s="31"/>
      <c r="G1201" s="31"/>
      <c r="H1201" s="33"/>
      <c r="I1201" s="16"/>
      <c r="J1201" s="34"/>
      <c r="K1201" s="34"/>
      <c r="L1201" s="35"/>
      <c r="M1201" s="36"/>
      <c r="N1201" s="37"/>
      <c r="O1201" s="37"/>
      <c r="P1201" s="37"/>
      <c r="Q1201" s="38"/>
      <c r="R1201" s="38"/>
      <c r="S1201" s="37"/>
      <c r="T1201" s="39"/>
      <c r="U1201" s="39"/>
      <c r="V1201" s="40"/>
      <c r="X1201" t="str">
        <f>IF(('1 - Cover page'!$B$9-M1201)&lt;6,"&lt;=5 Days","&gt;5 Days")</f>
        <v>&lt;=5 Days</v>
      </c>
      <c r="Y1201" t="str">
        <f>IF(('1 - Cover page'!$B$9-M1201)=0,"0", IF(('1 - Cover page'!$B$9-M1201)= 1,"1", IF(('1 - Cover page'!$B$9-M1201)= 2,"2", IF(('1 - Cover page'!$B$9-M1201)= 3,"3", IF(('1 - Cover page'!$B$9-M1201)= 4,"4", IF(('1 - Cover page'!$B$9-M1201)= 5,"5", IF(('1 - Cover page'!$B$9-M1201)= 6,"6", IF(('1 - Cover page'!$B$9-M1201)= 7,"7", IF(('1 - Cover page'!$B$9-M1201)= 8,"8", IF(('1 - Cover page'!$B$9-M1201)= 9,"9", IF(('1 - Cover page'!$B$9-M1201)= 10,"10", IF(('1 - Cover page'!$B$9-M1201)= 11,"11", IF(('1 - Cover page'!$B$9-M1201)= 12,"12", IF(('1 - Cover page'!$B$9-M1201)= 13,"13", IF(('1 - Cover page'!$B$9-M1201)= 14,"14", IF(('1 - Cover page'!$B$9-M1201)= 15,"15",  ""))))))))))))))))</f>
        <v>0</v>
      </c>
      <c r="Z1201" t="str">
        <f>IF(('1 - Cover page'!$B$9-I1201)=0,"0", IF(('1 - Cover page'!$B$9-I1201)= 1,"1", IF(('1 - Cover page'!$B$9-I1201)= 2,"2", IF(('1 - Cover page'!$B$9-I1201)= 3,"3", IF(('1 - Cover page'!$B$9-I1201)= 4,"4", IF(('1 - Cover page'!$B$9-I1201)= 5,"5", IF(('1 - Cover page'!$B$9-I1201)= 6,"6", IF(('1 - Cover page'!$B$9-I1201)= 7,"7", IF(('1 - Cover page'!$B$9-I1201)= 8,"8", IF(('1 - Cover page'!$B$9-I1201)= 9,"9", IF(('1 - Cover page'!$B$9-I1201)= 10,"10", IF(('1 - Cover page'!$B$9-I1201)= 11,"11", IF(('1 - Cover page'!$B$9-I1201)= 12,"12", IF(('1 - Cover page'!$B$9-I1201)= 13,"13", IF(('1 - Cover page'!$B$9-I1201)= 14,"14", IF(('1 - Cover page'!$B$9-I1201)= 15,"15",  ""))))))))))))))))</f>
        <v>0</v>
      </c>
      <c r="AA1201" t="e">
        <f>VLOOKUP(E1201,'Age group'!$A$2:$B$7,2,TRUE)</f>
        <v>#N/A</v>
      </c>
    </row>
    <row r="1202" spans="1:27" ht="12.75" x14ac:dyDescent="0.2">
      <c r="A1202" s="30">
        <v>1199</v>
      </c>
      <c r="B1202" s="31"/>
      <c r="C1202" s="31"/>
      <c r="D1202" s="32"/>
      <c r="E1202" s="104"/>
      <c r="F1202" s="31"/>
      <c r="G1202" s="31"/>
      <c r="H1202" s="33"/>
      <c r="I1202" s="16"/>
      <c r="J1202" s="34"/>
      <c r="K1202" s="34"/>
      <c r="L1202" s="35"/>
      <c r="M1202" s="36"/>
      <c r="N1202" s="37"/>
      <c r="O1202" s="37"/>
      <c r="P1202" s="37"/>
      <c r="Q1202" s="38"/>
      <c r="R1202" s="38"/>
      <c r="S1202" s="37"/>
      <c r="T1202" s="39"/>
      <c r="U1202" s="39"/>
      <c r="V1202" s="40"/>
      <c r="X1202" t="str">
        <f>IF(('1 - Cover page'!$B$9-M1202)&lt;6,"&lt;=5 Days","&gt;5 Days")</f>
        <v>&lt;=5 Days</v>
      </c>
      <c r="Y1202" t="str">
        <f>IF(('1 - Cover page'!$B$9-M1202)=0,"0", IF(('1 - Cover page'!$B$9-M1202)= 1,"1", IF(('1 - Cover page'!$B$9-M1202)= 2,"2", IF(('1 - Cover page'!$B$9-M1202)= 3,"3", IF(('1 - Cover page'!$B$9-M1202)= 4,"4", IF(('1 - Cover page'!$B$9-M1202)= 5,"5", IF(('1 - Cover page'!$B$9-M1202)= 6,"6", IF(('1 - Cover page'!$B$9-M1202)= 7,"7", IF(('1 - Cover page'!$B$9-M1202)= 8,"8", IF(('1 - Cover page'!$B$9-M1202)= 9,"9", IF(('1 - Cover page'!$B$9-M1202)= 10,"10", IF(('1 - Cover page'!$B$9-M1202)= 11,"11", IF(('1 - Cover page'!$B$9-M1202)= 12,"12", IF(('1 - Cover page'!$B$9-M1202)= 13,"13", IF(('1 - Cover page'!$B$9-M1202)= 14,"14", IF(('1 - Cover page'!$B$9-M1202)= 15,"15",  ""))))))))))))))))</f>
        <v>0</v>
      </c>
      <c r="Z1202" t="str">
        <f>IF(('1 - Cover page'!$B$9-I1202)=0,"0", IF(('1 - Cover page'!$B$9-I1202)= 1,"1", IF(('1 - Cover page'!$B$9-I1202)= 2,"2", IF(('1 - Cover page'!$B$9-I1202)= 3,"3", IF(('1 - Cover page'!$B$9-I1202)= 4,"4", IF(('1 - Cover page'!$B$9-I1202)= 5,"5", IF(('1 - Cover page'!$B$9-I1202)= 6,"6", IF(('1 - Cover page'!$B$9-I1202)= 7,"7", IF(('1 - Cover page'!$B$9-I1202)= 8,"8", IF(('1 - Cover page'!$B$9-I1202)= 9,"9", IF(('1 - Cover page'!$B$9-I1202)= 10,"10", IF(('1 - Cover page'!$B$9-I1202)= 11,"11", IF(('1 - Cover page'!$B$9-I1202)= 12,"12", IF(('1 - Cover page'!$B$9-I1202)= 13,"13", IF(('1 - Cover page'!$B$9-I1202)= 14,"14", IF(('1 - Cover page'!$B$9-I1202)= 15,"15",  ""))))))))))))))))</f>
        <v>0</v>
      </c>
      <c r="AA1202" t="e">
        <f>VLOOKUP(E1202,'Age group'!$A$2:$B$7,2,TRUE)</f>
        <v>#N/A</v>
      </c>
    </row>
    <row r="1203" spans="1:27" ht="12.75" x14ac:dyDescent="0.2">
      <c r="A1203" s="30">
        <v>1200</v>
      </c>
      <c r="B1203" s="31"/>
      <c r="C1203" s="31"/>
      <c r="D1203" s="32"/>
      <c r="E1203" s="104"/>
      <c r="F1203" s="31"/>
      <c r="G1203" s="31"/>
      <c r="H1203" s="33"/>
      <c r="I1203" s="16"/>
      <c r="J1203" s="34"/>
      <c r="K1203" s="34"/>
      <c r="L1203" s="35"/>
      <c r="M1203" s="36"/>
      <c r="N1203" s="37"/>
      <c r="O1203" s="37"/>
      <c r="P1203" s="37"/>
      <c r="Q1203" s="38"/>
      <c r="R1203" s="38"/>
      <c r="S1203" s="37"/>
      <c r="T1203" s="39"/>
      <c r="U1203" s="39"/>
      <c r="V1203" s="40"/>
      <c r="X1203" t="str">
        <f>IF(('1 - Cover page'!$B$9-M1203)&lt;6,"&lt;=5 Days","&gt;5 Days")</f>
        <v>&lt;=5 Days</v>
      </c>
      <c r="Y1203" t="str">
        <f>IF(('1 - Cover page'!$B$9-M1203)=0,"0", IF(('1 - Cover page'!$B$9-M1203)= 1,"1", IF(('1 - Cover page'!$B$9-M1203)= 2,"2", IF(('1 - Cover page'!$B$9-M1203)= 3,"3", IF(('1 - Cover page'!$B$9-M1203)= 4,"4", IF(('1 - Cover page'!$B$9-M1203)= 5,"5", IF(('1 - Cover page'!$B$9-M1203)= 6,"6", IF(('1 - Cover page'!$B$9-M1203)= 7,"7", IF(('1 - Cover page'!$B$9-M1203)= 8,"8", IF(('1 - Cover page'!$B$9-M1203)= 9,"9", IF(('1 - Cover page'!$B$9-M1203)= 10,"10", IF(('1 - Cover page'!$B$9-M1203)= 11,"11", IF(('1 - Cover page'!$B$9-M1203)= 12,"12", IF(('1 - Cover page'!$B$9-M1203)= 13,"13", IF(('1 - Cover page'!$B$9-M1203)= 14,"14", IF(('1 - Cover page'!$B$9-M1203)= 15,"15",  ""))))))))))))))))</f>
        <v>0</v>
      </c>
      <c r="Z1203" t="str">
        <f>IF(('1 - Cover page'!$B$9-I1203)=0,"0", IF(('1 - Cover page'!$B$9-I1203)= 1,"1", IF(('1 - Cover page'!$B$9-I1203)= 2,"2", IF(('1 - Cover page'!$B$9-I1203)= 3,"3", IF(('1 - Cover page'!$B$9-I1203)= 4,"4", IF(('1 - Cover page'!$B$9-I1203)= 5,"5", IF(('1 - Cover page'!$B$9-I1203)= 6,"6", IF(('1 - Cover page'!$B$9-I1203)= 7,"7", IF(('1 - Cover page'!$B$9-I1203)= 8,"8", IF(('1 - Cover page'!$B$9-I1203)= 9,"9", IF(('1 - Cover page'!$B$9-I1203)= 10,"10", IF(('1 - Cover page'!$B$9-I1203)= 11,"11", IF(('1 - Cover page'!$B$9-I1203)= 12,"12", IF(('1 - Cover page'!$B$9-I1203)= 13,"13", IF(('1 - Cover page'!$B$9-I1203)= 14,"14", IF(('1 - Cover page'!$B$9-I1203)= 15,"15",  ""))))))))))))))))</f>
        <v>0</v>
      </c>
      <c r="AA1203" t="e">
        <f>VLOOKUP(E1203,'Age group'!$A$2:$B$7,2,TRUE)</f>
        <v>#N/A</v>
      </c>
    </row>
    <row r="1204" spans="1:27" ht="12.75" x14ac:dyDescent="0.2">
      <c r="A1204" s="30">
        <v>1201</v>
      </c>
      <c r="B1204" s="31"/>
      <c r="C1204" s="31"/>
      <c r="D1204" s="32"/>
      <c r="E1204" s="104"/>
      <c r="F1204" s="31"/>
      <c r="G1204" s="31"/>
      <c r="H1204" s="33"/>
      <c r="I1204" s="16"/>
      <c r="J1204" s="34"/>
      <c r="K1204" s="34"/>
      <c r="L1204" s="35"/>
      <c r="M1204" s="36"/>
      <c r="N1204" s="37"/>
      <c r="O1204" s="37"/>
      <c r="P1204" s="37"/>
      <c r="Q1204" s="38"/>
      <c r="R1204" s="38"/>
      <c r="S1204" s="37"/>
      <c r="T1204" s="39"/>
      <c r="U1204" s="39"/>
      <c r="V1204" s="40"/>
      <c r="X1204" t="str">
        <f>IF(('1 - Cover page'!$B$9-M1204)&lt;6,"&lt;=5 Days","&gt;5 Days")</f>
        <v>&lt;=5 Days</v>
      </c>
      <c r="Y1204" t="str">
        <f>IF(('1 - Cover page'!$B$9-M1204)=0,"0", IF(('1 - Cover page'!$B$9-M1204)= 1,"1", IF(('1 - Cover page'!$B$9-M1204)= 2,"2", IF(('1 - Cover page'!$B$9-M1204)= 3,"3", IF(('1 - Cover page'!$B$9-M1204)= 4,"4", IF(('1 - Cover page'!$B$9-M1204)= 5,"5", IF(('1 - Cover page'!$B$9-M1204)= 6,"6", IF(('1 - Cover page'!$B$9-M1204)= 7,"7", IF(('1 - Cover page'!$B$9-M1204)= 8,"8", IF(('1 - Cover page'!$B$9-M1204)= 9,"9", IF(('1 - Cover page'!$B$9-M1204)= 10,"10", IF(('1 - Cover page'!$B$9-M1204)= 11,"11", IF(('1 - Cover page'!$B$9-M1204)= 12,"12", IF(('1 - Cover page'!$B$9-M1204)= 13,"13", IF(('1 - Cover page'!$B$9-M1204)= 14,"14", IF(('1 - Cover page'!$B$9-M1204)= 15,"15",  ""))))))))))))))))</f>
        <v>0</v>
      </c>
      <c r="Z1204" t="str">
        <f>IF(('1 - Cover page'!$B$9-I1204)=0,"0", IF(('1 - Cover page'!$B$9-I1204)= 1,"1", IF(('1 - Cover page'!$B$9-I1204)= 2,"2", IF(('1 - Cover page'!$B$9-I1204)= 3,"3", IF(('1 - Cover page'!$B$9-I1204)= 4,"4", IF(('1 - Cover page'!$B$9-I1204)= 5,"5", IF(('1 - Cover page'!$B$9-I1204)= 6,"6", IF(('1 - Cover page'!$B$9-I1204)= 7,"7", IF(('1 - Cover page'!$B$9-I1204)= 8,"8", IF(('1 - Cover page'!$B$9-I1204)= 9,"9", IF(('1 - Cover page'!$B$9-I1204)= 10,"10", IF(('1 - Cover page'!$B$9-I1204)= 11,"11", IF(('1 - Cover page'!$B$9-I1204)= 12,"12", IF(('1 - Cover page'!$B$9-I1204)= 13,"13", IF(('1 - Cover page'!$B$9-I1204)= 14,"14", IF(('1 - Cover page'!$B$9-I1204)= 15,"15",  ""))))))))))))))))</f>
        <v>0</v>
      </c>
      <c r="AA1204" t="e">
        <f>VLOOKUP(E1204,'Age group'!$A$2:$B$7,2,TRUE)</f>
        <v>#N/A</v>
      </c>
    </row>
    <row r="1205" spans="1:27" ht="12.75" x14ac:dyDescent="0.2">
      <c r="A1205" s="30">
        <v>1202</v>
      </c>
      <c r="B1205" s="31"/>
      <c r="C1205" s="31"/>
      <c r="D1205" s="32"/>
      <c r="E1205" s="104"/>
      <c r="F1205" s="31"/>
      <c r="G1205" s="31"/>
      <c r="H1205" s="33"/>
      <c r="I1205" s="16"/>
      <c r="J1205" s="34"/>
      <c r="K1205" s="34"/>
      <c r="L1205" s="35"/>
      <c r="M1205" s="36"/>
      <c r="N1205" s="37"/>
      <c r="O1205" s="37"/>
      <c r="P1205" s="37"/>
      <c r="Q1205" s="38"/>
      <c r="R1205" s="38"/>
      <c r="S1205" s="37"/>
      <c r="T1205" s="39"/>
      <c r="U1205" s="39"/>
      <c r="V1205" s="40"/>
      <c r="X1205" t="str">
        <f>IF(('1 - Cover page'!$B$9-M1205)&lt;6,"&lt;=5 Days","&gt;5 Days")</f>
        <v>&lt;=5 Days</v>
      </c>
      <c r="Y1205" t="str">
        <f>IF(('1 - Cover page'!$B$9-M1205)=0,"0", IF(('1 - Cover page'!$B$9-M1205)= 1,"1", IF(('1 - Cover page'!$B$9-M1205)= 2,"2", IF(('1 - Cover page'!$B$9-M1205)= 3,"3", IF(('1 - Cover page'!$B$9-M1205)= 4,"4", IF(('1 - Cover page'!$B$9-M1205)= 5,"5", IF(('1 - Cover page'!$B$9-M1205)= 6,"6", IF(('1 - Cover page'!$B$9-M1205)= 7,"7", IF(('1 - Cover page'!$B$9-M1205)= 8,"8", IF(('1 - Cover page'!$B$9-M1205)= 9,"9", IF(('1 - Cover page'!$B$9-M1205)= 10,"10", IF(('1 - Cover page'!$B$9-M1205)= 11,"11", IF(('1 - Cover page'!$B$9-M1205)= 12,"12", IF(('1 - Cover page'!$B$9-M1205)= 13,"13", IF(('1 - Cover page'!$B$9-M1205)= 14,"14", IF(('1 - Cover page'!$B$9-M1205)= 15,"15",  ""))))))))))))))))</f>
        <v>0</v>
      </c>
      <c r="Z1205" t="str">
        <f>IF(('1 - Cover page'!$B$9-I1205)=0,"0", IF(('1 - Cover page'!$B$9-I1205)= 1,"1", IF(('1 - Cover page'!$B$9-I1205)= 2,"2", IF(('1 - Cover page'!$B$9-I1205)= 3,"3", IF(('1 - Cover page'!$B$9-I1205)= 4,"4", IF(('1 - Cover page'!$B$9-I1205)= 5,"5", IF(('1 - Cover page'!$B$9-I1205)= 6,"6", IF(('1 - Cover page'!$B$9-I1205)= 7,"7", IF(('1 - Cover page'!$B$9-I1205)= 8,"8", IF(('1 - Cover page'!$B$9-I1205)= 9,"9", IF(('1 - Cover page'!$B$9-I1205)= 10,"10", IF(('1 - Cover page'!$B$9-I1205)= 11,"11", IF(('1 - Cover page'!$B$9-I1205)= 12,"12", IF(('1 - Cover page'!$B$9-I1205)= 13,"13", IF(('1 - Cover page'!$B$9-I1205)= 14,"14", IF(('1 - Cover page'!$B$9-I1205)= 15,"15",  ""))))))))))))))))</f>
        <v>0</v>
      </c>
      <c r="AA1205" t="e">
        <f>VLOOKUP(E1205,'Age group'!$A$2:$B$7,2,TRUE)</f>
        <v>#N/A</v>
      </c>
    </row>
    <row r="1206" spans="1:27" ht="12.75" x14ac:dyDescent="0.2">
      <c r="A1206" s="30">
        <v>1203</v>
      </c>
      <c r="B1206" s="31"/>
      <c r="C1206" s="31"/>
      <c r="D1206" s="32"/>
      <c r="E1206" s="104"/>
      <c r="F1206" s="31"/>
      <c r="G1206" s="31"/>
      <c r="H1206" s="33"/>
      <c r="I1206" s="16"/>
      <c r="J1206" s="34"/>
      <c r="K1206" s="34"/>
      <c r="L1206" s="35"/>
      <c r="M1206" s="36"/>
      <c r="N1206" s="37"/>
      <c r="O1206" s="37"/>
      <c r="P1206" s="37"/>
      <c r="Q1206" s="38"/>
      <c r="R1206" s="38"/>
      <c r="S1206" s="37"/>
      <c r="T1206" s="39"/>
      <c r="U1206" s="39"/>
      <c r="V1206" s="40"/>
      <c r="X1206" t="str">
        <f>IF(('1 - Cover page'!$B$9-M1206)&lt;6,"&lt;=5 Days","&gt;5 Days")</f>
        <v>&lt;=5 Days</v>
      </c>
      <c r="Y1206" t="str">
        <f>IF(('1 - Cover page'!$B$9-M1206)=0,"0", IF(('1 - Cover page'!$B$9-M1206)= 1,"1", IF(('1 - Cover page'!$B$9-M1206)= 2,"2", IF(('1 - Cover page'!$B$9-M1206)= 3,"3", IF(('1 - Cover page'!$B$9-M1206)= 4,"4", IF(('1 - Cover page'!$B$9-M1206)= 5,"5", IF(('1 - Cover page'!$B$9-M1206)= 6,"6", IF(('1 - Cover page'!$B$9-M1206)= 7,"7", IF(('1 - Cover page'!$B$9-M1206)= 8,"8", IF(('1 - Cover page'!$B$9-M1206)= 9,"9", IF(('1 - Cover page'!$B$9-M1206)= 10,"10", IF(('1 - Cover page'!$B$9-M1206)= 11,"11", IF(('1 - Cover page'!$B$9-M1206)= 12,"12", IF(('1 - Cover page'!$B$9-M1206)= 13,"13", IF(('1 - Cover page'!$B$9-M1206)= 14,"14", IF(('1 - Cover page'!$B$9-M1206)= 15,"15",  ""))))))))))))))))</f>
        <v>0</v>
      </c>
      <c r="Z1206" t="str">
        <f>IF(('1 - Cover page'!$B$9-I1206)=0,"0", IF(('1 - Cover page'!$B$9-I1206)= 1,"1", IF(('1 - Cover page'!$B$9-I1206)= 2,"2", IF(('1 - Cover page'!$B$9-I1206)= 3,"3", IF(('1 - Cover page'!$B$9-I1206)= 4,"4", IF(('1 - Cover page'!$B$9-I1206)= 5,"5", IF(('1 - Cover page'!$B$9-I1206)= 6,"6", IF(('1 - Cover page'!$B$9-I1206)= 7,"7", IF(('1 - Cover page'!$B$9-I1206)= 8,"8", IF(('1 - Cover page'!$B$9-I1206)= 9,"9", IF(('1 - Cover page'!$B$9-I1206)= 10,"10", IF(('1 - Cover page'!$B$9-I1206)= 11,"11", IF(('1 - Cover page'!$B$9-I1206)= 12,"12", IF(('1 - Cover page'!$B$9-I1206)= 13,"13", IF(('1 - Cover page'!$B$9-I1206)= 14,"14", IF(('1 - Cover page'!$B$9-I1206)= 15,"15",  ""))))))))))))))))</f>
        <v>0</v>
      </c>
      <c r="AA1206" t="e">
        <f>VLOOKUP(E1206,'Age group'!$A$2:$B$7,2,TRUE)</f>
        <v>#N/A</v>
      </c>
    </row>
    <row r="1207" spans="1:27" ht="12.75" x14ac:dyDescent="0.2">
      <c r="A1207" s="30">
        <v>1204</v>
      </c>
      <c r="B1207" s="31"/>
      <c r="C1207" s="31"/>
      <c r="D1207" s="32"/>
      <c r="E1207" s="104"/>
      <c r="F1207" s="31"/>
      <c r="G1207" s="31"/>
      <c r="H1207" s="33"/>
      <c r="I1207" s="16"/>
      <c r="J1207" s="34"/>
      <c r="K1207" s="34"/>
      <c r="L1207" s="35"/>
      <c r="M1207" s="36"/>
      <c r="N1207" s="37"/>
      <c r="O1207" s="37"/>
      <c r="P1207" s="37"/>
      <c r="Q1207" s="38"/>
      <c r="R1207" s="38"/>
      <c r="S1207" s="37"/>
      <c r="T1207" s="39"/>
      <c r="U1207" s="39"/>
      <c r="V1207" s="40"/>
      <c r="X1207" t="str">
        <f>IF(('1 - Cover page'!$B$9-M1207)&lt;6,"&lt;=5 Days","&gt;5 Days")</f>
        <v>&lt;=5 Days</v>
      </c>
      <c r="Y1207" t="str">
        <f>IF(('1 - Cover page'!$B$9-M1207)=0,"0", IF(('1 - Cover page'!$B$9-M1207)= 1,"1", IF(('1 - Cover page'!$B$9-M1207)= 2,"2", IF(('1 - Cover page'!$B$9-M1207)= 3,"3", IF(('1 - Cover page'!$B$9-M1207)= 4,"4", IF(('1 - Cover page'!$B$9-M1207)= 5,"5", IF(('1 - Cover page'!$B$9-M1207)= 6,"6", IF(('1 - Cover page'!$B$9-M1207)= 7,"7", IF(('1 - Cover page'!$B$9-M1207)= 8,"8", IF(('1 - Cover page'!$B$9-M1207)= 9,"9", IF(('1 - Cover page'!$B$9-M1207)= 10,"10", IF(('1 - Cover page'!$B$9-M1207)= 11,"11", IF(('1 - Cover page'!$B$9-M1207)= 12,"12", IF(('1 - Cover page'!$B$9-M1207)= 13,"13", IF(('1 - Cover page'!$B$9-M1207)= 14,"14", IF(('1 - Cover page'!$B$9-M1207)= 15,"15",  ""))))))))))))))))</f>
        <v>0</v>
      </c>
      <c r="Z1207" t="str">
        <f>IF(('1 - Cover page'!$B$9-I1207)=0,"0", IF(('1 - Cover page'!$B$9-I1207)= 1,"1", IF(('1 - Cover page'!$B$9-I1207)= 2,"2", IF(('1 - Cover page'!$B$9-I1207)= 3,"3", IF(('1 - Cover page'!$B$9-I1207)= 4,"4", IF(('1 - Cover page'!$B$9-I1207)= 5,"5", IF(('1 - Cover page'!$B$9-I1207)= 6,"6", IF(('1 - Cover page'!$B$9-I1207)= 7,"7", IF(('1 - Cover page'!$B$9-I1207)= 8,"8", IF(('1 - Cover page'!$B$9-I1207)= 9,"9", IF(('1 - Cover page'!$B$9-I1207)= 10,"10", IF(('1 - Cover page'!$B$9-I1207)= 11,"11", IF(('1 - Cover page'!$B$9-I1207)= 12,"12", IF(('1 - Cover page'!$B$9-I1207)= 13,"13", IF(('1 - Cover page'!$B$9-I1207)= 14,"14", IF(('1 - Cover page'!$B$9-I1207)= 15,"15",  ""))))))))))))))))</f>
        <v>0</v>
      </c>
      <c r="AA1207" t="e">
        <f>VLOOKUP(E1207,'Age group'!$A$2:$B$7,2,TRUE)</f>
        <v>#N/A</v>
      </c>
    </row>
    <row r="1208" spans="1:27" ht="12.75" x14ac:dyDescent="0.2">
      <c r="A1208" s="30">
        <v>1205</v>
      </c>
      <c r="B1208" s="31"/>
      <c r="C1208" s="31"/>
      <c r="D1208" s="32"/>
      <c r="E1208" s="104"/>
      <c r="F1208" s="31"/>
      <c r="G1208" s="31"/>
      <c r="H1208" s="33"/>
      <c r="I1208" s="16"/>
      <c r="J1208" s="34"/>
      <c r="K1208" s="34"/>
      <c r="L1208" s="35"/>
      <c r="M1208" s="36"/>
      <c r="N1208" s="37"/>
      <c r="O1208" s="37"/>
      <c r="P1208" s="37"/>
      <c r="Q1208" s="38"/>
      <c r="R1208" s="38"/>
      <c r="S1208" s="37"/>
      <c r="T1208" s="39"/>
      <c r="U1208" s="39"/>
      <c r="V1208" s="40"/>
      <c r="X1208" t="str">
        <f>IF(('1 - Cover page'!$B$9-M1208)&lt;6,"&lt;=5 Days","&gt;5 Days")</f>
        <v>&lt;=5 Days</v>
      </c>
      <c r="Y1208" t="str">
        <f>IF(('1 - Cover page'!$B$9-M1208)=0,"0", IF(('1 - Cover page'!$B$9-M1208)= 1,"1", IF(('1 - Cover page'!$B$9-M1208)= 2,"2", IF(('1 - Cover page'!$B$9-M1208)= 3,"3", IF(('1 - Cover page'!$B$9-M1208)= 4,"4", IF(('1 - Cover page'!$B$9-M1208)= 5,"5", IF(('1 - Cover page'!$B$9-M1208)= 6,"6", IF(('1 - Cover page'!$B$9-M1208)= 7,"7", IF(('1 - Cover page'!$B$9-M1208)= 8,"8", IF(('1 - Cover page'!$B$9-M1208)= 9,"9", IF(('1 - Cover page'!$B$9-M1208)= 10,"10", IF(('1 - Cover page'!$B$9-M1208)= 11,"11", IF(('1 - Cover page'!$B$9-M1208)= 12,"12", IF(('1 - Cover page'!$B$9-M1208)= 13,"13", IF(('1 - Cover page'!$B$9-M1208)= 14,"14", IF(('1 - Cover page'!$B$9-M1208)= 15,"15",  ""))))))))))))))))</f>
        <v>0</v>
      </c>
      <c r="Z1208" t="str">
        <f>IF(('1 - Cover page'!$B$9-I1208)=0,"0", IF(('1 - Cover page'!$B$9-I1208)= 1,"1", IF(('1 - Cover page'!$B$9-I1208)= 2,"2", IF(('1 - Cover page'!$B$9-I1208)= 3,"3", IF(('1 - Cover page'!$B$9-I1208)= 4,"4", IF(('1 - Cover page'!$B$9-I1208)= 5,"5", IF(('1 - Cover page'!$B$9-I1208)= 6,"6", IF(('1 - Cover page'!$B$9-I1208)= 7,"7", IF(('1 - Cover page'!$B$9-I1208)= 8,"8", IF(('1 - Cover page'!$B$9-I1208)= 9,"9", IF(('1 - Cover page'!$B$9-I1208)= 10,"10", IF(('1 - Cover page'!$B$9-I1208)= 11,"11", IF(('1 - Cover page'!$B$9-I1208)= 12,"12", IF(('1 - Cover page'!$B$9-I1208)= 13,"13", IF(('1 - Cover page'!$B$9-I1208)= 14,"14", IF(('1 - Cover page'!$B$9-I1208)= 15,"15",  ""))))))))))))))))</f>
        <v>0</v>
      </c>
      <c r="AA1208" t="e">
        <f>VLOOKUP(E1208,'Age group'!$A$2:$B$7,2,TRUE)</f>
        <v>#N/A</v>
      </c>
    </row>
    <row r="1209" spans="1:27" ht="12.75" x14ac:dyDescent="0.2">
      <c r="A1209" s="30">
        <v>1206</v>
      </c>
      <c r="B1209" s="31"/>
      <c r="C1209" s="31"/>
      <c r="D1209" s="32"/>
      <c r="E1209" s="104"/>
      <c r="F1209" s="31"/>
      <c r="G1209" s="31"/>
      <c r="H1209" s="33"/>
      <c r="I1209" s="16"/>
      <c r="J1209" s="34"/>
      <c r="K1209" s="34"/>
      <c r="L1209" s="35"/>
      <c r="M1209" s="36"/>
      <c r="N1209" s="37"/>
      <c r="O1209" s="37"/>
      <c r="P1209" s="37"/>
      <c r="Q1209" s="38"/>
      <c r="R1209" s="38"/>
      <c r="S1209" s="37"/>
      <c r="T1209" s="39"/>
      <c r="U1209" s="39"/>
      <c r="V1209" s="40"/>
      <c r="X1209" t="str">
        <f>IF(('1 - Cover page'!$B$9-M1209)&lt;6,"&lt;=5 Days","&gt;5 Days")</f>
        <v>&lt;=5 Days</v>
      </c>
      <c r="Y1209" t="str">
        <f>IF(('1 - Cover page'!$B$9-M1209)=0,"0", IF(('1 - Cover page'!$B$9-M1209)= 1,"1", IF(('1 - Cover page'!$B$9-M1209)= 2,"2", IF(('1 - Cover page'!$B$9-M1209)= 3,"3", IF(('1 - Cover page'!$B$9-M1209)= 4,"4", IF(('1 - Cover page'!$B$9-M1209)= 5,"5", IF(('1 - Cover page'!$B$9-M1209)= 6,"6", IF(('1 - Cover page'!$B$9-M1209)= 7,"7", IF(('1 - Cover page'!$B$9-M1209)= 8,"8", IF(('1 - Cover page'!$B$9-M1209)= 9,"9", IF(('1 - Cover page'!$B$9-M1209)= 10,"10", IF(('1 - Cover page'!$B$9-M1209)= 11,"11", IF(('1 - Cover page'!$B$9-M1209)= 12,"12", IF(('1 - Cover page'!$B$9-M1209)= 13,"13", IF(('1 - Cover page'!$B$9-M1209)= 14,"14", IF(('1 - Cover page'!$B$9-M1209)= 15,"15",  ""))))))))))))))))</f>
        <v>0</v>
      </c>
      <c r="Z1209" t="str">
        <f>IF(('1 - Cover page'!$B$9-I1209)=0,"0", IF(('1 - Cover page'!$B$9-I1209)= 1,"1", IF(('1 - Cover page'!$B$9-I1209)= 2,"2", IF(('1 - Cover page'!$B$9-I1209)= 3,"3", IF(('1 - Cover page'!$B$9-I1209)= 4,"4", IF(('1 - Cover page'!$B$9-I1209)= 5,"5", IF(('1 - Cover page'!$B$9-I1209)= 6,"6", IF(('1 - Cover page'!$B$9-I1209)= 7,"7", IF(('1 - Cover page'!$B$9-I1209)= 8,"8", IF(('1 - Cover page'!$B$9-I1209)= 9,"9", IF(('1 - Cover page'!$B$9-I1209)= 10,"10", IF(('1 - Cover page'!$B$9-I1209)= 11,"11", IF(('1 - Cover page'!$B$9-I1209)= 12,"12", IF(('1 - Cover page'!$B$9-I1209)= 13,"13", IF(('1 - Cover page'!$B$9-I1209)= 14,"14", IF(('1 - Cover page'!$B$9-I1209)= 15,"15",  ""))))))))))))))))</f>
        <v>0</v>
      </c>
      <c r="AA1209" t="e">
        <f>VLOOKUP(E1209,'Age group'!$A$2:$B$7,2,TRUE)</f>
        <v>#N/A</v>
      </c>
    </row>
    <row r="1210" spans="1:27" ht="12.75" x14ac:dyDescent="0.2">
      <c r="A1210" s="30">
        <v>1207</v>
      </c>
      <c r="B1210" s="31"/>
      <c r="C1210" s="31"/>
      <c r="D1210" s="32"/>
      <c r="E1210" s="104"/>
      <c r="F1210" s="31"/>
      <c r="G1210" s="31"/>
      <c r="H1210" s="33"/>
      <c r="I1210" s="16"/>
      <c r="J1210" s="34"/>
      <c r="K1210" s="34"/>
      <c r="L1210" s="35"/>
      <c r="M1210" s="36"/>
      <c r="N1210" s="37"/>
      <c r="O1210" s="37"/>
      <c r="P1210" s="37"/>
      <c r="Q1210" s="38"/>
      <c r="R1210" s="38"/>
      <c r="S1210" s="37"/>
      <c r="T1210" s="39"/>
      <c r="U1210" s="39"/>
      <c r="V1210" s="40"/>
      <c r="X1210" t="str">
        <f>IF(('1 - Cover page'!$B$9-M1210)&lt;6,"&lt;=5 Days","&gt;5 Days")</f>
        <v>&lt;=5 Days</v>
      </c>
      <c r="Y1210" t="str">
        <f>IF(('1 - Cover page'!$B$9-M1210)=0,"0", IF(('1 - Cover page'!$B$9-M1210)= 1,"1", IF(('1 - Cover page'!$B$9-M1210)= 2,"2", IF(('1 - Cover page'!$B$9-M1210)= 3,"3", IF(('1 - Cover page'!$B$9-M1210)= 4,"4", IF(('1 - Cover page'!$B$9-M1210)= 5,"5", IF(('1 - Cover page'!$B$9-M1210)= 6,"6", IF(('1 - Cover page'!$B$9-M1210)= 7,"7", IF(('1 - Cover page'!$B$9-M1210)= 8,"8", IF(('1 - Cover page'!$B$9-M1210)= 9,"9", IF(('1 - Cover page'!$B$9-M1210)= 10,"10", IF(('1 - Cover page'!$B$9-M1210)= 11,"11", IF(('1 - Cover page'!$B$9-M1210)= 12,"12", IF(('1 - Cover page'!$B$9-M1210)= 13,"13", IF(('1 - Cover page'!$B$9-M1210)= 14,"14", IF(('1 - Cover page'!$B$9-M1210)= 15,"15",  ""))))))))))))))))</f>
        <v>0</v>
      </c>
      <c r="Z1210" t="str">
        <f>IF(('1 - Cover page'!$B$9-I1210)=0,"0", IF(('1 - Cover page'!$B$9-I1210)= 1,"1", IF(('1 - Cover page'!$B$9-I1210)= 2,"2", IF(('1 - Cover page'!$B$9-I1210)= 3,"3", IF(('1 - Cover page'!$B$9-I1210)= 4,"4", IF(('1 - Cover page'!$B$9-I1210)= 5,"5", IF(('1 - Cover page'!$B$9-I1210)= 6,"6", IF(('1 - Cover page'!$B$9-I1210)= 7,"7", IF(('1 - Cover page'!$B$9-I1210)= 8,"8", IF(('1 - Cover page'!$B$9-I1210)= 9,"9", IF(('1 - Cover page'!$B$9-I1210)= 10,"10", IF(('1 - Cover page'!$B$9-I1210)= 11,"11", IF(('1 - Cover page'!$B$9-I1210)= 12,"12", IF(('1 - Cover page'!$B$9-I1210)= 13,"13", IF(('1 - Cover page'!$B$9-I1210)= 14,"14", IF(('1 - Cover page'!$B$9-I1210)= 15,"15",  ""))))))))))))))))</f>
        <v>0</v>
      </c>
      <c r="AA1210" t="e">
        <f>VLOOKUP(E1210,'Age group'!$A$2:$B$7,2,TRUE)</f>
        <v>#N/A</v>
      </c>
    </row>
    <row r="1211" spans="1:27" ht="12.75" x14ac:dyDescent="0.2">
      <c r="A1211" s="30">
        <v>1208</v>
      </c>
      <c r="B1211" s="31"/>
      <c r="C1211" s="31"/>
      <c r="D1211" s="32"/>
      <c r="E1211" s="104"/>
      <c r="F1211" s="31"/>
      <c r="G1211" s="31"/>
      <c r="H1211" s="33"/>
      <c r="I1211" s="16"/>
      <c r="J1211" s="34"/>
      <c r="K1211" s="34"/>
      <c r="L1211" s="35"/>
      <c r="M1211" s="36"/>
      <c r="N1211" s="37"/>
      <c r="O1211" s="37"/>
      <c r="P1211" s="37"/>
      <c r="Q1211" s="38"/>
      <c r="R1211" s="38"/>
      <c r="S1211" s="37"/>
      <c r="T1211" s="39"/>
      <c r="U1211" s="39"/>
      <c r="V1211" s="40"/>
      <c r="X1211" t="str">
        <f>IF(('1 - Cover page'!$B$9-M1211)&lt;6,"&lt;=5 Days","&gt;5 Days")</f>
        <v>&lt;=5 Days</v>
      </c>
      <c r="Y1211" t="str">
        <f>IF(('1 - Cover page'!$B$9-M1211)=0,"0", IF(('1 - Cover page'!$B$9-M1211)= 1,"1", IF(('1 - Cover page'!$B$9-M1211)= 2,"2", IF(('1 - Cover page'!$B$9-M1211)= 3,"3", IF(('1 - Cover page'!$B$9-M1211)= 4,"4", IF(('1 - Cover page'!$B$9-M1211)= 5,"5", IF(('1 - Cover page'!$B$9-M1211)= 6,"6", IF(('1 - Cover page'!$B$9-M1211)= 7,"7", IF(('1 - Cover page'!$B$9-M1211)= 8,"8", IF(('1 - Cover page'!$B$9-M1211)= 9,"9", IF(('1 - Cover page'!$B$9-M1211)= 10,"10", IF(('1 - Cover page'!$B$9-M1211)= 11,"11", IF(('1 - Cover page'!$B$9-M1211)= 12,"12", IF(('1 - Cover page'!$B$9-M1211)= 13,"13", IF(('1 - Cover page'!$B$9-M1211)= 14,"14", IF(('1 - Cover page'!$B$9-M1211)= 15,"15",  ""))))))))))))))))</f>
        <v>0</v>
      </c>
      <c r="Z1211" t="str">
        <f>IF(('1 - Cover page'!$B$9-I1211)=0,"0", IF(('1 - Cover page'!$B$9-I1211)= 1,"1", IF(('1 - Cover page'!$B$9-I1211)= 2,"2", IF(('1 - Cover page'!$B$9-I1211)= 3,"3", IF(('1 - Cover page'!$B$9-I1211)= 4,"4", IF(('1 - Cover page'!$B$9-I1211)= 5,"5", IF(('1 - Cover page'!$B$9-I1211)= 6,"6", IF(('1 - Cover page'!$B$9-I1211)= 7,"7", IF(('1 - Cover page'!$B$9-I1211)= 8,"8", IF(('1 - Cover page'!$B$9-I1211)= 9,"9", IF(('1 - Cover page'!$B$9-I1211)= 10,"10", IF(('1 - Cover page'!$B$9-I1211)= 11,"11", IF(('1 - Cover page'!$B$9-I1211)= 12,"12", IF(('1 - Cover page'!$B$9-I1211)= 13,"13", IF(('1 - Cover page'!$B$9-I1211)= 14,"14", IF(('1 - Cover page'!$B$9-I1211)= 15,"15",  ""))))))))))))))))</f>
        <v>0</v>
      </c>
      <c r="AA1211" t="e">
        <f>VLOOKUP(E1211,'Age group'!$A$2:$B$7,2,TRUE)</f>
        <v>#N/A</v>
      </c>
    </row>
    <row r="1212" spans="1:27" ht="12.75" x14ac:dyDescent="0.2">
      <c r="A1212" s="30">
        <v>1209</v>
      </c>
      <c r="B1212" s="31"/>
      <c r="C1212" s="31"/>
      <c r="D1212" s="32"/>
      <c r="E1212" s="104"/>
      <c r="F1212" s="31"/>
      <c r="G1212" s="31"/>
      <c r="H1212" s="33"/>
      <c r="I1212" s="16"/>
      <c r="J1212" s="34"/>
      <c r="K1212" s="34"/>
      <c r="L1212" s="35"/>
      <c r="M1212" s="36"/>
      <c r="N1212" s="37"/>
      <c r="O1212" s="37"/>
      <c r="P1212" s="37"/>
      <c r="Q1212" s="38"/>
      <c r="R1212" s="38"/>
      <c r="S1212" s="37"/>
      <c r="T1212" s="39"/>
      <c r="U1212" s="39"/>
      <c r="V1212" s="40"/>
      <c r="X1212" t="str">
        <f>IF(('1 - Cover page'!$B$9-M1212)&lt;6,"&lt;=5 Days","&gt;5 Days")</f>
        <v>&lt;=5 Days</v>
      </c>
      <c r="Y1212" t="str">
        <f>IF(('1 - Cover page'!$B$9-M1212)=0,"0", IF(('1 - Cover page'!$B$9-M1212)= 1,"1", IF(('1 - Cover page'!$B$9-M1212)= 2,"2", IF(('1 - Cover page'!$B$9-M1212)= 3,"3", IF(('1 - Cover page'!$B$9-M1212)= 4,"4", IF(('1 - Cover page'!$B$9-M1212)= 5,"5", IF(('1 - Cover page'!$B$9-M1212)= 6,"6", IF(('1 - Cover page'!$B$9-M1212)= 7,"7", IF(('1 - Cover page'!$B$9-M1212)= 8,"8", IF(('1 - Cover page'!$B$9-M1212)= 9,"9", IF(('1 - Cover page'!$B$9-M1212)= 10,"10", IF(('1 - Cover page'!$B$9-M1212)= 11,"11", IF(('1 - Cover page'!$B$9-M1212)= 12,"12", IF(('1 - Cover page'!$B$9-M1212)= 13,"13", IF(('1 - Cover page'!$B$9-M1212)= 14,"14", IF(('1 - Cover page'!$B$9-M1212)= 15,"15",  ""))))))))))))))))</f>
        <v>0</v>
      </c>
      <c r="Z1212" t="str">
        <f>IF(('1 - Cover page'!$B$9-I1212)=0,"0", IF(('1 - Cover page'!$B$9-I1212)= 1,"1", IF(('1 - Cover page'!$B$9-I1212)= 2,"2", IF(('1 - Cover page'!$B$9-I1212)= 3,"3", IF(('1 - Cover page'!$B$9-I1212)= 4,"4", IF(('1 - Cover page'!$B$9-I1212)= 5,"5", IF(('1 - Cover page'!$B$9-I1212)= 6,"6", IF(('1 - Cover page'!$B$9-I1212)= 7,"7", IF(('1 - Cover page'!$B$9-I1212)= 8,"8", IF(('1 - Cover page'!$B$9-I1212)= 9,"9", IF(('1 - Cover page'!$B$9-I1212)= 10,"10", IF(('1 - Cover page'!$B$9-I1212)= 11,"11", IF(('1 - Cover page'!$B$9-I1212)= 12,"12", IF(('1 - Cover page'!$B$9-I1212)= 13,"13", IF(('1 - Cover page'!$B$9-I1212)= 14,"14", IF(('1 - Cover page'!$B$9-I1212)= 15,"15",  ""))))))))))))))))</f>
        <v>0</v>
      </c>
      <c r="AA1212" t="e">
        <f>VLOOKUP(E1212,'Age group'!$A$2:$B$7,2,TRUE)</f>
        <v>#N/A</v>
      </c>
    </row>
    <row r="1213" spans="1:27" ht="12.75" x14ac:dyDescent="0.2">
      <c r="A1213" s="30">
        <v>1210</v>
      </c>
      <c r="B1213" s="31"/>
      <c r="C1213" s="31"/>
      <c r="D1213" s="32"/>
      <c r="E1213" s="104"/>
      <c r="F1213" s="31"/>
      <c r="G1213" s="31"/>
      <c r="H1213" s="33"/>
      <c r="I1213" s="16"/>
      <c r="J1213" s="34"/>
      <c r="K1213" s="34"/>
      <c r="L1213" s="35"/>
      <c r="M1213" s="36"/>
      <c r="N1213" s="37"/>
      <c r="O1213" s="37"/>
      <c r="P1213" s="37"/>
      <c r="Q1213" s="38"/>
      <c r="R1213" s="38"/>
      <c r="S1213" s="37"/>
      <c r="T1213" s="39"/>
      <c r="U1213" s="39"/>
      <c r="V1213" s="40"/>
      <c r="X1213" t="str">
        <f>IF(('1 - Cover page'!$B$9-M1213)&lt;6,"&lt;=5 Days","&gt;5 Days")</f>
        <v>&lt;=5 Days</v>
      </c>
      <c r="Y1213" t="str">
        <f>IF(('1 - Cover page'!$B$9-M1213)=0,"0", IF(('1 - Cover page'!$B$9-M1213)= 1,"1", IF(('1 - Cover page'!$B$9-M1213)= 2,"2", IF(('1 - Cover page'!$B$9-M1213)= 3,"3", IF(('1 - Cover page'!$B$9-M1213)= 4,"4", IF(('1 - Cover page'!$B$9-M1213)= 5,"5", IF(('1 - Cover page'!$B$9-M1213)= 6,"6", IF(('1 - Cover page'!$B$9-M1213)= 7,"7", IF(('1 - Cover page'!$B$9-M1213)= 8,"8", IF(('1 - Cover page'!$B$9-M1213)= 9,"9", IF(('1 - Cover page'!$B$9-M1213)= 10,"10", IF(('1 - Cover page'!$B$9-M1213)= 11,"11", IF(('1 - Cover page'!$B$9-M1213)= 12,"12", IF(('1 - Cover page'!$B$9-M1213)= 13,"13", IF(('1 - Cover page'!$B$9-M1213)= 14,"14", IF(('1 - Cover page'!$B$9-M1213)= 15,"15",  ""))))))))))))))))</f>
        <v>0</v>
      </c>
      <c r="Z1213" t="str">
        <f>IF(('1 - Cover page'!$B$9-I1213)=0,"0", IF(('1 - Cover page'!$B$9-I1213)= 1,"1", IF(('1 - Cover page'!$B$9-I1213)= 2,"2", IF(('1 - Cover page'!$B$9-I1213)= 3,"3", IF(('1 - Cover page'!$B$9-I1213)= 4,"4", IF(('1 - Cover page'!$B$9-I1213)= 5,"5", IF(('1 - Cover page'!$B$9-I1213)= 6,"6", IF(('1 - Cover page'!$B$9-I1213)= 7,"7", IF(('1 - Cover page'!$B$9-I1213)= 8,"8", IF(('1 - Cover page'!$B$9-I1213)= 9,"9", IF(('1 - Cover page'!$B$9-I1213)= 10,"10", IF(('1 - Cover page'!$B$9-I1213)= 11,"11", IF(('1 - Cover page'!$B$9-I1213)= 12,"12", IF(('1 - Cover page'!$B$9-I1213)= 13,"13", IF(('1 - Cover page'!$B$9-I1213)= 14,"14", IF(('1 - Cover page'!$B$9-I1213)= 15,"15",  ""))))))))))))))))</f>
        <v>0</v>
      </c>
      <c r="AA1213" t="e">
        <f>VLOOKUP(E1213,'Age group'!$A$2:$B$7,2,TRUE)</f>
        <v>#N/A</v>
      </c>
    </row>
    <row r="1214" spans="1:27" ht="12.75" x14ac:dyDescent="0.2">
      <c r="A1214" s="30">
        <v>1211</v>
      </c>
      <c r="B1214" s="31"/>
      <c r="C1214" s="31"/>
      <c r="D1214" s="32"/>
      <c r="E1214" s="104"/>
      <c r="F1214" s="31"/>
      <c r="G1214" s="31"/>
      <c r="H1214" s="33"/>
      <c r="I1214" s="16"/>
      <c r="J1214" s="34"/>
      <c r="K1214" s="34"/>
      <c r="L1214" s="35"/>
      <c r="M1214" s="36"/>
      <c r="N1214" s="37"/>
      <c r="O1214" s="37"/>
      <c r="P1214" s="37"/>
      <c r="Q1214" s="38"/>
      <c r="R1214" s="38"/>
      <c r="S1214" s="37"/>
      <c r="T1214" s="39"/>
      <c r="U1214" s="39"/>
      <c r="V1214" s="40"/>
      <c r="X1214" t="str">
        <f>IF(('1 - Cover page'!$B$9-M1214)&lt;6,"&lt;=5 Days","&gt;5 Days")</f>
        <v>&lt;=5 Days</v>
      </c>
      <c r="Y1214" t="str">
        <f>IF(('1 - Cover page'!$B$9-M1214)=0,"0", IF(('1 - Cover page'!$B$9-M1214)= 1,"1", IF(('1 - Cover page'!$B$9-M1214)= 2,"2", IF(('1 - Cover page'!$B$9-M1214)= 3,"3", IF(('1 - Cover page'!$B$9-M1214)= 4,"4", IF(('1 - Cover page'!$B$9-M1214)= 5,"5", IF(('1 - Cover page'!$B$9-M1214)= 6,"6", IF(('1 - Cover page'!$B$9-M1214)= 7,"7", IF(('1 - Cover page'!$B$9-M1214)= 8,"8", IF(('1 - Cover page'!$B$9-M1214)= 9,"9", IF(('1 - Cover page'!$B$9-M1214)= 10,"10", IF(('1 - Cover page'!$B$9-M1214)= 11,"11", IF(('1 - Cover page'!$B$9-M1214)= 12,"12", IF(('1 - Cover page'!$B$9-M1214)= 13,"13", IF(('1 - Cover page'!$B$9-M1214)= 14,"14", IF(('1 - Cover page'!$B$9-M1214)= 15,"15",  ""))))))))))))))))</f>
        <v>0</v>
      </c>
      <c r="Z1214" t="str">
        <f>IF(('1 - Cover page'!$B$9-I1214)=0,"0", IF(('1 - Cover page'!$B$9-I1214)= 1,"1", IF(('1 - Cover page'!$B$9-I1214)= 2,"2", IF(('1 - Cover page'!$B$9-I1214)= 3,"3", IF(('1 - Cover page'!$B$9-I1214)= 4,"4", IF(('1 - Cover page'!$B$9-I1214)= 5,"5", IF(('1 - Cover page'!$B$9-I1214)= 6,"6", IF(('1 - Cover page'!$B$9-I1214)= 7,"7", IF(('1 - Cover page'!$B$9-I1214)= 8,"8", IF(('1 - Cover page'!$B$9-I1214)= 9,"9", IF(('1 - Cover page'!$B$9-I1214)= 10,"10", IF(('1 - Cover page'!$B$9-I1214)= 11,"11", IF(('1 - Cover page'!$B$9-I1214)= 12,"12", IF(('1 - Cover page'!$B$9-I1214)= 13,"13", IF(('1 - Cover page'!$B$9-I1214)= 14,"14", IF(('1 - Cover page'!$B$9-I1214)= 15,"15",  ""))))))))))))))))</f>
        <v>0</v>
      </c>
      <c r="AA1214" t="e">
        <f>VLOOKUP(E1214,'Age group'!$A$2:$B$7,2,TRUE)</f>
        <v>#N/A</v>
      </c>
    </row>
    <row r="1215" spans="1:27" ht="12.75" x14ac:dyDescent="0.2">
      <c r="A1215" s="30">
        <v>1212</v>
      </c>
      <c r="B1215" s="31"/>
      <c r="C1215" s="31"/>
      <c r="D1215" s="32"/>
      <c r="E1215" s="104"/>
      <c r="F1215" s="31"/>
      <c r="G1215" s="31"/>
      <c r="H1215" s="33"/>
      <c r="I1215" s="16"/>
      <c r="J1215" s="34"/>
      <c r="K1215" s="34"/>
      <c r="L1215" s="35"/>
      <c r="M1215" s="36"/>
      <c r="N1215" s="37"/>
      <c r="O1215" s="37"/>
      <c r="P1215" s="37"/>
      <c r="Q1215" s="38"/>
      <c r="R1215" s="38"/>
      <c r="S1215" s="37"/>
      <c r="T1215" s="39"/>
      <c r="U1215" s="39"/>
      <c r="V1215" s="40"/>
      <c r="X1215" t="str">
        <f>IF(('1 - Cover page'!$B$9-M1215)&lt;6,"&lt;=5 Days","&gt;5 Days")</f>
        <v>&lt;=5 Days</v>
      </c>
      <c r="Y1215" t="str">
        <f>IF(('1 - Cover page'!$B$9-M1215)=0,"0", IF(('1 - Cover page'!$B$9-M1215)= 1,"1", IF(('1 - Cover page'!$B$9-M1215)= 2,"2", IF(('1 - Cover page'!$B$9-M1215)= 3,"3", IF(('1 - Cover page'!$B$9-M1215)= 4,"4", IF(('1 - Cover page'!$B$9-M1215)= 5,"5", IF(('1 - Cover page'!$B$9-M1215)= 6,"6", IF(('1 - Cover page'!$B$9-M1215)= 7,"7", IF(('1 - Cover page'!$B$9-M1215)= 8,"8", IF(('1 - Cover page'!$B$9-M1215)= 9,"9", IF(('1 - Cover page'!$B$9-M1215)= 10,"10", IF(('1 - Cover page'!$B$9-M1215)= 11,"11", IF(('1 - Cover page'!$B$9-M1215)= 12,"12", IF(('1 - Cover page'!$B$9-M1215)= 13,"13", IF(('1 - Cover page'!$B$9-M1215)= 14,"14", IF(('1 - Cover page'!$B$9-M1215)= 15,"15",  ""))))))))))))))))</f>
        <v>0</v>
      </c>
      <c r="Z1215" t="str">
        <f>IF(('1 - Cover page'!$B$9-I1215)=0,"0", IF(('1 - Cover page'!$B$9-I1215)= 1,"1", IF(('1 - Cover page'!$B$9-I1215)= 2,"2", IF(('1 - Cover page'!$B$9-I1215)= 3,"3", IF(('1 - Cover page'!$B$9-I1215)= 4,"4", IF(('1 - Cover page'!$B$9-I1215)= 5,"5", IF(('1 - Cover page'!$B$9-I1215)= 6,"6", IF(('1 - Cover page'!$B$9-I1215)= 7,"7", IF(('1 - Cover page'!$B$9-I1215)= 8,"8", IF(('1 - Cover page'!$B$9-I1215)= 9,"9", IF(('1 - Cover page'!$B$9-I1215)= 10,"10", IF(('1 - Cover page'!$B$9-I1215)= 11,"11", IF(('1 - Cover page'!$B$9-I1215)= 12,"12", IF(('1 - Cover page'!$B$9-I1215)= 13,"13", IF(('1 - Cover page'!$B$9-I1215)= 14,"14", IF(('1 - Cover page'!$B$9-I1215)= 15,"15",  ""))))))))))))))))</f>
        <v>0</v>
      </c>
      <c r="AA1215" t="e">
        <f>VLOOKUP(E1215,'Age group'!$A$2:$B$7,2,TRUE)</f>
        <v>#N/A</v>
      </c>
    </row>
    <row r="1216" spans="1:27" ht="12.75" x14ac:dyDescent="0.2">
      <c r="A1216" s="30">
        <v>1213</v>
      </c>
      <c r="B1216" s="31"/>
      <c r="C1216" s="31"/>
      <c r="D1216" s="32"/>
      <c r="E1216" s="104"/>
      <c r="F1216" s="31"/>
      <c r="G1216" s="31"/>
      <c r="H1216" s="33"/>
      <c r="I1216" s="16"/>
      <c r="J1216" s="34"/>
      <c r="K1216" s="34"/>
      <c r="L1216" s="35"/>
      <c r="M1216" s="36"/>
      <c r="N1216" s="37"/>
      <c r="O1216" s="37"/>
      <c r="P1216" s="37"/>
      <c r="Q1216" s="38"/>
      <c r="R1216" s="38"/>
      <c r="S1216" s="37"/>
      <c r="T1216" s="39"/>
      <c r="U1216" s="39"/>
      <c r="V1216" s="40"/>
      <c r="X1216" t="str">
        <f>IF(('1 - Cover page'!$B$9-M1216)&lt;6,"&lt;=5 Days","&gt;5 Days")</f>
        <v>&lt;=5 Days</v>
      </c>
      <c r="Y1216" t="str">
        <f>IF(('1 - Cover page'!$B$9-M1216)=0,"0", IF(('1 - Cover page'!$B$9-M1216)= 1,"1", IF(('1 - Cover page'!$B$9-M1216)= 2,"2", IF(('1 - Cover page'!$B$9-M1216)= 3,"3", IF(('1 - Cover page'!$B$9-M1216)= 4,"4", IF(('1 - Cover page'!$B$9-M1216)= 5,"5", IF(('1 - Cover page'!$B$9-M1216)= 6,"6", IF(('1 - Cover page'!$B$9-M1216)= 7,"7", IF(('1 - Cover page'!$B$9-M1216)= 8,"8", IF(('1 - Cover page'!$B$9-M1216)= 9,"9", IF(('1 - Cover page'!$B$9-M1216)= 10,"10", IF(('1 - Cover page'!$B$9-M1216)= 11,"11", IF(('1 - Cover page'!$B$9-M1216)= 12,"12", IF(('1 - Cover page'!$B$9-M1216)= 13,"13", IF(('1 - Cover page'!$B$9-M1216)= 14,"14", IF(('1 - Cover page'!$B$9-M1216)= 15,"15",  ""))))))))))))))))</f>
        <v>0</v>
      </c>
      <c r="Z1216" t="str">
        <f>IF(('1 - Cover page'!$B$9-I1216)=0,"0", IF(('1 - Cover page'!$B$9-I1216)= 1,"1", IF(('1 - Cover page'!$B$9-I1216)= 2,"2", IF(('1 - Cover page'!$B$9-I1216)= 3,"3", IF(('1 - Cover page'!$B$9-I1216)= 4,"4", IF(('1 - Cover page'!$B$9-I1216)= 5,"5", IF(('1 - Cover page'!$B$9-I1216)= 6,"6", IF(('1 - Cover page'!$B$9-I1216)= 7,"7", IF(('1 - Cover page'!$B$9-I1216)= 8,"8", IF(('1 - Cover page'!$B$9-I1216)= 9,"9", IF(('1 - Cover page'!$B$9-I1216)= 10,"10", IF(('1 - Cover page'!$B$9-I1216)= 11,"11", IF(('1 - Cover page'!$B$9-I1216)= 12,"12", IF(('1 - Cover page'!$B$9-I1216)= 13,"13", IF(('1 - Cover page'!$B$9-I1216)= 14,"14", IF(('1 - Cover page'!$B$9-I1216)= 15,"15",  ""))))))))))))))))</f>
        <v>0</v>
      </c>
      <c r="AA1216" t="e">
        <f>VLOOKUP(E1216,'Age group'!$A$2:$B$7,2,TRUE)</f>
        <v>#N/A</v>
      </c>
    </row>
    <row r="1217" spans="1:27" ht="12.75" x14ac:dyDescent="0.2">
      <c r="A1217" s="30">
        <v>1214</v>
      </c>
      <c r="B1217" s="31"/>
      <c r="C1217" s="31"/>
      <c r="D1217" s="32"/>
      <c r="E1217" s="104"/>
      <c r="F1217" s="31"/>
      <c r="G1217" s="31"/>
      <c r="H1217" s="33"/>
      <c r="I1217" s="16"/>
      <c r="J1217" s="34"/>
      <c r="K1217" s="34"/>
      <c r="L1217" s="35"/>
      <c r="M1217" s="36"/>
      <c r="N1217" s="37"/>
      <c r="O1217" s="37"/>
      <c r="P1217" s="37"/>
      <c r="Q1217" s="38"/>
      <c r="R1217" s="38"/>
      <c r="S1217" s="37"/>
      <c r="T1217" s="39"/>
      <c r="U1217" s="39"/>
      <c r="V1217" s="40"/>
      <c r="X1217" t="str">
        <f>IF(('1 - Cover page'!$B$9-M1217)&lt;6,"&lt;=5 Days","&gt;5 Days")</f>
        <v>&lt;=5 Days</v>
      </c>
      <c r="Y1217" t="str">
        <f>IF(('1 - Cover page'!$B$9-M1217)=0,"0", IF(('1 - Cover page'!$B$9-M1217)= 1,"1", IF(('1 - Cover page'!$B$9-M1217)= 2,"2", IF(('1 - Cover page'!$B$9-M1217)= 3,"3", IF(('1 - Cover page'!$B$9-M1217)= 4,"4", IF(('1 - Cover page'!$B$9-M1217)= 5,"5", IF(('1 - Cover page'!$B$9-M1217)= 6,"6", IF(('1 - Cover page'!$B$9-M1217)= 7,"7", IF(('1 - Cover page'!$B$9-M1217)= 8,"8", IF(('1 - Cover page'!$B$9-M1217)= 9,"9", IF(('1 - Cover page'!$B$9-M1217)= 10,"10", IF(('1 - Cover page'!$B$9-M1217)= 11,"11", IF(('1 - Cover page'!$B$9-M1217)= 12,"12", IF(('1 - Cover page'!$B$9-M1217)= 13,"13", IF(('1 - Cover page'!$B$9-M1217)= 14,"14", IF(('1 - Cover page'!$B$9-M1217)= 15,"15",  ""))))))))))))))))</f>
        <v>0</v>
      </c>
      <c r="Z1217" t="str">
        <f>IF(('1 - Cover page'!$B$9-I1217)=0,"0", IF(('1 - Cover page'!$B$9-I1217)= 1,"1", IF(('1 - Cover page'!$B$9-I1217)= 2,"2", IF(('1 - Cover page'!$B$9-I1217)= 3,"3", IF(('1 - Cover page'!$B$9-I1217)= 4,"4", IF(('1 - Cover page'!$B$9-I1217)= 5,"5", IF(('1 - Cover page'!$B$9-I1217)= 6,"6", IF(('1 - Cover page'!$B$9-I1217)= 7,"7", IF(('1 - Cover page'!$B$9-I1217)= 8,"8", IF(('1 - Cover page'!$B$9-I1217)= 9,"9", IF(('1 - Cover page'!$B$9-I1217)= 10,"10", IF(('1 - Cover page'!$B$9-I1217)= 11,"11", IF(('1 - Cover page'!$B$9-I1217)= 12,"12", IF(('1 - Cover page'!$B$9-I1217)= 13,"13", IF(('1 - Cover page'!$B$9-I1217)= 14,"14", IF(('1 - Cover page'!$B$9-I1217)= 15,"15",  ""))))))))))))))))</f>
        <v>0</v>
      </c>
      <c r="AA1217" t="e">
        <f>VLOOKUP(E1217,'Age group'!$A$2:$B$7,2,TRUE)</f>
        <v>#N/A</v>
      </c>
    </row>
    <row r="1218" spans="1:27" ht="12.75" x14ac:dyDescent="0.2">
      <c r="A1218" s="30">
        <v>1215</v>
      </c>
      <c r="B1218" s="31"/>
      <c r="C1218" s="31"/>
      <c r="D1218" s="32"/>
      <c r="E1218" s="104"/>
      <c r="F1218" s="31"/>
      <c r="G1218" s="31"/>
      <c r="H1218" s="33"/>
      <c r="I1218" s="16"/>
      <c r="J1218" s="34"/>
      <c r="K1218" s="34"/>
      <c r="L1218" s="35"/>
      <c r="M1218" s="36"/>
      <c r="N1218" s="37"/>
      <c r="O1218" s="37"/>
      <c r="P1218" s="37"/>
      <c r="Q1218" s="38"/>
      <c r="R1218" s="38"/>
      <c r="S1218" s="37"/>
      <c r="T1218" s="39"/>
      <c r="U1218" s="39"/>
      <c r="V1218" s="40"/>
      <c r="X1218" t="str">
        <f>IF(('1 - Cover page'!$B$9-M1218)&lt;6,"&lt;=5 Days","&gt;5 Days")</f>
        <v>&lt;=5 Days</v>
      </c>
      <c r="Y1218" t="str">
        <f>IF(('1 - Cover page'!$B$9-M1218)=0,"0", IF(('1 - Cover page'!$B$9-M1218)= 1,"1", IF(('1 - Cover page'!$B$9-M1218)= 2,"2", IF(('1 - Cover page'!$B$9-M1218)= 3,"3", IF(('1 - Cover page'!$B$9-M1218)= 4,"4", IF(('1 - Cover page'!$B$9-M1218)= 5,"5", IF(('1 - Cover page'!$B$9-M1218)= 6,"6", IF(('1 - Cover page'!$B$9-M1218)= 7,"7", IF(('1 - Cover page'!$B$9-M1218)= 8,"8", IF(('1 - Cover page'!$B$9-M1218)= 9,"9", IF(('1 - Cover page'!$B$9-M1218)= 10,"10", IF(('1 - Cover page'!$B$9-M1218)= 11,"11", IF(('1 - Cover page'!$B$9-M1218)= 12,"12", IF(('1 - Cover page'!$B$9-M1218)= 13,"13", IF(('1 - Cover page'!$B$9-M1218)= 14,"14", IF(('1 - Cover page'!$B$9-M1218)= 15,"15",  ""))))))))))))))))</f>
        <v>0</v>
      </c>
      <c r="Z1218" t="str">
        <f>IF(('1 - Cover page'!$B$9-I1218)=0,"0", IF(('1 - Cover page'!$B$9-I1218)= 1,"1", IF(('1 - Cover page'!$B$9-I1218)= 2,"2", IF(('1 - Cover page'!$B$9-I1218)= 3,"3", IF(('1 - Cover page'!$B$9-I1218)= 4,"4", IF(('1 - Cover page'!$B$9-I1218)= 5,"5", IF(('1 - Cover page'!$B$9-I1218)= 6,"6", IF(('1 - Cover page'!$B$9-I1218)= 7,"7", IF(('1 - Cover page'!$B$9-I1218)= 8,"8", IF(('1 - Cover page'!$B$9-I1218)= 9,"9", IF(('1 - Cover page'!$B$9-I1218)= 10,"10", IF(('1 - Cover page'!$B$9-I1218)= 11,"11", IF(('1 - Cover page'!$B$9-I1218)= 12,"12", IF(('1 - Cover page'!$B$9-I1218)= 13,"13", IF(('1 - Cover page'!$B$9-I1218)= 14,"14", IF(('1 - Cover page'!$B$9-I1218)= 15,"15",  ""))))))))))))))))</f>
        <v>0</v>
      </c>
      <c r="AA1218" t="e">
        <f>VLOOKUP(E1218,'Age group'!$A$2:$B$7,2,TRUE)</f>
        <v>#N/A</v>
      </c>
    </row>
    <row r="1219" spans="1:27" ht="12.75" x14ac:dyDescent="0.2">
      <c r="A1219" s="30">
        <v>1216</v>
      </c>
      <c r="B1219" s="31"/>
      <c r="C1219" s="31"/>
      <c r="D1219" s="32"/>
      <c r="E1219" s="104"/>
      <c r="F1219" s="31"/>
      <c r="G1219" s="31"/>
      <c r="H1219" s="33"/>
      <c r="I1219" s="16"/>
      <c r="J1219" s="34"/>
      <c r="K1219" s="34"/>
      <c r="L1219" s="35"/>
      <c r="M1219" s="36"/>
      <c r="N1219" s="37"/>
      <c r="O1219" s="37"/>
      <c r="P1219" s="37"/>
      <c r="Q1219" s="38"/>
      <c r="R1219" s="38"/>
      <c r="S1219" s="37"/>
      <c r="T1219" s="39"/>
      <c r="U1219" s="39"/>
      <c r="V1219" s="40"/>
      <c r="X1219" t="str">
        <f>IF(('1 - Cover page'!$B$9-M1219)&lt;6,"&lt;=5 Days","&gt;5 Days")</f>
        <v>&lt;=5 Days</v>
      </c>
      <c r="Y1219" t="str">
        <f>IF(('1 - Cover page'!$B$9-M1219)=0,"0", IF(('1 - Cover page'!$B$9-M1219)= 1,"1", IF(('1 - Cover page'!$B$9-M1219)= 2,"2", IF(('1 - Cover page'!$B$9-M1219)= 3,"3", IF(('1 - Cover page'!$B$9-M1219)= 4,"4", IF(('1 - Cover page'!$B$9-M1219)= 5,"5", IF(('1 - Cover page'!$B$9-M1219)= 6,"6", IF(('1 - Cover page'!$B$9-M1219)= 7,"7", IF(('1 - Cover page'!$B$9-M1219)= 8,"8", IF(('1 - Cover page'!$B$9-M1219)= 9,"9", IF(('1 - Cover page'!$B$9-M1219)= 10,"10", IF(('1 - Cover page'!$B$9-M1219)= 11,"11", IF(('1 - Cover page'!$B$9-M1219)= 12,"12", IF(('1 - Cover page'!$B$9-M1219)= 13,"13", IF(('1 - Cover page'!$B$9-M1219)= 14,"14", IF(('1 - Cover page'!$B$9-M1219)= 15,"15",  ""))))))))))))))))</f>
        <v>0</v>
      </c>
      <c r="Z1219" t="str">
        <f>IF(('1 - Cover page'!$B$9-I1219)=0,"0", IF(('1 - Cover page'!$B$9-I1219)= 1,"1", IF(('1 - Cover page'!$B$9-I1219)= 2,"2", IF(('1 - Cover page'!$B$9-I1219)= 3,"3", IF(('1 - Cover page'!$B$9-I1219)= 4,"4", IF(('1 - Cover page'!$B$9-I1219)= 5,"5", IF(('1 - Cover page'!$B$9-I1219)= 6,"6", IF(('1 - Cover page'!$B$9-I1219)= 7,"7", IF(('1 - Cover page'!$B$9-I1219)= 8,"8", IF(('1 - Cover page'!$B$9-I1219)= 9,"9", IF(('1 - Cover page'!$B$9-I1219)= 10,"10", IF(('1 - Cover page'!$B$9-I1219)= 11,"11", IF(('1 - Cover page'!$B$9-I1219)= 12,"12", IF(('1 - Cover page'!$B$9-I1219)= 13,"13", IF(('1 - Cover page'!$B$9-I1219)= 14,"14", IF(('1 - Cover page'!$B$9-I1219)= 15,"15",  ""))))))))))))))))</f>
        <v>0</v>
      </c>
      <c r="AA1219" t="e">
        <f>VLOOKUP(E1219,'Age group'!$A$2:$B$7,2,TRUE)</f>
        <v>#N/A</v>
      </c>
    </row>
    <row r="1220" spans="1:27" ht="12.75" x14ac:dyDescent="0.2">
      <c r="A1220" s="30">
        <v>1217</v>
      </c>
      <c r="B1220" s="31"/>
      <c r="C1220" s="31"/>
      <c r="D1220" s="32"/>
      <c r="E1220" s="104"/>
      <c r="F1220" s="31"/>
      <c r="G1220" s="31"/>
      <c r="H1220" s="33"/>
      <c r="I1220" s="16"/>
      <c r="J1220" s="34"/>
      <c r="K1220" s="34"/>
      <c r="L1220" s="35"/>
      <c r="M1220" s="36"/>
      <c r="N1220" s="37"/>
      <c r="O1220" s="37"/>
      <c r="P1220" s="37"/>
      <c r="Q1220" s="38"/>
      <c r="R1220" s="38"/>
      <c r="S1220" s="37"/>
      <c r="T1220" s="39"/>
      <c r="U1220" s="39"/>
      <c r="V1220" s="40"/>
      <c r="X1220" t="str">
        <f>IF(('1 - Cover page'!$B$9-M1220)&lt;6,"&lt;=5 Days","&gt;5 Days")</f>
        <v>&lt;=5 Days</v>
      </c>
      <c r="Y1220" t="str">
        <f>IF(('1 - Cover page'!$B$9-M1220)=0,"0", IF(('1 - Cover page'!$B$9-M1220)= 1,"1", IF(('1 - Cover page'!$B$9-M1220)= 2,"2", IF(('1 - Cover page'!$B$9-M1220)= 3,"3", IF(('1 - Cover page'!$B$9-M1220)= 4,"4", IF(('1 - Cover page'!$B$9-M1220)= 5,"5", IF(('1 - Cover page'!$B$9-M1220)= 6,"6", IF(('1 - Cover page'!$B$9-M1220)= 7,"7", IF(('1 - Cover page'!$B$9-M1220)= 8,"8", IF(('1 - Cover page'!$B$9-M1220)= 9,"9", IF(('1 - Cover page'!$B$9-M1220)= 10,"10", IF(('1 - Cover page'!$B$9-M1220)= 11,"11", IF(('1 - Cover page'!$B$9-M1220)= 12,"12", IF(('1 - Cover page'!$B$9-M1220)= 13,"13", IF(('1 - Cover page'!$B$9-M1220)= 14,"14", IF(('1 - Cover page'!$B$9-M1220)= 15,"15",  ""))))))))))))))))</f>
        <v>0</v>
      </c>
      <c r="Z1220" t="str">
        <f>IF(('1 - Cover page'!$B$9-I1220)=0,"0", IF(('1 - Cover page'!$B$9-I1220)= 1,"1", IF(('1 - Cover page'!$B$9-I1220)= 2,"2", IF(('1 - Cover page'!$B$9-I1220)= 3,"3", IF(('1 - Cover page'!$B$9-I1220)= 4,"4", IF(('1 - Cover page'!$B$9-I1220)= 5,"5", IF(('1 - Cover page'!$B$9-I1220)= 6,"6", IF(('1 - Cover page'!$B$9-I1220)= 7,"7", IF(('1 - Cover page'!$B$9-I1220)= 8,"8", IF(('1 - Cover page'!$B$9-I1220)= 9,"9", IF(('1 - Cover page'!$B$9-I1220)= 10,"10", IF(('1 - Cover page'!$B$9-I1220)= 11,"11", IF(('1 - Cover page'!$B$9-I1220)= 12,"12", IF(('1 - Cover page'!$B$9-I1220)= 13,"13", IF(('1 - Cover page'!$B$9-I1220)= 14,"14", IF(('1 - Cover page'!$B$9-I1220)= 15,"15",  ""))))))))))))))))</f>
        <v>0</v>
      </c>
      <c r="AA1220" t="e">
        <f>VLOOKUP(E1220,'Age group'!$A$2:$B$7,2,TRUE)</f>
        <v>#N/A</v>
      </c>
    </row>
    <row r="1221" spans="1:27" ht="12.75" x14ac:dyDescent="0.2">
      <c r="A1221" s="30">
        <v>1218</v>
      </c>
      <c r="B1221" s="31"/>
      <c r="C1221" s="31"/>
      <c r="D1221" s="32"/>
      <c r="E1221" s="104"/>
      <c r="F1221" s="31"/>
      <c r="G1221" s="31"/>
      <c r="H1221" s="33"/>
      <c r="I1221" s="16"/>
      <c r="J1221" s="34"/>
      <c r="K1221" s="34"/>
      <c r="L1221" s="35"/>
      <c r="M1221" s="36"/>
      <c r="N1221" s="37"/>
      <c r="O1221" s="37"/>
      <c r="P1221" s="37"/>
      <c r="Q1221" s="38"/>
      <c r="R1221" s="38"/>
      <c r="S1221" s="37"/>
      <c r="T1221" s="39"/>
      <c r="U1221" s="39"/>
      <c r="V1221" s="40"/>
      <c r="X1221" t="str">
        <f>IF(('1 - Cover page'!$B$9-M1221)&lt;6,"&lt;=5 Days","&gt;5 Days")</f>
        <v>&lt;=5 Days</v>
      </c>
      <c r="Y1221" t="str">
        <f>IF(('1 - Cover page'!$B$9-M1221)=0,"0", IF(('1 - Cover page'!$B$9-M1221)= 1,"1", IF(('1 - Cover page'!$B$9-M1221)= 2,"2", IF(('1 - Cover page'!$B$9-M1221)= 3,"3", IF(('1 - Cover page'!$B$9-M1221)= 4,"4", IF(('1 - Cover page'!$B$9-M1221)= 5,"5", IF(('1 - Cover page'!$B$9-M1221)= 6,"6", IF(('1 - Cover page'!$B$9-M1221)= 7,"7", IF(('1 - Cover page'!$B$9-M1221)= 8,"8", IF(('1 - Cover page'!$B$9-M1221)= 9,"9", IF(('1 - Cover page'!$B$9-M1221)= 10,"10", IF(('1 - Cover page'!$B$9-M1221)= 11,"11", IF(('1 - Cover page'!$B$9-M1221)= 12,"12", IF(('1 - Cover page'!$B$9-M1221)= 13,"13", IF(('1 - Cover page'!$B$9-M1221)= 14,"14", IF(('1 - Cover page'!$B$9-M1221)= 15,"15",  ""))))))))))))))))</f>
        <v>0</v>
      </c>
      <c r="Z1221" t="str">
        <f>IF(('1 - Cover page'!$B$9-I1221)=0,"0", IF(('1 - Cover page'!$B$9-I1221)= 1,"1", IF(('1 - Cover page'!$B$9-I1221)= 2,"2", IF(('1 - Cover page'!$B$9-I1221)= 3,"3", IF(('1 - Cover page'!$B$9-I1221)= 4,"4", IF(('1 - Cover page'!$B$9-I1221)= 5,"5", IF(('1 - Cover page'!$B$9-I1221)= 6,"6", IF(('1 - Cover page'!$B$9-I1221)= 7,"7", IF(('1 - Cover page'!$B$9-I1221)= 8,"8", IF(('1 - Cover page'!$B$9-I1221)= 9,"9", IF(('1 - Cover page'!$B$9-I1221)= 10,"10", IF(('1 - Cover page'!$B$9-I1221)= 11,"11", IF(('1 - Cover page'!$B$9-I1221)= 12,"12", IF(('1 - Cover page'!$B$9-I1221)= 13,"13", IF(('1 - Cover page'!$B$9-I1221)= 14,"14", IF(('1 - Cover page'!$B$9-I1221)= 15,"15",  ""))))))))))))))))</f>
        <v>0</v>
      </c>
      <c r="AA1221" t="e">
        <f>VLOOKUP(E1221,'Age group'!$A$2:$B$7,2,TRUE)</f>
        <v>#N/A</v>
      </c>
    </row>
    <row r="1222" spans="1:27" ht="12.75" x14ac:dyDescent="0.2">
      <c r="A1222" s="30">
        <v>1219</v>
      </c>
      <c r="B1222" s="31"/>
      <c r="C1222" s="31"/>
      <c r="D1222" s="32"/>
      <c r="E1222" s="104"/>
      <c r="F1222" s="31"/>
      <c r="G1222" s="31"/>
      <c r="H1222" s="33"/>
      <c r="I1222" s="16"/>
      <c r="J1222" s="34"/>
      <c r="K1222" s="34"/>
      <c r="L1222" s="35"/>
      <c r="M1222" s="36"/>
      <c r="N1222" s="37"/>
      <c r="O1222" s="37"/>
      <c r="P1222" s="37"/>
      <c r="Q1222" s="38"/>
      <c r="R1222" s="38"/>
      <c r="S1222" s="37"/>
      <c r="T1222" s="39"/>
      <c r="U1222" s="39"/>
      <c r="V1222" s="40"/>
      <c r="X1222" t="str">
        <f>IF(('1 - Cover page'!$B$9-M1222)&lt;6,"&lt;=5 Days","&gt;5 Days")</f>
        <v>&lt;=5 Days</v>
      </c>
      <c r="Y1222" t="str">
        <f>IF(('1 - Cover page'!$B$9-M1222)=0,"0", IF(('1 - Cover page'!$B$9-M1222)= 1,"1", IF(('1 - Cover page'!$B$9-M1222)= 2,"2", IF(('1 - Cover page'!$B$9-M1222)= 3,"3", IF(('1 - Cover page'!$B$9-M1222)= 4,"4", IF(('1 - Cover page'!$B$9-M1222)= 5,"5", IF(('1 - Cover page'!$B$9-M1222)= 6,"6", IF(('1 - Cover page'!$B$9-M1222)= 7,"7", IF(('1 - Cover page'!$B$9-M1222)= 8,"8", IF(('1 - Cover page'!$B$9-M1222)= 9,"9", IF(('1 - Cover page'!$B$9-M1222)= 10,"10", IF(('1 - Cover page'!$B$9-M1222)= 11,"11", IF(('1 - Cover page'!$B$9-M1222)= 12,"12", IF(('1 - Cover page'!$B$9-M1222)= 13,"13", IF(('1 - Cover page'!$B$9-M1222)= 14,"14", IF(('1 - Cover page'!$B$9-M1222)= 15,"15",  ""))))))))))))))))</f>
        <v>0</v>
      </c>
      <c r="Z1222" t="str">
        <f>IF(('1 - Cover page'!$B$9-I1222)=0,"0", IF(('1 - Cover page'!$B$9-I1222)= 1,"1", IF(('1 - Cover page'!$B$9-I1222)= 2,"2", IF(('1 - Cover page'!$B$9-I1222)= 3,"3", IF(('1 - Cover page'!$B$9-I1222)= 4,"4", IF(('1 - Cover page'!$B$9-I1222)= 5,"5", IF(('1 - Cover page'!$B$9-I1222)= 6,"6", IF(('1 - Cover page'!$B$9-I1222)= 7,"7", IF(('1 - Cover page'!$B$9-I1222)= 8,"8", IF(('1 - Cover page'!$B$9-I1222)= 9,"9", IF(('1 - Cover page'!$B$9-I1222)= 10,"10", IF(('1 - Cover page'!$B$9-I1222)= 11,"11", IF(('1 - Cover page'!$B$9-I1222)= 12,"12", IF(('1 - Cover page'!$B$9-I1222)= 13,"13", IF(('1 - Cover page'!$B$9-I1222)= 14,"14", IF(('1 - Cover page'!$B$9-I1222)= 15,"15",  ""))))))))))))))))</f>
        <v>0</v>
      </c>
      <c r="AA1222" t="e">
        <f>VLOOKUP(E1222,'Age group'!$A$2:$B$7,2,TRUE)</f>
        <v>#N/A</v>
      </c>
    </row>
    <row r="1223" spans="1:27" ht="12.75" x14ac:dyDescent="0.2">
      <c r="A1223" s="30">
        <v>1220</v>
      </c>
      <c r="B1223" s="31"/>
      <c r="C1223" s="31"/>
      <c r="D1223" s="32"/>
      <c r="E1223" s="104"/>
      <c r="F1223" s="31"/>
      <c r="G1223" s="31"/>
      <c r="H1223" s="33"/>
      <c r="I1223" s="16"/>
      <c r="J1223" s="34"/>
      <c r="K1223" s="34"/>
      <c r="L1223" s="35"/>
      <c r="M1223" s="36"/>
      <c r="N1223" s="37"/>
      <c r="O1223" s="37"/>
      <c r="P1223" s="37"/>
      <c r="Q1223" s="38"/>
      <c r="R1223" s="38"/>
      <c r="S1223" s="37"/>
      <c r="T1223" s="39"/>
      <c r="U1223" s="39"/>
      <c r="V1223" s="40"/>
      <c r="X1223" t="str">
        <f>IF(('1 - Cover page'!$B$9-M1223)&lt;6,"&lt;=5 Days","&gt;5 Days")</f>
        <v>&lt;=5 Days</v>
      </c>
      <c r="Y1223" t="str">
        <f>IF(('1 - Cover page'!$B$9-M1223)=0,"0", IF(('1 - Cover page'!$B$9-M1223)= 1,"1", IF(('1 - Cover page'!$B$9-M1223)= 2,"2", IF(('1 - Cover page'!$B$9-M1223)= 3,"3", IF(('1 - Cover page'!$B$9-M1223)= 4,"4", IF(('1 - Cover page'!$B$9-M1223)= 5,"5", IF(('1 - Cover page'!$B$9-M1223)= 6,"6", IF(('1 - Cover page'!$B$9-M1223)= 7,"7", IF(('1 - Cover page'!$B$9-M1223)= 8,"8", IF(('1 - Cover page'!$B$9-M1223)= 9,"9", IF(('1 - Cover page'!$B$9-M1223)= 10,"10", IF(('1 - Cover page'!$B$9-M1223)= 11,"11", IF(('1 - Cover page'!$B$9-M1223)= 12,"12", IF(('1 - Cover page'!$B$9-M1223)= 13,"13", IF(('1 - Cover page'!$B$9-M1223)= 14,"14", IF(('1 - Cover page'!$B$9-M1223)= 15,"15",  ""))))))))))))))))</f>
        <v>0</v>
      </c>
      <c r="Z1223" t="str">
        <f>IF(('1 - Cover page'!$B$9-I1223)=0,"0", IF(('1 - Cover page'!$B$9-I1223)= 1,"1", IF(('1 - Cover page'!$B$9-I1223)= 2,"2", IF(('1 - Cover page'!$B$9-I1223)= 3,"3", IF(('1 - Cover page'!$B$9-I1223)= 4,"4", IF(('1 - Cover page'!$B$9-I1223)= 5,"5", IF(('1 - Cover page'!$B$9-I1223)= 6,"6", IF(('1 - Cover page'!$B$9-I1223)= 7,"7", IF(('1 - Cover page'!$B$9-I1223)= 8,"8", IF(('1 - Cover page'!$B$9-I1223)= 9,"9", IF(('1 - Cover page'!$B$9-I1223)= 10,"10", IF(('1 - Cover page'!$B$9-I1223)= 11,"11", IF(('1 - Cover page'!$B$9-I1223)= 12,"12", IF(('1 - Cover page'!$B$9-I1223)= 13,"13", IF(('1 - Cover page'!$B$9-I1223)= 14,"14", IF(('1 - Cover page'!$B$9-I1223)= 15,"15",  ""))))))))))))))))</f>
        <v>0</v>
      </c>
      <c r="AA1223" t="e">
        <f>VLOOKUP(E1223,'Age group'!$A$2:$B$7,2,TRUE)</f>
        <v>#N/A</v>
      </c>
    </row>
    <row r="1224" spans="1:27" ht="12.75" x14ac:dyDescent="0.2">
      <c r="A1224" s="30">
        <v>1221</v>
      </c>
      <c r="B1224" s="31"/>
      <c r="C1224" s="31"/>
      <c r="D1224" s="32"/>
      <c r="E1224" s="104"/>
      <c r="F1224" s="31"/>
      <c r="G1224" s="31"/>
      <c r="H1224" s="33"/>
      <c r="I1224" s="16"/>
      <c r="J1224" s="34"/>
      <c r="K1224" s="34"/>
      <c r="L1224" s="35"/>
      <c r="M1224" s="36"/>
      <c r="N1224" s="37"/>
      <c r="O1224" s="37"/>
      <c r="P1224" s="37"/>
      <c r="Q1224" s="38"/>
      <c r="R1224" s="38"/>
      <c r="S1224" s="37"/>
      <c r="T1224" s="39"/>
      <c r="U1224" s="39"/>
      <c r="V1224" s="40"/>
      <c r="X1224" t="str">
        <f>IF(('1 - Cover page'!$B$9-M1224)&lt;6,"&lt;=5 Days","&gt;5 Days")</f>
        <v>&lt;=5 Days</v>
      </c>
      <c r="Y1224" t="str">
        <f>IF(('1 - Cover page'!$B$9-M1224)=0,"0", IF(('1 - Cover page'!$B$9-M1224)= 1,"1", IF(('1 - Cover page'!$B$9-M1224)= 2,"2", IF(('1 - Cover page'!$B$9-M1224)= 3,"3", IF(('1 - Cover page'!$B$9-M1224)= 4,"4", IF(('1 - Cover page'!$B$9-M1224)= 5,"5", IF(('1 - Cover page'!$B$9-M1224)= 6,"6", IF(('1 - Cover page'!$B$9-M1224)= 7,"7", IF(('1 - Cover page'!$B$9-M1224)= 8,"8", IF(('1 - Cover page'!$B$9-M1224)= 9,"9", IF(('1 - Cover page'!$B$9-M1224)= 10,"10", IF(('1 - Cover page'!$B$9-M1224)= 11,"11", IF(('1 - Cover page'!$B$9-M1224)= 12,"12", IF(('1 - Cover page'!$B$9-M1224)= 13,"13", IF(('1 - Cover page'!$B$9-M1224)= 14,"14", IF(('1 - Cover page'!$B$9-M1224)= 15,"15",  ""))))))))))))))))</f>
        <v>0</v>
      </c>
      <c r="Z1224" t="str">
        <f>IF(('1 - Cover page'!$B$9-I1224)=0,"0", IF(('1 - Cover page'!$B$9-I1224)= 1,"1", IF(('1 - Cover page'!$B$9-I1224)= 2,"2", IF(('1 - Cover page'!$B$9-I1224)= 3,"3", IF(('1 - Cover page'!$B$9-I1224)= 4,"4", IF(('1 - Cover page'!$B$9-I1224)= 5,"5", IF(('1 - Cover page'!$B$9-I1224)= 6,"6", IF(('1 - Cover page'!$B$9-I1224)= 7,"7", IF(('1 - Cover page'!$B$9-I1224)= 8,"8", IF(('1 - Cover page'!$B$9-I1224)= 9,"9", IF(('1 - Cover page'!$B$9-I1224)= 10,"10", IF(('1 - Cover page'!$B$9-I1224)= 11,"11", IF(('1 - Cover page'!$B$9-I1224)= 12,"12", IF(('1 - Cover page'!$B$9-I1224)= 13,"13", IF(('1 - Cover page'!$B$9-I1224)= 14,"14", IF(('1 - Cover page'!$B$9-I1224)= 15,"15",  ""))))))))))))))))</f>
        <v>0</v>
      </c>
      <c r="AA1224" t="e">
        <f>VLOOKUP(E1224,'Age group'!$A$2:$B$7,2,TRUE)</f>
        <v>#N/A</v>
      </c>
    </row>
    <row r="1225" spans="1:27" ht="12.75" x14ac:dyDescent="0.2">
      <c r="A1225" s="30">
        <v>1222</v>
      </c>
      <c r="B1225" s="31"/>
      <c r="C1225" s="31"/>
      <c r="D1225" s="32"/>
      <c r="E1225" s="104"/>
      <c r="F1225" s="31"/>
      <c r="G1225" s="31"/>
      <c r="H1225" s="33"/>
      <c r="I1225" s="16"/>
      <c r="J1225" s="34"/>
      <c r="K1225" s="34"/>
      <c r="L1225" s="35"/>
      <c r="M1225" s="36"/>
      <c r="N1225" s="37"/>
      <c r="O1225" s="37"/>
      <c r="P1225" s="37"/>
      <c r="Q1225" s="38"/>
      <c r="R1225" s="38"/>
      <c r="S1225" s="37"/>
      <c r="T1225" s="39"/>
      <c r="U1225" s="39"/>
      <c r="V1225" s="40"/>
      <c r="X1225" t="str">
        <f>IF(('1 - Cover page'!$B$9-M1225)&lt;6,"&lt;=5 Days","&gt;5 Days")</f>
        <v>&lt;=5 Days</v>
      </c>
      <c r="Y1225" t="str">
        <f>IF(('1 - Cover page'!$B$9-M1225)=0,"0", IF(('1 - Cover page'!$B$9-M1225)= 1,"1", IF(('1 - Cover page'!$B$9-M1225)= 2,"2", IF(('1 - Cover page'!$B$9-M1225)= 3,"3", IF(('1 - Cover page'!$B$9-M1225)= 4,"4", IF(('1 - Cover page'!$B$9-M1225)= 5,"5", IF(('1 - Cover page'!$B$9-M1225)= 6,"6", IF(('1 - Cover page'!$B$9-M1225)= 7,"7", IF(('1 - Cover page'!$B$9-M1225)= 8,"8", IF(('1 - Cover page'!$B$9-M1225)= 9,"9", IF(('1 - Cover page'!$B$9-M1225)= 10,"10", IF(('1 - Cover page'!$B$9-M1225)= 11,"11", IF(('1 - Cover page'!$B$9-M1225)= 12,"12", IF(('1 - Cover page'!$B$9-M1225)= 13,"13", IF(('1 - Cover page'!$B$9-M1225)= 14,"14", IF(('1 - Cover page'!$B$9-M1225)= 15,"15",  ""))))))))))))))))</f>
        <v>0</v>
      </c>
      <c r="Z1225" t="str">
        <f>IF(('1 - Cover page'!$B$9-I1225)=0,"0", IF(('1 - Cover page'!$B$9-I1225)= 1,"1", IF(('1 - Cover page'!$B$9-I1225)= 2,"2", IF(('1 - Cover page'!$B$9-I1225)= 3,"3", IF(('1 - Cover page'!$B$9-I1225)= 4,"4", IF(('1 - Cover page'!$B$9-I1225)= 5,"5", IF(('1 - Cover page'!$B$9-I1225)= 6,"6", IF(('1 - Cover page'!$B$9-I1225)= 7,"7", IF(('1 - Cover page'!$B$9-I1225)= 8,"8", IF(('1 - Cover page'!$B$9-I1225)= 9,"9", IF(('1 - Cover page'!$B$9-I1225)= 10,"10", IF(('1 - Cover page'!$B$9-I1225)= 11,"11", IF(('1 - Cover page'!$B$9-I1225)= 12,"12", IF(('1 - Cover page'!$B$9-I1225)= 13,"13", IF(('1 - Cover page'!$B$9-I1225)= 14,"14", IF(('1 - Cover page'!$B$9-I1225)= 15,"15",  ""))))))))))))))))</f>
        <v>0</v>
      </c>
      <c r="AA1225" t="e">
        <f>VLOOKUP(E1225,'Age group'!$A$2:$B$7,2,TRUE)</f>
        <v>#N/A</v>
      </c>
    </row>
    <row r="1226" spans="1:27" ht="12.75" x14ac:dyDescent="0.2">
      <c r="A1226" s="30">
        <v>1223</v>
      </c>
      <c r="B1226" s="31"/>
      <c r="C1226" s="31"/>
      <c r="D1226" s="32"/>
      <c r="E1226" s="104"/>
      <c r="F1226" s="31"/>
      <c r="G1226" s="31"/>
      <c r="H1226" s="33"/>
      <c r="I1226" s="16"/>
      <c r="J1226" s="34"/>
      <c r="K1226" s="34"/>
      <c r="L1226" s="35"/>
      <c r="M1226" s="36"/>
      <c r="N1226" s="37"/>
      <c r="O1226" s="37"/>
      <c r="P1226" s="37"/>
      <c r="Q1226" s="38"/>
      <c r="R1226" s="38"/>
      <c r="S1226" s="37"/>
      <c r="T1226" s="39"/>
      <c r="U1226" s="39"/>
      <c r="V1226" s="40"/>
      <c r="X1226" t="str">
        <f>IF(('1 - Cover page'!$B$9-M1226)&lt;6,"&lt;=5 Days","&gt;5 Days")</f>
        <v>&lt;=5 Days</v>
      </c>
      <c r="Y1226" t="str">
        <f>IF(('1 - Cover page'!$B$9-M1226)=0,"0", IF(('1 - Cover page'!$B$9-M1226)= 1,"1", IF(('1 - Cover page'!$B$9-M1226)= 2,"2", IF(('1 - Cover page'!$B$9-M1226)= 3,"3", IF(('1 - Cover page'!$B$9-M1226)= 4,"4", IF(('1 - Cover page'!$B$9-M1226)= 5,"5", IF(('1 - Cover page'!$B$9-M1226)= 6,"6", IF(('1 - Cover page'!$B$9-M1226)= 7,"7", IF(('1 - Cover page'!$B$9-M1226)= 8,"8", IF(('1 - Cover page'!$B$9-M1226)= 9,"9", IF(('1 - Cover page'!$B$9-M1226)= 10,"10", IF(('1 - Cover page'!$B$9-M1226)= 11,"11", IF(('1 - Cover page'!$B$9-M1226)= 12,"12", IF(('1 - Cover page'!$B$9-M1226)= 13,"13", IF(('1 - Cover page'!$B$9-M1226)= 14,"14", IF(('1 - Cover page'!$B$9-M1226)= 15,"15",  ""))))))))))))))))</f>
        <v>0</v>
      </c>
      <c r="Z1226" t="str">
        <f>IF(('1 - Cover page'!$B$9-I1226)=0,"0", IF(('1 - Cover page'!$B$9-I1226)= 1,"1", IF(('1 - Cover page'!$B$9-I1226)= 2,"2", IF(('1 - Cover page'!$B$9-I1226)= 3,"3", IF(('1 - Cover page'!$B$9-I1226)= 4,"4", IF(('1 - Cover page'!$B$9-I1226)= 5,"5", IF(('1 - Cover page'!$B$9-I1226)= 6,"6", IF(('1 - Cover page'!$B$9-I1226)= 7,"7", IF(('1 - Cover page'!$B$9-I1226)= 8,"8", IF(('1 - Cover page'!$B$9-I1226)= 9,"9", IF(('1 - Cover page'!$B$9-I1226)= 10,"10", IF(('1 - Cover page'!$B$9-I1226)= 11,"11", IF(('1 - Cover page'!$B$9-I1226)= 12,"12", IF(('1 - Cover page'!$B$9-I1226)= 13,"13", IF(('1 - Cover page'!$B$9-I1226)= 14,"14", IF(('1 - Cover page'!$B$9-I1226)= 15,"15",  ""))))))))))))))))</f>
        <v>0</v>
      </c>
      <c r="AA1226" t="e">
        <f>VLOOKUP(E1226,'Age group'!$A$2:$B$7,2,TRUE)</f>
        <v>#N/A</v>
      </c>
    </row>
    <row r="1227" spans="1:27" ht="12.75" x14ac:dyDescent="0.2">
      <c r="A1227" s="30">
        <v>1224</v>
      </c>
      <c r="B1227" s="31"/>
      <c r="C1227" s="31"/>
      <c r="D1227" s="32"/>
      <c r="E1227" s="104"/>
      <c r="F1227" s="31"/>
      <c r="G1227" s="31"/>
      <c r="H1227" s="33"/>
      <c r="I1227" s="16"/>
      <c r="J1227" s="34"/>
      <c r="K1227" s="34"/>
      <c r="L1227" s="35"/>
      <c r="M1227" s="36"/>
      <c r="N1227" s="37"/>
      <c r="O1227" s="37"/>
      <c r="P1227" s="37"/>
      <c r="Q1227" s="38"/>
      <c r="R1227" s="38"/>
      <c r="S1227" s="37"/>
      <c r="T1227" s="39"/>
      <c r="U1227" s="39"/>
      <c r="V1227" s="40"/>
      <c r="X1227" t="str">
        <f>IF(('1 - Cover page'!$B$9-M1227)&lt;6,"&lt;=5 Days","&gt;5 Days")</f>
        <v>&lt;=5 Days</v>
      </c>
      <c r="Y1227" t="str">
        <f>IF(('1 - Cover page'!$B$9-M1227)=0,"0", IF(('1 - Cover page'!$B$9-M1227)= 1,"1", IF(('1 - Cover page'!$B$9-M1227)= 2,"2", IF(('1 - Cover page'!$B$9-M1227)= 3,"3", IF(('1 - Cover page'!$B$9-M1227)= 4,"4", IF(('1 - Cover page'!$B$9-M1227)= 5,"5", IF(('1 - Cover page'!$B$9-M1227)= 6,"6", IF(('1 - Cover page'!$B$9-M1227)= 7,"7", IF(('1 - Cover page'!$B$9-M1227)= 8,"8", IF(('1 - Cover page'!$B$9-M1227)= 9,"9", IF(('1 - Cover page'!$B$9-M1227)= 10,"10", IF(('1 - Cover page'!$B$9-M1227)= 11,"11", IF(('1 - Cover page'!$B$9-M1227)= 12,"12", IF(('1 - Cover page'!$B$9-M1227)= 13,"13", IF(('1 - Cover page'!$B$9-M1227)= 14,"14", IF(('1 - Cover page'!$B$9-M1227)= 15,"15",  ""))))))))))))))))</f>
        <v>0</v>
      </c>
      <c r="Z1227" t="str">
        <f>IF(('1 - Cover page'!$B$9-I1227)=0,"0", IF(('1 - Cover page'!$B$9-I1227)= 1,"1", IF(('1 - Cover page'!$B$9-I1227)= 2,"2", IF(('1 - Cover page'!$B$9-I1227)= 3,"3", IF(('1 - Cover page'!$B$9-I1227)= 4,"4", IF(('1 - Cover page'!$B$9-I1227)= 5,"5", IF(('1 - Cover page'!$B$9-I1227)= 6,"6", IF(('1 - Cover page'!$B$9-I1227)= 7,"7", IF(('1 - Cover page'!$B$9-I1227)= 8,"8", IF(('1 - Cover page'!$B$9-I1227)= 9,"9", IF(('1 - Cover page'!$B$9-I1227)= 10,"10", IF(('1 - Cover page'!$B$9-I1227)= 11,"11", IF(('1 - Cover page'!$B$9-I1227)= 12,"12", IF(('1 - Cover page'!$B$9-I1227)= 13,"13", IF(('1 - Cover page'!$B$9-I1227)= 14,"14", IF(('1 - Cover page'!$B$9-I1227)= 15,"15",  ""))))))))))))))))</f>
        <v>0</v>
      </c>
      <c r="AA1227" t="e">
        <f>VLOOKUP(E1227,'Age group'!$A$2:$B$7,2,TRUE)</f>
        <v>#N/A</v>
      </c>
    </row>
    <row r="1228" spans="1:27" ht="12.75" x14ac:dyDescent="0.2">
      <c r="A1228" s="30">
        <v>1225</v>
      </c>
      <c r="B1228" s="31"/>
      <c r="C1228" s="31"/>
      <c r="D1228" s="32"/>
      <c r="E1228" s="104"/>
      <c r="F1228" s="31"/>
      <c r="G1228" s="31"/>
      <c r="H1228" s="33"/>
      <c r="I1228" s="16"/>
      <c r="J1228" s="34"/>
      <c r="K1228" s="34"/>
      <c r="L1228" s="35"/>
      <c r="M1228" s="36"/>
      <c r="N1228" s="37"/>
      <c r="O1228" s="37"/>
      <c r="P1228" s="37"/>
      <c r="Q1228" s="38"/>
      <c r="R1228" s="38"/>
      <c r="S1228" s="37"/>
      <c r="T1228" s="39"/>
      <c r="U1228" s="39"/>
      <c r="V1228" s="40"/>
      <c r="X1228" t="str">
        <f>IF(('1 - Cover page'!$B$9-M1228)&lt;6,"&lt;=5 Days","&gt;5 Days")</f>
        <v>&lt;=5 Days</v>
      </c>
      <c r="Y1228" t="str">
        <f>IF(('1 - Cover page'!$B$9-M1228)=0,"0", IF(('1 - Cover page'!$B$9-M1228)= 1,"1", IF(('1 - Cover page'!$B$9-M1228)= 2,"2", IF(('1 - Cover page'!$B$9-M1228)= 3,"3", IF(('1 - Cover page'!$B$9-M1228)= 4,"4", IF(('1 - Cover page'!$B$9-M1228)= 5,"5", IF(('1 - Cover page'!$B$9-M1228)= 6,"6", IF(('1 - Cover page'!$B$9-M1228)= 7,"7", IF(('1 - Cover page'!$B$9-M1228)= 8,"8", IF(('1 - Cover page'!$B$9-M1228)= 9,"9", IF(('1 - Cover page'!$B$9-M1228)= 10,"10", IF(('1 - Cover page'!$B$9-M1228)= 11,"11", IF(('1 - Cover page'!$B$9-M1228)= 12,"12", IF(('1 - Cover page'!$B$9-M1228)= 13,"13", IF(('1 - Cover page'!$B$9-M1228)= 14,"14", IF(('1 - Cover page'!$B$9-M1228)= 15,"15",  ""))))))))))))))))</f>
        <v>0</v>
      </c>
      <c r="Z1228" t="str">
        <f>IF(('1 - Cover page'!$B$9-I1228)=0,"0", IF(('1 - Cover page'!$B$9-I1228)= 1,"1", IF(('1 - Cover page'!$B$9-I1228)= 2,"2", IF(('1 - Cover page'!$B$9-I1228)= 3,"3", IF(('1 - Cover page'!$B$9-I1228)= 4,"4", IF(('1 - Cover page'!$B$9-I1228)= 5,"5", IF(('1 - Cover page'!$B$9-I1228)= 6,"6", IF(('1 - Cover page'!$B$9-I1228)= 7,"7", IF(('1 - Cover page'!$B$9-I1228)= 8,"8", IF(('1 - Cover page'!$B$9-I1228)= 9,"9", IF(('1 - Cover page'!$B$9-I1228)= 10,"10", IF(('1 - Cover page'!$B$9-I1228)= 11,"11", IF(('1 - Cover page'!$B$9-I1228)= 12,"12", IF(('1 - Cover page'!$B$9-I1228)= 13,"13", IF(('1 - Cover page'!$B$9-I1228)= 14,"14", IF(('1 - Cover page'!$B$9-I1228)= 15,"15",  ""))))))))))))))))</f>
        <v>0</v>
      </c>
      <c r="AA1228" t="e">
        <f>VLOOKUP(E1228,'Age group'!$A$2:$B$7,2,TRUE)</f>
        <v>#N/A</v>
      </c>
    </row>
    <row r="1229" spans="1:27" ht="12.75" x14ac:dyDescent="0.2">
      <c r="A1229" s="30">
        <v>1226</v>
      </c>
      <c r="B1229" s="31"/>
      <c r="C1229" s="31"/>
      <c r="D1229" s="32"/>
      <c r="E1229" s="104"/>
      <c r="F1229" s="31"/>
      <c r="G1229" s="31"/>
      <c r="H1229" s="33"/>
      <c r="I1229" s="16"/>
      <c r="J1229" s="34"/>
      <c r="K1229" s="34"/>
      <c r="L1229" s="35"/>
      <c r="M1229" s="36"/>
      <c r="N1229" s="37"/>
      <c r="O1229" s="37"/>
      <c r="P1229" s="37"/>
      <c r="Q1229" s="38"/>
      <c r="R1229" s="38"/>
      <c r="S1229" s="37"/>
      <c r="T1229" s="39"/>
      <c r="U1229" s="39"/>
      <c r="V1229" s="40"/>
      <c r="X1229" t="str">
        <f>IF(('1 - Cover page'!$B$9-M1229)&lt;6,"&lt;=5 Days","&gt;5 Days")</f>
        <v>&lt;=5 Days</v>
      </c>
      <c r="Y1229" t="str">
        <f>IF(('1 - Cover page'!$B$9-M1229)=0,"0", IF(('1 - Cover page'!$B$9-M1229)= 1,"1", IF(('1 - Cover page'!$B$9-M1229)= 2,"2", IF(('1 - Cover page'!$B$9-M1229)= 3,"3", IF(('1 - Cover page'!$B$9-M1229)= 4,"4", IF(('1 - Cover page'!$B$9-M1229)= 5,"5", IF(('1 - Cover page'!$B$9-M1229)= 6,"6", IF(('1 - Cover page'!$B$9-M1229)= 7,"7", IF(('1 - Cover page'!$B$9-M1229)= 8,"8", IF(('1 - Cover page'!$B$9-M1229)= 9,"9", IF(('1 - Cover page'!$B$9-M1229)= 10,"10", IF(('1 - Cover page'!$B$9-M1229)= 11,"11", IF(('1 - Cover page'!$B$9-M1229)= 12,"12", IF(('1 - Cover page'!$B$9-M1229)= 13,"13", IF(('1 - Cover page'!$B$9-M1229)= 14,"14", IF(('1 - Cover page'!$B$9-M1229)= 15,"15",  ""))))))))))))))))</f>
        <v>0</v>
      </c>
      <c r="Z1229" t="str">
        <f>IF(('1 - Cover page'!$B$9-I1229)=0,"0", IF(('1 - Cover page'!$B$9-I1229)= 1,"1", IF(('1 - Cover page'!$B$9-I1229)= 2,"2", IF(('1 - Cover page'!$B$9-I1229)= 3,"3", IF(('1 - Cover page'!$B$9-I1229)= 4,"4", IF(('1 - Cover page'!$B$9-I1229)= 5,"5", IF(('1 - Cover page'!$B$9-I1229)= 6,"6", IF(('1 - Cover page'!$B$9-I1229)= 7,"7", IF(('1 - Cover page'!$B$9-I1229)= 8,"8", IF(('1 - Cover page'!$B$9-I1229)= 9,"9", IF(('1 - Cover page'!$B$9-I1229)= 10,"10", IF(('1 - Cover page'!$B$9-I1229)= 11,"11", IF(('1 - Cover page'!$B$9-I1229)= 12,"12", IF(('1 - Cover page'!$B$9-I1229)= 13,"13", IF(('1 - Cover page'!$B$9-I1229)= 14,"14", IF(('1 - Cover page'!$B$9-I1229)= 15,"15",  ""))))))))))))))))</f>
        <v>0</v>
      </c>
      <c r="AA1229" t="e">
        <f>VLOOKUP(E1229,'Age group'!$A$2:$B$7,2,TRUE)</f>
        <v>#N/A</v>
      </c>
    </row>
    <row r="1230" spans="1:27" ht="12.75" x14ac:dyDescent="0.2">
      <c r="A1230" s="30">
        <v>1227</v>
      </c>
      <c r="B1230" s="31"/>
      <c r="C1230" s="31"/>
      <c r="D1230" s="32"/>
      <c r="E1230" s="104"/>
      <c r="F1230" s="31"/>
      <c r="G1230" s="31"/>
      <c r="H1230" s="33"/>
      <c r="I1230" s="16"/>
      <c r="J1230" s="34"/>
      <c r="K1230" s="34"/>
      <c r="L1230" s="35"/>
      <c r="M1230" s="36"/>
      <c r="N1230" s="37"/>
      <c r="O1230" s="37"/>
      <c r="P1230" s="37"/>
      <c r="Q1230" s="38"/>
      <c r="R1230" s="38"/>
      <c r="S1230" s="37"/>
      <c r="T1230" s="39"/>
      <c r="U1230" s="39"/>
      <c r="V1230" s="40"/>
      <c r="X1230" t="str">
        <f>IF(('1 - Cover page'!$B$9-M1230)&lt;6,"&lt;=5 Days","&gt;5 Days")</f>
        <v>&lt;=5 Days</v>
      </c>
      <c r="Y1230" t="str">
        <f>IF(('1 - Cover page'!$B$9-M1230)=0,"0", IF(('1 - Cover page'!$B$9-M1230)= 1,"1", IF(('1 - Cover page'!$B$9-M1230)= 2,"2", IF(('1 - Cover page'!$B$9-M1230)= 3,"3", IF(('1 - Cover page'!$B$9-M1230)= 4,"4", IF(('1 - Cover page'!$B$9-M1230)= 5,"5", IF(('1 - Cover page'!$B$9-M1230)= 6,"6", IF(('1 - Cover page'!$B$9-M1230)= 7,"7", IF(('1 - Cover page'!$B$9-M1230)= 8,"8", IF(('1 - Cover page'!$B$9-M1230)= 9,"9", IF(('1 - Cover page'!$B$9-M1230)= 10,"10", IF(('1 - Cover page'!$B$9-M1230)= 11,"11", IF(('1 - Cover page'!$B$9-M1230)= 12,"12", IF(('1 - Cover page'!$B$9-M1230)= 13,"13", IF(('1 - Cover page'!$B$9-M1230)= 14,"14", IF(('1 - Cover page'!$B$9-M1230)= 15,"15",  ""))))))))))))))))</f>
        <v>0</v>
      </c>
      <c r="Z1230" t="str">
        <f>IF(('1 - Cover page'!$B$9-I1230)=0,"0", IF(('1 - Cover page'!$B$9-I1230)= 1,"1", IF(('1 - Cover page'!$B$9-I1230)= 2,"2", IF(('1 - Cover page'!$B$9-I1230)= 3,"3", IF(('1 - Cover page'!$B$9-I1230)= 4,"4", IF(('1 - Cover page'!$B$9-I1230)= 5,"5", IF(('1 - Cover page'!$B$9-I1230)= 6,"6", IF(('1 - Cover page'!$B$9-I1230)= 7,"7", IF(('1 - Cover page'!$B$9-I1230)= 8,"8", IF(('1 - Cover page'!$B$9-I1230)= 9,"9", IF(('1 - Cover page'!$B$9-I1230)= 10,"10", IF(('1 - Cover page'!$B$9-I1230)= 11,"11", IF(('1 - Cover page'!$B$9-I1230)= 12,"12", IF(('1 - Cover page'!$B$9-I1230)= 13,"13", IF(('1 - Cover page'!$B$9-I1230)= 14,"14", IF(('1 - Cover page'!$B$9-I1230)= 15,"15",  ""))))))))))))))))</f>
        <v>0</v>
      </c>
      <c r="AA1230" t="e">
        <f>VLOOKUP(E1230,'Age group'!$A$2:$B$7,2,TRUE)</f>
        <v>#N/A</v>
      </c>
    </row>
    <row r="1231" spans="1:27" ht="12.75" x14ac:dyDescent="0.2">
      <c r="A1231" s="30">
        <v>1228</v>
      </c>
      <c r="B1231" s="31"/>
      <c r="C1231" s="31"/>
      <c r="D1231" s="32"/>
      <c r="E1231" s="104"/>
      <c r="F1231" s="31"/>
      <c r="G1231" s="31"/>
      <c r="H1231" s="33"/>
      <c r="I1231" s="16"/>
      <c r="J1231" s="34"/>
      <c r="K1231" s="34"/>
      <c r="L1231" s="35"/>
      <c r="M1231" s="36"/>
      <c r="N1231" s="37"/>
      <c r="O1231" s="37"/>
      <c r="P1231" s="37"/>
      <c r="Q1231" s="38"/>
      <c r="R1231" s="38"/>
      <c r="S1231" s="37"/>
      <c r="T1231" s="39"/>
      <c r="U1231" s="39"/>
      <c r="V1231" s="40"/>
      <c r="X1231" t="str">
        <f>IF(('1 - Cover page'!$B$9-M1231)&lt;6,"&lt;=5 Days","&gt;5 Days")</f>
        <v>&lt;=5 Days</v>
      </c>
      <c r="Y1231" t="str">
        <f>IF(('1 - Cover page'!$B$9-M1231)=0,"0", IF(('1 - Cover page'!$B$9-M1231)= 1,"1", IF(('1 - Cover page'!$B$9-M1231)= 2,"2", IF(('1 - Cover page'!$B$9-M1231)= 3,"3", IF(('1 - Cover page'!$B$9-M1231)= 4,"4", IF(('1 - Cover page'!$B$9-M1231)= 5,"5", IF(('1 - Cover page'!$B$9-M1231)= 6,"6", IF(('1 - Cover page'!$B$9-M1231)= 7,"7", IF(('1 - Cover page'!$B$9-M1231)= 8,"8", IF(('1 - Cover page'!$B$9-M1231)= 9,"9", IF(('1 - Cover page'!$B$9-M1231)= 10,"10", IF(('1 - Cover page'!$B$9-M1231)= 11,"11", IF(('1 - Cover page'!$B$9-M1231)= 12,"12", IF(('1 - Cover page'!$B$9-M1231)= 13,"13", IF(('1 - Cover page'!$B$9-M1231)= 14,"14", IF(('1 - Cover page'!$B$9-M1231)= 15,"15",  ""))))))))))))))))</f>
        <v>0</v>
      </c>
      <c r="Z1231" t="str">
        <f>IF(('1 - Cover page'!$B$9-I1231)=0,"0", IF(('1 - Cover page'!$B$9-I1231)= 1,"1", IF(('1 - Cover page'!$B$9-I1231)= 2,"2", IF(('1 - Cover page'!$B$9-I1231)= 3,"3", IF(('1 - Cover page'!$B$9-I1231)= 4,"4", IF(('1 - Cover page'!$B$9-I1231)= 5,"5", IF(('1 - Cover page'!$B$9-I1231)= 6,"6", IF(('1 - Cover page'!$B$9-I1231)= 7,"7", IF(('1 - Cover page'!$B$9-I1231)= 8,"8", IF(('1 - Cover page'!$B$9-I1231)= 9,"9", IF(('1 - Cover page'!$B$9-I1231)= 10,"10", IF(('1 - Cover page'!$B$9-I1231)= 11,"11", IF(('1 - Cover page'!$B$9-I1231)= 12,"12", IF(('1 - Cover page'!$B$9-I1231)= 13,"13", IF(('1 - Cover page'!$B$9-I1231)= 14,"14", IF(('1 - Cover page'!$B$9-I1231)= 15,"15",  ""))))))))))))))))</f>
        <v>0</v>
      </c>
      <c r="AA1231" t="e">
        <f>VLOOKUP(E1231,'Age group'!$A$2:$B$7,2,TRUE)</f>
        <v>#N/A</v>
      </c>
    </row>
    <row r="1232" spans="1:27" ht="12.75" x14ac:dyDescent="0.2">
      <c r="A1232" s="30">
        <v>1229</v>
      </c>
      <c r="B1232" s="31"/>
      <c r="C1232" s="31"/>
      <c r="D1232" s="32"/>
      <c r="E1232" s="104"/>
      <c r="F1232" s="31"/>
      <c r="G1232" s="31"/>
      <c r="H1232" s="33"/>
      <c r="I1232" s="16"/>
      <c r="J1232" s="34"/>
      <c r="K1232" s="34"/>
      <c r="L1232" s="35"/>
      <c r="M1232" s="36"/>
      <c r="N1232" s="37"/>
      <c r="O1232" s="37"/>
      <c r="P1232" s="37"/>
      <c r="Q1232" s="38"/>
      <c r="R1232" s="38"/>
      <c r="S1232" s="37"/>
      <c r="T1232" s="39"/>
      <c r="U1232" s="39"/>
      <c r="V1232" s="40"/>
      <c r="X1232" t="str">
        <f>IF(('1 - Cover page'!$B$9-M1232)&lt;6,"&lt;=5 Days","&gt;5 Days")</f>
        <v>&lt;=5 Days</v>
      </c>
      <c r="Y1232" t="str">
        <f>IF(('1 - Cover page'!$B$9-M1232)=0,"0", IF(('1 - Cover page'!$B$9-M1232)= 1,"1", IF(('1 - Cover page'!$B$9-M1232)= 2,"2", IF(('1 - Cover page'!$B$9-M1232)= 3,"3", IF(('1 - Cover page'!$B$9-M1232)= 4,"4", IF(('1 - Cover page'!$B$9-M1232)= 5,"5", IF(('1 - Cover page'!$B$9-M1232)= 6,"6", IF(('1 - Cover page'!$B$9-M1232)= 7,"7", IF(('1 - Cover page'!$B$9-M1232)= 8,"8", IF(('1 - Cover page'!$B$9-M1232)= 9,"9", IF(('1 - Cover page'!$B$9-M1232)= 10,"10", IF(('1 - Cover page'!$B$9-M1232)= 11,"11", IF(('1 - Cover page'!$B$9-M1232)= 12,"12", IF(('1 - Cover page'!$B$9-M1232)= 13,"13", IF(('1 - Cover page'!$B$9-M1232)= 14,"14", IF(('1 - Cover page'!$B$9-M1232)= 15,"15",  ""))))))))))))))))</f>
        <v>0</v>
      </c>
      <c r="Z1232" t="str">
        <f>IF(('1 - Cover page'!$B$9-I1232)=0,"0", IF(('1 - Cover page'!$B$9-I1232)= 1,"1", IF(('1 - Cover page'!$B$9-I1232)= 2,"2", IF(('1 - Cover page'!$B$9-I1232)= 3,"3", IF(('1 - Cover page'!$B$9-I1232)= 4,"4", IF(('1 - Cover page'!$B$9-I1232)= 5,"5", IF(('1 - Cover page'!$B$9-I1232)= 6,"6", IF(('1 - Cover page'!$B$9-I1232)= 7,"7", IF(('1 - Cover page'!$B$9-I1232)= 8,"8", IF(('1 - Cover page'!$B$9-I1232)= 9,"9", IF(('1 - Cover page'!$B$9-I1232)= 10,"10", IF(('1 - Cover page'!$B$9-I1232)= 11,"11", IF(('1 - Cover page'!$B$9-I1232)= 12,"12", IF(('1 - Cover page'!$B$9-I1232)= 13,"13", IF(('1 - Cover page'!$B$9-I1232)= 14,"14", IF(('1 - Cover page'!$B$9-I1232)= 15,"15",  ""))))))))))))))))</f>
        <v>0</v>
      </c>
      <c r="AA1232" t="e">
        <f>VLOOKUP(E1232,'Age group'!$A$2:$B$7,2,TRUE)</f>
        <v>#N/A</v>
      </c>
    </row>
    <row r="1233" spans="1:27" ht="12.75" x14ac:dyDescent="0.2">
      <c r="A1233" s="30">
        <v>1230</v>
      </c>
      <c r="B1233" s="31"/>
      <c r="C1233" s="31"/>
      <c r="D1233" s="32"/>
      <c r="E1233" s="104"/>
      <c r="F1233" s="31"/>
      <c r="G1233" s="31"/>
      <c r="H1233" s="33"/>
      <c r="I1233" s="16"/>
      <c r="J1233" s="34"/>
      <c r="K1233" s="34"/>
      <c r="L1233" s="35"/>
      <c r="M1233" s="36"/>
      <c r="N1233" s="37"/>
      <c r="O1233" s="37"/>
      <c r="P1233" s="37"/>
      <c r="Q1233" s="38"/>
      <c r="R1233" s="38"/>
      <c r="S1233" s="37"/>
      <c r="T1233" s="39"/>
      <c r="U1233" s="39"/>
      <c r="V1233" s="40"/>
      <c r="X1233" t="str">
        <f>IF(('1 - Cover page'!$B$9-M1233)&lt;6,"&lt;=5 Days","&gt;5 Days")</f>
        <v>&lt;=5 Days</v>
      </c>
      <c r="Y1233" t="str">
        <f>IF(('1 - Cover page'!$B$9-M1233)=0,"0", IF(('1 - Cover page'!$B$9-M1233)= 1,"1", IF(('1 - Cover page'!$B$9-M1233)= 2,"2", IF(('1 - Cover page'!$B$9-M1233)= 3,"3", IF(('1 - Cover page'!$B$9-M1233)= 4,"4", IF(('1 - Cover page'!$B$9-M1233)= 5,"5", IF(('1 - Cover page'!$B$9-M1233)= 6,"6", IF(('1 - Cover page'!$B$9-M1233)= 7,"7", IF(('1 - Cover page'!$B$9-M1233)= 8,"8", IF(('1 - Cover page'!$B$9-M1233)= 9,"9", IF(('1 - Cover page'!$B$9-M1233)= 10,"10", IF(('1 - Cover page'!$B$9-M1233)= 11,"11", IF(('1 - Cover page'!$B$9-M1233)= 12,"12", IF(('1 - Cover page'!$B$9-M1233)= 13,"13", IF(('1 - Cover page'!$B$9-M1233)= 14,"14", IF(('1 - Cover page'!$B$9-M1233)= 15,"15",  ""))))))))))))))))</f>
        <v>0</v>
      </c>
      <c r="Z1233" t="str">
        <f>IF(('1 - Cover page'!$B$9-I1233)=0,"0", IF(('1 - Cover page'!$B$9-I1233)= 1,"1", IF(('1 - Cover page'!$B$9-I1233)= 2,"2", IF(('1 - Cover page'!$B$9-I1233)= 3,"3", IF(('1 - Cover page'!$B$9-I1233)= 4,"4", IF(('1 - Cover page'!$B$9-I1233)= 5,"5", IF(('1 - Cover page'!$B$9-I1233)= 6,"6", IF(('1 - Cover page'!$B$9-I1233)= 7,"7", IF(('1 - Cover page'!$B$9-I1233)= 8,"8", IF(('1 - Cover page'!$B$9-I1233)= 9,"9", IF(('1 - Cover page'!$B$9-I1233)= 10,"10", IF(('1 - Cover page'!$B$9-I1233)= 11,"11", IF(('1 - Cover page'!$B$9-I1233)= 12,"12", IF(('1 - Cover page'!$B$9-I1233)= 13,"13", IF(('1 - Cover page'!$B$9-I1233)= 14,"14", IF(('1 - Cover page'!$B$9-I1233)= 15,"15",  ""))))))))))))))))</f>
        <v>0</v>
      </c>
      <c r="AA1233" t="e">
        <f>VLOOKUP(E1233,'Age group'!$A$2:$B$7,2,TRUE)</f>
        <v>#N/A</v>
      </c>
    </row>
    <row r="1234" spans="1:27" ht="12.75" x14ac:dyDescent="0.2">
      <c r="A1234" s="30">
        <v>1231</v>
      </c>
      <c r="B1234" s="31"/>
      <c r="C1234" s="31"/>
      <c r="D1234" s="32"/>
      <c r="E1234" s="104"/>
      <c r="F1234" s="31"/>
      <c r="G1234" s="31"/>
      <c r="H1234" s="33"/>
      <c r="I1234" s="16"/>
      <c r="J1234" s="34"/>
      <c r="K1234" s="34"/>
      <c r="L1234" s="35"/>
      <c r="M1234" s="36"/>
      <c r="N1234" s="37"/>
      <c r="O1234" s="37"/>
      <c r="P1234" s="37"/>
      <c r="Q1234" s="38"/>
      <c r="R1234" s="38"/>
      <c r="S1234" s="37"/>
      <c r="T1234" s="39"/>
      <c r="U1234" s="39"/>
      <c r="V1234" s="40"/>
      <c r="X1234" t="str">
        <f>IF(('1 - Cover page'!$B$9-M1234)&lt;6,"&lt;=5 Days","&gt;5 Days")</f>
        <v>&lt;=5 Days</v>
      </c>
      <c r="Y1234" t="str">
        <f>IF(('1 - Cover page'!$B$9-M1234)=0,"0", IF(('1 - Cover page'!$B$9-M1234)= 1,"1", IF(('1 - Cover page'!$B$9-M1234)= 2,"2", IF(('1 - Cover page'!$B$9-M1234)= 3,"3", IF(('1 - Cover page'!$B$9-M1234)= 4,"4", IF(('1 - Cover page'!$B$9-M1234)= 5,"5", IF(('1 - Cover page'!$B$9-M1234)= 6,"6", IF(('1 - Cover page'!$B$9-M1234)= 7,"7", IF(('1 - Cover page'!$B$9-M1234)= 8,"8", IF(('1 - Cover page'!$B$9-M1234)= 9,"9", IF(('1 - Cover page'!$B$9-M1234)= 10,"10", IF(('1 - Cover page'!$B$9-M1234)= 11,"11", IF(('1 - Cover page'!$B$9-M1234)= 12,"12", IF(('1 - Cover page'!$B$9-M1234)= 13,"13", IF(('1 - Cover page'!$B$9-M1234)= 14,"14", IF(('1 - Cover page'!$B$9-M1234)= 15,"15",  ""))))))))))))))))</f>
        <v>0</v>
      </c>
      <c r="Z1234" t="str">
        <f>IF(('1 - Cover page'!$B$9-I1234)=0,"0", IF(('1 - Cover page'!$B$9-I1234)= 1,"1", IF(('1 - Cover page'!$B$9-I1234)= 2,"2", IF(('1 - Cover page'!$B$9-I1234)= 3,"3", IF(('1 - Cover page'!$B$9-I1234)= 4,"4", IF(('1 - Cover page'!$B$9-I1234)= 5,"5", IF(('1 - Cover page'!$B$9-I1234)= 6,"6", IF(('1 - Cover page'!$B$9-I1234)= 7,"7", IF(('1 - Cover page'!$B$9-I1234)= 8,"8", IF(('1 - Cover page'!$B$9-I1234)= 9,"9", IF(('1 - Cover page'!$B$9-I1234)= 10,"10", IF(('1 - Cover page'!$B$9-I1234)= 11,"11", IF(('1 - Cover page'!$B$9-I1234)= 12,"12", IF(('1 - Cover page'!$B$9-I1234)= 13,"13", IF(('1 - Cover page'!$B$9-I1234)= 14,"14", IF(('1 - Cover page'!$B$9-I1234)= 15,"15",  ""))))))))))))))))</f>
        <v>0</v>
      </c>
      <c r="AA1234" t="e">
        <f>VLOOKUP(E1234,'Age group'!$A$2:$B$7,2,TRUE)</f>
        <v>#N/A</v>
      </c>
    </row>
    <row r="1235" spans="1:27" ht="12.75" x14ac:dyDescent="0.2">
      <c r="A1235" s="30">
        <v>1232</v>
      </c>
      <c r="B1235" s="31"/>
      <c r="C1235" s="31"/>
      <c r="D1235" s="32"/>
      <c r="E1235" s="104"/>
      <c r="F1235" s="31"/>
      <c r="G1235" s="31"/>
      <c r="H1235" s="33"/>
      <c r="I1235" s="16"/>
      <c r="J1235" s="34"/>
      <c r="K1235" s="34"/>
      <c r="L1235" s="35"/>
      <c r="M1235" s="36"/>
      <c r="N1235" s="37"/>
      <c r="O1235" s="37"/>
      <c r="P1235" s="37"/>
      <c r="Q1235" s="38"/>
      <c r="R1235" s="38"/>
      <c r="S1235" s="37"/>
      <c r="T1235" s="39"/>
      <c r="U1235" s="39"/>
      <c r="V1235" s="40"/>
      <c r="X1235" t="str">
        <f>IF(('1 - Cover page'!$B$9-M1235)&lt;6,"&lt;=5 Days","&gt;5 Days")</f>
        <v>&lt;=5 Days</v>
      </c>
      <c r="Y1235" t="str">
        <f>IF(('1 - Cover page'!$B$9-M1235)=0,"0", IF(('1 - Cover page'!$B$9-M1235)= 1,"1", IF(('1 - Cover page'!$B$9-M1235)= 2,"2", IF(('1 - Cover page'!$B$9-M1235)= 3,"3", IF(('1 - Cover page'!$B$9-M1235)= 4,"4", IF(('1 - Cover page'!$B$9-M1235)= 5,"5", IF(('1 - Cover page'!$B$9-M1235)= 6,"6", IF(('1 - Cover page'!$B$9-M1235)= 7,"7", IF(('1 - Cover page'!$B$9-M1235)= 8,"8", IF(('1 - Cover page'!$B$9-M1235)= 9,"9", IF(('1 - Cover page'!$B$9-M1235)= 10,"10", IF(('1 - Cover page'!$B$9-M1235)= 11,"11", IF(('1 - Cover page'!$B$9-M1235)= 12,"12", IF(('1 - Cover page'!$B$9-M1235)= 13,"13", IF(('1 - Cover page'!$B$9-M1235)= 14,"14", IF(('1 - Cover page'!$B$9-M1235)= 15,"15",  ""))))))))))))))))</f>
        <v>0</v>
      </c>
      <c r="Z1235" t="str">
        <f>IF(('1 - Cover page'!$B$9-I1235)=0,"0", IF(('1 - Cover page'!$B$9-I1235)= 1,"1", IF(('1 - Cover page'!$B$9-I1235)= 2,"2", IF(('1 - Cover page'!$B$9-I1235)= 3,"3", IF(('1 - Cover page'!$B$9-I1235)= 4,"4", IF(('1 - Cover page'!$B$9-I1235)= 5,"5", IF(('1 - Cover page'!$B$9-I1235)= 6,"6", IF(('1 - Cover page'!$B$9-I1235)= 7,"7", IF(('1 - Cover page'!$B$9-I1235)= 8,"8", IF(('1 - Cover page'!$B$9-I1235)= 9,"9", IF(('1 - Cover page'!$B$9-I1235)= 10,"10", IF(('1 - Cover page'!$B$9-I1235)= 11,"11", IF(('1 - Cover page'!$B$9-I1235)= 12,"12", IF(('1 - Cover page'!$B$9-I1235)= 13,"13", IF(('1 - Cover page'!$B$9-I1235)= 14,"14", IF(('1 - Cover page'!$B$9-I1235)= 15,"15",  ""))))))))))))))))</f>
        <v>0</v>
      </c>
      <c r="AA1235" t="e">
        <f>VLOOKUP(E1235,'Age group'!$A$2:$B$7,2,TRUE)</f>
        <v>#N/A</v>
      </c>
    </row>
    <row r="1236" spans="1:27" ht="12.75" x14ac:dyDescent="0.2">
      <c r="A1236" s="30">
        <v>1233</v>
      </c>
      <c r="B1236" s="31"/>
      <c r="C1236" s="31"/>
      <c r="D1236" s="32"/>
      <c r="E1236" s="104"/>
      <c r="F1236" s="31"/>
      <c r="G1236" s="31"/>
      <c r="H1236" s="33"/>
      <c r="I1236" s="16"/>
      <c r="J1236" s="34"/>
      <c r="K1236" s="34"/>
      <c r="L1236" s="35"/>
      <c r="M1236" s="36"/>
      <c r="N1236" s="37"/>
      <c r="O1236" s="37"/>
      <c r="P1236" s="37"/>
      <c r="Q1236" s="38"/>
      <c r="R1236" s="38"/>
      <c r="S1236" s="37"/>
      <c r="T1236" s="39"/>
      <c r="U1236" s="39"/>
      <c r="V1236" s="40"/>
      <c r="X1236" t="str">
        <f>IF(('1 - Cover page'!$B$9-M1236)&lt;6,"&lt;=5 Days","&gt;5 Days")</f>
        <v>&lt;=5 Days</v>
      </c>
      <c r="Y1236" t="str">
        <f>IF(('1 - Cover page'!$B$9-M1236)=0,"0", IF(('1 - Cover page'!$B$9-M1236)= 1,"1", IF(('1 - Cover page'!$B$9-M1236)= 2,"2", IF(('1 - Cover page'!$B$9-M1236)= 3,"3", IF(('1 - Cover page'!$B$9-M1236)= 4,"4", IF(('1 - Cover page'!$B$9-M1236)= 5,"5", IF(('1 - Cover page'!$B$9-M1236)= 6,"6", IF(('1 - Cover page'!$B$9-M1236)= 7,"7", IF(('1 - Cover page'!$B$9-M1236)= 8,"8", IF(('1 - Cover page'!$B$9-M1236)= 9,"9", IF(('1 - Cover page'!$B$9-M1236)= 10,"10", IF(('1 - Cover page'!$B$9-M1236)= 11,"11", IF(('1 - Cover page'!$B$9-M1236)= 12,"12", IF(('1 - Cover page'!$B$9-M1236)= 13,"13", IF(('1 - Cover page'!$B$9-M1236)= 14,"14", IF(('1 - Cover page'!$B$9-M1236)= 15,"15",  ""))))))))))))))))</f>
        <v>0</v>
      </c>
      <c r="Z1236" t="str">
        <f>IF(('1 - Cover page'!$B$9-I1236)=0,"0", IF(('1 - Cover page'!$B$9-I1236)= 1,"1", IF(('1 - Cover page'!$B$9-I1236)= 2,"2", IF(('1 - Cover page'!$B$9-I1236)= 3,"3", IF(('1 - Cover page'!$B$9-I1236)= 4,"4", IF(('1 - Cover page'!$B$9-I1236)= 5,"5", IF(('1 - Cover page'!$B$9-I1236)= 6,"6", IF(('1 - Cover page'!$B$9-I1236)= 7,"7", IF(('1 - Cover page'!$B$9-I1236)= 8,"8", IF(('1 - Cover page'!$B$9-I1236)= 9,"9", IF(('1 - Cover page'!$B$9-I1236)= 10,"10", IF(('1 - Cover page'!$B$9-I1236)= 11,"11", IF(('1 - Cover page'!$B$9-I1236)= 12,"12", IF(('1 - Cover page'!$B$9-I1236)= 13,"13", IF(('1 - Cover page'!$B$9-I1236)= 14,"14", IF(('1 - Cover page'!$B$9-I1236)= 15,"15",  ""))))))))))))))))</f>
        <v>0</v>
      </c>
      <c r="AA1236" t="e">
        <f>VLOOKUP(E1236,'Age group'!$A$2:$B$7,2,TRUE)</f>
        <v>#N/A</v>
      </c>
    </row>
    <row r="1237" spans="1:27" ht="12.75" x14ac:dyDescent="0.2">
      <c r="A1237" s="30">
        <v>1234</v>
      </c>
      <c r="B1237" s="31"/>
      <c r="C1237" s="31"/>
      <c r="D1237" s="32"/>
      <c r="E1237" s="104"/>
      <c r="F1237" s="31"/>
      <c r="G1237" s="31"/>
      <c r="H1237" s="33"/>
      <c r="I1237" s="16"/>
      <c r="J1237" s="34"/>
      <c r="K1237" s="34"/>
      <c r="L1237" s="35"/>
      <c r="M1237" s="36"/>
      <c r="N1237" s="37"/>
      <c r="O1237" s="37"/>
      <c r="P1237" s="37"/>
      <c r="Q1237" s="38"/>
      <c r="R1237" s="38"/>
      <c r="S1237" s="37"/>
      <c r="T1237" s="39"/>
      <c r="U1237" s="39"/>
      <c r="V1237" s="40"/>
      <c r="X1237" t="str">
        <f>IF(('1 - Cover page'!$B$9-M1237)&lt;6,"&lt;=5 Days","&gt;5 Days")</f>
        <v>&lt;=5 Days</v>
      </c>
      <c r="Y1237" t="str">
        <f>IF(('1 - Cover page'!$B$9-M1237)=0,"0", IF(('1 - Cover page'!$B$9-M1237)= 1,"1", IF(('1 - Cover page'!$B$9-M1237)= 2,"2", IF(('1 - Cover page'!$B$9-M1237)= 3,"3", IF(('1 - Cover page'!$B$9-M1237)= 4,"4", IF(('1 - Cover page'!$B$9-M1237)= 5,"5", IF(('1 - Cover page'!$B$9-M1237)= 6,"6", IF(('1 - Cover page'!$B$9-M1237)= 7,"7", IF(('1 - Cover page'!$B$9-M1237)= 8,"8", IF(('1 - Cover page'!$B$9-M1237)= 9,"9", IF(('1 - Cover page'!$B$9-M1237)= 10,"10", IF(('1 - Cover page'!$B$9-M1237)= 11,"11", IF(('1 - Cover page'!$B$9-M1237)= 12,"12", IF(('1 - Cover page'!$B$9-M1237)= 13,"13", IF(('1 - Cover page'!$B$9-M1237)= 14,"14", IF(('1 - Cover page'!$B$9-M1237)= 15,"15",  ""))))))))))))))))</f>
        <v>0</v>
      </c>
      <c r="Z1237" t="str">
        <f>IF(('1 - Cover page'!$B$9-I1237)=0,"0", IF(('1 - Cover page'!$B$9-I1237)= 1,"1", IF(('1 - Cover page'!$B$9-I1237)= 2,"2", IF(('1 - Cover page'!$B$9-I1237)= 3,"3", IF(('1 - Cover page'!$B$9-I1237)= 4,"4", IF(('1 - Cover page'!$B$9-I1237)= 5,"5", IF(('1 - Cover page'!$B$9-I1237)= 6,"6", IF(('1 - Cover page'!$B$9-I1237)= 7,"7", IF(('1 - Cover page'!$B$9-I1237)= 8,"8", IF(('1 - Cover page'!$B$9-I1237)= 9,"9", IF(('1 - Cover page'!$B$9-I1237)= 10,"10", IF(('1 - Cover page'!$B$9-I1237)= 11,"11", IF(('1 - Cover page'!$B$9-I1237)= 12,"12", IF(('1 - Cover page'!$B$9-I1237)= 13,"13", IF(('1 - Cover page'!$B$9-I1237)= 14,"14", IF(('1 - Cover page'!$B$9-I1237)= 15,"15",  ""))))))))))))))))</f>
        <v>0</v>
      </c>
      <c r="AA1237" t="e">
        <f>VLOOKUP(E1237,'Age group'!$A$2:$B$7,2,TRUE)</f>
        <v>#N/A</v>
      </c>
    </row>
    <row r="1238" spans="1:27" ht="12.75" x14ac:dyDescent="0.2">
      <c r="A1238" s="30">
        <v>1235</v>
      </c>
      <c r="B1238" s="31"/>
      <c r="C1238" s="31"/>
      <c r="D1238" s="32"/>
      <c r="E1238" s="104"/>
      <c r="F1238" s="31"/>
      <c r="G1238" s="31"/>
      <c r="H1238" s="33"/>
      <c r="I1238" s="16"/>
      <c r="J1238" s="34"/>
      <c r="K1238" s="34"/>
      <c r="L1238" s="35"/>
      <c r="M1238" s="36"/>
      <c r="N1238" s="37"/>
      <c r="O1238" s="37"/>
      <c r="P1238" s="37"/>
      <c r="Q1238" s="38"/>
      <c r="R1238" s="38"/>
      <c r="S1238" s="37"/>
      <c r="T1238" s="39"/>
      <c r="U1238" s="39"/>
      <c r="V1238" s="40"/>
      <c r="X1238" t="str">
        <f>IF(('1 - Cover page'!$B$9-M1238)&lt;6,"&lt;=5 Days","&gt;5 Days")</f>
        <v>&lt;=5 Days</v>
      </c>
      <c r="Y1238" t="str">
        <f>IF(('1 - Cover page'!$B$9-M1238)=0,"0", IF(('1 - Cover page'!$B$9-M1238)= 1,"1", IF(('1 - Cover page'!$B$9-M1238)= 2,"2", IF(('1 - Cover page'!$B$9-M1238)= 3,"3", IF(('1 - Cover page'!$B$9-M1238)= 4,"4", IF(('1 - Cover page'!$B$9-M1238)= 5,"5", IF(('1 - Cover page'!$B$9-M1238)= 6,"6", IF(('1 - Cover page'!$B$9-M1238)= 7,"7", IF(('1 - Cover page'!$B$9-M1238)= 8,"8", IF(('1 - Cover page'!$B$9-M1238)= 9,"9", IF(('1 - Cover page'!$B$9-M1238)= 10,"10", IF(('1 - Cover page'!$B$9-M1238)= 11,"11", IF(('1 - Cover page'!$B$9-M1238)= 12,"12", IF(('1 - Cover page'!$B$9-M1238)= 13,"13", IF(('1 - Cover page'!$B$9-M1238)= 14,"14", IF(('1 - Cover page'!$B$9-M1238)= 15,"15",  ""))))))))))))))))</f>
        <v>0</v>
      </c>
      <c r="Z1238" t="str">
        <f>IF(('1 - Cover page'!$B$9-I1238)=0,"0", IF(('1 - Cover page'!$B$9-I1238)= 1,"1", IF(('1 - Cover page'!$B$9-I1238)= 2,"2", IF(('1 - Cover page'!$B$9-I1238)= 3,"3", IF(('1 - Cover page'!$B$9-I1238)= 4,"4", IF(('1 - Cover page'!$B$9-I1238)= 5,"5", IF(('1 - Cover page'!$B$9-I1238)= 6,"6", IF(('1 - Cover page'!$B$9-I1238)= 7,"7", IF(('1 - Cover page'!$B$9-I1238)= 8,"8", IF(('1 - Cover page'!$B$9-I1238)= 9,"9", IF(('1 - Cover page'!$B$9-I1238)= 10,"10", IF(('1 - Cover page'!$B$9-I1238)= 11,"11", IF(('1 - Cover page'!$B$9-I1238)= 12,"12", IF(('1 - Cover page'!$B$9-I1238)= 13,"13", IF(('1 - Cover page'!$B$9-I1238)= 14,"14", IF(('1 - Cover page'!$B$9-I1238)= 15,"15",  ""))))))))))))))))</f>
        <v>0</v>
      </c>
      <c r="AA1238" t="e">
        <f>VLOOKUP(E1238,'Age group'!$A$2:$B$7,2,TRUE)</f>
        <v>#N/A</v>
      </c>
    </row>
    <row r="1239" spans="1:27" ht="12.75" x14ac:dyDescent="0.2">
      <c r="A1239" s="30">
        <v>1236</v>
      </c>
      <c r="B1239" s="31"/>
      <c r="C1239" s="31"/>
      <c r="D1239" s="32"/>
      <c r="E1239" s="104"/>
      <c r="F1239" s="31"/>
      <c r="G1239" s="31"/>
      <c r="H1239" s="33"/>
      <c r="I1239" s="16"/>
      <c r="J1239" s="34"/>
      <c r="K1239" s="34"/>
      <c r="L1239" s="35"/>
      <c r="M1239" s="36"/>
      <c r="N1239" s="37"/>
      <c r="O1239" s="37"/>
      <c r="P1239" s="37"/>
      <c r="Q1239" s="38"/>
      <c r="R1239" s="38"/>
      <c r="S1239" s="37"/>
      <c r="T1239" s="39"/>
      <c r="U1239" s="39"/>
      <c r="V1239" s="40"/>
      <c r="X1239" t="str">
        <f>IF(('1 - Cover page'!$B$9-M1239)&lt;6,"&lt;=5 Days","&gt;5 Days")</f>
        <v>&lt;=5 Days</v>
      </c>
      <c r="Y1239" t="str">
        <f>IF(('1 - Cover page'!$B$9-M1239)=0,"0", IF(('1 - Cover page'!$B$9-M1239)= 1,"1", IF(('1 - Cover page'!$B$9-M1239)= 2,"2", IF(('1 - Cover page'!$B$9-M1239)= 3,"3", IF(('1 - Cover page'!$B$9-M1239)= 4,"4", IF(('1 - Cover page'!$B$9-M1239)= 5,"5", IF(('1 - Cover page'!$B$9-M1239)= 6,"6", IF(('1 - Cover page'!$B$9-M1239)= 7,"7", IF(('1 - Cover page'!$B$9-M1239)= 8,"8", IF(('1 - Cover page'!$B$9-M1239)= 9,"9", IF(('1 - Cover page'!$B$9-M1239)= 10,"10", IF(('1 - Cover page'!$B$9-M1239)= 11,"11", IF(('1 - Cover page'!$B$9-M1239)= 12,"12", IF(('1 - Cover page'!$B$9-M1239)= 13,"13", IF(('1 - Cover page'!$B$9-M1239)= 14,"14", IF(('1 - Cover page'!$B$9-M1239)= 15,"15",  ""))))))))))))))))</f>
        <v>0</v>
      </c>
      <c r="Z1239" t="str">
        <f>IF(('1 - Cover page'!$B$9-I1239)=0,"0", IF(('1 - Cover page'!$B$9-I1239)= 1,"1", IF(('1 - Cover page'!$B$9-I1239)= 2,"2", IF(('1 - Cover page'!$B$9-I1239)= 3,"3", IF(('1 - Cover page'!$B$9-I1239)= 4,"4", IF(('1 - Cover page'!$B$9-I1239)= 5,"5", IF(('1 - Cover page'!$B$9-I1239)= 6,"6", IF(('1 - Cover page'!$B$9-I1239)= 7,"7", IF(('1 - Cover page'!$B$9-I1239)= 8,"8", IF(('1 - Cover page'!$B$9-I1239)= 9,"9", IF(('1 - Cover page'!$B$9-I1239)= 10,"10", IF(('1 - Cover page'!$B$9-I1239)= 11,"11", IF(('1 - Cover page'!$B$9-I1239)= 12,"12", IF(('1 - Cover page'!$B$9-I1239)= 13,"13", IF(('1 - Cover page'!$B$9-I1239)= 14,"14", IF(('1 - Cover page'!$B$9-I1239)= 15,"15",  ""))))))))))))))))</f>
        <v>0</v>
      </c>
      <c r="AA1239" t="e">
        <f>VLOOKUP(E1239,'Age group'!$A$2:$B$7,2,TRUE)</f>
        <v>#N/A</v>
      </c>
    </row>
    <row r="1240" spans="1:27" ht="12.75" x14ac:dyDescent="0.2">
      <c r="A1240" s="30">
        <v>1237</v>
      </c>
      <c r="B1240" s="31"/>
      <c r="C1240" s="31"/>
      <c r="D1240" s="32"/>
      <c r="E1240" s="104"/>
      <c r="F1240" s="31"/>
      <c r="G1240" s="31"/>
      <c r="H1240" s="33"/>
      <c r="I1240" s="16"/>
      <c r="J1240" s="34"/>
      <c r="K1240" s="34"/>
      <c r="L1240" s="35"/>
      <c r="M1240" s="36"/>
      <c r="N1240" s="37"/>
      <c r="O1240" s="37"/>
      <c r="P1240" s="37"/>
      <c r="Q1240" s="38"/>
      <c r="R1240" s="38"/>
      <c r="S1240" s="37"/>
      <c r="T1240" s="39"/>
      <c r="U1240" s="39"/>
      <c r="V1240" s="40"/>
      <c r="X1240" t="str">
        <f>IF(('1 - Cover page'!$B$9-M1240)&lt;6,"&lt;=5 Days","&gt;5 Days")</f>
        <v>&lt;=5 Days</v>
      </c>
      <c r="Y1240" t="str">
        <f>IF(('1 - Cover page'!$B$9-M1240)=0,"0", IF(('1 - Cover page'!$B$9-M1240)= 1,"1", IF(('1 - Cover page'!$B$9-M1240)= 2,"2", IF(('1 - Cover page'!$B$9-M1240)= 3,"3", IF(('1 - Cover page'!$B$9-M1240)= 4,"4", IF(('1 - Cover page'!$B$9-M1240)= 5,"5", IF(('1 - Cover page'!$B$9-M1240)= 6,"6", IF(('1 - Cover page'!$B$9-M1240)= 7,"7", IF(('1 - Cover page'!$B$9-M1240)= 8,"8", IF(('1 - Cover page'!$B$9-M1240)= 9,"9", IF(('1 - Cover page'!$B$9-M1240)= 10,"10", IF(('1 - Cover page'!$B$9-M1240)= 11,"11", IF(('1 - Cover page'!$B$9-M1240)= 12,"12", IF(('1 - Cover page'!$B$9-M1240)= 13,"13", IF(('1 - Cover page'!$B$9-M1240)= 14,"14", IF(('1 - Cover page'!$B$9-M1240)= 15,"15",  ""))))))))))))))))</f>
        <v>0</v>
      </c>
      <c r="Z1240" t="str">
        <f>IF(('1 - Cover page'!$B$9-I1240)=0,"0", IF(('1 - Cover page'!$B$9-I1240)= 1,"1", IF(('1 - Cover page'!$B$9-I1240)= 2,"2", IF(('1 - Cover page'!$B$9-I1240)= 3,"3", IF(('1 - Cover page'!$B$9-I1240)= 4,"4", IF(('1 - Cover page'!$B$9-I1240)= 5,"5", IF(('1 - Cover page'!$B$9-I1240)= 6,"6", IF(('1 - Cover page'!$B$9-I1240)= 7,"7", IF(('1 - Cover page'!$B$9-I1240)= 8,"8", IF(('1 - Cover page'!$B$9-I1240)= 9,"9", IF(('1 - Cover page'!$B$9-I1240)= 10,"10", IF(('1 - Cover page'!$B$9-I1240)= 11,"11", IF(('1 - Cover page'!$B$9-I1240)= 12,"12", IF(('1 - Cover page'!$B$9-I1240)= 13,"13", IF(('1 - Cover page'!$B$9-I1240)= 14,"14", IF(('1 - Cover page'!$B$9-I1240)= 15,"15",  ""))))))))))))))))</f>
        <v>0</v>
      </c>
      <c r="AA1240" t="e">
        <f>VLOOKUP(E1240,'Age group'!$A$2:$B$7,2,TRUE)</f>
        <v>#N/A</v>
      </c>
    </row>
    <row r="1241" spans="1:27" ht="12.75" x14ac:dyDescent="0.2">
      <c r="A1241" s="30">
        <v>1238</v>
      </c>
      <c r="B1241" s="31"/>
      <c r="C1241" s="31"/>
      <c r="D1241" s="32"/>
      <c r="E1241" s="104"/>
      <c r="F1241" s="31"/>
      <c r="G1241" s="31"/>
      <c r="H1241" s="33"/>
      <c r="I1241" s="16"/>
      <c r="J1241" s="34"/>
      <c r="K1241" s="34"/>
      <c r="L1241" s="35"/>
      <c r="M1241" s="36"/>
      <c r="N1241" s="37"/>
      <c r="O1241" s="37"/>
      <c r="P1241" s="37"/>
      <c r="Q1241" s="38"/>
      <c r="R1241" s="38"/>
      <c r="S1241" s="37"/>
      <c r="T1241" s="39"/>
      <c r="U1241" s="39"/>
      <c r="V1241" s="40"/>
      <c r="X1241" t="str">
        <f>IF(('1 - Cover page'!$B$9-M1241)&lt;6,"&lt;=5 Days","&gt;5 Days")</f>
        <v>&lt;=5 Days</v>
      </c>
      <c r="Y1241" t="str">
        <f>IF(('1 - Cover page'!$B$9-M1241)=0,"0", IF(('1 - Cover page'!$B$9-M1241)= 1,"1", IF(('1 - Cover page'!$B$9-M1241)= 2,"2", IF(('1 - Cover page'!$B$9-M1241)= 3,"3", IF(('1 - Cover page'!$B$9-M1241)= 4,"4", IF(('1 - Cover page'!$B$9-M1241)= 5,"5", IF(('1 - Cover page'!$B$9-M1241)= 6,"6", IF(('1 - Cover page'!$B$9-M1241)= 7,"7", IF(('1 - Cover page'!$B$9-M1241)= 8,"8", IF(('1 - Cover page'!$B$9-M1241)= 9,"9", IF(('1 - Cover page'!$B$9-M1241)= 10,"10", IF(('1 - Cover page'!$B$9-M1241)= 11,"11", IF(('1 - Cover page'!$B$9-M1241)= 12,"12", IF(('1 - Cover page'!$B$9-M1241)= 13,"13", IF(('1 - Cover page'!$B$9-M1241)= 14,"14", IF(('1 - Cover page'!$B$9-M1241)= 15,"15",  ""))))))))))))))))</f>
        <v>0</v>
      </c>
      <c r="Z1241" t="str">
        <f>IF(('1 - Cover page'!$B$9-I1241)=0,"0", IF(('1 - Cover page'!$B$9-I1241)= 1,"1", IF(('1 - Cover page'!$B$9-I1241)= 2,"2", IF(('1 - Cover page'!$B$9-I1241)= 3,"3", IF(('1 - Cover page'!$B$9-I1241)= 4,"4", IF(('1 - Cover page'!$B$9-I1241)= 5,"5", IF(('1 - Cover page'!$B$9-I1241)= 6,"6", IF(('1 - Cover page'!$B$9-I1241)= 7,"7", IF(('1 - Cover page'!$B$9-I1241)= 8,"8", IF(('1 - Cover page'!$B$9-I1241)= 9,"9", IF(('1 - Cover page'!$B$9-I1241)= 10,"10", IF(('1 - Cover page'!$B$9-I1241)= 11,"11", IF(('1 - Cover page'!$B$9-I1241)= 12,"12", IF(('1 - Cover page'!$B$9-I1241)= 13,"13", IF(('1 - Cover page'!$B$9-I1241)= 14,"14", IF(('1 - Cover page'!$B$9-I1241)= 15,"15",  ""))))))))))))))))</f>
        <v>0</v>
      </c>
      <c r="AA1241" t="e">
        <f>VLOOKUP(E1241,'Age group'!$A$2:$B$7,2,TRUE)</f>
        <v>#N/A</v>
      </c>
    </row>
    <row r="1242" spans="1:27" ht="12.75" x14ac:dyDescent="0.2">
      <c r="A1242" s="30">
        <v>1239</v>
      </c>
      <c r="B1242" s="31"/>
      <c r="C1242" s="31"/>
      <c r="D1242" s="32"/>
      <c r="E1242" s="104"/>
      <c r="F1242" s="31"/>
      <c r="G1242" s="31"/>
      <c r="H1242" s="33"/>
      <c r="I1242" s="16"/>
      <c r="J1242" s="34"/>
      <c r="K1242" s="34"/>
      <c r="L1242" s="35"/>
      <c r="M1242" s="36"/>
      <c r="N1242" s="37"/>
      <c r="O1242" s="37"/>
      <c r="P1242" s="37"/>
      <c r="Q1242" s="38"/>
      <c r="R1242" s="38"/>
      <c r="S1242" s="37"/>
      <c r="T1242" s="39"/>
      <c r="U1242" s="39"/>
      <c r="V1242" s="40"/>
      <c r="X1242" t="str">
        <f>IF(('1 - Cover page'!$B$9-M1242)&lt;6,"&lt;=5 Days","&gt;5 Days")</f>
        <v>&lt;=5 Days</v>
      </c>
      <c r="Y1242" t="str">
        <f>IF(('1 - Cover page'!$B$9-M1242)=0,"0", IF(('1 - Cover page'!$B$9-M1242)= 1,"1", IF(('1 - Cover page'!$B$9-M1242)= 2,"2", IF(('1 - Cover page'!$B$9-M1242)= 3,"3", IF(('1 - Cover page'!$B$9-M1242)= 4,"4", IF(('1 - Cover page'!$B$9-M1242)= 5,"5", IF(('1 - Cover page'!$B$9-M1242)= 6,"6", IF(('1 - Cover page'!$B$9-M1242)= 7,"7", IF(('1 - Cover page'!$B$9-M1242)= 8,"8", IF(('1 - Cover page'!$B$9-M1242)= 9,"9", IF(('1 - Cover page'!$B$9-M1242)= 10,"10", IF(('1 - Cover page'!$B$9-M1242)= 11,"11", IF(('1 - Cover page'!$B$9-M1242)= 12,"12", IF(('1 - Cover page'!$B$9-M1242)= 13,"13", IF(('1 - Cover page'!$B$9-M1242)= 14,"14", IF(('1 - Cover page'!$B$9-M1242)= 15,"15",  ""))))))))))))))))</f>
        <v>0</v>
      </c>
      <c r="Z1242" t="str">
        <f>IF(('1 - Cover page'!$B$9-I1242)=0,"0", IF(('1 - Cover page'!$B$9-I1242)= 1,"1", IF(('1 - Cover page'!$B$9-I1242)= 2,"2", IF(('1 - Cover page'!$B$9-I1242)= 3,"3", IF(('1 - Cover page'!$B$9-I1242)= 4,"4", IF(('1 - Cover page'!$B$9-I1242)= 5,"5", IF(('1 - Cover page'!$B$9-I1242)= 6,"6", IF(('1 - Cover page'!$B$9-I1242)= 7,"7", IF(('1 - Cover page'!$B$9-I1242)= 8,"8", IF(('1 - Cover page'!$B$9-I1242)= 9,"9", IF(('1 - Cover page'!$B$9-I1242)= 10,"10", IF(('1 - Cover page'!$B$9-I1242)= 11,"11", IF(('1 - Cover page'!$B$9-I1242)= 12,"12", IF(('1 - Cover page'!$B$9-I1242)= 13,"13", IF(('1 - Cover page'!$B$9-I1242)= 14,"14", IF(('1 - Cover page'!$B$9-I1242)= 15,"15",  ""))))))))))))))))</f>
        <v>0</v>
      </c>
      <c r="AA1242" t="e">
        <f>VLOOKUP(E1242,'Age group'!$A$2:$B$7,2,TRUE)</f>
        <v>#N/A</v>
      </c>
    </row>
    <row r="1243" spans="1:27" ht="12.75" x14ac:dyDescent="0.2">
      <c r="A1243" s="30">
        <v>1240</v>
      </c>
      <c r="B1243" s="31"/>
      <c r="C1243" s="31"/>
      <c r="D1243" s="32"/>
      <c r="E1243" s="104"/>
      <c r="F1243" s="31"/>
      <c r="G1243" s="31"/>
      <c r="H1243" s="33"/>
      <c r="I1243" s="16"/>
      <c r="J1243" s="34"/>
      <c r="K1243" s="34"/>
      <c r="L1243" s="35"/>
      <c r="M1243" s="36"/>
      <c r="N1243" s="37"/>
      <c r="O1243" s="37"/>
      <c r="P1243" s="37"/>
      <c r="Q1243" s="38"/>
      <c r="R1243" s="38"/>
      <c r="S1243" s="37"/>
      <c r="T1243" s="39"/>
      <c r="U1243" s="39"/>
      <c r="V1243" s="40"/>
      <c r="X1243" t="str">
        <f>IF(('1 - Cover page'!$B$9-M1243)&lt;6,"&lt;=5 Days","&gt;5 Days")</f>
        <v>&lt;=5 Days</v>
      </c>
      <c r="Y1243" t="str">
        <f>IF(('1 - Cover page'!$B$9-M1243)=0,"0", IF(('1 - Cover page'!$B$9-M1243)= 1,"1", IF(('1 - Cover page'!$B$9-M1243)= 2,"2", IF(('1 - Cover page'!$B$9-M1243)= 3,"3", IF(('1 - Cover page'!$B$9-M1243)= 4,"4", IF(('1 - Cover page'!$B$9-M1243)= 5,"5", IF(('1 - Cover page'!$B$9-M1243)= 6,"6", IF(('1 - Cover page'!$B$9-M1243)= 7,"7", IF(('1 - Cover page'!$B$9-M1243)= 8,"8", IF(('1 - Cover page'!$B$9-M1243)= 9,"9", IF(('1 - Cover page'!$B$9-M1243)= 10,"10", IF(('1 - Cover page'!$B$9-M1243)= 11,"11", IF(('1 - Cover page'!$B$9-M1243)= 12,"12", IF(('1 - Cover page'!$B$9-M1243)= 13,"13", IF(('1 - Cover page'!$B$9-M1243)= 14,"14", IF(('1 - Cover page'!$B$9-M1243)= 15,"15",  ""))))))))))))))))</f>
        <v>0</v>
      </c>
      <c r="Z1243" t="str">
        <f>IF(('1 - Cover page'!$B$9-I1243)=0,"0", IF(('1 - Cover page'!$B$9-I1243)= 1,"1", IF(('1 - Cover page'!$B$9-I1243)= 2,"2", IF(('1 - Cover page'!$B$9-I1243)= 3,"3", IF(('1 - Cover page'!$B$9-I1243)= 4,"4", IF(('1 - Cover page'!$B$9-I1243)= 5,"5", IF(('1 - Cover page'!$B$9-I1243)= 6,"6", IF(('1 - Cover page'!$B$9-I1243)= 7,"7", IF(('1 - Cover page'!$B$9-I1243)= 8,"8", IF(('1 - Cover page'!$B$9-I1243)= 9,"9", IF(('1 - Cover page'!$B$9-I1243)= 10,"10", IF(('1 - Cover page'!$B$9-I1243)= 11,"11", IF(('1 - Cover page'!$B$9-I1243)= 12,"12", IF(('1 - Cover page'!$B$9-I1243)= 13,"13", IF(('1 - Cover page'!$B$9-I1243)= 14,"14", IF(('1 - Cover page'!$B$9-I1243)= 15,"15",  ""))))))))))))))))</f>
        <v>0</v>
      </c>
      <c r="AA1243" t="e">
        <f>VLOOKUP(E1243,'Age group'!$A$2:$B$7,2,TRUE)</f>
        <v>#N/A</v>
      </c>
    </row>
    <row r="1244" spans="1:27" ht="12.75" x14ac:dyDescent="0.2">
      <c r="A1244" s="30">
        <v>1241</v>
      </c>
      <c r="B1244" s="31"/>
      <c r="C1244" s="31"/>
      <c r="D1244" s="32"/>
      <c r="E1244" s="104"/>
      <c r="F1244" s="31"/>
      <c r="G1244" s="31"/>
      <c r="H1244" s="33"/>
      <c r="I1244" s="16"/>
      <c r="J1244" s="34"/>
      <c r="K1244" s="34"/>
      <c r="L1244" s="35"/>
      <c r="M1244" s="36"/>
      <c r="N1244" s="37"/>
      <c r="O1244" s="37"/>
      <c r="P1244" s="37"/>
      <c r="Q1244" s="38"/>
      <c r="R1244" s="38"/>
      <c r="S1244" s="37"/>
      <c r="T1244" s="39"/>
      <c r="U1244" s="39"/>
      <c r="V1244" s="40"/>
      <c r="X1244" t="str">
        <f>IF(('1 - Cover page'!$B$9-M1244)&lt;6,"&lt;=5 Days","&gt;5 Days")</f>
        <v>&lt;=5 Days</v>
      </c>
      <c r="Y1244" t="str">
        <f>IF(('1 - Cover page'!$B$9-M1244)=0,"0", IF(('1 - Cover page'!$B$9-M1244)= 1,"1", IF(('1 - Cover page'!$B$9-M1244)= 2,"2", IF(('1 - Cover page'!$B$9-M1244)= 3,"3", IF(('1 - Cover page'!$B$9-M1244)= 4,"4", IF(('1 - Cover page'!$B$9-M1244)= 5,"5", IF(('1 - Cover page'!$B$9-M1244)= 6,"6", IF(('1 - Cover page'!$B$9-M1244)= 7,"7", IF(('1 - Cover page'!$B$9-M1244)= 8,"8", IF(('1 - Cover page'!$B$9-M1244)= 9,"9", IF(('1 - Cover page'!$B$9-M1244)= 10,"10", IF(('1 - Cover page'!$B$9-M1244)= 11,"11", IF(('1 - Cover page'!$B$9-M1244)= 12,"12", IF(('1 - Cover page'!$B$9-M1244)= 13,"13", IF(('1 - Cover page'!$B$9-M1244)= 14,"14", IF(('1 - Cover page'!$B$9-M1244)= 15,"15",  ""))))))))))))))))</f>
        <v>0</v>
      </c>
      <c r="Z1244" t="str">
        <f>IF(('1 - Cover page'!$B$9-I1244)=0,"0", IF(('1 - Cover page'!$B$9-I1244)= 1,"1", IF(('1 - Cover page'!$B$9-I1244)= 2,"2", IF(('1 - Cover page'!$B$9-I1244)= 3,"3", IF(('1 - Cover page'!$B$9-I1244)= 4,"4", IF(('1 - Cover page'!$B$9-I1244)= 5,"5", IF(('1 - Cover page'!$B$9-I1244)= 6,"6", IF(('1 - Cover page'!$B$9-I1244)= 7,"7", IF(('1 - Cover page'!$B$9-I1244)= 8,"8", IF(('1 - Cover page'!$B$9-I1244)= 9,"9", IF(('1 - Cover page'!$B$9-I1244)= 10,"10", IF(('1 - Cover page'!$B$9-I1244)= 11,"11", IF(('1 - Cover page'!$B$9-I1244)= 12,"12", IF(('1 - Cover page'!$B$9-I1244)= 13,"13", IF(('1 - Cover page'!$B$9-I1244)= 14,"14", IF(('1 - Cover page'!$B$9-I1244)= 15,"15",  ""))))))))))))))))</f>
        <v>0</v>
      </c>
      <c r="AA1244" t="e">
        <f>VLOOKUP(E1244,'Age group'!$A$2:$B$7,2,TRUE)</f>
        <v>#N/A</v>
      </c>
    </row>
    <row r="1245" spans="1:27" ht="12.75" x14ac:dyDescent="0.2">
      <c r="A1245" s="30">
        <v>1242</v>
      </c>
      <c r="B1245" s="31"/>
      <c r="C1245" s="31"/>
      <c r="D1245" s="32"/>
      <c r="E1245" s="104"/>
      <c r="F1245" s="31"/>
      <c r="G1245" s="31"/>
      <c r="H1245" s="33"/>
      <c r="I1245" s="16"/>
      <c r="J1245" s="34"/>
      <c r="K1245" s="34"/>
      <c r="L1245" s="35"/>
      <c r="M1245" s="36"/>
      <c r="N1245" s="37"/>
      <c r="O1245" s="37"/>
      <c r="P1245" s="37"/>
      <c r="Q1245" s="38"/>
      <c r="R1245" s="38"/>
      <c r="S1245" s="37"/>
      <c r="T1245" s="39"/>
      <c r="U1245" s="39"/>
      <c r="V1245" s="40"/>
      <c r="X1245" t="str">
        <f>IF(('1 - Cover page'!$B$9-M1245)&lt;6,"&lt;=5 Days","&gt;5 Days")</f>
        <v>&lt;=5 Days</v>
      </c>
      <c r="Y1245" t="str">
        <f>IF(('1 - Cover page'!$B$9-M1245)=0,"0", IF(('1 - Cover page'!$B$9-M1245)= 1,"1", IF(('1 - Cover page'!$B$9-M1245)= 2,"2", IF(('1 - Cover page'!$B$9-M1245)= 3,"3", IF(('1 - Cover page'!$B$9-M1245)= 4,"4", IF(('1 - Cover page'!$B$9-M1245)= 5,"5", IF(('1 - Cover page'!$B$9-M1245)= 6,"6", IF(('1 - Cover page'!$B$9-M1245)= 7,"7", IF(('1 - Cover page'!$B$9-M1245)= 8,"8", IF(('1 - Cover page'!$B$9-M1245)= 9,"9", IF(('1 - Cover page'!$B$9-M1245)= 10,"10", IF(('1 - Cover page'!$B$9-M1245)= 11,"11", IF(('1 - Cover page'!$B$9-M1245)= 12,"12", IF(('1 - Cover page'!$B$9-M1245)= 13,"13", IF(('1 - Cover page'!$B$9-M1245)= 14,"14", IF(('1 - Cover page'!$B$9-M1245)= 15,"15",  ""))))))))))))))))</f>
        <v>0</v>
      </c>
      <c r="Z1245" t="str">
        <f>IF(('1 - Cover page'!$B$9-I1245)=0,"0", IF(('1 - Cover page'!$B$9-I1245)= 1,"1", IF(('1 - Cover page'!$B$9-I1245)= 2,"2", IF(('1 - Cover page'!$B$9-I1245)= 3,"3", IF(('1 - Cover page'!$B$9-I1245)= 4,"4", IF(('1 - Cover page'!$B$9-I1245)= 5,"5", IF(('1 - Cover page'!$B$9-I1245)= 6,"6", IF(('1 - Cover page'!$B$9-I1245)= 7,"7", IF(('1 - Cover page'!$B$9-I1245)= 8,"8", IF(('1 - Cover page'!$B$9-I1245)= 9,"9", IF(('1 - Cover page'!$B$9-I1245)= 10,"10", IF(('1 - Cover page'!$B$9-I1245)= 11,"11", IF(('1 - Cover page'!$B$9-I1245)= 12,"12", IF(('1 - Cover page'!$B$9-I1245)= 13,"13", IF(('1 - Cover page'!$B$9-I1245)= 14,"14", IF(('1 - Cover page'!$B$9-I1245)= 15,"15",  ""))))))))))))))))</f>
        <v>0</v>
      </c>
      <c r="AA1245" t="e">
        <f>VLOOKUP(E1245,'Age group'!$A$2:$B$7,2,TRUE)</f>
        <v>#N/A</v>
      </c>
    </row>
    <row r="1246" spans="1:27" ht="12.75" x14ac:dyDescent="0.2">
      <c r="A1246" s="30">
        <v>1243</v>
      </c>
      <c r="B1246" s="31"/>
      <c r="C1246" s="31"/>
      <c r="D1246" s="32"/>
      <c r="E1246" s="104"/>
      <c r="F1246" s="31"/>
      <c r="G1246" s="31"/>
      <c r="H1246" s="33"/>
      <c r="I1246" s="16"/>
      <c r="J1246" s="34"/>
      <c r="K1246" s="34"/>
      <c r="L1246" s="35"/>
      <c r="M1246" s="36"/>
      <c r="N1246" s="37"/>
      <c r="O1246" s="37"/>
      <c r="P1246" s="37"/>
      <c r="Q1246" s="38"/>
      <c r="R1246" s="38"/>
      <c r="S1246" s="37"/>
      <c r="T1246" s="39"/>
      <c r="U1246" s="39"/>
      <c r="V1246" s="40"/>
      <c r="X1246" t="str">
        <f>IF(('1 - Cover page'!$B$9-M1246)&lt;6,"&lt;=5 Days","&gt;5 Days")</f>
        <v>&lt;=5 Days</v>
      </c>
      <c r="Y1246" t="str">
        <f>IF(('1 - Cover page'!$B$9-M1246)=0,"0", IF(('1 - Cover page'!$B$9-M1246)= 1,"1", IF(('1 - Cover page'!$B$9-M1246)= 2,"2", IF(('1 - Cover page'!$B$9-M1246)= 3,"3", IF(('1 - Cover page'!$B$9-M1246)= 4,"4", IF(('1 - Cover page'!$B$9-M1246)= 5,"5", IF(('1 - Cover page'!$B$9-M1246)= 6,"6", IF(('1 - Cover page'!$B$9-M1246)= 7,"7", IF(('1 - Cover page'!$B$9-M1246)= 8,"8", IF(('1 - Cover page'!$B$9-M1246)= 9,"9", IF(('1 - Cover page'!$B$9-M1246)= 10,"10", IF(('1 - Cover page'!$B$9-M1246)= 11,"11", IF(('1 - Cover page'!$B$9-M1246)= 12,"12", IF(('1 - Cover page'!$B$9-M1246)= 13,"13", IF(('1 - Cover page'!$B$9-M1246)= 14,"14", IF(('1 - Cover page'!$B$9-M1246)= 15,"15",  ""))))))))))))))))</f>
        <v>0</v>
      </c>
      <c r="Z1246" t="str">
        <f>IF(('1 - Cover page'!$B$9-I1246)=0,"0", IF(('1 - Cover page'!$B$9-I1246)= 1,"1", IF(('1 - Cover page'!$B$9-I1246)= 2,"2", IF(('1 - Cover page'!$B$9-I1246)= 3,"3", IF(('1 - Cover page'!$B$9-I1246)= 4,"4", IF(('1 - Cover page'!$B$9-I1246)= 5,"5", IF(('1 - Cover page'!$B$9-I1246)= 6,"6", IF(('1 - Cover page'!$B$9-I1246)= 7,"7", IF(('1 - Cover page'!$B$9-I1246)= 8,"8", IF(('1 - Cover page'!$B$9-I1246)= 9,"9", IF(('1 - Cover page'!$B$9-I1246)= 10,"10", IF(('1 - Cover page'!$B$9-I1246)= 11,"11", IF(('1 - Cover page'!$B$9-I1246)= 12,"12", IF(('1 - Cover page'!$B$9-I1246)= 13,"13", IF(('1 - Cover page'!$B$9-I1246)= 14,"14", IF(('1 - Cover page'!$B$9-I1246)= 15,"15",  ""))))))))))))))))</f>
        <v>0</v>
      </c>
      <c r="AA1246" t="e">
        <f>VLOOKUP(E1246,'Age group'!$A$2:$B$7,2,TRUE)</f>
        <v>#N/A</v>
      </c>
    </row>
    <row r="1247" spans="1:27" ht="12.75" x14ac:dyDescent="0.2">
      <c r="A1247" s="30">
        <v>1244</v>
      </c>
      <c r="B1247" s="31"/>
      <c r="C1247" s="31"/>
      <c r="D1247" s="32"/>
      <c r="E1247" s="104"/>
      <c r="F1247" s="31"/>
      <c r="G1247" s="31"/>
      <c r="H1247" s="33"/>
      <c r="I1247" s="16"/>
      <c r="J1247" s="34"/>
      <c r="K1247" s="34"/>
      <c r="L1247" s="35"/>
      <c r="M1247" s="36"/>
      <c r="N1247" s="37"/>
      <c r="O1247" s="37"/>
      <c r="P1247" s="37"/>
      <c r="Q1247" s="38"/>
      <c r="R1247" s="38"/>
      <c r="S1247" s="37"/>
      <c r="T1247" s="39"/>
      <c r="U1247" s="39"/>
      <c r="V1247" s="40"/>
      <c r="X1247" t="str">
        <f>IF(('1 - Cover page'!$B$9-M1247)&lt;6,"&lt;=5 Days","&gt;5 Days")</f>
        <v>&lt;=5 Days</v>
      </c>
      <c r="Y1247" t="str">
        <f>IF(('1 - Cover page'!$B$9-M1247)=0,"0", IF(('1 - Cover page'!$B$9-M1247)= 1,"1", IF(('1 - Cover page'!$B$9-M1247)= 2,"2", IF(('1 - Cover page'!$B$9-M1247)= 3,"3", IF(('1 - Cover page'!$B$9-M1247)= 4,"4", IF(('1 - Cover page'!$B$9-M1247)= 5,"5", IF(('1 - Cover page'!$B$9-M1247)= 6,"6", IF(('1 - Cover page'!$B$9-M1247)= 7,"7", IF(('1 - Cover page'!$B$9-M1247)= 8,"8", IF(('1 - Cover page'!$B$9-M1247)= 9,"9", IF(('1 - Cover page'!$B$9-M1247)= 10,"10", IF(('1 - Cover page'!$B$9-M1247)= 11,"11", IF(('1 - Cover page'!$B$9-M1247)= 12,"12", IF(('1 - Cover page'!$B$9-M1247)= 13,"13", IF(('1 - Cover page'!$B$9-M1247)= 14,"14", IF(('1 - Cover page'!$B$9-M1247)= 15,"15",  ""))))))))))))))))</f>
        <v>0</v>
      </c>
      <c r="Z1247" t="str">
        <f>IF(('1 - Cover page'!$B$9-I1247)=0,"0", IF(('1 - Cover page'!$B$9-I1247)= 1,"1", IF(('1 - Cover page'!$B$9-I1247)= 2,"2", IF(('1 - Cover page'!$B$9-I1247)= 3,"3", IF(('1 - Cover page'!$B$9-I1247)= 4,"4", IF(('1 - Cover page'!$B$9-I1247)= 5,"5", IF(('1 - Cover page'!$B$9-I1247)= 6,"6", IF(('1 - Cover page'!$B$9-I1247)= 7,"7", IF(('1 - Cover page'!$B$9-I1247)= 8,"8", IF(('1 - Cover page'!$B$9-I1247)= 9,"9", IF(('1 - Cover page'!$B$9-I1247)= 10,"10", IF(('1 - Cover page'!$B$9-I1247)= 11,"11", IF(('1 - Cover page'!$B$9-I1247)= 12,"12", IF(('1 - Cover page'!$B$9-I1247)= 13,"13", IF(('1 - Cover page'!$B$9-I1247)= 14,"14", IF(('1 - Cover page'!$B$9-I1247)= 15,"15",  ""))))))))))))))))</f>
        <v>0</v>
      </c>
      <c r="AA1247" t="e">
        <f>VLOOKUP(E1247,'Age group'!$A$2:$B$7,2,TRUE)</f>
        <v>#N/A</v>
      </c>
    </row>
    <row r="1248" spans="1:27" ht="12.75" x14ac:dyDescent="0.2">
      <c r="A1248" s="30">
        <v>1245</v>
      </c>
      <c r="B1248" s="31"/>
      <c r="C1248" s="31"/>
      <c r="D1248" s="32"/>
      <c r="E1248" s="104"/>
      <c r="F1248" s="31"/>
      <c r="G1248" s="31"/>
      <c r="H1248" s="33"/>
      <c r="I1248" s="16"/>
      <c r="J1248" s="34"/>
      <c r="K1248" s="34"/>
      <c r="L1248" s="35"/>
      <c r="M1248" s="36"/>
      <c r="N1248" s="37"/>
      <c r="O1248" s="37"/>
      <c r="P1248" s="37"/>
      <c r="Q1248" s="38"/>
      <c r="R1248" s="38"/>
      <c r="S1248" s="37"/>
      <c r="T1248" s="39"/>
      <c r="U1248" s="39"/>
      <c r="V1248" s="40"/>
      <c r="X1248" t="str">
        <f>IF(('1 - Cover page'!$B$9-M1248)&lt;6,"&lt;=5 Days","&gt;5 Days")</f>
        <v>&lt;=5 Days</v>
      </c>
      <c r="Y1248" t="str">
        <f>IF(('1 - Cover page'!$B$9-M1248)=0,"0", IF(('1 - Cover page'!$B$9-M1248)= 1,"1", IF(('1 - Cover page'!$B$9-M1248)= 2,"2", IF(('1 - Cover page'!$B$9-M1248)= 3,"3", IF(('1 - Cover page'!$B$9-M1248)= 4,"4", IF(('1 - Cover page'!$B$9-M1248)= 5,"5", IF(('1 - Cover page'!$B$9-M1248)= 6,"6", IF(('1 - Cover page'!$B$9-M1248)= 7,"7", IF(('1 - Cover page'!$B$9-M1248)= 8,"8", IF(('1 - Cover page'!$B$9-M1248)= 9,"9", IF(('1 - Cover page'!$B$9-M1248)= 10,"10", IF(('1 - Cover page'!$B$9-M1248)= 11,"11", IF(('1 - Cover page'!$B$9-M1248)= 12,"12", IF(('1 - Cover page'!$B$9-M1248)= 13,"13", IF(('1 - Cover page'!$B$9-M1248)= 14,"14", IF(('1 - Cover page'!$B$9-M1248)= 15,"15",  ""))))))))))))))))</f>
        <v>0</v>
      </c>
      <c r="Z1248" t="str">
        <f>IF(('1 - Cover page'!$B$9-I1248)=0,"0", IF(('1 - Cover page'!$B$9-I1248)= 1,"1", IF(('1 - Cover page'!$B$9-I1248)= 2,"2", IF(('1 - Cover page'!$B$9-I1248)= 3,"3", IF(('1 - Cover page'!$B$9-I1248)= 4,"4", IF(('1 - Cover page'!$B$9-I1248)= 5,"5", IF(('1 - Cover page'!$B$9-I1248)= 6,"6", IF(('1 - Cover page'!$B$9-I1248)= 7,"7", IF(('1 - Cover page'!$B$9-I1248)= 8,"8", IF(('1 - Cover page'!$B$9-I1248)= 9,"9", IF(('1 - Cover page'!$B$9-I1248)= 10,"10", IF(('1 - Cover page'!$B$9-I1248)= 11,"11", IF(('1 - Cover page'!$B$9-I1248)= 12,"12", IF(('1 - Cover page'!$B$9-I1248)= 13,"13", IF(('1 - Cover page'!$B$9-I1248)= 14,"14", IF(('1 - Cover page'!$B$9-I1248)= 15,"15",  ""))))))))))))))))</f>
        <v>0</v>
      </c>
      <c r="AA1248" t="e">
        <f>VLOOKUP(E1248,'Age group'!$A$2:$B$7,2,TRUE)</f>
        <v>#N/A</v>
      </c>
    </row>
    <row r="1249" spans="1:27" ht="12.75" x14ac:dyDescent="0.2">
      <c r="A1249" s="30">
        <v>1246</v>
      </c>
      <c r="B1249" s="31"/>
      <c r="C1249" s="31"/>
      <c r="D1249" s="32"/>
      <c r="E1249" s="104"/>
      <c r="F1249" s="31"/>
      <c r="G1249" s="31"/>
      <c r="H1249" s="33"/>
      <c r="I1249" s="16"/>
      <c r="J1249" s="34"/>
      <c r="K1249" s="34"/>
      <c r="L1249" s="35"/>
      <c r="M1249" s="36"/>
      <c r="N1249" s="37"/>
      <c r="O1249" s="37"/>
      <c r="P1249" s="37"/>
      <c r="Q1249" s="38"/>
      <c r="R1249" s="38"/>
      <c r="S1249" s="37"/>
      <c r="T1249" s="39"/>
      <c r="U1249" s="39"/>
      <c r="V1249" s="40"/>
      <c r="X1249" t="str">
        <f>IF(('1 - Cover page'!$B$9-M1249)&lt;6,"&lt;=5 Days","&gt;5 Days")</f>
        <v>&lt;=5 Days</v>
      </c>
      <c r="Y1249" t="str">
        <f>IF(('1 - Cover page'!$B$9-M1249)=0,"0", IF(('1 - Cover page'!$B$9-M1249)= 1,"1", IF(('1 - Cover page'!$B$9-M1249)= 2,"2", IF(('1 - Cover page'!$B$9-M1249)= 3,"3", IF(('1 - Cover page'!$B$9-M1249)= 4,"4", IF(('1 - Cover page'!$B$9-M1249)= 5,"5", IF(('1 - Cover page'!$B$9-M1249)= 6,"6", IF(('1 - Cover page'!$B$9-M1249)= 7,"7", IF(('1 - Cover page'!$B$9-M1249)= 8,"8", IF(('1 - Cover page'!$B$9-M1249)= 9,"9", IF(('1 - Cover page'!$B$9-M1249)= 10,"10", IF(('1 - Cover page'!$B$9-M1249)= 11,"11", IF(('1 - Cover page'!$B$9-M1249)= 12,"12", IF(('1 - Cover page'!$B$9-M1249)= 13,"13", IF(('1 - Cover page'!$B$9-M1249)= 14,"14", IF(('1 - Cover page'!$B$9-M1249)= 15,"15",  ""))))))))))))))))</f>
        <v>0</v>
      </c>
      <c r="Z1249" t="str">
        <f>IF(('1 - Cover page'!$B$9-I1249)=0,"0", IF(('1 - Cover page'!$B$9-I1249)= 1,"1", IF(('1 - Cover page'!$B$9-I1249)= 2,"2", IF(('1 - Cover page'!$B$9-I1249)= 3,"3", IF(('1 - Cover page'!$B$9-I1249)= 4,"4", IF(('1 - Cover page'!$B$9-I1249)= 5,"5", IF(('1 - Cover page'!$B$9-I1249)= 6,"6", IF(('1 - Cover page'!$B$9-I1249)= 7,"7", IF(('1 - Cover page'!$B$9-I1249)= 8,"8", IF(('1 - Cover page'!$B$9-I1249)= 9,"9", IF(('1 - Cover page'!$B$9-I1249)= 10,"10", IF(('1 - Cover page'!$B$9-I1249)= 11,"11", IF(('1 - Cover page'!$B$9-I1249)= 12,"12", IF(('1 - Cover page'!$B$9-I1249)= 13,"13", IF(('1 - Cover page'!$B$9-I1249)= 14,"14", IF(('1 - Cover page'!$B$9-I1249)= 15,"15",  ""))))))))))))))))</f>
        <v>0</v>
      </c>
      <c r="AA1249" t="e">
        <f>VLOOKUP(E1249,'Age group'!$A$2:$B$7,2,TRUE)</f>
        <v>#N/A</v>
      </c>
    </row>
    <row r="1250" spans="1:27" ht="12.75" x14ac:dyDescent="0.2">
      <c r="A1250" s="30">
        <v>1247</v>
      </c>
      <c r="B1250" s="31"/>
      <c r="C1250" s="31"/>
      <c r="D1250" s="32"/>
      <c r="E1250" s="104"/>
      <c r="F1250" s="31"/>
      <c r="G1250" s="31"/>
      <c r="H1250" s="33"/>
      <c r="I1250" s="16"/>
      <c r="J1250" s="34"/>
      <c r="K1250" s="34"/>
      <c r="L1250" s="35"/>
      <c r="M1250" s="36"/>
      <c r="N1250" s="37"/>
      <c r="O1250" s="37"/>
      <c r="P1250" s="37"/>
      <c r="Q1250" s="38"/>
      <c r="R1250" s="38"/>
      <c r="S1250" s="37"/>
      <c r="T1250" s="39"/>
      <c r="U1250" s="39"/>
      <c r="V1250" s="40"/>
      <c r="X1250" t="str">
        <f>IF(('1 - Cover page'!$B$9-M1250)&lt;6,"&lt;=5 Days","&gt;5 Days")</f>
        <v>&lt;=5 Days</v>
      </c>
      <c r="Y1250" t="str">
        <f>IF(('1 - Cover page'!$B$9-M1250)=0,"0", IF(('1 - Cover page'!$B$9-M1250)= 1,"1", IF(('1 - Cover page'!$B$9-M1250)= 2,"2", IF(('1 - Cover page'!$B$9-M1250)= 3,"3", IF(('1 - Cover page'!$B$9-M1250)= 4,"4", IF(('1 - Cover page'!$B$9-M1250)= 5,"5", IF(('1 - Cover page'!$B$9-M1250)= 6,"6", IF(('1 - Cover page'!$B$9-M1250)= 7,"7", IF(('1 - Cover page'!$B$9-M1250)= 8,"8", IF(('1 - Cover page'!$B$9-M1250)= 9,"9", IF(('1 - Cover page'!$B$9-M1250)= 10,"10", IF(('1 - Cover page'!$B$9-M1250)= 11,"11", IF(('1 - Cover page'!$B$9-M1250)= 12,"12", IF(('1 - Cover page'!$B$9-M1250)= 13,"13", IF(('1 - Cover page'!$B$9-M1250)= 14,"14", IF(('1 - Cover page'!$B$9-M1250)= 15,"15",  ""))))))))))))))))</f>
        <v>0</v>
      </c>
      <c r="Z1250" t="str">
        <f>IF(('1 - Cover page'!$B$9-I1250)=0,"0", IF(('1 - Cover page'!$B$9-I1250)= 1,"1", IF(('1 - Cover page'!$B$9-I1250)= 2,"2", IF(('1 - Cover page'!$B$9-I1250)= 3,"3", IF(('1 - Cover page'!$B$9-I1250)= 4,"4", IF(('1 - Cover page'!$B$9-I1250)= 5,"5", IF(('1 - Cover page'!$B$9-I1250)= 6,"6", IF(('1 - Cover page'!$B$9-I1250)= 7,"7", IF(('1 - Cover page'!$B$9-I1250)= 8,"8", IF(('1 - Cover page'!$B$9-I1250)= 9,"9", IF(('1 - Cover page'!$B$9-I1250)= 10,"10", IF(('1 - Cover page'!$B$9-I1250)= 11,"11", IF(('1 - Cover page'!$B$9-I1250)= 12,"12", IF(('1 - Cover page'!$B$9-I1250)= 13,"13", IF(('1 - Cover page'!$B$9-I1250)= 14,"14", IF(('1 - Cover page'!$B$9-I1250)= 15,"15",  ""))))))))))))))))</f>
        <v>0</v>
      </c>
      <c r="AA1250" t="e">
        <f>VLOOKUP(E1250,'Age group'!$A$2:$B$7,2,TRUE)</f>
        <v>#N/A</v>
      </c>
    </row>
    <row r="1251" spans="1:27" ht="12.75" x14ac:dyDescent="0.2">
      <c r="A1251" s="30">
        <v>1248</v>
      </c>
      <c r="B1251" s="31"/>
      <c r="C1251" s="31"/>
      <c r="D1251" s="32"/>
      <c r="E1251" s="104"/>
      <c r="F1251" s="31"/>
      <c r="G1251" s="31"/>
      <c r="H1251" s="33"/>
      <c r="I1251" s="16"/>
      <c r="J1251" s="34"/>
      <c r="K1251" s="34"/>
      <c r="L1251" s="35"/>
      <c r="M1251" s="36"/>
      <c r="N1251" s="37"/>
      <c r="O1251" s="37"/>
      <c r="P1251" s="37"/>
      <c r="Q1251" s="38"/>
      <c r="R1251" s="38"/>
      <c r="S1251" s="37"/>
      <c r="T1251" s="39"/>
      <c r="U1251" s="39"/>
      <c r="V1251" s="40"/>
      <c r="X1251" t="str">
        <f>IF(('1 - Cover page'!$B$9-M1251)&lt;6,"&lt;=5 Days","&gt;5 Days")</f>
        <v>&lt;=5 Days</v>
      </c>
      <c r="Y1251" t="str">
        <f>IF(('1 - Cover page'!$B$9-M1251)=0,"0", IF(('1 - Cover page'!$B$9-M1251)= 1,"1", IF(('1 - Cover page'!$B$9-M1251)= 2,"2", IF(('1 - Cover page'!$B$9-M1251)= 3,"3", IF(('1 - Cover page'!$B$9-M1251)= 4,"4", IF(('1 - Cover page'!$B$9-M1251)= 5,"5", IF(('1 - Cover page'!$B$9-M1251)= 6,"6", IF(('1 - Cover page'!$B$9-M1251)= 7,"7", IF(('1 - Cover page'!$B$9-M1251)= 8,"8", IF(('1 - Cover page'!$B$9-M1251)= 9,"9", IF(('1 - Cover page'!$B$9-M1251)= 10,"10", IF(('1 - Cover page'!$B$9-M1251)= 11,"11", IF(('1 - Cover page'!$B$9-M1251)= 12,"12", IF(('1 - Cover page'!$B$9-M1251)= 13,"13", IF(('1 - Cover page'!$B$9-M1251)= 14,"14", IF(('1 - Cover page'!$B$9-M1251)= 15,"15",  ""))))))))))))))))</f>
        <v>0</v>
      </c>
      <c r="Z1251" t="str">
        <f>IF(('1 - Cover page'!$B$9-I1251)=0,"0", IF(('1 - Cover page'!$B$9-I1251)= 1,"1", IF(('1 - Cover page'!$B$9-I1251)= 2,"2", IF(('1 - Cover page'!$B$9-I1251)= 3,"3", IF(('1 - Cover page'!$B$9-I1251)= 4,"4", IF(('1 - Cover page'!$B$9-I1251)= 5,"5", IF(('1 - Cover page'!$B$9-I1251)= 6,"6", IF(('1 - Cover page'!$B$9-I1251)= 7,"7", IF(('1 - Cover page'!$B$9-I1251)= 8,"8", IF(('1 - Cover page'!$B$9-I1251)= 9,"9", IF(('1 - Cover page'!$B$9-I1251)= 10,"10", IF(('1 - Cover page'!$B$9-I1251)= 11,"11", IF(('1 - Cover page'!$B$9-I1251)= 12,"12", IF(('1 - Cover page'!$B$9-I1251)= 13,"13", IF(('1 - Cover page'!$B$9-I1251)= 14,"14", IF(('1 - Cover page'!$B$9-I1251)= 15,"15",  ""))))))))))))))))</f>
        <v>0</v>
      </c>
      <c r="AA1251" t="e">
        <f>VLOOKUP(E1251,'Age group'!$A$2:$B$7,2,TRUE)</f>
        <v>#N/A</v>
      </c>
    </row>
    <row r="1252" spans="1:27" ht="12.75" x14ac:dyDescent="0.2">
      <c r="A1252" s="30">
        <v>1249</v>
      </c>
      <c r="B1252" s="31"/>
      <c r="C1252" s="31"/>
      <c r="D1252" s="32"/>
      <c r="E1252" s="104"/>
      <c r="F1252" s="31"/>
      <c r="G1252" s="31"/>
      <c r="H1252" s="33"/>
      <c r="I1252" s="16"/>
      <c r="J1252" s="34"/>
      <c r="K1252" s="34"/>
      <c r="L1252" s="35"/>
      <c r="M1252" s="36"/>
      <c r="N1252" s="37"/>
      <c r="O1252" s="37"/>
      <c r="P1252" s="37"/>
      <c r="Q1252" s="38"/>
      <c r="R1252" s="38"/>
      <c r="S1252" s="37"/>
      <c r="T1252" s="39"/>
      <c r="U1252" s="39"/>
      <c r="V1252" s="40"/>
      <c r="X1252" t="str">
        <f>IF(('1 - Cover page'!$B$9-M1252)&lt;6,"&lt;=5 Days","&gt;5 Days")</f>
        <v>&lt;=5 Days</v>
      </c>
      <c r="Y1252" t="str">
        <f>IF(('1 - Cover page'!$B$9-M1252)=0,"0", IF(('1 - Cover page'!$B$9-M1252)= 1,"1", IF(('1 - Cover page'!$B$9-M1252)= 2,"2", IF(('1 - Cover page'!$B$9-M1252)= 3,"3", IF(('1 - Cover page'!$B$9-M1252)= 4,"4", IF(('1 - Cover page'!$B$9-M1252)= 5,"5", IF(('1 - Cover page'!$B$9-M1252)= 6,"6", IF(('1 - Cover page'!$B$9-M1252)= 7,"7", IF(('1 - Cover page'!$B$9-M1252)= 8,"8", IF(('1 - Cover page'!$B$9-M1252)= 9,"9", IF(('1 - Cover page'!$B$9-M1252)= 10,"10", IF(('1 - Cover page'!$B$9-M1252)= 11,"11", IF(('1 - Cover page'!$B$9-M1252)= 12,"12", IF(('1 - Cover page'!$B$9-M1252)= 13,"13", IF(('1 - Cover page'!$B$9-M1252)= 14,"14", IF(('1 - Cover page'!$B$9-M1252)= 15,"15",  ""))))))))))))))))</f>
        <v>0</v>
      </c>
      <c r="Z1252" t="str">
        <f>IF(('1 - Cover page'!$B$9-I1252)=0,"0", IF(('1 - Cover page'!$B$9-I1252)= 1,"1", IF(('1 - Cover page'!$B$9-I1252)= 2,"2", IF(('1 - Cover page'!$B$9-I1252)= 3,"3", IF(('1 - Cover page'!$B$9-I1252)= 4,"4", IF(('1 - Cover page'!$B$9-I1252)= 5,"5", IF(('1 - Cover page'!$B$9-I1252)= 6,"6", IF(('1 - Cover page'!$B$9-I1252)= 7,"7", IF(('1 - Cover page'!$B$9-I1252)= 8,"8", IF(('1 - Cover page'!$B$9-I1252)= 9,"9", IF(('1 - Cover page'!$B$9-I1252)= 10,"10", IF(('1 - Cover page'!$B$9-I1252)= 11,"11", IF(('1 - Cover page'!$B$9-I1252)= 12,"12", IF(('1 - Cover page'!$B$9-I1252)= 13,"13", IF(('1 - Cover page'!$B$9-I1252)= 14,"14", IF(('1 - Cover page'!$B$9-I1252)= 15,"15",  ""))))))))))))))))</f>
        <v>0</v>
      </c>
      <c r="AA1252" t="e">
        <f>VLOOKUP(E1252,'Age group'!$A$2:$B$7,2,TRUE)</f>
        <v>#N/A</v>
      </c>
    </row>
    <row r="1253" spans="1:27" ht="12.75" x14ac:dyDescent="0.2">
      <c r="A1253" s="30">
        <v>1250</v>
      </c>
      <c r="B1253" s="31"/>
      <c r="C1253" s="31"/>
      <c r="D1253" s="32"/>
      <c r="E1253" s="104"/>
      <c r="F1253" s="31"/>
      <c r="G1253" s="31"/>
      <c r="H1253" s="33"/>
      <c r="I1253" s="16"/>
      <c r="J1253" s="34"/>
      <c r="K1253" s="34"/>
      <c r="L1253" s="35"/>
      <c r="M1253" s="36"/>
      <c r="N1253" s="37"/>
      <c r="O1253" s="37"/>
      <c r="P1253" s="37"/>
      <c r="Q1253" s="38"/>
      <c r="R1253" s="38"/>
      <c r="S1253" s="37"/>
      <c r="T1253" s="39"/>
      <c r="U1253" s="39"/>
      <c r="V1253" s="40"/>
      <c r="X1253" t="str">
        <f>IF(('1 - Cover page'!$B$9-M1253)&lt;6,"&lt;=5 Days","&gt;5 Days")</f>
        <v>&lt;=5 Days</v>
      </c>
      <c r="Y1253" t="str">
        <f>IF(('1 - Cover page'!$B$9-M1253)=0,"0", IF(('1 - Cover page'!$B$9-M1253)= 1,"1", IF(('1 - Cover page'!$B$9-M1253)= 2,"2", IF(('1 - Cover page'!$B$9-M1253)= 3,"3", IF(('1 - Cover page'!$B$9-M1253)= 4,"4", IF(('1 - Cover page'!$B$9-M1253)= 5,"5", IF(('1 - Cover page'!$B$9-M1253)= 6,"6", IF(('1 - Cover page'!$B$9-M1253)= 7,"7", IF(('1 - Cover page'!$B$9-M1253)= 8,"8", IF(('1 - Cover page'!$B$9-M1253)= 9,"9", IF(('1 - Cover page'!$B$9-M1253)= 10,"10", IF(('1 - Cover page'!$B$9-M1253)= 11,"11", IF(('1 - Cover page'!$B$9-M1253)= 12,"12", IF(('1 - Cover page'!$B$9-M1253)= 13,"13", IF(('1 - Cover page'!$B$9-M1253)= 14,"14", IF(('1 - Cover page'!$B$9-M1253)= 15,"15",  ""))))))))))))))))</f>
        <v>0</v>
      </c>
      <c r="Z1253" t="str">
        <f>IF(('1 - Cover page'!$B$9-I1253)=0,"0", IF(('1 - Cover page'!$B$9-I1253)= 1,"1", IF(('1 - Cover page'!$B$9-I1253)= 2,"2", IF(('1 - Cover page'!$B$9-I1253)= 3,"3", IF(('1 - Cover page'!$B$9-I1253)= 4,"4", IF(('1 - Cover page'!$B$9-I1253)= 5,"5", IF(('1 - Cover page'!$B$9-I1253)= 6,"6", IF(('1 - Cover page'!$B$9-I1253)= 7,"7", IF(('1 - Cover page'!$B$9-I1253)= 8,"8", IF(('1 - Cover page'!$B$9-I1253)= 9,"9", IF(('1 - Cover page'!$B$9-I1253)= 10,"10", IF(('1 - Cover page'!$B$9-I1253)= 11,"11", IF(('1 - Cover page'!$B$9-I1253)= 12,"12", IF(('1 - Cover page'!$B$9-I1253)= 13,"13", IF(('1 - Cover page'!$B$9-I1253)= 14,"14", IF(('1 - Cover page'!$B$9-I1253)= 15,"15",  ""))))))))))))))))</f>
        <v>0</v>
      </c>
      <c r="AA1253" t="e">
        <f>VLOOKUP(E1253,'Age group'!$A$2:$B$7,2,TRUE)</f>
        <v>#N/A</v>
      </c>
    </row>
    <row r="1254" spans="1:27" ht="12.75" x14ac:dyDescent="0.2">
      <c r="A1254" s="30">
        <v>1251</v>
      </c>
      <c r="B1254" s="31"/>
      <c r="C1254" s="31"/>
      <c r="D1254" s="32"/>
      <c r="E1254" s="104"/>
      <c r="F1254" s="31"/>
      <c r="G1254" s="31"/>
      <c r="H1254" s="33"/>
      <c r="I1254" s="16"/>
      <c r="J1254" s="34"/>
      <c r="K1254" s="34"/>
      <c r="L1254" s="35"/>
      <c r="M1254" s="36"/>
      <c r="N1254" s="37"/>
      <c r="O1254" s="37"/>
      <c r="P1254" s="37"/>
      <c r="Q1254" s="38"/>
      <c r="R1254" s="38"/>
      <c r="S1254" s="37"/>
      <c r="T1254" s="39"/>
      <c r="U1254" s="39"/>
      <c r="V1254" s="40"/>
      <c r="X1254" t="str">
        <f>IF(('1 - Cover page'!$B$9-M1254)&lt;6,"&lt;=5 Days","&gt;5 Days")</f>
        <v>&lt;=5 Days</v>
      </c>
      <c r="Y1254" t="str">
        <f>IF(('1 - Cover page'!$B$9-M1254)=0,"0", IF(('1 - Cover page'!$B$9-M1254)= 1,"1", IF(('1 - Cover page'!$B$9-M1254)= 2,"2", IF(('1 - Cover page'!$B$9-M1254)= 3,"3", IF(('1 - Cover page'!$B$9-M1254)= 4,"4", IF(('1 - Cover page'!$B$9-M1254)= 5,"5", IF(('1 - Cover page'!$B$9-M1254)= 6,"6", IF(('1 - Cover page'!$B$9-M1254)= 7,"7", IF(('1 - Cover page'!$B$9-M1254)= 8,"8", IF(('1 - Cover page'!$B$9-M1254)= 9,"9", IF(('1 - Cover page'!$B$9-M1254)= 10,"10", IF(('1 - Cover page'!$B$9-M1254)= 11,"11", IF(('1 - Cover page'!$B$9-M1254)= 12,"12", IF(('1 - Cover page'!$B$9-M1254)= 13,"13", IF(('1 - Cover page'!$B$9-M1254)= 14,"14", IF(('1 - Cover page'!$B$9-M1254)= 15,"15",  ""))))))))))))))))</f>
        <v>0</v>
      </c>
      <c r="Z1254" t="str">
        <f>IF(('1 - Cover page'!$B$9-I1254)=0,"0", IF(('1 - Cover page'!$B$9-I1254)= 1,"1", IF(('1 - Cover page'!$B$9-I1254)= 2,"2", IF(('1 - Cover page'!$B$9-I1254)= 3,"3", IF(('1 - Cover page'!$B$9-I1254)= 4,"4", IF(('1 - Cover page'!$B$9-I1254)= 5,"5", IF(('1 - Cover page'!$B$9-I1254)= 6,"6", IF(('1 - Cover page'!$B$9-I1254)= 7,"7", IF(('1 - Cover page'!$B$9-I1254)= 8,"8", IF(('1 - Cover page'!$B$9-I1254)= 9,"9", IF(('1 - Cover page'!$B$9-I1254)= 10,"10", IF(('1 - Cover page'!$B$9-I1254)= 11,"11", IF(('1 - Cover page'!$B$9-I1254)= 12,"12", IF(('1 - Cover page'!$B$9-I1254)= 13,"13", IF(('1 - Cover page'!$B$9-I1254)= 14,"14", IF(('1 - Cover page'!$B$9-I1254)= 15,"15",  ""))))))))))))))))</f>
        <v>0</v>
      </c>
      <c r="AA1254" t="e">
        <f>VLOOKUP(E1254,'Age group'!$A$2:$B$7,2,TRUE)</f>
        <v>#N/A</v>
      </c>
    </row>
    <row r="1255" spans="1:27" ht="12.75" x14ac:dyDescent="0.2">
      <c r="A1255" s="30">
        <v>1252</v>
      </c>
      <c r="B1255" s="31"/>
      <c r="C1255" s="31"/>
      <c r="D1255" s="32"/>
      <c r="E1255" s="104"/>
      <c r="F1255" s="31"/>
      <c r="G1255" s="31"/>
      <c r="H1255" s="33"/>
      <c r="I1255" s="16"/>
      <c r="J1255" s="34"/>
      <c r="K1255" s="34"/>
      <c r="L1255" s="35"/>
      <c r="M1255" s="36"/>
      <c r="N1255" s="37"/>
      <c r="O1255" s="37"/>
      <c r="P1255" s="37"/>
      <c r="Q1255" s="38"/>
      <c r="R1255" s="38"/>
      <c r="S1255" s="37"/>
      <c r="T1255" s="39"/>
      <c r="U1255" s="39"/>
      <c r="V1255" s="40"/>
      <c r="X1255" t="str">
        <f>IF(('1 - Cover page'!$B$9-M1255)&lt;6,"&lt;=5 Days","&gt;5 Days")</f>
        <v>&lt;=5 Days</v>
      </c>
      <c r="Y1255" t="str">
        <f>IF(('1 - Cover page'!$B$9-M1255)=0,"0", IF(('1 - Cover page'!$B$9-M1255)= 1,"1", IF(('1 - Cover page'!$B$9-M1255)= 2,"2", IF(('1 - Cover page'!$B$9-M1255)= 3,"3", IF(('1 - Cover page'!$B$9-M1255)= 4,"4", IF(('1 - Cover page'!$B$9-M1255)= 5,"5", IF(('1 - Cover page'!$B$9-M1255)= 6,"6", IF(('1 - Cover page'!$B$9-M1255)= 7,"7", IF(('1 - Cover page'!$B$9-M1255)= 8,"8", IF(('1 - Cover page'!$B$9-M1255)= 9,"9", IF(('1 - Cover page'!$B$9-M1255)= 10,"10", IF(('1 - Cover page'!$B$9-M1255)= 11,"11", IF(('1 - Cover page'!$B$9-M1255)= 12,"12", IF(('1 - Cover page'!$B$9-M1255)= 13,"13", IF(('1 - Cover page'!$B$9-M1255)= 14,"14", IF(('1 - Cover page'!$B$9-M1255)= 15,"15",  ""))))))))))))))))</f>
        <v>0</v>
      </c>
      <c r="Z1255" t="str">
        <f>IF(('1 - Cover page'!$B$9-I1255)=0,"0", IF(('1 - Cover page'!$B$9-I1255)= 1,"1", IF(('1 - Cover page'!$B$9-I1255)= 2,"2", IF(('1 - Cover page'!$B$9-I1255)= 3,"3", IF(('1 - Cover page'!$B$9-I1255)= 4,"4", IF(('1 - Cover page'!$B$9-I1255)= 5,"5", IF(('1 - Cover page'!$B$9-I1255)= 6,"6", IF(('1 - Cover page'!$B$9-I1255)= 7,"7", IF(('1 - Cover page'!$B$9-I1255)= 8,"8", IF(('1 - Cover page'!$B$9-I1255)= 9,"9", IF(('1 - Cover page'!$B$9-I1255)= 10,"10", IF(('1 - Cover page'!$B$9-I1255)= 11,"11", IF(('1 - Cover page'!$B$9-I1255)= 12,"12", IF(('1 - Cover page'!$B$9-I1255)= 13,"13", IF(('1 - Cover page'!$B$9-I1255)= 14,"14", IF(('1 - Cover page'!$B$9-I1255)= 15,"15",  ""))))))))))))))))</f>
        <v>0</v>
      </c>
      <c r="AA1255" t="e">
        <f>VLOOKUP(E1255,'Age group'!$A$2:$B$7,2,TRUE)</f>
        <v>#N/A</v>
      </c>
    </row>
    <row r="1256" spans="1:27" ht="12.75" x14ac:dyDescent="0.2">
      <c r="A1256" s="30">
        <v>1253</v>
      </c>
      <c r="B1256" s="31"/>
      <c r="C1256" s="31"/>
      <c r="D1256" s="32"/>
      <c r="E1256" s="104"/>
      <c r="F1256" s="31"/>
      <c r="G1256" s="31"/>
      <c r="H1256" s="33"/>
      <c r="I1256" s="16"/>
      <c r="J1256" s="34"/>
      <c r="K1256" s="34"/>
      <c r="L1256" s="35"/>
      <c r="M1256" s="36"/>
      <c r="N1256" s="37"/>
      <c r="O1256" s="37"/>
      <c r="P1256" s="37"/>
      <c r="Q1256" s="38"/>
      <c r="R1256" s="38"/>
      <c r="S1256" s="37"/>
      <c r="T1256" s="39"/>
      <c r="U1256" s="39"/>
      <c r="V1256" s="40"/>
      <c r="X1256" t="str">
        <f>IF(('1 - Cover page'!$B$9-M1256)&lt;6,"&lt;=5 Days","&gt;5 Days")</f>
        <v>&lt;=5 Days</v>
      </c>
      <c r="Y1256" t="str">
        <f>IF(('1 - Cover page'!$B$9-M1256)=0,"0", IF(('1 - Cover page'!$B$9-M1256)= 1,"1", IF(('1 - Cover page'!$B$9-M1256)= 2,"2", IF(('1 - Cover page'!$B$9-M1256)= 3,"3", IF(('1 - Cover page'!$B$9-M1256)= 4,"4", IF(('1 - Cover page'!$B$9-M1256)= 5,"5", IF(('1 - Cover page'!$B$9-M1256)= 6,"6", IF(('1 - Cover page'!$B$9-M1256)= 7,"7", IF(('1 - Cover page'!$B$9-M1256)= 8,"8", IF(('1 - Cover page'!$B$9-M1256)= 9,"9", IF(('1 - Cover page'!$B$9-M1256)= 10,"10", IF(('1 - Cover page'!$B$9-M1256)= 11,"11", IF(('1 - Cover page'!$B$9-M1256)= 12,"12", IF(('1 - Cover page'!$B$9-M1256)= 13,"13", IF(('1 - Cover page'!$B$9-M1256)= 14,"14", IF(('1 - Cover page'!$B$9-M1256)= 15,"15",  ""))))))))))))))))</f>
        <v>0</v>
      </c>
      <c r="Z1256" t="str">
        <f>IF(('1 - Cover page'!$B$9-I1256)=0,"0", IF(('1 - Cover page'!$B$9-I1256)= 1,"1", IF(('1 - Cover page'!$B$9-I1256)= 2,"2", IF(('1 - Cover page'!$B$9-I1256)= 3,"3", IF(('1 - Cover page'!$B$9-I1256)= 4,"4", IF(('1 - Cover page'!$B$9-I1256)= 5,"5", IF(('1 - Cover page'!$B$9-I1256)= 6,"6", IF(('1 - Cover page'!$B$9-I1256)= 7,"7", IF(('1 - Cover page'!$B$9-I1256)= 8,"8", IF(('1 - Cover page'!$B$9-I1256)= 9,"9", IF(('1 - Cover page'!$B$9-I1256)= 10,"10", IF(('1 - Cover page'!$B$9-I1256)= 11,"11", IF(('1 - Cover page'!$B$9-I1256)= 12,"12", IF(('1 - Cover page'!$B$9-I1256)= 13,"13", IF(('1 - Cover page'!$B$9-I1256)= 14,"14", IF(('1 - Cover page'!$B$9-I1256)= 15,"15",  ""))))))))))))))))</f>
        <v>0</v>
      </c>
      <c r="AA1256" t="e">
        <f>VLOOKUP(E1256,'Age group'!$A$2:$B$7,2,TRUE)</f>
        <v>#N/A</v>
      </c>
    </row>
    <row r="1257" spans="1:27" ht="12.75" x14ac:dyDescent="0.2">
      <c r="A1257" s="30">
        <v>1254</v>
      </c>
      <c r="B1257" s="31"/>
      <c r="C1257" s="31"/>
      <c r="D1257" s="32"/>
      <c r="E1257" s="104"/>
      <c r="F1257" s="31"/>
      <c r="G1257" s="31"/>
      <c r="H1257" s="33"/>
      <c r="I1257" s="16"/>
      <c r="J1257" s="34"/>
      <c r="K1257" s="34"/>
      <c r="L1257" s="35"/>
      <c r="M1257" s="36"/>
      <c r="N1257" s="37"/>
      <c r="O1257" s="37"/>
      <c r="P1257" s="37"/>
      <c r="Q1257" s="38"/>
      <c r="R1257" s="38"/>
      <c r="S1257" s="37"/>
      <c r="T1257" s="39"/>
      <c r="U1257" s="39"/>
      <c r="V1257" s="40"/>
      <c r="X1257" t="str">
        <f>IF(('1 - Cover page'!$B$9-M1257)&lt;6,"&lt;=5 Days","&gt;5 Days")</f>
        <v>&lt;=5 Days</v>
      </c>
      <c r="Y1257" t="str">
        <f>IF(('1 - Cover page'!$B$9-M1257)=0,"0", IF(('1 - Cover page'!$B$9-M1257)= 1,"1", IF(('1 - Cover page'!$B$9-M1257)= 2,"2", IF(('1 - Cover page'!$B$9-M1257)= 3,"3", IF(('1 - Cover page'!$B$9-M1257)= 4,"4", IF(('1 - Cover page'!$B$9-M1257)= 5,"5", IF(('1 - Cover page'!$B$9-M1257)= 6,"6", IF(('1 - Cover page'!$B$9-M1257)= 7,"7", IF(('1 - Cover page'!$B$9-M1257)= 8,"8", IF(('1 - Cover page'!$B$9-M1257)= 9,"9", IF(('1 - Cover page'!$B$9-M1257)= 10,"10", IF(('1 - Cover page'!$B$9-M1257)= 11,"11", IF(('1 - Cover page'!$B$9-M1257)= 12,"12", IF(('1 - Cover page'!$B$9-M1257)= 13,"13", IF(('1 - Cover page'!$B$9-M1257)= 14,"14", IF(('1 - Cover page'!$B$9-M1257)= 15,"15",  ""))))))))))))))))</f>
        <v>0</v>
      </c>
      <c r="Z1257" t="str">
        <f>IF(('1 - Cover page'!$B$9-I1257)=0,"0", IF(('1 - Cover page'!$B$9-I1257)= 1,"1", IF(('1 - Cover page'!$B$9-I1257)= 2,"2", IF(('1 - Cover page'!$B$9-I1257)= 3,"3", IF(('1 - Cover page'!$B$9-I1257)= 4,"4", IF(('1 - Cover page'!$B$9-I1257)= 5,"5", IF(('1 - Cover page'!$B$9-I1257)= 6,"6", IF(('1 - Cover page'!$B$9-I1257)= 7,"7", IF(('1 - Cover page'!$B$9-I1257)= 8,"8", IF(('1 - Cover page'!$B$9-I1257)= 9,"9", IF(('1 - Cover page'!$B$9-I1257)= 10,"10", IF(('1 - Cover page'!$B$9-I1257)= 11,"11", IF(('1 - Cover page'!$B$9-I1257)= 12,"12", IF(('1 - Cover page'!$B$9-I1257)= 13,"13", IF(('1 - Cover page'!$B$9-I1257)= 14,"14", IF(('1 - Cover page'!$B$9-I1257)= 15,"15",  ""))))))))))))))))</f>
        <v>0</v>
      </c>
      <c r="AA1257" t="e">
        <f>VLOOKUP(E1257,'Age group'!$A$2:$B$7,2,TRUE)</f>
        <v>#N/A</v>
      </c>
    </row>
    <row r="1258" spans="1:27" ht="12.75" x14ac:dyDescent="0.2">
      <c r="A1258" s="30">
        <v>1255</v>
      </c>
      <c r="B1258" s="31"/>
      <c r="C1258" s="31"/>
      <c r="D1258" s="32"/>
      <c r="E1258" s="104"/>
      <c r="F1258" s="31"/>
      <c r="G1258" s="31"/>
      <c r="H1258" s="33"/>
      <c r="I1258" s="16"/>
      <c r="J1258" s="34"/>
      <c r="K1258" s="34"/>
      <c r="L1258" s="35"/>
      <c r="M1258" s="36"/>
      <c r="N1258" s="37"/>
      <c r="O1258" s="37"/>
      <c r="P1258" s="37"/>
      <c r="Q1258" s="38"/>
      <c r="R1258" s="38"/>
      <c r="S1258" s="37"/>
      <c r="T1258" s="39"/>
      <c r="U1258" s="39"/>
      <c r="V1258" s="40"/>
      <c r="X1258" t="str">
        <f>IF(('1 - Cover page'!$B$9-M1258)&lt;6,"&lt;=5 Days","&gt;5 Days")</f>
        <v>&lt;=5 Days</v>
      </c>
      <c r="Y1258" t="str">
        <f>IF(('1 - Cover page'!$B$9-M1258)=0,"0", IF(('1 - Cover page'!$B$9-M1258)= 1,"1", IF(('1 - Cover page'!$B$9-M1258)= 2,"2", IF(('1 - Cover page'!$B$9-M1258)= 3,"3", IF(('1 - Cover page'!$B$9-M1258)= 4,"4", IF(('1 - Cover page'!$B$9-M1258)= 5,"5", IF(('1 - Cover page'!$B$9-M1258)= 6,"6", IF(('1 - Cover page'!$B$9-M1258)= 7,"7", IF(('1 - Cover page'!$B$9-M1258)= 8,"8", IF(('1 - Cover page'!$B$9-M1258)= 9,"9", IF(('1 - Cover page'!$B$9-M1258)= 10,"10", IF(('1 - Cover page'!$B$9-M1258)= 11,"11", IF(('1 - Cover page'!$B$9-M1258)= 12,"12", IF(('1 - Cover page'!$B$9-M1258)= 13,"13", IF(('1 - Cover page'!$B$9-M1258)= 14,"14", IF(('1 - Cover page'!$B$9-M1258)= 15,"15",  ""))))))))))))))))</f>
        <v>0</v>
      </c>
      <c r="Z1258" t="str">
        <f>IF(('1 - Cover page'!$B$9-I1258)=0,"0", IF(('1 - Cover page'!$B$9-I1258)= 1,"1", IF(('1 - Cover page'!$B$9-I1258)= 2,"2", IF(('1 - Cover page'!$B$9-I1258)= 3,"3", IF(('1 - Cover page'!$B$9-I1258)= 4,"4", IF(('1 - Cover page'!$B$9-I1258)= 5,"5", IF(('1 - Cover page'!$B$9-I1258)= 6,"6", IF(('1 - Cover page'!$B$9-I1258)= 7,"7", IF(('1 - Cover page'!$B$9-I1258)= 8,"8", IF(('1 - Cover page'!$B$9-I1258)= 9,"9", IF(('1 - Cover page'!$B$9-I1258)= 10,"10", IF(('1 - Cover page'!$B$9-I1258)= 11,"11", IF(('1 - Cover page'!$B$9-I1258)= 12,"12", IF(('1 - Cover page'!$B$9-I1258)= 13,"13", IF(('1 - Cover page'!$B$9-I1258)= 14,"14", IF(('1 - Cover page'!$B$9-I1258)= 15,"15",  ""))))))))))))))))</f>
        <v>0</v>
      </c>
      <c r="AA1258" t="e">
        <f>VLOOKUP(E1258,'Age group'!$A$2:$B$7,2,TRUE)</f>
        <v>#N/A</v>
      </c>
    </row>
    <row r="1259" spans="1:27" ht="12.75" x14ac:dyDescent="0.2">
      <c r="A1259" s="30">
        <v>1256</v>
      </c>
      <c r="B1259" s="31"/>
      <c r="C1259" s="31"/>
      <c r="D1259" s="32"/>
      <c r="E1259" s="104"/>
      <c r="F1259" s="31"/>
      <c r="G1259" s="31"/>
      <c r="H1259" s="33"/>
      <c r="I1259" s="16"/>
      <c r="J1259" s="34"/>
      <c r="K1259" s="34"/>
      <c r="L1259" s="35"/>
      <c r="M1259" s="36"/>
      <c r="N1259" s="37"/>
      <c r="O1259" s="37"/>
      <c r="P1259" s="37"/>
      <c r="Q1259" s="38"/>
      <c r="R1259" s="38"/>
      <c r="S1259" s="37"/>
      <c r="T1259" s="39"/>
      <c r="U1259" s="39"/>
      <c r="V1259" s="40"/>
      <c r="X1259" t="str">
        <f>IF(('1 - Cover page'!$B$9-M1259)&lt;6,"&lt;=5 Days","&gt;5 Days")</f>
        <v>&lt;=5 Days</v>
      </c>
      <c r="Y1259" t="str">
        <f>IF(('1 - Cover page'!$B$9-M1259)=0,"0", IF(('1 - Cover page'!$B$9-M1259)= 1,"1", IF(('1 - Cover page'!$B$9-M1259)= 2,"2", IF(('1 - Cover page'!$B$9-M1259)= 3,"3", IF(('1 - Cover page'!$B$9-M1259)= 4,"4", IF(('1 - Cover page'!$B$9-M1259)= 5,"5", IF(('1 - Cover page'!$B$9-M1259)= 6,"6", IF(('1 - Cover page'!$B$9-M1259)= 7,"7", IF(('1 - Cover page'!$B$9-M1259)= 8,"8", IF(('1 - Cover page'!$B$9-M1259)= 9,"9", IF(('1 - Cover page'!$B$9-M1259)= 10,"10", IF(('1 - Cover page'!$B$9-M1259)= 11,"11", IF(('1 - Cover page'!$B$9-M1259)= 12,"12", IF(('1 - Cover page'!$B$9-M1259)= 13,"13", IF(('1 - Cover page'!$B$9-M1259)= 14,"14", IF(('1 - Cover page'!$B$9-M1259)= 15,"15",  ""))))))))))))))))</f>
        <v>0</v>
      </c>
      <c r="Z1259" t="str">
        <f>IF(('1 - Cover page'!$B$9-I1259)=0,"0", IF(('1 - Cover page'!$B$9-I1259)= 1,"1", IF(('1 - Cover page'!$B$9-I1259)= 2,"2", IF(('1 - Cover page'!$B$9-I1259)= 3,"3", IF(('1 - Cover page'!$B$9-I1259)= 4,"4", IF(('1 - Cover page'!$B$9-I1259)= 5,"5", IF(('1 - Cover page'!$B$9-I1259)= 6,"6", IF(('1 - Cover page'!$B$9-I1259)= 7,"7", IF(('1 - Cover page'!$B$9-I1259)= 8,"8", IF(('1 - Cover page'!$B$9-I1259)= 9,"9", IF(('1 - Cover page'!$B$9-I1259)= 10,"10", IF(('1 - Cover page'!$B$9-I1259)= 11,"11", IF(('1 - Cover page'!$B$9-I1259)= 12,"12", IF(('1 - Cover page'!$B$9-I1259)= 13,"13", IF(('1 - Cover page'!$B$9-I1259)= 14,"14", IF(('1 - Cover page'!$B$9-I1259)= 15,"15",  ""))))))))))))))))</f>
        <v>0</v>
      </c>
      <c r="AA1259" t="e">
        <f>VLOOKUP(E1259,'Age group'!$A$2:$B$7,2,TRUE)</f>
        <v>#N/A</v>
      </c>
    </row>
    <row r="1260" spans="1:27" ht="12.75" x14ac:dyDescent="0.2">
      <c r="A1260" s="30">
        <v>1257</v>
      </c>
      <c r="B1260" s="31"/>
      <c r="C1260" s="31"/>
      <c r="D1260" s="32"/>
      <c r="E1260" s="104"/>
      <c r="F1260" s="31"/>
      <c r="G1260" s="31"/>
      <c r="H1260" s="33"/>
      <c r="I1260" s="16"/>
      <c r="J1260" s="34"/>
      <c r="K1260" s="34"/>
      <c r="L1260" s="35"/>
      <c r="M1260" s="36"/>
      <c r="N1260" s="37"/>
      <c r="O1260" s="37"/>
      <c r="P1260" s="37"/>
      <c r="Q1260" s="38"/>
      <c r="R1260" s="38"/>
      <c r="S1260" s="37"/>
      <c r="T1260" s="39"/>
      <c r="U1260" s="39"/>
      <c r="V1260" s="40"/>
      <c r="X1260" t="str">
        <f>IF(('1 - Cover page'!$B$9-M1260)&lt;6,"&lt;=5 Days","&gt;5 Days")</f>
        <v>&lt;=5 Days</v>
      </c>
      <c r="Y1260" t="str">
        <f>IF(('1 - Cover page'!$B$9-M1260)=0,"0", IF(('1 - Cover page'!$B$9-M1260)= 1,"1", IF(('1 - Cover page'!$B$9-M1260)= 2,"2", IF(('1 - Cover page'!$B$9-M1260)= 3,"3", IF(('1 - Cover page'!$B$9-M1260)= 4,"4", IF(('1 - Cover page'!$B$9-M1260)= 5,"5", IF(('1 - Cover page'!$B$9-M1260)= 6,"6", IF(('1 - Cover page'!$B$9-M1260)= 7,"7", IF(('1 - Cover page'!$B$9-M1260)= 8,"8", IF(('1 - Cover page'!$B$9-M1260)= 9,"9", IF(('1 - Cover page'!$B$9-M1260)= 10,"10", IF(('1 - Cover page'!$B$9-M1260)= 11,"11", IF(('1 - Cover page'!$B$9-M1260)= 12,"12", IF(('1 - Cover page'!$B$9-M1260)= 13,"13", IF(('1 - Cover page'!$B$9-M1260)= 14,"14", IF(('1 - Cover page'!$B$9-M1260)= 15,"15",  ""))))))))))))))))</f>
        <v>0</v>
      </c>
      <c r="Z1260" t="str">
        <f>IF(('1 - Cover page'!$B$9-I1260)=0,"0", IF(('1 - Cover page'!$B$9-I1260)= 1,"1", IF(('1 - Cover page'!$B$9-I1260)= 2,"2", IF(('1 - Cover page'!$B$9-I1260)= 3,"3", IF(('1 - Cover page'!$B$9-I1260)= 4,"4", IF(('1 - Cover page'!$B$9-I1260)= 5,"5", IF(('1 - Cover page'!$B$9-I1260)= 6,"6", IF(('1 - Cover page'!$B$9-I1260)= 7,"7", IF(('1 - Cover page'!$B$9-I1260)= 8,"8", IF(('1 - Cover page'!$B$9-I1260)= 9,"9", IF(('1 - Cover page'!$B$9-I1260)= 10,"10", IF(('1 - Cover page'!$B$9-I1260)= 11,"11", IF(('1 - Cover page'!$B$9-I1260)= 12,"12", IF(('1 - Cover page'!$B$9-I1260)= 13,"13", IF(('1 - Cover page'!$B$9-I1260)= 14,"14", IF(('1 - Cover page'!$B$9-I1260)= 15,"15",  ""))))))))))))))))</f>
        <v>0</v>
      </c>
      <c r="AA1260" t="e">
        <f>VLOOKUP(E1260,'Age group'!$A$2:$B$7,2,TRUE)</f>
        <v>#N/A</v>
      </c>
    </row>
    <row r="1261" spans="1:27" ht="12.75" x14ac:dyDescent="0.2">
      <c r="A1261" s="30">
        <v>1258</v>
      </c>
      <c r="B1261" s="31"/>
      <c r="C1261" s="31"/>
      <c r="D1261" s="32"/>
      <c r="E1261" s="104"/>
      <c r="F1261" s="31"/>
      <c r="G1261" s="31"/>
      <c r="H1261" s="33"/>
      <c r="I1261" s="16"/>
      <c r="J1261" s="34"/>
      <c r="K1261" s="34"/>
      <c r="L1261" s="35"/>
      <c r="M1261" s="36"/>
      <c r="N1261" s="37"/>
      <c r="O1261" s="37"/>
      <c r="P1261" s="37"/>
      <c r="Q1261" s="38"/>
      <c r="R1261" s="38"/>
      <c r="S1261" s="37"/>
      <c r="T1261" s="39"/>
      <c r="U1261" s="39"/>
      <c r="V1261" s="40"/>
      <c r="X1261" t="str">
        <f>IF(('1 - Cover page'!$B$9-M1261)&lt;6,"&lt;=5 Days","&gt;5 Days")</f>
        <v>&lt;=5 Days</v>
      </c>
      <c r="Y1261" t="str">
        <f>IF(('1 - Cover page'!$B$9-M1261)=0,"0", IF(('1 - Cover page'!$B$9-M1261)= 1,"1", IF(('1 - Cover page'!$B$9-M1261)= 2,"2", IF(('1 - Cover page'!$B$9-M1261)= 3,"3", IF(('1 - Cover page'!$B$9-M1261)= 4,"4", IF(('1 - Cover page'!$B$9-M1261)= 5,"5", IF(('1 - Cover page'!$B$9-M1261)= 6,"6", IF(('1 - Cover page'!$B$9-M1261)= 7,"7", IF(('1 - Cover page'!$B$9-M1261)= 8,"8", IF(('1 - Cover page'!$B$9-M1261)= 9,"9", IF(('1 - Cover page'!$B$9-M1261)= 10,"10", IF(('1 - Cover page'!$B$9-M1261)= 11,"11", IF(('1 - Cover page'!$B$9-M1261)= 12,"12", IF(('1 - Cover page'!$B$9-M1261)= 13,"13", IF(('1 - Cover page'!$B$9-M1261)= 14,"14", IF(('1 - Cover page'!$B$9-M1261)= 15,"15",  ""))))))))))))))))</f>
        <v>0</v>
      </c>
      <c r="Z1261" t="str">
        <f>IF(('1 - Cover page'!$B$9-I1261)=0,"0", IF(('1 - Cover page'!$B$9-I1261)= 1,"1", IF(('1 - Cover page'!$B$9-I1261)= 2,"2", IF(('1 - Cover page'!$B$9-I1261)= 3,"3", IF(('1 - Cover page'!$B$9-I1261)= 4,"4", IF(('1 - Cover page'!$B$9-I1261)= 5,"5", IF(('1 - Cover page'!$B$9-I1261)= 6,"6", IF(('1 - Cover page'!$B$9-I1261)= 7,"7", IF(('1 - Cover page'!$B$9-I1261)= 8,"8", IF(('1 - Cover page'!$B$9-I1261)= 9,"9", IF(('1 - Cover page'!$B$9-I1261)= 10,"10", IF(('1 - Cover page'!$B$9-I1261)= 11,"11", IF(('1 - Cover page'!$B$9-I1261)= 12,"12", IF(('1 - Cover page'!$B$9-I1261)= 13,"13", IF(('1 - Cover page'!$B$9-I1261)= 14,"14", IF(('1 - Cover page'!$B$9-I1261)= 15,"15",  ""))))))))))))))))</f>
        <v>0</v>
      </c>
      <c r="AA1261" t="e">
        <f>VLOOKUP(E1261,'Age group'!$A$2:$B$7,2,TRUE)</f>
        <v>#N/A</v>
      </c>
    </row>
    <row r="1262" spans="1:27" ht="12.75" x14ac:dyDescent="0.2">
      <c r="A1262" s="30">
        <v>1259</v>
      </c>
      <c r="B1262" s="31"/>
      <c r="C1262" s="31"/>
      <c r="D1262" s="32"/>
      <c r="E1262" s="104"/>
      <c r="F1262" s="31"/>
      <c r="G1262" s="31"/>
      <c r="H1262" s="33"/>
      <c r="I1262" s="16"/>
      <c r="J1262" s="34"/>
      <c r="K1262" s="34"/>
      <c r="L1262" s="35"/>
      <c r="M1262" s="36"/>
      <c r="N1262" s="37"/>
      <c r="O1262" s="37"/>
      <c r="P1262" s="37"/>
      <c r="Q1262" s="38"/>
      <c r="R1262" s="38"/>
      <c r="S1262" s="37"/>
      <c r="T1262" s="39"/>
      <c r="U1262" s="39"/>
      <c r="V1262" s="40"/>
      <c r="X1262" t="str">
        <f>IF(('1 - Cover page'!$B$9-M1262)&lt;6,"&lt;=5 Days","&gt;5 Days")</f>
        <v>&lt;=5 Days</v>
      </c>
      <c r="Y1262" t="str">
        <f>IF(('1 - Cover page'!$B$9-M1262)=0,"0", IF(('1 - Cover page'!$B$9-M1262)= 1,"1", IF(('1 - Cover page'!$B$9-M1262)= 2,"2", IF(('1 - Cover page'!$B$9-M1262)= 3,"3", IF(('1 - Cover page'!$B$9-M1262)= 4,"4", IF(('1 - Cover page'!$B$9-M1262)= 5,"5", IF(('1 - Cover page'!$B$9-M1262)= 6,"6", IF(('1 - Cover page'!$B$9-M1262)= 7,"7", IF(('1 - Cover page'!$B$9-M1262)= 8,"8", IF(('1 - Cover page'!$B$9-M1262)= 9,"9", IF(('1 - Cover page'!$B$9-M1262)= 10,"10", IF(('1 - Cover page'!$B$9-M1262)= 11,"11", IF(('1 - Cover page'!$B$9-M1262)= 12,"12", IF(('1 - Cover page'!$B$9-M1262)= 13,"13", IF(('1 - Cover page'!$B$9-M1262)= 14,"14", IF(('1 - Cover page'!$B$9-M1262)= 15,"15",  ""))))))))))))))))</f>
        <v>0</v>
      </c>
      <c r="Z1262" t="str">
        <f>IF(('1 - Cover page'!$B$9-I1262)=0,"0", IF(('1 - Cover page'!$B$9-I1262)= 1,"1", IF(('1 - Cover page'!$B$9-I1262)= 2,"2", IF(('1 - Cover page'!$B$9-I1262)= 3,"3", IF(('1 - Cover page'!$B$9-I1262)= 4,"4", IF(('1 - Cover page'!$B$9-I1262)= 5,"5", IF(('1 - Cover page'!$B$9-I1262)= 6,"6", IF(('1 - Cover page'!$B$9-I1262)= 7,"7", IF(('1 - Cover page'!$B$9-I1262)= 8,"8", IF(('1 - Cover page'!$B$9-I1262)= 9,"9", IF(('1 - Cover page'!$B$9-I1262)= 10,"10", IF(('1 - Cover page'!$B$9-I1262)= 11,"11", IF(('1 - Cover page'!$B$9-I1262)= 12,"12", IF(('1 - Cover page'!$B$9-I1262)= 13,"13", IF(('1 - Cover page'!$B$9-I1262)= 14,"14", IF(('1 - Cover page'!$B$9-I1262)= 15,"15",  ""))))))))))))))))</f>
        <v>0</v>
      </c>
      <c r="AA1262" t="e">
        <f>VLOOKUP(E1262,'Age group'!$A$2:$B$7,2,TRUE)</f>
        <v>#N/A</v>
      </c>
    </row>
    <row r="1263" spans="1:27" ht="12.75" x14ac:dyDescent="0.2">
      <c r="A1263" s="30">
        <v>1260</v>
      </c>
      <c r="B1263" s="31"/>
      <c r="C1263" s="31"/>
      <c r="D1263" s="32"/>
      <c r="E1263" s="104"/>
      <c r="F1263" s="31"/>
      <c r="G1263" s="31"/>
      <c r="H1263" s="33"/>
      <c r="I1263" s="16"/>
      <c r="J1263" s="34"/>
      <c r="K1263" s="34"/>
      <c r="L1263" s="35"/>
      <c r="M1263" s="36"/>
      <c r="N1263" s="37"/>
      <c r="O1263" s="37"/>
      <c r="P1263" s="37"/>
      <c r="Q1263" s="38"/>
      <c r="R1263" s="38"/>
      <c r="S1263" s="37"/>
      <c r="T1263" s="39"/>
      <c r="U1263" s="39"/>
      <c r="V1263" s="40"/>
      <c r="X1263" t="str">
        <f>IF(('1 - Cover page'!$B$9-M1263)&lt;6,"&lt;=5 Days","&gt;5 Days")</f>
        <v>&lt;=5 Days</v>
      </c>
      <c r="Y1263" t="str">
        <f>IF(('1 - Cover page'!$B$9-M1263)=0,"0", IF(('1 - Cover page'!$B$9-M1263)= 1,"1", IF(('1 - Cover page'!$B$9-M1263)= 2,"2", IF(('1 - Cover page'!$B$9-M1263)= 3,"3", IF(('1 - Cover page'!$B$9-M1263)= 4,"4", IF(('1 - Cover page'!$B$9-M1263)= 5,"5", IF(('1 - Cover page'!$B$9-M1263)= 6,"6", IF(('1 - Cover page'!$B$9-M1263)= 7,"7", IF(('1 - Cover page'!$B$9-M1263)= 8,"8", IF(('1 - Cover page'!$B$9-M1263)= 9,"9", IF(('1 - Cover page'!$B$9-M1263)= 10,"10", IF(('1 - Cover page'!$B$9-M1263)= 11,"11", IF(('1 - Cover page'!$B$9-M1263)= 12,"12", IF(('1 - Cover page'!$B$9-M1263)= 13,"13", IF(('1 - Cover page'!$B$9-M1263)= 14,"14", IF(('1 - Cover page'!$B$9-M1263)= 15,"15",  ""))))))))))))))))</f>
        <v>0</v>
      </c>
      <c r="Z1263" t="str">
        <f>IF(('1 - Cover page'!$B$9-I1263)=0,"0", IF(('1 - Cover page'!$B$9-I1263)= 1,"1", IF(('1 - Cover page'!$B$9-I1263)= 2,"2", IF(('1 - Cover page'!$B$9-I1263)= 3,"3", IF(('1 - Cover page'!$B$9-I1263)= 4,"4", IF(('1 - Cover page'!$B$9-I1263)= 5,"5", IF(('1 - Cover page'!$B$9-I1263)= 6,"6", IF(('1 - Cover page'!$B$9-I1263)= 7,"7", IF(('1 - Cover page'!$B$9-I1263)= 8,"8", IF(('1 - Cover page'!$B$9-I1263)= 9,"9", IF(('1 - Cover page'!$B$9-I1263)= 10,"10", IF(('1 - Cover page'!$B$9-I1263)= 11,"11", IF(('1 - Cover page'!$B$9-I1263)= 12,"12", IF(('1 - Cover page'!$B$9-I1263)= 13,"13", IF(('1 - Cover page'!$B$9-I1263)= 14,"14", IF(('1 - Cover page'!$B$9-I1263)= 15,"15",  ""))))))))))))))))</f>
        <v>0</v>
      </c>
      <c r="AA1263" t="e">
        <f>VLOOKUP(E1263,'Age group'!$A$2:$B$7,2,TRUE)</f>
        <v>#N/A</v>
      </c>
    </row>
    <row r="1264" spans="1:27" ht="12.75" x14ac:dyDescent="0.2">
      <c r="A1264" s="30">
        <v>1261</v>
      </c>
      <c r="B1264" s="31"/>
      <c r="C1264" s="31"/>
      <c r="D1264" s="32"/>
      <c r="E1264" s="104"/>
      <c r="F1264" s="31"/>
      <c r="G1264" s="31"/>
      <c r="H1264" s="33"/>
      <c r="I1264" s="16"/>
      <c r="J1264" s="34"/>
      <c r="K1264" s="34"/>
      <c r="L1264" s="35"/>
      <c r="M1264" s="36"/>
      <c r="N1264" s="37"/>
      <c r="O1264" s="37"/>
      <c r="P1264" s="37"/>
      <c r="Q1264" s="38"/>
      <c r="R1264" s="38"/>
      <c r="S1264" s="37"/>
      <c r="T1264" s="39"/>
      <c r="U1264" s="39"/>
      <c r="V1264" s="40"/>
      <c r="X1264" t="str">
        <f>IF(('1 - Cover page'!$B$9-M1264)&lt;6,"&lt;=5 Days","&gt;5 Days")</f>
        <v>&lt;=5 Days</v>
      </c>
      <c r="Y1264" t="str">
        <f>IF(('1 - Cover page'!$B$9-M1264)=0,"0", IF(('1 - Cover page'!$B$9-M1264)= 1,"1", IF(('1 - Cover page'!$B$9-M1264)= 2,"2", IF(('1 - Cover page'!$B$9-M1264)= 3,"3", IF(('1 - Cover page'!$B$9-M1264)= 4,"4", IF(('1 - Cover page'!$B$9-M1264)= 5,"5", IF(('1 - Cover page'!$B$9-M1264)= 6,"6", IF(('1 - Cover page'!$B$9-M1264)= 7,"7", IF(('1 - Cover page'!$B$9-M1264)= 8,"8", IF(('1 - Cover page'!$B$9-M1264)= 9,"9", IF(('1 - Cover page'!$B$9-M1264)= 10,"10", IF(('1 - Cover page'!$B$9-M1264)= 11,"11", IF(('1 - Cover page'!$B$9-M1264)= 12,"12", IF(('1 - Cover page'!$B$9-M1264)= 13,"13", IF(('1 - Cover page'!$B$9-M1264)= 14,"14", IF(('1 - Cover page'!$B$9-M1264)= 15,"15",  ""))))))))))))))))</f>
        <v>0</v>
      </c>
      <c r="Z1264" t="str">
        <f>IF(('1 - Cover page'!$B$9-I1264)=0,"0", IF(('1 - Cover page'!$B$9-I1264)= 1,"1", IF(('1 - Cover page'!$B$9-I1264)= 2,"2", IF(('1 - Cover page'!$B$9-I1264)= 3,"3", IF(('1 - Cover page'!$B$9-I1264)= 4,"4", IF(('1 - Cover page'!$B$9-I1264)= 5,"5", IF(('1 - Cover page'!$B$9-I1264)= 6,"6", IF(('1 - Cover page'!$B$9-I1264)= 7,"7", IF(('1 - Cover page'!$B$9-I1264)= 8,"8", IF(('1 - Cover page'!$B$9-I1264)= 9,"9", IF(('1 - Cover page'!$B$9-I1264)= 10,"10", IF(('1 - Cover page'!$B$9-I1264)= 11,"11", IF(('1 - Cover page'!$B$9-I1264)= 12,"12", IF(('1 - Cover page'!$B$9-I1264)= 13,"13", IF(('1 - Cover page'!$B$9-I1264)= 14,"14", IF(('1 - Cover page'!$B$9-I1264)= 15,"15",  ""))))))))))))))))</f>
        <v>0</v>
      </c>
      <c r="AA1264" t="e">
        <f>VLOOKUP(E1264,'Age group'!$A$2:$B$7,2,TRUE)</f>
        <v>#N/A</v>
      </c>
    </row>
    <row r="1265" spans="1:27" ht="12.75" x14ac:dyDescent="0.2">
      <c r="A1265" s="30">
        <v>1262</v>
      </c>
      <c r="B1265" s="31"/>
      <c r="C1265" s="31"/>
      <c r="D1265" s="32"/>
      <c r="E1265" s="104"/>
      <c r="F1265" s="31"/>
      <c r="G1265" s="31"/>
      <c r="H1265" s="33"/>
      <c r="I1265" s="16"/>
      <c r="J1265" s="34"/>
      <c r="K1265" s="34"/>
      <c r="L1265" s="35"/>
      <c r="M1265" s="36"/>
      <c r="N1265" s="37"/>
      <c r="O1265" s="37"/>
      <c r="P1265" s="37"/>
      <c r="Q1265" s="38"/>
      <c r="R1265" s="38"/>
      <c r="S1265" s="37"/>
      <c r="T1265" s="39"/>
      <c r="U1265" s="39"/>
      <c r="V1265" s="40"/>
      <c r="X1265" t="str">
        <f>IF(('1 - Cover page'!$B$9-M1265)&lt;6,"&lt;=5 Days","&gt;5 Days")</f>
        <v>&lt;=5 Days</v>
      </c>
      <c r="Y1265" t="str">
        <f>IF(('1 - Cover page'!$B$9-M1265)=0,"0", IF(('1 - Cover page'!$B$9-M1265)= 1,"1", IF(('1 - Cover page'!$B$9-M1265)= 2,"2", IF(('1 - Cover page'!$B$9-M1265)= 3,"3", IF(('1 - Cover page'!$B$9-M1265)= 4,"4", IF(('1 - Cover page'!$B$9-M1265)= 5,"5", IF(('1 - Cover page'!$B$9-M1265)= 6,"6", IF(('1 - Cover page'!$B$9-M1265)= 7,"7", IF(('1 - Cover page'!$B$9-M1265)= 8,"8", IF(('1 - Cover page'!$B$9-M1265)= 9,"9", IF(('1 - Cover page'!$B$9-M1265)= 10,"10", IF(('1 - Cover page'!$B$9-M1265)= 11,"11", IF(('1 - Cover page'!$B$9-M1265)= 12,"12", IF(('1 - Cover page'!$B$9-M1265)= 13,"13", IF(('1 - Cover page'!$B$9-M1265)= 14,"14", IF(('1 - Cover page'!$B$9-M1265)= 15,"15",  ""))))))))))))))))</f>
        <v>0</v>
      </c>
      <c r="Z1265" t="str">
        <f>IF(('1 - Cover page'!$B$9-I1265)=0,"0", IF(('1 - Cover page'!$B$9-I1265)= 1,"1", IF(('1 - Cover page'!$B$9-I1265)= 2,"2", IF(('1 - Cover page'!$B$9-I1265)= 3,"3", IF(('1 - Cover page'!$B$9-I1265)= 4,"4", IF(('1 - Cover page'!$B$9-I1265)= 5,"5", IF(('1 - Cover page'!$B$9-I1265)= 6,"6", IF(('1 - Cover page'!$B$9-I1265)= 7,"7", IF(('1 - Cover page'!$B$9-I1265)= 8,"8", IF(('1 - Cover page'!$B$9-I1265)= 9,"9", IF(('1 - Cover page'!$B$9-I1265)= 10,"10", IF(('1 - Cover page'!$B$9-I1265)= 11,"11", IF(('1 - Cover page'!$B$9-I1265)= 12,"12", IF(('1 - Cover page'!$B$9-I1265)= 13,"13", IF(('1 - Cover page'!$B$9-I1265)= 14,"14", IF(('1 - Cover page'!$B$9-I1265)= 15,"15",  ""))))))))))))))))</f>
        <v>0</v>
      </c>
      <c r="AA1265" t="e">
        <f>VLOOKUP(E1265,'Age group'!$A$2:$B$7,2,TRUE)</f>
        <v>#N/A</v>
      </c>
    </row>
    <row r="1266" spans="1:27" ht="12.75" x14ac:dyDescent="0.2">
      <c r="A1266" s="30">
        <v>1263</v>
      </c>
      <c r="B1266" s="31"/>
      <c r="C1266" s="31"/>
      <c r="D1266" s="32"/>
      <c r="E1266" s="104"/>
      <c r="F1266" s="31"/>
      <c r="G1266" s="31"/>
      <c r="H1266" s="33"/>
      <c r="I1266" s="16"/>
      <c r="J1266" s="34"/>
      <c r="K1266" s="34"/>
      <c r="L1266" s="35"/>
      <c r="M1266" s="36"/>
      <c r="N1266" s="37"/>
      <c r="O1266" s="37"/>
      <c r="P1266" s="37"/>
      <c r="Q1266" s="38"/>
      <c r="R1266" s="38"/>
      <c r="S1266" s="37"/>
      <c r="T1266" s="39"/>
      <c r="U1266" s="39"/>
      <c r="V1266" s="40"/>
      <c r="X1266" t="str">
        <f>IF(('1 - Cover page'!$B$9-M1266)&lt;6,"&lt;=5 Days","&gt;5 Days")</f>
        <v>&lt;=5 Days</v>
      </c>
      <c r="Y1266" t="str">
        <f>IF(('1 - Cover page'!$B$9-M1266)=0,"0", IF(('1 - Cover page'!$B$9-M1266)= 1,"1", IF(('1 - Cover page'!$B$9-M1266)= 2,"2", IF(('1 - Cover page'!$B$9-M1266)= 3,"3", IF(('1 - Cover page'!$B$9-M1266)= 4,"4", IF(('1 - Cover page'!$B$9-M1266)= 5,"5", IF(('1 - Cover page'!$B$9-M1266)= 6,"6", IF(('1 - Cover page'!$B$9-M1266)= 7,"7", IF(('1 - Cover page'!$B$9-M1266)= 8,"8", IF(('1 - Cover page'!$B$9-M1266)= 9,"9", IF(('1 - Cover page'!$B$9-M1266)= 10,"10", IF(('1 - Cover page'!$B$9-M1266)= 11,"11", IF(('1 - Cover page'!$B$9-M1266)= 12,"12", IF(('1 - Cover page'!$B$9-M1266)= 13,"13", IF(('1 - Cover page'!$B$9-M1266)= 14,"14", IF(('1 - Cover page'!$B$9-M1266)= 15,"15",  ""))))))))))))))))</f>
        <v>0</v>
      </c>
      <c r="Z1266" t="str">
        <f>IF(('1 - Cover page'!$B$9-I1266)=0,"0", IF(('1 - Cover page'!$B$9-I1266)= 1,"1", IF(('1 - Cover page'!$B$9-I1266)= 2,"2", IF(('1 - Cover page'!$B$9-I1266)= 3,"3", IF(('1 - Cover page'!$B$9-I1266)= 4,"4", IF(('1 - Cover page'!$B$9-I1266)= 5,"5", IF(('1 - Cover page'!$B$9-I1266)= 6,"6", IF(('1 - Cover page'!$B$9-I1266)= 7,"7", IF(('1 - Cover page'!$B$9-I1266)= 8,"8", IF(('1 - Cover page'!$B$9-I1266)= 9,"9", IF(('1 - Cover page'!$B$9-I1266)= 10,"10", IF(('1 - Cover page'!$B$9-I1266)= 11,"11", IF(('1 - Cover page'!$B$9-I1266)= 12,"12", IF(('1 - Cover page'!$B$9-I1266)= 13,"13", IF(('1 - Cover page'!$B$9-I1266)= 14,"14", IF(('1 - Cover page'!$B$9-I1266)= 15,"15",  ""))))))))))))))))</f>
        <v>0</v>
      </c>
      <c r="AA1266" t="e">
        <f>VLOOKUP(E1266,'Age group'!$A$2:$B$7,2,TRUE)</f>
        <v>#N/A</v>
      </c>
    </row>
    <row r="1267" spans="1:27" ht="12.75" x14ac:dyDescent="0.2">
      <c r="A1267" s="30">
        <v>1264</v>
      </c>
      <c r="B1267" s="31"/>
      <c r="C1267" s="31"/>
      <c r="D1267" s="32"/>
      <c r="E1267" s="104"/>
      <c r="F1267" s="31"/>
      <c r="G1267" s="31"/>
      <c r="H1267" s="33"/>
      <c r="I1267" s="16"/>
      <c r="J1267" s="34"/>
      <c r="K1267" s="34"/>
      <c r="L1267" s="35"/>
      <c r="M1267" s="36"/>
      <c r="N1267" s="37"/>
      <c r="O1267" s="37"/>
      <c r="P1267" s="37"/>
      <c r="Q1267" s="38"/>
      <c r="R1267" s="38"/>
      <c r="S1267" s="37"/>
      <c r="T1267" s="39"/>
      <c r="U1267" s="39"/>
      <c r="V1267" s="40"/>
      <c r="X1267" t="str">
        <f>IF(('1 - Cover page'!$B$9-M1267)&lt;6,"&lt;=5 Days","&gt;5 Days")</f>
        <v>&lt;=5 Days</v>
      </c>
      <c r="Y1267" t="str">
        <f>IF(('1 - Cover page'!$B$9-M1267)=0,"0", IF(('1 - Cover page'!$B$9-M1267)= 1,"1", IF(('1 - Cover page'!$B$9-M1267)= 2,"2", IF(('1 - Cover page'!$B$9-M1267)= 3,"3", IF(('1 - Cover page'!$B$9-M1267)= 4,"4", IF(('1 - Cover page'!$B$9-M1267)= 5,"5", IF(('1 - Cover page'!$B$9-M1267)= 6,"6", IF(('1 - Cover page'!$B$9-M1267)= 7,"7", IF(('1 - Cover page'!$B$9-M1267)= 8,"8", IF(('1 - Cover page'!$B$9-M1267)= 9,"9", IF(('1 - Cover page'!$B$9-M1267)= 10,"10", IF(('1 - Cover page'!$B$9-M1267)= 11,"11", IF(('1 - Cover page'!$B$9-M1267)= 12,"12", IF(('1 - Cover page'!$B$9-M1267)= 13,"13", IF(('1 - Cover page'!$B$9-M1267)= 14,"14", IF(('1 - Cover page'!$B$9-M1267)= 15,"15",  ""))))))))))))))))</f>
        <v>0</v>
      </c>
      <c r="Z1267" t="str">
        <f>IF(('1 - Cover page'!$B$9-I1267)=0,"0", IF(('1 - Cover page'!$B$9-I1267)= 1,"1", IF(('1 - Cover page'!$B$9-I1267)= 2,"2", IF(('1 - Cover page'!$B$9-I1267)= 3,"3", IF(('1 - Cover page'!$B$9-I1267)= 4,"4", IF(('1 - Cover page'!$B$9-I1267)= 5,"5", IF(('1 - Cover page'!$B$9-I1267)= 6,"6", IF(('1 - Cover page'!$B$9-I1267)= 7,"7", IF(('1 - Cover page'!$B$9-I1267)= 8,"8", IF(('1 - Cover page'!$B$9-I1267)= 9,"9", IF(('1 - Cover page'!$B$9-I1267)= 10,"10", IF(('1 - Cover page'!$B$9-I1267)= 11,"11", IF(('1 - Cover page'!$B$9-I1267)= 12,"12", IF(('1 - Cover page'!$B$9-I1267)= 13,"13", IF(('1 - Cover page'!$B$9-I1267)= 14,"14", IF(('1 - Cover page'!$B$9-I1267)= 15,"15",  ""))))))))))))))))</f>
        <v>0</v>
      </c>
      <c r="AA1267" t="e">
        <f>VLOOKUP(E1267,'Age group'!$A$2:$B$7,2,TRUE)</f>
        <v>#N/A</v>
      </c>
    </row>
    <row r="1268" spans="1:27" ht="12.75" x14ac:dyDescent="0.2">
      <c r="A1268" s="30">
        <v>1265</v>
      </c>
      <c r="B1268" s="31"/>
      <c r="C1268" s="31"/>
      <c r="D1268" s="32"/>
      <c r="E1268" s="104"/>
      <c r="F1268" s="31"/>
      <c r="G1268" s="31"/>
      <c r="H1268" s="33"/>
      <c r="I1268" s="16"/>
      <c r="J1268" s="34"/>
      <c r="K1268" s="34"/>
      <c r="L1268" s="35"/>
      <c r="M1268" s="36"/>
      <c r="N1268" s="37"/>
      <c r="O1268" s="37"/>
      <c r="P1268" s="37"/>
      <c r="Q1268" s="38"/>
      <c r="R1268" s="38"/>
      <c r="S1268" s="37"/>
      <c r="T1268" s="39"/>
      <c r="U1268" s="39"/>
      <c r="V1268" s="40"/>
      <c r="X1268" t="str">
        <f>IF(('1 - Cover page'!$B$9-M1268)&lt;6,"&lt;=5 Days","&gt;5 Days")</f>
        <v>&lt;=5 Days</v>
      </c>
      <c r="Y1268" t="str">
        <f>IF(('1 - Cover page'!$B$9-M1268)=0,"0", IF(('1 - Cover page'!$B$9-M1268)= 1,"1", IF(('1 - Cover page'!$B$9-M1268)= 2,"2", IF(('1 - Cover page'!$B$9-M1268)= 3,"3", IF(('1 - Cover page'!$B$9-M1268)= 4,"4", IF(('1 - Cover page'!$B$9-M1268)= 5,"5", IF(('1 - Cover page'!$B$9-M1268)= 6,"6", IF(('1 - Cover page'!$B$9-M1268)= 7,"7", IF(('1 - Cover page'!$B$9-M1268)= 8,"8", IF(('1 - Cover page'!$B$9-M1268)= 9,"9", IF(('1 - Cover page'!$B$9-M1268)= 10,"10", IF(('1 - Cover page'!$B$9-M1268)= 11,"11", IF(('1 - Cover page'!$B$9-M1268)= 12,"12", IF(('1 - Cover page'!$B$9-M1268)= 13,"13", IF(('1 - Cover page'!$B$9-M1268)= 14,"14", IF(('1 - Cover page'!$B$9-M1268)= 15,"15",  ""))))))))))))))))</f>
        <v>0</v>
      </c>
      <c r="Z1268" t="str">
        <f>IF(('1 - Cover page'!$B$9-I1268)=0,"0", IF(('1 - Cover page'!$B$9-I1268)= 1,"1", IF(('1 - Cover page'!$B$9-I1268)= 2,"2", IF(('1 - Cover page'!$B$9-I1268)= 3,"3", IF(('1 - Cover page'!$B$9-I1268)= 4,"4", IF(('1 - Cover page'!$B$9-I1268)= 5,"5", IF(('1 - Cover page'!$B$9-I1268)= 6,"6", IF(('1 - Cover page'!$B$9-I1268)= 7,"7", IF(('1 - Cover page'!$B$9-I1268)= 8,"8", IF(('1 - Cover page'!$B$9-I1268)= 9,"9", IF(('1 - Cover page'!$B$9-I1268)= 10,"10", IF(('1 - Cover page'!$B$9-I1268)= 11,"11", IF(('1 - Cover page'!$B$9-I1268)= 12,"12", IF(('1 - Cover page'!$B$9-I1268)= 13,"13", IF(('1 - Cover page'!$B$9-I1268)= 14,"14", IF(('1 - Cover page'!$B$9-I1268)= 15,"15",  ""))))))))))))))))</f>
        <v>0</v>
      </c>
      <c r="AA1268" t="e">
        <f>VLOOKUP(E1268,'Age group'!$A$2:$B$7,2,TRUE)</f>
        <v>#N/A</v>
      </c>
    </row>
    <row r="1269" spans="1:27" ht="12.75" x14ac:dyDescent="0.2">
      <c r="A1269" s="30">
        <v>1266</v>
      </c>
      <c r="B1269" s="31"/>
      <c r="C1269" s="31"/>
      <c r="D1269" s="32"/>
      <c r="E1269" s="104"/>
      <c r="F1269" s="31"/>
      <c r="G1269" s="31"/>
      <c r="H1269" s="33"/>
      <c r="I1269" s="16"/>
      <c r="J1269" s="34"/>
      <c r="K1269" s="34"/>
      <c r="L1269" s="35"/>
      <c r="M1269" s="36"/>
      <c r="N1269" s="37"/>
      <c r="O1269" s="37"/>
      <c r="P1269" s="37"/>
      <c r="Q1269" s="38"/>
      <c r="R1269" s="38"/>
      <c r="S1269" s="37"/>
      <c r="T1269" s="39"/>
      <c r="U1269" s="39"/>
      <c r="V1269" s="40"/>
      <c r="X1269" t="str">
        <f>IF(('1 - Cover page'!$B$9-M1269)&lt;6,"&lt;=5 Days","&gt;5 Days")</f>
        <v>&lt;=5 Days</v>
      </c>
      <c r="Y1269" t="str">
        <f>IF(('1 - Cover page'!$B$9-M1269)=0,"0", IF(('1 - Cover page'!$B$9-M1269)= 1,"1", IF(('1 - Cover page'!$B$9-M1269)= 2,"2", IF(('1 - Cover page'!$B$9-M1269)= 3,"3", IF(('1 - Cover page'!$B$9-M1269)= 4,"4", IF(('1 - Cover page'!$B$9-M1269)= 5,"5", IF(('1 - Cover page'!$B$9-M1269)= 6,"6", IF(('1 - Cover page'!$B$9-M1269)= 7,"7", IF(('1 - Cover page'!$B$9-M1269)= 8,"8", IF(('1 - Cover page'!$B$9-M1269)= 9,"9", IF(('1 - Cover page'!$B$9-M1269)= 10,"10", IF(('1 - Cover page'!$B$9-M1269)= 11,"11", IF(('1 - Cover page'!$B$9-M1269)= 12,"12", IF(('1 - Cover page'!$B$9-M1269)= 13,"13", IF(('1 - Cover page'!$B$9-M1269)= 14,"14", IF(('1 - Cover page'!$B$9-M1269)= 15,"15",  ""))))))))))))))))</f>
        <v>0</v>
      </c>
      <c r="Z1269" t="str">
        <f>IF(('1 - Cover page'!$B$9-I1269)=0,"0", IF(('1 - Cover page'!$B$9-I1269)= 1,"1", IF(('1 - Cover page'!$B$9-I1269)= 2,"2", IF(('1 - Cover page'!$B$9-I1269)= 3,"3", IF(('1 - Cover page'!$B$9-I1269)= 4,"4", IF(('1 - Cover page'!$B$9-I1269)= 5,"5", IF(('1 - Cover page'!$B$9-I1269)= 6,"6", IF(('1 - Cover page'!$B$9-I1269)= 7,"7", IF(('1 - Cover page'!$B$9-I1269)= 8,"8", IF(('1 - Cover page'!$B$9-I1269)= 9,"9", IF(('1 - Cover page'!$B$9-I1269)= 10,"10", IF(('1 - Cover page'!$B$9-I1269)= 11,"11", IF(('1 - Cover page'!$B$9-I1269)= 12,"12", IF(('1 - Cover page'!$B$9-I1269)= 13,"13", IF(('1 - Cover page'!$B$9-I1269)= 14,"14", IF(('1 - Cover page'!$B$9-I1269)= 15,"15",  ""))))))))))))))))</f>
        <v>0</v>
      </c>
      <c r="AA1269" t="e">
        <f>VLOOKUP(E1269,'Age group'!$A$2:$B$7,2,TRUE)</f>
        <v>#N/A</v>
      </c>
    </row>
    <row r="1270" spans="1:27" ht="12.75" x14ac:dyDescent="0.2">
      <c r="A1270" s="30">
        <v>1267</v>
      </c>
      <c r="B1270" s="31"/>
      <c r="C1270" s="31"/>
      <c r="D1270" s="32"/>
      <c r="E1270" s="104"/>
      <c r="F1270" s="31"/>
      <c r="G1270" s="31"/>
      <c r="H1270" s="33"/>
      <c r="I1270" s="16"/>
      <c r="J1270" s="34"/>
      <c r="K1270" s="34"/>
      <c r="L1270" s="35"/>
      <c r="M1270" s="36"/>
      <c r="N1270" s="37"/>
      <c r="O1270" s="37"/>
      <c r="P1270" s="37"/>
      <c r="Q1270" s="38"/>
      <c r="R1270" s="38"/>
      <c r="S1270" s="37"/>
      <c r="T1270" s="39"/>
      <c r="U1270" s="39"/>
      <c r="V1270" s="40"/>
      <c r="X1270" t="str">
        <f>IF(('1 - Cover page'!$B$9-M1270)&lt;6,"&lt;=5 Days","&gt;5 Days")</f>
        <v>&lt;=5 Days</v>
      </c>
      <c r="Y1270" t="str">
        <f>IF(('1 - Cover page'!$B$9-M1270)=0,"0", IF(('1 - Cover page'!$B$9-M1270)= 1,"1", IF(('1 - Cover page'!$B$9-M1270)= 2,"2", IF(('1 - Cover page'!$B$9-M1270)= 3,"3", IF(('1 - Cover page'!$B$9-M1270)= 4,"4", IF(('1 - Cover page'!$B$9-M1270)= 5,"5", IF(('1 - Cover page'!$B$9-M1270)= 6,"6", IF(('1 - Cover page'!$B$9-M1270)= 7,"7", IF(('1 - Cover page'!$B$9-M1270)= 8,"8", IF(('1 - Cover page'!$B$9-M1270)= 9,"9", IF(('1 - Cover page'!$B$9-M1270)= 10,"10", IF(('1 - Cover page'!$B$9-M1270)= 11,"11", IF(('1 - Cover page'!$B$9-M1270)= 12,"12", IF(('1 - Cover page'!$B$9-M1270)= 13,"13", IF(('1 - Cover page'!$B$9-M1270)= 14,"14", IF(('1 - Cover page'!$B$9-M1270)= 15,"15",  ""))))))))))))))))</f>
        <v>0</v>
      </c>
      <c r="Z1270" t="str">
        <f>IF(('1 - Cover page'!$B$9-I1270)=0,"0", IF(('1 - Cover page'!$B$9-I1270)= 1,"1", IF(('1 - Cover page'!$B$9-I1270)= 2,"2", IF(('1 - Cover page'!$B$9-I1270)= 3,"3", IF(('1 - Cover page'!$B$9-I1270)= 4,"4", IF(('1 - Cover page'!$B$9-I1270)= 5,"5", IF(('1 - Cover page'!$B$9-I1270)= 6,"6", IF(('1 - Cover page'!$B$9-I1270)= 7,"7", IF(('1 - Cover page'!$B$9-I1270)= 8,"8", IF(('1 - Cover page'!$B$9-I1270)= 9,"9", IF(('1 - Cover page'!$B$9-I1270)= 10,"10", IF(('1 - Cover page'!$B$9-I1270)= 11,"11", IF(('1 - Cover page'!$B$9-I1270)= 12,"12", IF(('1 - Cover page'!$B$9-I1270)= 13,"13", IF(('1 - Cover page'!$B$9-I1270)= 14,"14", IF(('1 - Cover page'!$B$9-I1270)= 15,"15",  ""))))))))))))))))</f>
        <v>0</v>
      </c>
      <c r="AA1270" t="e">
        <f>VLOOKUP(E1270,'Age group'!$A$2:$B$7,2,TRUE)</f>
        <v>#N/A</v>
      </c>
    </row>
    <row r="1271" spans="1:27" ht="12.75" x14ac:dyDescent="0.2">
      <c r="A1271" s="30">
        <v>1268</v>
      </c>
      <c r="B1271" s="31"/>
      <c r="C1271" s="31"/>
      <c r="D1271" s="32"/>
      <c r="E1271" s="104"/>
      <c r="F1271" s="31"/>
      <c r="G1271" s="31"/>
      <c r="H1271" s="33"/>
      <c r="I1271" s="16"/>
      <c r="J1271" s="34"/>
      <c r="K1271" s="34"/>
      <c r="L1271" s="35"/>
      <c r="M1271" s="36"/>
      <c r="N1271" s="37"/>
      <c r="O1271" s="37"/>
      <c r="P1271" s="37"/>
      <c r="Q1271" s="38"/>
      <c r="R1271" s="38"/>
      <c r="S1271" s="37"/>
      <c r="T1271" s="39"/>
      <c r="U1271" s="39"/>
      <c r="V1271" s="40"/>
      <c r="X1271" t="str">
        <f>IF(('1 - Cover page'!$B$9-M1271)&lt;6,"&lt;=5 Days","&gt;5 Days")</f>
        <v>&lt;=5 Days</v>
      </c>
      <c r="Y1271" t="str">
        <f>IF(('1 - Cover page'!$B$9-M1271)=0,"0", IF(('1 - Cover page'!$B$9-M1271)= 1,"1", IF(('1 - Cover page'!$B$9-M1271)= 2,"2", IF(('1 - Cover page'!$B$9-M1271)= 3,"3", IF(('1 - Cover page'!$B$9-M1271)= 4,"4", IF(('1 - Cover page'!$B$9-M1271)= 5,"5", IF(('1 - Cover page'!$B$9-M1271)= 6,"6", IF(('1 - Cover page'!$B$9-M1271)= 7,"7", IF(('1 - Cover page'!$B$9-M1271)= 8,"8", IF(('1 - Cover page'!$B$9-M1271)= 9,"9", IF(('1 - Cover page'!$B$9-M1271)= 10,"10", IF(('1 - Cover page'!$B$9-M1271)= 11,"11", IF(('1 - Cover page'!$B$9-M1271)= 12,"12", IF(('1 - Cover page'!$B$9-M1271)= 13,"13", IF(('1 - Cover page'!$B$9-M1271)= 14,"14", IF(('1 - Cover page'!$B$9-M1271)= 15,"15",  ""))))))))))))))))</f>
        <v>0</v>
      </c>
      <c r="Z1271" t="str">
        <f>IF(('1 - Cover page'!$B$9-I1271)=0,"0", IF(('1 - Cover page'!$B$9-I1271)= 1,"1", IF(('1 - Cover page'!$B$9-I1271)= 2,"2", IF(('1 - Cover page'!$B$9-I1271)= 3,"3", IF(('1 - Cover page'!$B$9-I1271)= 4,"4", IF(('1 - Cover page'!$B$9-I1271)= 5,"5", IF(('1 - Cover page'!$B$9-I1271)= 6,"6", IF(('1 - Cover page'!$B$9-I1271)= 7,"7", IF(('1 - Cover page'!$B$9-I1271)= 8,"8", IF(('1 - Cover page'!$B$9-I1271)= 9,"9", IF(('1 - Cover page'!$B$9-I1271)= 10,"10", IF(('1 - Cover page'!$B$9-I1271)= 11,"11", IF(('1 - Cover page'!$B$9-I1271)= 12,"12", IF(('1 - Cover page'!$B$9-I1271)= 13,"13", IF(('1 - Cover page'!$B$9-I1271)= 14,"14", IF(('1 - Cover page'!$B$9-I1271)= 15,"15",  ""))))))))))))))))</f>
        <v>0</v>
      </c>
      <c r="AA1271" t="e">
        <f>VLOOKUP(E1271,'Age group'!$A$2:$B$7,2,TRUE)</f>
        <v>#N/A</v>
      </c>
    </row>
    <row r="1272" spans="1:27" ht="12.75" x14ac:dyDescent="0.2">
      <c r="A1272" s="30">
        <v>1269</v>
      </c>
      <c r="B1272" s="31"/>
      <c r="C1272" s="31"/>
      <c r="D1272" s="32"/>
      <c r="E1272" s="104"/>
      <c r="F1272" s="31"/>
      <c r="G1272" s="31"/>
      <c r="H1272" s="33"/>
      <c r="I1272" s="16"/>
      <c r="J1272" s="34"/>
      <c r="K1272" s="34"/>
      <c r="L1272" s="35"/>
      <c r="M1272" s="36"/>
      <c r="N1272" s="37"/>
      <c r="O1272" s="37"/>
      <c r="P1272" s="37"/>
      <c r="Q1272" s="38"/>
      <c r="R1272" s="38"/>
      <c r="S1272" s="37"/>
      <c r="T1272" s="39"/>
      <c r="U1272" s="39"/>
      <c r="V1272" s="40"/>
      <c r="X1272" t="str">
        <f>IF(('1 - Cover page'!$B$9-M1272)&lt;6,"&lt;=5 Days","&gt;5 Days")</f>
        <v>&lt;=5 Days</v>
      </c>
      <c r="Y1272" t="str">
        <f>IF(('1 - Cover page'!$B$9-M1272)=0,"0", IF(('1 - Cover page'!$B$9-M1272)= 1,"1", IF(('1 - Cover page'!$B$9-M1272)= 2,"2", IF(('1 - Cover page'!$B$9-M1272)= 3,"3", IF(('1 - Cover page'!$B$9-M1272)= 4,"4", IF(('1 - Cover page'!$B$9-M1272)= 5,"5", IF(('1 - Cover page'!$B$9-M1272)= 6,"6", IF(('1 - Cover page'!$B$9-M1272)= 7,"7", IF(('1 - Cover page'!$B$9-M1272)= 8,"8", IF(('1 - Cover page'!$B$9-M1272)= 9,"9", IF(('1 - Cover page'!$B$9-M1272)= 10,"10", IF(('1 - Cover page'!$B$9-M1272)= 11,"11", IF(('1 - Cover page'!$B$9-M1272)= 12,"12", IF(('1 - Cover page'!$B$9-M1272)= 13,"13", IF(('1 - Cover page'!$B$9-M1272)= 14,"14", IF(('1 - Cover page'!$B$9-M1272)= 15,"15",  ""))))))))))))))))</f>
        <v>0</v>
      </c>
      <c r="Z1272" t="str">
        <f>IF(('1 - Cover page'!$B$9-I1272)=0,"0", IF(('1 - Cover page'!$B$9-I1272)= 1,"1", IF(('1 - Cover page'!$B$9-I1272)= 2,"2", IF(('1 - Cover page'!$B$9-I1272)= 3,"3", IF(('1 - Cover page'!$B$9-I1272)= 4,"4", IF(('1 - Cover page'!$B$9-I1272)= 5,"5", IF(('1 - Cover page'!$B$9-I1272)= 6,"6", IF(('1 - Cover page'!$B$9-I1272)= 7,"7", IF(('1 - Cover page'!$B$9-I1272)= 8,"8", IF(('1 - Cover page'!$B$9-I1272)= 9,"9", IF(('1 - Cover page'!$B$9-I1272)= 10,"10", IF(('1 - Cover page'!$B$9-I1272)= 11,"11", IF(('1 - Cover page'!$B$9-I1272)= 12,"12", IF(('1 - Cover page'!$B$9-I1272)= 13,"13", IF(('1 - Cover page'!$B$9-I1272)= 14,"14", IF(('1 - Cover page'!$B$9-I1272)= 15,"15",  ""))))))))))))))))</f>
        <v>0</v>
      </c>
      <c r="AA1272" t="e">
        <f>VLOOKUP(E1272,'Age group'!$A$2:$B$7,2,TRUE)</f>
        <v>#N/A</v>
      </c>
    </row>
    <row r="1273" spans="1:27" ht="12.75" x14ac:dyDescent="0.2">
      <c r="A1273" s="30">
        <v>1270</v>
      </c>
      <c r="B1273" s="31"/>
      <c r="C1273" s="31"/>
      <c r="D1273" s="32"/>
      <c r="E1273" s="104"/>
      <c r="F1273" s="31"/>
      <c r="G1273" s="31"/>
      <c r="H1273" s="33"/>
      <c r="I1273" s="16"/>
      <c r="J1273" s="34"/>
      <c r="K1273" s="34"/>
      <c r="L1273" s="35"/>
      <c r="M1273" s="36"/>
      <c r="N1273" s="37"/>
      <c r="O1273" s="37"/>
      <c r="P1273" s="37"/>
      <c r="Q1273" s="38"/>
      <c r="R1273" s="38"/>
      <c r="S1273" s="37"/>
      <c r="T1273" s="39"/>
      <c r="U1273" s="39"/>
      <c r="V1273" s="40"/>
      <c r="X1273" t="str">
        <f>IF(('1 - Cover page'!$B$9-M1273)&lt;6,"&lt;=5 Days","&gt;5 Days")</f>
        <v>&lt;=5 Days</v>
      </c>
      <c r="Y1273" t="str">
        <f>IF(('1 - Cover page'!$B$9-M1273)=0,"0", IF(('1 - Cover page'!$B$9-M1273)= 1,"1", IF(('1 - Cover page'!$B$9-M1273)= 2,"2", IF(('1 - Cover page'!$B$9-M1273)= 3,"3", IF(('1 - Cover page'!$B$9-M1273)= 4,"4", IF(('1 - Cover page'!$B$9-M1273)= 5,"5", IF(('1 - Cover page'!$B$9-M1273)= 6,"6", IF(('1 - Cover page'!$B$9-M1273)= 7,"7", IF(('1 - Cover page'!$B$9-M1273)= 8,"8", IF(('1 - Cover page'!$B$9-M1273)= 9,"9", IF(('1 - Cover page'!$B$9-M1273)= 10,"10", IF(('1 - Cover page'!$B$9-M1273)= 11,"11", IF(('1 - Cover page'!$B$9-M1273)= 12,"12", IF(('1 - Cover page'!$B$9-M1273)= 13,"13", IF(('1 - Cover page'!$B$9-M1273)= 14,"14", IF(('1 - Cover page'!$B$9-M1273)= 15,"15",  ""))))))))))))))))</f>
        <v>0</v>
      </c>
      <c r="Z1273" t="str">
        <f>IF(('1 - Cover page'!$B$9-I1273)=0,"0", IF(('1 - Cover page'!$B$9-I1273)= 1,"1", IF(('1 - Cover page'!$B$9-I1273)= 2,"2", IF(('1 - Cover page'!$B$9-I1273)= 3,"3", IF(('1 - Cover page'!$B$9-I1273)= 4,"4", IF(('1 - Cover page'!$B$9-I1273)= 5,"5", IF(('1 - Cover page'!$B$9-I1273)= 6,"6", IF(('1 - Cover page'!$B$9-I1273)= 7,"7", IF(('1 - Cover page'!$B$9-I1273)= 8,"8", IF(('1 - Cover page'!$B$9-I1273)= 9,"9", IF(('1 - Cover page'!$B$9-I1273)= 10,"10", IF(('1 - Cover page'!$B$9-I1273)= 11,"11", IF(('1 - Cover page'!$B$9-I1273)= 12,"12", IF(('1 - Cover page'!$B$9-I1273)= 13,"13", IF(('1 - Cover page'!$B$9-I1273)= 14,"14", IF(('1 - Cover page'!$B$9-I1273)= 15,"15",  ""))))))))))))))))</f>
        <v>0</v>
      </c>
      <c r="AA1273" t="e">
        <f>VLOOKUP(E1273,'Age group'!$A$2:$B$7,2,TRUE)</f>
        <v>#N/A</v>
      </c>
    </row>
    <row r="1274" spans="1:27" ht="12.75" x14ac:dyDescent="0.2">
      <c r="A1274" s="30">
        <v>1271</v>
      </c>
      <c r="B1274" s="31"/>
      <c r="C1274" s="31"/>
      <c r="D1274" s="32"/>
      <c r="E1274" s="104"/>
      <c r="F1274" s="31"/>
      <c r="G1274" s="31"/>
      <c r="H1274" s="33"/>
      <c r="I1274" s="16"/>
      <c r="J1274" s="34"/>
      <c r="K1274" s="34"/>
      <c r="L1274" s="35"/>
      <c r="M1274" s="36"/>
      <c r="N1274" s="37"/>
      <c r="O1274" s="37"/>
      <c r="P1274" s="37"/>
      <c r="Q1274" s="38"/>
      <c r="R1274" s="38"/>
      <c r="S1274" s="37"/>
      <c r="T1274" s="39"/>
      <c r="U1274" s="39"/>
      <c r="V1274" s="40"/>
      <c r="X1274" t="str">
        <f>IF(('1 - Cover page'!$B$9-M1274)&lt;6,"&lt;=5 Days","&gt;5 Days")</f>
        <v>&lt;=5 Days</v>
      </c>
      <c r="Y1274" t="str">
        <f>IF(('1 - Cover page'!$B$9-M1274)=0,"0", IF(('1 - Cover page'!$B$9-M1274)= 1,"1", IF(('1 - Cover page'!$B$9-M1274)= 2,"2", IF(('1 - Cover page'!$B$9-M1274)= 3,"3", IF(('1 - Cover page'!$B$9-M1274)= 4,"4", IF(('1 - Cover page'!$B$9-M1274)= 5,"5", IF(('1 - Cover page'!$B$9-M1274)= 6,"6", IF(('1 - Cover page'!$B$9-M1274)= 7,"7", IF(('1 - Cover page'!$B$9-M1274)= 8,"8", IF(('1 - Cover page'!$B$9-M1274)= 9,"9", IF(('1 - Cover page'!$B$9-M1274)= 10,"10", IF(('1 - Cover page'!$B$9-M1274)= 11,"11", IF(('1 - Cover page'!$B$9-M1274)= 12,"12", IF(('1 - Cover page'!$B$9-M1274)= 13,"13", IF(('1 - Cover page'!$B$9-M1274)= 14,"14", IF(('1 - Cover page'!$B$9-M1274)= 15,"15",  ""))))))))))))))))</f>
        <v>0</v>
      </c>
      <c r="Z1274" t="str">
        <f>IF(('1 - Cover page'!$B$9-I1274)=0,"0", IF(('1 - Cover page'!$B$9-I1274)= 1,"1", IF(('1 - Cover page'!$B$9-I1274)= 2,"2", IF(('1 - Cover page'!$B$9-I1274)= 3,"3", IF(('1 - Cover page'!$B$9-I1274)= 4,"4", IF(('1 - Cover page'!$B$9-I1274)= 5,"5", IF(('1 - Cover page'!$B$9-I1274)= 6,"6", IF(('1 - Cover page'!$B$9-I1274)= 7,"7", IF(('1 - Cover page'!$B$9-I1274)= 8,"8", IF(('1 - Cover page'!$B$9-I1274)= 9,"9", IF(('1 - Cover page'!$B$9-I1274)= 10,"10", IF(('1 - Cover page'!$B$9-I1274)= 11,"11", IF(('1 - Cover page'!$B$9-I1274)= 12,"12", IF(('1 - Cover page'!$B$9-I1274)= 13,"13", IF(('1 - Cover page'!$B$9-I1274)= 14,"14", IF(('1 - Cover page'!$B$9-I1274)= 15,"15",  ""))))))))))))))))</f>
        <v>0</v>
      </c>
      <c r="AA1274" t="e">
        <f>VLOOKUP(E1274,'Age group'!$A$2:$B$7,2,TRUE)</f>
        <v>#N/A</v>
      </c>
    </row>
    <row r="1275" spans="1:27" ht="12.75" x14ac:dyDescent="0.2">
      <c r="A1275" s="30">
        <v>1272</v>
      </c>
      <c r="B1275" s="31"/>
      <c r="C1275" s="31"/>
      <c r="D1275" s="32"/>
      <c r="E1275" s="104"/>
      <c r="F1275" s="31"/>
      <c r="G1275" s="31"/>
      <c r="H1275" s="33"/>
      <c r="I1275" s="16"/>
      <c r="J1275" s="34"/>
      <c r="K1275" s="34"/>
      <c r="L1275" s="35"/>
      <c r="M1275" s="36"/>
      <c r="N1275" s="37"/>
      <c r="O1275" s="37"/>
      <c r="P1275" s="37"/>
      <c r="Q1275" s="38"/>
      <c r="R1275" s="38"/>
      <c r="S1275" s="37"/>
      <c r="T1275" s="39"/>
      <c r="U1275" s="39"/>
      <c r="V1275" s="40"/>
      <c r="X1275" t="str">
        <f>IF(('1 - Cover page'!$B$9-M1275)&lt;6,"&lt;=5 Days","&gt;5 Days")</f>
        <v>&lt;=5 Days</v>
      </c>
      <c r="Y1275" t="str">
        <f>IF(('1 - Cover page'!$B$9-M1275)=0,"0", IF(('1 - Cover page'!$B$9-M1275)= 1,"1", IF(('1 - Cover page'!$B$9-M1275)= 2,"2", IF(('1 - Cover page'!$B$9-M1275)= 3,"3", IF(('1 - Cover page'!$B$9-M1275)= 4,"4", IF(('1 - Cover page'!$B$9-M1275)= 5,"5", IF(('1 - Cover page'!$B$9-M1275)= 6,"6", IF(('1 - Cover page'!$B$9-M1275)= 7,"7", IF(('1 - Cover page'!$B$9-M1275)= 8,"8", IF(('1 - Cover page'!$B$9-M1275)= 9,"9", IF(('1 - Cover page'!$B$9-M1275)= 10,"10", IF(('1 - Cover page'!$B$9-M1275)= 11,"11", IF(('1 - Cover page'!$B$9-M1275)= 12,"12", IF(('1 - Cover page'!$B$9-M1275)= 13,"13", IF(('1 - Cover page'!$B$9-M1275)= 14,"14", IF(('1 - Cover page'!$B$9-M1275)= 15,"15",  ""))))))))))))))))</f>
        <v>0</v>
      </c>
      <c r="Z1275" t="str">
        <f>IF(('1 - Cover page'!$B$9-I1275)=0,"0", IF(('1 - Cover page'!$B$9-I1275)= 1,"1", IF(('1 - Cover page'!$B$9-I1275)= 2,"2", IF(('1 - Cover page'!$B$9-I1275)= 3,"3", IF(('1 - Cover page'!$B$9-I1275)= 4,"4", IF(('1 - Cover page'!$B$9-I1275)= 5,"5", IF(('1 - Cover page'!$B$9-I1275)= 6,"6", IF(('1 - Cover page'!$B$9-I1275)= 7,"7", IF(('1 - Cover page'!$B$9-I1275)= 8,"8", IF(('1 - Cover page'!$B$9-I1275)= 9,"9", IF(('1 - Cover page'!$B$9-I1275)= 10,"10", IF(('1 - Cover page'!$B$9-I1275)= 11,"11", IF(('1 - Cover page'!$B$9-I1275)= 12,"12", IF(('1 - Cover page'!$B$9-I1275)= 13,"13", IF(('1 - Cover page'!$B$9-I1275)= 14,"14", IF(('1 - Cover page'!$B$9-I1275)= 15,"15",  ""))))))))))))))))</f>
        <v>0</v>
      </c>
      <c r="AA1275" t="e">
        <f>VLOOKUP(E1275,'Age group'!$A$2:$B$7,2,TRUE)</f>
        <v>#N/A</v>
      </c>
    </row>
    <row r="1276" spans="1:27" ht="12.75" x14ac:dyDescent="0.2">
      <c r="A1276" s="30">
        <v>1273</v>
      </c>
      <c r="B1276" s="31"/>
      <c r="C1276" s="31"/>
      <c r="D1276" s="32"/>
      <c r="E1276" s="104"/>
      <c r="F1276" s="31"/>
      <c r="G1276" s="31"/>
      <c r="H1276" s="33"/>
      <c r="I1276" s="16"/>
      <c r="J1276" s="34"/>
      <c r="K1276" s="34"/>
      <c r="L1276" s="35"/>
      <c r="M1276" s="36"/>
      <c r="N1276" s="37"/>
      <c r="O1276" s="37"/>
      <c r="P1276" s="37"/>
      <c r="Q1276" s="38"/>
      <c r="R1276" s="38"/>
      <c r="S1276" s="37"/>
      <c r="T1276" s="39"/>
      <c r="U1276" s="39"/>
      <c r="V1276" s="40"/>
      <c r="X1276" t="str">
        <f>IF(('1 - Cover page'!$B$9-M1276)&lt;6,"&lt;=5 Days","&gt;5 Days")</f>
        <v>&lt;=5 Days</v>
      </c>
      <c r="Y1276" t="str">
        <f>IF(('1 - Cover page'!$B$9-M1276)=0,"0", IF(('1 - Cover page'!$B$9-M1276)= 1,"1", IF(('1 - Cover page'!$B$9-M1276)= 2,"2", IF(('1 - Cover page'!$B$9-M1276)= 3,"3", IF(('1 - Cover page'!$B$9-M1276)= 4,"4", IF(('1 - Cover page'!$B$9-M1276)= 5,"5", IF(('1 - Cover page'!$B$9-M1276)= 6,"6", IF(('1 - Cover page'!$B$9-M1276)= 7,"7", IF(('1 - Cover page'!$B$9-M1276)= 8,"8", IF(('1 - Cover page'!$B$9-M1276)= 9,"9", IF(('1 - Cover page'!$B$9-M1276)= 10,"10", IF(('1 - Cover page'!$B$9-M1276)= 11,"11", IF(('1 - Cover page'!$B$9-M1276)= 12,"12", IF(('1 - Cover page'!$B$9-M1276)= 13,"13", IF(('1 - Cover page'!$B$9-M1276)= 14,"14", IF(('1 - Cover page'!$B$9-M1276)= 15,"15",  ""))))))))))))))))</f>
        <v>0</v>
      </c>
      <c r="Z1276" t="str">
        <f>IF(('1 - Cover page'!$B$9-I1276)=0,"0", IF(('1 - Cover page'!$B$9-I1276)= 1,"1", IF(('1 - Cover page'!$B$9-I1276)= 2,"2", IF(('1 - Cover page'!$B$9-I1276)= 3,"3", IF(('1 - Cover page'!$B$9-I1276)= 4,"4", IF(('1 - Cover page'!$B$9-I1276)= 5,"5", IF(('1 - Cover page'!$B$9-I1276)= 6,"6", IF(('1 - Cover page'!$B$9-I1276)= 7,"7", IF(('1 - Cover page'!$B$9-I1276)= 8,"8", IF(('1 - Cover page'!$B$9-I1276)= 9,"9", IF(('1 - Cover page'!$B$9-I1276)= 10,"10", IF(('1 - Cover page'!$B$9-I1276)= 11,"11", IF(('1 - Cover page'!$B$9-I1276)= 12,"12", IF(('1 - Cover page'!$B$9-I1276)= 13,"13", IF(('1 - Cover page'!$B$9-I1276)= 14,"14", IF(('1 - Cover page'!$B$9-I1276)= 15,"15",  ""))))))))))))))))</f>
        <v>0</v>
      </c>
      <c r="AA1276" t="e">
        <f>VLOOKUP(E1276,'Age group'!$A$2:$B$7,2,TRUE)</f>
        <v>#N/A</v>
      </c>
    </row>
    <row r="1277" spans="1:27" ht="12.75" x14ac:dyDescent="0.2">
      <c r="A1277" s="30">
        <v>1274</v>
      </c>
      <c r="B1277" s="31"/>
      <c r="C1277" s="31"/>
      <c r="D1277" s="32"/>
      <c r="E1277" s="104"/>
      <c r="F1277" s="31"/>
      <c r="G1277" s="31"/>
      <c r="H1277" s="33"/>
      <c r="I1277" s="16"/>
      <c r="J1277" s="34"/>
      <c r="K1277" s="34"/>
      <c r="L1277" s="35"/>
      <c r="M1277" s="36"/>
      <c r="N1277" s="37"/>
      <c r="O1277" s="37"/>
      <c r="P1277" s="37"/>
      <c r="Q1277" s="38"/>
      <c r="R1277" s="38"/>
      <c r="S1277" s="37"/>
      <c r="T1277" s="39"/>
      <c r="U1277" s="39"/>
      <c r="V1277" s="40"/>
      <c r="X1277" t="str">
        <f>IF(('1 - Cover page'!$B$9-M1277)&lt;6,"&lt;=5 Days","&gt;5 Days")</f>
        <v>&lt;=5 Days</v>
      </c>
      <c r="Y1277" t="str">
        <f>IF(('1 - Cover page'!$B$9-M1277)=0,"0", IF(('1 - Cover page'!$B$9-M1277)= 1,"1", IF(('1 - Cover page'!$B$9-M1277)= 2,"2", IF(('1 - Cover page'!$B$9-M1277)= 3,"3", IF(('1 - Cover page'!$B$9-M1277)= 4,"4", IF(('1 - Cover page'!$B$9-M1277)= 5,"5", IF(('1 - Cover page'!$B$9-M1277)= 6,"6", IF(('1 - Cover page'!$B$9-M1277)= 7,"7", IF(('1 - Cover page'!$B$9-M1277)= 8,"8", IF(('1 - Cover page'!$B$9-M1277)= 9,"9", IF(('1 - Cover page'!$B$9-M1277)= 10,"10", IF(('1 - Cover page'!$B$9-M1277)= 11,"11", IF(('1 - Cover page'!$B$9-M1277)= 12,"12", IF(('1 - Cover page'!$B$9-M1277)= 13,"13", IF(('1 - Cover page'!$B$9-M1277)= 14,"14", IF(('1 - Cover page'!$B$9-M1277)= 15,"15",  ""))))))))))))))))</f>
        <v>0</v>
      </c>
      <c r="Z1277" t="str">
        <f>IF(('1 - Cover page'!$B$9-I1277)=0,"0", IF(('1 - Cover page'!$B$9-I1277)= 1,"1", IF(('1 - Cover page'!$B$9-I1277)= 2,"2", IF(('1 - Cover page'!$B$9-I1277)= 3,"3", IF(('1 - Cover page'!$B$9-I1277)= 4,"4", IF(('1 - Cover page'!$B$9-I1277)= 5,"5", IF(('1 - Cover page'!$B$9-I1277)= 6,"6", IF(('1 - Cover page'!$B$9-I1277)= 7,"7", IF(('1 - Cover page'!$B$9-I1277)= 8,"8", IF(('1 - Cover page'!$B$9-I1277)= 9,"9", IF(('1 - Cover page'!$B$9-I1277)= 10,"10", IF(('1 - Cover page'!$B$9-I1277)= 11,"11", IF(('1 - Cover page'!$B$9-I1277)= 12,"12", IF(('1 - Cover page'!$B$9-I1277)= 13,"13", IF(('1 - Cover page'!$B$9-I1277)= 14,"14", IF(('1 - Cover page'!$B$9-I1277)= 15,"15",  ""))))))))))))))))</f>
        <v>0</v>
      </c>
      <c r="AA1277" t="e">
        <f>VLOOKUP(E1277,'Age group'!$A$2:$B$7,2,TRUE)</f>
        <v>#N/A</v>
      </c>
    </row>
    <row r="1278" spans="1:27" ht="12.75" x14ac:dyDescent="0.2">
      <c r="A1278" s="30">
        <v>1275</v>
      </c>
      <c r="B1278" s="31"/>
      <c r="C1278" s="31"/>
      <c r="D1278" s="32"/>
      <c r="E1278" s="104"/>
      <c r="F1278" s="31"/>
      <c r="G1278" s="31"/>
      <c r="H1278" s="33"/>
      <c r="I1278" s="16"/>
      <c r="J1278" s="34"/>
      <c r="K1278" s="34"/>
      <c r="L1278" s="35"/>
      <c r="M1278" s="36"/>
      <c r="N1278" s="37"/>
      <c r="O1278" s="37"/>
      <c r="P1278" s="37"/>
      <c r="Q1278" s="38"/>
      <c r="R1278" s="38"/>
      <c r="S1278" s="37"/>
      <c r="T1278" s="39"/>
      <c r="U1278" s="39"/>
      <c r="V1278" s="40"/>
      <c r="X1278" t="str">
        <f>IF(('1 - Cover page'!$B$9-M1278)&lt;6,"&lt;=5 Days","&gt;5 Days")</f>
        <v>&lt;=5 Days</v>
      </c>
      <c r="Y1278" t="str">
        <f>IF(('1 - Cover page'!$B$9-M1278)=0,"0", IF(('1 - Cover page'!$B$9-M1278)= 1,"1", IF(('1 - Cover page'!$B$9-M1278)= 2,"2", IF(('1 - Cover page'!$B$9-M1278)= 3,"3", IF(('1 - Cover page'!$B$9-M1278)= 4,"4", IF(('1 - Cover page'!$B$9-M1278)= 5,"5", IF(('1 - Cover page'!$B$9-M1278)= 6,"6", IF(('1 - Cover page'!$B$9-M1278)= 7,"7", IF(('1 - Cover page'!$B$9-M1278)= 8,"8", IF(('1 - Cover page'!$B$9-M1278)= 9,"9", IF(('1 - Cover page'!$B$9-M1278)= 10,"10", IF(('1 - Cover page'!$B$9-M1278)= 11,"11", IF(('1 - Cover page'!$B$9-M1278)= 12,"12", IF(('1 - Cover page'!$B$9-M1278)= 13,"13", IF(('1 - Cover page'!$B$9-M1278)= 14,"14", IF(('1 - Cover page'!$B$9-M1278)= 15,"15",  ""))))))))))))))))</f>
        <v>0</v>
      </c>
      <c r="Z1278" t="str">
        <f>IF(('1 - Cover page'!$B$9-I1278)=0,"0", IF(('1 - Cover page'!$B$9-I1278)= 1,"1", IF(('1 - Cover page'!$B$9-I1278)= 2,"2", IF(('1 - Cover page'!$B$9-I1278)= 3,"3", IF(('1 - Cover page'!$B$9-I1278)= 4,"4", IF(('1 - Cover page'!$B$9-I1278)= 5,"5", IF(('1 - Cover page'!$B$9-I1278)= 6,"6", IF(('1 - Cover page'!$B$9-I1278)= 7,"7", IF(('1 - Cover page'!$B$9-I1278)= 8,"8", IF(('1 - Cover page'!$B$9-I1278)= 9,"9", IF(('1 - Cover page'!$B$9-I1278)= 10,"10", IF(('1 - Cover page'!$B$9-I1278)= 11,"11", IF(('1 - Cover page'!$B$9-I1278)= 12,"12", IF(('1 - Cover page'!$B$9-I1278)= 13,"13", IF(('1 - Cover page'!$B$9-I1278)= 14,"14", IF(('1 - Cover page'!$B$9-I1278)= 15,"15",  ""))))))))))))))))</f>
        <v>0</v>
      </c>
      <c r="AA1278" t="e">
        <f>VLOOKUP(E1278,'Age group'!$A$2:$B$7,2,TRUE)</f>
        <v>#N/A</v>
      </c>
    </row>
    <row r="1279" spans="1:27" ht="12.75" x14ac:dyDescent="0.2">
      <c r="A1279" s="30">
        <v>1276</v>
      </c>
      <c r="B1279" s="31"/>
      <c r="C1279" s="31"/>
      <c r="D1279" s="32"/>
      <c r="E1279" s="104"/>
      <c r="F1279" s="31"/>
      <c r="G1279" s="31"/>
      <c r="H1279" s="33"/>
      <c r="I1279" s="16"/>
      <c r="J1279" s="34"/>
      <c r="K1279" s="34"/>
      <c r="L1279" s="35"/>
      <c r="M1279" s="36"/>
      <c r="N1279" s="37"/>
      <c r="O1279" s="37"/>
      <c r="P1279" s="37"/>
      <c r="Q1279" s="38"/>
      <c r="R1279" s="38"/>
      <c r="S1279" s="37"/>
      <c r="T1279" s="39"/>
      <c r="U1279" s="39"/>
      <c r="V1279" s="40"/>
      <c r="X1279" t="str">
        <f>IF(('1 - Cover page'!$B$9-M1279)&lt;6,"&lt;=5 Days","&gt;5 Days")</f>
        <v>&lt;=5 Days</v>
      </c>
      <c r="Y1279" t="str">
        <f>IF(('1 - Cover page'!$B$9-M1279)=0,"0", IF(('1 - Cover page'!$B$9-M1279)= 1,"1", IF(('1 - Cover page'!$B$9-M1279)= 2,"2", IF(('1 - Cover page'!$B$9-M1279)= 3,"3", IF(('1 - Cover page'!$B$9-M1279)= 4,"4", IF(('1 - Cover page'!$B$9-M1279)= 5,"5", IF(('1 - Cover page'!$B$9-M1279)= 6,"6", IF(('1 - Cover page'!$B$9-M1279)= 7,"7", IF(('1 - Cover page'!$B$9-M1279)= 8,"8", IF(('1 - Cover page'!$B$9-M1279)= 9,"9", IF(('1 - Cover page'!$B$9-M1279)= 10,"10", IF(('1 - Cover page'!$B$9-M1279)= 11,"11", IF(('1 - Cover page'!$B$9-M1279)= 12,"12", IF(('1 - Cover page'!$B$9-M1279)= 13,"13", IF(('1 - Cover page'!$B$9-M1279)= 14,"14", IF(('1 - Cover page'!$B$9-M1279)= 15,"15",  ""))))))))))))))))</f>
        <v>0</v>
      </c>
      <c r="Z1279" t="str">
        <f>IF(('1 - Cover page'!$B$9-I1279)=0,"0", IF(('1 - Cover page'!$B$9-I1279)= 1,"1", IF(('1 - Cover page'!$B$9-I1279)= 2,"2", IF(('1 - Cover page'!$B$9-I1279)= 3,"3", IF(('1 - Cover page'!$B$9-I1279)= 4,"4", IF(('1 - Cover page'!$B$9-I1279)= 5,"5", IF(('1 - Cover page'!$B$9-I1279)= 6,"6", IF(('1 - Cover page'!$B$9-I1279)= 7,"7", IF(('1 - Cover page'!$B$9-I1279)= 8,"8", IF(('1 - Cover page'!$B$9-I1279)= 9,"9", IF(('1 - Cover page'!$B$9-I1279)= 10,"10", IF(('1 - Cover page'!$B$9-I1279)= 11,"11", IF(('1 - Cover page'!$B$9-I1279)= 12,"12", IF(('1 - Cover page'!$B$9-I1279)= 13,"13", IF(('1 - Cover page'!$B$9-I1279)= 14,"14", IF(('1 - Cover page'!$B$9-I1279)= 15,"15",  ""))))))))))))))))</f>
        <v>0</v>
      </c>
      <c r="AA1279" t="e">
        <f>VLOOKUP(E1279,'Age group'!$A$2:$B$7,2,TRUE)</f>
        <v>#N/A</v>
      </c>
    </row>
    <row r="1280" spans="1:27" ht="12.75" x14ac:dyDescent="0.2">
      <c r="A1280" s="30">
        <v>1277</v>
      </c>
      <c r="B1280" s="31"/>
      <c r="C1280" s="31"/>
      <c r="D1280" s="32"/>
      <c r="E1280" s="104"/>
      <c r="F1280" s="31"/>
      <c r="G1280" s="31"/>
      <c r="H1280" s="33"/>
      <c r="I1280" s="16"/>
      <c r="J1280" s="34"/>
      <c r="K1280" s="34"/>
      <c r="L1280" s="35"/>
      <c r="M1280" s="36"/>
      <c r="N1280" s="37"/>
      <c r="O1280" s="37"/>
      <c r="P1280" s="37"/>
      <c r="Q1280" s="38"/>
      <c r="R1280" s="38"/>
      <c r="S1280" s="37"/>
      <c r="T1280" s="39"/>
      <c r="U1280" s="39"/>
      <c r="V1280" s="40"/>
      <c r="X1280" t="str">
        <f>IF(('1 - Cover page'!$B$9-M1280)&lt;6,"&lt;=5 Days","&gt;5 Days")</f>
        <v>&lt;=5 Days</v>
      </c>
      <c r="Y1280" t="str">
        <f>IF(('1 - Cover page'!$B$9-M1280)=0,"0", IF(('1 - Cover page'!$B$9-M1280)= 1,"1", IF(('1 - Cover page'!$B$9-M1280)= 2,"2", IF(('1 - Cover page'!$B$9-M1280)= 3,"3", IF(('1 - Cover page'!$B$9-M1280)= 4,"4", IF(('1 - Cover page'!$B$9-M1280)= 5,"5", IF(('1 - Cover page'!$B$9-M1280)= 6,"6", IF(('1 - Cover page'!$B$9-M1280)= 7,"7", IF(('1 - Cover page'!$B$9-M1280)= 8,"8", IF(('1 - Cover page'!$B$9-M1280)= 9,"9", IF(('1 - Cover page'!$B$9-M1280)= 10,"10", IF(('1 - Cover page'!$B$9-M1280)= 11,"11", IF(('1 - Cover page'!$B$9-M1280)= 12,"12", IF(('1 - Cover page'!$B$9-M1280)= 13,"13", IF(('1 - Cover page'!$B$9-M1280)= 14,"14", IF(('1 - Cover page'!$B$9-M1280)= 15,"15",  ""))))))))))))))))</f>
        <v>0</v>
      </c>
      <c r="Z1280" t="str">
        <f>IF(('1 - Cover page'!$B$9-I1280)=0,"0", IF(('1 - Cover page'!$B$9-I1280)= 1,"1", IF(('1 - Cover page'!$B$9-I1280)= 2,"2", IF(('1 - Cover page'!$B$9-I1280)= 3,"3", IF(('1 - Cover page'!$B$9-I1280)= 4,"4", IF(('1 - Cover page'!$B$9-I1280)= 5,"5", IF(('1 - Cover page'!$B$9-I1280)= 6,"6", IF(('1 - Cover page'!$B$9-I1280)= 7,"7", IF(('1 - Cover page'!$B$9-I1280)= 8,"8", IF(('1 - Cover page'!$B$9-I1280)= 9,"9", IF(('1 - Cover page'!$B$9-I1280)= 10,"10", IF(('1 - Cover page'!$B$9-I1280)= 11,"11", IF(('1 - Cover page'!$B$9-I1280)= 12,"12", IF(('1 - Cover page'!$B$9-I1280)= 13,"13", IF(('1 - Cover page'!$B$9-I1280)= 14,"14", IF(('1 - Cover page'!$B$9-I1280)= 15,"15",  ""))))))))))))))))</f>
        <v>0</v>
      </c>
      <c r="AA1280" t="e">
        <f>VLOOKUP(E1280,'Age group'!$A$2:$B$7,2,TRUE)</f>
        <v>#N/A</v>
      </c>
    </row>
    <row r="1281" spans="1:27" ht="12.75" x14ac:dyDescent="0.2">
      <c r="A1281" s="30">
        <v>1278</v>
      </c>
      <c r="B1281" s="31"/>
      <c r="C1281" s="31"/>
      <c r="D1281" s="32"/>
      <c r="E1281" s="104"/>
      <c r="F1281" s="31"/>
      <c r="G1281" s="31"/>
      <c r="H1281" s="33"/>
      <c r="I1281" s="16"/>
      <c r="J1281" s="34"/>
      <c r="K1281" s="34"/>
      <c r="L1281" s="35"/>
      <c r="M1281" s="36"/>
      <c r="N1281" s="37"/>
      <c r="O1281" s="37"/>
      <c r="P1281" s="37"/>
      <c r="Q1281" s="38"/>
      <c r="R1281" s="38"/>
      <c r="S1281" s="37"/>
      <c r="T1281" s="39"/>
      <c r="U1281" s="39"/>
      <c r="V1281" s="40"/>
      <c r="X1281" t="str">
        <f>IF(('1 - Cover page'!$B$9-M1281)&lt;6,"&lt;=5 Days","&gt;5 Days")</f>
        <v>&lt;=5 Days</v>
      </c>
      <c r="Y1281" t="str">
        <f>IF(('1 - Cover page'!$B$9-M1281)=0,"0", IF(('1 - Cover page'!$B$9-M1281)= 1,"1", IF(('1 - Cover page'!$B$9-M1281)= 2,"2", IF(('1 - Cover page'!$B$9-M1281)= 3,"3", IF(('1 - Cover page'!$B$9-M1281)= 4,"4", IF(('1 - Cover page'!$B$9-M1281)= 5,"5", IF(('1 - Cover page'!$B$9-M1281)= 6,"6", IF(('1 - Cover page'!$B$9-M1281)= 7,"7", IF(('1 - Cover page'!$B$9-M1281)= 8,"8", IF(('1 - Cover page'!$B$9-M1281)= 9,"9", IF(('1 - Cover page'!$B$9-M1281)= 10,"10", IF(('1 - Cover page'!$B$9-M1281)= 11,"11", IF(('1 - Cover page'!$B$9-M1281)= 12,"12", IF(('1 - Cover page'!$B$9-M1281)= 13,"13", IF(('1 - Cover page'!$B$9-M1281)= 14,"14", IF(('1 - Cover page'!$B$9-M1281)= 15,"15",  ""))))))))))))))))</f>
        <v>0</v>
      </c>
      <c r="Z1281" t="str">
        <f>IF(('1 - Cover page'!$B$9-I1281)=0,"0", IF(('1 - Cover page'!$B$9-I1281)= 1,"1", IF(('1 - Cover page'!$B$9-I1281)= 2,"2", IF(('1 - Cover page'!$B$9-I1281)= 3,"3", IF(('1 - Cover page'!$B$9-I1281)= 4,"4", IF(('1 - Cover page'!$B$9-I1281)= 5,"5", IF(('1 - Cover page'!$B$9-I1281)= 6,"6", IF(('1 - Cover page'!$B$9-I1281)= 7,"7", IF(('1 - Cover page'!$B$9-I1281)= 8,"8", IF(('1 - Cover page'!$B$9-I1281)= 9,"9", IF(('1 - Cover page'!$B$9-I1281)= 10,"10", IF(('1 - Cover page'!$B$9-I1281)= 11,"11", IF(('1 - Cover page'!$B$9-I1281)= 12,"12", IF(('1 - Cover page'!$B$9-I1281)= 13,"13", IF(('1 - Cover page'!$B$9-I1281)= 14,"14", IF(('1 - Cover page'!$B$9-I1281)= 15,"15",  ""))))))))))))))))</f>
        <v>0</v>
      </c>
      <c r="AA1281" t="e">
        <f>VLOOKUP(E1281,'Age group'!$A$2:$B$7,2,TRUE)</f>
        <v>#N/A</v>
      </c>
    </row>
    <row r="1282" spans="1:27" ht="12.75" x14ac:dyDescent="0.2">
      <c r="A1282" s="30">
        <v>1279</v>
      </c>
      <c r="B1282" s="31"/>
      <c r="C1282" s="31"/>
      <c r="D1282" s="32"/>
      <c r="E1282" s="104"/>
      <c r="F1282" s="31"/>
      <c r="G1282" s="31"/>
      <c r="H1282" s="33"/>
      <c r="I1282" s="16"/>
      <c r="J1282" s="34"/>
      <c r="K1282" s="34"/>
      <c r="L1282" s="35"/>
      <c r="M1282" s="36"/>
      <c r="N1282" s="37"/>
      <c r="O1282" s="37"/>
      <c r="P1282" s="37"/>
      <c r="Q1282" s="38"/>
      <c r="R1282" s="38"/>
      <c r="S1282" s="37"/>
      <c r="T1282" s="39"/>
      <c r="U1282" s="39"/>
      <c r="V1282" s="40"/>
      <c r="X1282" t="str">
        <f>IF(('1 - Cover page'!$B$9-M1282)&lt;6,"&lt;=5 Days","&gt;5 Days")</f>
        <v>&lt;=5 Days</v>
      </c>
      <c r="Y1282" t="str">
        <f>IF(('1 - Cover page'!$B$9-M1282)=0,"0", IF(('1 - Cover page'!$B$9-M1282)= 1,"1", IF(('1 - Cover page'!$B$9-M1282)= 2,"2", IF(('1 - Cover page'!$B$9-M1282)= 3,"3", IF(('1 - Cover page'!$B$9-M1282)= 4,"4", IF(('1 - Cover page'!$B$9-M1282)= 5,"5", IF(('1 - Cover page'!$B$9-M1282)= 6,"6", IF(('1 - Cover page'!$B$9-M1282)= 7,"7", IF(('1 - Cover page'!$B$9-M1282)= 8,"8", IF(('1 - Cover page'!$B$9-M1282)= 9,"9", IF(('1 - Cover page'!$B$9-M1282)= 10,"10", IF(('1 - Cover page'!$B$9-M1282)= 11,"11", IF(('1 - Cover page'!$B$9-M1282)= 12,"12", IF(('1 - Cover page'!$B$9-M1282)= 13,"13", IF(('1 - Cover page'!$B$9-M1282)= 14,"14", IF(('1 - Cover page'!$B$9-M1282)= 15,"15",  ""))))))))))))))))</f>
        <v>0</v>
      </c>
      <c r="Z1282" t="str">
        <f>IF(('1 - Cover page'!$B$9-I1282)=0,"0", IF(('1 - Cover page'!$B$9-I1282)= 1,"1", IF(('1 - Cover page'!$B$9-I1282)= 2,"2", IF(('1 - Cover page'!$B$9-I1282)= 3,"3", IF(('1 - Cover page'!$B$9-I1282)= 4,"4", IF(('1 - Cover page'!$B$9-I1282)= 5,"5", IF(('1 - Cover page'!$B$9-I1282)= 6,"6", IF(('1 - Cover page'!$B$9-I1282)= 7,"7", IF(('1 - Cover page'!$B$9-I1282)= 8,"8", IF(('1 - Cover page'!$B$9-I1282)= 9,"9", IF(('1 - Cover page'!$B$9-I1282)= 10,"10", IF(('1 - Cover page'!$B$9-I1282)= 11,"11", IF(('1 - Cover page'!$B$9-I1282)= 12,"12", IF(('1 - Cover page'!$B$9-I1282)= 13,"13", IF(('1 - Cover page'!$B$9-I1282)= 14,"14", IF(('1 - Cover page'!$B$9-I1282)= 15,"15",  ""))))))))))))))))</f>
        <v>0</v>
      </c>
      <c r="AA1282" t="e">
        <f>VLOOKUP(E1282,'Age group'!$A$2:$B$7,2,TRUE)</f>
        <v>#N/A</v>
      </c>
    </row>
    <row r="1283" spans="1:27" ht="12.75" x14ac:dyDescent="0.2">
      <c r="A1283" s="30">
        <v>1280</v>
      </c>
      <c r="B1283" s="31"/>
      <c r="C1283" s="31"/>
      <c r="D1283" s="32"/>
      <c r="E1283" s="104"/>
      <c r="F1283" s="31"/>
      <c r="G1283" s="31"/>
      <c r="H1283" s="33"/>
      <c r="I1283" s="16"/>
      <c r="J1283" s="34"/>
      <c r="K1283" s="34"/>
      <c r="L1283" s="35"/>
      <c r="M1283" s="36"/>
      <c r="N1283" s="37"/>
      <c r="O1283" s="37"/>
      <c r="P1283" s="37"/>
      <c r="Q1283" s="38"/>
      <c r="R1283" s="38"/>
      <c r="S1283" s="37"/>
      <c r="T1283" s="39"/>
      <c r="U1283" s="39"/>
      <c r="V1283" s="40"/>
      <c r="X1283" t="str">
        <f>IF(('1 - Cover page'!$B$9-M1283)&lt;6,"&lt;=5 Days","&gt;5 Days")</f>
        <v>&lt;=5 Days</v>
      </c>
      <c r="Y1283" t="str">
        <f>IF(('1 - Cover page'!$B$9-M1283)=0,"0", IF(('1 - Cover page'!$B$9-M1283)= 1,"1", IF(('1 - Cover page'!$B$9-M1283)= 2,"2", IF(('1 - Cover page'!$B$9-M1283)= 3,"3", IF(('1 - Cover page'!$B$9-M1283)= 4,"4", IF(('1 - Cover page'!$B$9-M1283)= 5,"5", IF(('1 - Cover page'!$B$9-M1283)= 6,"6", IF(('1 - Cover page'!$B$9-M1283)= 7,"7", IF(('1 - Cover page'!$B$9-M1283)= 8,"8", IF(('1 - Cover page'!$B$9-M1283)= 9,"9", IF(('1 - Cover page'!$B$9-M1283)= 10,"10", IF(('1 - Cover page'!$B$9-M1283)= 11,"11", IF(('1 - Cover page'!$B$9-M1283)= 12,"12", IF(('1 - Cover page'!$B$9-M1283)= 13,"13", IF(('1 - Cover page'!$B$9-M1283)= 14,"14", IF(('1 - Cover page'!$B$9-M1283)= 15,"15",  ""))))))))))))))))</f>
        <v>0</v>
      </c>
      <c r="Z1283" t="str">
        <f>IF(('1 - Cover page'!$B$9-I1283)=0,"0", IF(('1 - Cover page'!$B$9-I1283)= 1,"1", IF(('1 - Cover page'!$B$9-I1283)= 2,"2", IF(('1 - Cover page'!$B$9-I1283)= 3,"3", IF(('1 - Cover page'!$B$9-I1283)= 4,"4", IF(('1 - Cover page'!$B$9-I1283)= 5,"5", IF(('1 - Cover page'!$B$9-I1283)= 6,"6", IF(('1 - Cover page'!$B$9-I1283)= 7,"7", IF(('1 - Cover page'!$B$9-I1283)= 8,"8", IF(('1 - Cover page'!$B$9-I1283)= 9,"9", IF(('1 - Cover page'!$B$9-I1283)= 10,"10", IF(('1 - Cover page'!$B$9-I1283)= 11,"11", IF(('1 - Cover page'!$B$9-I1283)= 12,"12", IF(('1 - Cover page'!$B$9-I1283)= 13,"13", IF(('1 - Cover page'!$B$9-I1283)= 14,"14", IF(('1 - Cover page'!$B$9-I1283)= 15,"15",  ""))))))))))))))))</f>
        <v>0</v>
      </c>
      <c r="AA1283" t="e">
        <f>VLOOKUP(E1283,'Age group'!$A$2:$B$7,2,TRUE)</f>
        <v>#N/A</v>
      </c>
    </row>
    <row r="1284" spans="1:27" ht="12.75" x14ac:dyDescent="0.2">
      <c r="A1284" s="30">
        <v>1281</v>
      </c>
      <c r="B1284" s="31"/>
      <c r="C1284" s="31"/>
      <c r="D1284" s="32"/>
      <c r="E1284" s="104"/>
      <c r="F1284" s="31"/>
      <c r="G1284" s="31"/>
      <c r="H1284" s="33"/>
      <c r="I1284" s="16"/>
      <c r="J1284" s="34"/>
      <c r="K1284" s="34"/>
      <c r="L1284" s="35"/>
      <c r="M1284" s="36"/>
      <c r="N1284" s="37"/>
      <c r="O1284" s="37"/>
      <c r="P1284" s="37"/>
      <c r="Q1284" s="38"/>
      <c r="R1284" s="38"/>
      <c r="S1284" s="37"/>
      <c r="T1284" s="39"/>
      <c r="U1284" s="39"/>
      <c r="V1284" s="40"/>
      <c r="X1284" t="str">
        <f>IF(('1 - Cover page'!$B$9-M1284)&lt;6,"&lt;=5 Days","&gt;5 Days")</f>
        <v>&lt;=5 Days</v>
      </c>
      <c r="Y1284" t="str">
        <f>IF(('1 - Cover page'!$B$9-M1284)=0,"0", IF(('1 - Cover page'!$B$9-M1284)= 1,"1", IF(('1 - Cover page'!$B$9-M1284)= 2,"2", IF(('1 - Cover page'!$B$9-M1284)= 3,"3", IF(('1 - Cover page'!$B$9-M1284)= 4,"4", IF(('1 - Cover page'!$B$9-M1284)= 5,"5", IF(('1 - Cover page'!$B$9-M1284)= 6,"6", IF(('1 - Cover page'!$B$9-M1284)= 7,"7", IF(('1 - Cover page'!$B$9-M1284)= 8,"8", IF(('1 - Cover page'!$B$9-M1284)= 9,"9", IF(('1 - Cover page'!$B$9-M1284)= 10,"10", IF(('1 - Cover page'!$B$9-M1284)= 11,"11", IF(('1 - Cover page'!$B$9-M1284)= 12,"12", IF(('1 - Cover page'!$B$9-M1284)= 13,"13", IF(('1 - Cover page'!$B$9-M1284)= 14,"14", IF(('1 - Cover page'!$B$9-M1284)= 15,"15",  ""))))))))))))))))</f>
        <v>0</v>
      </c>
      <c r="Z1284" t="str">
        <f>IF(('1 - Cover page'!$B$9-I1284)=0,"0", IF(('1 - Cover page'!$B$9-I1284)= 1,"1", IF(('1 - Cover page'!$B$9-I1284)= 2,"2", IF(('1 - Cover page'!$B$9-I1284)= 3,"3", IF(('1 - Cover page'!$B$9-I1284)= 4,"4", IF(('1 - Cover page'!$B$9-I1284)= 5,"5", IF(('1 - Cover page'!$B$9-I1284)= 6,"6", IF(('1 - Cover page'!$B$9-I1284)= 7,"7", IF(('1 - Cover page'!$B$9-I1284)= 8,"8", IF(('1 - Cover page'!$B$9-I1284)= 9,"9", IF(('1 - Cover page'!$B$9-I1284)= 10,"10", IF(('1 - Cover page'!$B$9-I1284)= 11,"11", IF(('1 - Cover page'!$B$9-I1284)= 12,"12", IF(('1 - Cover page'!$B$9-I1284)= 13,"13", IF(('1 - Cover page'!$B$9-I1284)= 14,"14", IF(('1 - Cover page'!$B$9-I1284)= 15,"15",  ""))))))))))))))))</f>
        <v>0</v>
      </c>
      <c r="AA1284" t="e">
        <f>VLOOKUP(E1284,'Age group'!$A$2:$B$7,2,TRUE)</f>
        <v>#N/A</v>
      </c>
    </row>
    <row r="1285" spans="1:27" ht="12.75" x14ac:dyDescent="0.2">
      <c r="A1285" s="30">
        <v>1282</v>
      </c>
      <c r="B1285" s="31"/>
      <c r="C1285" s="31"/>
      <c r="D1285" s="32"/>
      <c r="E1285" s="104"/>
      <c r="F1285" s="31"/>
      <c r="G1285" s="31"/>
      <c r="H1285" s="33"/>
      <c r="I1285" s="16"/>
      <c r="J1285" s="34"/>
      <c r="K1285" s="34"/>
      <c r="L1285" s="35"/>
      <c r="M1285" s="36"/>
      <c r="N1285" s="37"/>
      <c r="O1285" s="37"/>
      <c r="P1285" s="37"/>
      <c r="Q1285" s="38"/>
      <c r="R1285" s="38"/>
      <c r="S1285" s="37"/>
      <c r="T1285" s="39"/>
      <c r="U1285" s="39"/>
      <c r="V1285" s="40"/>
      <c r="X1285" t="str">
        <f>IF(('1 - Cover page'!$B$9-M1285)&lt;6,"&lt;=5 Days","&gt;5 Days")</f>
        <v>&lt;=5 Days</v>
      </c>
      <c r="Y1285" t="str">
        <f>IF(('1 - Cover page'!$B$9-M1285)=0,"0", IF(('1 - Cover page'!$B$9-M1285)= 1,"1", IF(('1 - Cover page'!$B$9-M1285)= 2,"2", IF(('1 - Cover page'!$B$9-M1285)= 3,"3", IF(('1 - Cover page'!$B$9-M1285)= 4,"4", IF(('1 - Cover page'!$B$9-M1285)= 5,"5", IF(('1 - Cover page'!$B$9-M1285)= 6,"6", IF(('1 - Cover page'!$B$9-M1285)= 7,"7", IF(('1 - Cover page'!$B$9-M1285)= 8,"8", IF(('1 - Cover page'!$B$9-M1285)= 9,"9", IF(('1 - Cover page'!$B$9-M1285)= 10,"10", IF(('1 - Cover page'!$B$9-M1285)= 11,"11", IF(('1 - Cover page'!$B$9-M1285)= 12,"12", IF(('1 - Cover page'!$B$9-M1285)= 13,"13", IF(('1 - Cover page'!$B$9-M1285)= 14,"14", IF(('1 - Cover page'!$B$9-M1285)= 15,"15",  ""))))))))))))))))</f>
        <v>0</v>
      </c>
      <c r="Z1285" t="str">
        <f>IF(('1 - Cover page'!$B$9-I1285)=0,"0", IF(('1 - Cover page'!$B$9-I1285)= 1,"1", IF(('1 - Cover page'!$B$9-I1285)= 2,"2", IF(('1 - Cover page'!$B$9-I1285)= 3,"3", IF(('1 - Cover page'!$B$9-I1285)= 4,"4", IF(('1 - Cover page'!$B$9-I1285)= 5,"5", IF(('1 - Cover page'!$B$9-I1285)= 6,"6", IF(('1 - Cover page'!$B$9-I1285)= 7,"7", IF(('1 - Cover page'!$B$9-I1285)= 8,"8", IF(('1 - Cover page'!$B$9-I1285)= 9,"9", IF(('1 - Cover page'!$B$9-I1285)= 10,"10", IF(('1 - Cover page'!$B$9-I1285)= 11,"11", IF(('1 - Cover page'!$B$9-I1285)= 12,"12", IF(('1 - Cover page'!$B$9-I1285)= 13,"13", IF(('1 - Cover page'!$B$9-I1285)= 14,"14", IF(('1 - Cover page'!$B$9-I1285)= 15,"15",  ""))))))))))))))))</f>
        <v>0</v>
      </c>
      <c r="AA1285" t="e">
        <f>VLOOKUP(E1285,'Age group'!$A$2:$B$7,2,TRUE)</f>
        <v>#N/A</v>
      </c>
    </row>
    <row r="1286" spans="1:27" ht="12.75" x14ac:dyDescent="0.2">
      <c r="A1286" s="30">
        <v>1283</v>
      </c>
      <c r="B1286" s="31"/>
      <c r="C1286" s="31"/>
      <c r="D1286" s="32"/>
      <c r="E1286" s="104"/>
      <c r="F1286" s="31"/>
      <c r="G1286" s="31"/>
      <c r="H1286" s="33"/>
      <c r="I1286" s="16"/>
      <c r="J1286" s="34"/>
      <c r="K1286" s="34"/>
      <c r="L1286" s="35"/>
      <c r="M1286" s="36"/>
      <c r="N1286" s="37"/>
      <c r="O1286" s="37"/>
      <c r="P1286" s="37"/>
      <c r="Q1286" s="38"/>
      <c r="R1286" s="38"/>
      <c r="S1286" s="37"/>
      <c r="T1286" s="39"/>
      <c r="U1286" s="39"/>
      <c r="V1286" s="40"/>
      <c r="X1286" t="str">
        <f>IF(('1 - Cover page'!$B$9-M1286)&lt;6,"&lt;=5 Days","&gt;5 Days")</f>
        <v>&lt;=5 Days</v>
      </c>
      <c r="Y1286" t="str">
        <f>IF(('1 - Cover page'!$B$9-M1286)=0,"0", IF(('1 - Cover page'!$B$9-M1286)= 1,"1", IF(('1 - Cover page'!$B$9-M1286)= 2,"2", IF(('1 - Cover page'!$B$9-M1286)= 3,"3", IF(('1 - Cover page'!$B$9-M1286)= 4,"4", IF(('1 - Cover page'!$B$9-M1286)= 5,"5", IF(('1 - Cover page'!$B$9-M1286)= 6,"6", IF(('1 - Cover page'!$B$9-M1286)= 7,"7", IF(('1 - Cover page'!$B$9-M1286)= 8,"8", IF(('1 - Cover page'!$B$9-M1286)= 9,"9", IF(('1 - Cover page'!$B$9-M1286)= 10,"10", IF(('1 - Cover page'!$B$9-M1286)= 11,"11", IF(('1 - Cover page'!$B$9-M1286)= 12,"12", IF(('1 - Cover page'!$B$9-M1286)= 13,"13", IF(('1 - Cover page'!$B$9-M1286)= 14,"14", IF(('1 - Cover page'!$B$9-M1286)= 15,"15",  ""))))))))))))))))</f>
        <v>0</v>
      </c>
      <c r="Z1286" t="str">
        <f>IF(('1 - Cover page'!$B$9-I1286)=0,"0", IF(('1 - Cover page'!$B$9-I1286)= 1,"1", IF(('1 - Cover page'!$B$9-I1286)= 2,"2", IF(('1 - Cover page'!$B$9-I1286)= 3,"3", IF(('1 - Cover page'!$B$9-I1286)= 4,"4", IF(('1 - Cover page'!$B$9-I1286)= 5,"5", IF(('1 - Cover page'!$B$9-I1286)= 6,"6", IF(('1 - Cover page'!$B$9-I1286)= 7,"7", IF(('1 - Cover page'!$B$9-I1286)= 8,"8", IF(('1 - Cover page'!$B$9-I1286)= 9,"9", IF(('1 - Cover page'!$B$9-I1286)= 10,"10", IF(('1 - Cover page'!$B$9-I1286)= 11,"11", IF(('1 - Cover page'!$B$9-I1286)= 12,"12", IF(('1 - Cover page'!$B$9-I1286)= 13,"13", IF(('1 - Cover page'!$B$9-I1286)= 14,"14", IF(('1 - Cover page'!$B$9-I1286)= 15,"15",  ""))))))))))))))))</f>
        <v>0</v>
      </c>
      <c r="AA1286" t="e">
        <f>VLOOKUP(E1286,'Age group'!$A$2:$B$7,2,TRUE)</f>
        <v>#N/A</v>
      </c>
    </row>
    <row r="1287" spans="1:27" ht="12.75" x14ac:dyDescent="0.2">
      <c r="A1287" s="30">
        <v>1284</v>
      </c>
      <c r="B1287" s="31"/>
      <c r="C1287" s="31"/>
      <c r="D1287" s="32"/>
      <c r="E1287" s="104"/>
      <c r="F1287" s="31"/>
      <c r="G1287" s="31"/>
      <c r="H1287" s="33"/>
      <c r="I1287" s="16"/>
      <c r="J1287" s="34"/>
      <c r="K1287" s="34"/>
      <c r="L1287" s="35"/>
      <c r="M1287" s="36"/>
      <c r="N1287" s="37"/>
      <c r="O1287" s="37"/>
      <c r="P1287" s="37"/>
      <c r="Q1287" s="38"/>
      <c r="R1287" s="38"/>
      <c r="S1287" s="37"/>
      <c r="T1287" s="39"/>
      <c r="U1287" s="39"/>
      <c r="V1287" s="40"/>
      <c r="X1287" t="str">
        <f>IF(('1 - Cover page'!$B$9-M1287)&lt;6,"&lt;=5 Days","&gt;5 Days")</f>
        <v>&lt;=5 Days</v>
      </c>
      <c r="Y1287" t="str">
        <f>IF(('1 - Cover page'!$B$9-M1287)=0,"0", IF(('1 - Cover page'!$B$9-M1287)= 1,"1", IF(('1 - Cover page'!$B$9-M1287)= 2,"2", IF(('1 - Cover page'!$B$9-M1287)= 3,"3", IF(('1 - Cover page'!$B$9-M1287)= 4,"4", IF(('1 - Cover page'!$B$9-M1287)= 5,"5", IF(('1 - Cover page'!$B$9-M1287)= 6,"6", IF(('1 - Cover page'!$B$9-M1287)= 7,"7", IF(('1 - Cover page'!$B$9-M1287)= 8,"8", IF(('1 - Cover page'!$B$9-M1287)= 9,"9", IF(('1 - Cover page'!$B$9-M1287)= 10,"10", IF(('1 - Cover page'!$B$9-M1287)= 11,"11", IF(('1 - Cover page'!$B$9-M1287)= 12,"12", IF(('1 - Cover page'!$B$9-M1287)= 13,"13", IF(('1 - Cover page'!$B$9-M1287)= 14,"14", IF(('1 - Cover page'!$B$9-M1287)= 15,"15",  ""))))))))))))))))</f>
        <v>0</v>
      </c>
      <c r="Z1287" t="str">
        <f>IF(('1 - Cover page'!$B$9-I1287)=0,"0", IF(('1 - Cover page'!$B$9-I1287)= 1,"1", IF(('1 - Cover page'!$B$9-I1287)= 2,"2", IF(('1 - Cover page'!$B$9-I1287)= 3,"3", IF(('1 - Cover page'!$B$9-I1287)= 4,"4", IF(('1 - Cover page'!$B$9-I1287)= 5,"5", IF(('1 - Cover page'!$B$9-I1287)= 6,"6", IF(('1 - Cover page'!$B$9-I1287)= 7,"7", IF(('1 - Cover page'!$B$9-I1287)= 8,"8", IF(('1 - Cover page'!$B$9-I1287)= 9,"9", IF(('1 - Cover page'!$B$9-I1287)= 10,"10", IF(('1 - Cover page'!$B$9-I1287)= 11,"11", IF(('1 - Cover page'!$B$9-I1287)= 12,"12", IF(('1 - Cover page'!$B$9-I1287)= 13,"13", IF(('1 - Cover page'!$B$9-I1287)= 14,"14", IF(('1 - Cover page'!$B$9-I1287)= 15,"15",  ""))))))))))))))))</f>
        <v>0</v>
      </c>
      <c r="AA1287" t="e">
        <f>VLOOKUP(E1287,'Age group'!$A$2:$B$7,2,TRUE)</f>
        <v>#N/A</v>
      </c>
    </row>
    <row r="1288" spans="1:27" ht="12.75" x14ac:dyDescent="0.2">
      <c r="A1288" s="30">
        <v>1285</v>
      </c>
      <c r="B1288" s="31"/>
      <c r="C1288" s="31"/>
      <c r="D1288" s="32"/>
      <c r="E1288" s="104"/>
      <c r="F1288" s="31"/>
      <c r="G1288" s="31"/>
      <c r="H1288" s="33"/>
      <c r="I1288" s="16"/>
      <c r="J1288" s="34"/>
      <c r="K1288" s="34"/>
      <c r="L1288" s="35"/>
      <c r="M1288" s="36"/>
      <c r="N1288" s="37"/>
      <c r="O1288" s="37"/>
      <c r="P1288" s="37"/>
      <c r="Q1288" s="38"/>
      <c r="R1288" s="38"/>
      <c r="S1288" s="37"/>
      <c r="T1288" s="39"/>
      <c r="U1288" s="39"/>
      <c r="V1288" s="40"/>
      <c r="X1288" t="str">
        <f>IF(('1 - Cover page'!$B$9-M1288)&lt;6,"&lt;=5 Days","&gt;5 Days")</f>
        <v>&lt;=5 Days</v>
      </c>
      <c r="Y1288" t="str">
        <f>IF(('1 - Cover page'!$B$9-M1288)=0,"0", IF(('1 - Cover page'!$B$9-M1288)= 1,"1", IF(('1 - Cover page'!$B$9-M1288)= 2,"2", IF(('1 - Cover page'!$B$9-M1288)= 3,"3", IF(('1 - Cover page'!$B$9-M1288)= 4,"4", IF(('1 - Cover page'!$B$9-M1288)= 5,"5", IF(('1 - Cover page'!$B$9-M1288)= 6,"6", IF(('1 - Cover page'!$B$9-M1288)= 7,"7", IF(('1 - Cover page'!$B$9-M1288)= 8,"8", IF(('1 - Cover page'!$B$9-M1288)= 9,"9", IF(('1 - Cover page'!$B$9-M1288)= 10,"10", IF(('1 - Cover page'!$B$9-M1288)= 11,"11", IF(('1 - Cover page'!$B$9-M1288)= 12,"12", IF(('1 - Cover page'!$B$9-M1288)= 13,"13", IF(('1 - Cover page'!$B$9-M1288)= 14,"14", IF(('1 - Cover page'!$B$9-M1288)= 15,"15",  ""))))))))))))))))</f>
        <v>0</v>
      </c>
      <c r="Z1288" t="str">
        <f>IF(('1 - Cover page'!$B$9-I1288)=0,"0", IF(('1 - Cover page'!$B$9-I1288)= 1,"1", IF(('1 - Cover page'!$B$9-I1288)= 2,"2", IF(('1 - Cover page'!$B$9-I1288)= 3,"3", IF(('1 - Cover page'!$B$9-I1288)= 4,"4", IF(('1 - Cover page'!$B$9-I1288)= 5,"5", IF(('1 - Cover page'!$B$9-I1288)= 6,"6", IF(('1 - Cover page'!$B$9-I1288)= 7,"7", IF(('1 - Cover page'!$B$9-I1288)= 8,"8", IF(('1 - Cover page'!$B$9-I1288)= 9,"9", IF(('1 - Cover page'!$B$9-I1288)= 10,"10", IF(('1 - Cover page'!$B$9-I1288)= 11,"11", IF(('1 - Cover page'!$B$9-I1288)= 12,"12", IF(('1 - Cover page'!$B$9-I1288)= 13,"13", IF(('1 - Cover page'!$B$9-I1288)= 14,"14", IF(('1 - Cover page'!$B$9-I1288)= 15,"15",  ""))))))))))))))))</f>
        <v>0</v>
      </c>
      <c r="AA1288" t="e">
        <f>VLOOKUP(E1288,'Age group'!$A$2:$B$7,2,TRUE)</f>
        <v>#N/A</v>
      </c>
    </row>
    <row r="1289" spans="1:27" ht="12.75" x14ac:dyDescent="0.2">
      <c r="A1289" s="30">
        <v>1286</v>
      </c>
      <c r="B1289" s="31"/>
      <c r="C1289" s="31"/>
      <c r="D1289" s="32"/>
      <c r="E1289" s="104"/>
      <c r="F1289" s="31"/>
      <c r="G1289" s="31"/>
      <c r="H1289" s="33"/>
      <c r="I1289" s="16"/>
      <c r="J1289" s="34"/>
      <c r="K1289" s="34"/>
      <c r="L1289" s="35"/>
      <c r="M1289" s="36"/>
      <c r="N1289" s="37"/>
      <c r="O1289" s="37"/>
      <c r="P1289" s="37"/>
      <c r="Q1289" s="38"/>
      <c r="R1289" s="38"/>
      <c r="S1289" s="37"/>
      <c r="T1289" s="39"/>
      <c r="U1289" s="39"/>
      <c r="V1289" s="40"/>
      <c r="X1289" t="str">
        <f>IF(('1 - Cover page'!$B$9-M1289)&lt;6,"&lt;=5 Days","&gt;5 Days")</f>
        <v>&lt;=5 Days</v>
      </c>
      <c r="Y1289" t="str">
        <f>IF(('1 - Cover page'!$B$9-M1289)=0,"0", IF(('1 - Cover page'!$B$9-M1289)= 1,"1", IF(('1 - Cover page'!$B$9-M1289)= 2,"2", IF(('1 - Cover page'!$B$9-M1289)= 3,"3", IF(('1 - Cover page'!$B$9-M1289)= 4,"4", IF(('1 - Cover page'!$B$9-M1289)= 5,"5", IF(('1 - Cover page'!$B$9-M1289)= 6,"6", IF(('1 - Cover page'!$B$9-M1289)= 7,"7", IF(('1 - Cover page'!$B$9-M1289)= 8,"8", IF(('1 - Cover page'!$B$9-M1289)= 9,"9", IF(('1 - Cover page'!$B$9-M1289)= 10,"10", IF(('1 - Cover page'!$B$9-M1289)= 11,"11", IF(('1 - Cover page'!$B$9-M1289)= 12,"12", IF(('1 - Cover page'!$B$9-M1289)= 13,"13", IF(('1 - Cover page'!$B$9-M1289)= 14,"14", IF(('1 - Cover page'!$B$9-M1289)= 15,"15",  ""))))))))))))))))</f>
        <v>0</v>
      </c>
      <c r="Z1289" t="str">
        <f>IF(('1 - Cover page'!$B$9-I1289)=0,"0", IF(('1 - Cover page'!$B$9-I1289)= 1,"1", IF(('1 - Cover page'!$B$9-I1289)= 2,"2", IF(('1 - Cover page'!$B$9-I1289)= 3,"3", IF(('1 - Cover page'!$B$9-I1289)= 4,"4", IF(('1 - Cover page'!$B$9-I1289)= 5,"5", IF(('1 - Cover page'!$B$9-I1289)= 6,"6", IF(('1 - Cover page'!$B$9-I1289)= 7,"7", IF(('1 - Cover page'!$B$9-I1289)= 8,"8", IF(('1 - Cover page'!$B$9-I1289)= 9,"9", IF(('1 - Cover page'!$B$9-I1289)= 10,"10", IF(('1 - Cover page'!$B$9-I1289)= 11,"11", IF(('1 - Cover page'!$B$9-I1289)= 12,"12", IF(('1 - Cover page'!$B$9-I1289)= 13,"13", IF(('1 - Cover page'!$B$9-I1289)= 14,"14", IF(('1 - Cover page'!$B$9-I1289)= 15,"15",  ""))))))))))))))))</f>
        <v>0</v>
      </c>
      <c r="AA1289" t="e">
        <f>VLOOKUP(E1289,'Age group'!$A$2:$B$7,2,TRUE)</f>
        <v>#N/A</v>
      </c>
    </row>
    <row r="1290" spans="1:27" ht="12.75" x14ac:dyDescent="0.2">
      <c r="A1290" s="30">
        <v>1287</v>
      </c>
      <c r="B1290" s="31"/>
      <c r="C1290" s="31"/>
      <c r="D1290" s="32"/>
      <c r="E1290" s="104"/>
      <c r="F1290" s="31"/>
      <c r="G1290" s="31"/>
      <c r="H1290" s="33"/>
      <c r="I1290" s="16"/>
      <c r="J1290" s="34"/>
      <c r="K1290" s="34"/>
      <c r="L1290" s="35"/>
      <c r="M1290" s="36"/>
      <c r="N1290" s="37"/>
      <c r="O1290" s="37"/>
      <c r="P1290" s="37"/>
      <c r="Q1290" s="38"/>
      <c r="R1290" s="38"/>
      <c r="S1290" s="37"/>
      <c r="T1290" s="39"/>
      <c r="U1290" s="39"/>
      <c r="V1290" s="40"/>
      <c r="X1290" t="str">
        <f>IF(('1 - Cover page'!$B$9-M1290)&lt;6,"&lt;=5 Days","&gt;5 Days")</f>
        <v>&lt;=5 Days</v>
      </c>
      <c r="Y1290" t="str">
        <f>IF(('1 - Cover page'!$B$9-M1290)=0,"0", IF(('1 - Cover page'!$B$9-M1290)= 1,"1", IF(('1 - Cover page'!$B$9-M1290)= 2,"2", IF(('1 - Cover page'!$B$9-M1290)= 3,"3", IF(('1 - Cover page'!$B$9-M1290)= 4,"4", IF(('1 - Cover page'!$B$9-M1290)= 5,"5", IF(('1 - Cover page'!$B$9-M1290)= 6,"6", IF(('1 - Cover page'!$B$9-M1290)= 7,"7", IF(('1 - Cover page'!$B$9-M1290)= 8,"8", IF(('1 - Cover page'!$B$9-M1290)= 9,"9", IF(('1 - Cover page'!$B$9-M1290)= 10,"10", IF(('1 - Cover page'!$B$9-M1290)= 11,"11", IF(('1 - Cover page'!$B$9-M1290)= 12,"12", IF(('1 - Cover page'!$B$9-M1290)= 13,"13", IF(('1 - Cover page'!$B$9-M1290)= 14,"14", IF(('1 - Cover page'!$B$9-M1290)= 15,"15",  ""))))))))))))))))</f>
        <v>0</v>
      </c>
      <c r="Z1290" t="str">
        <f>IF(('1 - Cover page'!$B$9-I1290)=0,"0", IF(('1 - Cover page'!$B$9-I1290)= 1,"1", IF(('1 - Cover page'!$B$9-I1290)= 2,"2", IF(('1 - Cover page'!$B$9-I1290)= 3,"3", IF(('1 - Cover page'!$B$9-I1290)= 4,"4", IF(('1 - Cover page'!$B$9-I1290)= 5,"5", IF(('1 - Cover page'!$B$9-I1290)= 6,"6", IF(('1 - Cover page'!$B$9-I1290)= 7,"7", IF(('1 - Cover page'!$B$9-I1290)= 8,"8", IF(('1 - Cover page'!$B$9-I1290)= 9,"9", IF(('1 - Cover page'!$B$9-I1290)= 10,"10", IF(('1 - Cover page'!$B$9-I1290)= 11,"11", IF(('1 - Cover page'!$B$9-I1290)= 12,"12", IF(('1 - Cover page'!$B$9-I1290)= 13,"13", IF(('1 - Cover page'!$B$9-I1290)= 14,"14", IF(('1 - Cover page'!$B$9-I1290)= 15,"15",  ""))))))))))))))))</f>
        <v>0</v>
      </c>
      <c r="AA1290" t="e">
        <f>VLOOKUP(E1290,'Age group'!$A$2:$B$7,2,TRUE)</f>
        <v>#N/A</v>
      </c>
    </row>
    <row r="1291" spans="1:27" ht="12.75" x14ac:dyDescent="0.2">
      <c r="A1291" s="30">
        <v>1288</v>
      </c>
      <c r="B1291" s="31"/>
      <c r="C1291" s="31"/>
      <c r="D1291" s="32"/>
      <c r="E1291" s="104"/>
      <c r="F1291" s="31"/>
      <c r="G1291" s="31"/>
      <c r="H1291" s="33"/>
      <c r="I1291" s="16"/>
      <c r="J1291" s="34"/>
      <c r="K1291" s="34"/>
      <c r="L1291" s="35"/>
      <c r="M1291" s="36"/>
      <c r="N1291" s="37"/>
      <c r="O1291" s="37"/>
      <c r="P1291" s="37"/>
      <c r="Q1291" s="38"/>
      <c r="R1291" s="38"/>
      <c r="S1291" s="37"/>
      <c r="T1291" s="39"/>
      <c r="U1291" s="39"/>
      <c r="V1291" s="40"/>
      <c r="X1291" t="str">
        <f>IF(('1 - Cover page'!$B$9-M1291)&lt;6,"&lt;=5 Days","&gt;5 Days")</f>
        <v>&lt;=5 Days</v>
      </c>
      <c r="Y1291" t="str">
        <f>IF(('1 - Cover page'!$B$9-M1291)=0,"0", IF(('1 - Cover page'!$B$9-M1291)= 1,"1", IF(('1 - Cover page'!$B$9-M1291)= 2,"2", IF(('1 - Cover page'!$B$9-M1291)= 3,"3", IF(('1 - Cover page'!$B$9-M1291)= 4,"4", IF(('1 - Cover page'!$B$9-M1291)= 5,"5", IF(('1 - Cover page'!$B$9-M1291)= 6,"6", IF(('1 - Cover page'!$B$9-M1291)= 7,"7", IF(('1 - Cover page'!$B$9-M1291)= 8,"8", IF(('1 - Cover page'!$B$9-M1291)= 9,"9", IF(('1 - Cover page'!$B$9-M1291)= 10,"10", IF(('1 - Cover page'!$B$9-M1291)= 11,"11", IF(('1 - Cover page'!$B$9-M1291)= 12,"12", IF(('1 - Cover page'!$B$9-M1291)= 13,"13", IF(('1 - Cover page'!$B$9-M1291)= 14,"14", IF(('1 - Cover page'!$B$9-M1291)= 15,"15",  ""))))))))))))))))</f>
        <v>0</v>
      </c>
      <c r="Z1291" t="str">
        <f>IF(('1 - Cover page'!$B$9-I1291)=0,"0", IF(('1 - Cover page'!$B$9-I1291)= 1,"1", IF(('1 - Cover page'!$B$9-I1291)= 2,"2", IF(('1 - Cover page'!$B$9-I1291)= 3,"3", IF(('1 - Cover page'!$B$9-I1291)= 4,"4", IF(('1 - Cover page'!$B$9-I1291)= 5,"5", IF(('1 - Cover page'!$B$9-I1291)= 6,"6", IF(('1 - Cover page'!$B$9-I1291)= 7,"7", IF(('1 - Cover page'!$B$9-I1291)= 8,"8", IF(('1 - Cover page'!$B$9-I1291)= 9,"9", IF(('1 - Cover page'!$B$9-I1291)= 10,"10", IF(('1 - Cover page'!$B$9-I1291)= 11,"11", IF(('1 - Cover page'!$B$9-I1291)= 12,"12", IF(('1 - Cover page'!$B$9-I1291)= 13,"13", IF(('1 - Cover page'!$B$9-I1291)= 14,"14", IF(('1 - Cover page'!$B$9-I1291)= 15,"15",  ""))))))))))))))))</f>
        <v>0</v>
      </c>
      <c r="AA1291" t="e">
        <f>VLOOKUP(E1291,'Age group'!$A$2:$B$7,2,TRUE)</f>
        <v>#N/A</v>
      </c>
    </row>
    <row r="1292" spans="1:27" ht="12.75" x14ac:dyDescent="0.2">
      <c r="A1292" s="30">
        <v>1289</v>
      </c>
      <c r="B1292" s="31"/>
      <c r="C1292" s="31"/>
      <c r="D1292" s="32"/>
      <c r="E1292" s="104"/>
      <c r="F1292" s="31"/>
      <c r="G1292" s="31"/>
      <c r="H1292" s="33"/>
      <c r="I1292" s="16"/>
      <c r="J1292" s="34"/>
      <c r="K1292" s="34"/>
      <c r="L1292" s="35"/>
      <c r="M1292" s="36"/>
      <c r="N1292" s="37"/>
      <c r="O1292" s="37"/>
      <c r="P1292" s="37"/>
      <c r="Q1292" s="38"/>
      <c r="R1292" s="38"/>
      <c r="S1292" s="37"/>
      <c r="T1292" s="39"/>
      <c r="U1292" s="39"/>
      <c r="V1292" s="40"/>
      <c r="X1292" t="str">
        <f>IF(('1 - Cover page'!$B$9-M1292)&lt;6,"&lt;=5 Days","&gt;5 Days")</f>
        <v>&lt;=5 Days</v>
      </c>
      <c r="Y1292" t="str">
        <f>IF(('1 - Cover page'!$B$9-M1292)=0,"0", IF(('1 - Cover page'!$B$9-M1292)= 1,"1", IF(('1 - Cover page'!$B$9-M1292)= 2,"2", IF(('1 - Cover page'!$B$9-M1292)= 3,"3", IF(('1 - Cover page'!$B$9-M1292)= 4,"4", IF(('1 - Cover page'!$B$9-M1292)= 5,"5", IF(('1 - Cover page'!$B$9-M1292)= 6,"6", IF(('1 - Cover page'!$B$9-M1292)= 7,"7", IF(('1 - Cover page'!$B$9-M1292)= 8,"8", IF(('1 - Cover page'!$B$9-M1292)= 9,"9", IF(('1 - Cover page'!$B$9-M1292)= 10,"10", IF(('1 - Cover page'!$B$9-M1292)= 11,"11", IF(('1 - Cover page'!$B$9-M1292)= 12,"12", IF(('1 - Cover page'!$B$9-M1292)= 13,"13", IF(('1 - Cover page'!$B$9-M1292)= 14,"14", IF(('1 - Cover page'!$B$9-M1292)= 15,"15",  ""))))))))))))))))</f>
        <v>0</v>
      </c>
      <c r="Z1292" t="str">
        <f>IF(('1 - Cover page'!$B$9-I1292)=0,"0", IF(('1 - Cover page'!$B$9-I1292)= 1,"1", IF(('1 - Cover page'!$B$9-I1292)= 2,"2", IF(('1 - Cover page'!$B$9-I1292)= 3,"3", IF(('1 - Cover page'!$B$9-I1292)= 4,"4", IF(('1 - Cover page'!$B$9-I1292)= 5,"5", IF(('1 - Cover page'!$B$9-I1292)= 6,"6", IF(('1 - Cover page'!$B$9-I1292)= 7,"7", IF(('1 - Cover page'!$B$9-I1292)= 8,"8", IF(('1 - Cover page'!$B$9-I1292)= 9,"9", IF(('1 - Cover page'!$B$9-I1292)= 10,"10", IF(('1 - Cover page'!$B$9-I1292)= 11,"11", IF(('1 - Cover page'!$B$9-I1292)= 12,"12", IF(('1 - Cover page'!$B$9-I1292)= 13,"13", IF(('1 - Cover page'!$B$9-I1292)= 14,"14", IF(('1 - Cover page'!$B$9-I1292)= 15,"15",  ""))))))))))))))))</f>
        <v>0</v>
      </c>
      <c r="AA1292" t="e">
        <f>VLOOKUP(E1292,'Age group'!$A$2:$B$7,2,TRUE)</f>
        <v>#N/A</v>
      </c>
    </row>
    <row r="1293" spans="1:27" ht="12.75" x14ac:dyDescent="0.2">
      <c r="A1293" s="30">
        <v>1290</v>
      </c>
      <c r="B1293" s="31"/>
      <c r="C1293" s="31"/>
      <c r="D1293" s="32"/>
      <c r="E1293" s="104"/>
      <c r="F1293" s="31"/>
      <c r="G1293" s="31"/>
      <c r="H1293" s="33"/>
      <c r="I1293" s="16"/>
      <c r="J1293" s="34"/>
      <c r="K1293" s="34"/>
      <c r="L1293" s="35"/>
      <c r="M1293" s="36"/>
      <c r="N1293" s="37"/>
      <c r="O1293" s="37"/>
      <c r="P1293" s="37"/>
      <c r="Q1293" s="38"/>
      <c r="R1293" s="38"/>
      <c r="S1293" s="37"/>
      <c r="T1293" s="39"/>
      <c r="U1293" s="39"/>
      <c r="V1293" s="40"/>
      <c r="X1293" t="str">
        <f>IF(('1 - Cover page'!$B$9-M1293)&lt;6,"&lt;=5 Days","&gt;5 Days")</f>
        <v>&lt;=5 Days</v>
      </c>
      <c r="Y1293" t="str">
        <f>IF(('1 - Cover page'!$B$9-M1293)=0,"0", IF(('1 - Cover page'!$B$9-M1293)= 1,"1", IF(('1 - Cover page'!$B$9-M1293)= 2,"2", IF(('1 - Cover page'!$B$9-M1293)= 3,"3", IF(('1 - Cover page'!$B$9-M1293)= 4,"4", IF(('1 - Cover page'!$B$9-M1293)= 5,"5", IF(('1 - Cover page'!$B$9-M1293)= 6,"6", IF(('1 - Cover page'!$B$9-M1293)= 7,"7", IF(('1 - Cover page'!$B$9-M1293)= 8,"8", IF(('1 - Cover page'!$B$9-M1293)= 9,"9", IF(('1 - Cover page'!$B$9-M1293)= 10,"10", IF(('1 - Cover page'!$B$9-M1293)= 11,"11", IF(('1 - Cover page'!$B$9-M1293)= 12,"12", IF(('1 - Cover page'!$B$9-M1293)= 13,"13", IF(('1 - Cover page'!$B$9-M1293)= 14,"14", IF(('1 - Cover page'!$B$9-M1293)= 15,"15",  ""))))))))))))))))</f>
        <v>0</v>
      </c>
      <c r="Z1293" t="str">
        <f>IF(('1 - Cover page'!$B$9-I1293)=0,"0", IF(('1 - Cover page'!$B$9-I1293)= 1,"1", IF(('1 - Cover page'!$B$9-I1293)= 2,"2", IF(('1 - Cover page'!$B$9-I1293)= 3,"3", IF(('1 - Cover page'!$B$9-I1293)= 4,"4", IF(('1 - Cover page'!$B$9-I1293)= 5,"5", IF(('1 - Cover page'!$B$9-I1293)= 6,"6", IF(('1 - Cover page'!$B$9-I1293)= 7,"7", IF(('1 - Cover page'!$B$9-I1293)= 8,"8", IF(('1 - Cover page'!$B$9-I1293)= 9,"9", IF(('1 - Cover page'!$B$9-I1293)= 10,"10", IF(('1 - Cover page'!$B$9-I1293)= 11,"11", IF(('1 - Cover page'!$B$9-I1293)= 12,"12", IF(('1 - Cover page'!$B$9-I1293)= 13,"13", IF(('1 - Cover page'!$B$9-I1293)= 14,"14", IF(('1 - Cover page'!$B$9-I1293)= 15,"15",  ""))))))))))))))))</f>
        <v>0</v>
      </c>
      <c r="AA1293" t="e">
        <f>VLOOKUP(E1293,'Age group'!$A$2:$B$7,2,TRUE)</f>
        <v>#N/A</v>
      </c>
    </row>
    <row r="1294" spans="1:27" ht="12.75" x14ac:dyDescent="0.2">
      <c r="A1294" s="30">
        <v>1291</v>
      </c>
      <c r="B1294" s="31"/>
      <c r="C1294" s="31"/>
      <c r="D1294" s="32"/>
      <c r="E1294" s="104"/>
      <c r="F1294" s="31"/>
      <c r="G1294" s="31"/>
      <c r="H1294" s="33"/>
      <c r="I1294" s="16"/>
      <c r="J1294" s="34"/>
      <c r="K1294" s="34"/>
      <c r="L1294" s="35"/>
      <c r="M1294" s="36"/>
      <c r="N1294" s="37"/>
      <c r="O1294" s="37"/>
      <c r="P1294" s="37"/>
      <c r="Q1294" s="38"/>
      <c r="R1294" s="38"/>
      <c r="S1294" s="37"/>
      <c r="T1294" s="39"/>
      <c r="U1294" s="39"/>
      <c r="V1294" s="40"/>
      <c r="X1294" t="str">
        <f>IF(('1 - Cover page'!$B$9-M1294)&lt;6,"&lt;=5 Days","&gt;5 Days")</f>
        <v>&lt;=5 Days</v>
      </c>
      <c r="Y1294" t="str">
        <f>IF(('1 - Cover page'!$B$9-M1294)=0,"0", IF(('1 - Cover page'!$B$9-M1294)= 1,"1", IF(('1 - Cover page'!$B$9-M1294)= 2,"2", IF(('1 - Cover page'!$B$9-M1294)= 3,"3", IF(('1 - Cover page'!$B$9-M1294)= 4,"4", IF(('1 - Cover page'!$B$9-M1294)= 5,"5", IF(('1 - Cover page'!$B$9-M1294)= 6,"6", IF(('1 - Cover page'!$B$9-M1294)= 7,"7", IF(('1 - Cover page'!$B$9-M1294)= 8,"8", IF(('1 - Cover page'!$B$9-M1294)= 9,"9", IF(('1 - Cover page'!$B$9-M1294)= 10,"10", IF(('1 - Cover page'!$B$9-M1294)= 11,"11", IF(('1 - Cover page'!$B$9-M1294)= 12,"12", IF(('1 - Cover page'!$B$9-M1294)= 13,"13", IF(('1 - Cover page'!$B$9-M1294)= 14,"14", IF(('1 - Cover page'!$B$9-M1294)= 15,"15",  ""))))))))))))))))</f>
        <v>0</v>
      </c>
      <c r="Z1294" t="str">
        <f>IF(('1 - Cover page'!$B$9-I1294)=0,"0", IF(('1 - Cover page'!$B$9-I1294)= 1,"1", IF(('1 - Cover page'!$B$9-I1294)= 2,"2", IF(('1 - Cover page'!$B$9-I1294)= 3,"3", IF(('1 - Cover page'!$B$9-I1294)= 4,"4", IF(('1 - Cover page'!$B$9-I1294)= 5,"5", IF(('1 - Cover page'!$B$9-I1294)= 6,"6", IF(('1 - Cover page'!$B$9-I1294)= 7,"7", IF(('1 - Cover page'!$B$9-I1294)= 8,"8", IF(('1 - Cover page'!$B$9-I1294)= 9,"9", IF(('1 - Cover page'!$B$9-I1294)= 10,"10", IF(('1 - Cover page'!$B$9-I1294)= 11,"11", IF(('1 - Cover page'!$B$9-I1294)= 12,"12", IF(('1 - Cover page'!$B$9-I1294)= 13,"13", IF(('1 - Cover page'!$B$9-I1294)= 14,"14", IF(('1 - Cover page'!$B$9-I1294)= 15,"15",  ""))))))))))))))))</f>
        <v>0</v>
      </c>
      <c r="AA1294" t="e">
        <f>VLOOKUP(E1294,'Age group'!$A$2:$B$7,2,TRUE)</f>
        <v>#N/A</v>
      </c>
    </row>
    <row r="1295" spans="1:27" ht="12.75" x14ac:dyDescent="0.2">
      <c r="A1295" s="30">
        <v>1292</v>
      </c>
      <c r="B1295" s="31"/>
      <c r="C1295" s="31"/>
      <c r="D1295" s="32"/>
      <c r="E1295" s="104"/>
      <c r="F1295" s="31"/>
      <c r="G1295" s="31"/>
      <c r="H1295" s="33"/>
      <c r="I1295" s="16"/>
      <c r="J1295" s="34"/>
      <c r="K1295" s="34"/>
      <c r="L1295" s="35"/>
      <c r="M1295" s="36"/>
      <c r="N1295" s="37"/>
      <c r="O1295" s="37"/>
      <c r="P1295" s="37"/>
      <c r="Q1295" s="38"/>
      <c r="R1295" s="38"/>
      <c r="S1295" s="37"/>
      <c r="T1295" s="39"/>
      <c r="U1295" s="39"/>
      <c r="V1295" s="40"/>
      <c r="X1295" t="str">
        <f>IF(('1 - Cover page'!$B$9-M1295)&lt;6,"&lt;=5 Days","&gt;5 Days")</f>
        <v>&lt;=5 Days</v>
      </c>
      <c r="Y1295" t="str">
        <f>IF(('1 - Cover page'!$B$9-M1295)=0,"0", IF(('1 - Cover page'!$B$9-M1295)= 1,"1", IF(('1 - Cover page'!$B$9-M1295)= 2,"2", IF(('1 - Cover page'!$B$9-M1295)= 3,"3", IF(('1 - Cover page'!$B$9-M1295)= 4,"4", IF(('1 - Cover page'!$B$9-M1295)= 5,"5", IF(('1 - Cover page'!$B$9-M1295)= 6,"6", IF(('1 - Cover page'!$B$9-M1295)= 7,"7", IF(('1 - Cover page'!$B$9-M1295)= 8,"8", IF(('1 - Cover page'!$B$9-M1295)= 9,"9", IF(('1 - Cover page'!$B$9-M1295)= 10,"10", IF(('1 - Cover page'!$B$9-M1295)= 11,"11", IF(('1 - Cover page'!$B$9-M1295)= 12,"12", IF(('1 - Cover page'!$B$9-M1295)= 13,"13", IF(('1 - Cover page'!$B$9-M1295)= 14,"14", IF(('1 - Cover page'!$B$9-M1295)= 15,"15",  ""))))))))))))))))</f>
        <v>0</v>
      </c>
      <c r="Z1295" t="str">
        <f>IF(('1 - Cover page'!$B$9-I1295)=0,"0", IF(('1 - Cover page'!$B$9-I1295)= 1,"1", IF(('1 - Cover page'!$B$9-I1295)= 2,"2", IF(('1 - Cover page'!$B$9-I1295)= 3,"3", IF(('1 - Cover page'!$B$9-I1295)= 4,"4", IF(('1 - Cover page'!$B$9-I1295)= 5,"5", IF(('1 - Cover page'!$B$9-I1295)= 6,"6", IF(('1 - Cover page'!$B$9-I1295)= 7,"7", IF(('1 - Cover page'!$B$9-I1295)= 8,"8", IF(('1 - Cover page'!$B$9-I1295)= 9,"9", IF(('1 - Cover page'!$B$9-I1295)= 10,"10", IF(('1 - Cover page'!$B$9-I1295)= 11,"11", IF(('1 - Cover page'!$B$9-I1295)= 12,"12", IF(('1 - Cover page'!$B$9-I1295)= 13,"13", IF(('1 - Cover page'!$B$9-I1295)= 14,"14", IF(('1 - Cover page'!$B$9-I1295)= 15,"15",  ""))))))))))))))))</f>
        <v>0</v>
      </c>
      <c r="AA1295" t="e">
        <f>VLOOKUP(E1295,'Age group'!$A$2:$B$7,2,TRUE)</f>
        <v>#N/A</v>
      </c>
    </row>
    <row r="1296" spans="1:27" ht="12.75" x14ac:dyDescent="0.2">
      <c r="A1296" s="30">
        <v>1293</v>
      </c>
      <c r="B1296" s="31"/>
      <c r="C1296" s="31"/>
      <c r="D1296" s="32"/>
      <c r="E1296" s="104"/>
      <c r="F1296" s="31"/>
      <c r="G1296" s="31"/>
      <c r="H1296" s="33"/>
      <c r="I1296" s="16"/>
      <c r="J1296" s="34"/>
      <c r="K1296" s="34"/>
      <c r="L1296" s="35"/>
      <c r="M1296" s="36"/>
      <c r="N1296" s="37"/>
      <c r="O1296" s="37"/>
      <c r="P1296" s="37"/>
      <c r="Q1296" s="38"/>
      <c r="R1296" s="38"/>
      <c r="S1296" s="37"/>
      <c r="T1296" s="39"/>
      <c r="U1296" s="39"/>
      <c r="V1296" s="40"/>
      <c r="X1296" t="str">
        <f>IF(('1 - Cover page'!$B$9-M1296)&lt;6,"&lt;=5 Days","&gt;5 Days")</f>
        <v>&lt;=5 Days</v>
      </c>
      <c r="Y1296" t="str">
        <f>IF(('1 - Cover page'!$B$9-M1296)=0,"0", IF(('1 - Cover page'!$B$9-M1296)= 1,"1", IF(('1 - Cover page'!$B$9-M1296)= 2,"2", IF(('1 - Cover page'!$B$9-M1296)= 3,"3", IF(('1 - Cover page'!$B$9-M1296)= 4,"4", IF(('1 - Cover page'!$B$9-M1296)= 5,"5", IF(('1 - Cover page'!$B$9-M1296)= 6,"6", IF(('1 - Cover page'!$B$9-M1296)= 7,"7", IF(('1 - Cover page'!$B$9-M1296)= 8,"8", IF(('1 - Cover page'!$B$9-M1296)= 9,"9", IF(('1 - Cover page'!$B$9-M1296)= 10,"10", IF(('1 - Cover page'!$B$9-M1296)= 11,"11", IF(('1 - Cover page'!$B$9-M1296)= 12,"12", IF(('1 - Cover page'!$B$9-M1296)= 13,"13", IF(('1 - Cover page'!$B$9-M1296)= 14,"14", IF(('1 - Cover page'!$B$9-M1296)= 15,"15",  ""))))))))))))))))</f>
        <v>0</v>
      </c>
      <c r="Z1296" t="str">
        <f>IF(('1 - Cover page'!$B$9-I1296)=0,"0", IF(('1 - Cover page'!$B$9-I1296)= 1,"1", IF(('1 - Cover page'!$B$9-I1296)= 2,"2", IF(('1 - Cover page'!$B$9-I1296)= 3,"3", IF(('1 - Cover page'!$B$9-I1296)= 4,"4", IF(('1 - Cover page'!$B$9-I1296)= 5,"5", IF(('1 - Cover page'!$B$9-I1296)= 6,"6", IF(('1 - Cover page'!$B$9-I1296)= 7,"7", IF(('1 - Cover page'!$B$9-I1296)= 8,"8", IF(('1 - Cover page'!$B$9-I1296)= 9,"9", IF(('1 - Cover page'!$B$9-I1296)= 10,"10", IF(('1 - Cover page'!$B$9-I1296)= 11,"11", IF(('1 - Cover page'!$B$9-I1296)= 12,"12", IF(('1 - Cover page'!$B$9-I1296)= 13,"13", IF(('1 - Cover page'!$B$9-I1296)= 14,"14", IF(('1 - Cover page'!$B$9-I1296)= 15,"15",  ""))))))))))))))))</f>
        <v>0</v>
      </c>
      <c r="AA1296" t="e">
        <f>VLOOKUP(E1296,'Age group'!$A$2:$B$7,2,TRUE)</f>
        <v>#N/A</v>
      </c>
    </row>
    <row r="1297" spans="1:27" ht="12.75" x14ac:dyDescent="0.2">
      <c r="A1297" s="30">
        <v>1294</v>
      </c>
      <c r="B1297" s="31"/>
      <c r="C1297" s="31"/>
      <c r="D1297" s="32"/>
      <c r="E1297" s="104"/>
      <c r="F1297" s="31"/>
      <c r="G1297" s="31"/>
      <c r="H1297" s="33"/>
      <c r="I1297" s="16"/>
      <c r="J1297" s="34"/>
      <c r="K1297" s="34"/>
      <c r="L1297" s="35"/>
      <c r="M1297" s="36"/>
      <c r="N1297" s="37"/>
      <c r="O1297" s="37"/>
      <c r="P1297" s="37"/>
      <c r="Q1297" s="38"/>
      <c r="R1297" s="38"/>
      <c r="S1297" s="37"/>
      <c r="T1297" s="39"/>
      <c r="U1297" s="39"/>
      <c r="V1297" s="40"/>
      <c r="X1297" t="str">
        <f>IF(('1 - Cover page'!$B$9-M1297)&lt;6,"&lt;=5 Days","&gt;5 Days")</f>
        <v>&lt;=5 Days</v>
      </c>
      <c r="Y1297" t="str">
        <f>IF(('1 - Cover page'!$B$9-M1297)=0,"0", IF(('1 - Cover page'!$B$9-M1297)= 1,"1", IF(('1 - Cover page'!$B$9-M1297)= 2,"2", IF(('1 - Cover page'!$B$9-M1297)= 3,"3", IF(('1 - Cover page'!$B$9-M1297)= 4,"4", IF(('1 - Cover page'!$B$9-M1297)= 5,"5", IF(('1 - Cover page'!$B$9-M1297)= 6,"6", IF(('1 - Cover page'!$B$9-M1297)= 7,"7", IF(('1 - Cover page'!$B$9-M1297)= 8,"8", IF(('1 - Cover page'!$B$9-M1297)= 9,"9", IF(('1 - Cover page'!$B$9-M1297)= 10,"10", IF(('1 - Cover page'!$B$9-M1297)= 11,"11", IF(('1 - Cover page'!$B$9-M1297)= 12,"12", IF(('1 - Cover page'!$B$9-M1297)= 13,"13", IF(('1 - Cover page'!$B$9-M1297)= 14,"14", IF(('1 - Cover page'!$B$9-M1297)= 15,"15",  ""))))))))))))))))</f>
        <v>0</v>
      </c>
      <c r="Z1297" t="str">
        <f>IF(('1 - Cover page'!$B$9-I1297)=0,"0", IF(('1 - Cover page'!$B$9-I1297)= 1,"1", IF(('1 - Cover page'!$B$9-I1297)= 2,"2", IF(('1 - Cover page'!$B$9-I1297)= 3,"3", IF(('1 - Cover page'!$B$9-I1297)= 4,"4", IF(('1 - Cover page'!$B$9-I1297)= 5,"5", IF(('1 - Cover page'!$B$9-I1297)= 6,"6", IF(('1 - Cover page'!$B$9-I1297)= 7,"7", IF(('1 - Cover page'!$B$9-I1297)= 8,"8", IF(('1 - Cover page'!$B$9-I1297)= 9,"9", IF(('1 - Cover page'!$B$9-I1297)= 10,"10", IF(('1 - Cover page'!$B$9-I1297)= 11,"11", IF(('1 - Cover page'!$B$9-I1297)= 12,"12", IF(('1 - Cover page'!$B$9-I1297)= 13,"13", IF(('1 - Cover page'!$B$9-I1297)= 14,"14", IF(('1 - Cover page'!$B$9-I1297)= 15,"15",  ""))))))))))))))))</f>
        <v>0</v>
      </c>
      <c r="AA1297" t="e">
        <f>VLOOKUP(E1297,'Age group'!$A$2:$B$7,2,TRUE)</f>
        <v>#N/A</v>
      </c>
    </row>
    <row r="1298" spans="1:27" ht="12.75" x14ac:dyDescent="0.2">
      <c r="A1298" s="30">
        <v>1295</v>
      </c>
      <c r="B1298" s="31"/>
      <c r="C1298" s="31"/>
      <c r="D1298" s="32"/>
      <c r="E1298" s="104"/>
      <c r="F1298" s="31"/>
      <c r="G1298" s="31"/>
      <c r="H1298" s="33"/>
      <c r="I1298" s="16"/>
      <c r="J1298" s="34"/>
      <c r="K1298" s="34"/>
      <c r="L1298" s="35"/>
      <c r="M1298" s="36"/>
      <c r="N1298" s="37"/>
      <c r="O1298" s="37"/>
      <c r="P1298" s="37"/>
      <c r="Q1298" s="38"/>
      <c r="R1298" s="38"/>
      <c r="S1298" s="37"/>
      <c r="T1298" s="39"/>
      <c r="U1298" s="39"/>
      <c r="V1298" s="40"/>
      <c r="X1298" t="str">
        <f>IF(('1 - Cover page'!$B$9-M1298)&lt;6,"&lt;=5 Days","&gt;5 Days")</f>
        <v>&lt;=5 Days</v>
      </c>
      <c r="Y1298" t="str">
        <f>IF(('1 - Cover page'!$B$9-M1298)=0,"0", IF(('1 - Cover page'!$B$9-M1298)= 1,"1", IF(('1 - Cover page'!$B$9-M1298)= 2,"2", IF(('1 - Cover page'!$B$9-M1298)= 3,"3", IF(('1 - Cover page'!$B$9-M1298)= 4,"4", IF(('1 - Cover page'!$B$9-M1298)= 5,"5", IF(('1 - Cover page'!$B$9-M1298)= 6,"6", IF(('1 - Cover page'!$B$9-M1298)= 7,"7", IF(('1 - Cover page'!$B$9-M1298)= 8,"8", IF(('1 - Cover page'!$B$9-M1298)= 9,"9", IF(('1 - Cover page'!$B$9-M1298)= 10,"10", IF(('1 - Cover page'!$B$9-M1298)= 11,"11", IF(('1 - Cover page'!$B$9-M1298)= 12,"12", IF(('1 - Cover page'!$B$9-M1298)= 13,"13", IF(('1 - Cover page'!$B$9-M1298)= 14,"14", IF(('1 - Cover page'!$B$9-M1298)= 15,"15",  ""))))))))))))))))</f>
        <v>0</v>
      </c>
      <c r="Z1298" t="str">
        <f>IF(('1 - Cover page'!$B$9-I1298)=0,"0", IF(('1 - Cover page'!$B$9-I1298)= 1,"1", IF(('1 - Cover page'!$B$9-I1298)= 2,"2", IF(('1 - Cover page'!$B$9-I1298)= 3,"3", IF(('1 - Cover page'!$B$9-I1298)= 4,"4", IF(('1 - Cover page'!$B$9-I1298)= 5,"5", IF(('1 - Cover page'!$B$9-I1298)= 6,"6", IF(('1 - Cover page'!$B$9-I1298)= 7,"7", IF(('1 - Cover page'!$B$9-I1298)= 8,"8", IF(('1 - Cover page'!$B$9-I1298)= 9,"9", IF(('1 - Cover page'!$B$9-I1298)= 10,"10", IF(('1 - Cover page'!$B$9-I1298)= 11,"11", IF(('1 - Cover page'!$B$9-I1298)= 12,"12", IF(('1 - Cover page'!$B$9-I1298)= 13,"13", IF(('1 - Cover page'!$B$9-I1298)= 14,"14", IF(('1 - Cover page'!$B$9-I1298)= 15,"15",  ""))))))))))))))))</f>
        <v>0</v>
      </c>
      <c r="AA1298" t="e">
        <f>VLOOKUP(E1298,'Age group'!$A$2:$B$7,2,TRUE)</f>
        <v>#N/A</v>
      </c>
    </row>
    <row r="1299" spans="1:27" ht="12.75" x14ac:dyDescent="0.2">
      <c r="A1299" s="30">
        <v>1296</v>
      </c>
      <c r="B1299" s="31"/>
      <c r="C1299" s="31"/>
      <c r="D1299" s="32"/>
      <c r="E1299" s="104"/>
      <c r="F1299" s="31"/>
      <c r="G1299" s="31"/>
      <c r="H1299" s="33"/>
      <c r="I1299" s="16"/>
      <c r="J1299" s="34"/>
      <c r="K1299" s="34"/>
      <c r="L1299" s="35"/>
      <c r="M1299" s="36"/>
      <c r="N1299" s="37"/>
      <c r="O1299" s="37"/>
      <c r="P1299" s="37"/>
      <c r="Q1299" s="38"/>
      <c r="R1299" s="38"/>
      <c r="S1299" s="37"/>
      <c r="T1299" s="39"/>
      <c r="U1299" s="39"/>
      <c r="V1299" s="40"/>
      <c r="X1299" t="str">
        <f>IF(('1 - Cover page'!$B$9-M1299)&lt;6,"&lt;=5 Days","&gt;5 Days")</f>
        <v>&lt;=5 Days</v>
      </c>
      <c r="Y1299" t="str">
        <f>IF(('1 - Cover page'!$B$9-M1299)=0,"0", IF(('1 - Cover page'!$B$9-M1299)= 1,"1", IF(('1 - Cover page'!$B$9-M1299)= 2,"2", IF(('1 - Cover page'!$B$9-M1299)= 3,"3", IF(('1 - Cover page'!$B$9-M1299)= 4,"4", IF(('1 - Cover page'!$B$9-M1299)= 5,"5", IF(('1 - Cover page'!$B$9-M1299)= 6,"6", IF(('1 - Cover page'!$B$9-M1299)= 7,"7", IF(('1 - Cover page'!$B$9-M1299)= 8,"8", IF(('1 - Cover page'!$B$9-M1299)= 9,"9", IF(('1 - Cover page'!$B$9-M1299)= 10,"10", IF(('1 - Cover page'!$B$9-M1299)= 11,"11", IF(('1 - Cover page'!$B$9-M1299)= 12,"12", IF(('1 - Cover page'!$B$9-M1299)= 13,"13", IF(('1 - Cover page'!$B$9-M1299)= 14,"14", IF(('1 - Cover page'!$B$9-M1299)= 15,"15",  ""))))))))))))))))</f>
        <v>0</v>
      </c>
      <c r="Z1299" t="str">
        <f>IF(('1 - Cover page'!$B$9-I1299)=0,"0", IF(('1 - Cover page'!$B$9-I1299)= 1,"1", IF(('1 - Cover page'!$B$9-I1299)= 2,"2", IF(('1 - Cover page'!$B$9-I1299)= 3,"3", IF(('1 - Cover page'!$B$9-I1299)= 4,"4", IF(('1 - Cover page'!$B$9-I1299)= 5,"5", IF(('1 - Cover page'!$B$9-I1299)= 6,"6", IF(('1 - Cover page'!$B$9-I1299)= 7,"7", IF(('1 - Cover page'!$B$9-I1299)= 8,"8", IF(('1 - Cover page'!$B$9-I1299)= 9,"9", IF(('1 - Cover page'!$B$9-I1299)= 10,"10", IF(('1 - Cover page'!$B$9-I1299)= 11,"11", IF(('1 - Cover page'!$B$9-I1299)= 12,"12", IF(('1 - Cover page'!$B$9-I1299)= 13,"13", IF(('1 - Cover page'!$B$9-I1299)= 14,"14", IF(('1 - Cover page'!$B$9-I1299)= 15,"15",  ""))))))))))))))))</f>
        <v>0</v>
      </c>
      <c r="AA1299" t="e">
        <f>VLOOKUP(E1299,'Age group'!$A$2:$B$7,2,TRUE)</f>
        <v>#N/A</v>
      </c>
    </row>
    <row r="1300" spans="1:27" ht="12.75" x14ac:dyDescent="0.2">
      <c r="A1300" s="30">
        <v>1297</v>
      </c>
      <c r="B1300" s="31"/>
      <c r="C1300" s="31"/>
      <c r="D1300" s="32"/>
      <c r="E1300" s="104"/>
      <c r="F1300" s="31"/>
      <c r="G1300" s="31"/>
      <c r="H1300" s="33"/>
      <c r="I1300" s="16"/>
      <c r="J1300" s="34"/>
      <c r="K1300" s="34"/>
      <c r="L1300" s="35"/>
      <c r="M1300" s="36"/>
      <c r="N1300" s="37"/>
      <c r="O1300" s="37"/>
      <c r="P1300" s="37"/>
      <c r="Q1300" s="38"/>
      <c r="R1300" s="38"/>
      <c r="S1300" s="37"/>
      <c r="T1300" s="39"/>
      <c r="U1300" s="39"/>
      <c r="V1300" s="40"/>
      <c r="X1300" t="str">
        <f>IF(('1 - Cover page'!$B$9-M1300)&lt;6,"&lt;=5 Days","&gt;5 Days")</f>
        <v>&lt;=5 Days</v>
      </c>
      <c r="Y1300" t="str">
        <f>IF(('1 - Cover page'!$B$9-M1300)=0,"0", IF(('1 - Cover page'!$B$9-M1300)= 1,"1", IF(('1 - Cover page'!$B$9-M1300)= 2,"2", IF(('1 - Cover page'!$B$9-M1300)= 3,"3", IF(('1 - Cover page'!$B$9-M1300)= 4,"4", IF(('1 - Cover page'!$B$9-M1300)= 5,"5", IF(('1 - Cover page'!$B$9-M1300)= 6,"6", IF(('1 - Cover page'!$B$9-M1300)= 7,"7", IF(('1 - Cover page'!$B$9-M1300)= 8,"8", IF(('1 - Cover page'!$B$9-M1300)= 9,"9", IF(('1 - Cover page'!$B$9-M1300)= 10,"10", IF(('1 - Cover page'!$B$9-M1300)= 11,"11", IF(('1 - Cover page'!$B$9-M1300)= 12,"12", IF(('1 - Cover page'!$B$9-M1300)= 13,"13", IF(('1 - Cover page'!$B$9-M1300)= 14,"14", IF(('1 - Cover page'!$B$9-M1300)= 15,"15",  ""))))))))))))))))</f>
        <v>0</v>
      </c>
      <c r="Z1300" t="str">
        <f>IF(('1 - Cover page'!$B$9-I1300)=0,"0", IF(('1 - Cover page'!$B$9-I1300)= 1,"1", IF(('1 - Cover page'!$B$9-I1300)= 2,"2", IF(('1 - Cover page'!$B$9-I1300)= 3,"3", IF(('1 - Cover page'!$B$9-I1300)= 4,"4", IF(('1 - Cover page'!$B$9-I1300)= 5,"5", IF(('1 - Cover page'!$B$9-I1300)= 6,"6", IF(('1 - Cover page'!$B$9-I1300)= 7,"7", IF(('1 - Cover page'!$B$9-I1300)= 8,"8", IF(('1 - Cover page'!$B$9-I1300)= 9,"9", IF(('1 - Cover page'!$B$9-I1300)= 10,"10", IF(('1 - Cover page'!$B$9-I1300)= 11,"11", IF(('1 - Cover page'!$B$9-I1300)= 12,"12", IF(('1 - Cover page'!$B$9-I1300)= 13,"13", IF(('1 - Cover page'!$B$9-I1300)= 14,"14", IF(('1 - Cover page'!$B$9-I1300)= 15,"15",  ""))))))))))))))))</f>
        <v>0</v>
      </c>
      <c r="AA1300" t="e">
        <f>VLOOKUP(E1300,'Age group'!$A$2:$B$7,2,TRUE)</f>
        <v>#N/A</v>
      </c>
    </row>
    <row r="1301" spans="1:27" ht="12.75" x14ac:dyDescent="0.2">
      <c r="A1301" s="30">
        <v>1298</v>
      </c>
      <c r="B1301" s="31"/>
      <c r="C1301" s="31"/>
      <c r="D1301" s="32"/>
      <c r="E1301" s="104"/>
      <c r="F1301" s="31"/>
      <c r="G1301" s="31"/>
      <c r="H1301" s="33"/>
      <c r="I1301" s="16"/>
      <c r="J1301" s="34"/>
      <c r="K1301" s="34"/>
      <c r="L1301" s="35"/>
      <c r="M1301" s="36"/>
      <c r="N1301" s="37"/>
      <c r="O1301" s="37"/>
      <c r="P1301" s="37"/>
      <c r="Q1301" s="38"/>
      <c r="R1301" s="38"/>
      <c r="S1301" s="37"/>
      <c r="T1301" s="39"/>
      <c r="U1301" s="39"/>
      <c r="V1301" s="40"/>
      <c r="X1301" t="str">
        <f>IF(('1 - Cover page'!$B$9-M1301)&lt;6,"&lt;=5 Days","&gt;5 Days")</f>
        <v>&lt;=5 Days</v>
      </c>
      <c r="Y1301" t="str">
        <f>IF(('1 - Cover page'!$B$9-M1301)=0,"0", IF(('1 - Cover page'!$B$9-M1301)= 1,"1", IF(('1 - Cover page'!$B$9-M1301)= 2,"2", IF(('1 - Cover page'!$B$9-M1301)= 3,"3", IF(('1 - Cover page'!$B$9-M1301)= 4,"4", IF(('1 - Cover page'!$B$9-M1301)= 5,"5", IF(('1 - Cover page'!$B$9-M1301)= 6,"6", IF(('1 - Cover page'!$B$9-M1301)= 7,"7", IF(('1 - Cover page'!$B$9-M1301)= 8,"8", IF(('1 - Cover page'!$B$9-M1301)= 9,"9", IF(('1 - Cover page'!$B$9-M1301)= 10,"10", IF(('1 - Cover page'!$B$9-M1301)= 11,"11", IF(('1 - Cover page'!$B$9-M1301)= 12,"12", IF(('1 - Cover page'!$B$9-M1301)= 13,"13", IF(('1 - Cover page'!$B$9-M1301)= 14,"14", IF(('1 - Cover page'!$B$9-M1301)= 15,"15",  ""))))))))))))))))</f>
        <v>0</v>
      </c>
      <c r="Z1301" t="str">
        <f>IF(('1 - Cover page'!$B$9-I1301)=0,"0", IF(('1 - Cover page'!$B$9-I1301)= 1,"1", IF(('1 - Cover page'!$B$9-I1301)= 2,"2", IF(('1 - Cover page'!$B$9-I1301)= 3,"3", IF(('1 - Cover page'!$B$9-I1301)= 4,"4", IF(('1 - Cover page'!$B$9-I1301)= 5,"5", IF(('1 - Cover page'!$B$9-I1301)= 6,"6", IF(('1 - Cover page'!$B$9-I1301)= 7,"7", IF(('1 - Cover page'!$B$9-I1301)= 8,"8", IF(('1 - Cover page'!$B$9-I1301)= 9,"9", IF(('1 - Cover page'!$B$9-I1301)= 10,"10", IF(('1 - Cover page'!$B$9-I1301)= 11,"11", IF(('1 - Cover page'!$B$9-I1301)= 12,"12", IF(('1 - Cover page'!$B$9-I1301)= 13,"13", IF(('1 - Cover page'!$B$9-I1301)= 14,"14", IF(('1 - Cover page'!$B$9-I1301)= 15,"15",  ""))))))))))))))))</f>
        <v>0</v>
      </c>
      <c r="AA1301" t="e">
        <f>VLOOKUP(E1301,'Age group'!$A$2:$B$7,2,TRUE)</f>
        <v>#N/A</v>
      </c>
    </row>
    <row r="1302" spans="1:27" ht="12.75" x14ac:dyDescent="0.2">
      <c r="A1302" s="30">
        <v>1299</v>
      </c>
      <c r="B1302" s="31"/>
      <c r="C1302" s="31"/>
      <c r="D1302" s="32"/>
      <c r="E1302" s="104"/>
      <c r="F1302" s="31"/>
      <c r="G1302" s="31"/>
      <c r="H1302" s="33"/>
      <c r="I1302" s="16"/>
      <c r="J1302" s="34"/>
      <c r="K1302" s="34"/>
      <c r="L1302" s="35"/>
      <c r="M1302" s="36"/>
      <c r="N1302" s="37"/>
      <c r="O1302" s="37"/>
      <c r="P1302" s="37"/>
      <c r="Q1302" s="38"/>
      <c r="R1302" s="38"/>
      <c r="S1302" s="37"/>
      <c r="T1302" s="39"/>
      <c r="U1302" s="39"/>
      <c r="V1302" s="40"/>
      <c r="X1302" t="str">
        <f>IF(('1 - Cover page'!$B$9-M1302)&lt;6,"&lt;=5 Days","&gt;5 Days")</f>
        <v>&lt;=5 Days</v>
      </c>
      <c r="Y1302" t="str">
        <f>IF(('1 - Cover page'!$B$9-M1302)=0,"0", IF(('1 - Cover page'!$B$9-M1302)= 1,"1", IF(('1 - Cover page'!$B$9-M1302)= 2,"2", IF(('1 - Cover page'!$B$9-M1302)= 3,"3", IF(('1 - Cover page'!$B$9-M1302)= 4,"4", IF(('1 - Cover page'!$B$9-M1302)= 5,"5", IF(('1 - Cover page'!$B$9-M1302)= 6,"6", IF(('1 - Cover page'!$B$9-M1302)= 7,"7", IF(('1 - Cover page'!$B$9-M1302)= 8,"8", IF(('1 - Cover page'!$B$9-M1302)= 9,"9", IF(('1 - Cover page'!$B$9-M1302)= 10,"10", IF(('1 - Cover page'!$B$9-M1302)= 11,"11", IF(('1 - Cover page'!$B$9-M1302)= 12,"12", IF(('1 - Cover page'!$B$9-M1302)= 13,"13", IF(('1 - Cover page'!$B$9-M1302)= 14,"14", IF(('1 - Cover page'!$B$9-M1302)= 15,"15",  ""))))))))))))))))</f>
        <v>0</v>
      </c>
      <c r="Z1302" t="str">
        <f>IF(('1 - Cover page'!$B$9-I1302)=0,"0", IF(('1 - Cover page'!$B$9-I1302)= 1,"1", IF(('1 - Cover page'!$B$9-I1302)= 2,"2", IF(('1 - Cover page'!$B$9-I1302)= 3,"3", IF(('1 - Cover page'!$B$9-I1302)= 4,"4", IF(('1 - Cover page'!$B$9-I1302)= 5,"5", IF(('1 - Cover page'!$B$9-I1302)= 6,"6", IF(('1 - Cover page'!$B$9-I1302)= 7,"7", IF(('1 - Cover page'!$B$9-I1302)= 8,"8", IF(('1 - Cover page'!$B$9-I1302)= 9,"9", IF(('1 - Cover page'!$B$9-I1302)= 10,"10", IF(('1 - Cover page'!$B$9-I1302)= 11,"11", IF(('1 - Cover page'!$B$9-I1302)= 12,"12", IF(('1 - Cover page'!$B$9-I1302)= 13,"13", IF(('1 - Cover page'!$B$9-I1302)= 14,"14", IF(('1 - Cover page'!$B$9-I1302)= 15,"15",  ""))))))))))))))))</f>
        <v>0</v>
      </c>
      <c r="AA1302" t="e">
        <f>VLOOKUP(E1302,'Age group'!$A$2:$B$7,2,TRUE)</f>
        <v>#N/A</v>
      </c>
    </row>
    <row r="1303" spans="1:27" ht="12.75" x14ac:dyDescent="0.2">
      <c r="A1303" s="30">
        <v>1300</v>
      </c>
      <c r="B1303" s="31"/>
      <c r="C1303" s="31"/>
      <c r="D1303" s="32"/>
      <c r="E1303" s="104"/>
      <c r="F1303" s="31"/>
      <c r="G1303" s="31"/>
      <c r="H1303" s="33"/>
      <c r="I1303" s="16"/>
      <c r="J1303" s="34"/>
      <c r="K1303" s="34"/>
      <c r="L1303" s="35"/>
      <c r="M1303" s="36"/>
      <c r="N1303" s="37"/>
      <c r="O1303" s="37"/>
      <c r="P1303" s="37"/>
      <c r="Q1303" s="38"/>
      <c r="R1303" s="38"/>
      <c r="S1303" s="37"/>
      <c r="T1303" s="39"/>
      <c r="U1303" s="39"/>
      <c r="V1303" s="40"/>
      <c r="X1303" t="str">
        <f>IF(('1 - Cover page'!$B$9-M1303)&lt;6,"&lt;=5 Days","&gt;5 Days")</f>
        <v>&lt;=5 Days</v>
      </c>
      <c r="Y1303" t="str">
        <f>IF(('1 - Cover page'!$B$9-M1303)=0,"0", IF(('1 - Cover page'!$B$9-M1303)= 1,"1", IF(('1 - Cover page'!$B$9-M1303)= 2,"2", IF(('1 - Cover page'!$B$9-M1303)= 3,"3", IF(('1 - Cover page'!$B$9-M1303)= 4,"4", IF(('1 - Cover page'!$B$9-M1303)= 5,"5", IF(('1 - Cover page'!$B$9-M1303)= 6,"6", IF(('1 - Cover page'!$B$9-M1303)= 7,"7", IF(('1 - Cover page'!$B$9-M1303)= 8,"8", IF(('1 - Cover page'!$B$9-M1303)= 9,"9", IF(('1 - Cover page'!$B$9-M1303)= 10,"10", IF(('1 - Cover page'!$B$9-M1303)= 11,"11", IF(('1 - Cover page'!$B$9-M1303)= 12,"12", IF(('1 - Cover page'!$B$9-M1303)= 13,"13", IF(('1 - Cover page'!$B$9-M1303)= 14,"14", IF(('1 - Cover page'!$B$9-M1303)= 15,"15",  ""))))))))))))))))</f>
        <v>0</v>
      </c>
      <c r="Z1303" t="str">
        <f>IF(('1 - Cover page'!$B$9-I1303)=0,"0", IF(('1 - Cover page'!$B$9-I1303)= 1,"1", IF(('1 - Cover page'!$B$9-I1303)= 2,"2", IF(('1 - Cover page'!$B$9-I1303)= 3,"3", IF(('1 - Cover page'!$B$9-I1303)= 4,"4", IF(('1 - Cover page'!$B$9-I1303)= 5,"5", IF(('1 - Cover page'!$B$9-I1303)= 6,"6", IF(('1 - Cover page'!$B$9-I1303)= 7,"7", IF(('1 - Cover page'!$B$9-I1303)= 8,"8", IF(('1 - Cover page'!$B$9-I1303)= 9,"9", IF(('1 - Cover page'!$B$9-I1303)= 10,"10", IF(('1 - Cover page'!$B$9-I1303)= 11,"11", IF(('1 - Cover page'!$B$9-I1303)= 12,"12", IF(('1 - Cover page'!$B$9-I1303)= 13,"13", IF(('1 - Cover page'!$B$9-I1303)= 14,"14", IF(('1 - Cover page'!$B$9-I1303)= 15,"15",  ""))))))))))))))))</f>
        <v>0</v>
      </c>
      <c r="AA1303" t="e">
        <f>VLOOKUP(E1303,'Age group'!$A$2:$B$7,2,TRUE)</f>
        <v>#N/A</v>
      </c>
    </row>
    <row r="1304" spans="1:27" ht="12.75" x14ac:dyDescent="0.2">
      <c r="A1304" s="30">
        <v>1301</v>
      </c>
      <c r="B1304" s="31"/>
      <c r="C1304" s="31"/>
      <c r="D1304" s="32"/>
      <c r="E1304" s="104"/>
      <c r="F1304" s="31"/>
      <c r="G1304" s="31"/>
      <c r="H1304" s="33"/>
      <c r="I1304" s="16"/>
      <c r="J1304" s="34"/>
      <c r="K1304" s="34"/>
      <c r="L1304" s="35"/>
      <c r="M1304" s="36"/>
      <c r="N1304" s="37"/>
      <c r="O1304" s="37"/>
      <c r="P1304" s="37"/>
      <c r="Q1304" s="38"/>
      <c r="R1304" s="38"/>
      <c r="S1304" s="37"/>
      <c r="T1304" s="39"/>
      <c r="U1304" s="39"/>
      <c r="V1304" s="40"/>
      <c r="X1304" t="str">
        <f>IF(('1 - Cover page'!$B$9-M1304)&lt;6,"&lt;=5 Days","&gt;5 Days")</f>
        <v>&lt;=5 Days</v>
      </c>
      <c r="Y1304" t="str">
        <f>IF(('1 - Cover page'!$B$9-M1304)=0,"0", IF(('1 - Cover page'!$B$9-M1304)= 1,"1", IF(('1 - Cover page'!$B$9-M1304)= 2,"2", IF(('1 - Cover page'!$B$9-M1304)= 3,"3", IF(('1 - Cover page'!$B$9-M1304)= 4,"4", IF(('1 - Cover page'!$B$9-M1304)= 5,"5", IF(('1 - Cover page'!$B$9-M1304)= 6,"6", IF(('1 - Cover page'!$B$9-M1304)= 7,"7", IF(('1 - Cover page'!$B$9-M1304)= 8,"8", IF(('1 - Cover page'!$B$9-M1304)= 9,"9", IF(('1 - Cover page'!$B$9-M1304)= 10,"10", IF(('1 - Cover page'!$B$9-M1304)= 11,"11", IF(('1 - Cover page'!$B$9-M1304)= 12,"12", IF(('1 - Cover page'!$B$9-M1304)= 13,"13", IF(('1 - Cover page'!$B$9-M1304)= 14,"14", IF(('1 - Cover page'!$B$9-M1304)= 15,"15",  ""))))))))))))))))</f>
        <v>0</v>
      </c>
      <c r="Z1304" t="str">
        <f>IF(('1 - Cover page'!$B$9-I1304)=0,"0", IF(('1 - Cover page'!$B$9-I1304)= 1,"1", IF(('1 - Cover page'!$B$9-I1304)= 2,"2", IF(('1 - Cover page'!$B$9-I1304)= 3,"3", IF(('1 - Cover page'!$B$9-I1304)= 4,"4", IF(('1 - Cover page'!$B$9-I1304)= 5,"5", IF(('1 - Cover page'!$B$9-I1304)= 6,"6", IF(('1 - Cover page'!$B$9-I1304)= 7,"7", IF(('1 - Cover page'!$B$9-I1304)= 8,"8", IF(('1 - Cover page'!$B$9-I1304)= 9,"9", IF(('1 - Cover page'!$B$9-I1304)= 10,"10", IF(('1 - Cover page'!$B$9-I1304)= 11,"11", IF(('1 - Cover page'!$B$9-I1304)= 12,"12", IF(('1 - Cover page'!$B$9-I1304)= 13,"13", IF(('1 - Cover page'!$B$9-I1304)= 14,"14", IF(('1 - Cover page'!$B$9-I1304)= 15,"15",  ""))))))))))))))))</f>
        <v>0</v>
      </c>
      <c r="AA1304" t="e">
        <f>VLOOKUP(E1304,'Age group'!$A$2:$B$7,2,TRUE)</f>
        <v>#N/A</v>
      </c>
    </row>
    <row r="1305" spans="1:27" ht="12.75" x14ac:dyDescent="0.2">
      <c r="A1305" s="30">
        <v>1302</v>
      </c>
      <c r="B1305" s="31"/>
      <c r="C1305" s="31"/>
      <c r="D1305" s="32"/>
      <c r="E1305" s="104"/>
      <c r="F1305" s="31"/>
      <c r="G1305" s="31"/>
      <c r="H1305" s="33"/>
      <c r="I1305" s="16"/>
      <c r="J1305" s="34"/>
      <c r="K1305" s="34"/>
      <c r="L1305" s="35"/>
      <c r="M1305" s="36"/>
      <c r="N1305" s="37"/>
      <c r="O1305" s="37"/>
      <c r="P1305" s="37"/>
      <c r="Q1305" s="38"/>
      <c r="R1305" s="38"/>
      <c r="S1305" s="37"/>
      <c r="T1305" s="39"/>
      <c r="U1305" s="39"/>
      <c r="V1305" s="40"/>
      <c r="X1305" t="str">
        <f>IF(('1 - Cover page'!$B$9-M1305)&lt;6,"&lt;=5 Days","&gt;5 Days")</f>
        <v>&lt;=5 Days</v>
      </c>
      <c r="Y1305" t="str">
        <f>IF(('1 - Cover page'!$B$9-M1305)=0,"0", IF(('1 - Cover page'!$B$9-M1305)= 1,"1", IF(('1 - Cover page'!$B$9-M1305)= 2,"2", IF(('1 - Cover page'!$B$9-M1305)= 3,"3", IF(('1 - Cover page'!$B$9-M1305)= 4,"4", IF(('1 - Cover page'!$B$9-M1305)= 5,"5", IF(('1 - Cover page'!$B$9-M1305)= 6,"6", IF(('1 - Cover page'!$B$9-M1305)= 7,"7", IF(('1 - Cover page'!$B$9-M1305)= 8,"8", IF(('1 - Cover page'!$B$9-M1305)= 9,"9", IF(('1 - Cover page'!$B$9-M1305)= 10,"10", IF(('1 - Cover page'!$B$9-M1305)= 11,"11", IF(('1 - Cover page'!$B$9-M1305)= 12,"12", IF(('1 - Cover page'!$B$9-M1305)= 13,"13", IF(('1 - Cover page'!$B$9-M1305)= 14,"14", IF(('1 - Cover page'!$B$9-M1305)= 15,"15",  ""))))))))))))))))</f>
        <v>0</v>
      </c>
      <c r="Z1305" t="str">
        <f>IF(('1 - Cover page'!$B$9-I1305)=0,"0", IF(('1 - Cover page'!$B$9-I1305)= 1,"1", IF(('1 - Cover page'!$B$9-I1305)= 2,"2", IF(('1 - Cover page'!$B$9-I1305)= 3,"3", IF(('1 - Cover page'!$B$9-I1305)= 4,"4", IF(('1 - Cover page'!$B$9-I1305)= 5,"5", IF(('1 - Cover page'!$B$9-I1305)= 6,"6", IF(('1 - Cover page'!$B$9-I1305)= 7,"7", IF(('1 - Cover page'!$B$9-I1305)= 8,"8", IF(('1 - Cover page'!$B$9-I1305)= 9,"9", IF(('1 - Cover page'!$B$9-I1305)= 10,"10", IF(('1 - Cover page'!$B$9-I1305)= 11,"11", IF(('1 - Cover page'!$B$9-I1305)= 12,"12", IF(('1 - Cover page'!$B$9-I1305)= 13,"13", IF(('1 - Cover page'!$B$9-I1305)= 14,"14", IF(('1 - Cover page'!$B$9-I1305)= 15,"15",  ""))))))))))))))))</f>
        <v>0</v>
      </c>
      <c r="AA1305" t="e">
        <f>VLOOKUP(E1305,'Age group'!$A$2:$B$7,2,TRUE)</f>
        <v>#N/A</v>
      </c>
    </row>
    <row r="1306" spans="1:27" ht="12.75" x14ac:dyDescent="0.2">
      <c r="A1306" s="30">
        <v>1303</v>
      </c>
      <c r="B1306" s="31"/>
      <c r="C1306" s="31"/>
      <c r="D1306" s="32"/>
      <c r="E1306" s="104"/>
      <c r="F1306" s="31"/>
      <c r="G1306" s="31"/>
      <c r="H1306" s="33"/>
      <c r="I1306" s="16"/>
      <c r="J1306" s="34"/>
      <c r="K1306" s="34"/>
      <c r="L1306" s="35"/>
      <c r="M1306" s="36"/>
      <c r="N1306" s="37"/>
      <c r="O1306" s="37"/>
      <c r="P1306" s="37"/>
      <c r="Q1306" s="38"/>
      <c r="R1306" s="38"/>
      <c r="S1306" s="37"/>
      <c r="T1306" s="39"/>
      <c r="U1306" s="39"/>
      <c r="V1306" s="40"/>
      <c r="X1306" t="str">
        <f>IF(('1 - Cover page'!$B$9-M1306)&lt;6,"&lt;=5 Days","&gt;5 Days")</f>
        <v>&lt;=5 Days</v>
      </c>
      <c r="Y1306" t="str">
        <f>IF(('1 - Cover page'!$B$9-M1306)=0,"0", IF(('1 - Cover page'!$B$9-M1306)= 1,"1", IF(('1 - Cover page'!$B$9-M1306)= 2,"2", IF(('1 - Cover page'!$B$9-M1306)= 3,"3", IF(('1 - Cover page'!$B$9-M1306)= 4,"4", IF(('1 - Cover page'!$B$9-M1306)= 5,"5", IF(('1 - Cover page'!$B$9-M1306)= 6,"6", IF(('1 - Cover page'!$B$9-M1306)= 7,"7", IF(('1 - Cover page'!$B$9-M1306)= 8,"8", IF(('1 - Cover page'!$B$9-M1306)= 9,"9", IF(('1 - Cover page'!$B$9-M1306)= 10,"10", IF(('1 - Cover page'!$B$9-M1306)= 11,"11", IF(('1 - Cover page'!$B$9-M1306)= 12,"12", IF(('1 - Cover page'!$B$9-M1306)= 13,"13", IF(('1 - Cover page'!$B$9-M1306)= 14,"14", IF(('1 - Cover page'!$B$9-M1306)= 15,"15",  ""))))))))))))))))</f>
        <v>0</v>
      </c>
      <c r="Z1306" t="str">
        <f>IF(('1 - Cover page'!$B$9-I1306)=0,"0", IF(('1 - Cover page'!$B$9-I1306)= 1,"1", IF(('1 - Cover page'!$B$9-I1306)= 2,"2", IF(('1 - Cover page'!$B$9-I1306)= 3,"3", IF(('1 - Cover page'!$B$9-I1306)= 4,"4", IF(('1 - Cover page'!$B$9-I1306)= 5,"5", IF(('1 - Cover page'!$B$9-I1306)= 6,"6", IF(('1 - Cover page'!$B$9-I1306)= 7,"7", IF(('1 - Cover page'!$B$9-I1306)= 8,"8", IF(('1 - Cover page'!$B$9-I1306)= 9,"9", IF(('1 - Cover page'!$B$9-I1306)= 10,"10", IF(('1 - Cover page'!$B$9-I1306)= 11,"11", IF(('1 - Cover page'!$B$9-I1306)= 12,"12", IF(('1 - Cover page'!$B$9-I1306)= 13,"13", IF(('1 - Cover page'!$B$9-I1306)= 14,"14", IF(('1 - Cover page'!$B$9-I1306)= 15,"15",  ""))))))))))))))))</f>
        <v>0</v>
      </c>
      <c r="AA1306" t="e">
        <f>VLOOKUP(E1306,'Age group'!$A$2:$B$7,2,TRUE)</f>
        <v>#N/A</v>
      </c>
    </row>
    <row r="1307" spans="1:27" ht="12.75" x14ac:dyDescent="0.2">
      <c r="A1307" s="30">
        <v>1304</v>
      </c>
      <c r="B1307" s="31"/>
      <c r="C1307" s="31"/>
      <c r="D1307" s="32"/>
      <c r="E1307" s="104"/>
      <c r="F1307" s="31"/>
      <c r="G1307" s="31"/>
      <c r="H1307" s="33"/>
      <c r="I1307" s="16"/>
      <c r="J1307" s="34"/>
      <c r="K1307" s="34"/>
      <c r="L1307" s="35"/>
      <c r="M1307" s="36"/>
      <c r="N1307" s="37"/>
      <c r="O1307" s="37"/>
      <c r="P1307" s="37"/>
      <c r="Q1307" s="38"/>
      <c r="R1307" s="38"/>
      <c r="S1307" s="37"/>
      <c r="T1307" s="39"/>
      <c r="U1307" s="39"/>
      <c r="V1307" s="40"/>
      <c r="X1307" t="str">
        <f>IF(('1 - Cover page'!$B$9-M1307)&lt;6,"&lt;=5 Days","&gt;5 Days")</f>
        <v>&lt;=5 Days</v>
      </c>
      <c r="Y1307" t="str">
        <f>IF(('1 - Cover page'!$B$9-M1307)=0,"0", IF(('1 - Cover page'!$B$9-M1307)= 1,"1", IF(('1 - Cover page'!$B$9-M1307)= 2,"2", IF(('1 - Cover page'!$B$9-M1307)= 3,"3", IF(('1 - Cover page'!$B$9-M1307)= 4,"4", IF(('1 - Cover page'!$B$9-M1307)= 5,"5", IF(('1 - Cover page'!$B$9-M1307)= 6,"6", IF(('1 - Cover page'!$B$9-M1307)= 7,"7", IF(('1 - Cover page'!$B$9-M1307)= 8,"8", IF(('1 - Cover page'!$B$9-M1307)= 9,"9", IF(('1 - Cover page'!$B$9-M1307)= 10,"10", IF(('1 - Cover page'!$B$9-M1307)= 11,"11", IF(('1 - Cover page'!$B$9-M1307)= 12,"12", IF(('1 - Cover page'!$B$9-M1307)= 13,"13", IF(('1 - Cover page'!$B$9-M1307)= 14,"14", IF(('1 - Cover page'!$B$9-M1307)= 15,"15",  ""))))))))))))))))</f>
        <v>0</v>
      </c>
      <c r="Z1307" t="str">
        <f>IF(('1 - Cover page'!$B$9-I1307)=0,"0", IF(('1 - Cover page'!$B$9-I1307)= 1,"1", IF(('1 - Cover page'!$B$9-I1307)= 2,"2", IF(('1 - Cover page'!$B$9-I1307)= 3,"3", IF(('1 - Cover page'!$B$9-I1307)= 4,"4", IF(('1 - Cover page'!$B$9-I1307)= 5,"5", IF(('1 - Cover page'!$B$9-I1307)= 6,"6", IF(('1 - Cover page'!$B$9-I1307)= 7,"7", IF(('1 - Cover page'!$B$9-I1307)= 8,"8", IF(('1 - Cover page'!$B$9-I1307)= 9,"9", IF(('1 - Cover page'!$B$9-I1307)= 10,"10", IF(('1 - Cover page'!$B$9-I1307)= 11,"11", IF(('1 - Cover page'!$B$9-I1307)= 12,"12", IF(('1 - Cover page'!$B$9-I1307)= 13,"13", IF(('1 - Cover page'!$B$9-I1307)= 14,"14", IF(('1 - Cover page'!$B$9-I1307)= 15,"15",  ""))))))))))))))))</f>
        <v>0</v>
      </c>
      <c r="AA1307" t="e">
        <f>VLOOKUP(E1307,'Age group'!$A$2:$B$7,2,TRUE)</f>
        <v>#N/A</v>
      </c>
    </row>
    <row r="1308" spans="1:27" ht="12.75" x14ac:dyDescent="0.2">
      <c r="A1308" s="30">
        <v>1305</v>
      </c>
      <c r="B1308" s="31"/>
      <c r="C1308" s="31"/>
      <c r="D1308" s="32"/>
      <c r="E1308" s="104"/>
      <c r="F1308" s="31"/>
      <c r="G1308" s="31"/>
      <c r="H1308" s="33"/>
      <c r="I1308" s="16"/>
      <c r="J1308" s="34"/>
      <c r="K1308" s="34"/>
      <c r="L1308" s="35"/>
      <c r="M1308" s="36"/>
      <c r="N1308" s="37"/>
      <c r="O1308" s="37"/>
      <c r="P1308" s="37"/>
      <c r="Q1308" s="38"/>
      <c r="R1308" s="38"/>
      <c r="S1308" s="37"/>
      <c r="T1308" s="39"/>
      <c r="U1308" s="39"/>
      <c r="V1308" s="40"/>
      <c r="X1308" t="str">
        <f>IF(('1 - Cover page'!$B$9-M1308)&lt;6,"&lt;=5 Days","&gt;5 Days")</f>
        <v>&lt;=5 Days</v>
      </c>
      <c r="Y1308" t="str">
        <f>IF(('1 - Cover page'!$B$9-M1308)=0,"0", IF(('1 - Cover page'!$B$9-M1308)= 1,"1", IF(('1 - Cover page'!$B$9-M1308)= 2,"2", IF(('1 - Cover page'!$B$9-M1308)= 3,"3", IF(('1 - Cover page'!$B$9-M1308)= 4,"4", IF(('1 - Cover page'!$B$9-M1308)= 5,"5", IF(('1 - Cover page'!$B$9-M1308)= 6,"6", IF(('1 - Cover page'!$B$9-M1308)= 7,"7", IF(('1 - Cover page'!$B$9-M1308)= 8,"8", IF(('1 - Cover page'!$B$9-M1308)= 9,"9", IF(('1 - Cover page'!$B$9-M1308)= 10,"10", IF(('1 - Cover page'!$B$9-M1308)= 11,"11", IF(('1 - Cover page'!$B$9-M1308)= 12,"12", IF(('1 - Cover page'!$B$9-M1308)= 13,"13", IF(('1 - Cover page'!$B$9-M1308)= 14,"14", IF(('1 - Cover page'!$B$9-M1308)= 15,"15",  ""))))))))))))))))</f>
        <v>0</v>
      </c>
      <c r="Z1308" t="str">
        <f>IF(('1 - Cover page'!$B$9-I1308)=0,"0", IF(('1 - Cover page'!$B$9-I1308)= 1,"1", IF(('1 - Cover page'!$B$9-I1308)= 2,"2", IF(('1 - Cover page'!$B$9-I1308)= 3,"3", IF(('1 - Cover page'!$B$9-I1308)= 4,"4", IF(('1 - Cover page'!$B$9-I1308)= 5,"5", IF(('1 - Cover page'!$B$9-I1308)= 6,"6", IF(('1 - Cover page'!$B$9-I1308)= 7,"7", IF(('1 - Cover page'!$B$9-I1308)= 8,"8", IF(('1 - Cover page'!$B$9-I1308)= 9,"9", IF(('1 - Cover page'!$B$9-I1308)= 10,"10", IF(('1 - Cover page'!$B$9-I1308)= 11,"11", IF(('1 - Cover page'!$B$9-I1308)= 12,"12", IF(('1 - Cover page'!$B$9-I1308)= 13,"13", IF(('1 - Cover page'!$B$9-I1308)= 14,"14", IF(('1 - Cover page'!$B$9-I1308)= 15,"15",  ""))))))))))))))))</f>
        <v>0</v>
      </c>
      <c r="AA1308" t="e">
        <f>VLOOKUP(E1308,'Age group'!$A$2:$B$7,2,TRUE)</f>
        <v>#N/A</v>
      </c>
    </row>
    <row r="1309" spans="1:27" ht="12.75" x14ac:dyDescent="0.2">
      <c r="A1309" s="30">
        <v>1306</v>
      </c>
      <c r="B1309" s="31"/>
      <c r="C1309" s="31"/>
      <c r="D1309" s="32"/>
      <c r="E1309" s="104"/>
      <c r="F1309" s="31"/>
      <c r="G1309" s="31"/>
      <c r="H1309" s="33"/>
      <c r="I1309" s="16"/>
      <c r="J1309" s="34"/>
      <c r="K1309" s="34"/>
      <c r="L1309" s="35"/>
      <c r="M1309" s="36"/>
      <c r="N1309" s="37"/>
      <c r="O1309" s="37"/>
      <c r="P1309" s="37"/>
      <c r="Q1309" s="38"/>
      <c r="R1309" s="38"/>
      <c r="S1309" s="37"/>
      <c r="T1309" s="39"/>
      <c r="U1309" s="39"/>
      <c r="V1309" s="40"/>
      <c r="X1309" t="str">
        <f>IF(('1 - Cover page'!$B$9-M1309)&lt;6,"&lt;=5 Days","&gt;5 Days")</f>
        <v>&lt;=5 Days</v>
      </c>
      <c r="Y1309" t="str">
        <f>IF(('1 - Cover page'!$B$9-M1309)=0,"0", IF(('1 - Cover page'!$B$9-M1309)= 1,"1", IF(('1 - Cover page'!$B$9-M1309)= 2,"2", IF(('1 - Cover page'!$B$9-M1309)= 3,"3", IF(('1 - Cover page'!$B$9-M1309)= 4,"4", IF(('1 - Cover page'!$B$9-M1309)= 5,"5", IF(('1 - Cover page'!$B$9-M1309)= 6,"6", IF(('1 - Cover page'!$B$9-M1309)= 7,"7", IF(('1 - Cover page'!$B$9-M1309)= 8,"8", IF(('1 - Cover page'!$B$9-M1309)= 9,"9", IF(('1 - Cover page'!$B$9-M1309)= 10,"10", IF(('1 - Cover page'!$B$9-M1309)= 11,"11", IF(('1 - Cover page'!$B$9-M1309)= 12,"12", IF(('1 - Cover page'!$B$9-M1309)= 13,"13", IF(('1 - Cover page'!$B$9-M1309)= 14,"14", IF(('1 - Cover page'!$B$9-M1309)= 15,"15",  ""))))))))))))))))</f>
        <v>0</v>
      </c>
      <c r="Z1309" t="str">
        <f>IF(('1 - Cover page'!$B$9-I1309)=0,"0", IF(('1 - Cover page'!$B$9-I1309)= 1,"1", IF(('1 - Cover page'!$B$9-I1309)= 2,"2", IF(('1 - Cover page'!$B$9-I1309)= 3,"3", IF(('1 - Cover page'!$B$9-I1309)= 4,"4", IF(('1 - Cover page'!$B$9-I1309)= 5,"5", IF(('1 - Cover page'!$B$9-I1309)= 6,"6", IF(('1 - Cover page'!$B$9-I1309)= 7,"7", IF(('1 - Cover page'!$B$9-I1309)= 8,"8", IF(('1 - Cover page'!$B$9-I1309)= 9,"9", IF(('1 - Cover page'!$B$9-I1309)= 10,"10", IF(('1 - Cover page'!$B$9-I1309)= 11,"11", IF(('1 - Cover page'!$B$9-I1309)= 12,"12", IF(('1 - Cover page'!$B$9-I1309)= 13,"13", IF(('1 - Cover page'!$B$9-I1309)= 14,"14", IF(('1 - Cover page'!$B$9-I1309)= 15,"15",  ""))))))))))))))))</f>
        <v>0</v>
      </c>
      <c r="AA1309" t="e">
        <f>VLOOKUP(E1309,'Age group'!$A$2:$B$7,2,TRUE)</f>
        <v>#N/A</v>
      </c>
    </row>
    <row r="1310" spans="1:27" ht="12.75" x14ac:dyDescent="0.2">
      <c r="A1310" s="30">
        <v>1307</v>
      </c>
      <c r="B1310" s="31"/>
      <c r="C1310" s="31"/>
      <c r="D1310" s="32"/>
      <c r="E1310" s="104"/>
      <c r="F1310" s="31"/>
      <c r="G1310" s="31"/>
      <c r="H1310" s="33"/>
      <c r="I1310" s="16"/>
      <c r="J1310" s="34"/>
      <c r="K1310" s="34"/>
      <c r="L1310" s="35"/>
      <c r="M1310" s="36"/>
      <c r="N1310" s="37"/>
      <c r="O1310" s="37"/>
      <c r="P1310" s="37"/>
      <c r="Q1310" s="38"/>
      <c r="R1310" s="38"/>
      <c r="S1310" s="37"/>
      <c r="T1310" s="39"/>
      <c r="U1310" s="39"/>
      <c r="V1310" s="40"/>
      <c r="X1310" t="str">
        <f>IF(('1 - Cover page'!$B$9-M1310)&lt;6,"&lt;=5 Days","&gt;5 Days")</f>
        <v>&lt;=5 Days</v>
      </c>
      <c r="Y1310" t="str">
        <f>IF(('1 - Cover page'!$B$9-M1310)=0,"0", IF(('1 - Cover page'!$B$9-M1310)= 1,"1", IF(('1 - Cover page'!$B$9-M1310)= 2,"2", IF(('1 - Cover page'!$B$9-M1310)= 3,"3", IF(('1 - Cover page'!$B$9-M1310)= 4,"4", IF(('1 - Cover page'!$B$9-M1310)= 5,"5", IF(('1 - Cover page'!$B$9-M1310)= 6,"6", IF(('1 - Cover page'!$B$9-M1310)= 7,"7", IF(('1 - Cover page'!$B$9-M1310)= 8,"8", IF(('1 - Cover page'!$B$9-M1310)= 9,"9", IF(('1 - Cover page'!$B$9-M1310)= 10,"10", IF(('1 - Cover page'!$B$9-M1310)= 11,"11", IF(('1 - Cover page'!$B$9-M1310)= 12,"12", IF(('1 - Cover page'!$B$9-M1310)= 13,"13", IF(('1 - Cover page'!$B$9-M1310)= 14,"14", IF(('1 - Cover page'!$B$9-M1310)= 15,"15",  ""))))))))))))))))</f>
        <v>0</v>
      </c>
      <c r="Z1310" t="str">
        <f>IF(('1 - Cover page'!$B$9-I1310)=0,"0", IF(('1 - Cover page'!$B$9-I1310)= 1,"1", IF(('1 - Cover page'!$B$9-I1310)= 2,"2", IF(('1 - Cover page'!$B$9-I1310)= 3,"3", IF(('1 - Cover page'!$B$9-I1310)= 4,"4", IF(('1 - Cover page'!$B$9-I1310)= 5,"5", IF(('1 - Cover page'!$B$9-I1310)= 6,"6", IF(('1 - Cover page'!$B$9-I1310)= 7,"7", IF(('1 - Cover page'!$B$9-I1310)= 8,"8", IF(('1 - Cover page'!$B$9-I1310)= 9,"9", IF(('1 - Cover page'!$B$9-I1310)= 10,"10", IF(('1 - Cover page'!$B$9-I1310)= 11,"11", IF(('1 - Cover page'!$B$9-I1310)= 12,"12", IF(('1 - Cover page'!$B$9-I1310)= 13,"13", IF(('1 - Cover page'!$B$9-I1310)= 14,"14", IF(('1 - Cover page'!$B$9-I1310)= 15,"15",  ""))))))))))))))))</f>
        <v>0</v>
      </c>
      <c r="AA1310" t="e">
        <f>VLOOKUP(E1310,'Age group'!$A$2:$B$7,2,TRUE)</f>
        <v>#N/A</v>
      </c>
    </row>
    <row r="1311" spans="1:27" ht="12.75" x14ac:dyDescent="0.2">
      <c r="A1311" s="30">
        <v>1308</v>
      </c>
      <c r="B1311" s="31"/>
      <c r="C1311" s="31"/>
      <c r="D1311" s="32"/>
      <c r="E1311" s="104"/>
      <c r="F1311" s="31"/>
      <c r="G1311" s="31"/>
      <c r="H1311" s="33"/>
      <c r="I1311" s="16"/>
      <c r="J1311" s="34"/>
      <c r="K1311" s="34"/>
      <c r="L1311" s="35"/>
      <c r="M1311" s="36"/>
      <c r="N1311" s="37"/>
      <c r="O1311" s="37"/>
      <c r="P1311" s="37"/>
      <c r="Q1311" s="38"/>
      <c r="R1311" s="38"/>
      <c r="S1311" s="37"/>
      <c r="T1311" s="39"/>
      <c r="U1311" s="39"/>
      <c r="V1311" s="40"/>
      <c r="X1311" t="str">
        <f>IF(('1 - Cover page'!$B$9-M1311)&lt;6,"&lt;=5 Days","&gt;5 Days")</f>
        <v>&lt;=5 Days</v>
      </c>
      <c r="Y1311" t="str">
        <f>IF(('1 - Cover page'!$B$9-M1311)=0,"0", IF(('1 - Cover page'!$B$9-M1311)= 1,"1", IF(('1 - Cover page'!$B$9-M1311)= 2,"2", IF(('1 - Cover page'!$B$9-M1311)= 3,"3", IF(('1 - Cover page'!$B$9-M1311)= 4,"4", IF(('1 - Cover page'!$B$9-M1311)= 5,"5", IF(('1 - Cover page'!$B$9-M1311)= 6,"6", IF(('1 - Cover page'!$B$9-M1311)= 7,"7", IF(('1 - Cover page'!$B$9-M1311)= 8,"8", IF(('1 - Cover page'!$B$9-M1311)= 9,"9", IF(('1 - Cover page'!$B$9-M1311)= 10,"10", IF(('1 - Cover page'!$B$9-M1311)= 11,"11", IF(('1 - Cover page'!$B$9-M1311)= 12,"12", IF(('1 - Cover page'!$B$9-M1311)= 13,"13", IF(('1 - Cover page'!$B$9-M1311)= 14,"14", IF(('1 - Cover page'!$B$9-M1311)= 15,"15",  ""))))))))))))))))</f>
        <v>0</v>
      </c>
      <c r="Z1311" t="str">
        <f>IF(('1 - Cover page'!$B$9-I1311)=0,"0", IF(('1 - Cover page'!$B$9-I1311)= 1,"1", IF(('1 - Cover page'!$B$9-I1311)= 2,"2", IF(('1 - Cover page'!$B$9-I1311)= 3,"3", IF(('1 - Cover page'!$B$9-I1311)= 4,"4", IF(('1 - Cover page'!$B$9-I1311)= 5,"5", IF(('1 - Cover page'!$B$9-I1311)= 6,"6", IF(('1 - Cover page'!$B$9-I1311)= 7,"7", IF(('1 - Cover page'!$B$9-I1311)= 8,"8", IF(('1 - Cover page'!$B$9-I1311)= 9,"9", IF(('1 - Cover page'!$B$9-I1311)= 10,"10", IF(('1 - Cover page'!$B$9-I1311)= 11,"11", IF(('1 - Cover page'!$B$9-I1311)= 12,"12", IF(('1 - Cover page'!$B$9-I1311)= 13,"13", IF(('1 - Cover page'!$B$9-I1311)= 14,"14", IF(('1 - Cover page'!$B$9-I1311)= 15,"15",  ""))))))))))))))))</f>
        <v>0</v>
      </c>
      <c r="AA1311" t="e">
        <f>VLOOKUP(E1311,'Age group'!$A$2:$B$7,2,TRUE)</f>
        <v>#N/A</v>
      </c>
    </row>
    <row r="1312" spans="1:27" ht="12.75" x14ac:dyDescent="0.2">
      <c r="A1312" s="30">
        <v>1309</v>
      </c>
      <c r="B1312" s="31"/>
      <c r="C1312" s="31"/>
      <c r="D1312" s="32"/>
      <c r="E1312" s="104"/>
      <c r="F1312" s="31"/>
      <c r="G1312" s="31"/>
      <c r="H1312" s="33"/>
      <c r="I1312" s="16"/>
      <c r="J1312" s="34"/>
      <c r="K1312" s="34"/>
      <c r="L1312" s="35"/>
      <c r="M1312" s="36"/>
      <c r="N1312" s="37"/>
      <c r="O1312" s="37"/>
      <c r="P1312" s="37"/>
      <c r="Q1312" s="38"/>
      <c r="R1312" s="38"/>
      <c r="S1312" s="37"/>
      <c r="T1312" s="39"/>
      <c r="U1312" s="39"/>
      <c r="V1312" s="40"/>
      <c r="X1312" t="str">
        <f>IF(('1 - Cover page'!$B$9-M1312)&lt;6,"&lt;=5 Days","&gt;5 Days")</f>
        <v>&lt;=5 Days</v>
      </c>
      <c r="Y1312" t="str">
        <f>IF(('1 - Cover page'!$B$9-M1312)=0,"0", IF(('1 - Cover page'!$B$9-M1312)= 1,"1", IF(('1 - Cover page'!$B$9-M1312)= 2,"2", IF(('1 - Cover page'!$B$9-M1312)= 3,"3", IF(('1 - Cover page'!$B$9-M1312)= 4,"4", IF(('1 - Cover page'!$B$9-M1312)= 5,"5", IF(('1 - Cover page'!$B$9-M1312)= 6,"6", IF(('1 - Cover page'!$B$9-M1312)= 7,"7", IF(('1 - Cover page'!$B$9-M1312)= 8,"8", IF(('1 - Cover page'!$B$9-M1312)= 9,"9", IF(('1 - Cover page'!$B$9-M1312)= 10,"10", IF(('1 - Cover page'!$B$9-M1312)= 11,"11", IF(('1 - Cover page'!$B$9-M1312)= 12,"12", IF(('1 - Cover page'!$B$9-M1312)= 13,"13", IF(('1 - Cover page'!$B$9-M1312)= 14,"14", IF(('1 - Cover page'!$B$9-M1312)= 15,"15",  ""))))))))))))))))</f>
        <v>0</v>
      </c>
      <c r="Z1312" t="str">
        <f>IF(('1 - Cover page'!$B$9-I1312)=0,"0", IF(('1 - Cover page'!$B$9-I1312)= 1,"1", IF(('1 - Cover page'!$B$9-I1312)= 2,"2", IF(('1 - Cover page'!$B$9-I1312)= 3,"3", IF(('1 - Cover page'!$B$9-I1312)= 4,"4", IF(('1 - Cover page'!$B$9-I1312)= 5,"5", IF(('1 - Cover page'!$B$9-I1312)= 6,"6", IF(('1 - Cover page'!$B$9-I1312)= 7,"7", IF(('1 - Cover page'!$B$9-I1312)= 8,"8", IF(('1 - Cover page'!$B$9-I1312)= 9,"9", IF(('1 - Cover page'!$B$9-I1312)= 10,"10", IF(('1 - Cover page'!$B$9-I1312)= 11,"11", IF(('1 - Cover page'!$B$9-I1312)= 12,"12", IF(('1 - Cover page'!$B$9-I1312)= 13,"13", IF(('1 - Cover page'!$B$9-I1312)= 14,"14", IF(('1 - Cover page'!$B$9-I1312)= 15,"15",  ""))))))))))))))))</f>
        <v>0</v>
      </c>
      <c r="AA1312" t="e">
        <f>VLOOKUP(E1312,'Age group'!$A$2:$B$7,2,TRUE)</f>
        <v>#N/A</v>
      </c>
    </row>
    <row r="1313" spans="1:27" ht="12.75" x14ac:dyDescent="0.2">
      <c r="A1313" s="30">
        <v>1310</v>
      </c>
      <c r="B1313" s="31"/>
      <c r="C1313" s="31"/>
      <c r="D1313" s="32"/>
      <c r="E1313" s="104"/>
      <c r="F1313" s="31"/>
      <c r="G1313" s="31"/>
      <c r="H1313" s="33"/>
      <c r="I1313" s="16"/>
      <c r="J1313" s="34"/>
      <c r="K1313" s="34"/>
      <c r="L1313" s="35"/>
      <c r="M1313" s="36"/>
      <c r="N1313" s="37"/>
      <c r="O1313" s="37"/>
      <c r="P1313" s="37"/>
      <c r="Q1313" s="38"/>
      <c r="R1313" s="38"/>
      <c r="S1313" s="37"/>
      <c r="T1313" s="39"/>
      <c r="U1313" s="39"/>
      <c r="V1313" s="40"/>
      <c r="X1313" t="str">
        <f>IF(('1 - Cover page'!$B$9-M1313)&lt;6,"&lt;=5 Days","&gt;5 Days")</f>
        <v>&lt;=5 Days</v>
      </c>
      <c r="Y1313" t="str">
        <f>IF(('1 - Cover page'!$B$9-M1313)=0,"0", IF(('1 - Cover page'!$B$9-M1313)= 1,"1", IF(('1 - Cover page'!$B$9-M1313)= 2,"2", IF(('1 - Cover page'!$B$9-M1313)= 3,"3", IF(('1 - Cover page'!$B$9-M1313)= 4,"4", IF(('1 - Cover page'!$B$9-M1313)= 5,"5", IF(('1 - Cover page'!$B$9-M1313)= 6,"6", IF(('1 - Cover page'!$B$9-M1313)= 7,"7", IF(('1 - Cover page'!$B$9-M1313)= 8,"8", IF(('1 - Cover page'!$B$9-M1313)= 9,"9", IF(('1 - Cover page'!$B$9-M1313)= 10,"10", IF(('1 - Cover page'!$B$9-M1313)= 11,"11", IF(('1 - Cover page'!$B$9-M1313)= 12,"12", IF(('1 - Cover page'!$B$9-M1313)= 13,"13", IF(('1 - Cover page'!$B$9-M1313)= 14,"14", IF(('1 - Cover page'!$B$9-M1313)= 15,"15",  ""))))))))))))))))</f>
        <v>0</v>
      </c>
      <c r="Z1313" t="str">
        <f>IF(('1 - Cover page'!$B$9-I1313)=0,"0", IF(('1 - Cover page'!$B$9-I1313)= 1,"1", IF(('1 - Cover page'!$B$9-I1313)= 2,"2", IF(('1 - Cover page'!$B$9-I1313)= 3,"3", IF(('1 - Cover page'!$B$9-I1313)= 4,"4", IF(('1 - Cover page'!$B$9-I1313)= 5,"5", IF(('1 - Cover page'!$B$9-I1313)= 6,"6", IF(('1 - Cover page'!$B$9-I1313)= 7,"7", IF(('1 - Cover page'!$B$9-I1313)= 8,"8", IF(('1 - Cover page'!$B$9-I1313)= 9,"9", IF(('1 - Cover page'!$B$9-I1313)= 10,"10", IF(('1 - Cover page'!$B$9-I1313)= 11,"11", IF(('1 - Cover page'!$B$9-I1313)= 12,"12", IF(('1 - Cover page'!$B$9-I1313)= 13,"13", IF(('1 - Cover page'!$B$9-I1313)= 14,"14", IF(('1 - Cover page'!$B$9-I1313)= 15,"15",  ""))))))))))))))))</f>
        <v>0</v>
      </c>
      <c r="AA1313" t="e">
        <f>VLOOKUP(E1313,'Age group'!$A$2:$B$7,2,TRUE)</f>
        <v>#N/A</v>
      </c>
    </row>
    <row r="1314" spans="1:27" ht="12.75" x14ac:dyDescent="0.2">
      <c r="A1314" s="30">
        <v>1311</v>
      </c>
      <c r="B1314" s="31"/>
      <c r="C1314" s="31"/>
      <c r="D1314" s="32"/>
      <c r="E1314" s="104"/>
      <c r="F1314" s="31"/>
      <c r="G1314" s="31"/>
      <c r="H1314" s="33"/>
      <c r="I1314" s="16"/>
      <c r="J1314" s="34"/>
      <c r="K1314" s="34"/>
      <c r="L1314" s="35"/>
      <c r="M1314" s="36"/>
      <c r="N1314" s="37"/>
      <c r="O1314" s="37"/>
      <c r="P1314" s="37"/>
      <c r="Q1314" s="38"/>
      <c r="R1314" s="38"/>
      <c r="S1314" s="37"/>
      <c r="T1314" s="39"/>
      <c r="U1314" s="39"/>
      <c r="V1314" s="40"/>
      <c r="X1314" t="str">
        <f>IF(('1 - Cover page'!$B$9-M1314)&lt;6,"&lt;=5 Days","&gt;5 Days")</f>
        <v>&lt;=5 Days</v>
      </c>
      <c r="Y1314" t="str">
        <f>IF(('1 - Cover page'!$B$9-M1314)=0,"0", IF(('1 - Cover page'!$B$9-M1314)= 1,"1", IF(('1 - Cover page'!$B$9-M1314)= 2,"2", IF(('1 - Cover page'!$B$9-M1314)= 3,"3", IF(('1 - Cover page'!$B$9-M1314)= 4,"4", IF(('1 - Cover page'!$B$9-M1314)= 5,"5", IF(('1 - Cover page'!$B$9-M1314)= 6,"6", IF(('1 - Cover page'!$B$9-M1314)= 7,"7", IF(('1 - Cover page'!$B$9-M1314)= 8,"8", IF(('1 - Cover page'!$B$9-M1314)= 9,"9", IF(('1 - Cover page'!$B$9-M1314)= 10,"10", IF(('1 - Cover page'!$B$9-M1314)= 11,"11", IF(('1 - Cover page'!$B$9-M1314)= 12,"12", IF(('1 - Cover page'!$B$9-M1314)= 13,"13", IF(('1 - Cover page'!$B$9-M1314)= 14,"14", IF(('1 - Cover page'!$B$9-M1314)= 15,"15",  ""))))))))))))))))</f>
        <v>0</v>
      </c>
      <c r="Z1314" t="str">
        <f>IF(('1 - Cover page'!$B$9-I1314)=0,"0", IF(('1 - Cover page'!$B$9-I1314)= 1,"1", IF(('1 - Cover page'!$B$9-I1314)= 2,"2", IF(('1 - Cover page'!$B$9-I1314)= 3,"3", IF(('1 - Cover page'!$B$9-I1314)= 4,"4", IF(('1 - Cover page'!$B$9-I1314)= 5,"5", IF(('1 - Cover page'!$B$9-I1314)= 6,"6", IF(('1 - Cover page'!$B$9-I1314)= 7,"7", IF(('1 - Cover page'!$B$9-I1314)= 8,"8", IF(('1 - Cover page'!$B$9-I1314)= 9,"9", IF(('1 - Cover page'!$B$9-I1314)= 10,"10", IF(('1 - Cover page'!$B$9-I1314)= 11,"11", IF(('1 - Cover page'!$B$9-I1314)= 12,"12", IF(('1 - Cover page'!$B$9-I1314)= 13,"13", IF(('1 - Cover page'!$B$9-I1314)= 14,"14", IF(('1 - Cover page'!$B$9-I1314)= 15,"15",  ""))))))))))))))))</f>
        <v>0</v>
      </c>
      <c r="AA1314" t="e">
        <f>VLOOKUP(E1314,'Age group'!$A$2:$B$7,2,TRUE)</f>
        <v>#N/A</v>
      </c>
    </row>
    <row r="1315" spans="1:27" ht="12.75" x14ac:dyDescent="0.2">
      <c r="A1315" s="30">
        <v>1312</v>
      </c>
      <c r="B1315" s="31"/>
      <c r="C1315" s="31"/>
      <c r="D1315" s="32"/>
      <c r="E1315" s="104"/>
      <c r="F1315" s="31"/>
      <c r="G1315" s="31"/>
      <c r="H1315" s="33"/>
      <c r="I1315" s="16"/>
      <c r="J1315" s="34"/>
      <c r="K1315" s="34"/>
      <c r="L1315" s="35"/>
      <c r="M1315" s="36"/>
      <c r="N1315" s="37"/>
      <c r="O1315" s="37"/>
      <c r="P1315" s="37"/>
      <c r="Q1315" s="38"/>
      <c r="R1315" s="38"/>
      <c r="S1315" s="37"/>
      <c r="T1315" s="39"/>
      <c r="U1315" s="39"/>
      <c r="V1315" s="40"/>
      <c r="X1315" t="str">
        <f>IF(('1 - Cover page'!$B$9-M1315)&lt;6,"&lt;=5 Days","&gt;5 Days")</f>
        <v>&lt;=5 Days</v>
      </c>
      <c r="Y1315" t="str">
        <f>IF(('1 - Cover page'!$B$9-M1315)=0,"0", IF(('1 - Cover page'!$B$9-M1315)= 1,"1", IF(('1 - Cover page'!$B$9-M1315)= 2,"2", IF(('1 - Cover page'!$B$9-M1315)= 3,"3", IF(('1 - Cover page'!$B$9-M1315)= 4,"4", IF(('1 - Cover page'!$B$9-M1315)= 5,"5", IF(('1 - Cover page'!$B$9-M1315)= 6,"6", IF(('1 - Cover page'!$B$9-M1315)= 7,"7", IF(('1 - Cover page'!$B$9-M1315)= 8,"8", IF(('1 - Cover page'!$B$9-M1315)= 9,"9", IF(('1 - Cover page'!$B$9-M1315)= 10,"10", IF(('1 - Cover page'!$B$9-M1315)= 11,"11", IF(('1 - Cover page'!$B$9-M1315)= 12,"12", IF(('1 - Cover page'!$B$9-M1315)= 13,"13", IF(('1 - Cover page'!$B$9-M1315)= 14,"14", IF(('1 - Cover page'!$B$9-M1315)= 15,"15",  ""))))))))))))))))</f>
        <v>0</v>
      </c>
      <c r="Z1315" t="str">
        <f>IF(('1 - Cover page'!$B$9-I1315)=0,"0", IF(('1 - Cover page'!$B$9-I1315)= 1,"1", IF(('1 - Cover page'!$B$9-I1315)= 2,"2", IF(('1 - Cover page'!$B$9-I1315)= 3,"3", IF(('1 - Cover page'!$B$9-I1315)= 4,"4", IF(('1 - Cover page'!$B$9-I1315)= 5,"5", IF(('1 - Cover page'!$B$9-I1315)= 6,"6", IF(('1 - Cover page'!$B$9-I1315)= 7,"7", IF(('1 - Cover page'!$B$9-I1315)= 8,"8", IF(('1 - Cover page'!$B$9-I1315)= 9,"9", IF(('1 - Cover page'!$B$9-I1315)= 10,"10", IF(('1 - Cover page'!$B$9-I1315)= 11,"11", IF(('1 - Cover page'!$B$9-I1315)= 12,"12", IF(('1 - Cover page'!$B$9-I1315)= 13,"13", IF(('1 - Cover page'!$B$9-I1315)= 14,"14", IF(('1 - Cover page'!$B$9-I1315)= 15,"15",  ""))))))))))))))))</f>
        <v>0</v>
      </c>
      <c r="AA1315" t="e">
        <f>VLOOKUP(E1315,'Age group'!$A$2:$B$7,2,TRUE)</f>
        <v>#N/A</v>
      </c>
    </row>
    <row r="1316" spans="1:27" ht="12.75" x14ac:dyDescent="0.2">
      <c r="A1316" s="30">
        <v>1313</v>
      </c>
      <c r="B1316" s="31"/>
      <c r="C1316" s="31"/>
      <c r="D1316" s="32"/>
      <c r="E1316" s="104"/>
      <c r="F1316" s="31"/>
      <c r="G1316" s="31"/>
      <c r="H1316" s="33"/>
      <c r="I1316" s="16"/>
      <c r="J1316" s="34"/>
      <c r="K1316" s="34"/>
      <c r="L1316" s="35"/>
      <c r="M1316" s="36"/>
      <c r="N1316" s="37"/>
      <c r="O1316" s="37"/>
      <c r="P1316" s="37"/>
      <c r="Q1316" s="38"/>
      <c r="R1316" s="38"/>
      <c r="S1316" s="37"/>
      <c r="T1316" s="39"/>
      <c r="U1316" s="39"/>
      <c r="V1316" s="40"/>
      <c r="X1316" t="str">
        <f>IF(('1 - Cover page'!$B$9-M1316)&lt;6,"&lt;=5 Days","&gt;5 Days")</f>
        <v>&lt;=5 Days</v>
      </c>
      <c r="Y1316" t="str">
        <f>IF(('1 - Cover page'!$B$9-M1316)=0,"0", IF(('1 - Cover page'!$B$9-M1316)= 1,"1", IF(('1 - Cover page'!$B$9-M1316)= 2,"2", IF(('1 - Cover page'!$B$9-M1316)= 3,"3", IF(('1 - Cover page'!$B$9-M1316)= 4,"4", IF(('1 - Cover page'!$B$9-M1316)= 5,"5", IF(('1 - Cover page'!$B$9-M1316)= 6,"6", IF(('1 - Cover page'!$B$9-M1316)= 7,"7", IF(('1 - Cover page'!$B$9-M1316)= 8,"8", IF(('1 - Cover page'!$B$9-M1316)= 9,"9", IF(('1 - Cover page'!$B$9-M1316)= 10,"10", IF(('1 - Cover page'!$B$9-M1316)= 11,"11", IF(('1 - Cover page'!$B$9-M1316)= 12,"12", IF(('1 - Cover page'!$B$9-M1316)= 13,"13", IF(('1 - Cover page'!$B$9-M1316)= 14,"14", IF(('1 - Cover page'!$B$9-M1316)= 15,"15",  ""))))))))))))))))</f>
        <v>0</v>
      </c>
      <c r="Z1316" t="str">
        <f>IF(('1 - Cover page'!$B$9-I1316)=0,"0", IF(('1 - Cover page'!$B$9-I1316)= 1,"1", IF(('1 - Cover page'!$B$9-I1316)= 2,"2", IF(('1 - Cover page'!$B$9-I1316)= 3,"3", IF(('1 - Cover page'!$B$9-I1316)= 4,"4", IF(('1 - Cover page'!$B$9-I1316)= 5,"5", IF(('1 - Cover page'!$B$9-I1316)= 6,"6", IF(('1 - Cover page'!$B$9-I1316)= 7,"7", IF(('1 - Cover page'!$B$9-I1316)= 8,"8", IF(('1 - Cover page'!$B$9-I1316)= 9,"9", IF(('1 - Cover page'!$B$9-I1316)= 10,"10", IF(('1 - Cover page'!$B$9-I1316)= 11,"11", IF(('1 - Cover page'!$B$9-I1316)= 12,"12", IF(('1 - Cover page'!$B$9-I1316)= 13,"13", IF(('1 - Cover page'!$B$9-I1316)= 14,"14", IF(('1 - Cover page'!$B$9-I1316)= 15,"15",  ""))))))))))))))))</f>
        <v>0</v>
      </c>
      <c r="AA1316" t="e">
        <f>VLOOKUP(E1316,'Age group'!$A$2:$B$7,2,TRUE)</f>
        <v>#N/A</v>
      </c>
    </row>
    <row r="1317" spans="1:27" ht="12.75" x14ac:dyDescent="0.2">
      <c r="A1317" s="30">
        <v>1314</v>
      </c>
      <c r="B1317" s="31"/>
      <c r="C1317" s="31"/>
      <c r="D1317" s="32"/>
      <c r="E1317" s="104"/>
      <c r="F1317" s="31"/>
      <c r="G1317" s="31"/>
      <c r="H1317" s="33"/>
      <c r="I1317" s="16"/>
      <c r="J1317" s="34"/>
      <c r="K1317" s="34"/>
      <c r="L1317" s="35"/>
      <c r="M1317" s="36"/>
      <c r="N1317" s="37"/>
      <c r="O1317" s="37"/>
      <c r="P1317" s="37"/>
      <c r="Q1317" s="38"/>
      <c r="R1317" s="38"/>
      <c r="S1317" s="37"/>
      <c r="T1317" s="39"/>
      <c r="U1317" s="39"/>
      <c r="V1317" s="40"/>
      <c r="X1317" t="str">
        <f>IF(('1 - Cover page'!$B$9-M1317)&lt;6,"&lt;=5 Days","&gt;5 Days")</f>
        <v>&lt;=5 Days</v>
      </c>
      <c r="Y1317" t="str">
        <f>IF(('1 - Cover page'!$B$9-M1317)=0,"0", IF(('1 - Cover page'!$B$9-M1317)= 1,"1", IF(('1 - Cover page'!$B$9-M1317)= 2,"2", IF(('1 - Cover page'!$B$9-M1317)= 3,"3", IF(('1 - Cover page'!$B$9-M1317)= 4,"4", IF(('1 - Cover page'!$B$9-M1317)= 5,"5", IF(('1 - Cover page'!$B$9-M1317)= 6,"6", IF(('1 - Cover page'!$B$9-M1317)= 7,"7", IF(('1 - Cover page'!$B$9-M1317)= 8,"8", IF(('1 - Cover page'!$B$9-M1317)= 9,"9", IF(('1 - Cover page'!$B$9-M1317)= 10,"10", IF(('1 - Cover page'!$B$9-M1317)= 11,"11", IF(('1 - Cover page'!$B$9-M1317)= 12,"12", IF(('1 - Cover page'!$B$9-M1317)= 13,"13", IF(('1 - Cover page'!$B$9-M1317)= 14,"14", IF(('1 - Cover page'!$B$9-M1317)= 15,"15",  ""))))))))))))))))</f>
        <v>0</v>
      </c>
      <c r="Z1317" t="str">
        <f>IF(('1 - Cover page'!$B$9-I1317)=0,"0", IF(('1 - Cover page'!$B$9-I1317)= 1,"1", IF(('1 - Cover page'!$B$9-I1317)= 2,"2", IF(('1 - Cover page'!$B$9-I1317)= 3,"3", IF(('1 - Cover page'!$B$9-I1317)= 4,"4", IF(('1 - Cover page'!$B$9-I1317)= 5,"5", IF(('1 - Cover page'!$B$9-I1317)= 6,"6", IF(('1 - Cover page'!$B$9-I1317)= 7,"7", IF(('1 - Cover page'!$B$9-I1317)= 8,"8", IF(('1 - Cover page'!$B$9-I1317)= 9,"9", IF(('1 - Cover page'!$B$9-I1317)= 10,"10", IF(('1 - Cover page'!$B$9-I1317)= 11,"11", IF(('1 - Cover page'!$B$9-I1317)= 12,"12", IF(('1 - Cover page'!$B$9-I1317)= 13,"13", IF(('1 - Cover page'!$B$9-I1317)= 14,"14", IF(('1 - Cover page'!$B$9-I1317)= 15,"15",  ""))))))))))))))))</f>
        <v>0</v>
      </c>
      <c r="AA1317" t="e">
        <f>VLOOKUP(E1317,'Age group'!$A$2:$B$7,2,TRUE)</f>
        <v>#N/A</v>
      </c>
    </row>
    <row r="1318" spans="1:27" ht="12.75" x14ac:dyDescent="0.2">
      <c r="A1318" s="30">
        <v>1315</v>
      </c>
      <c r="B1318" s="31"/>
      <c r="C1318" s="31"/>
      <c r="D1318" s="32"/>
      <c r="E1318" s="104"/>
      <c r="F1318" s="31"/>
      <c r="G1318" s="31"/>
      <c r="H1318" s="33"/>
      <c r="I1318" s="16"/>
      <c r="J1318" s="34"/>
      <c r="K1318" s="34"/>
      <c r="L1318" s="35"/>
      <c r="M1318" s="36"/>
      <c r="N1318" s="37"/>
      <c r="O1318" s="37"/>
      <c r="P1318" s="37"/>
      <c r="Q1318" s="38"/>
      <c r="R1318" s="38"/>
      <c r="S1318" s="37"/>
      <c r="T1318" s="39"/>
      <c r="U1318" s="39"/>
      <c r="V1318" s="40"/>
      <c r="X1318" t="str">
        <f>IF(('1 - Cover page'!$B$9-M1318)&lt;6,"&lt;=5 Days","&gt;5 Days")</f>
        <v>&lt;=5 Days</v>
      </c>
      <c r="Y1318" t="str">
        <f>IF(('1 - Cover page'!$B$9-M1318)=0,"0", IF(('1 - Cover page'!$B$9-M1318)= 1,"1", IF(('1 - Cover page'!$B$9-M1318)= 2,"2", IF(('1 - Cover page'!$B$9-M1318)= 3,"3", IF(('1 - Cover page'!$B$9-M1318)= 4,"4", IF(('1 - Cover page'!$B$9-M1318)= 5,"5", IF(('1 - Cover page'!$B$9-M1318)= 6,"6", IF(('1 - Cover page'!$B$9-M1318)= 7,"7", IF(('1 - Cover page'!$B$9-M1318)= 8,"8", IF(('1 - Cover page'!$B$9-M1318)= 9,"9", IF(('1 - Cover page'!$B$9-M1318)= 10,"10", IF(('1 - Cover page'!$B$9-M1318)= 11,"11", IF(('1 - Cover page'!$B$9-M1318)= 12,"12", IF(('1 - Cover page'!$B$9-M1318)= 13,"13", IF(('1 - Cover page'!$B$9-M1318)= 14,"14", IF(('1 - Cover page'!$B$9-M1318)= 15,"15",  ""))))))))))))))))</f>
        <v>0</v>
      </c>
      <c r="Z1318" t="str">
        <f>IF(('1 - Cover page'!$B$9-I1318)=0,"0", IF(('1 - Cover page'!$B$9-I1318)= 1,"1", IF(('1 - Cover page'!$B$9-I1318)= 2,"2", IF(('1 - Cover page'!$B$9-I1318)= 3,"3", IF(('1 - Cover page'!$B$9-I1318)= 4,"4", IF(('1 - Cover page'!$B$9-I1318)= 5,"5", IF(('1 - Cover page'!$B$9-I1318)= 6,"6", IF(('1 - Cover page'!$B$9-I1318)= 7,"7", IF(('1 - Cover page'!$B$9-I1318)= 8,"8", IF(('1 - Cover page'!$B$9-I1318)= 9,"9", IF(('1 - Cover page'!$B$9-I1318)= 10,"10", IF(('1 - Cover page'!$B$9-I1318)= 11,"11", IF(('1 - Cover page'!$B$9-I1318)= 12,"12", IF(('1 - Cover page'!$B$9-I1318)= 13,"13", IF(('1 - Cover page'!$B$9-I1318)= 14,"14", IF(('1 - Cover page'!$B$9-I1318)= 15,"15",  ""))))))))))))))))</f>
        <v>0</v>
      </c>
      <c r="AA1318" t="e">
        <f>VLOOKUP(E1318,'Age group'!$A$2:$B$7,2,TRUE)</f>
        <v>#N/A</v>
      </c>
    </row>
    <row r="1319" spans="1:27" ht="12.75" x14ac:dyDescent="0.2">
      <c r="A1319" s="30">
        <v>1316</v>
      </c>
      <c r="B1319" s="31"/>
      <c r="C1319" s="31"/>
      <c r="D1319" s="32"/>
      <c r="E1319" s="104"/>
      <c r="F1319" s="31"/>
      <c r="G1319" s="31"/>
      <c r="H1319" s="33"/>
      <c r="I1319" s="16"/>
      <c r="J1319" s="34"/>
      <c r="K1319" s="34"/>
      <c r="L1319" s="35"/>
      <c r="M1319" s="36"/>
      <c r="N1319" s="37"/>
      <c r="O1319" s="37"/>
      <c r="P1319" s="37"/>
      <c r="Q1319" s="38"/>
      <c r="R1319" s="38"/>
      <c r="S1319" s="37"/>
      <c r="T1319" s="39"/>
      <c r="U1319" s="39"/>
      <c r="V1319" s="40"/>
      <c r="X1319" t="str">
        <f>IF(('1 - Cover page'!$B$9-M1319)&lt;6,"&lt;=5 Days","&gt;5 Days")</f>
        <v>&lt;=5 Days</v>
      </c>
      <c r="Y1319" t="str">
        <f>IF(('1 - Cover page'!$B$9-M1319)=0,"0", IF(('1 - Cover page'!$B$9-M1319)= 1,"1", IF(('1 - Cover page'!$B$9-M1319)= 2,"2", IF(('1 - Cover page'!$B$9-M1319)= 3,"3", IF(('1 - Cover page'!$B$9-M1319)= 4,"4", IF(('1 - Cover page'!$B$9-M1319)= 5,"5", IF(('1 - Cover page'!$B$9-M1319)= 6,"6", IF(('1 - Cover page'!$B$9-M1319)= 7,"7", IF(('1 - Cover page'!$B$9-M1319)= 8,"8", IF(('1 - Cover page'!$B$9-M1319)= 9,"9", IF(('1 - Cover page'!$B$9-M1319)= 10,"10", IF(('1 - Cover page'!$B$9-M1319)= 11,"11", IF(('1 - Cover page'!$B$9-M1319)= 12,"12", IF(('1 - Cover page'!$B$9-M1319)= 13,"13", IF(('1 - Cover page'!$B$9-M1319)= 14,"14", IF(('1 - Cover page'!$B$9-M1319)= 15,"15",  ""))))))))))))))))</f>
        <v>0</v>
      </c>
      <c r="Z1319" t="str">
        <f>IF(('1 - Cover page'!$B$9-I1319)=0,"0", IF(('1 - Cover page'!$B$9-I1319)= 1,"1", IF(('1 - Cover page'!$B$9-I1319)= 2,"2", IF(('1 - Cover page'!$B$9-I1319)= 3,"3", IF(('1 - Cover page'!$B$9-I1319)= 4,"4", IF(('1 - Cover page'!$B$9-I1319)= 5,"5", IF(('1 - Cover page'!$B$9-I1319)= 6,"6", IF(('1 - Cover page'!$B$9-I1319)= 7,"7", IF(('1 - Cover page'!$B$9-I1319)= 8,"8", IF(('1 - Cover page'!$B$9-I1319)= 9,"9", IF(('1 - Cover page'!$B$9-I1319)= 10,"10", IF(('1 - Cover page'!$B$9-I1319)= 11,"11", IF(('1 - Cover page'!$B$9-I1319)= 12,"12", IF(('1 - Cover page'!$B$9-I1319)= 13,"13", IF(('1 - Cover page'!$B$9-I1319)= 14,"14", IF(('1 - Cover page'!$B$9-I1319)= 15,"15",  ""))))))))))))))))</f>
        <v>0</v>
      </c>
      <c r="AA1319" t="e">
        <f>VLOOKUP(E1319,'Age group'!$A$2:$B$7,2,TRUE)</f>
        <v>#N/A</v>
      </c>
    </row>
    <row r="1320" spans="1:27" ht="12.75" x14ac:dyDescent="0.2">
      <c r="A1320" s="30">
        <v>1317</v>
      </c>
      <c r="B1320" s="31"/>
      <c r="C1320" s="31"/>
      <c r="D1320" s="32"/>
      <c r="E1320" s="104"/>
      <c r="F1320" s="31"/>
      <c r="G1320" s="31"/>
      <c r="H1320" s="33"/>
      <c r="I1320" s="16"/>
      <c r="J1320" s="34"/>
      <c r="K1320" s="34"/>
      <c r="L1320" s="35"/>
      <c r="M1320" s="36"/>
      <c r="N1320" s="37"/>
      <c r="O1320" s="37"/>
      <c r="P1320" s="37"/>
      <c r="Q1320" s="38"/>
      <c r="R1320" s="38"/>
      <c r="S1320" s="37"/>
      <c r="T1320" s="39"/>
      <c r="U1320" s="39"/>
      <c r="V1320" s="40"/>
      <c r="X1320" t="str">
        <f>IF(('1 - Cover page'!$B$9-M1320)&lt;6,"&lt;=5 Days","&gt;5 Days")</f>
        <v>&lt;=5 Days</v>
      </c>
      <c r="Y1320" t="str">
        <f>IF(('1 - Cover page'!$B$9-M1320)=0,"0", IF(('1 - Cover page'!$B$9-M1320)= 1,"1", IF(('1 - Cover page'!$B$9-M1320)= 2,"2", IF(('1 - Cover page'!$B$9-M1320)= 3,"3", IF(('1 - Cover page'!$B$9-M1320)= 4,"4", IF(('1 - Cover page'!$B$9-M1320)= 5,"5", IF(('1 - Cover page'!$B$9-M1320)= 6,"6", IF(('1 - Cover page'!$B$9-M1320)= 7,"7", IF(('1 - Cover page'!$B$9-M1320)= 8,"8", IF(('1 - Cover page'!$B$9-M1320)= 9,"9", IF(('1 - Cover page'!$B$9-M1320)= 10,"10", IF(('1 - Cover page'!$B$9-M1320)= 11,"11", IF(('1 - Cover page'!$B$9-M1320)= 12,"12", IF(('1 - Cover page'!$B$9-M1320)= 13,"13", IF(('1 - Cover page'!$B$9-M1320)= 14,"14", IF(('1 - Cover page'!$B$9-M1320)= 15,"15",  ""))))))))))))))))</f>
        <v>0</v>
      </c>
      <c r="Z1320" t="str">
        <f>IF(('1 - Cover page'!$B$9-I1320)=0,"0", IF(('1 - Cover page'!$B$9-I1320)= 1,"1", IF(('1 - Cover page'!$B$9-I1320)= 2,"2", IF(('1 - Cover page'!$B$9-I1320)= 3,"3", IF(('1 - Cover page'!$B$9-I1320)= 4,"4", IF(('1 - Cover page'!$B$9-I1320)= 5,"5", IF(('1 - Cover page'!$B$9-I1320)= 6,"6", IF(('1 - Cover page'!$B$9-I1320)= 7,"7", IF(('1 - Cover page'!$B$9-I1320)= 8,"8", IF(('1 - Cover page'!$B$9-I1320)= 9,"9", IF(('1 - Cover page'!$B$9-I1320)= 10,"10", IF(('1 - Cover page'!$B$9-I1320)= 11,"11", IF(('1 - Cover page'!$B$9-I1320)= 12,"12", IF(('1 - Cover page'!$B$9-I1320)= 13,"13", IF(('1 - Cover page'!$B$9-I1320)= 14,"14", IF(('1 - Cover page'!$B$9-I1320)= 15,"15",  ""))))))))))))))))</f>
        <v>0</v>
      </c>
      <c r="AA1320" t="e">
        <f>VLOOKUP(E1320,'Age group'!$A$2:$B$7,2,TRUE)</f>
        <v>#N/A</v>
      </c>
    </row>
    <row r="1321" spans="1:27" ht="12.75" x14ac:dyDescent="0.2">
      <c r="A1321" s="30">
        <v>1318</v>
      </c>
      <c r="B1321" s="31"/>
      <c r="C1321" s="31"/>
      <c r="D1321" s="32"/>
      <c r="E1321" s="104"/>
      <c r="F1321" s="31"/>
      <c r="G1321" s="31"/>
      <c r="H1321" s="33"/>
      <c r="I1321" s="16"/>
      <c r="J1321" s="34"/>
      <c r="K1321" s="34"/>
      <c r="L1321" s="35"/>
      <c r="M1321" s="36"/>
      <c r="N1321" s="37"/>
      <c r="O1321" s="37"/>
      <c r="P1321" s="37"/>
      <c r="Q1321" s="38"/>
      <c r="R1321" s="38"/>
      <c r="S1321" s="37"/>
      <c r="T1321" s="39"/>
      <c r="U1321" s="39"/>
      <c r="V1321" s="40"/>
      <c r="X1321" t="str">
        <f>IF(('1 - Cover page'!$B$9-M1321)&lt;6,"&lt;=5 Days","&gt;5 Days")</f>
        <v>&lt;=5 Days</v>
      </c>
      <c r="Y1321" t="str">
        <f>IF(('1 - Cover page'!$B$9-M1321)=0,"0", IF(('1 - Cover page'!$B$9-M1321)= 1,"1", IF(('1 - Cover page'!$B$9-M1321)= 2,"2", IF(('1 - Cover page'!$B$9-M1321)= 3,"3", IF(('1 - Cover page'!$B$9-M1321)= 4,"4", IF(('1 - Cover page'!$B$9-M1321)= 5,"5", IF(('1 - Cover page'!$B$9-M1321)= 6,"6", IF(('1 - Cover page'!$B$9-M1321)= 7,"7", IF(('1 - Cover page'!$B$9-M1321)= 8,"8", IF(('1 - Cover page'!$B$9-M1321)= 9,"9", IF(('1 - Cover page'!$B$9-M1321)= 10,"10", IF(('1 - Cover page'!$B$9-M1321)= 11,"11", IF(('1 - Cover page'!$B$9-M1321)= 12,"12", IF(('1 - Cover page'!$B$9-M1321)= 13,"13", IF(('1 - Cover page'!$B$9-M1321)= 14,"14", IF(('1 - Cover page'!$B$9-M1321)= 15,"15",  ""))))))))))))))))</f>
        <v>0</v>
      </c>
      <c r="Z1321" t="str">
        <f>IF(('1 - Cover page'!$B$9-I1321)=0,"0", IF(('1 - Cover page'!$B$9-I1321)= 1,"1", IF(('1 - Cover page'!$B$9-I1321)= 2,"2", IF(('1 - Cover page'!$B$9-I1321)= 3,"3", IF(('1 - Cover page'!$B$9-I1321)= 4,"4", IF(('1 - Cover page'!$B$9-I1321)= 5,"5", IF(('1 - Cover page'!$B$9-I1321)= 6,"6", IF(('1 - Cover page'!$B$9-I1321)= 7,"7", IF(('1 - Cover page'!$B$9-I1321)= 8,"8", IF(('1 - Cover page'!$B$9-I1321)= 9,"9", IF(('1 - Cover page'!$B$9-I1321)= 10,"10", IF(('1 - Cover page'!$B$9-I1321)= 11,"11", IF(('1 - Cover page'!$B$9-I1321)= 12,"12", IF(('1 - Cover page'!$B$9-I1321)= 13,"13", IF(('1 - Cover page'!$B$9-I1321)= 14,"14", IF(('1 - Cover page'!$B$9-I1321)= 15,"15",  ""))))))))))))))))</f>
        <v>0</v>
      </c>
      <c r="AA1321" t="e">
        <f>VLOOKUP(E1321,'Age group'!$A$2:$B$7,2,TRUE)</f>
        <v>#N/A</v>
      </c>
    </row>
    <row r="1322" spans="1:27" ht="12.75" x14ac:dyDescent="0.2">
      <c r="A1322" s="30">
        <v>1319</v>
      </c>
      <c r="B1322" s="31"/>
      <c r="C1322" s="31"/>
      <c r="D1322" s="32"/>
      <c r="E1322" s="104"/>
      <c r="F1322" s="31"/>
      <c r="G1322" s="31"/>
      <c r="H1322" s="33"/>
      <c r="I1322" s="16"/>
      <c r="J1322" s="34"/>
      <c r="K1322" s="34"/>
      <c r="L1322" s="35"/>
      <c r="M1322" s="36"/>
      <c r="N1322" s="37"/>
      <c r="O1322" s="37"/>
      <c r="P1322" s="37"/>
      <c r="Q1322" s="38"/>
      <c r="R1322" s="38"/>
      <c r="S1322" s="37"/>
      <c r="T1322" s="39"/>
      <c r="U1322" s="39"/>
      <c r="V1322" s="40"/>
      <c r="X1322" t="str">
        <f>IF(('1 - Cover page'!$B$9-M1322)&lt;6,"&lt;=5 Days","&gt;5 Days")</f>
        <v>&lt;=5 Days</v>
      </c>
      <c r="Y1322" t="str">
        <f>IF(('1 - Cover page'!$B$9-M1322)=0,"0", IF(('1 - Cover page'!$B$9-M1322)= 1,"1", IF(('1 - Cover page'!$B$9-M1322)= 2,"2", IF(('1 - Cover page'!$B$9-M1322)= 3,"3", IF(('1 - Cover page'!$B$9-M1322)= 4,"4", IF(('1 - Cover page'!$B$9-M1322)= 5,"5", IF(('1 - Cover page'!$B$9-M1322)= 6,"6", IF(('1 - Cover page'!$B$9-M1322)= 7,"7", IF(('1 - Cover page'!$B$9-M1322)= 8,"8", IF(('1 - Cover page'!$B$9-M1322)= 9,"9", IF(('1 - Cover page'!$B$9-M1322)= 10,"10", IF(('1 - Cover page'!$B$9-M1322)= 11,"11", IF(('1 - Cover page'!$B$9-M1322)= 12,"12", IF(('1 - Cover page'!$B$9-M1322)= 13,"13", IF(('1 - Cover page'!$B$9-M1322)= 14,"14", IF(('1 - Cover page'!$B$9-M1322)= 15,"15",  ""))))))))))))))))</f>
        <v>0</v>
      </c>
      <c r="Z1322" t="str">
        <f>IF(('1 - Cover page'!$B$9-I1322)=0,"0", IF(('1 - Cover page'!$B$9-I1322)= 1,"1", IF(('1 - Cover page'!$B$9-I1322)= 2,"2", IF(('1 - Cover page'!$B$9-I1322)= 3,"3", IF(('1 - Cover page'!$B$9-I1322)= 4,"4", IF(('1 - Cover page'!$B$9-I1322)= 5,"5", IF(('1 - Cover page'!$B$9-I1322)= 6,"6", IF(('1 - Cover page'!$B$9-I1322)= 7,"7", IF(('1 - Cover page'!$B$9-I1322)= 8,"8", IF(('1 - Cover page'!$B$9-I1322)= 9,"9", IF(('1 - Cover page'!$B$9-I1322)= 10,"10", IF(('1 - Cover page'!$B$9-I1322)= 11,"11", IF(('1 - Cover page'!$B$9-I1322)= 12,"12", IF(('1 - Cover page'!$B$9-I1322)= 13,"13", IF(('1 - Cover page'!$B$9-I1322)= 14,"14", IF(('1 - Cover page'!$B$9-I1322)= 15,"15",  ""))))))))))))))))</f>
        <v>0</v>
      </c>
      <c r="AA1322" t="e">
        <f>VLOOKUP(E1322,'Age group'!$A$2:$B$7,2,TRUE)</f>
        <v>#N/A</v>
      </c>
    </row>
    <row r="1323" spans="1:27" ht="12.75" x14ac:dyDescent="0.2">
      <c r="A1323" s="30">
        <v>1320</v>
      </c>
      <c r="B1323" s="31"/>
      <c r="C1323" s="31"/>
      <c r="D1323" s="32"/>
      <c r="E1323" s="104"/>
      <c r="F1323" s="31"/>
      <c r="G1323" s="31"/>
      <c r="H1323" s="33"/>
      <c r="I1323" s="16"/>
      <c r="J1323" s="34"/>
      <c r="K1323" s="34"/>
      <c r="L1323" s="35"/>
      <c r="M1323" s="36"/>
      <c r="N1323" s="37"/>
      <c r="O1323" s="37"/>
      <c r="P1323" s="37"/>
      <c r="Q1323" s="38"/>
      <c r="R1323" s="38"/>
      <c r="S1323" s="37"/>
      <c r="T1323" s="39"/>
      <c r="U1323" s="39"/>
      <c r="V1323" s="40"/>
      <c r="X1323" t="str">
        <f>IF(('1 - Cover page'!$B$9-M1323)&lt;6,"&lt;=5 Days","&gt;5 Days")</f>
        <v>&lt;=5 Days</v>
      </c>
      <c r="Y1323" t="str">
        <f>IF(('1 - Cover page'!$B$9-M1323)=0,"0", IF(('1 - Cover page'!$B$9-M1323)= 1,"1", IF(('1 - Cover page'!$B$9-M1323)= 2,"2", IF(('1 - Cover page'!$B$9-M1323)= 3,"3", IF(('1 - Cover page'!$B$9-M1323)= 4,"4", IF(('1 - Cover page'!$B$9-M1323)= 5,"5", IF(('1 - Cover page'!$B$9-M1323)= 6,"6", IF(('1 - Cover page'!$B$9-M1323)= 7,"7", IF(('1 - Cover page'!$B$9-M1323)= 8,"8", IF(('1 - Cover page'!$B$9-M1323)= 9,"9", IF(('1 - Cover page'!$B$9-M1323)= 10,"10", IF(('1 - Cover page'!$B$9-M1323)= 11,"11", IF(('1 - Cover page'!$B$9-M1323)= 12,"12", IF(('1 - Cover page'!$B$9-M1323)= 13,"13", IF(('1 - Cover page'!$B$9-M1323)= 14,"14", IF(('1 - Cover page'!$B$9-M1323)= 15,"15",  ""))))))))))))))))</f>
        <v>0</v>
      </c>
      <c r="Z1323" t="str">
        <f>IF(('1 - Cover page'!$B$9-I1323)=0,"0", IF(('1 - Cover page'!$B$9-I1323)= 1,"1", IF(('1 - Cover page'!$B$9-I1323)= 2,"2", IF(('1 - Cover page'!$B$9-I1323)= 3,"3", IF(('1 - Cover page'!$B$9-I1323)= 4,"4", IF(('1 - Cover page'!$B$9-I1323)= 5,"5", IF(('1 - Cover page'!$B$9-I1323)= 6,"6", IF(('1 - Cover page'!$B$9-I1323)= 7,"7", IF(('1 - Cover page'!$B$9-I1323)= 8,"8", IF(('1 - Cover page'!$B$9-I1323)= 9,"9", IF(('1 - Cover page'!$B$9-I1323)= 10,"10", IF(('1 - Cover page'!$B$9-I1323)= 11,"11", IF(('1 - Cover page'!$B$9-I1323)= 12,"12", IF(('1 - Cover page'!$B$9-I1323)= 13,"13", IF(('1 - Cover page'!$B$9-I1323)= 14,"14", IF(('1 - Cover page'!$B$9-I1323)= 15,"15",  ""))))))))))))))))</f>
        <v>0</v>
      </c>
      <c r="AA1323" t="e">
        <f>VLOOKUP(E1323,'Age group'!$A$2:$B$7,2,TRUE)</f>
        <v>#N/A</v>
      </c>
    </row>
    <row r="1324" spans="1:27" ht="12.75" x14ac:dyDescent="0.2">
      <c r="A1324" s="30">
        <v>1321</v>
      </c>
      <c r="B1324" s="31"/>
      <c r="C1324" s="31"/>
      <c r="D1324" s="32"/>
      <c r="E1324" s="104"/>
      <c r="F1324" s="31"/>
      <c r="G1324" s="31"/>
      <c r="H1324" s="33"/>
      <c r="I1324" s="16"/>
      <c r="J1324" s="34"/>
      <c r="K1324" s="34"/>
      <c r="L1324" s="35"/>
      <c r="M1324" s="36"/>
      <c r="N1324" s="37"/>
      <c r="O1324" s="37"/>
      <c r="P1324" s="37"/>
      <c r="Q1324" s="38"/>
      <c r="R1324" s="38"/>
      <c r="S1324" s="37"/>
      <c r="T1324" s="39"/>
      <c r="U1324" s="39"/>
      <c r="V1324" s="40"/>
      <c r="X1324" t="str">
        <f>IF(('1 - Cover page'!$B$9-M1324)&lt;6,"&lt;=5 Days","&gt;5 Days")</f>
        <v>&lt;=5 Days</v>
      </c>
      <c r="Y1324" t="str">
        <f>IF(('1 - Cover page'!$B$9-M1324)=0,"0", IF(('1 - Cover page'!$B$9-M1324)= 1,"1", IF(('1 - Cover page'!$B$9-M1324)= 2,"2", IF(('1 - Cover page'!$B$9-M1324)= 3,"3", IF(('1 - Cover page'!$B$9-M1324)= 4,"4", IF(('1 - Cover page'!$B$9-M1324)= 5,"5", IF(('1 - Cover page'!$B$9-M1324)= 6,"6", IF(('1 - Cover page'!$B$9-M1324)= 7,"7", IF(('1 - Cover page'!$B$9-M1324)= 8,"8", IF(('1 - Cover page'!$B$9-M1324)= 9,"9", IF(('1 - Cover page'!$B$9-M1324)= 10,"10", IF(('1 - Cover page'!$B$9-M1324)= 11,"11", IF(('1 - Cover page'!$B$9-M1324)= 12,"12", IF(('1 - Cover page'!$B$9-M1324)= 13,"13", IF(('1 - Cover page'!$B$9-M1324)= 14,"14", IF(('1 - Cover page'!$B$9-M1324)= 15,"15",  ""))))))))))))))))</f>
        <v>0</v>
      </c>
      <c r="Z1324" t="str">
        <f>IF(('1 - Cover page'!$B$9-I1324)=0,"0", IF(('1 - Cover page'!$B$9-I1324)= 1,"1", IF(('1 - Cover page'!$B$9-I1324)= 2,"2", IF(('1 - Cover page'!$B$9-I1324)= 3,"3", IF(('1 - Cover page'!$B$9-I1324)= 4,"4", IF(('1 - Cover page'!$B$9-I1324)= 5,"5", IF(('1 - Cover page'!$B$9-I1324)= 6,"6", IF(('1 - Cover page'!$B$9-I1324)= 7,"7", IF(('1 - Cover page'!$B$9-I1324)= 8,"8", IF(('1 - Cover page'!$B$9-I1324)= 9,"9", IF(('1 - Cover page'!$B$9-I1324)= 10,"10", IF(('1 - Cover page'!$B$9-I1324)= 11,"11", IF(('1 - Cover page'!$B$9-I1324)= 12,"12", IF(('1 - Cover page'!$B$9-I1324)= 13,"13", IF(('1 - Cover page'!$B$9-I1324)= 14,"14", IF(('1 - Cover page'!$B$9-I1324)= 15,"15",  ""))))))))))))))))</f>
        <v>0</v>
      </c>
      <c r="AA1324" t="e">
        <f>VLOOKUP(E1324,'Age group'!$A$2:$B$7,2,TRUE)</f>
        <v>#N/A</v>
      </c>
    </row>
    <row r="1325" spans="1:27" ht="12.75" x14ac:dyDescent="0.2">
      <c r="A1325" s="30">
        <v>1322</v>
      </c>
      <c r="B1325" s="31"/>
      <c r="C1325" s="31"/>
      <c r="D1325" s="32"/>
      <c r="E1325" s="104"/>
      <c r="F1325" s="31"/>
      <c r="G1325" s="31"/>
      <c r="H1325" s="33"/>
      <c r="I1325" s="16"/>
      <c r="J1325" s="34"/>
      <c r="K1325" s="34"/>
      <c r="L1325" s="35"/>
      <c r="M1325" s="36"/>
      <c r="N1325" s="37"/>
      <c r="O1325" s="37"/>
      <c r="P1325" s="37"/>
      <c r="Q1325" s="38"/>
      <c r="R1325" s="38"/>
      <c r="S1325" s="37"/>
      <c r="T1325" s="39"/>
      <c r="U1325" s="39"/>
      <c r="V1325" s="40"/>
      <c r="X1325" t="str">
        <f>IF(('1 - Cover page'!$B$9-M1325)&lt;6,"&lt;=5 Days","&gt;5 Days")</f>
        <v>&lt;=5 Days</v>
      </c>
      <c r="Y1325" t="str">
        <f>IF(('1 - Cover page'!$B$9-M1325)=0,"0", IF(('1 - Cover page'!$B$9-M1325)= 1,"1", IF(('1 - Cover page'!$B$9-M1325)= 2,"2", IF(('1 - Cover page'!$B$9-M1325)= 3,"3", IF(('1 - Cover page'!$B$9-M1325)= 4,"4", IF(('1 - Cover page'!$B$9-M1325)= 5,"5", IF(('1 - Cover page'!$B$9-M1325)= 6,"6", IF(('1 - Cover page'!$B$9-M1325)= 7,"7", IF(('1 - Cover page'!$B$9-M1325)= 8,"8", IF(('1 - Cover page'!$B$9-M1325)= 9,"9", IF(('1 - Cover page'!$B$9-M1325)= 10,"10", IF(('1 - Cover page'!$B$9-M1325)= 11,"11", IF(('1 - Cover page'!$B$9-M1325)= 12,"12", IF(('1 - Cover page'!$B$9-M1325)= 13,"13", IF(('1 - Cover page'!$B$9-M1325)= 14,"14", IF(('1 - Cover page'!$B$9-M1325)= 15,"15",  ""))))))))))))))))</f>
        <v>0</v>
      </c>
      <c r="Z1325" t="str">
        <f>IF(('1 - Cover page'!$B$9-I1325)=0,"0", IF(('1 - Cover page'!$B$9-I1325)= 1,"1", IF(('1 - Cover page'!$B$9-I1325)= 2,"2", IF(('1 - Cover page'!$B$9-I1325)= 3,"3", IF(('1 - Cover page'!$B$9-I1325)= 4,"4", IF(('1 - Cover page'!$B$9-I1325)= 5,"5", IF(('1 - Cover page'!$B$9-I1325)= 6,"6", IF(('1 - Cover page'!$B$9-I1325)= 7,"7", IF(('1 - Cover page'!$B$9-I1325)= 8,"8", IF(('1 - Cover page'!$B$9-I1325)= 9,"9", IF(('1 - Cover page'!$B$9-I1325)= 10,"10", IF(('1 - Cover page'!$B$9-I1325)= 11,"11", IF(('1 - Cover page'!$B$9-I1325)= 12,"12", IF(('1 - Cover page'!$B$9-I1325)= 13,"13", IF(('1 - Cover page'!$B$9-I1325)= 14,"14", IF(('1 - Cover page'!$B$9-I1325)= 15,"15",  ""))))))))))))))))</f>
        <v>0</v>
      </c>
      <c r="AA1325" t="e">
        <f>VLOOKUP(E1325,'Age group'!$A$2:$B$7,2,TRUE)</f>
        <v>#N/A</v>
      </c>
    </row>
    <row r="1326" spans="1:27" ht="12.75" x14ac:dyDescent="0.2">
      <c r="A1326" s="30">
        <v>1323</v>
      </c>
      <c r="B1326" s="31"/>
      <c r="C1326" s="31"/>
      <c r="D1326" s="32"/>
      <c r="E1326" s="104"/>
      <c r="F1326" s="31"/>
      <c r="G1326" s="31"/>
      <c r="H1326" s="33"/>
      <c r="I1326" s="16"/>
      <c r="J1326" s="34"/>
      <c r="K1326" s="34"/>
      <c r="L1326" s="35"/>
      <c r="M1326" s="36"/>
      <c r="N1326" s="37"/>
      <c r="O1326" s="37"/>
      <c r="P1326" s="37"/>
      <c r="Q1326" s="38"/>
      <c r="R1326" s="38"/>
      <c r="S1326" s="37"/>
      <c r="T1326" s="39"/>
      <c r="U1326" s="39"/>
      <c r="V1326" s="40"/>
      <c r="X1326" t="str">
        <f>IF(('1 - Cover page'!$B$9-M1326)&lt;6,"&lt;=5 Days","&gt;5 Days")</f>
        <v>&lt;=5 Days</v>
      </c>
      <c r="Y1326" t="str">
        <f>IF(('1 - Cover page'!$B$9-M1326)=0,"0", IF(('1 - Cover page'!$B$9-M1326)= 1,"1", IF(('1 - Cover page'!$B$9-M1326)= 2,"2", IF(('1 - Cover page'!$B$9-M1326)= 3,"3", IF(('1 - Cover page'!$B$9-M1326)= 4,"4", IF(('1 - Cover page'!$B$9-M1326)= 5,"5", IF(('1 - Cover page'!$B$9-M1326)= 6,"6", IF(('1 - Cover page'!$B$9-M1326)= 7,"7", IF(('1 - Cover page'!$B$9-M1326)= 8,"8", IF(('1 - Cover page'!$B$9-M1326)= 9,"9", IF(('1 - Cover page'!$B$9-M1326)= 10,"10", IF(('1 - Cover page'!$B$9-M1326)= 11,"11", IF(('1 - Cover page'!$B$9-M1326)= 12,"12", IF(('1 - Cover page'!$B$9-M1326)= 13,"13", IF(('1 - Cover page'!$B$9-M1326)= 14,"14", IF(('1 - Cover page'!$B$9-M1326)= 15,"15",  ""))))))))))))))))</f>
        <v>0</v>
      </c>
      <c r="Z1326" t="str">
        <f>IF(('1 - Cover page'!$B$9-I1326)=0,"0", IF(('1 - Cover page'!$B$9-I1326)= 1,"1", IF(('1 - Cover page'!$B$9-I1326)= 2,"2", IF(('1 - Cover page'!$B$9-I1326)= 3,"3", IF(('1 - Cover page'!$B$9-I1326)= 4,"4", IF(('1 - Cover page'!$B$9-I1326)= 5,"5", IF(('1 - Cover page'!$B$9-I1326)= 6,"6", IF(('1 - Cover page'!$B$9-I1326)= 7,"7", IF(('1 - Cover page'!$B$9-I1326)= 8,"8", IF(('1 - Cover page'!$B$9-I1326)= 9,"9", IF(('1 - Cover page'!$B$9-I1326)= 10,"10", IF(('1 - Cover page'!$B$9-I1326)= 11,"11", IF(('1 - Cover page'!$B$9-I1326)= 12,"12", IF(('1 - Cover page'!$B$9-I1326)= 13,"13", IF(('1 - Cover page'!$B$9-I1326)= 14,"14", IF(('1 - Cover page'!$B$9-I1326)= 15,"15",  ""))))))))))))))))</f>
        <v>0</v>
      </c>
      <c r="AA1326" t="e">
        <f>VLOOKUP(E1326,'Age group'!$A$2:$B$7,2,TRUE)</f>
        <v>#N/A</v>
      </c>
    </row>
    <row r="1327" spans="1:27" ht="12.75" x14ac:dyDescent="0.2">
      <c r="A1327" s="30">
        <v>1324</v>
      </c>
      <c r="B1327" s="31"/>
      <c r="C1327" s="31"/>
      <c r="D1327" s="32"/>
      <c r="E1327" s="104"/>
      <c r="F1327" s="31"/>
      <c r="G1327" s="31"/>
      <c r="H1327" s="33"/>
      <c r="I1327" s="16"/>
      <c r="J1327" s="34"/>
      <c r="K1327" s="34"/>
      <c r="L1327" s="35"/>
      <c r="M1327" s="36"/>
      <c r="N1327" s="37"/>
      <c r="O1327" s="37"/>
      <c r="P1327" s="37"/>
      <c r="Q1327" s="38"/>
      <c r="R1327" s="38"/>
      <c r="S1327" s="37"/>
      <c r="T1327" s="39"/>
      <c r="U1327" s="39"/>
      <c r="V1327" s="40"/>
      <c r="X1327" t="str">
        <f>IF(('1 - Cover page'!$B$9-M1327)&lt;6,"&lt;=5 Days","&gt;5 Days")</f>
        <v>&lt;=5 Days</v>
      </c>
      <c r="Y1327" t="str">
        <f>IF(('1 - Cover page'!$B$9-M1327)=0,"0", IF(('1 - Cover page'!$B$9-M1327)= 1,"1", IF(('1 - Cover page'!$B$9-M1327)= 2,"2", IF(('1 - Cover page'!$B$9-M1327)= 3,"3", IF(('1 - Cover page'!$B$9-M1327)= 4,"4", IF(('1 - Cover page'!$B$9-M1327)= 5,"5", IF(('1 - Cover page'!$B$9-M1327)= 6,"6", IF(('1 - Cover page'!$B$9-M1327)= 7,"7", IF(('1 - Cover page'!$B$9-M1327)= 8,"8", IF(('1 - Cover page'!$B$9-M1327)= 9,"9", IF(('1 - Cover page'!$B$9-M1327)= 10,"10", IF(('1 - Cover page'!$B$9-M1327)= 11,"11", IF(('1 - Cover page'!$B$9-M1327)= 12,"12", IF(('1 - Cover page'!$B$9-M1327)= 13,"13", IF(('1 - Cover page'!$B$9-M1327)= 14,"14", IF(('1 - Cover page'!$B$9-M1327)= 15,"15",  ""))))))))))))))))</f>
        <v>0</v>
      </c>
      <c r="Z1327" t="str">
        <f>IF(('1 - Cover page'!$B$9-I1327)=0,"0", IF(('1 - Cover page'!$B$9-I1327)= 1,"1", IF(('1 - Cover page'!$B$9-I1327)= 2,"2", IF(('1 - Cover page'!$B$9-I1327)= 3,"3", IF(('1 - Cover page'!$B$9-I1327)= 4,"4", IF(('1 - Cover page'!$B$9-I1327)= 5,"5", IF(('1 - Cover page'!$B$9-I1327)= 6,"6", IF(('1 - Cover page'!$B$9-I1327)= 7,"7", IF(('1 - Cover page'!$B$9-I1327)= 8,"8", IF(('1 - Cover page'!$B$9-I1327)= 9,"9", IF(('1 - Cover page'!$B$9-I1327)= 10,"10", IF(('1 - Cover page'!$B$9-I1327)= 11,"11", IF(('1 - Cover page'!$B$9-I1327)= 12,"12", IF(('1 - Cover page'!$B$9-I1327)= 13,"13", IF(('1 - Cover page'!$B$9-I1327)= 14,"14", IF(('1 - Cover page'!$B$9-I1327)= 15,"15",  ""))))))))))))))))</f>
        <v>0</v>
      </c>
      <c r="AA1327" t="e">
        <f>VLOOKUP(E1327,'Age group'!$A$2:$B$7,2,TRUE)</f>
        <v>#N/A</v>
      </c>
    </row>
    <row r="1328" spans="1:27" ht="12.75" x14ac:dyDescent="0.2">
      <c r="A1328" s="30">
        <v>1325</v>
      </c>
      <c r="B1328" s="31"/>
      <c r="C1328" s="31"/>
      <c r="D1328" s="32"/>
      <c r="E1328" s="104"/>
      <c r="F1328" s="31"/>
      <c r="G1328" s="31"/>
      <c r="H1328" s="33"/>
      <c r="I1328" s="16"/>
      <c r="J1328" s="34"/>
      <c r="K1328" s="34"/>
      <c r="L1328" s="35"/>
      <c r="M1328" s="36"/>
      <c r="N1328" s="37"/>
      <c r="O1328" s="37"/>
      <c r="P1328" s="37"/>
      <c r="Q1328" s="38"/>
      <c r="R1328" s="38"/>
      <c r="S1328" s="37"/>
      <c r="T1328" s="39"/>
      <c r="U1328" s="39"/>
      <c r="V1328" s="40"/>
      <c r="X1328" t="str">
        <f>IF(('1 - Cover page'!$B$9-M1328)&lt;6,"&lt;=5 Days","&gt;5 Days")</f>
        <v>&lt;=5 Days</v>
      </c>
      <c r="Y1328" t="str">
        <f>IF(('1 - Cover page'!$B$9-M1328)=0,"0", IF(('1 - Cover page'!$B$9-M1328)= 1,"1", IF(('1 - Cover page'!$B$9-M1328)= 2,"2", IF(('1 - Cover page'!$B$9-M1328)= 3,"3", IF(('1 - Cover page'!$B$9-M1328)= 4,"4", IF(('1 - Cover page'!$B$9-M1328)= 5,"5", IF(('1 - Cover page'!$B$9-M1328)= 6,"6", IF(('1 - Cover page'!$B$9-M1328)= 7,"7", IF(('1 - Cover page'!$B$9-M1328)= 8,"8", IF(('1 - Cover page'!$B$9-M1328)= 9,"9", IF(('1 - Cover page'!$B$9-M1328)= 10,"10", IF(('1 - Cover page'!$B$9-M1328)= 11,"11", IF(('1 - Cover page'!$B$9-M1328)= 12,"12", IF(('1 - Cover page'!$B$9-M1328)= 13,"13", IF(('1 - Cover page'!$B$9-M1328)= 14,"14", IF(('1 - Cover page'!$B$9-M1328)= 15,"15",  ""))))))))))))))))</f>
        <v>0</v>
      </c>
      <c r="Z1328" t="str">
        <f>IF(('1 - Cover page'!$B$9-I1328)=0,"0", IF(('1 - Cover page'!$B$9-I1328)= 1,"1", IF(('1 - Cover page'!$B$9-I1328)= 2,"2", IF(('1 - Cover page'!$B$9-I1328)= 3,"3", IF(('1 - Cover page'!$B$9-I1328)= 4,"4", IF(('1 - Cover page'!$B$9-I1328)= 5,"5", IF(('1 - Cover page'!$B$9-I1328)= 6,"6", IF(('1 - Cover page'!$B$9-I1328)= 7,"7", IF(('1 - Cover page'!$B$9-I1328)= 8,"8", IF(('1 - Cover page'!$B$9-I1328)= 9,"9", IF(('1 - Cover page'!$B$9-I1328)= 10,"10", IF(('1 - Cover page'!$B$9-I1328)= 11,"11", IF(('1 - Cover page'!$B$9-I1328)= 12,"12", IF(('1 - Cover page'!$B$9-I1328)= 13,"13", IF(('1 - Cover page'!$B$9-I1328)= 14,"14", IF(('1 - Cover page'!$B$9-I1328)= 15,"15",  ""))))))))))))))))</f>
        <v>0</v>
      </c>
      <c r="AA1328" t="e">
        <f>VLOOKUP(E1328,'Age group'!$A$2:$B$7,2,TRUE)</f>
        <v>#N/A</v>
      </c>
    </row>
    <row r="1329" spans="1:27" ht="12.75" x14ac:dyDescent="0.2">
      <c r="A1329" s="30">
        <v>1326</v>
      </c>
      <c r="B1329" s="31"/>
      <c r="C1329" s="31"/>
      <c r="D1329" s="32"/>
      <c r="E1329" s="104"/>
      <c r="F1329" s="31"/>
      <c r="G1329" s="31"/>
      <c r="H1329" s="33"/>
      <c r="I1329" s="16"/>
      <c r="J1329" s="34"/>
      <c r="K1329" s="34"/>
      <c r="L1329" s="35"/>
      <c r="M1329" s="36"/>
      <c r="N1329" s="37"/>
      <c r="O1329" s="37"/>
      <c r="P1329" s="37"/>
      <c r="Q1329" s="38"/>
      <c r="R1329" s="38"/>
      <c r="S1329" s="37"/>
      <c r="T1329" s="39"/>
      <c r="U1329" s="39"/>
      <c r="V1329" s="40"/>
      <c r="X1329" t="str">
        <f>IF(('1 - Cover page'!$B$9-M1329)&lt;6,"&lt;=5 Days","&gt;5 Days")</f>
        <v>&lt;=5 Days</v>
      </c>
      <c r="Y1329" t="str">
        <f>IF(('1 - Cover page'!$B$9-M1329)=0,"0", IF(('1 - Cover page'!$B$9-M1329)= 1,"1", IF(('1 - Cover page'!$B$9-M1329)= 2,"2", IF(('1 - Cover page'!$B$9-M1329)= 3,"3", IF(('1 - Cover page'!$B$9-M1329)= 4,"4", IF(('1 - Cover page'!$B$9-M1329)= 5,"5", IF(('1 - Cover page'!$B$9-M1329)= 6,"6", IF(('1 - Cover page'!$B$9-M1329)= 7,"7", IF(('1 - Cover page'!$B$9-M1329)= 8,"8", IF(('1 - Cover page'!$B$9-M1329)= 9,"9", IF(('1 - Cover page'!$B$9-M1329)= 10,"10", IF(('1 - Cover page'!$B$9-M1329)= 11,"11", IF(('1 - Cover page'!$B$9-M1329)= 12,"12", IF(('1 - Cover page'!$B$9-M1329)= 13,"13", IF(('1 - Cover page'!$B$9-M1329)= 14,"14", IF(('1 - Cover page'!$B$9-M1329)= 15,"15",  ""))))))))))))))))</f>
        <v>0</v>
      </c>
      <c r="Z1329" t="str">
        <f>IF(('1 - Cover page'!$B$9-I1329)=0,"0", IF(('1 - Cover page'!$B$9-I1329)= 1,"1", IF(('1 - Cover page'!$B$9-I1329)= 2,"2", IF(('1 - Cover page'!$B$9-I1329)= 3,"3", IF(('1 - Cover page'!$B$9-I1329)= 4,"4", IF(('1 - Cover page'!$B$9-I1329)= 5,"5", IF(('1 - Cover page'!$B$9-I1329)= 6,"6", IF(('1 - Cover page'!$B$9-I1329)= 7,"7", IF(('1 - Cover page'!$B$9-I1329)= 8,"8", IF(('1 - Cover page'!$B$9-I1329)= 9,"9", IF(('1 - Cover page'!$B$9-I1329)= 10,"10", IF(('1 - Cover page'!$B$9-I1329)= 11,"11", IF(('1 - Cover page'!$B$9-I1329)= 12,"12", IF(('1 - Cover page'!$B$9-I1329)= 13,"13", IF(('1 - Cover page'!$B$9-I1329)= 14,"14", IF(('1 - Cover page'!$B$9-I1329)= 15,"15",  ""))))))))))))))))</f>
        <v>0</v>
      </c>
      <c r="AA1329" t="e">
        <f>VLOOKUP(E1329,'Age group'!$A$2:$B$7,2,TRUE)</f>
        <v>#N/A</v>
      </c>
    </row>
    <row r="1330" spans="1:27" ht="12.75" x14ac:dyDescent="0.2">
      <c r="A1330" s="30">
        <v>1327</v>
      </c>
      <c r="B1330" s="31"/>
      <c r="C1330" s="31"/>
      <c r="D1330" s="32"/>
      <c r="E1330" s="104"/>
      <c r="F1330" s="31"/>
      <c r="G1330" s="31"/>
      <c r="H1330" s="33"/>
      <c r="I1330" s="16"/>
      <c r="J1330" s="34"/>
      <c r="K1330" s="34"/>
      <c r="L1330" s="35"/>
      <c r="M1330" s="36"/>
      <c r="N1330" s="37"/>
      <c r="O1330" s="37"/>
      <c r="P1330" s="37"/>
      <c r="Q1330" s="38"/>
      <c r="R1330" s="38"/>
      <c r="S1330" s="37"/>
      <c r="T1330" s="39"/>
      <c r="U1330" s="39"/>
      <c r="V1330" s="40"/>
      <c r="X1330" t="str">
        <f>IF(('1 - Cover page'!$B$9-M1330)&lt;6,"&lt;=5 Days","&gt;5 Days")</f>
        <v>&lt;=5 Days</v>
      </c>
      <c r="Y1330" t="str">
        <f>IF(('1 - Cover page'!$B$9-M1330)=0,"0", IF(('1 - Cover page'!$B$9-M1330)= 1,"1", IF(('1 - Cover page'!$B$9-M1330)= 2,"2", IF(('1 - Cover page'!$B$9-M1330)= 3,"3", IF(('1 - Cover page'!$B$9-M1330)= 4,"4", IF(('1 - Cover page'!$B$9-M1330)= 5,"5", IF(('1 - Cover page'!$B$9-M1330)= 6,"6", IF(('1 - Cover page'!$B$9-M1330)= 7,"7", IF(('1 - Cover page'!$B$9-M1330)= 8,"8", IF(('1 - Cover page'!$B$9-M1330)= 9,"9", IF(('1 - Cover page'!$B$9-M1330)= 10,"10", IF(('1 - Cover page'!$B$9-M1330)= 11,"11", IF(('1 - Cover page'!$B$9-M1330)= 12,"12", IF(('1 - Cover page'!$B$9-M1330)= 13,"13", IF(('1 - Cover page'!$B$9-M1330)= 14,"14", IF(('1 - Cover page'!$B$9-M1330)= 15,"15",  ""))))))))))))))))</f>
        <v>0</v>
      </c>
      <c r="Z1330" t="str">
        <f>IF(('1 - Cover page'!$B$9-I1330)=0,"0", IF(('1 - Cover page'!$B$9-I1330)= 1,"1", IF(('1 - Cover page'!$B$9-I1330)= 2,"2", IF(('1 - Cover page'!$B$9-I1330)= 3,"3", IF(('1 - Cover page'!$B$9-I1330)= 4,"4", IF(('1 - Cover page'!$B$9-I1330)= 5,"5", IF(('1 - Cover page'!$B$9-I1330)= 6,"6", IF(('1 - Cover page'!$B$9-I1330)= 7,"7", IF(('1 - Cover page'!$B$9-I1330)= 8,"8", IF(('1 - Cover page'!$B$9-I1330)= 9,"9", IF(('1 - Cover page'!$B$9-I1330)= 10,"10", IF(('1 - Cover page'!$B$9-I1330)= 11,"11", IF(('1 - Cover page'!$B$9-I1330)= 12,"12", IF(('1 - Cover page'!$B$9-I1330)= 13,"13", IF(('1 - Cover page'!$B$9-I1330)= 14,"14", IF(('1 - Cover page'!$B$9-I1330)= 15,"15",  ""))))))))))))))))</f>
        <v>0</v>
      </c>
      <c r="AA1330" t="e">
        <f>VLOOKUP(E1330,'Age group'!$A$2:$B$7,2,TRUE)</f>
        <v>#N/A</v>
      </c>
    </row>
    <row r="1331" spans="1:27" ht="12.75" x14ac:dyDescent="0.2">
      <c r="A1331" s="30">
        <v>1328</v>
      </c>
      <c r="B1331" s="31"/>
      <c r="C1331" s="31"/>
      <c r="D1331" s="32"/>
      <c r="E1331" s="104"/>
      <c r="F1331" s="31"/>
      <c r="G1331" s="31"/>
      <c r="H1331" s="33"/>
      <c r="I1331" s="16"/>
      <c r="J1331" s="34"/>
      <c r="K1331" s="34"/>
      <c r="L1331" s="35"/>
      <c r="M1331" s="36"/>
      <c r="N1331" s="37"/>
      <c r="O1331" s="37"/>
      <c r="P1331" s="37"/>
      <c r="Q1331" s="38"/>
      <c r="R1331" s="38"/>
      <c r="S1331" s="37"/>
      <c r="T1331" s="39"/>
      <c r="U1331" s="39"/>
      <c r="V1331" s="40"/>
      <c r="X1331" t="str">
        <f>IF(('1 - Cover page'!$B$9-M1331)&lt;6,"&lt;=5 Days","&gt;5 Days")</f>
        <v>&lt;=5 Days</v>
      </c>
      <c r="Y1331" t="str">
        <f>IF(('1 - Cover page'!$B$9-M1331)=0,"0", IF(('1 - Cover page'!$B$9-M1331)= 1,"1", IF(('1 - Cover page'!$B$9-M1331)= 2,"2", IF(('1 - Cover page'!$B$9-M1331)= 3,"3", IF(('1 - Cover page'!$B$9-M1331)= 4,"4", IF(('1 - Cover page'!$B$9-M1331)= 5,"5", IF(('1 - Cover page'!$B$9-M1331)= 6,"6", IF(('1 - Cover page'!$B$9-M1331)= 7,"7", IF(('1 - Cover page'!$B$9-M1331)= 8,"8", IF(('1 - Cover page'!$B$9-M1331)= 9,"9", IF(('1 - Cover page'!$B$9-M1331)= 10,"10", IF(('1 - Cover page'!$B$9-M1331)= 11,"11", IF(('1 - Cover page'!$B$9-M1331)= 12,"12", IF(('1 - Cover page'!$B$9-M1331)= 13,"13", IF(('1 - Cover page'!$B$9-M1331)= 14,"14", IF(('1 - Cover page'!$B$9-M1331)= 15,"15",  ""))))))))))))))))</f>
        <v>0</v>
      </c>
      <c r="Z1331" t="str">
        <f>IF(('1 - Cover page'!$B$9-I1331)=0,"0", IF(('1 - Cover page'!$B$9-I1331)= 1,"1", IF(('1 - Cover page'!$B$9-I1331)= 2,"2", IF(('1 - Cover page'!$B$9-I1331)= 3,"3", IF(('1 - Cover page'!$B$9-I1331)= 4,"4", IF(('1 - Cover page'!$B$9-I1331)= 5,"5", IF(('1 - Cover page'!$B$9-I1331)= 6,"6", IF(('1 - Cover page'!$B$9-I1331)= 7,"7", IF(('1 - Cover page'!$B$9-I1331)= 8,"8", IF(('1 - Cover page'!$B$9-I1331)= 9,"9", IF(('1 - Cover page'!$B$9-I1331)= 10,"10", IF(('1 - Cover page'!$B$9-I1331)= 11,"11", IF(('1 - Cover page'!$B$9-I1331)= 12,"12", IF(('1 - Cover page'!$B$9-I1331)= 13,"13", IF(('1 - Cover page'!$B$9-I1331)= 14,"14", IF(('1 - Cover page'!$B$9-I1331)= 15,"15",  ""))))))))))))))))</f>
        <v>0</v>
      </c>
      <c r="AA1331" t="e">
        <f>VLOOKUP(E1331,'Age group'!$A$2:$B$7,2,TRUE)</f>
        <v>#N/A</v>
      </c>
    </row>
    <row r="1332" spans="1:27" ht="12.75" x14ac:dyDescent="0.2">
      <c r="A1332" s="30">
        <v>1329</v>
      </c>
      <c r="B1332" s="31"/>
      <c r="C1332" s="31"/>
      <c r="D1332" s="32"/>
      <c r="E1332" s="104"/>
      <c r="F1332" s="31"/>
      <c r="G1332" s="31"/>
      <c r="H1332" s="33"/>
      <c r="I1332" s="16"/>
      <c r="J1332" s="34"/>
      <c r="K1332" s="34"/>
      <c r="L1332" s="35"/>
      <c r="M1332" s="36"/>
      <c r="N1332" s="37"/>
      <c r="O1332" s="37"/>
      <c r="P1332" s="37"/>
      <c r="Q1332" s="38"/>
      <c r="R1332" s="38"/>
      <c r="S1332" s="37"/>
      <c r="T1332" s="39"/>
      <c r="U1332" s="39"/>
      <c r="V1332" s="40"/>
      <c r="X1332" t="str">
        <f>IF(('1 - Cover page'!$B$9-M1332)&lt;6,"&lt;=5 Days","&gt;5 Days")</f>
        <v>&lt;=5 Days</v>
      </c>
      <c r="Y1332" t="str">
        <f>IF(('1 - Cover page'!$B$9-M1332)=0,"0", IF(('1 - Cover page'!$B$9-M1332)= 1,"1", IF(('1 - Cover page'!$B$9-M1332)= 2,"2", IF(('1 - Cover page'!$B$9-M1332)= 3,"3", IF(('1 - Cover page'!$B$9-M1332)= 4,"4", IF(('1 - Cover page'!$B$9-M1332)= 5,"5", IF(('1 - Cover page'!$B$9-M1332)= 6,"6", IF(('1 - Cover page'!$B$9-M1332)= 7,"7", IF(('1 - Cover page'!$B$9-M1332)= 8,"8", IF(('1 - Cover page'!$B$9-M1332)= 9,"9", IF(('1 - Cover page'!$B$9-M1332)= 10,"10", IF(('1 - Cover page'!$B$9-M1332)= 11,"11", IF(('1 - Cover page'!$B$9-M1332)= 12,"12", IF(('1 - Cover page'!$B$9-M1332)= 13,"13", IF(('1 - Cover page'!$B$9-M1332)= 14,"14", IF(('1 - Cover page'!$B$9-M1332)= 15,"15",  ""))))))))))))))))</f>
        <v>0</v>
      </c>
      <c r="Z1332" t="str">
        <f>IF(('1 - Cover page'!$B$9-I1332)=0,"0", IF(('1 - Cover page'!$B$9-I1332)= 1,"1", IF(('1 - Cover page'!$B$9-I1332)= 2,"2", IF(('1 - Cover page'!$B$9-I1332)= 3,"3", IF(('1 - Cover page'!$B$9-I1332)= 4,"4", IF(('1 - Cover page'!$B$9-I1332)= 5,"5", IF(('1 - Cover page'!$B$9-I1332)= 6,"6", IF(('1 - Cover page'!$B$9-I1332)= 7,"7", IF(('1 - Cover page'!$B$9-I1332)= 8,"8", IF(('1 - Cover page'!$B$9-I1332)= 9,"9", IF(('1 - Cover page'!$B$9-I1332)= 10,"10", IF(('1 - Cover page'!$B$9-I1332)= 11,"11", IF(('1 - Cover page'!$B$9-I1332)= 12,"12", IF(('1 - Cover page'!$B$9-I1332)= 13,"13", IF(('1 - Cover page'!$B$9-I1332)= 14,"14", IF(('1 - Cover page'!$B$9-I1332)= 15,"15",  ""))))))))))))))))</f>
        <v>0</v>
      </c>
      <c r="AA1332" t="e">
        <f>VLOOKUP(E1332,'Age group'!$A$2:$B$7,2,TRUE)</f>
        <v>#N/A</v>
      </c>
    </row>
    <row r="1333" spans="1:27" ht="12.75" x14ac:dyDescent="0.2">
      <c r="A1333" s="30">
        <v>1330</v>
      </c>
      <c r="B1333" s="31"/>
      <c r="C1333" s="31"/>
      <c r="D1333" s="32"/>
      <c r="E1333" s="104"/>
      <c r="F1333" s="31"/>
      <c r="G1333" s="31"/>
      <c r="H1333" s="33"/>
      <c r="I1333" s="16"/>
      <c r="J1333" s="34"/>
      <c r="K1333" s="34"/>
      <c r="L1333" s="35"/>
      <c r="M1333" s="36"/>
      <c r="N1333" s="37"/>
      <c r="O1333" s="37"/>
      <c r="P1333" s="37"/>
      <c r="Q1333" s="38"/>
      <c r="R1333" s="38"/>
      <c r="S1333" s="37"/>
      <c r="T1333" s="39"/>
      <c r="U1333" s="39"/>
      <c r="V1333" s="40"/>
      <c r="X1333" t="str">
        <f>IF(('1 - Cover page'!$B$9-M1333)&lt;6,"&lt;=5 Days","&gt;5 Days")</f>
        <v>&lt;=5 Days</v>
      </c>
      <c r="Y1333" t="str">
        <f>IF(('1 - Cover page'!$B$9-M1333)=0,"0", IF(('1 - Cover page'!$B$9-M1333)= 1,"1", IF(('1 - Cover page'!$B$9-M1333)= 2,"2", IF(('1 - Cover page'!$B$9-M1333)= 3,"3", IF(('1 - Cover page'!$B$9-M1333)= 4,"4", IF(('1 - Cover page'!$B$9-M1333)= 5,"5", IF(('1 - Cover page'!$B$9-M1333)= 6,"6", IF(('1 - Cover page'!$B$9-M1333)= 7,"7", IF(('1 - Cover page'!$B$9-M1333)= 8,"8", IF(('1 - Cover page'!$B$9-M1333)= 9,"9", IF(('1 - Cover page'!$B$9-M1333)= 10,"10", IF(('1 - Cover page'!$B$9-M1333)= 11,"11", IF(('1 - Cover page'!$B$9-M1333)= 12,"12", IF(('1 - Cover page'!$B$9-M1333)= 13,"13", IF(('1 - Cover page'!$B$9-M1333)= 14,"14", IF(('1 - Cover page'!$B$9-M1333)= 15,"15",  ""))))))))))))))))</f>
        <v>0</v>
      </c>
      <c r="Z1333" t="str">
        <f>IF(('1 - Cover page'!$B$9-I1333)=0,"0", IF(('1 - Cover page'!$B$9-I1333)= 1,"1", IF(('1 - Cover page'!$B$9-I1333)= 2,"2", IF(('1 - Cover page'!$B$9-I1333)= 3,"3", IF(('1 - Cover page'!$B$9-I1333)= 4,"4", IF(('1 - Cover page'!$B$9-I1333)= 5,"5", IF(('1 - Cover page'!$B$9-I1333)= 6,"6", IF(('1 - Cover page'!$B$9-I1333)= 7,"7", IF(('1 - Cover page'!$B$9-I1333)= 8,"8", IF(('1 - Cover page'!$B$9-I1333)= 9,"9", IF(('1 - Cover page'!$B$9-I1333)= 10,"10", IF(('1 - Cover page'!$B$9-I1333)= 11,"11", IF(('1 - Cover page'!$B$9-I1333)= 12,"12", IF(('1 - Cover page'!$B$9-I1333)= 13,"13", IF(('1 - Cover page'!$B$9-I1333)= 14,"14", IF(('1 - Cover page'!$B$9-I1333)= 15,"15",  ""))))))))))))))))</f>
        <v>0</v>
      </c>
      <c r="AA1333" t="e">
        <f>VLOOKUP(E1333,'Age group'!$A$2:$B$7,2,TRUE)</f>
        <v>#N/A</v>
      </c>
    </row>
    <row r="1334" spans="1:27" ht="12.75" x14ac:dyDescent="0.2">
      <c r="A1334" s="30">
        <v>1331</v>
      </c>
      <c r="B1334" s="31"/>
      <c r="C1334" s="31"/>
      <c r="D1334" s="32"/>
      <c r="E1334" s="104"/>
      <c r="F1334" s="31"/>
      <c r="G1334" s="31"/>
      <c r="H1334" s="33"/>
      <c r="I1334" s="16"/>
      <c r="J1334" s="34"/>
      <c r="K1334" s="34"/>
      <c r="L1334" s="35"/>
      <c r="M1334" s="36"/>
      <c r="N1334" s="37"/>
      <c r="O1334" s="37"/>
      <c r="P1334" s="37"/>
      <c r="Q1334" s="38"/>
      <c r="R1334" s="38"/>
      <c r="S1334" s="37"/>
      <c r="T1334" s="39"/>
      <c r="U1334" s="39"/>
      <c r="V1334" s="40"/>
      <c r="X1334" t="str">
        <f>IF(('1 - Cover page'!$B$9-M1334)&lt;6,"&lt;=5 Days","&gt;5 Days")</f>
        <v>&lt;=5 Days</v>
      </c>
      <c r="Y1334" t="str">
        <f>IF(('1 - Cover page'!$B$9-M1334)=0,"0", IF(('1 - Cover page'!$B$9-M1334)= 1,"1", IF(('1 - Cover page'!$B$9-M1334)= 2,"2", IF(('1 - Cover page'!$B$9-M1334)= 3,"3", IF(('1 - Cover page'!$B$9-M1334)= 4,"4", IF(('1 - Cover page'!$B$9-M1334)= 5,"5", IF(('1 - Cover page'!$B$9-M1334)= 6,"6", IF(('1 - Cover page'!$B$9-M1334)= 7,"7", IF(('1 - Cover page'!$B$9-M1334)= 8,"8", IF(('1 - Cover page'!$B$9-M1334)= 9,"9", IF(('1 - Cover page'!$B$9-M1334)= 10,"10", IF(('1 - Cover page'!$B$9-M1334)= 11,"11", IF(('1 - Cover page'!$B$9-M1334)= 12,"12", IF(('1 - Cover page'!$B$9-M1334)= 13,"13", IF(('1 - Cover page'!$B$9-M1334)= 14,"14", IF(('1 - Cover page'!$B$9-M1334)= 15,"15",  ""))))))))))))))))</f>
        <v>0</v>
      </c>
      <c r="Z1334" t="str">
        <f>IF(('1 - Cover page'!$B$9-I1334)=0,"0", IF(('1 - Cover page'!$B$9-I1334)= 1,"1", IF(('1 - Cover page'!$B$9-I1334)= 2,"2", IF(('1 - Cover page'!$B$9-I1334)= 3,"3", IF(('1 - Cover page'!$B$9-I1334)= 4,"4", IF(('1 - Cover page'!$B$9-I1334)= 5,"5", IF(('1 - Cover page'!$B$9-I1334)= 6,"6", IF(('1 - Cover page'!$B$9-I1334)= 7,"7", IF(('1 - Cover page'!$B$9-I1334)= 8,"8", IF(('1 - Cover page'!$B$9-I1334)= 9,"9", IF(('1 - Cover page'!$B$9-I1334)= 10,"10", IF(('1 - Cover page'!$B$9-I1334)= 11,"11", IF(('1 - Cover page'!$B$9-I1334)= 12,"12", IF(('1 - Cover page'!$B$9-I1334)= 13,"13", IF(('1 - Cover page'!$B$9-I1334)= 14,"14", IF(('1 - Cover page'!$B$9-I1334)= 15,"15",  ""))))))))))))))))</f>
        <v>0</v>
      </c>
      <c r="AA1334" t="e">
        <f>VLOOKUP(E1334,'Age group'!$A$2:$B$7,2,TRUE)</f>
        <v>#N/A</v>
      </c>
    </row>
    <row r="1335" spans="1:27" ht="12.75" x14ac:dyDescent="0.2">
      <c r="A1335" s="30">
        <v>1332</v>
      </c>
      <c r="B1335" s="31"/>
      <c r="C1335" s="31"/>
      <c r="D1335" s="32"/>
      <c r="E1335" s="104"/>
      <c r="F1335" s="31"/>
      <c r="G1335" s="31"/>
      <c r="H1335" s="33"/>
      <c r="I1335" s="16"/>
      <c r="J1335" s="34"/>
      <c r="K1335" s="34"/>
      <c r="L1335" s="35"/>
      <c r="M1335" s="36"/>
      <c r="N1335" s="37"/>
      <c r="O1335" s="37"/>
      <c r="P1335" s="37"/>
      <c r="Q1335" s="38"/>
      <c r="R1335" s="38"/>
      <c r="S1335" s="37"/>
      <c r="T1335" s="39"/>
      <c r="U1335" s="39"/>
      <c r="V1335" s="40"/>
      <c r="X1335" t="str">
        <f>IF(('1 - Cover page'!$B$9-M1335)&lt;6,"&lt;=5 Days","&gt;5 Days")</f>
        <v>&lt;=5 Days</v>
      </c>
      <c r="Y1335" t="str">
        <f>IF(('1 - Cover page'!$B$9-M1335)=0,"0", IF(('1 - Cover page'!$B$9-M1335)= 1,"1", IF(('1 - Cover page'!$B$9-M1335)= 2,"2", IF(('1 - Cover page'!$B$9-M1335)= 3,"3", IF(('1 - Cover page'!$B$9-M1335)= 4,"4", IF(('1 - Cover page'!$B$9-M1335)= 5,"5", IF(('1 - Cover page'!$B$9-M1335)= 6,"6", IF(('1 - Cover page'!$B$9-M1335)= 7,"7", IF(('1 - Cover page'!$B$9-M1335)= 8,"8", IF(('1 - Cover page'!$B$9-M1335)= 9,"9", IF(('1 - Cover page'!$B$9-M1335)= 10,"10", IF(('1 - Cover page'!$B$9-M1335)= 11,"11", IF(('1 - Cover page'!$B$9-M1335)= 12,"12", IF(('1 - Cover page'!$B$9-M1335)= 13,"13", IF(('1 - Cover page'!$B$9-M1335)= 14,"14", IF(('1 - Cover page'!$B$9-M1335)= 15,"15",  ""))))))))))))))))</f>
        <v>0</v>
      </c>
      <c r="Z1335" t="str">
        <f>IF(('1 - Cover page'!$B$9-I1335)=0,"0", IF(('1 - Cover page'!$B$9-I1335)= 1,"1", IF(('1 - Cover page'!$B$9-I1335)= 2,"2", IF(('1 - Cover page'!$B$9-I1335)= 3,"3", IF(('1 - Cover page'!$B$9-I1335)= 4,"4", IF(('1 - Cover page'!$B$9-I1335)= 5,"5", IF(('1 - Cover page'!$B$9-I1335)= 6,"6", IF(('1 - Cover page'!$B$9-I1335)= 7,"7", IF(('1 - Cover page'!$B$9-I1335)= 8,"8", IF(('1 - Cover page'!$B$9-I1335)= 9,"9", IF(('1 - Cover page'!$B$9-I1335)= 10,"10", IF(('1 - Cover page'!$B$9-I1335)= 11,"11", IF(('1 - Cover page'!$B$9-I1335)= 12,"12", IF(('1 - Cover page'!$B$9-I1335)= 13,"13", IF(('1 - Cover page'!$B$9-I1335)= 14,"14", IF(('1 - Cover page'!$B$9-I1335)= 15,"15",  ""))))))))))))))))</f>
        <v>0</v>
      </c>
      <c r="AA1335" t="e">
        <f>VLOOKUP(E1335,'Age group'!$A$2:$B$7,2,TRUE)</f>
        <v>#N/A</v>
      </c>
    </row>
    <row r="1336" spans="1:27" ht="12.75" x14ac:dyDescent="0.2">
      <c r="A1336" s="30">
        <v>1333</v>
      </c>
      <c r="B1336" s="31"/>
      <c r="C1336" s="31"/>
      <c r="D1336" s="32"/>
      <c r="E1336" s="104"/>
      <c r="F1336" s="31"/>
      <c r="G1336" s="31"/>
      <c r="H1336" s="33"/>
      <c r="I1336" s="16"/>
      <c r="J1336" s="34"/>
      <c r="K1336" s="34"/>
      <c r="L1336" s="35"/>
      <c r="M1336" s="36"/>
      <c r="N1336" s="37"/>
      <c r="O1336" s="37"/>
      <c r="P1336" s="37"/>
      <c r="Q1336" s="38"/>
      <c r="R1336" s="38"/>
      <c r="S1336" s="37"/>
      <c r="T1336" s="39"/>
      <c r="U1336" s="39"/>
      <c r="V1336" s="40"/>
      <c r="X1336" t="str">
        <f>IF(('1 - Cover page'!$B$9-M1336)&lt;6,"&lt;=5 Days","&gt;5 Days")</f>
        <v>&lt;=5 Days</v>
      </c>
      <c r="Y1336" t="str">
        <f>IF(('1 - Cover page'!$B$9-M1336)=0,"0", IF(('1 - Cover page'!$B$9-M1336)= 1,"1", IF(('1 - Cover page'!$B$9-M1336)= 2,"2", IF(('1 - Cover page'!$B$9-M1336)= 3,"3", IF(('1 - Cover page'!$B$9-M1336)= 4,"4", IF(('1 - Cover page'!$B$9-M1336)= 5,"5", IF(('1 - Cover page'!$B$9-M1336)= 6,"6", IF(('1 - Cover page'!$B$9-M1336)= 7,"7", IF(('1 - Cover page'!$B$9-M1336)= 8,"8", IF(('1 - Cover page'!$B$9-M1336)= 9,"9", IF(('1 - Cover page'!$B$9-M1336)= 10,"10", IF(('1 - Cover page'!$B$9-M1336)= 11,"11", IF(('1 - Cover page'!$B$9-M1336)= 12,"12", IF(('1 - Cover page'!$B$9-M1336)= 13,"13", IF(('1 - Cover page'!$B$9-M1336)= 14,"14", IF(('1 - Cover page'!$B$9-M1336)= 15,"15",  ""))))))))))))))))</f>
        <v>0</v>
      </c>
      <c r="Z1336" t="str">
        <f>IF(('1 - Cover page'!$B$9-I1336)=0,"0", IF(('1 - Cover page'!$B$9-I1336)= 1,"1", IF(('1 - Cover page'!$B$9-I1336)= 2,"2", IF(('1 - Cover page'!$B$9-I1336)= 3,"3", IF(('1 - Cover page'!$B$9-I1336)= 4,"4", IF(('1 - Cover page'!$B$9-I1336)= 5,"5", IF(('1 - Cover page'!$B$9-I1336)= 6,"6", IF(('1 - Cover page'!$B$9-I1336)= 7,"7", IF(('1 - Cover page'!$B$9-I1336)= 8,"8", IF(('1 - Cover page'!$B$9-I1336)= 9,"9", IF(('1 - Cover page'!$B$9-I1336)= 10,"10", IF(('1 - Cover page'!$B$9-I1336)= 11,"11", IF(('1 - Cover page'!$B$9-I1336)= 12,"12", IF(('1 - Cover page'!$B$9-I1336)= 13,"13", IF(('1 - Cover page'!$B$9-I1336)= 14,"14", IF(('1 - Cover page'!$B$9-I1336)= 15,"15",  ""))))))))))))))))</f>
        <v>0</v>
      </c>
      <c r="AA1336" t="e">
        <f>VLOOKUP(E1336,'Age group'!$A$2:$B$7,2,TRUE)</f>
        <v>#N/A</v>
      </c>
    </row>
    <row r="1337" spans="1:27" ht="12.75" x14ac:dyDescent="0.2">
      <c r="A1337" s="30">
        <v>1334</v>
      </c>
      <c r="B1337" s="31"/>
      <c r="C1337" s="31"/>
      <c r="D1337" s="32"/>
      <c r="E1337" s="104"/>
      <c r="F1337" s="31"/>
      <c r="G1337" s="31"/>
      <c r="H1337" s="33"/>
      <c r="I1337" s="16"/>
      <c r="J1337" s="34"/>
      <c r="K1337" s="34"/>
      <c r="L1337" s="35"/>
      <c r="M1337" s="36"/>
      <c r="N1337" s="37"/>
      <c r="O1337" s="37"/>
      <c r="P1337" s="37"/>
      <c r="Q1337" s="38"/>
      <c r="R1337" s="38"/>
      <c r="S1337" s="37"/>
      <c r="T1337" s="39"/>
      <c r="U1337" s="39"/>
      <c r="V1337" s="40"/>
      <c r="X1337" t="str">
        <f>IF(('1 - Cover page'!$B$9-M1337)&lt;6,"&lt;=5 Days","&gt;5 Days")</f>
        <v>&lt;=5 Days</v>
      </c>
      <c r="Y1337" t="str">
        <f>IF(('1 - Cover page'!$B$9-M1337)=0,"0", IF(('1 - Cover page'!$B$9-M1337)= 1,"1", IF(('1 - Cover page'!$B$9-M1337)= 2,"2", IF(('1 - Cover page'!$B$9-M1337)= 3,"3", IF(('1 - Cover page'!$B$9-M1337)= 4,"4", IF(('1 - Cover page'!$B$9-M1337)= 5,"5", IF(('1 - Cover page'!$B$9-M1337)= 6,"6", IF(('1 - Cover page'!$B$9-M1337)= 7,"7", IF(('1 - Cover page'!$B$9-M1337)= 8,"8", IF(('1 - Cover page'!$B$9-M1337)= 9,"9", IF(('1 - Cover page'!$B$9-M1337)= 10,"10", IF(('1 - Cover page'!$B$9-M1337)= 11,"11", IF(('1 - Cover page'!$B$9-M1337)= 12,"12", IF(('1 - Cover page'!$B$9-M1337)= 13,"13", IF(('1 - Cover page'!$B$9-M1337)= 14,"14", IF(('1 - Cover page'!$B$9-M1337)= 15,"15",  ""))))))))))))))))</f>
        <v>0</v>
      </c>
      <c r="Z1337" t="str">
        <f>IF(('1 - Cover page'!$B$9-I1337)=0,"0", IF(('1 - Cover page'!$B$9-I1337)= 1,"1", IF(('1 - Cover page'!$B$9-I1337)= 2,"2", IF(('1 - Cover page'!$B$9-I1337)= 3,"3", IF(('1 - Cover page'!$B$9-I1337)= 4,"4", IF(('1 - Cover page'!$B$9-I1337)= 5,"5", IF(('1 - Cover page'!$B$9-I1337)= 6,"6", IF(('1 - Cover page'!$B$9-I1337)= 7,"7", IF(('1 - Cover page'!$B$9-I1337)= 8,"8", IF(('1 - Cover page'!$B$9-I1337)= 9,"9", IF(('1 - Cover page'!$B$9-I1337)= 10,"10", IF(('1 - Cover page'!$B$9-I1337)= 11,"11", IF(('1 - Cover page'!$B$9-I1337)= 12,"12", IF(('1 - Cover page'!$B$9-I1337)= 13,"13", IF(('1 - Cover page'!$B$9-I1337)= 14,"14", IF(('1 - Cover page'!$B$9-I1337)= 15,"15",  ""))))))))))))))))</f>
        <v>0</v>
      </c>
      <c r="AA1337" t="e">
        <f>VLOOKUP(E1337,'Age group'!$A$2:$B$7,2,TRUE)</f>
        <v>#N/A</v>
      </c>
    </row>
    <row r="1338" spans="1:27" ht="12.75" x14ac:dyDescent="0.2">
      <c r="A1338" s="30">
        <v>1335</v>
      </c>
      <c r="B1338" s="31"/>
      <c r="C1338" s="31"/>
      <c r="D1338" s="32"/>
      <c r="E1338" s="104"/>
      <c r="F1338" s="31"/>
      <c r="G1338" s="31"/>
      <c r="H1338" s="33"/>
      <c r="I1338" s="16"/>
      <c r="J1338" s="34"/>
      <c r="K1338" s="34"/>
      <c r="L1338" s="35"/>
      <c r="M1338" s="36"/>
      <c r="N1338" s="37"/>
      <c r="O1338" s="37"/>
      <c r="P1338" s="37"/>
      <c r="Q1338" s="38"/>
      <c r="R1338" s="38"/>
      <c r="S1338" s="37"/>
      <c r="T1338" s="39"/>
      <c r="U1338" s="39"/>
      <c r="V1338" s="40"/>
      <c r="X1338" t="str">
        <f>IF(('1 - Cover page'!$B$9-M1338)&lt;6,"&lt;=5 Days","&gt;5 Days")</f>
        <v>&lt;=5 Days</v>
      </c>
      <c r="Y1338" t="str">
        <f>IF(('1 - Cover page'!$B$9-M1338)=0,"0", IF(('1 - Cover page'!$B$9-M1338)= 1,"1", IF(('1 - Cover page'!$B$9-M1338)= 2,"2", IF(('1 - Cover page'!$B$9-M1338)= 3,"3", IF(('1 - Cover page'!$B$9-M1338)= 4,"4", IF(('1 - Cover page'!$B$9-M1338)= 5,"5", IF(('1 - Cover page'!$B$9-M1338)= 6,"6", IF(('1 - Cover page'!$B$9-M1338)= 7,"7", IF(('1 - Cover page'!$B$9-M1338)= 8,"8", IF(('1 - Cover page'!$B$9-M1338)= 9,"9", IF(('1 - Cover page'!$B$9-M1338)= 10,"10", IF(('1 - Cover page'!$B$9-M1338)= 11,"11", IF(('1 - Cover page'!$B$9-M1338)= 12,"12", IF(('1 - Cover page'!$B$9-M1338)= 13,"13", IF(('1 - Cover page'!$B$9-M1338)= 14,"14", IF(('1 - Cover page'!$B$9-M1338)= 15,"15",  ""))))))))))))))))</f>
        <v>0</v>
      </c>
      <c r="Z1338" t="str">
        <f>IF(('1 - Cover page'!$B$9-I1338)=0,"0", IF(('1 - Cover page'!$B$9-I1338)= 1,"1", IF(('1 - Cover page'!$B$9-I1338)= 2,"2", IF(('1 - Cover page'!$B$9-I1338)= 3,"3", IF(('1 - Cover page'!$B$9-I1338)= 4,"4", IF(('1 - Cover page'!$B$9-I1338)= 5,"5", IF(('1 - Cover page'!$B$9-I1338)= 6,"6", IF(('1 - Cover page'!$B$9-I1338)= 7,"7", IF(('1 - Cover page'!$B$9-I1338)= 8,"8", IF(('1 - Cover page'!$B$9-I1338)= 9,"9", IF(('1 - Cover page'!$B$9-I1338)= 10,"10", IF(('1 - Cover page'!$B$9-I1338)= 11,"11", IF(('1 - Cover page'!$B$9-I1338)= 12,"12", IF(('1 - Cover page'!$B$9-I1338)= 13,"13", IF(('1 - Cover page'!$B$9-I1338)= 14,"14", IF(('1 - Cover page'!$B$9-I1338)= 15,"15",  ""))))))))))))))))</f>
        <v>0</v>
      </c>
      <c r="AA1338" t="e">
        <f>VLOOKUP(E1338,'Age group'!$A$2:$B$7,2,TRUE)</f>
        <v>#N/A</v>
      </c>
    </row>
    <row r="1339" spans="1:27" ht="12.75" x14ac:dyDescent="0.2">
      <c r="A1339" s="30">
        <v>1336</v>
      </c>
      <c r="B1339" s="31"/>
      <c r="C1339" s="31"/>
      <c r="D1339" s="32"/>
      <c r="E1339" s="104"/>
      <c r="F1339" s="31"/>
      <c r="G1339" s="31"/>
      <c r="H1339" s="33"/>
      <c r="I1339" s="16"/>
      <c r="J1339" s="34"/>
      <c r="K1339" s="34"/>
      <c r="L1339" s="35"/>
      <c r="M1339" s="36"/>
      <c r="N1339" s="37"/>
      <c r="O1339" s="37"/>
      <c r="P1339" s="37"/>
      <c r="Q1339" s="38"/>
      <c r="R1339" s="38"/>
      <c r="S1339" s="37"/>
      <c r="T1339" s="39"/>
      <c r="U1339" s="39"/>
      <c r="V1339" s="40"/>
      <c r="X1339" t="str">
        <f>IF(('1 - Cover page'!$B$9-M1339)&lt;6,"&lt;=5 Days","&gt;5 Days")</f>
        <v>&lt;=5 Days</v>
      </c>
      <c r="Y1339" t="str">
        <f>IF(('1 - Cover page'!$B$9-M1339)=0,"0", IF(('1 - Cover page'!$B$9-M1339)= 1,"1", IF(('1 - Cover page'!$B$9-M1339)= 2,"2", IF(('1 - Cover page'!$B$9-M1339)= 3,"3", IF(('1 - Cover page'!$B$9-M1339)= 4,"4", IF(('1 - Cover page'!$B$9-M1339)= 5,"5", IF(('1 - Cover page'!$B$9-M1339)= 6,"6", IF(('1 - Cover page'!$B$9-M1339)= 7,"7", IF(('1 - Cover page'!$B$9-M1339)= 8,"8", IF(('1 - Cover page'!$B$9-M1339)= 9,"9", IF(('1 - Cover page'!$B$9-M1339)= 10,"10", IF(('1 - Cover page'!$B$9-M1339)= 11,"11", IF(('1 - Cover page'!$B$9-M1339)= 12,"12", IF(('1 - Cover page'!$B$9-M1339)= 13,"13", IF(('1 - Cover page'!$B$9-M1339)= 14,"14", IF(('1 - Cover page'!$B$9-M1339)= 15,"15",  ""))))))))))))))))</f>
        <v>0</v>
      </c>
      <c r="Z1339" t="str">
        <f>IF(('1 - Cover page'!$B$9-I1339)=0,"0", IF(('1 - Cover page'!$B$9-I1339)= 1,"1", IF(('1 - Cover page'!$B$9-I1339)= 2,"2", IF(('1 - Cover page'!$B$9-I1339)= 3,"3", IF(('1 - Cover page'!$B$9-I1339)= 4,"4", IF(('1 - Cover page'!$B$9-I1339)= 5,"5", IF(('1 - Cover page'!$B$9-I1339)= 6,"6", IF(('1 - Cover page'!$B$9-I1339)= 7,"7", IF(('1 - Cover page'!$B$9-I1339)= 8,"8", IF(('1 - Cover page'!$B$9-I1339)= 9,"9", IF(('1 - Cover page'!$B$9-I1339)= 10,"10", IF(('1 - Cover page'!$B$9-I1339)= 11,"11", IF(('1 - Cover page'!$B$9-I1339)= 12,"12", IF(('1 - Cover page'!$B$9-I1339)= 13,"13", IF(('1 - Cover page'!$B$9-I1339)= 14,"14", IF(('1 - Cover page'!$B$9-I1339)= 15,"15",  ""))))))))))))))))</f>
        <v>0</v>
      </c>
      <c r="AA1339" t="e">
        <f>VLOOKUP(E1339,'Age group'!$A$2:$B$7,2,TRUE)</f>
        <v>#N/A</v>
      </c>
    </row>
    <row r="1340" spans="1:27" ht="12.75" x14ac:dyDescent="0.2">
      <c r="A1340" s="30">
        <v>1337</v>
      </c>
      <c r="B1340" s="31"/>
      <c r="C1340" s="31"/>
      <c r="D1340" s="32"/>
      <c r="E1340" s="104"/>
      <c r="F1340" s="31"/>
      <c r="G1340" s="31"/>
      <c r="H1340" s="33"/>
      <c r="I1340" s="16"/>
      <c r="J1340" s="34"/>
      <c r="K1340" s="34"/>
      <c r="L1340" s="35"/>
      <c r="M1340" s="36"/>
      <c r="N1340" s="37"/>
      <c r="O1340" s="37"/>
      <c r="P1340" s="37"/>
      <c r="Q1340" s="38"/>
      <c r="R1340" s="38"/>
      <c r="S1340" s="37"/>
      <c r="T1340" s="39"/>
      <c r="U1340" s="39"/>
      <c r="V1340" s="40"/>
      <c r="X1340" t="str">
        <f>IF(('1 - Cover page'!$B$9-M1340)&lt;6,"&lt;=5 Days","&gt;5 Days")</f>
        <v>&lt;=5 Days</v>
      </c>
      <c r="Y1340" t="str">
        <f>IF(('1 - Cover page'!$B$9-M1340)=0,"0", IF(('1 - Cover page'!$B$9-M1340)= 1,"1", IF(('1 - Cover page'!$B$9-M1340)= 2,"2", IF(('1 - Cover page'!$B$9-M1340)= 3,"3", IF(('1 - Cover page'!$B$9-M1340)= 4,"4", IF(('1 - Cover page'!$B$9-M1340)= 5,"5", IF(('1 - Cover page'!$B$9-M1340)= 6,"6", IF(('1 - Cover page'!$B$9-M1340)= 7,"7", IF(('1 - Cover page'!$B$9-M1340)= 8,"8", IF(('1 - Cover page'!$B$9-M1340)= 9,"9", IF(('1 - Cover page'!$B$9-M1340)= 10,"10", IF(('1 - Cover page'!$B$9-M1340)= 11,"11", IF(('1 - Cover page'!$B$9-M1340)= 12,"12", IF(('1 - Cover page'!$B$9-M1340)= 13,"13", IF(('1 - Cover page'!$B$9-M1340)= 14,"14", IF(('1 - Cover page'!$B$9-M1340)= 15,"15",  ""))))))))))))))))</f>
        <v>0</v>
      </c>
      <c r="Z1340" t="str">
        <f>IF(('1 - Cover page'!$B$9-I1340)=0,"0", IF(('1 - Cover page'!$B$9-I1340)= 1,"1", IF(('1 - Cover page'!$B$9-I1340)= 2,"2", IF(('1 - Cover page'!$B$9-I1340)= 3,"3", IF(('1 - Cover page'!$B$9-I1340)= 4,"4", IF(('1 - Cover page'!$B$9-I1340)= 5,"5", IF(('1 - Cover page'!$B$9-I1340)= 6,"6", IF(('1 - Cover page'!$B$9-I1340)= 7,"7", IF(('1 - Cover page'!$B$9-I1340)= 8,"8", IF(('1 - Cover page'!$B$9-I1340)= 9,"9", IF(('1 - Cover page'!$B$9-I1340)= 10,"10", IF(('1 - Cover page'!$B$9-I1340)= 11,"11", IF(('1 - Cover page'!$B$9-I1340)= 12,"12", IF(('1 - Cover page'!$B$9-I1340)= 13,"13", IF(('1 - Cover page'!$B$9-I1340)= 14,"14", IF(('1 - Cover page'!$B$9-I1340)= 15,"15",  ""))))))))))))))))</f>
        <v>0</v>
      </c>
      <c r="AA1340" t="e">
        <f>VLOOKUP(E1340,'Age group'!$A$2:$B$7,2,TRUE)</f>
        <v>#N/A</v>
      </c>
    </row>
    <row r="1341" spans="1:27" ht="12.75" x14ac:dyDescent="0.2">
      <c r="A1341" s="30">
        <v>1338</v>
      </c>
      <c r="B1341" s="31"/>
      <c r="C1341" s="31"/>
      <c r="D1341" s="32"/>
      <c r="E1341" s="104"/>
      <c r="F1341" s="31"/>
      <c r="G1341" s="31"/>
      <c r="H1341" s="33"/>
      <c r="I1341" s="16"/>
      <c r="J1341" s="34"/>
      <c r="K1341" s="34"/>
      <c r="L1341" s="35"/>
      <c r="M1341" s="36"/>
      <c r="N1341" s="37"/>
      <c r="O1341" s="37"/>
      <c r="P1341" s="37"/>
      <c r="Q1341" s="38"/>
      <c r="R1341" s="38"/>
      <c r="S1341" s="37"/>
      <c r="T1341" s="39"/>
      <c r="U1341" s="39"/>
      <c r="V1341" s="40"/>
      <c r="X1341" t="str">
        <f>IF(('1 - Cover page'!$B$9-M1341)&lt;6,"&lt;=5 Days","&gt;5 Days")</f>
        <v>&lt;=5 Days</v>
      </c>
      <c r="Y1341" t="str">
        <f>IF(('1 - Cover page'!$B$9-M1341)=0,"0", IF(('1 - Cover page'!$B$9-M1341)= 1,"1", IF(('1 - Cover page'!$B$9-M1341)= 2,"2", IF(('1 - Cover page'!$B$9-M1341)= 3,"3", IF(('1 - Cover page'!$B$9-M1341)= 4,"4", IF(('1 - Cover page'!$B$9-M1341)= 5,"5", IF(('1 - Cover page'!$B$9-M1341)= 6,"6", IF(('1 - Cover page'!$B$9-M1341)= 7,"7", IF(('1 - Cover page'!$B$9-M1341)= 8,"8", IF(('1 - Cover page'!$B$9-M1341)= 9,"9", IF(('1 - Cover page'!$B$9-M1341)= 10,"10", IF(('1 - Cover page'!$B$9-M1341)= 11,"11", IF(('1 - Cover page'!$B$9-M1341)= 12,"12", IF(('1 - Cover page'!$B$9-M1341)= 13,"13", IF(('1 - Cover page'!$B$9-M1341)= 14,"14", IF(('1 - Cover page'!$B$9-M1341)= 15,"15",  ""))))))))))))))))</f>
        <v>0</v>
      </c>
      <c r="Z1341" t="str">
        <f>IF(('1 - Cover page'!$B$9-I1341)=0,"0", IF(('1 - Cover page'!$B$9-I1341)= 1,"1", IF(('1 - Cover page'!$B$9-I1341)= 2,"2", IF(('1 - Cover page'!$B$9-I1341)= 3,"3", IF(('1 - Cover page'!$B$9-I1341)= 4,"4", IF(('1 - Cover page'!$B$9-I1341)= 5,"5", IF(('1 - Cover page'!$B$9-I1341)= 6,"6", IF(('1 - Cover page'!$B$9-I1341)= 7,"7", IF(('1 - Cover page'!$B$9-I1341)= 8,"8", IF(('1 - Cover page'!$B$9-I1341)= 9,"9", IF(('1 - Cover page'!$B$9-I1341)= 10,"10", IF(('1 - Cover page'!$B$9-I1341)= 11,"11", IF(('1 - Cover page'!$B$9-I1341)= 12,"12", IF(('1 - Cover page'!$B$9-I1341)= 13,"13", IF(('1 - Cover page'!$B$9-I1341)= 14,"14", IF(('1 - Cover page'!$B$9-I1341)= 15,"15",  ""))))))))))))))))</f>
        <v>0</v>
      </c>
      <c r="AA1341" t="e">
        <f>VLOOKUP(E1341,'Age group'!$A$2:$B$7,2,TRUE)</f>
        <v>#N/A</v>
      </c>
    </row>
    <row r="1342" spans="1:27" ht="12.75" x14ac:dyDescent="0.2">
      <c r="A1342" s="30">
        <v>1339</v>
      </c>
      <c r="B1342" s="31"/>
      <c r="C1342" s="31"/>
      <c r="D1342" s="32"/>
      <c r="E1342" s="104"/>
      <c r="F1342" s="31"/>
      <c r="G1342" s="31"/>
      <c r="H1342" s="33"/>
      <c r="I1342" s="16"/>
      <c r="J1342" s="34"/>
      <c r="K1342" s="34"/>
      <c r="L1342" s="35"/>
      <c r="M1342" s="36"/>
      <c r="N1342" s="37"/>
      <c r="O1342" s="37"/>
      <c r="P1342" s="37"/>
      <c r="Q1342" s="38"/>
      <c r="R1342" s="38"/>
      <c r="S1342" s="37"/>
      <c r="T1342" s="39"/>
      <c r="U1342" s="39"/>
      <c r="V1342" s="40"/>
      <c r="X1342" t="str">
        <f>IF(('1 - Cover page'!$B$9-M1342)&lt;6,"&lt;=5 Days","&gt;5 Days")</f>
        <v>&lt;=5 Days</v>
      </c>
      <c r="Y1342" t="str">
        <f>IF(('1 - Cover page'!$B$9-M1342)=0,"0", IF(('1 - Cover page'!$B$9-M1342)= 1,"1", IF(('1 - Cover page'!$B$9-M1342)= 2,"2", IF(('1 - Cover page'!$B$9-M1342)= 3,"3", IF(('1 - Cover page'!$B$9-M1342)= 4,"4", IF(('1 - Cover page'!$B$9-M1342)= 5,"5", IF(('1 - Cover page'!$B$9-M1342)= 6,"6", IF(('1 - Cover page'!$B$9-M1342)= 7,"7", IF(('1 - Cover page'!$B$9-M1342)= 8,"8", IF(('1 - Cover page'!$B$9-M1342)= 9,"9", IF(('1 - Cover page'!$B$9-M1342)= 10,"10", IF(('1 - Cover page'!$B$9-M1342)= 11,"11", IF(('1 - Cover page'!$B$9-M1342)= 12,"12", IF(('1 - Cover page'!$B$9-M1342)= 13,"13", IF(('1 - Cover page'!$B$9-M1342)= 14,"14", IF(('1 - Cover page'!$B$9-M1342)= 15,"15",  ""))))))))))))))))</f>
        <v>0</v>
      </c>
      <c r="Z1342" t="str">
        <f>IF(('1 - Cover page'!$B$9-I1342)=0,"0", IF(('1 - Cover page'!$B$9-I1342)= 1,"1", IF(('1 - Cover page'!$B$9-I1342)= 2,"2", IF(('1 - Cover page'!$B$9-I1342)= 3,"3", IF(('1 - Cover page'!$B$9-I1342)= 4,"4", IF(('1 - Cover page'!$B$9-I1342)= 5,"5", IF(('1 - Cover page'!$B$9-I1342)= 6,"6", IF(('1 - Cover page'!$B$9-I1342)= 7,"7", IF(('1 - Cover page'!$B$9-I1342)= 8,"8", IF(('1 - Cover page'!$B$9-I1342)= 9,"9", IF(('1 - Cover page'!$B$9-I1342)= 10,"10", IF(('1 - Cover page'!$B$9-I1342)= 11,"11", IF(('1 - Cover page'!$B$9-I1342)= 12,"12", IF(('1 - Cover page'!$B$9-I1342)= 13,"13", IF(('1 - Cover page'!$B$9-I1342)= 14,"14", IF(('1 - Cover page'!$B$9-I1342)= 15,"15",  ""))))))))))))))))</f>
        <v>0</v>
      </c>
      <c r="AA1342" t="e">
        <f>VLOOKUP(E1342,'Age group'!$A$2:$B$7,2,TRUE)</f>
        <v>#N/A</v>
      </c>
    </row>
    <row r="1343" spans="1:27" ht="12.75" x14ac:dyDescent="0.2">
      <c r="A1343" s="30">
        <v>1340</v>
      </c>
      <c r="B1343" s="31"/>
      <c r="C1343" s="31"/>
      <c r="D1343" s="32"/>
      <c r="E1343" s="104"/>
      <c r="F1343" s="31"/>
      <c r="G1343" s="31"/>
      <c r="H1343" s="33"/>
      <c r="I1343" s="16"/>
      <c r="J1343" s="34"/>
      <c r="K1343" s="34"/>
      <c r="L1343" s="35"/>
      <c r="M1343" s="36"/>
      <c r="N1343" s="37"/>
      <c r="O1343" s="37"/>
      <c r="P1343" s="37"/>
      <c r="Q1343" s="38"/>
      <c r="R1343" s="38"/>
      <c r="S1343" s="37"/>
      <c r="T1343" s="39"/>
      <c r="U1343" s="39"/>
      <c r="V1343" s="40"/>
      <c r="X1343" t="str">
        <f>IF(('1 - Cover page'!$B$9-M1343)&lt;6,"&lt;=5 Days","&gt;5 Days")</f>
        <v>&lt;=5 Days</v>
      </c>
      <c r="Y1343" t="str">
        <f>IF(('1 - Cover page'!$B$9-M1343)=0,"0", IF(('1 - Cover page'!$B$9-M1343)= 1,"1", IF(('1 - Cover page'!$B$9-M1343)= 2,"2", IF(('1 - Cover page'!$B$9-M1343)= 3,"3", IF(('1 - Cover page'!$B$9-M1343)= 4,"4", IF(('1 - Cover page'!$B$9-M1343)= 5,"5", IF(('1 - Cover page'!$B$9-M1343)= 6,"6", IF(('1 - Cover page'!$B$9-M1343)= 7,"7", IF(('1 - Cover page'!$B$9-M1343)= 8,"8", IF(('1 - Cover page'!$B$9-M1343)= 9,"9", IF(('1 - Cover page'!$B$9-M1343)= 10,"10", IF(('1 - Cover page'!$B$9-M1343)= 11,"11", IF(('1 - Cover page'!$B$9-M1343)= 12,"12", IF(('1 - Cover page'!$B$9-M1343)= 13,"13", IF(('1 - Cover page'!$B$9-M1343)= 14,"14", IF(('1 - Cover page'!$B$9-M1343)= 15,"15",  ""))))))))))))))))</f>
        <v>0</v>
      </c>
      <c r="Z1343" t="str">
        <f>IF(('1 - Cover page'!$B$9-I1343)=0,"0", IF(('1 - Cover page'!$B$9-I1343)= 1,"1", IF(('1 - Cover page'!$B$9-I1343)= 2,"2", IF(('1 - Cover page'!$B$9-I1343)= 3,"3", IF(('1 - Cover page'!$B$9-I1343)= 4,"4", IF(('1 - Cover page'!$B$9-I1343)= 5,"5", IF(('1 - Cover page'!$B$9-I1343)= 6,"6", IF(('1 - Cover page'!$B$9-I1343)= 7,"7", IF(('1 - Cover page'!$B$9-I1343)= 8,"8", IF(('1 - Cover page'!$B$9-I1343)= 9,"9", IF(('1 - Cover page'!$B$9-I1343)= 10,"10", IF(('1 - Cover page'!$B$9-I1343)= 11,"11", IF(('1 - Cover page'!$B$9-I1343)= 12,"12", IF(('1 - Cover page'!$B$9-I1343)= 13,"13", IF(('1 - Cover page'!$B$9-I1343)= 14,"14", IF(('1 - Cover page'!$B$9-I1343)= 15,"15",  ""))))))))))))))))</f>
        <v>0</v>
      </c>
      <c r="AA1343" t="e">
        <f>VLOOKUP(E1343,'Age group'!$A$2:$B$7,2,TRUE)</f>
        <v>#N/A</v>
      </c>
    </row>
    <row r="1344" spans="1:27" ht="12.75" x14ac:dyDescent="0.2">
      <c r="A1344" s="30">
        <v>1341</v>
      </c>
      <c r="B1344" s="31"/>
      <c r="C1344" s="31"/>
      <c r="D1344" s="32"/>
      <c r="E1344" s="104"/>
      <c r="F1344" s="31"/>
      <c r="G1344" s="31"/>
      <c r="H1344" s="33"/>
      <c r="I1344" s="16"/>
      <c r="J1344" s="34"/>
      <c r="K1344" s="34"/>
      <c r="L1344" s="35"/>
      <c r="M1344" s="36"/>
      <c r="N1344" s="37"/>
      <c r="O1344" s="37"/>
      <c r="P1344" s="37"/>
      <c r="Q1344" s="38"/>
      <c r="R1344" s="38"/>
      <c r="S1344" s="37"/>
      <c r="T1344" s="39"/>
      <c r="U1344" s="39"/>
      <c r="V1344" s="40"/>
      <c r="X1344" t="str">
        <f>IF(('1 - Cover page'!$B$9-M1344)&lt;6,"&lt;=5 Days","&gt;5 Days")</f>
        <v>&lt;=5 Days</v>
      </c>
      <c r="Y1344" t="str">
        <f>IF(('1 - Cover page'!$B$9-M1344)=0,"0", IF(('1 - Cover page'!$B$9-M1344)= 1,"1", IF(('1 - Cover page'!$B$9-M1344)= 2,"2", IF(('1 - Cover page'!$B$9-M1344)= 3,"3", IF(('1 - Cover page'!$B$9-M1344)= 4,"4", IF(('1 - Cover page'!$B$9-M1344)= 5,"5", IF(('1 - Cover page'!$B$9-M1344)= 6,"6", IF(('1 - Cover page'!$B$9-M1344)= 7,"7", IF(('1 - Cover page'!$B$9-M1344)= 8,"8", IF(('1 - Cover page'!$B$9-M1344)= 9,"9", IF(('1 - Cover page'!$B$9-M1344)= 10,"10", IF(('1 - Cover page'!$B$9-M1344)= 11,"11", IF(('1 - Cover page'!$B$9-M1344)= 12,"12", IF(('1 - Cover page'!$B$9-M1344)= 13,"13", IF(('1 - Cover page'!$B$9-M1344)= 14,"14", IF(('1 - Cover page'!$B$9-M1344)= 15,"15",  ""))))))))))))))))</f>
        <v>0</v>
      </c>
      <c r="Z1344" t="str">
        <f>IF(('1 - Cover page'!$B$9-I1344)=0,"0", IF(('1 - Cover page'!$B$9-I1344)= 1,"1", IF(('1 - Cover page'!$B$9-I1344)= 2,"2", IF(('1 - Cover page'!$B$9-I1344)= 3,"3", IF(('1 - Cover page'!$B$9-I1344)= 4,"4", IF(('1 - Cover page'!$B$9-I1344)= 5,"5", IF(('1 - Cover page'!$B$9-I1344)= 6,"6", IF(('1 - Cover page'!$B$9-I1344)= 7,"7", IF(('1 - Cover page'!$B$9-I1344)= 8,"8", IF(('1 - Cover page'!$B$9-I1344)= 9,"9", IF(('1 - Cover page'!$B$9-I1344)= 10,"10", IF(('1 - Cover page'!$B$9-I1344)= 11,"11", IF(('1 - Cover page'!$B$9-I1344)= 12,"12", IF(('1 - Cover page'!$B$9-I1344)= 13,"13", IF(('1 - Cover page'!$B$9-I1344)= 14,"14", IF(('1 - Cover page'!$B$9-I1344)= 15,"15",  ""))))))))))))))))</f>
        <v>0</v>
      </c>
      <c r="AA1344" t="e">
        <f>VLOOKUP(E1344,'Age group'!$A$2:$B$7,2,TRUE)</f>
        <v>#N/A</v>
      </c>
    </row>
    <row r="1345" spans="1:27" ht="12.75" x14ac:dyDescent="0.2">
      <c r="A1345" s="30">
        <v>1342</v>
      </c>
      <c r="B1345" s="31"/>
      <c r="C1345" s="31"/>
      <c r="D1345" s="32"/>
      <c r="E1345" s="104"/>
      <c r="F1345" s="31"/>
      <c r="G1345" s="31"/>
      <c r="H1345" s="33"/>
      <c r="I1345" s="16"/>
      <c r="J1345" s="34"/>
      <c r="K1345" s="34"/>
      <c r="L1345" s="35"/>
      <c r="M1345" s="36"/>
      <c r="N1345" s="37"/>
      <c r="O1345" s="37"/>
      <c r="P1345" s="37"/>
      <c r="Q1345" s="38"/>
      <c r="R1345" s="38"/>
      <c r="S1345" s="37"/>
      <c r="T1345" s="39"/>
      <c r="U1345" s="39"/>
      <c r="V1345" s="40"/>
      <c r="X1345" t="str">
        <f>IF(('1 - Cover page'!$B$9-M1345)&lt;6,"&lt;=5 Days","&gt;5 Days")</f>
        <v>&lt;=5 Days</v>
      </c>
      <c r="Y1345" t="str">
        <f>IF(('1 - Cover page'!$B$9-M1345)=0,"0", IF(('1 - Cover page'!$B$9-M1345)= 1,"1", IF(('1 - Cover page'!$B$9-M1345)= 2,"2", IF(('1 - Cover page'!$B$9-M1345)= 3,"3", IF(('1 - Cover page'!$B$9-M1345)= 4,"4", IF(('1 - Cover page'!$B$9-M1345)= 5,"5", IF(('1 - Cover page'!$B$9-M1345)= 6,"6", IF(('1 - Cover page'!$B$9-M1345)= 7,"7", IF(('1 - Cover page'!$B$9-M1345)= 8,"8", IF(('1 - Cover page'!$B$9-M1345)= 9,"9", IF(('1 - Cover page'!$B$9-M1345)= 10,"10", IF(('1 - Cover page'!$B$9-M1345)= 11,"11", IF(('1 - Cover page'!$B$9-M1345)= 12,"12", IF(('1 - Cover page'!$B$9-M1345)= 13,"13", IF(('1 - Cover page'!$B$9-M1345)= 14,"14", IF(('1 - Cover page'!$B$9-M1345)= 15,"15",  ""))))))))))))))))</f>
        <v>0</v>
      </c>
      <c r="Z1345" t="str">
        <f>IF(('1 - Cover page'!$B$9-I1345)=0,"0", IF(('1 - Cover page'!$B$9-I1345)= 1,"1", IF(('1 - Cover page'!$B$9-I1345)= 2,"2", IF(('1 - Cover page'!$B$9-I1345)= 3,"3", IF(('1 - Cover page'!$B$9-I1345)= 4,"4", IF(('1 - Cover page'!$B$9-I1345)= 5,"5", IF(('1 - Cover page'!$B$9-I1345)= 6,"6", IF(('1 - Cover page'!$B$9-I1345)= 7,"7", IF(('1 - Cover page'!$B$9-I1345)= 8,"8", IF(('1 - Cover page'!$B$9-I1345)= 9,"9", IF(('1 - Cover page'!$B$9-I1345)= 10,"10", IF(('1 - Cover page'!$B$9-I1345)= 11,"11", IF(('1 - Cover page'!$B$9-I1345)= 12,"12", IF(('1 - Cover page'!$B$9-I1345)= 13,"13", IF(('1 - Cover page'!$B$9-I1345)= 14,"14", IF(('1 - Cover page'!$B$9-I1345)= 15,"15",  ""))))))))))))))))</f>
        <v>0</v>
      </c>
      <c r="AA1345" t="e">
        <f>VLOOKUP(E1345,'Age group'!$A$2:$B$7,2,TRUE)</f>
        <v>#N/A</v>
      </c>
    </row>
    <row r="1346" spans="1:27" ht="12.75" x14ac:dyDescent="0.2">
      <c r="A1346" s="30">
        <v>1343</v>
      </c>
      <c r="B1346" s="31"/>
      <c r="C1346" s="31"/>
      <c r="D1346" s="32"/>
      <c r="E1346" s="104"/>
      <c r="F1346" s="31"/>
      <c r="G1346" s="31"/>
      <c r="H1346" s="33"/>
      <c r="I1346" s="16"/>
      <c r="J1346" s="34"/>
      <c r="K1346" s="34"/>
      <c r="L1346" s="35"/>
      <c r="M1346" s="36"/>
      <c r="N1346" s="37"/>
      <c r="O1346" s="37"/>
      <c r="P1346" s="37"/>
      <c r="Q1346" s="38"/>
      <c r="R1346" s="38"/>
      <c r="S1346" s="37"/>
      <c r="T1346" s="39"/>
      <c r="U1346" s="39"/>
      <c r="V1346" s="40"/>
      <c r="X1346" t="str">
        <f>IF(('1 - Cover page'!$B$9-M1346)&lt;6,"&lt;=5 Days","&gt;5 Days")</f>
        <v>&lt;=5 Days</v>
      </c>
      <c r="Y1346" t="str">
        <f>IF(('1 - Cover page'!$B$9-M1346)=0,"0", IF(('1 - Cover page'!$B$9-M1346)= 1,"1", IF(('1 - Cover page'!$B$9-M1346)= 2,"2", IF(('1 - Cover page'!$B$9-M1346)= 3,"3", IF(('1 - Cover page'!$B$9-M1346)= 4,"4", IF(('1 - Cover page'!$B$9-M1346)= 5,"5", IF(('1 - Cover page'!$B$9-M1346)= 6,"6", IF(('1 - Cover page'!$B$9-M1346)= 7,"7", IF(('1 - Cover page'!$B$9-M1346)= 8,"8", IF(('1 - Cover page'!$B$9-M1346)= 9,"9", IF(('1 - Cover page'!$B$9-M1346)= 10,"10", IF(('1 - Cover page'!$B$9-M1346)= 11,"11", IF(('1 - Cover page'!$B$9-M1346)= 12,"12", IF(('1 - Cover page'!$B$9-M1346)= 13,"13", IF(('1 - Cover page'!$B$9-M1346)= 14,"14", IF(('1 - Cover page'!$B$9-M1346)= 15,"15",  ""))))))))))))))))</f>
        <v>0</v>
      </c>
      <c r="Z1346" t="str">
        <f>IF(('1 - Cover page'!$B$9-I1346)=0,"0", IF(('1 - Cover page'!$B$9-I1346)= 1,"1", IF(('1 - Cover page'!$B$9-I1346)= 2,"2", IF(('1 - Cover page'!$B$9-I1346)= 3,"3", IF(('1 - Cover page'!$B$9-I1346)= 4,"4", IF(('1 - Cover page'!$B$9-I1346)= 5,"5", IF(('1 - Cover page'!$B$9-I1346)= 6,"6", IF(('1 - Cover page'!$B$9-I1346)= 7,"7", IF(('1 - Cover page'!$B$9-I1346)= 8,"8", IF(('1 - Cover page'!$B$9-I1346)= 9,"9", IF(('1 - Cover page'!$B$9-I1346)= 10,"10", IF(('1 - Cover page'!$B$9-I1346)= 11,"11", IF(('1 - Cover page'!$B$9-I1346)= 12,"12", IF(('1 - Cover page'!$B$9-I1346)= 13,"13", IF(('1 - Cover page'!$B$9-I1346)= 14,"14", IF(('1 - Cover page'!$B$9-I1346)= 15,"15",  ""))))))))))))))))</f>
        <v>0</v>
      </c>
      <c r="AA1346" t="e">
        <f>VLOOKUP(E1346,'Age group'!$A$2:$B$7,2,TRUE)</f>
        <v>#N/A</v>
      </c>
    </row>
    <row r="1347" spans="1:27" ht="12.75" x14ac:dyDescent="0.2">
      <c r="A1347" s="30">
        <v>1344</v>
      </c>
      <c r="B1347" s="31"/>
      <c r="C1347" s="31"/>
      <c r="D1347" s="32"/>
      <c r="E1347" s="104"/>
      <c r="F1347" s="31"/>
      <c r="G1347" s="31"/>
      <c r="H1347" s="33"/>
      <c r="I1347" s="16"/>
      <c r="J1347" s="34"/>
      <c r="K1347" s="34"/>
      <c r="L1347" s="35"/>
      <c r="M1347" s="36"/>
      <c r="N1347" s="37"/>
      <c r="O1347" s="37"/>
      <c r="P1347" s="37"/>
      <c r="Q1347" s="38"/>
      <c r="R1347" s="38"/>
      <c r="S1347" s="37"/>
      <c r="T1347" s="39"/>
      <c r="U1347" s="39"/>
      <c r="V1347" s="40"/>
      <c r="X1347" t="str">
        <f>IF(('1 - Cover page'!$B$9-M1347)&lt;6,"&lt;=5 Days","&gt;5 Days")</f>
        <v>&lt;=5 Days</v>
      </c>
      <c r="Y1347" t="str">
        <f>IF(('1 - Cover page'!$B$9-M1347)=0,"0", IF(('1 - Cover page'!$B$9-M1347)= 1,"1", IF(('1 - Cover page'!$B$9-M1347)= 2,"2", IF(('1 - Cover page'!$B$9-M1347)= 3,"3", IF(('1 - Cover page'!$B$9-M1347)= 4,"4", IF(('1 - Cover page'!$B$9-M1347)= 5,"5", IF(('1 - Cover page'!$B$9-M1347)= 6,"6", IF(('1 - Cover page'!$B$9-M1347)= 7,"7", IF(('1 - Cover page'!$B$9-M1347)= 8,"8", IF(('1 - Cover page'!$B$9-M1347)= 9,"9", IF(('1 - Cover page'!$B$9-M1347)= 10,"10", IF(('1 - Cover page'!$B$9-M1347)= 11,"11", IF(('1 - Cover page'!$B$9-M1347)= 12,"12", IF(('1 - Cover page'!$B$9-M1347)= 13,"13", IF(('1 - Cover page'!$B$9-M1347)= 14,"14", IF(('1 - Cover page'!$B$9-M1347)= 15,"15",  ""))))))))))))))))</f>
        <v>0</v>
      </c>
      <c r="Z1347" t="str">
        <f>IF(('1 - Cover page'!$B$9-I1347)=0,"0", IF(('1 - Cover page'!$B$9-I1347)= 1,"1", IF(('1 - Cover page'!$B$9-I1347)= 2,"2", IF(('1 - Cover page'!$B$9-I1347)= 3,"3", IF(('1 - Cover page'!$B$9-I1347)= 4,"4", IF(('1 - Cover page'!$B$9-I1347)= 5,"5", IF(('1 - Cover page'!$B$9-I1347)= 6,"6", IF(('1 - Cover page'!$B$9-I1347)= 7,"7", IF(('1 - Cover page'!$B$9-I1347)= 8,"8", IF(('1 - Cover page'!$B$9-I1347)= 9,"9", IF(('1 - Cover page'!$B$9-I1347)= 10,"10", IF(('1 - Cover page'!$B$9-I1347)= 11,"11", IF(('1 - Cover page'!$B$9-I1347)= 12,"12", IF(('1 - Cover page'!$B$9-I1347)= 13,"13", IF(('1 - Cover page'!$B$9-I1347)= 14,"14", IF(('1 - Cover page'!$B$9-I1347)= 15,"15",  ""))))))))))))))))</f>
        <v>0</v>
      </c>
      <c r="AA1347" t="e">
        <f>VLOOKUP(E1347,'Age group'!$A$2:$B$7,2,TRUE)</f>
        <v>#N/A</v>
      </c>
    </row>
    <row r="1348" spans="1:27" ht="12.75" x14ac:dyDescent="0.2">
      <c r="A1348" s="30">
        <v>1345</v>
      </c>
      <c r="B1348" s="31"/>
      <c r="C1348" s="31"/>
      <c r="D1348" s="32"/>
      <c r="E1348" s="104"/>
      <c r="F1348" s="31"/>
      <c r="G1348" s="31"/>
      <c r="H1348" s="33"/>
      <c r="I1348" s="16"/>
      <c r="J1348" s="34"/>
      <c r="K1348" s="34"/>
      <c r="L1348" s="35"/>
      <c r="M1348" s="36"/>
      <c r="N1348" s="37"/>
      <c r="O1348" s="37"/>
      <c r="P1348" s="37"/>
      <c r="Q1348" s="38"/>
      <c r="R1348" s="38"/>
      <c r="S1348" s="37"/>
      <c r="T1348" s="39"/>
      <c r="U1348" s="39"/>
      <c r="V1348" s="40"/>
      <c r="X1348" t="str">
        <f>IF(('1 - Cover page'!$B$9-M1348)&lt;6,"&lt;=5 Days","&gt;5 Days")</f>
        <v>&lt;=5 Days</v>
      </c>
      <c r="Y1348" t="str">
        <f>IF(('1 - Cover page'!$B$9-M1348)=0,"0", IF(('1 - Cover page'!$B$9-M1348)= 1,"1", IF(('1 - Cover page'!$B$9-M1348)= 2,"2", IF(('1 - Cover page'!$B$9-M1348)= 3,"3", IF(('1 - Cover page'!$B$9-M1348)= 4,"4", IF(('1 - Cover page'!$B$9-M1348)= 5,"5", IF(('1 - Cover page'!$B$9-M1348)= 6,"6", IF(('1 - Cover page'!$B$9-M1348)= 7,"7", IF(('1 - Cover page'!$B$9-M1348)= 8,"8", IF(('1 - Cover page'!$B$9-M1348)= 9,"9", IF(('1 - Cover page'!$B$9-M1348)= 10,"10", IF(('1 - Cover page'!$B$9-M1348)= 11,"11", IF(('1 - Cover page'!$B$9-M1348)= 12,"12", IF(('1 - Cover page'!$B$9-M1348)= 13,"13", IF(('1 - Cover page'!$B$9-M1348)= 14,"14", IF(('1 - Cover page'!$B$9-M1348)= 15,"15",  ""))))))))))))))))</f>
        <v>0</v>
      </c>
      <c r="Z1348" t="str">
        <f>IF(('1 - Cover page'!$B$9-I1348)=0,"0", IF(('1 - Cover page'!$B$9-I1348)= 1,"1", IF(('1 - Cover page'!$B$9-I1348)= 2,"2", IF(('1 - Cover page'!$B$9-I1348)= 3,"3", IF(('1 - Cover page'!$B$9-I1348)= 4,"4", IF(('1 - Cover page'!$B$9-I1348)= 5,"5", IF(('1 - Cover page'!$B$9-I1348)= 6,"6", IF(('1 - Cover page'!$B$9-I1348)= 7,"7", IF(('1 - Cover page'!$B$9-I1348)= 8,"8", IF(('1 - Cover page'!$B$9-I1348)= 9,"9", IF(('1 - Cover page'!$B$9-I1348)= 10,"10", IF(('1 - Cover page'!$B$9-I1348)= 11,"11", IF(('1 - Cover page'!$B$9-I1348)= 12,"12", IF(('1 - Cover page'!$B$9-I1348)= 13,"13", IF(('1 - Cover page'!$B$9-I1348)= 14,"14", IF(('1 - Cover page'!$B$9-I1348)= 15,"15",  ""))))))))))))))))</f>
        <v>0</v>
      </c>
      <c r="AA1348" t="e">
        <f>VLOOKUP(E1348,'Age group'!$A$2:$B$7,2,TRUE)</f>
        <v>#N/A</v>
      </c>
    </row>
    <row r="1349" spans="1:27" ht="12.75" x14ac:dyDescent="0.2">
      <c r="A1349" s="30">
        <v>1346</v>
      </c>
      <c r="B1349" s="31"/>
      <c r="C1349" s="31"/>
      <c r="D1349" s="32"/>
      <c r="E1349" s="104"/>
      <c r="F1349" s="31"/>
      <c r="G1349" s="31"/>
      <c r="H1349" s="33"/>
      <c r="I1349" s="16"/>
      <c r="J1349" s="34"/>
      <c r="K1349" s="34"/>
      <c r="L1349" s="35"/>
      <c r="M1349" s="36"/>
      <c r="N1349" s="37"/>
      <c r="O1349" s="37"/>
      <c r="P1349" s="37"/>
      <c r="Q1349" s="38"/>
      <c r="R1349" s="38"/>
      <c r="S1349" s="37"/>
      <c r="T1349" s="39"/>
      <c r="U1349" s="39"/>
      <c r="V1349" s="40"/>
      <c r="X1349" t="str">
        <f>IF(('1 - Cover page'!$B$9-M1349)&lt;6,"&lt;=5 Days","&gt;5 Days")</f>
        <v>&lt;=5 Days</v>
      </c>
      <c r="Y1349" t="str">
        <f>IF(('1 - Cover page'!$B$9-M1349)=0,"0", IF(('1 - Cover page'!$B$9-M1349)= 1,"1", IF(('1 - Cover page'!$B$9-M1349)= 2,"2", IF(('1 - Cover page'!$B$9-M1349)= 3,"3", IF(('1 - Cover page'!$B$9-M1349)= 4,"4", IF(('1 - Cover page'!$B$9-M1349)= 5,"5", IF(('1 - Cover page'!$B$9-M1349)= 6,"6", IF(('1 - Cover page'!$B$9-M1349)= 7,"7", IF(('1 - Cover page'!$B$9-M1349)= 8,"8", IF(('1 - Cover page'!$B$9-M1349)= 9,"9", IF(('1 - Cover page'!$B$9-M1349)= 10,"10", IF(('1 - Cover page'!$B$9-M1349)= 11,"11", IF(('1 - Cover page'!$B$9-M1349)= 12,"12", IF(('1 - Cover page'!$B$9-M1349)= 13,"13", IF(('1 - Cover page'!$B$9-M1349)= 14,"14", IF(('1 - Cover page'!$B$9-M1349)= 15,"15",  ""))))))))))))))))</f>
        <v>0</v>
      </c>
      <c r="Z1349" t="str">
        <f>IF(('1 - Cover page'!$B$9-I1349)=0,"0", IF(('1 - Cover page'!$B$9-I1349)= 1,"1", IF(('1 - Cover page'!$B$9-I1349)= 2,"2", IF(('1 - Cover page'!$B$9-I1349)= 3,"3", IF(('1 - Cover page'!$B$9-I1349)= 4,"4", IF(('1 - Cover page'!$B$9-I1349)= 5,"5", IF(('1 - Cover page'!$B$9-I1349)= 6,"6", IF(('1 - Cover page'!$B$9-I1349)= 7,"7", IF(('1 - Cover page'!$B$9-I1349)= 8,"8", IF(('1 - Cover page'!$B$9-I1349)= 9,"9", IF(('1 - Cover page'!$B$9-I1349)= 10,"10", IF(('1 - Cover page'!$B$9-I1349)= 11,"11", IF(('1 - Cover page'!$B$9-I1349)= 12,"12", IF(('1 - Cover page'!$B$9-I1349)= 13,"13", IF(('1 - Cover page'!$B$9-I1349)= 14,"14", IF(('1 - Cover page'!$B$9-I1349)= 15,"15",  ""))))))))))))))))</f>
        <v>0</v>
      </c>
      <c r="AA1349" t="e">
        <f>VLOOKUP(E1349,'Age group'!$A$2:$B$7,2,TRUE)</f>
        <v>#N/A</v>
      </c>
    </row>
    <row r="1350" spans="1:27" ht="12.75" x14ac:dyDescent="0.2">
      <c r="A1350" s="30">
        <v>1347</v>
      </c>
      <c r="B1350" s="31"/>
      <c r="C1350" s="31"/>
      <c r="D1350" s="32"/>
      <c r="E1350" s="104"/>
      <c r="F1350" s="31"/>
      <c r="G1350" s="31"/>
      <c r="H1350" s="33"/>
      <c r="I1350" s="16"/>
      <c r="J1350" s="34"/>
      <c r="K1350" s="34"/>
      <c r="L1350" s="35"/>
      <c r="M1350" s="36"/>
      <c r="N1350" s="37"/>
      <c r="O1350" s="37"/>
      <c r="P1350" s="37"/>
      <c r="Q1350" s="38"/>
      <c r="R1350" s="38"/>
      <c r="S1350" s="37"/>
      <c r="T1350" s="39"/>
      <c r="U1350" s="39"/>
      <c r="V1350" s="40"/>
      <c r="X1350" t="str">
        <f>IF(('1 - Cover page'!$B$9-M1350)&lt;6,"&lt;=5 Days","&gt;5 Days")</f>
        <v>&lt;=5 Days</v>
      </c>
      <c r="Y1350" t="str">
        <f>IF(('1 - Cover page'!$B$9-M1350)=0,"0", IF(('1 - Cover page'!$B$9-M1350)= 1,"1", IF(('1 - Cover page'!$B$9-M1350)= 2,"2", IF(('1 - Cover page'!$B$9-M1350)= 3,"3", IF(('1 - Cover page'!$B$9-M1350)= 4,"4", IF(('1 - Cover page'!$B$9-M1350)= 5,"5", IF(('1 - Cover page'!$B$9-M1350)= 6,"6", IF(('1 - Cover page'!$B$9-M1350)= 7,"7", IF(('1 - Cover page'!$B$9-M1350)= 8,"8", IF(('1 - Cover page'!$B$9-M1350)= 9,"9", IF(('1 - Cover page'!$B$9-M1350)= 10,"10", IF(('1 - Cover page'!$B$9-M1350)= 11,"11", IF(('1 - Cover page'!$B$9-M1350)= 12,"12", IF(('1 - Cover page'!$B$9-M1350)= 13,"13", IF(('1 - Cover page'!$B$9-M1350)= 14,"14", IF(('1 - Cover page'!$B$9-M1350)= 15,"15",  ""))))))))))))))))</f>
        <v>0</v>
      </c>
      <c r="Z1350" t="str">
        <f>IF(('1 - Cover page'!$B$9-I1350)=0,"0", IF(('1 - Cover page'!$B$9-I1350)= 1,"1", IF(('1 - Cover page'!$B$9-I1350)= 2,"2", IF(('1 - Cover page'!$B$9-I1350)= 3,"3", IF(('1 - Cover page'!$B$9-I1350)= 4,"4", IF(('1 - Cover page'!$B$9-I1350)= 5,"5", IF(('1 - Cover page'!$B$9-I1350)= 6,"6", IF(('1 - Cover page'!$B$9-I1350)= 7,"7", IF(('1 - Cover page'!$B$9-I1350)= 8,"8", IF(('1 - Cover page'!$B$9-I1350)= 9,"9", IF(('1 - Cover page'!$B$9-I1350)= 10,"10", IF(('1 - Cover page'!$B$9-I1350)= 11,"11", IF(('1 - Cover page'!$B$9-I1350)= 12,"12", IF(('1 - Cover page'!$B$9-I1350)= 13,"13", IF(('1 - Cover page'!$B$9-I1350)= 14,"14", IF(('1 - Cover page'!$B$9-I1350)= 15,"15",  ""))))))))))))))))</f>
        <v>0</v>
      </c>
      <c r="AA1350" t="e">
        <f>VLOOKUP(E1350,'Age group'!$A$2:$B$7,2,TRUE)</f>
        <v>#N/A</v>
      </c>
    </row>
    <row r="1351" spans="1:27" ht="12.75" x14ac:dyDescent="0.2">
      <c r="A1351" s="30">
        <v>1348</v>
      </c>
      <c r="B1351" s="31"/>
      <c r="C1351" s="31"/>
      <c r="D1351" s="32"/>
      <c r="E1351" s="104"/>
      <c r="F1351" s="31"/>
      <c r="G1351" s="31"/>
      <c r="H1351" s="33"/>
      <c r="I1351" s="16"/>
      <c r="J1351" s="34"/>
      <c r="K1351" s="34"/>
      <c r="L1351" s="35"/>
      <c r="M1351" s="36"/>
      <c r="N1351" s="37"/>
      <c r="O1351" s="37"/>
      <c r="P1351" s="37"/>
      <c r="Q1351" s="38"/>
      <c r="R1351" s="38"/>
      <c r="S1351" s="37"/>
      <c r="T1351" s="39"/>
      <c r="U1351" s="39"/>
      <c r="V1351" s="40"/>
      <c r="X1351" t="str">
        <f>IF(('1 - Cover page'!$B$9-M1351)&lt;6,"&lt;=5 Days","&gt;5 Days")</f>
        <v>&lt;=5 Days</v>
      </c>
      <c r="Y1351" t="str">
        <f>IF(('1 - Cover page'!$B$9-M1351)=0,"0", IF(('1 - Cover page'!$B$9-M1351)= 1,"1", IF(('1 - Cover page'!$B$9-M1351)= 2,"2", IF(('1 - Cover page'!$B$9-M1351)= 3,"3", IF(('1 - Cover page'!$B$9-M1351)= 4,"4", IF(('1 - Cover page'!$B$9-M1351)= 5,"5", IF(('1 - Cover page'!$B$9-M1351)= 6,"6", IF(('1 - Cover page'!$B$9-M1351)= 7,"7", IF(('1 - Cover page'!$B$9-M1351)= 8,"8", IF(('1 - Cover page'!$B$9-M1351)= 9,"9", IF(('1 - Cover page'!$B$9-M1351)= 10,"10", IF(('1 - Cover page'!$B$9-M1351)= 11,"11", IF(('1 - Cover page'!$B$9-M1351)= 12,"12", IF(('1 - Cover page'!$B$9-M1351)= 13,"13", IF(('1 - Cover page'!$B$9-M1351)= 14,"14", IF(('1 - Cover page'!$B$9-M1351)= 15,"15",  ""))))))))))))))))</f>
        <v>0</v>
      </c>
      <c r="Z1351" t="str">
        <f>IF(('1 - Cover page'!$B$9-I1351)=0,"0", IF(('1 - Cover page'!$B$9-I1351)= 1,"1", IF(('1 - Cover page'!$B$9-I1351)= 2,"2", IF(('1 - Cover page'!$B$9-I1351)= 3,"3", IF(('1 - Cover page'!$B$9-I1351)= 4,"4", IF(('1 - Cover page'!$B$9-I1351)= 5,"5", IF(('1 - Cover page'!$B$9-I1351)= 6,"6", IF(('1 - Cover page'!$B$9-I1351)= 7,"7", IF(('1 - Cover page'!$B$9-I1351)= 8,"8", IF(('1 - Cover page'!$B$9-I1351)= 9,"9", IF(('1 - Cover page'!$B$9-I1351)= 10,"10", IF(('1 - Cover page'!$B$9-I1351)= 11,"11", IF(('1 - Cover page'!$B$9-I1351)= 12,"12", IF(('1 - Cover page'!$B$9-I1351)= 13,"13", IF(('1 - Cover page'!$B$9-I1351)= 14,"14", IF(('1 - Cover page'!$B$9-I1351)= 15,"15",  ""))))))))))))))))</f>
        <v>0</v>
      </c>
      <c r="AA1351" t="e">
        <f>VLOOKUP(E1351,'Age group'!$A$2:$B$7,2,TRUE)</f>
        <v>#N/A</v>
      </c>
    </row>
    <row r="1352" spans="1:27" ht="12.75" x14ac:dyDescent="0.2">
      <c r="A1352" s="30">
        <v>1349</v>
      </c>
      <c r="B1352" s="31"/>
      <c r="C1352" s="31"/>
      <c r="D1352" s="32"/>
      <c r="E1352" s="104"/>
      <c r="F1352" s="31"/>
      <c r="G1352" s="31"/>
      <c r="H1352" s="33"/>
      <c r="I1352" s="16"/>
      <c r="J1352" s="34"/>
      <c r="K1352" s="34"/>
      <c r="L1352" s="35"/>
      <c r="M1352" s="36"/>
      <c r="N1352" s="37"/>
      <c r="O1352" s="37"/>
      <c r="P1352" s="37"/>
      <c r="Q1352" s="38"/>
      <c r="R1352" s="38"/>
      <c r="S1352" s="37"/>
      <c r="T1352" s="39"/>
      <c r="U1352" s="39"/>
      <c r="V1352" s="40"/>
      <c r="X1352" t="str">
        <f>IF(('1 - Cover page'!$B$9-M1352)&lt;6,"&lt;=5 Days","&gt;5 Days")</f>
        <v>&lt;=5 Days</v>
      </c>
      <c r="Y1352" t="str">
        <f>IF(('1 - Cover page'!$B$9-M1352)=0,"0", IF(('1 - Cover page'!$B$9-M1352)= 1,"1", IF(('1 - Cover page'!$B$9-M1352)= 2,"2", IF(('1 - Cover page'!$B$9-M1352)= 3,"3", IF(('1 - Cover page'!$B$9-M1352)= 4,"4", IF(('1 - Cover page'!$B$9-M1352)= 5,"5", IF(('1 - Cover page'!$B$9-M1352)= 6,"6", IF(('1 - Cover page'!$B$9-M1352)= 7,"7", IF(('1 - Cover page'!$B$9-M1352)= 8,"8", IF(('1 - Cover page'!$B$9-M1352)= 9,"9", IF(('1 - Cover page'!$B$9-M1352)= 10,"10", IF(('1 - Cover page'!$B$9-M1352)= 11,"11", IF(('1 - Cover page'!$B$9-M1352)= 12,"12", IF(('1 - Cover page'!$B$9-M1352)= 13,"13", IF(('1 - Cover page'!$B$9-M1352)= 14,"14", IF(('1 - Cover page'!$B$9-M1352)= 15,"15",  ""))))))))))))))))</f>
        <v>0</v>
      </c>
      <c r="Z1352" t="str">
        <f>IF(('1 - Cover page'!$B$9-I1352)=0,"0", IF(('1 - Cover page'!$B$9-I1352)= 1,"1", IF(('1 - Cover page'!$B$9-I1352)= 2,"2", IF(('1 - Cover page'!$B$9-I1352)= 3,"3", IF(('1 - Cover page'!$B$9-I1352)= 4,"4", IF(('1 - Cover page'!$B$9-I1352)= 5,"5", IF(('1 - Cover page'!$B$9-I1352)= 6,"6", IF(('1 - Cover page'!$B$9-I1352)= 7,"7", IF(('1 - Cover page'!$B$9-I1352)= 8,"8", IF(('1 - Cover page'!$B$9-I1352)= 9,"9", IF(('1 - Cover page'!$B$9-I1352)= 10,"10", IF(('1 - Cover page'!$B$9-I1352)= 11,"11", IF(('1 - Cover page'!$B$9-I1352)= 12,"12", IF(('1 - Cover page'!$B$9-I1352)= 13,"13", IF(('1 - Cover page'!$B$9-I1352)= 14,"14", IF(('1 - Cover page'!$B$9-I1352)= 15,"15",  ""))))))))))))))))</f>
        <v>0</v>
      </c>
      <c r="AA1352" t="e">
        <f>VLOOKUP(E1352,'Age group'!$A$2:$B$7,2,TRUE)</f>
        <v>#N/A</v>
      </c>
    </row>
    <row r="1353" spans="1:27" ht="12.75" x14ac:dyDescent="0.2">
      <c r="A1353" s="30">
        <v>1350</v>
      </c>
      <c r="B1353" s="31"/>
      <c r="C1353" s="31"/>
      <c r="D1353" s="32"/>
      <c r="E1353" s="104"/>
      <c r="F1353" s="31"/>
      <c r="G1353" s="31"/>
      <c r="H1353" s="33"/>
      <c r="I1353" s="16"/>
      <c r="J1353" s="34"/>
      <c r="K1353" s="34"/>
      <c r="L1353" s="35"/>
      <c r="M1353" s="36"/>
      <c r="N1353" s="37"/>
      <c r="O1353" s="37"/>
      <c r="P1353" s="37"/>
      <c r="Q1353" s="38"/>
      <c r="R1353" s="38"/>
      <c r="S1353" s="37"/>
      <c r="T1353" s="39"/>
      <c r="U1353" s="39"/>
      <c r="V1353" s="40"/>
      <c r="X1353" t="str">
        <f>IF(('1 - Cover page'!$B$9-M1353)&lt;6,"&lt;=5 Days","&gt;5 Days")</f>
        <v>&lt;=5 Days</v>
      </c>
      <c r="Y1353" t="str">
        <f>IF(('1 - Cover page'!$B$9-M1353)=0,"0", IF(('1 - Cover page'!$B$9-M1353)= 1,"1", IF(('1 - Cover page'!$B$9-M1353)= 2,"2", IF(('1 - Cover page'!$B$9-M1353)= 3,"3", IF(('1 - Cover page'!$B$9-M1353)= 4,"4", IF(('1 - Cover page'!$B$9-M1353)= 5,"5", IF(('1 - Cover page'!$B$9-M1353)= 6,"6", IF(('1 - Cover page'!$B$9-M1353)= 7,"7", IF(('1 - Cover page'!$B$9-M1353)= 8,"8", IF(('1 - Cover page'!$B$9-M1353)= 9,"9", IF(('1 - Cover page'!$B$9-M1353)= 10,"10", IF(('1 - Cover page'!$B$9-M1353)= 11,"11", IF(('1 - Cover page'!$B$9-M1353)= 12,"12", IF(('1 - Cover page'!$B$9-M1353)= 13,"13", IF(('1 - Cover page'!$B$9-M1353)= 14,"14", IF(('1 - Cover page'!$B$9-M1353)= 15,"15",  ""))))))))))))))))</f>
        <v>0</v>
      </c>
      <c r="Z1353" t="str">
        <f>IF(('1 - Cover page'!$B$9-I1353)=0,"0", IF(('1 - Cover page'!$B$9-I1353)= 1,"1", IF(('1 - Cover page'!$B$9-I1353)= 2,"2", IF(('1 - Cover page'!$B$9-I1353)= 3,"3", IF(('1 - Cover page'!$B$9-I1353)= 4,"4", IF(('1 - Cover page'!$B$9-I1353)= 5,"5", IF(('1 - Cover page'!$B$9-I1353)= 6,"6", IF(('1 - Cover page'!$B$9-I1353)= 7,"7", IF(('1 - Cover page'!$B$9-I1353)= 8,"8", IF(('1 - Cover page'!$B$9-I1353)= 9,"9", IF(('1 - Cover page'!$B$9-I1353)= 10,"10", IF(('1 - Cover page'!$B$9-I1353)= 11,"11", IF(('1 - Cover page'!$B$9-I1353)= 12,"12", IF(('1 - Cover page'!$B$9-I1353)= 13,"13", IF(('1 - Cover page'!$B$9-I1353)= 14,"14", IF(('1 - Cover page'!$B$9-I1353)= 15,"15",  ""))))))))))))))))</f>
        <v>0</v>
      </c>
      <c r="AA1353" t="e">
        <f>VLOOKUP(E1353,'Age group'!$A$2:$B$7,2,TRUE)</f>
        <v>#N/A</v>
      </c>
    </row>
    <row r="1354" spans="1:27" ht="12.75" x14ac:dyDescent="0.2">
      <c r="A1354" s="30">
        <v>1351</v>
      </c>
      <c r="B1354" s="31"/>
      <c r="C1354" s="31"/>
      <c r="D1354" s="32"/>
      <c r="E1354" s="104"/>
      <c r="F1354" s="31"/>
      <c r="G1354" s="31"/>
      <c r="H1354" s="33"/>
      <c r="I1354" s="16"/>
      <c r="J1354" s="34"/>
      <c r="K1354" s="34"/>
      <c r="L1354" s="35"/>
      <c r="M1354" s="36"/>
      <c r="N1354" s="37"/>
      <c r="O1354" s="37"/>
      <c r="P1354" s="37"/>
      <c r="Q1354" s="38"/>
      <c r="R1354" s="38"/>
      <c r="S1354" s="37"/>
      <c r="T1354" s="39"/>
      <c r="U1354" s="39"/>
      <c r="V1354" s="40"/>
      <c r="X1354" t="str">
        <f>IF(('1 - Cover page'!$B$9-M1354)&lt;6,"&lt;=5 Days","&gt;5 Days")</f>
        <v>&lt;=5 Days</v>
      </c>
      <c r="Y1354" t="str">
        <f>IF(('1 - Cover page'!$B$9-M1354)=0,"0", IF(('1 - Cover page'!$B$9-M1354)= 1,"1", IF(('1 - Cover page'!$B$9-M1354)= 2,"2", IF(('1 - Cover page'!$B$9-M1354)= 3,"3", IF(('1 - Cover page'!$B$9-M1354)= 4,"4", IF(('1 - Cover page'!$B$9-M1354)= 5,"5", IF(('1 - Cover page'!$B$9-M1354)= 6,"6", IF(('1 - Cover page'!$B$9-M1354)= 7,"7", IF(('1 - Cover page'!$B$9-M1354)= 8,"8", IF(('1 - Cover page'!$B$9-M1354)= 9,"9", IF(('1 - Cover page'!$B$9-M1354)= 10,"10", IF(('1 - Cover page'!$B$9-M1354)= 11,"11", IF(('1 - Cover page'!$B$9-M1354)= 12,"12", IF(('1 - Cover page'!$B$9-M1354)= 13,"13", IF(('1 - Cover page'!$B$9-M1354)= 14,"14", IF(('1 - Cover page'!$B$9-M1354)= 15,"15",  ""))))))))))))))))</f>
        <v>0</v>
      </c>
      <c r="Z1354" t="str">
        <f>IF(('1 - Cover page'!$B$9-I1354)=0,"0", IF(('1 - Cover page'!$B$9-I1354)= 1,"1", IF(('1 - Cover page'!$B$9-I1354)= 2,"2", IF(('1 - Cover page'!$B$9-I1354)= 3,"3", IF(('1 - Cover page'!$B$9-I1354)= 4,"4", IF(('1 - Cover page'!$B$9-I1354)= 5,"5", IF(('1 - Cover page'!$B$9-I1354)= 6,"6", IF(('1 - Cover page'!$B$9-I1354)= 7,"7", IF(('1 - Cover page'!$B$9-I1354)= 8,"8", IF(('1 - Cover page'!$B$9-I1354)= 9,"9", IF(('1 - Cover page'!$B$9-I1354)= 10,"10", IF(('1 - Cover page'!$B$9-I1354)= 11,"11", IF(('1 - Cover page'!$B$9-I1354)= 12,"12", IF(('1 - Cover page'!$B$9-I1354)= 13,"13", IF(('1 - Cover page'!$B$9-I1354)= 14,"14", IF(('1 - Cover page'!$B$9-I1354)= 15,"15",  ""))))))))))))))))</f>
        <v>0</v>
      </c>
      <c r="AA1354" t="e">
        <f>VLOOKUP(E1354,'Age group'!$A$2:$B$7,2,TRUE)</f>
        <v>#N/A</v>
      </c>
    </row>
    <row r="1355" spans="1:27" ht="12.75" x14ac:dyDescent="0.2">
      <c r="A1355" s="30">
        <v>1352</v>
      </c>
      <c r="B1355" s="31"/>
      <c r="C1355" s="31"/>
      <c r="D1355" s="32"/>
      <c r="E1355" s="104"/>
      <c r="F1355" s="31"/>
      <c r="G1355" s="31"/>
      <c r="H1355" s="33"/>
      <c r="I1355" s="16"/>
      <c r="J1355" s="34"/>
      <c r="K1355" s="34"/>
      <c r="L1355" s="35"/>
      <c r="M1355" s="36"/>
      <c r="N1355" s="37"/>
      <c r="O1355" s="37"/>
      <c r="P1355" s="37"/>
      <c r="Q1355" s="38"/>
      <c r="R1355" s="38"/>
      <c r="S1355" s="37"/>
      <c r="T1355" s="39"/>
      <c r="U1355" s="39"/>
      <c r="V1355" s="40"/>
      <c r="X1355" t="str">
        <f>IF(('1 - Cover page'!$B$9-M1355)&lt;6,"&lt;=5 Days","&gt;5 Days")</f>
        <v>&lt;=5 Days</v>
      </c>
      <c r="Y1355" t="str">
        <f>IF(('1 - Cover page'!$B$9-M1355)=0,"0", IF(('1 - Cover page'!$B$9-M1355)= 1,"1", IF(('1 - Cover page'!$B$9-M1355)= 2,"2", IF(('1 - Cover page'!$B$9-M1355)= 3,"3", IF(('1 - Cover page'!$B$9-M1355)= 4,"4", IF(('1 - Cover page'!$B$9-M1355)= 5,"5", IF(('1 - Cover page'!$B$9-M1355)= 6,"6", IF(('1 - Cover page'!$B$9-M1355)= 7,"7", IF(('1 - Cover page'!$B$9-M1355)= 8,"8", IF(('1 - Cover page'!$B$9-M1355)= 9,"9", IF(('1 - Cover page'!$B$9-M1355)= 10,"10", IF(('1 - Cover page'!$B$9-M1355)= 11,"11", IF(('1 - Cover page'!$B$9-M1355)= 12,"12", IF(('1 - Cover page'!$B$9-M1355)= 13,"13", IF(('1 - Cover page'!$B$9-M1355)= 14,"14", IF(('1 - Cover page'!$B$9-M1355)= 15,"15",  ""))))))))))))))))</f>
        <v>0</v>
      </c>
      <c r="Z1355" t="str">
        <f>IF(('1 - Cover page'!$B$9-I1355)=0,"0", IF(('1 - Cover page'!$B$9-I1355)= 1,"1", IF(('1 - Cover page'!$B$9-I1355)= 2,"2", IF(('1 - Cover page'!$B$9-I1355)= 3,"3", IF(('1 - Cover page'!$B$9-I1355)= 4,"4", IF(('1 - Cover page'!$B$9-I1355)= 5,"5", IF(('1 - Cover page'!$B$9-I1355)= 6,"6", IF(('1 - Cover page'!$B$9-I1355)= 7,"7", IF(('1 - Cover page'!$B$9-I1355)= 8,"8", IF(('1 - Cover page'!$B$9-I1355)= 9,"9", IF(('1 - Cover page'!$B$9-I1355)= 10,"10", IF(('1 - Cover page'!$B$9-I1355)= 11,"11", IF(('1 - Cover page'!$B$9-I1355)= 12,"12", IF(('1 - Cover page'!$B$9-I1355)= 13,"13", IF(('1 - Cover page'!$B$9-I1355)= 14,"14", IF(('1 - Cover page'!$B$9-I1355)= 15,"15",  ""))))))))))))))))</f>
        <v>0</v>
      </c>
      <c r="AA1355" t="e">
        <f>VLOOKUP(E1355,'Age group'!$A$2:$B$7,2,TRUE)</f>
        <v>#N/A</v>
      </c>
    </row>
    <row r="1356" spans="1:27" ht="12.75" x14ac:dyDescent="0.2">
      <c r="A1356" s="30">
        <v>1353</v>
      </c>
      <c r="B1356" s="31"/>
      <c r="C1356" s="31"/>
      <c r="D1356" s="32"/>
      <c r="E1356" s="104"/>
      <c r="F1356" s="31"/>
      <c r="G1356" s="31"/>
      <c r="H1356" s="33"/>
      <c r="I1356" s="16"/>
      <c r="J1356" s="34"/>
      <c r="K1356" s="34"/>
      <c r="L1356" s="35"/>
      <c r="M1356" s="36"/>
      <c r="N1356" s="37"/>
      <c r="O1356" s="37"/>
      <c r="P1356" s="37"/>
      <c r="Q1356" s="38"/>
      <c r="R1356" s="38"/>
      <c r="S1356" s="37"/>
      <c r="T1356" s="39"/>
      <c r="U1356" s="39"/>
      <c r="V1356" s="40"/>
      <c r="X1356" t="str">
        <f>IF(('1 - Cover page'!$B$9-M1356)&lt;6,"&lt;=5 Days","&gt;5 Days")</f>
        <v>&lt;=5 Days</v>
      </c>
      <c r="Y1356" t="str">
        <f>IF(('1 - Cover page'!$B$9-M1356)=0,"0", IF(('1 - Cover page'!$B$9-M1356)= 1,"1", IF(('1 - Cover page'!$B$9-M1356)= 2,"2", IF(('1 - Cover page'!$B$9-M1356)= 3,"3", IF(('1 - Cover page'!$B$9-M1356)= 4,"4", IF(('1 - Cover page'!$B$9-M1356)= 5,"5", IF(('1 - Cover page'!$B$9-M1356)= 6,"6", IF(('1 - Cover page'!$B$9-M1356)= 7,"7", IF(('1 - Cover page'!$B$9-M1356)= 8,"8", IF(('1 - Cover page'!$B$9-M1356)= 9,"9", IF(('1 - Cover page'!$B$9-M1356)= 10,"10", IF(('1 - Cover page'!$B$9-M1356)= 11,"11", IF(('1 - Cover page'!$B$9-M1356)= 12,"12", IF(('1 - Cover page'!$B$9-M1356)= 13,"13", IF(('1 - Cover page'!$B$9-M1356)= 14,"14", IF(('1 - Cover page'!$B$9-M1356)= 15,"15",  ""))))))))))))))))</f>
        <v>0</v>
      </c>
      <c r="Z1356" t="str">
        <f>IF(('1 - Cover page'!$B$9-I1356)=0,"0", IF(('1 - Cover page'!$B$9-I1356)= 1,"1", IF(('1 - Cover page'!$B$9-I1356)= 2,"2", IF(('1 - Cover page'!$B$9-I1356)= 3,"3", IF(('1 - Cover page'!$B$9-I1356)= 4,"4", IF(('1 - Cover page'!$B$9-I1356)= 5,"5", IF(('1 - Cover page'!$B$9-I1356)= 6,"6", IF(('1 - Cover page'!$B$9-I1356)= 7,"7", IF(('1 - Cover page'!$B$9-I1356)= 8,"8", IF(('1 - Cover page'!$B$9-I1356)= 9,"9", IF(('1 - Cover page'!$B$9-I1356)= 10,"10", IF(('1 - Cover page'!$B$9-I1356)= 11,"11", IF(('1 - Cover page'!$B$9-I1356)= 12,"12", IF(('1 - Cover page'!$B$9-I1356)= 13,"13", IF(('1 - Cover page'!$B$9-I1356)= 14,"14", IF(('1 - Cover page'!$B$9-I1356)= 15,"15",  ""))))))))))))))))</f>
        <v>0</v>
      </c>
      <c r="AA1356" t="e">
        <f>VLOOKUP(E1356,'Age group'!$A$2:$B$7,2,TRUE)</f>
        <v>#N/A</v>
      </c>
    </row>
    <row r="1357" spans="1:27" ht="12.75" x14ac:dyDescent="0.2">
      <c r="A1357" s="30">
        <v>1354</v>
      </c>
      <c r="B1357" s="31"/>
      <c r="C1357" s="31"/>
      <c r="D1357" s="32"/>
      <c r="E1357" s="104"/>
      <c r="F1357" s="31"/>
      <c r="G1357" s="31"/>
      <c r="H1357" s="33"/>
      <c r="I1357" s="16"/>
      <c r="J1357" s="34"/>
      <c r="K1357" s="34"/>
      <c r="L1357" s="35"/>
      <c r="M1357" s="36"/>
      <c r="N1357" s="37"/>
      <c r="O1357" s="37"/>
      <c r="P1357" s="37"/>
      <c r="Q1357" s="38"/>
      <c r="R1357" s="38"/>
      <c r="S1357" s="37"/>
      <c r="T1357" s="39"/>
      <c r="U1357" s="39"/>
      <c r="V1357" s="40"/>
      <c r="X1357" t="str">
        <f>IF(('1 - Cover page'!$B$9-M1357)&lt;6,"&lt;=5 Days","&gt;5 Days")</f>
        <v>&lt;=5 Days</v>
      </c>
      <c r="Y1357" t="str">
        <f>IF(('1 - Cover page'!$B$9-M1357)=0,"0", IF(('1 - Cover page'!$B$9-M1357)= 1,"1", IF(('1 - Cover page'!$B$9-M1357)= 2,"2", IF(('1 - Cover page'!$B$9-M1357)= 3,"3", IF(('1 - Cover page'!$B$9-M1357)= 4,"4", IF(('1 - Cover page'!$B$9-M1357)= 5,"5", IF(('1 - Cover page'!$B$9-M1357)= 6,"6", IF(('1 - Cover page'!$B$9-M1357)= 7,"7", IF(('1 - Cover page'!$B$9-M1357)= 8,"8", IF(('1 - Cover page'!$B$9-M1357)= 9,"9", IF(('1 - Cover page'!$B$9-M1357)= 10,"10", IF(('1 - Cover page'!$B$9-M1357)= 11,"11", IF(('1 - Cover page'!$B$9-M1357)= 12,"12", IF(('1 - Cover page'!$B$9-M1357)= 13,"13", IF(('1 - Cover page'!$B$9-M1357)= 14,"14", IF(('1 - Cover page'!$B$9-M1357)= 15,"15",  ""))))))))))))))))</f>
        <v>0</v>
      </c>
      <c r="Z1357" t="str">
        <f>IF(('1 - Cover page'!$B$9-I1357)=0,"0", IF(('1 - Cover page'!$B$9-I1357)= 1,"1", IF(('1 - Cover page'!$B$9-I1357)= 2,"2", IF(('1 - Cover page'!$B$9-I1357)= 3,"3", IF(('1 - Cover page'!$B$9-I1357)= 4,"4", IF(('1 - Cover page'!$B$9-I1357)= 5,"5", IF(('1 - Cover page'!$B$9-I1357)= 6,"6", IF(('1 - Cover page'!$B$9-I1357)= 7,"7", IF(('1 - Cover page'!$B$9-I1357)= 8,"8", IF(('1 - Cover page'!$B$9-I1357)= 9,"9", IF(('1 - Cover page'!$B$9-I1357)= 10,"10", IF(('1 - Cover page'!$B$9-I1357)= 11,"11", IF(('1 - Cover page'!$B$9-I1357)= 12,"12", IF(('1 - Cover page'!$B$9-I1357)= 13,"13", IF(('1 - Cover page'!$B$9-I1357)= 14,"14", IF(('1 - Cover page'!$B$9-I1357)= 15,"15",  ""))))))))))))))))</f>
        <v>0</v>
      </c>
      <c r="AA1357" t="e">
        <f>VLOOKUP(E1357,'Age group'!$A$2:$B$7,2,TRUE)</f>
        <v>#N/A</v>
      </c>
    </row>
    <row r="1358" spans="1:27" ht="12.75" x14ac:dyDescent="0.2">
      <c r="A1358" s="30">
        <v>1355</v>
      </c>
      <c r="B1358" s="31"/>
      <c r="C1358" s="31"/>
      <c r="D1358" s="32"/>
      <c r="E1358" s="104"/>
      <c r="F1358" s="31"/>
      <c r="G1358" s="31"/>
      <c r="H1358" s="33"/>
      <c r="I1358" s="16"/>
      <c r="J1358" s="34"/>
      <c r="K1358" s="34"/>
      <c r="L1358" s="35"/>
      <c r="M1358" s="36"/>
      <c r="N1358" s="37"/>
      <c r="O1358" s="37"/>
      <c r="P1358" s="37"/>
      <c r="Q1358" s="38"/>
      <c r="R1358" s="38"/>
      <c r="S1358" s="37"/>
      <c r="T1358" s="39"/>
      <c r="U1358" s="39"/>
      <c r="V1358" s="40"/>
      <c r="X1358" t="str">
        <f>IF(('1 - Cover page'!$B$9-M1358)&lt;6,"&lt;=5 Days","&gt;5 Days")</f>
        <v>&lt;=5 Days</v>
      </c>
      <c r="Y1358" t="str">
        <f>IF(('1 - Cover page'!$B$9-M1358)=0,"0", IF(('1 - Cover page'!$B$9-M1358)= 1,"1", IF(('1 - Cover page'!$B$9-M1358)= 2,"2", IF(('1 - Cover page'!$B$9-M1358)= 3,"3", IF(('1 - Cover page'!$B$9-M1358)= 4,"4", IF(('1 - Cover page'!$B$9-M1358)= 5,"5", IF(('1 - Cover page'!$B$9-M1358)= 6,"6", IF(('1 - Cover page'!$B$9-M1358)= 7,"7", IF(('1 - Cover page'!$B$9-M1358)= 8,"8", IF(('1 - Cover page'!$B$9-M1358)= 9,"9", IF(('1 - Cover page'!$B$9-M1358)= 10,"10", IF(('1 - Cover page'!$B$9-M1358)= 11,"11", IF(('1 - Cover page'!$B$9-M1358)= 12,"12", IF(('1 - Cover page'!$B$9-M1358)= 13,"13", IF(('1 - Cover page'!$B$9-M1358)= 14,"14", IF(('1 - Cover page'!$B$9-M1358)= 15,"15",  ""))))))))))))))))</f>
        <v>0</v>
      </c>
      <c r="Z1358" t="str">
        <f>IF(('1 - Cover page'!$B$9-I1358)=0,"0", IF(('1 - Cover page'!$B$9-I1358)= 1,"1", IF(('1 - Cover page'!$B$9-I1358)= 2,"2", IF(('1 - Cover page'!$B$9-I1358)= 3,"3", IF(('1 - Cover page'!$B$9-I1358)= 4,"4", IF(('1 - Cover page'!$B$9-I1358)= 5,"5", IF(('1 - Cover page'!$B$9-I1358)= 6,"6", IF(('1 - Cover page'!$B$9-I1358)= 7,"7", IF(('1 - Cover page'!$B$9-I1358)= 8,"8", IF(('1 - Cover page'!$B$9-I1358)= 9,"9", IF(('1 - Cover page'!$B$9-I1358)= 10,"10", IF(('1 - Cover page'!$B$9-I1358)= 11,"11", IF(('1 - Cover page'!$B$9-I1358)= 12,"12", IF(('1 - Cover page'!$B$9-I1358)= 13,"13", IF(('1 - Cover page'!$B$9-I1358)= 14,"14", IF(('1 - Cover page'!$B$9-I1358)= 15,"15",  ""))))))))))))))))</f>
        <v>0</v>
      </c>
      <c r="AA1358" t="e">
        <f>VLOOKUP(E1358,'Age group'!$A$2:$B$7,2,TRUE)</f>
        <v>#N/A</v>
      </c>
    </row>
    <row r="1359" spans="1:27" ht="12.75" x14ac:dyDescent="0.2">
      <c r="A1359" s="30">
        <v>1356</v>
      </c>
      <c r="B1359" s="31"/>
      <c r="C1359" s="31"/>
      <c r="D1359" s="32"/>
      <c r="E1359" s="104"/>
      <c r="F1359" s="31"/>
      <c r="G1359" s="31"/>
      <c r="H1359" s="33"/>
      <c r="I1359" s="16"/>
      <c r="J1359" s="34"/>
      <c r="K1359" s="34"/>
      <c r="L1359" s="35"/>
      <c r="M1359" s="36"/>
      <c r="N1359" s="37"/>
      <c r="O1359" s="37"/>
      <c r="P1359" s="37"/>
      <c r="Q1359" s="38"/>
      <c r="R1359" s="38"/>
      <c r="S1359" s="37"/>
      <c r="T1359" s="39"/>
      <c r="U1359" s="39"/>
      <c r="V1359" s="40"/>
      <c r="X1359" t="str">
        <f>IF(('1 - Cover page'!$B$9-M1359)&lt;6,"&lt;=5 Days","&gt;5 Days")</f>
        <v>&lt;=5 Days</v>
      </c>
      <c r="Y1359" t="str">
        <f>IF(('1 - Cover page'!$B$9-M1359)=0,"0", IF(('1 - Cover page'!$B$9-M1359)= 1,"1", IF(('1 - Cover page'!$B$9-M1359)= 2,"2", IF(('1 - Cover page'!$B$9-M1359)= 3,"3", IF(('1 - Cover page'!$B$9-M1359)= 4,"4", IF(('1 - Cover page'!$B$9-M1359)= 5,"5", IF(('1 - Cover page'!$B$9-M1359)= 6,"6", IF(('1 - Cover page'!$B$9-M1359)= 7,"7", IF(('1 - Cover page'!$B$9-M1359)= 8,"8", IF(('1 - Cover page'!$B$9-M1359)= 9,"9", IF(('1 - Cover page'!$B$9-M1359)= 10,"10", IF(('1 - Cover page'!$B$9-M1359)= 11,"11", IF(('1 - Cover page'!$B$9-M1359)= 12,"12", IF(('1 - Cover page'!$B$9-M1359)= 13,"13", IF(('1 - Cover page'!$B$9-M1359)= 14,"14", IF(('1 - Cover page'!$B$9-M1359)= 15,"15",  ""))))))))))))))))</f>
        <v>0</v>
      </c>
      <c r="Z1359" t="str">
        <f>IF(('1 - Cover page'!$B$9-I1359)=0,"0", IF(('1 - Cover page'!$B$9-I1359)= 1,"1", IF(('1 - Cover page'!$B$9-I1359)= 2,"2", IF(('1 - Cover page'!$B$9-I1359)= 3,"3", IF(('1 - Cover page'!$B$9-I1359)= 4,"4", IF(('1 - Cover page'!$B$9-I1359)= 5,"5", IF(('1 - Cover page'!$B$9-I1359)= 6,"6", IF(('1 - Cover page'!$B$9-I1359)= 7,"7", IF(('1 - Cover page'!$B$9-I1359)= 8,"8", IF(('1 - Cover page'!$B$9-I1359)= 9,"9", IF(('1 - Cover page'!$B$9-I1359)= 10,"10", IF(('1 - Cover page'!$B$9-I1359)= 11,"11", IF(('1 - Cover page'!$B$9-I1359)= 12,"12", IF(('1 - Cover page'!$B$9-I1359)= 13,"13", IF(('1 - Cover page'!$B$9-I1359)= 14,"14", IF(('1 - Cover page'!$B$9-I1359)= 15,"15",  ""))))))))))))))))</f>
        <v>0</v>
      </c>
      <c r="AA1359" t="e">
        <f>VLOOKUP(E1359,'Age group'!$A$2:$B$7,2,TRUE)</f>
        <v>#N/A</v>
      </c>
    </row>
    <row r="1360" spans="1:27" ht="12.75" x14ac:dyDescent="0.2">
      <c r="A1360" s="30">
        <v>1357</v>
      </c>
      <c r="B1360" s="31"/>
      <c r="C1360" s="31"/>
      <c r="D1360" s="32"/>
      <c r="E1360" s="104"/>
      <c r="F1360" s="31"/>
      <c r="G1360" s="31"/>
      <c r="H1360" s="33"/>
      <c r="I1360" s="16"/>
      <c r="J1360" s="34"/>
      <c r="K1360" s="34"/>
      <c r="L1360" s="35"/>
      <c r="M1360" s="36"/>
      <c r="N1360" s="37"/>
      <c r="O1360" s="37"/>
      <c r="P1360" s="37"/>
      <c r="Q1360" s="38"/>
      <c r="R1360" s="38"/>
      <c r="S1360" s="37"/>
      <c r="T1360" s="39"/>
      <c r="U1360" s="39"/>
      <c r="V1360" s="40"/>
      <c r="X1360" t="str">
        <f>IF(('1 - Cover page'!$B$9-M1360)&lt;6,"&lt;=5 Days","&gt;5 Days")</f>
        <v>&lt;=5 Days</v>
      </c>
      <c r="Y1360" t="str">
        <f>IF(('1 - Cover page'!$B$9-M1360)=0,"0", IF(('1 - Cover page'!$B$9-M1360)= 1,"1", IF(('1 - Cover page'!$B$9-M1360)= 2,"2", IF(('1 - Cover page'!$B$9-M1360)= 3,"3", IF(('1 - Cover page'!$B$9-M1360)= 4,"4", IF(('1 - Cover page'!$B$9-M1360)= 5,"5", IF(('1 - Cover page'!$B$9-M1360)= 6,"6", IF(('1 - Cover page'!$B$9-M1360)= 7,"7", IF(('1 - Cover page'!$B$9-M1360)= 8,"8", IF(('1 - Cover page'!$B$9-M1360)= 9,"9", IF(('1 - Cover page'!$B$9-M1360)= 10,"10", IF(('1 - Cover page'!$B$9-M1360)= 11,"11", IF(('1 - Cover page'!$B$9-M1360)= 12,"12", IF(('1 - Cover page'!$B$9-M1360)= 13,"13", IF(('1 - Cover page'!$B$9-M1360)= 14,"14", IF(('1 - Cover page'!$B$9-M1360)= 15,"15",  ""))))))))))))))))</f>
        <v>0</v>
      </c>
      <c r="Z1360" t="str">
        <f>IF(('1 - Cover page'!$B$9-I1360)=0,"0", IF(('1 - Cover page'!$B$9-I1360)= 1,"1", IF(('1 - Cover page'!$B$9-I1360)= 2,"2", IF(('1 - Cover page'!$B$9-I1360)= 3,"3", IF(('1 - Cover page'!$B$9-I1360)= 4,"4", IF(('1 - Cover page'!$B$9-I1360)= 5,"5", IF(('1 - Cover page'!$B$9-I1360)= 6,"6", IF(('1 - Cover page'!$B$9-I1360)= 7,"7", IF(('1 - Cover page'!$B$9-I1360)= 8,"8", IF(('1 - Cover page'!$B$9-I1360)= 9,"9", IF(('1 - Cover page'!$B$9-I1360)= 10,"10", IF(('1 - Cover page'!$B$9-I1360)= 11,"11", IF(('1 - Cover page'!$B$9-I1360)= 12,"12", IF(('1 - Cover page'!$B$9-I1360)= 13,"13", IF(('1 - Cover page'!$B$9-I1360)= 14,"14", IF(('1 - Cover page'!$B$9-I1360)= 15,"15",  ""))))))))))))))))</f>
        <v>0</v>
      </c>
      <c r="AA1360" t="e">
        <f>VLOOKUP(E1360,'Age group'!$A$2:$B$7,2,TRUE)</f>
        <v>#N/A</v>
      </c>
    </row>
    <row r="1361" spans="1:27" ht="12.75" x14ac:dyDescent="0.2">
      <c r="A1361" s="30">
        <v>1358</v>
      </c>
      <c r="B1361" s="31"/>
      <c r="C1361" s="31"/>
      <c r="D1361" s="32"/>
      <c r="E1361" s="104"/>
      <c r="F1361" s="31"/>
      <c r="G1361" s="31"/>
      <c r="H1361" s="33"/>
      <c r="I1361" s="16"/>
      <c r="J1361" s="34"/>
      <c r="K1361" s="34"/>
      <c r="L1361" s="35"/>
      <c r="M1361" s="36"/>
      <c r="N1361" s="37"/>
      <c r="O1361" s="37"/>
      <c r="P1361" s="37"/>
      <c r="Q1361" s="38"/>
      <c r="R1361" s="38"/>
      <c r="S1361" s="37"/>
      <c r="T1361" s="39"/>
      <c r="U1361" s="39"/>
      <c r="V1361" s="40"/>
      <c r="X1361" t="str">
        <f>IF(('1 - Cover page'!$B$9-M1361)&lt;6,"&lt;=5 Days","&gt;5 Days")</f>
        <v>&lt;=5 Days</v>
      </c>
      <c r="Y1361" t="str">
        <f>IF(('1 - Cover page'!$B$9-M1361)=0,"0", IF(('1 - Cover page'!$B$9-M1361)= 1,"1", IF(('1 - Cover page'!$B$9-M1361)= 2,"2", IF(('1 - Cover page'!$B$9-M1361)= 3,"3", IF(('1 - Cover page'!$B$9-M1361)= 4,"4", IF(('1 - Cover page'!$B$9-M1361)= 5,"5", IF(('1 - Cover page'!$B$9-M1361)= 6,"6", IF(('1 - Cover page'!$B$9-M1361)= 7,"7", IF(('1 - Cover page'!$B$9-M1361)= 8,"8", IF(('1 - Cover page'!$B$9-M1361)= 9,"9", IF(('1 - Cover page'!$B$9-M1361)= 10,"10", IF(('1 - Cover page'!$B$9-M1361)= 11,"11", IF(('1 - Cover page'!$B$9-M1361)= 12,"12", IF(('1 - Cover page'!$B$9-M1361)= 13,"13", IF(('1 - Cover page'!$B$9-M1361)= 14,"14", IF(('1 - Cover page'!$B$9-M1361)= 15,"15",  ""))))))))))))))))</f>
        <v>0</v>
      </c>
      <c r="Z1361" t="str">
        <f>IF(('1 - Cover page'!$B$9-I1361)=0,"0", IF(('1 - Cover page'!$B$9-I1361)= 1,"1", IF(('1 - Cover page'!$B$9-I1361)= 2,"2", IF(('1 - Cover page'!$B$9-I1361)= 3,"3", IF(('1 - Cover page'!$B$9-I1361)= 4,"4", IF(('1 - Cover page'!$B$9-I1361)= 5,"5", IF(('1 - Cover page'!$B$9-I1361)= 6,"6", IF(('1 - Cover page'!$B$9-I1361)= 7,"7", IF(('1 - Cover page'!$B$9-I1361)= 8,"8", IF(('1 - Cover page'!$B$9-I1361)= 9,"9", IF(('1 - Cover page'!$B$9-I1361)= 10,"10", IF(('1 - Cover page'!$B$9-I1361)= 11,"11", IF(('1 - Cover page'!$B$9-I1361)= 12,"12", IF(('1 - Cover page'!$B$9-I1361)= 13,"13", IF(('1 - Cover page'!$B$9-I1361)= 14,"14", IF(('1 - Cover page'!$B$9-I1361)= 15,"15",  ""))))))))))))))))</f>
        <v>0</v>
      </c>
      <c r="AA1361" t="e">
        <f>VLOOKUP(E1361,'Age group'!$A$2:$B$7,2,TRUE)</f>
        <v>#N/A</v>
      </c>
    </row>
    <row r="1362" spans="1:27" ht="12.75" x14ac:dyDescent="0.2">
      <c r="A1362" s="30">
        <v>1359</v>
      </c>
      <c r="B1362" s="31"/>
      <c r="C1362" s="31"/>
      <c r="D1362" s="32"/>
      <c r="E1362" s="104"/>
      <c r="F1362" s="31"/>
      <c r="G1362" s="31"/>
      <c r="H1362" s="33"/>
      <c r="I1362" s="16"/>
      <c r="J1362" s="34"/>
      <c r="K1362" s="34"/>
      <c r="L1362" s="35"/>
      <c r="M1362" s="36"/>
      <c r="N1362" s="37"/>
      <c r="O1362" s="37"/>
      <c r="P1362" s="37"/>
      <c r="Q1362" s="38"/>
      <c r="R1362" s="38"/>
      <c r="S1362" s="37"/>
      <c r="T1362" s="39"/>
      <c r="U1362" s="39"/>
      <c r="V1362" s="40"/>
      <c r="X1362" t="str">
        <f>IF(('1 - Cover page'!$B$9-M1362)&lt;6,"&lt;=5 Days","&gt;5 Days")</f>
        <v>&lt;=5 Days</v>
      </c>
      <c r="Y1362" t="str">
        <f>IF(('1 - Cover page'!$B$9-M1362)=0,"0", IF(('1 - Cover page'!$B$9-M1362)= 1,"1", IF(('1 - Cover page'!$B$9-M1362)= 2,"2", IF(('1 - Cover page'!$B$9-M1362)= 3,"3", IF(('1 - Cover page'!$B$9-M1362)= 4,"4", IF(('1 - Cover page'!$B$9-M1362)= 5,"5", IF(('1 - Cover page'!$B$9-M1362)= 6,"6", IF(('1 - Cover page'!$B$9-M1362)= 7,"7", IF(('1 - Cover page'!$B$9-M1362)= 8,"8", IF(('1 - Cover page'!$B$9-M1362)= 9,"9", IF(('1 - Cover page'!$B$9-M1362)= 10,"10", IF(('1 - Cover page'!$B$9-M1362)= 11,"11", IF(('1 - Cover page'!$B$9-M1362)= 12,"12", IF(('1 - Cover page'!$B$9-M1362)= 13,"13", IF(('1 - Cover page'!$B$9-M1362)= 14,"14", IF(('1 - Cover page'!$B$9-M1362)= 15,"15",  ""))))))))))))))))</f>
        <v>0</v>
      </c>
      <c r="Z1362" t="str">
        <f>IF(('1 - Cover page'!$B$9-I1362)=0,"0", IF(('1 - Cover page'!$B$9-I1362)= 1,"1", IF(('1 - Cover page'!$B$9-I1362)= 2,"2", IF(('1 - Cover page'!$B$9-I1362)= 3,"3", IF(('1 - Cover page'!$B$9-I1362)= 4,"4", IF(('1 - Cover page'!$B$9-I1362)= 5,"5", IF(('1 - Cover page'!$B$9-I1362)= 6,"6", IF(('1 - Cover page'!$B$9-I1362)= 7,"7", IF(('1 - Cover page'!$B$9-I1362)= 8,"8", IF(('1 - Cover page'!$B$9-I1362)= 9,"9", IF(('1 - Cover page'!$B$9-I1362)= 10,"10", IF(('1 - Cover page'!$B$9-I1362)= 11,"11", IF(('1 - Cover page'!$B$9-I1362)= 12,"12", IF(('1 - Cover page'!$B$9-I1362)= 13,"13", IF(('1 - Cover page'!$B$9-I1362)= 14,"14", IF(('1 - Cover page'!$B$9-I1362)= 15,"15",  ""))))))))))))))))</f>
        <v>0</v>
      </c>
      <c r="AA1362" t="e">
        <f>VLOOKUP(E1362,'Age group'!$A$2:$B$7,2,TRUE)</f>
        <v>#N/A</v>
      </c>
    </row>
    <row r="1363" spans="1:27" ht="12.75" x14ac:dyDescent="0.2">
      <c r="A1363" s="30">
        <v>1360</v>
      </c>
      <c r="B1363" s="31"/>
      <c r="C1363" s="31"/>
      <c r="D1363" s="32"/>
      <c r="E1363" s="104"/>
      <c r="F1363" s="31"/>
      <c r="G1363" s="31"/>
      <c r="H1363" s="33"/>
      <c r="I1363" s="16"/>
      <c r="J1363" s="34"/>
      <c r="K1363" s="34"/>
      <c r="L1363" s="35"/>
      <c r="M1363" s="36"/>
      <c r="N1363" s="37"/>
      <c r="O1363" s="37"/>
      <c r="P1363" s="37"/>
      <c r="Q1363" s="38"/>
      <c r="R1363" s="38"/>
      <c r="S1363" s="37"/>
      <c r="T1363" s="39"/>
      <c r="U1363" s="39"/>
      <c r="V1363" s="40"/>
      <c r="X1363" t="str">
        <f>IF(('1 - Cover page'!$B$9-M1363)&lt;6,"&lt;=5 Days","&gt;5 Days")</f>
        <v>&lt;=5 Days</v>
      </c>
      <c r="Y1363" t="str">
        <f>IF(('1 - Cover page'!$B$9-M1363)=0,"0", IF(('1 - Cover page'!$B$9-M1363)= 1,"1", IF(('1 - Cover page'!$B$9-M1363)= 2,"2", IF(('1 - Cover page'!$B$9-M1363)= 3,"3", IF(('1 - Cover page'!$B$9-M1363)= 4,"4", IF(('1 - Cover page'!$B$9-M1363)= 5,"5", IF(('1 - Cover page'!$B$9-M1363)= 6,"6", IF(('1 - Cover page'!$B$9-M1363)= 7,"7", IF(('1 - Cover page'!$B$9-M1363)= 8,"8", IF(('1 - Cover page'!$B$9-M1363)= 9,"9", IF(('1 - Cover page'!$B$9-M1363)= 10,"10", IF(('1 - Cover page'!$B$9-M1363)= 11,"11", IF(('1 - Cover page'!$B$9-M1363)= 12,"12", IF(('1 - Cover page'!$B$9-M1363)= 13,"13", IF(('1 - Cover page'!$B$9-M1363)= 14,"14", IF(('1 - Cover page'!$B$9-M1363)= 15,"15",  ""))))))))))))))))</f>
        <v>0</v>
      </c>
      <c r="Z1363" t="str">
        <f>IF(('1 - Cover page'!$B$9-I1363)=0,"0", IF(('1 - Cover page'!$B$9-I1363)= 1,"1", IF(('1 - Cover page'!$B$9-I1363)= 2,"2", IF(('1 - Cover page'!$B$9-I1363)= 3,"3", IF(('1 - Cover page'!$B$9-I1363)= 4,"4", IF(('1 - Cover page'!$B$9-I1363)= 5,"5", IF(('1 - Cover page'!$B$9-I1363)= 6,"6", IF(('1 - Cover page'!$B$9-I1363)= 7,"7", IF(('1 - Cover page'!$B$9-I1363)= 8,"8", IF(('1 - Cover page'!$B$9-I1363)= 9,"9", IF(('1 - Cover page'!$B$9-I1363)= 10,"10", IF(('1 - Cover page'!$B$9-I1363)= 11,"11", IF(('1 - Cover page'!$B$9-I1363)= 12,"12", IF(('1 - Cover page'!$B$9-I1363)= 13,"13", IF(('1 - Cover page'!$B$9-I1363)= 14,"14", IF(('1 - Cover page'!$B$9-I1363)= 15,"15",  ""))))))))))))))))</f>
        <v>0</v>
      </c>
      <c r="AA1363" t="e">
        <f>VLOOKUP(E1363,'Age group'!$A$2:$B$7,2,TRUE)</f>
        <v>#N/A</v>
      </c>
    </row>
    <row r="1364" spans="1:27" ht="12.75" x14ac:dyDescent="0.2">
      <c r="A1364" s="30">
        <v>1361</v>
      </c>
      <c r="B1364" s="31"/>
      <c r="C1364" s="31"/>
      <c r="D1364" s="32"/>
      <c r="E1364" s="104"/>
      <c r="F1364" s="31"/>
      <c r="G1364" s="31"/>
      <c r="H1364" s="33"/>
      <c r="I1364" s="16"/>
      <c r="J1364" s="34"/>
      <c r="K1364" s="34"/>
      <c r="L1364" s="35"/>
      <c r="M1364" s="36"/>
      <c r="N1364" s="37"/>
      <c r="O1364" s="37"/>
      <c r="P1364" s="37"/>
      <c r="Q1364" s="38"/>
      <c r="R1364" s="38"/>
      <c r="S1364" s="37"/>
      <c r="T1364" s="39"/>
      <c r="U1364" s="39"/>
      <c r="V1364" s="40"/>
      <c r="X1364" t="str">
        <f>IF(('1 - Cover page'!$B$9-M1364)&lt;6,"&lt;=5 Days","&gt;5 Days")</f>
        <v>&lt;=5 Days</v>
      </c>
      <c r="Y1364" t="str">
        <f>IF(('1 - Cover page'!$B$9-M1364)=0,"0", IF(('1 - Cover page'!$B$9-M1364)= 1,"1", IF(('1 - Cover page'!$B$9-M1364)= 2,"2", IF(('1 - Cover page'!$B$9-M1364)= 3,"3", IF(('1 - Cover page'!$B$9-M1364)= 4,"4", IF(('1 - Cover page'!$B$9-M1364)= 5,"5", IF(('1 - Cover page'!$B$9-M1364)= 6,"6", IF(('1 - Cover page'!$B$9-M1364)= 7,"7", IF(('1 - Cover page'!$B$9-M1364)= 8,"8", IF(('1 - Cover page'!$B$9-M1364)= 9,"9", IF(('1 - Cover page'!$B$9-M1364)= 10,"10", IF(('1 - Cover page'!$B$9-M1364)= 11,"11", IF(('1 - Cover page'!$B$9-M1364)= 12,"12", IF(('1 - Cover page'!$B$9-M1364)= 13,"13", IF(('1 - Cover page'!$B$9-M1364)= 14,"14", IF(('1 - Cover page'!$B$9-M1364)= 15,"15",  ""))))))))))))))))</f>
        <v>0</v>
      </c>
      <c r="Z1364" t="str">
        <f>IF(('1 - Cover page'!$B$9-I1364)=0,"0", IF(('1 - Cover page'!$B$9-I1364)= 1,"1", IF(('1 - Cover page'!$B$9-I1364)= 2,"2", IF(('1 - Cover page'!$B$9-I1364)= 3,"3", IF(('1 - Cover page'!$B$9-I1364)= 4,"4", IF(('1 - Cover page'!$B$9-I1364)= 5,"5", IF(('1 - Cover page'!$B$9-I1364)= 6,"6", IF(('1 - Cover page'!$B$9-I1364)= 7,"7", IF(('1 - Cover page'!$B$9-I1364)= 8,"8", IF(('1 - Cover page'!$B$9-I1364)= 9,"9", IF(('1 - Cover page'!$B$9-I1364)= 10,"10", IF(('1 - Cover page'!$B$9-I1364)= 11,"11", IF(('1 - Cover page'!$B$9-I1364)= 12,"12", IF(('1 - Cover page'!$B$9-I1364)= 13,"13", IF(('1 - Cover page'!$B$9-I1364)= 14,"14", IF(('1 - Cover page'!$B$9-I1364)= 15,"15",  ""))))))))))))))))</f>
        <v>0</v>
      </c>
      <c r="AA1364" t="e">
        <f>VLOOKUP(E1364,'Age group'!$A$2:$B$7,2,TRUE)</f>
        <v>#N/A</v>
      </c>
    </row>
    <row r="1365" spans="1:27" ht="12.75" x14ac:dyDescent="0.2">
      <c r="A1365" s="30">
        <v>1362</v>
      </c>
      <c r="B1365" s="31"/>
      <c r="C1365" s="31"/>
      <c r="D1365" s="32"/>
      <c r="E1365" s="104"/>
      <c r="F1365" s="31"/>
      <c r="G1365" s="31"/>
      <c r="H1365" s="33"/>
      <c r="I1365" s="16"/>
      <c r="J1365" s="34"/>
      <c r="K1365" s="34"/>
      <c r="L1365" s="35"/>
      <c r="M1365" s="36"/>
      <c r="N1365" s="37"/>
      <c r="O1365" s="37"/>
      <c r="P1365" s="37"/>
      <c r="Q1365" s="38"/>
      <c r="R1365" s="38"/>
      <c r="S1365" s="37"/>
      <c r="T1365" s="39"/>
      <c r="U1365" s="39"/>
      <c r="V1365" s="40"/>
      <c r="X1365" t="str">
        <f>IF(('1 - Cover page'!$B$9-M1365)&lt;6,"&lt;=5 Days","&gt;5 Days")</f>
        <v>&lt;=5 Days</v>
      </c>
      <c r="Y1365" t="str">
        <f>IF(('1 - Cover page'!$B$9-M1365)=0,"0", IF(('1 - Cover page'!$B$9-M1365)= 1,"1", IF(('1 - Cover page'!$B$9-M1365)= 2,"2", IF(('1 - Cover page'!$B$9-M1365)= 3,"3", IF(('1 - Cover page'!$B$9-M1365)= 4,"4", IF(('1 - Cover page'!$B$9-M1365)= 5,"5", IF(('1 - Cover page'!$B$9-M1365)= 6,"6", IF(('1 - Cover page'!$B$9-M1365)= 7,"7", IF(('1 - Cover page'!$B$9-M1365)= 8,"8", IF(('1 - Cover page'!$B$9-M1365)= 9,"9", IF(('1 - Cover page'!$B$9-M1365)= 10,"10", IF(('1 - Cover page'!$B$9-M1365)= 11,"11", IF(('1 - Cover page'!$B$9-M1365)= 12,"12", IF(('1 - Cover page'!$B$9-M1365)= 13,"13", IF(('1 - Cover page'!$B$9-M1365)= 14,"14", IF(('1 - Cover page'!$B$9-M1365)= 15,"15",  ""))))))))))))))))</f>
        <v>0</v>
      </c>
      <c r="Z1365" t="str">
        <f>IF(('1 - Cover page'!$B$9-I1365)=0,"0", IF(('1 - Cover page'!$B$9-I1365)= 1,"1", IF(('1 - Cover page'!$B$9-I1365)= 2,"2", IF(('1 - Cover page'!$B$9-I1365)= 3,"3", IF(('1 - Cover page'!$B$9-I1365)= 4,"4", IF(('1 - Cover page'!$B$9-I1365)= 5,"5", IF(('1 - Cover page'!$B$9-I1365)= 6,"6", IF(('1 - Cover page'!$B$9-I1365)= 7,"7", IF(('1 - Cover page'!$B$9-I1365)= 8,"8", IF(('1 - Cover page'!$B$9-I1365)= 9,"9", IF(('1 - Cover page'!$B$9-I1365)= 10,"10", IF(('1 - Cover page'!$B$9-I1365)= 11,"11", IF(('1 - Cover page'!$B$9-I1365)= 12,"12", IF(('1 - Cover page'!$B$9-I1365)= 13,"13", IF(('1 - Cover page'!$B$9-I1365)= 14,"14", IF(('1 - Cover page'!$B$9-I1365)= 15,"15",  ""))))))))))))))))</f>
        <v>0</v>
      </c>
      <c r="AA1365" t="e">
        <f>VLOOKUP(E1365,'Age group'!$A$2:$B$7,2,TRUE)</f>
        <v>#N/A</v>
      </c>
    </row>
    <row r="1366" spans="1:27" ht="12.75" x14ac:dyDescent="0.2">
      <c r="A1366" s="30">
        <v>1363</v>
      </c>
      <c r="B1366" s="31"/>
      <c r="C1366" s="31"/>
      <c r="D1366" s="32"/>
      <c r="E1366" s="104"/>
      <c r="F1366" s="31"/>
      <c r="G1366" s="31"/>
      <c r="H1366" s="33"/>
      <c r="I1366" s="16"/>
      <c r="J1366" s="34"/>
      <c r="K1366" s="34"/>
      <c r="L1366" s="35"/>
      <c r="M1366" s="36"/>
      <c r="N1366" s="37"/>
      <c r="O1366" s="37"/>
      <c r="P1366" s="37"/>
      <c r="Q1366" s="38"/>
      <c r="R1366" s="38"/>
      <c r="S1366" s="37"/>
      <c r="T1366" s="39"/>
      <c r="U1366" s="39"/>
      <c r="V1366" s="40"/>
      <c r="X1366" t="str">
        <f>IF(('1 - Cover page'!$B$9-M1366)&lt;6,"&lt;=5 Days","&gt;5 Days")</f>
        <v>&lt;=5 Days</v>
      </c>
      <c r="Y1366" t="str">
        <f>IF(('1 - Cover page'!$B$9-M1366)=0,"0", IF(('1 - Cover page'!$B$9-M1366)= 1,"1", IF(('1 - Cover page'!$B$9-M1366)= 2,"2", IF(('1 - Cover page'!$B$9-M1366)= 3,"3", IF(('1 - Cover page'!$B$9-M1366)= 4,"4", IF(('1 - Cover page'!$B$9-M1366)= 5,"5", IF(('1 - Cover page'!$B$9-M1366)= 6,"6", IF(('1 - Cover page'!$B$9-M1366)= 7,"7", IF(('1 - Cover page'!$B$9-M1366)= 8,"8", IF(('1 - Cover page'!$B$9-M1366)= 9,"9", IF(('1 - Cover page'!$B$9-M1366)= 10,"10", IF(('1 - Cover page'!$B$9-M1366)= 11,"11", IF(('1 - Cover page'!$B$9-M1366)= 12,"12", IF(('1 - Cover page'!$B$9-M1366)= 13,"13", IF(('1 - Cover page'!$B$9-M1366)= 14,"14", IF(('1 - Cover page'!$B$9-M1366)= 15,"15",  ""))))))))))))))))</f>
        <v>0</v>
      </c>
      <c r="Z1366" t="str">
        <f>IF(('1 - Cover page'!$B$9-I1366)=0,"0", IF(('1 - Cover page'!$B$9-I1366)= 1,"1", IF(('1 - Cover page'!$B$9-I1366)= 2,"2", IF(('1 - Cover page'!$B$9-I1366)= 3,"3", IF(('1 - Cover page'!$B$9-I1366)= 4,"4", IF(('1 - Cover page'!$B$9-I1366)= 5,"5", IF(('1 - Cover page'!$B$9-I1366)= 6,"6", IF(('1 - Cover page'!$B$9-I1366)= 7,"7", IF(('1 - Cover page'!$B$9-I1366)= 8,"8", IF(('1 - Cover page'!$B$9-I1366)= 9,"9", IF(('1 - Cover page'!$B$9-I1366)= 10,"10", IF(('1 - Cover page'!$B$9-I1366)= 11,"11", IF(('1 - Cover page'!$B$9-I1366)= 12,"12", IF(('1 - Cover page'!$B$9-I1366)= 13,"13", IF(('1 - Cover page'!$B$9-I1366)= 14,"14", IF(('1 - Cover page'!$B$9-I1366)= 15,"15",  ""))))))))))))))))</f>
        <v>0</v>
      </c>
      <c r="AA1366" t="e">
        <f>VLOOKUP(E1366,'Age group'!$A$2:$B$7,2,TRUE)</f>
        <v>#N/A</v>
      </c>
    </row>
    <row r="1367" spans="1:27" ht="12.75" x14ac:dyDescent="0.2">
      <c r="A1367" s="30">
        <v>1364</v>
      </c>
      <c r="B1367" s="31"/>
      <c r="C1367" s="31"/>
      <c r="D1367" s="32"/>
      <c r="E1367" s="104"/>
      <c r="F1367" s="31"/>
      <c r="G1367" s="31"/>
      <c r="H1367" s="33"/>
      <c r="I1367" s="16"/>
      <c r="J1367" s="34"/>
      <c r="K1367" s="34"/>
      <c r="L1367" s="35"/>
      <c r="M1367" s="36"/>
      <c r="N1367" s="37"/>
      <c r="O1367" s="37"/>
      <c r="P1367" s="37"/>
      <c r="Q1367" s="38"/>
      <c r="R1367" s="38"/>
      <c r="S1367" s="37"/>
      <c r="T1367" s="39"/>
      <c r="U1367" s="39"/>
      <c r="V1367" s="40"/>
      <c r="X1367" t="str">
        <f>IF(('1 - Cover page'!$B$9-M1367)&lt;6,"&lt;=5 Days","&gt;5 Days")</f>
        <v>&lt;=5 Days</v>
      </c>
      <c r="Y1367" t="str">
        <f>IF(('1 - Cover page'!$B$9-M1367)=0,"0", IF(('1 - Cover page'!$B$9-M1367)= 1,"1", IF(('1 - Cover page'!$B$9-M1367)= 2,"2", IF(('1 - Cover page'!$B$9-M1367)= 3,"3", IF(('1 - Cover page'!$B$9-M1367)= 4,"4", IF(('1 - Cover page'!$B$9-M1367)= 5,"5", IF(('1 - Cover page'!$B$9-M1367)= 6,"6", IF(('1 - Cover page'!$B$9-M1367)= 7,"7", IF(('1 - Cover page'!$B$9-M1367)= 8,"8", IF(('1 - Cover page'!$B$9-M1367)= 9,"9", IF(('1 - Cover page'!$B$9-M1367)= 10,"10", IF(('1 - Cover page'!$B$9-M1367)= 11,"11", IF(('1 - Cover page'!$B$9-M1367)= 12,"12", IF(('1 - Cover page'!$B$9-M1367)= 13,"13", IF(('1 - Cover page'!$B$9-M1367)= 14,"14", IF(('1 - Cover page'!$B$9-M1367)= 15,"15",  ""))))))))))))))))</f>
        <v>0</v>
      </c>
      <c r="Z1367" t="str">
        <f>IF(('1 - Cover page'!$B$9-I1367)=0,"0", IF(('1 - Cover page'!$B$9-I1367)= 1,"1", IF(('1 - Cover page'!$B$9-I1367)= 2,"2", IF(('1 - Cover page'!$B$9-I1367)= 3,"3", IF(('1 - Cover page'!$B$9-I1367)= 4,"4", IF(('1 - Cover page'!$B$9-I1367)= 5,"5", IF(('1 - Cover page'!$B$9-I1367)= 6,"6", IF(('1 - Cover page'!$B$9-I1367)= 7,"7", IF(('1 - Cover page'!$B$9-I1367)= 8,"8", IF(('1 - Cover page'!$B$9-I1367)= 9,"9", IF(('1 - Cover page'!$B$9-I1367)= 10,"10", IF(('1 - Cover page'!$B$9-I1367)= 11,"11", IF(('1 - Cover page'!$B$9-I1367)= 12,"12", IF(('1 - Cover page'!$B$9-I1367)= 13,"13", IF(('1 - Cover page'!$B$9-I1367)= 14,"14", IF(('1 - Cover page'!$B$9-I1367)= 15,"15",  ""))))))))))))))))</f>
        <v>0</v>
      </c>
      <c r="AA1367" t="e">
        <f>VLOOKUP(E1367,'Age group'!$A$2:$B$7,2,TRUE)</f>
        <v>#N/A</v>
      </c>
    </row>
    <row r="1368" spans="1:27" ht="12.75" x14ac:dyDescent="0.2">
      <c r="A1368" s="30">
        <v>1365</v>
      </c>
      <c r="B1368" s="31"/>
      <c r="C1368" s="31"/>
      <c r="D1368" s="32"/>
      <c r="E1368" s="104"/>
      <c r="F1368" s="31"/>
      <c r="G1368" s="31"/>
      <c r="H1368" s="33"/>
      <c r="I1368" s="16"/>
      <c r="J1368" s="34"/>
      <c r="K1368" s="34"/>
      <c r="L1368" s="35"/>
      <c r="M1368" s="36"/>
      <c r="N1368" s="37"/>
      <c r="O1368" s="37"/>
      <c r="P1368" s="37"/>
      <c r="Q1368" s="38"/>
      <c r="R1368" s="38"/>
      <c r="S1368" s="37"/>
      <c r="T1368" s="39"/>
      <c r="U1368" s="39"/>
      <c r="V1368" s="40"/>
      <c r="X1368" t="str">
        <f>IF(('1 - Cover page'!$B$9-M1368)&lt;6,"&lt;=5 Days","&gt;5 Days")</f>
        <v>&lt;=5 Days</v>
      </c>
      <c r="Y1368" t="str">
        <f>IF(('1 - Cover page'!$B$9-M1368)=0,"0", IF(('1 - Cover page'!$B$9-M1368)= 1,"1", IF(('1 - Cover page'!$B$9-M1368)= 2,"2", IF(('1 - Cover page'!$B$9-M1368)= 3,"3", IF(('1 - Cover page'!$B$9-M1368)= 4,"4", IF(('1 - Cover page'!$B$9-M1368)= 5,"5", IF(('1 - Cover page'!$B$9-M1368)= 6,"6", IF(('1 - Cover page'!$B$9-M1368)= 7,"7", IF(('1 - Cover page'!$B$9-M1368)= 8,"8", IF(('1 - Cover page'!$B$9-M1368)= 9,"9", IF(('1 - Cover page'!$B$9-M1368)= 10,"10", IF(('1 - Cover page'!$B$9-M1368)= 11,"11", IF(('1 - Cover page'!$B$9-M1368)= 12,"12", IF(('1 - Cover page'!$B$9-M1368)= 13,"13", IF(('1 - Cover page'!$B$9-M1368)= 14,"14", IF(('1 - Cover page'!$B$9-M1368)= 15,"15",  ""))))))))))))))))</f>
        <v>0</v>
      </c>
      <c r="Z1368" t="str">
        <f>IF(('1 - Cover page'!$B$9-I1368)=0,"0", IF(('1 - Cover page'!$B$9-I1368)= 1,"1", IF(('1 - Cover page'!$B$9-I1368)= 2,"2", IF(('1 - Cover page'!$B$9-I1368)= 3,"3", IF(('1 - Cover page'!$B$9-I1368)= 4,"4", IF(('1 - Cover page'!$B$9-I1368)= 5,"5", IF(('1 - Cover page'!$B$9-I1368)= 6,"6", IF(('1 - Cover page'!$B$9-I1368)= 7,"7", IF(('1 - Cover page'!$B$9-I1368)= 8,"8", IF(('1 - Cover page'!$B$9-I1368)= 9,"9", IF(('1 - Cover page'!$B$9-I1368)= 10,"10", IF(('1 - Cover page'!$B$9-I1368)= 11,"11", IF(('1 - Cover page'!$B$9-I1368)= 12,"12", IF(('1 - Cover page'!$B$9-I1368)= 13,"13", IF(('1 - Cover page'!$B$9-I1368)= 14,"14", IF(('1 - Cover page'!$B$9-I1368)= 15,"15",  ""))))))))))))))))</f>
        <v>0</v>
      </c>
      <c r="AA1368" t="e">
        <f>VLOOKUP(E1368,'Age group'!$A$2:$B$7,2,TRUE)</f>
        <v>#N/A</v>
      </c>
    </row>
    <row r="1369" spans="1:27" ht="12.75" x14ac:dyDescent="0.2">
      <c r="A1369" s="30">
        <v>1366</v>
      </c>
      <c r="B1369" s="31"/>
      <c r="C1369" s="31"/>
      <c r="D1369" s="32"/>
      <c r="E1369" s="104"/>
      <c r="F1369" s="31"/>
      <c r="G1369" s="31"/>
      <c r="H1369" s="33"/>
      <c r="I1369" s="16"/>
      <c r="J1369" s="34"/>
      <c r="K1369" s="34"/>
      <c r="L1369" s="35"/>
      <c r="M1369" s="36"/>
      <c r="N1369" s="37"/>
      <c r="O1369" s="37"/>
      <c r="P1369" s="37"/>
      <c r="Q1369" s="38"/>
      <c r="R1369" s="38"/>
      <c r="S1369" s="37"/>
      <c r="T1369" s="39"/>
      <c r="U1369" s="39"/>
      <c r="V1369" s="40"/>
      <c r="X1369" t="str">
        <f>IF(('1 - Cover page'!$B$9-M1369)&lt;6,"&lt;=5 Days","&gt;5 Days")</f>
        <v>&lt;=5 Days</v>
      </c>
      <c r="Y1369" t="str">
        <f>IF(('1 - Cover page'!$B$9-M1369)=0,"0", IF(('1 - Cover page'!$B$9-M1369)= 1,"1", IF(('1 - Cover page'!$B$9-M1369)= 2,"2", IF(('1 - Cover page'!$B$9-M1369)= 3,"3", IF(('1 - Cover page'!$B$9-M1369)= 4,"4", IF(('1 - Cover page'!$B$9-M1369)= 5,"5", IF(('1 - Cover page'!$B$9-M1369)= 6,"6", IF(('1 - Cover page'!$B$9-M1369)= 7,"7", IF(('1 - Cover page'!$B$9-M1369)= 8,"8", IF(('1 - Cover page'!$B$9-M1369)= 9,"9", IF(('1 - Cover page'!$B$9-M1369)= 10,"10", IF(('1 - Cover page'!$B$9-M1369)= 11,"11", IF(('1 - Cover page'!$B$9-M1369)= 12,"12", IF(('1 - Cover page'!$B$9-M1369)= 13,"13", IF(('1 - Cover page'!$B$9-M1369)= 14,"14", IF(('1 - Cover page'!$B$9-M1369)= 15,"15",  ""))))))))))))))))</f>
        <v>0</v>
      </c>
      <c r="Z1369" t="str">
        <f>IF(('1 - Cover page'!$B$9-I1369)=0,"0", IF(('1 - Cover page'!$B$9-I1369)= 1,"1", IF(('1 - Cover page'!$B$9-I1369)= 2,"2", IF(('1 - Cover page'!$B$9-I1369)= 3,"3", IF(('1 - Cover page'!$B$9-I1369)= 4,"4", IF(('1 - Cover page'!$B$9-I1369)= 5,"5", IF(('1 - Cover page'!$B$9-I1369)= 6,"6", IF(('1 - Cover page'!$B$9-I1369)= 7,"7", IF(('1 - Cover page'!$B$9-I1369)= 8,"8", IF(('1 - Cover page'!$B$9-I1369)= 9,"9", IF(('1 - Cover page'!$B$9-I1369)= 10,"10", IF(('1 - Cover page'!$B$9-I1369)= 11,"11", IF(('1 - Cover page'!$B$9-I1369)= 12,"12", IF(('1 - Cover page'!$B$9-I1369)= 13,"13", IF(('1 - Cover page'!$B$9-I1369)= 14,"14", IF(('1 - Cover page'!$B$9-I1369)= 15,"15",  ""))))))))))))))))</f>
        <v>0</v>
      </c>
      <c r="AA1369" t="e">
        <f>VLOOKUP(E1369,'Age group'!$A$2:$B$7,2,TRUE)</f>
        <v>#N/A</v>
      </c>
    </row>
    <row r="1370" spans="1:27" ht="12.75" x14ac:dyDescent="0.2">
      <c r="A1370" s="30">
        <v>1367</v>
      </c>
      <c r="B1370" s="31"/>
      <c r="C1370" s="31"/>
      <c r="D1370" s="32"/>
      <c r="E1370" s="104"/>
      <c r="F1370" s="31"/>
      <c r="G1370" s="31"/>
      <c r="H1370" s="33"/>
      <c r="I1370" s="16"/>
      <c r="J1370" s="34"/>
      <c r="K1370" s="34"/>
      <c r="L1370" s="35"/>
      <c r="M1370" s="36"/>
      <c r="N1370" s="37"/>
      <c r="O1370" s="37"/>
      <c r="P1370" s="37"/>
      <c r="Q1370" s="38"/>
      <c r="R1370" s="38"/>
      <c r="S1370" s="37"/>
      <c r="T1370" s="39"/>
      <c r="U1370" s="39"/>
      <c r="V1370" s="40"/>
      <c r="X1370" t="str">
        <f>IF(('1 - Cover page'!$B$9-M1370)&lt;6,"&lt;=5 Days","&gt;5 Days")</f>
        <v>&lt;=5 Days</v>
      </c>
      <c r="Y1370" t="str">
        <f>IF(('1 - Cover page'!$B$9-M1370)=0,"0", IF(('1 - Cover page'!$B$9-M1370)= 1,"1", IF(('1 - Cover page'!$B$9-M1370)= 2,"2", IF(('1 - Cover page'!$B$9-M1370)= 3,"3", IF(('1 - Cover page'!$B$9-M1370)= 4,"4", IF(('1 - Cover page'!$B$9-M1370)= 5,"5", IF(('1 - Cover page'!$B$9-M1370)= 6,"6", IF(('1 - Cover page'!$B$9-M1370)= 7,"7", IF(('1 - Cover page'!$B$9-M1370)= 8,"8", IF(('1 - Cover page'!$B$9-M1370)= 9,"9", IF(('1 - Cover page'!$B$9-M1370)= 10,"10", IF(('1 - Cover page'!$B$9-M1370)= 11,"11", IF(('1 - Cover page'!$B$9-M1370)= 12,"12", IF(('1 - Cover page'!$B$9-M1370)= 13,"13", IF(('1 - Cover page'!$B$9-M1370)= 14,"14", IF(('1 - Cover page'!$B$9-M1370)= 15,"15",  ""))))))))))))))))</f>
        <v>0</v>
      </c>
      <c r="Z1370" t="str">
        <f>IF(('1 - Cover page'!$B$9-I1370)=0,"0", IF(('1 - Cover page'!$B$9-I1370)= 1,"1", IF(('1 - Cover page'!$B$9-I1370)= 2,"2", IF(('1 - Cover page'!$B$9-I1370)= 3,"3", IF(('1 - Cover page'!$B$9-I1370)= 4,"4", IF(('1 - Cover page'!$B$9-I1370)= 5,"5", IF(('1 - Cover page'!$B$9-I1370)= 6,"6", IF(('1 - Cover page'!$B$9-I1370)= 7,"7", IF(('1 - Cover page'!$B$9-I1370)= 8,"8", IF(('1 - Cover page'!$B$9-I1370)= 9,"9", IF(('1 - Cover page'!$B$9-I1370)= 10,"10", IF(('1 - Cover page'!$B$9-I1370)= 11,"11", IF(('1 - Cover page'!$B$9-I1370)= 12,"12", IF(('1 - Cover page'!$B$9-I1370)= 13,"13", IF(('1 - Cover page'!$B$9-I1370)= 14,"14", IF(('1 - Cover page'!$B$9-I1370)= 15,"15",  ""))))))))))))))))</f>
        <v>0</v>
      </c>
      <c r="AA1370" t="e">
        <f>VLOOKUP(E1370,'Age group'!$A$2:$B$7,2,TRUE)</f>
        <v>#N/A</v>
      </c>
    </row>
    <row r="1371" spans="1:27" ht="12.75" x14ac:dyDescent="0.2">
      <c r="A1371" s="30">
        <v>1368</v>
      </c>
      <c r="B1371" s="31"/>
      <c r="C1371" s="31"/>
      <c r="D1371" s="32"/>
      <c r="E1371" s="104"/>
      <c r="F1371" s="31"/>
      <c r="G1371" s="31"/>
      <c r="H1371" s="33"/>
      <c r="I1371" s="16"/>
      <c r="J1371" s="34"/>
      <c r="K1371" s="34"/>
      <c r="L1371" s="35"/>
      <c r="M1371" s="36"/>
      <c r="N1371" s="37"/>
      <c r="O1371" s="37"/>
      <c r="P1371" s="37"/>
      <c r="Q1371" s="38"/>
      <c r="R1371" s="38"/>
      <c r="S1371" s="37"/>
      <c r="T1371" s="39"/>
      <c r="U1371" s="39"/>
      <c r="V1371" s="40"/>
      <c r="X1371" t="str">
        <f>IF(('1 - Cover page'!$B$9-M1371)&lt;6,"&lt;=5 Days","&gt;5 Days")</f>
        <v>&lt;=5 Days</v>
      </c>
      <c r="Y1371" t="str">
        <f>IF(('1 - Cover page'!$B$9-M1371)=0,"0", IF(('1 - Cover page'!$B$9-M1371)= 1,"1", IF(('1 - Cover page'!$B$9-M1371)= 2,"2", IF(('1 - Cover page'!$B$9-M1371)= 3,"3", IF(('1 - Cover page'!$B$9-M1371)= 4,"4", IF(('1 - Cover page'!$B$9-M1371)= 5,"5", IF(('1 - Cover page'!$B$9-M1371)= 6,"6", IF(('1 - Cover page'!$B$9-M1371)= 7,"7", IF(('1 - Cover page'!$B$9-M1371)= 8,"8", IF(('1 - Cover page'!$B$9-M1371)= 9,"9", IF(('1 - Cover page'!$B$9-M1371)= 10,"10", IF(('1 - Cover page'!$B$9-M1371)= 11,"11", IF(('1 - Cover page'!$B$9-M1371)= 12,"12", IF(('1 - Cover page'!$B$9-M1371)= 13,"13", IF(('1 - Cover page'!$B$9-M1371)= 14,"14", IF(('1 - Cover page'!$B$9-M1371)= 15,"15",  ""))))))))))))))))</f>
        <v>0</v>
      </c>
      <c r="Z1371" t="str">
        <f>IF(('1 - Cover page'!$B$9-I1371)=0,"0", IF(('1 - Cover page'!$B$9-I1371)= 1,"1", IF(('1 - Cover page'!$B$9-I1371)= 2,"2", IF(('1 - Cover page'!$B$9-I1371)= 3,"3", IF(('1 - Cover page'!$B$9-I1371)= 4,"4", IF(('1 - Cover page'!$B$9-I1371)= 5,"5", IF(('1 - Cover page'!$B$9-I1371)= 6,"6", IF(('1 - Cover page'!$B$9-I1371)= 7,"7", IF(('1 - Cover page'!$B$9-I1371)= 8,"8", IF(('1 - Cover page'!$B$9-I1371)= 9,"9", IF(('1 - Cover page'!$B$9-I1371)= 10,"10", IF(('1 - Cover page'!$B$9-I1371)= 11,"11", IF(('1 - Cover page'!$B$9-I1371)= 12,"12", IF(('1 - Cover page'!$B$9-I1371)= 13,"13", IF(('1 - Cover page'!$B$9-I1371)= 14,"14", IF(('1 - Cover page'!$B$9-I1371)= 15,"15",  ""))))))))))))))))</f>
        <v>0</v>
      </c>
      <c r="AA1371" t="e">
        <f>VLOOKUP(E1371,'Age group'!$A$2:$B$7,2,TRUE)</f>
        <v>#N/A</v>
      </c>
    </row>
    <row r="1372" spans="1:27" ht="12.75" x14ac:dyDescent="0.2">
      <c r="A1372" s="30">
        <v>1369</v>
      </c>
      <c r="B1372" s="31"/>
      <c r="C1372" s="31"/>
      <c r="D1372" s="32"/>
      <c r="E1372" s="104"/>
      <c r="F1372" s="31"/>
      <c r="G1372" s="31"/>
      <c r="H1372" s="33"/>
      <c r="I1372" s="16"/>
      <c r="J1372" s="34"/>
      <c r="K1372" s="34"/>
      <c r="L1372" s="35"/>
      <c r="M1372" s="36"/>
      <c r="N1372" s="37"/>
      <c r="O1372" s="37"/>
      <c r="P1372" s="37"/>
      <c r="Q1372" s="38"/>
      <c r="R1372" s="38"/>
      <c r="S1372" s="37"/>
      <c r="T1372" s="39"/>
      <c r="U1372" s="39"/>
      <c r="V1372" s="40"/>
      <c r="X1372" t="str">
        <f>IF(('1 - Cover page'!$B$9-M1372)&lt;6,"&lt;=5 Days","&gt;5 Days")</f>
        <v>&lt;=5 Days</v>
      </c>
      <c r="Y1372" t="str">
        <f>IF(('1 - Cover page'!$B$9-M1372)=0,"0", IF(('1 - Cover page'!$B$9-M1372)= 1,"1", IF(('1 - Cover page'!$B$9-M1372)= 2,"2", IF(('1 - Cover page'!$B$9-M1372)= 3,"3", IF(('1 - Cover page'!$B$9-M1372)= 4,"4", IF(('1 - Cover page'!$B$9-M1372)= 5,"5", IF(('1 - Cover page'!$B$9-M1372)= 6,"6", IF(('1 - Cover page'!$B$9-M1372)= 7,"7", IF(('1 - Cover page'!$B$9-M1372)= 8,"8", IF(('1 - Cover page'!$B$9-M1372)= 9,"9", IF(('1 - Cover page'!$B$9-M1372)= 10,"10", IF(('1 - Cover page'!$B$9-M1372)= 11,"11", IF(('1 - Cover page'!$B$9-M1372)= 12,"12", IF(('1 - Cover page'!$B$9-M1372)= 13,"13", IF(('1 - Cover page'!$B$9-M1372)= 14,"14", IF(('1 - Cover page'!$B$9-M1372)= 15,"15",  ""))))))))))))))))</f>
        <v>0</v>
      </c>
      <c r="Z1372" t="str">
        <f>IF(('1 - Cover page'!$B$9-I1372)=0,"0", IF(('1 - Cover page'!$B$9-I1372)= 1,"1", IF(('1 - Cover page'!$B$9-I1372)= 2,"2", IF(('1 - Cover page'!$B$9-I1372)= 3,"3", IF(('1 - Cover page'!$B$9-I1372)= 4,"4", IF(('1 - Cover page'!$B$9-I1372)= 5,"5", IF(('1 - Cover page'!$B$9-I1372)= 6,"6", IF(('1 - Cover page'!$B$9-I1372)= 7,"7", IF(('1 - Cover page'!$B$9-I1372)= 8,"8", IF(('1 - Cover page'!$B$9-I1372)= 9,"9", IF(('1 - Cover page'!$B$9-I1372)= 10,"10", IF(('1 - Cover page'!$B$9-I1372)= 11,"11", IF(('1 - Cover page'!$B$9-I1372)= 12,"12", IF(('1 - Cover page'!$B$9-I1372)= 13,"13", IF(('1 - Cover page'!$B$9-I1372)= 14,"14", IF(('1 - Cover page'!$B$9-I1372)= 15,"15",  ""))))))))))))))))</f>
        <v>0</v>
      </c>
      <c r="AA1372" t="e">
        <f>VLOOKUP(E1372,'Age group'!$A$2:$B$7,2,TRUE)</f>
        <v>#N/A</v>
      </c>
    </row>
    <row r="1373" spans="1:27" ht="12.75" x14ac:dyDescent="0.2">
      <c r="A1373" s="30">
        <v>1370</v>
      </c>
      <c r="B1373" s="31"/>
      <c r="C1373" s="31"/>
      <c r="D1373" s="32"/>
      <c r="E1373" s="104"/>
      <c r="F1373" s="31"/>
      <c r="G1373" s="31"/>
      <c r="H1373" s="33"/>
      <c r="I1373" s="16"/>
      <c r="J1373" s="34"/>
      <c r="K1373" s="34"/>
      <c r="L1373" s="35"/>
      <c r="M1373" s="36"/>
      <c r="N1373" s="37"/>
      <c r="O1373" s="37"/>
      <c r="P1373" s="37"/>
      <c r="Q1373" s="38"/>
      <c r="R1373" s="38"/>
      <c r="S1373" s="37"/>
      <c r="T1373" s="39"/>
      <c r="U1373" s="39"/>
      <c r="V1373" s="40"/>
      <c r="X1373" t="str">
        <f>IF(('1 - Cover page'!$B$9-M1373)&lt;6,"&lt;=5 Days","&gt;5 Days")</f>
        <v>&lt;=5 Days</v>
      </c>
      <c r="Y1373" t="str">
        <f>IF(('1 - Cover page'!$B$9-M1373)=0,"0", IF(('1 - Cover page'!$B$9-M1373)= 1,"1", IF(('1 - Cover page'!$B$9-M1373)= 2,"2", IF(('1 - Cover page'!$B$9-M1373)= 3,"3", IF(('1 - Cover page'!$B$9-M1373)= 4,"4", IF(('1 - Cover page'!$B$9-M1373)= 5,"5", IF(('1 - Cover page'!$B$9-M1373)= 6,"6", IF(('1 - Cover page'!$B$9-M1373)= 7,"7", IF(('1 - Cover page'!$B$9-M1373)= 8,"8", IF(('1 - Cover page'!$B$9-M1373)= 9,"9", IF(('1 - Cover page'!$B$9-M1373)= 10,"10", IF(('1 - Cover page'!$B$9-M1373)= 11,"11", IF(('1 - Cover page'!$B$9-M1373)= 12,"12", IF(('1 - Cover page'!$B$9-M1373)= 13,"13", IF(('1 - Cover page'!$B$9-M1373)= 14,"14", IF(('1 - Cover page'!$B$9-M1373)= 15,"15",  ""))))))))))))))))</f>
        <v>0</v>
      </c>
      <c r="Z1373" t="str">
        <f>IF(('1 - Cover page'!$B$9-I1373)=0,"0", IF(('1 - Cover page'!$B$9-I1373)= 1,"1", IF(('1 - Cover page'!$B$9-I1373)= 2,"2", IF(('1 - Cover page'!$B$9-I1373)= 3,"3", IF(('1 - Cover page'!$B$9-I1373)= 4,"4", IF(('1 - Cover page'!$B$9-I1373)= 5,"5", IF(('1 - Cover page'!$B$9-I1373)= 6,"6", IF(('1 - Cover page'!$B$9-I1373)= 7,"7", IF(('1 - Cover page'!$B$9-I1373)= 8,"8", IF(('1 - Cover page'!$B$9-I1373)= 9,"9", IF(('1 - Cover page'!$B$9-I1373)= 10,"10", IF(('1 - Cover page'!$B$9-I1373)= 11,"11", IF(('1 - Cover page'!$B$9-I1373)= 12,"12", IF(('1 - Cover page'!$B$9-I1373)= 13,"13", IF(('1 - Cover page'!$B$9-I1373)= 14,"14", IF(('1 - Cover page'!$B$9-I1373)= 15,"15",  ""))))))))))))))))</f>
        <v>0</v>
      </c>
      <c r="AA1373" t="e">
        <f>VLOOKUP(E1373,'Age group'!$A$2:$B$7,2,TRUE)</f>
        <v>#N/A</v>
      </c>
    </row>
    <row r="1374" spans="1:27" ht="12.75" x14ac:dyDescent="0.2">
      <c r="A1374" s="30">
        <v>1371</v>
      </c>
      <c r="B1374" s="31"/>
      <c r="C1374" s="31"/>
      <c r="D1374" s="32"/>
      <c r="E1374" s="104"/>
      <c r="F1374" s="31"/>
      <c r="G1374" s="31"/>
      <c r="H1374" s="33"/>
      <c r="I1374" s="16"/>
      <c r="J1374" s="34"/>
      <c r="K1374" s="34"/>
      <c r="L1374" s="35"/>
      <c r="M1374" s="36"/>
      <c r="N1374" s="37"/>
      <c r="O1374" s="37"/>
      <c r="P1374" s="37"/>
      <c r="Q1374" s="38"/>
      <c r="R1374" s="38"/>
      <c r="S1374" s="37"/>
      <c r="T1374" s="39"/>
      <c r="U1374" s="39"/>
      <c r="V1374" s="40"/>
      <c r="X1374" t="str">
        <f>IF(('1 - Cover page'!$B$9-M1374)&lt;6,"&lt;=5 Days","&gt;5 Days")</f>
        <v>&lt;=5 Days</v>
      </c>
      <c r="Y1374" t="str">
        <f>IF(('1 - Cover page'!$B$9-M1374)=0,"0", IF(('1 - Cover page'!$B$9-M1374)= 1,"1", IF(('1 - Cover page'!$B$9-M1374)= 2,"2", IF(('1 - Cover page'!$B$9-M1374)= 3,"3", IF(('1 - Cover page'!$B$9-M1374)= 4,"4", IF(('1 - Cover page'!$B$9-M1374)= 5,"5", IF(('1 - Cover page'!$B$9-M1374)= 6,"6", IF(('1 - Cover page'!$B$9-M1374)= 7,"7", IF(('1 - Cover page'!$B$9-M1374)= 8,"8", IF(('1 - Cover page'!$B$9-M1374)= 9,"9", IF(('1 - Cover page'!$B$9-M1374)= 10,"10", IF(('1 - Cover page'!$B$9-M1374)= 11,"11", IF(('1 - Cover page'!$B$9-M1374)= 12,"12", IF(('1 - Cover page'!$B$9-M1374)= 13,"13", IF(('1 - Cover page'!$B$9-M1374)= 14,"14", IF(('1 - Cover page'!$B$9-M1374)= 15,"15",  ""))))))))))))))))</f>
        <v>0</v>
      </c>
      <c r="Z1374" t="str">
        <f>IF(('1 - Cover page'!$B$9-I1374)=0,"0", IF(('1 - Cover page'!$B$9-I1374)= 1,"1", IF(('1 - Cover page'!$B$9-I1374)= 2,"2", IF(('1 - Cover page'!$B$9-I1374)= 3,"3", IF(('1 - Cover page'!$B$9-I1374)= 4,"4", IF(('1 - Cover page'!$B$9-I1374)= 5,"5", IF(('1 - Cover page'!$B$9-I1374)= 6,"6", IF(('1 - Cover page'!$B$9-I1374)= 7,"7", IF(('1 - Cover page'!$B$9-I1374)= 8,"8", IF(('1 - Cover page'!$B$9-I1374)= 9,"9", IF(('1 - Cover page'!$B$9-I1374)= 10,"10", IF(('1 - Cover page'!$B$9-I1374)= 11,"11", IF(('1 - Cover page'!$B$9-I1374)= 12,"12", IF(('1 - Cover page'!$B$9-I1374)= 13,"13", IF(('1 - Cover page'!$B$9-I1374)= 14,"14", IF(('1 - Cover page'!$B$9-I1374)= 15,"15",  ""))))))))))))))))</f>
        <v>0</v>
      </c>
      <c r="AA1374" t="e">
        <f>VLOOKUP(E1374,'Age group'!$A$2:$B$7,2,TRUE)</f>
        <v>#N/A</v>
      </c>
    </row>
    <row r="1375" spans="1:27" ht="12.75" x14ac:dyDescent="0.2">
      <c r="A1375" s="30">
        <v>1372</v>
      </c>
      <c r="B1375" s="31"/>
      <c r="C1375" s="31"/>
      <c r="D1375" s="32"/>
      <c r="E1375" s="104"/>
      <c r="F1375" s="31"/>
      <c r="G1375" s="31"/>
      <c r="H1375" s="33"/>
      <c r="I1375" s="16"/>
      <c r="J1375" s="34"/>
      <c r="K1375" s="34"/>
      <c r="L1375" s="35"/>
      <c r="M1375" s="36"/>
      <c r="N1375" s="37"/>
      <c r="O1375" s="37"/>
      <c r="P1375" s="37"/>
      <c r="Q1375" s="38"/>
      <c r="R1375" s="38"/>
      <c r="S1375" s="37"/>
      <c r="T1375" s="39"/>
      <c r="U1375" s="39"/>
      <c r="V1375" s="40"/>
      <c r="X1375" t="str">
        <f>IF(('1 - Cover page'!$B$9-M1375)&lt;6,"&lt;=5 Days","&gt;5 Days")</f>
        <v>&lt;=5 Days</v>
      </c>
      <c r="Y1375" t="str">
        <f>IF(('1 - Cover page'!$B$9-M1375)=0,"0", IF(('1 - Cover page'!$B$9-M1375)= 1,"1", IF(('1 - Cover page'!$B$9-M1375)= 2,"2", IF(('1 - Cover page'!$B$9-M1375)= 3,"3", IF(('1 - Cover page'!$B$9-M1375)= 4,"4", IF(('1 - Cover page'!$B$9-M1375)= 5,"5", IF(('1 - Cover page'!$B$9-M1375)= 6,"6", IF(('1 - Cover page'!$B$9-M1375)= 7,"7", IF(('1 - Cover page'!$B$9-M1375)= 8,"8", IF(('1 - Cover page'!$B$9-M1375)= 9,"9", IF(('1 - Cover page'!$B$9-M1375)= 10,"10", IF(('1 - Cover page'!$B$9-M1375)= 11,"11", IF(('1 - Cover page'!$B$9-M1375)= 12,"12", IF(('1 - Cover page'!$B$9-M1375)= 13,"13", IF(('1 - Cover page'!$B$9-M1375)= 14,"14", IF(('1 - Cover page'!$B$9-M1375)= 15,"15",  ""))))))))))))))))</f>
        <v>0</v>
      </c>
      <c r="Z1375" t="str">
        <f>IF(('1 - Cover page'!$B$9-I1375)=0,"0", IF(('1 - Cover page'!$B$9-I1375)= 1,"1", IF(('1 - Cover page'!$B$9-I1375)= 2,"2", IF(('1 - Cover page'!$B$9-I1375)= 3,"3", IF(('1 - Cover page'!$B$9-I1375)= 4,"4", IF(('1 - Cover page'!$B$9-I1375)= 5,"5", IF(('1 - Cover page'!$B$9-I1375)= 6,"6", IF(('1 - Cover page'!$B$9-I1375)= 7,"7", IF(('1 - Cover page'!$B$9-I1375)= 8,"8", IF(('1 - Cover page'!$B$9-I1375)= 9,"9", IF(('1 - Cover page'!$B$9-I1375)= 10,"10", IF(('1 - Cover page'!$B$9-I1375)= 11,"11", IF(('1 - Cover page'!$B$9-I1375)= 12,"12", IF(('1 - Cover page'!$B$9-I1375)= 13,"13", IF(('1 - Cover page'!$B$9-I1375)= 14,"14", IF(('1 - Cover page'!$B$9-I1375)= 15,"15",  ""))))))))))))))))</f>
        <v>0</v>
      </c>
      <c r="AA1375" t="e">
        <f>VLOOKUP(E1375,'Age group'!$A$2:$B$7,2,TRUE)</f>
        <v>#N/A</v>
      </c>
    </row>
    <row r="1376" spans="1:27" ht="12.75" x14ac:dyDescent="0.2">
      <c r="A1376" s="30">
        <v>1373</v>
      </c>
      <c r="B1376" s="31"/>
      <c r="C1376" s="31"/>
      <c r="D1376" s="32"/>
      <c r="E1376" s="104"/>
      <c r="F1376" s="31"/>
      <c r="G1376" s="31"/>
      <c r="H1376" s="33"/>
      <c r="I1376" s="16"/>
      <c r="J1376" s="34"/>
      <c r="K1376" s="34"/>
      <c r="L1376" s="35"/>
      <c r="M1376" s="36"/>
      <c r="N1376" s="37"/>
      <c r="O1376" s="37"/>
      <c r="P1376" s="37"/>
      <c r="Q1376" s="38"/>
      <c r="R1376" s="38"/>
      <c r="S1376" s="37"/>
      <c r="T1376" s="39"/>
      <c r="U1376" s="39"/>
      <c r="V1376" s="40"/>
      <c r="X1376" t="str">
        <f>IF(('1 - Cover page'!$B$9-M1376)&lt;6,"&lt;=5 Days","&gt;5 Days")</f>
        <v>&lt;=5 Days</v>
      </c>
      <c r="Y1376" t="str">
        <f>IF(('1 - Cover page'!$B$9-M1376)=0,"0", IF(('1 - Cover page'!$B$9-M1376)= 1,"1", IF(('1 - Cover page'!$B$9-M1376)= 2,"2", IF(('1 - Cover page'!$B$9-M1376)= 3,"3", IF(('1 - Cover page'!$B$9-M1376)= 4,"4", IF(('1 - Cover page'!$B$9-M1376)= 5,"5", IF(('1 - Cover page'!$B$9-M1376)= 6,"6", IF(('1 - Cover page'!$B$9-M1376)= 7,"7", IF(('1 - Cover page'!$B$9-M1376)= 8,"8", IF(('1 - Cover page'!$B$9-M1376)= 9,"9", IF(('1 - Cover page'!$B$9-M1376)= 10,"10", IF(('1 - Cover page'!$B$9-M1376)= 11,"11", IF(('1 - Cover page'!$B$9-M1376)= 12,"12", IF(('1 - Cover page'!$B$9-M1376)= 13,"13", IF(('1 - Cover page'!$B$9-M1376)= 14,"14", IF(('1 - Cover page'!$B$9-M1376)= 15,"15",  ""))))))))))))))))</f>
        <v>0</v>
      </c>
      <c r="Z1376" t="str">
        <f>IF(('1 - Cover page'!$B$9-I1376)=0,"0", IF(('1 - Cover page'!$B$9-I1376)= 1,"1", IF(('1 - Cover page'!$B$9-I1376)= 2,"2", IF(('1 - Cover page'!$B$9-I1376)= 3,"3", IF(('1 - Cover page'!$B$9-I1376)= 4,"4", IF(('1 - Cover page'!$B$9-I1376)= 5,"5", IF(('1 - Cover page'!$B$9-I1376)= 6,"6", IF(('1 - Cover page'!$B$9-I1376)= 7,"7", IF(('1 - Cover page'!$B$9-I1376)= 8,"8", IF(('1 - Cover page'!$B$9-I1376)= 9,"9", IF(('1 - Cover page'!$B$9-I1376)= 10,"10", IF(('1 - Cover page'!$B$9-I1376)= 11,"11", IF(('1 - Cover page'!$B$9-I1376)= 12,"12", IF(('1 - Cover page'!$B$9-I1376)= 13,"13", IF(('1 - Cover page'!$B$9-I1376)= 14,"14", IF(('1 - Cover page'!$B$9-I1376)= 15,"15",  ""))))))))))))))))</f>
        <v>0</v>
      </c>
      <c r="AA1376" t="e">
        <f>VLOOKUP(E1376,'Age group'!$A$2:$B$7,2,TRUE)</f>
        <v>#N/A</v>
      </c>
    </row>
    <row r="1377" spans="1:27" ht="12.75" x14ac:dyDescent="0.2">
      <c r="A1377" s="30">
        <v>1374</v>
      </c>
      <c r="B1377" s="31"/>
      <c r="C1377" s="31"/>
      <c r="D1377" s="32"/>
      <c r="E1377" s="104"/>
      <c r="F1377" s="31"/>
      <c r="G1377" s="31"/>
      <c r="H1377" s="33"/>
      <c r="I1377" s="16"/>
      <c r="J1377" s="34"/>
      <c r="K1377" s="34"/>
      <c r="L1377" s="35"/>
      <c r="M1377" s="36"/>
      <c r="N1377" s="37"/>
      <c r="O1377" s="37"/>
      <c r="P1377" s="37"/>
      <c r="Q1377" s="38"/>
      <c r="R1377" s="38"/>
      <c r="S1377" s="37"/>
      <c r="T1377" s="39"/>
      <c r="U1377" s="39"/>
      <c r="V1377" s="40"/>
      <c r="X1377" t="str">
        <f>IF(('1 - Cover page'!$B$9-M1377)&lt;6,"&lt;=5 Days","&gt;5 Days")</f>
        <v>&lt;=5 Days</v>
      </c>
      <c r="Y1377" t="str">
        <f>IF(('1 - Cover page'!$B$9-M1377)=0,"0", IF(('1 - Cover page'!$B$9-M1377)= 1,"1", IF(('1 - Cover page'!$B$9-M1377)= 2,"2", IF(('1 - Cover page'!$B$9-M1377)= 3,"3", IF(('1 - Cover page'!$B$9-M1377)= 4,"4", IF(('1 - Cover page'!$B$9-M1377)= 5,"5", IF(('1 - Cover page'!$B$9-M1377)= 6,"6", IF(('1 - Cover page'!$B$9-M1377)= 7,"7", IF(('1 - Cover page'!$B$9-M1377)= 8,"8", IF(('1 - Cover page'!$B$9-M1377)= 9,"9", IF(('1 - Cover page'!$B$9-M1377)= 10,"10", IF(('1 - Cover page'!$B$9-M1377)= 11,"11", IF(('1 - Cover page'!$B$9-M1377)= 12,"12", IF(('1 - Cover page'!$B$9-M1377)= 13,"13", IF(('1 - Cover page'!$B$9-M1377)= 14,"14", IF(('1 - Cover page'!$B$9-M1377)= 15,"15",  ""))))))))))))))))</f>
        <v>0</v>
      </c>
      <c r="Z1377" t="str">
        <f>IF(('1 - Cover page'!$B$9-I1377)=0,"0", IF(('1 - Cover page'!$B$9-I1377)= 1,"1", IF(('1 - Cover page'!$B$9-I1377)= 2,"2", IF(('1 - Cover page'!$B$9-I1377)= 3,"3", IF(('1 - Cover page'!$B$9-I1377)= 4,"4", IF(('1 - Cover page'!$B$9-I1377)= 5,"5", IF(('1 - Cover page'!$B$9-I1377)= 6,"6", IF(('1 - Cover page'!$B$9-I1377)= 7,"7", IF(('1 - Cover page'!$B$9-I1377)= 8,"8", IF(('1 - Cover page'!$B$9-I1377)= 9,"9", IF(('1 - Cover page'!$B$9-I1377)= 10,"10", IF(('1 - Cover page'!$B$9-I1377)= 11,"11", IF(('1 - Cover page'!$B$9-I1377)= 12,"12", IF(('1 - Cover page'!$B$9-I1377)= 13,"13", IF(('1 - Cover page'!$B$9-I1377)= 14,"14", IF(('1 - Cover page'!$B$9-I1377)= 15,"15",  ""))))))))))))))))</f>
        <v>0</v>
      </c>
      <c r="AA1377" t="e">
        <f>VLOOKUP(E1377,'Age group'!$A$2:$B$7,2,TRUE)</f>
        <v>#N/A</v>
      </c>
    </row>
    <row r="1378" spans="1:27" ht="12.75" x14ac:dyDescent="0.2">
      <c r="A1378" s="30">
        <v>1375</v>
      </c>
      <c r="B1378" s="31"/>
      <c r="C1378" s="31"/>
      <c r="D1378" s="32"/>
      <c r="E1378" s="104"/>
      <c r="F1378" s="31"/>
      <c r="G1378" s="31"/>
      <c r="H1378" s="33"/>
      <c r="I1378" s="16"/>
      <c r="J1378" s="34"/>
      <c r="K1378" s="34"/>
      <c r="L1378" s="35"/>
      <c r="M1378" s="36"/>
      <c r="N1378" s="37"/>
      <c r="O1378" s="37"/>
      <c r="P1378" s="37"/>
      <c r="Q1378" s="38"/>
      <c r="R1378" s="38"/>
      <c r="S1378" s="37"/>
      <c r="T1378" s="39"/>
      <c r="U1378" s="39"/>
      <c r="V1378" s="40"/>
      <c r="X1378" t="str">
        <f>IF(('1 - Cover page'!$B$9-M1378)&lt;6,"&lt;=5 Days","&gt;5 Days")</f>
        <v>&lt;=5 Days</v>
      </c>
      <c r="Y1378" t="str">
        <f>IF(('1 - Cover page'!$B$9-M1378)=0,"0", IF(('1 - Cover page'!$B$9-M1378)= 1,"1", IF(('1 - Cover page'!$B$9-M1378)= 2,"2", IF(('1 - Cover page'!$B$9-M1378)= 3,"3", IF(('1 - Cover page'!$B$9-M1378)= 4,"4", IF(('1 - Cover page'!$B$9-M1378)= 5,"5", IF(('1 - Cover page'!$B$9-M1378)= 6,"6", IF(('1 - Cover page'!$B$9-M1378)= 7,"7", IF(('1 - Cover page'!$B$9-M1378)= 8,"8", IF(('1 - Cover page'!$B$9-M1378)= 9,"9", IF(('1 - Cover page'!$B$9-M1378)= 10,"10", IF(('1 - Cover page'!$B$9-M1378)= 11,"11", IF(('1 - Cover page'!$B$9-M1378)= 12,"12", IF(('1 - Cover page'!$B$9-M1378)= 13,"13", IF(('1 - Cover page'!$B$9-M1378)= 14,"14", IF(('1 - Cover page'!$B$9-M1378)= 15,"15",  ""))))))))))))))))</f>
        <v>0</v>
      </c>
      <c r="Z1378" t="str">
        <f>IF(('1 - Cover page'!$B$9-I1378)=0,"0", IF(('1 - Cover page'!$B$9-I1378)= 1,"1", IF(('1 - Cover page'!$B$9-I1378)= 2,"2", IF(('1 - Cover page'!$B$9-I1378)= 3,"3", IF(('1 - Cover page'!$B$9-I1378)= 4,"4", IF(('1 - Cover page'!$B$9-I1378)= 5,"5", IF(('1 - Cover page'!$B$9-I1378)= 6,"6", IF(('1 - Cover page'!$B$9-I1378)= 7,"7", IF(('1 - Cover page'!$B$9-I1378)= 8,"8", IF(('1 - Cover page'!$B$9-I1378)= 9,"9", IF(('1 - Cover page'!$B$9-I1378)= 10,"10", IF(('1 - Cover page'!$B$9-I1378)= 11,"11", IF(('1 - Cover page'!$B$9-I1378)= 12,"12", IF(('1 - Cover page'!$B$9-I1378)= 13,"13", IF(('1 - Cover page'!$B$9-I1378)= 14,"14", IF(('1 - Cover page'!$B$9-I1378)= 15,"15",  ""))))))))))))))))</f>
        <v>0</v>
      </c>
      <c r="AA1378" t="e">
        <f>VLOOKUP(E1378,'Age group'!$A$2:$B$7,2,TRUE)</f>
        <v>#N/A</v>
      </c>
    </row>
    <row r="1379" spans="1:27" ht="12.75" x14ac:dyDescent="0.2">
      <c r="A1379" s="30">
        <v>1376</v>
      </c>
      <c r="B1379" s="31"/>
      <c r="C1379" s="31"/>
      <c r="D1379" s="32"/>
      <c r="E1379" s="104"/>
      <c r="F1379" s="31"/>
      <c r="G1379" s="31"/>
      <c r="H1379" s="33"/>
      <c r="I1379" s="16"/>
      <c r="J1379" s="34"/>
      <c r="K1379" s="34"/>
      <c r="L1379" s="35"/>
      <c r="M1379" s="36"/>
      <c r="N1379" s="37"/>
      <c r="O1379" s="37"/>
      <c r="P1379" s="37"/>
      <c r="Q1379" s="38"/>
      <c r="R1379" s="38"/>
      <c r="S1379" s="37"/>
      <c r="T1379" s="39"/>
      <c r="U1379" s="39"/>
      <c r="V1379" s="40"/>
      <c r="X1379" t="str">
        <f>IF(('1 - Cover page'!$B$9-M1379)&lt;6,"&lt;=5 Days","&gt;5 Days")</f>
        <v>&lt;=5 Days</v>
      </c>
      <c r="Y1379" t="str">
        <f>IF(('1 - Cover page'!$B$9-M1379)=0,"0", IF(('1 - Cover page'!$B$9-M1379)= 1,"1", IF(('1 - Cover page'!$B$9-M1379)= 2,"2", IF(('1 - Cover page'!$B$9-M1379)= 3,"3", IF(('1 - Cover page'!$B$9-M1379)= 4,"4", IF(('1 - Cover page'!$B$9-M1379)= 5,"5", IF(('1 - Cover page'!$B$9-M1379)= 6,"6", IF(('1 - Cover page'!$B$9-M1379)= 7,"7", IF(('1 - Cover page'!$B$9-M1379)= 8,"8", IF(('1 - Cover page'!$B$9-M1379)= 9,"9", IF(('1 - Cover page'!$B$9-M1379)= 10,"10", IF(('1 - Cover page'!$B$9-M1379)= 11,"11", IF(('1 - Cover page'!$B$9-M1379)= 12,"12", IF(('1 - Cover page'!$B$9-M1379)= 13,"13", IF(('1 - Cover page'!$B$9-M1379)= 14,"14", IF(('1 - Cover page'!$B$9-M1379)= 15,"15",  ""))))))))))))))))</f>
        <v>0</v>
      </c>
      <c r="Z1379" t="str">
        <f>IF(('1 - Cover page'!$B$9-I1379)=0,"0", IF(('1 - Cover page'!$B$9-I1379)= 1,"1", IF(('1 - Cover page'!$B$9-I1379)= 2,"2", IF(('1 - Cover page'!$B$9-I1379)= 3,"3", IF(('1 - Cover page'!$B$9-I1379)= 4,"4", IF(('1 - Cover page'!$B$9-I1379)= 5,"5", IF(('1 - Cover page'!$B$9-I1379)= 6,"6", IF(('1 - Cover page'!$B$9-I1379)= 7,"7", IF(('1 - Cover page'!$B$9-I1379)= 8,"8", IF(('1 - Cover page'!$B$9-I1379)= 9,"9", IF(('1 - Cover page'!$B$9-I1379)= 10,"10", IF(('1 - Cover page'!$B$9-I1379)= 11,"11", IF(('1 - Cover page'!$B$9-I1379)= 12,"12", IF(('1 - Cover page'!$B$9-I1379)= 13,"13", IF(('1 - Cover page'!$B$9-I1379)= 14,"14", IF(('1 - Cover page'!$B$9-I1379)= 15,"15",  ""))))))))))))))))</f>
        <v>0</v>
      </c>
      <c r="AA1379" t="e">
        <f>VLOOKUP(E1379,'Age group'!$A$2:$B$7,2,TRUE)</f>
        <v>#N/A</v>
      </c>
    </row>
    <row r="1380" spans="1:27" ht="12.75" x14ac:dyDescent="0.2">
      <c r="A1380" s="30">
        <v>1377</v>
      </c>
      <c r="B1380" s="31"/>
      <c r="C1380" s="31"/>
      <c r="D1380" s="32"/>
      <c r="E1380" s="104"/>
      <c r="F1380" s="31"/>
      <c r="G1380" s="31"/>
      <c r="H1380" s="33"/>
      <c r="I1380" s="16"/>
      <c r="J1380" s="34"/>
      <c r="K1380" s="34"/>
      <c r="L1380" s="35"/>
      <c r="M1380" s="36"/>
      <c r="N1380" s="37"/>
      <c r="O1380" s="37"/>
      <c r="P1380" s="37"/>
      <c r="Q1380" s="38"/>
      <c r="R1380" s="38"/>
      <c r="S1380" s="37"/>
      <c r="T1380" s="39"/>
      <c r="U1380" s="39"/>
      <c r="V1380" s="40"/>
      <c r="X1380" t="str">
        <f>IF(('1 - Cover page'!$B$9-M1380)&lt;6,"&lt;=5 Days","&gt;5 Days")</f>
        <v>&lt;=5 Days</v>
      </c>
      <c r="Y1380" t="str">
        <f>IF(('1 - Cover page'!$B$9-M1380)=0,"0", IF(('1 - Cover page'!$B$9-M1380)= 1,"1", IF(('1 - Cover page'!$B$9-M1380)= 2,"2", IF(('1 - Cover page'!$B$9-M1380)= 3,"3", IF(('1 - Cover page'!$B$9-M1380)= 4,"4", IF(('1 - Cover page'!$B$9-M1380)= 5,"5", IF(('1 - Cover page'!$B$9-M1380)= 6,"6", IF(('1 - Cover page'!$B$9-M1380)= 7,"7", IF(('1 - Cover page'!$B$9-M1380)= 8,"8", IF(('1 - Cover page'!$B$9-M1380)= 9,"9", IF(('1 - Cover page'!$B$9-M1380)= 10,"10", IF(('1 - Cover page'!$B$9-M1380)= 11,"11", IF(('1 - Cover page'!$B$9-M1380)= 12,"12", IF(('1 - Cover page'!$B$9-M1380)= 13,"13", IF(('1 - Cover page'!$B$9-M1380)= 14,"14", IF(('1 - Cover page'!$B$9-M1380)= 15,"15",  ""))))))))))))))))</f>
        <v>0</v>
      </c>
      <c r="Z1380" t="str">
        <f>IF(('1 - Cover page'!$B$9-I1380)=0,"0", IF(('1 - Cover page'!$B$9-I1380)= 1,"1", IF(('1 - Cover page'!$B$9-I1380)= 2,"2", IF(('1 - Cover page'!$B$9-I1380)= 3,"3", IF(('1 - Cover page'!$B$9-I1380)= 4,"4", IF(('1 - Cover page'!$B$9-I1380)= 5,"5", IF(('1 - Cover page'!$B$9-I1380)= 6,"6", IF(('1 - Cover page'!$B$9-I1380)= 7,"7", IF(('1 - Cover page'!$B$9-I1380)= 8,"8", IF(('1 - Cover page'!$B$9-I1380)= 9,"9", IF(('1 - Cover page'!$B$9-I1380)= 10,"10", IF(('1 - Cover page'!$B$9-I1380)= 11,"11", IF(('1 - Cover page'!$B$9-I1380)= 12,"12", IF(('1 - Cover page'!$B$9-I1380)= 13,"13", IF(('1 - Cover page'!$B$9-I1380)= 14,"14", IF(('1 - Cover page'!$B$9-I1380)= 15,"15",  ""))))))))))))))))</f>
        <v>0</v>
      </c>
      <c r="AA1380" t="e">
        <f>VLOOKUP(E1380,'Age group'!$A$2:$B$7,2,TRUE)</f>
        <v>#N/A</v>
      </c>
    </row>
    <row r="1381" spans="1:27" ht="12.75" x14ac:dyDescent="0.2">
      <c r="A1381" s="30">
        <v>1378</v>
      </c>
      <c r="B1381" s="31"/>
      <c r="C1381" s="31"/>
      <c r="D1381" s="32"/>
      <c r="E1381" s="104"/>
      <c r="F1381" s="31"/>
      <c r="G1381" s="31"/>
      <c r="H1381" s="33"/>
      <c r="I1381" s="16"/>
      <c r="J1381" s="34"/>
      <c r="K1381" s="34"/>
      <c r="L1381" s="35"/>
      <c r="M1381" s="36"/>
      <c r="N1381" s="37"/>
      <c r="O1381" s="37"/>
      <c r="P1381" s="37"/>
      <c r="Q1381" s="38"/>
      <c r="R1381" s="38"/>
      <c r="S1381" s="37"/>
      <c r="T1381" s="39"/>
      <c r="U1381" s="39"/>
      <c r="V1381" s="40"/>
      <c r="X1381" t="str">
        <f>IF(('1 - Cover page'!$B$9-M1381)&lt;6,"&lt;=5 Days","&gt;5 Days")</f>
        <v>&lt;=5 Days</v>
      </c>
      <c r="Y1381" t="str">
        <f>IF(('1 - Cover page'!$B$9-M1381)=0,"0", IF(('1 - Cover page'!$B$9-M1381)= 1,"1", IF(('1 - Cover page'!$B$9-M1381)= 2,"2", IF(('1 - Cover page'!$B$9-M1381)= 3,"3", IF(('1 - Cover page'!$B$9-M1381)= 4,"4", IF(('1 - Cover page'!$B$9-M1381)= 5,"5", IF(('1 - Cover page'!$B$9-M1381)= 6,"6", IF(('1 - Cover page'!$B$9-M1381)= 7,"7", IF(('1 - Cover page'!$B$9-M1381)= 8,"8", IF(('1 - Cover page'!$B$9-M1381)= 9,"9", IF(('1 - Cover page'!$B$9-M1381)= 10,"10", IF(('1 - Cover page'!$B$9-M1381)= 11,"11", IF(('1 - Cover page'!$B$9-M1381)= 12,"12", IF(('1 - Cover page'!$B$9-M1381)= 13,"13", IF(('1 - Cover page'!$B$9-M1381)= 14,"14", IF(('1 - Cover page'!$B$9-M1381)= 15,"15",  ""))))))))))))))))</f>
        <v>0</v>
      </c>
      <c r="Z1381" t="str">
        <f>IF(('1 - Cover page'!$B$9-I1381)=0,"0", IF(('1 - Cover page'!$B$9-I1381)= 1,"1", IF(('1 - Cover page'!$B$9-I1381)= 2,"2", IF(('1 - Cover page'!$B$9-I1381)= 3,"3", IF(('1 - Cover page'!$B$9-I1381)= 4,"4", IF(('1 - Cover page'!$B$9-I1381)= 5,"5", IF(('1 - Cover page'!$B$9-I1381)= 6,"6", IF(('1 - Cover page'!$B$9-I1381)= 7,"7", IF(('1 - Cover page'!$B$9-I1381)= 8,"8", IF(('1 - Cover page'!$B$9-I1381)= 9,"9", IF(('1 - Cover page'!$B$9-I1381)= 10,"10", IF(('1 - Cover page'!$B$9-I1381)= 11,"11", IF(('1 - Cover page'!$B$9-I1381)= 12,"12", IF(('1 - Cover page'!$B$9-I1381)= 13,"13", IF(('1 - Cover page'!$B$9-I1381)= 14,"14", IF(('1 - Cover page'!$B$9-I1381)= 15,"15",  ""))))))))))))))))</f>
        <v>0</v>
      </c>
      <c r="AA1381" t="e">
        <f>VLOOKUP(E1381,'Age group'!$A$2:$B$7,2,TRUE)</f>
        <v>#N/A</v>
      </c>
    </row>
    <row r="1382" spans="1:27" ht="12.75" x14ac:dyDescent="0.2">
      <c r="A1382" s="30">
        <v>1379</v>
      </c>
      <c r="B1382" s="31"/>
      <c r="C1382" s="31"/>
      <c r="D1382" s="32"/>
      <c r="E1382" s="104"/>
      <c r="F1382" s="31"/>
      <c r="G1382" s="31"/>
      <c r="H1382" s="33"/>
      <c r="I1382" s="16"/>
      <c r="J1382" s="34"/>
      <c r="K1382" s="34"/>
      <c r="L1382" s="35"/>
      <c r="M1382" s="36"/>
      <c r="N1382" s="37"/>
      <c r="O1382" s="37"/>
      <c r="P1382" s="37"/>
      <c r="Q1382" s="38"/>
      <c r="R1382" s="38"/>
      <c r="S1382" s="37"/>
      <c r="T1382" s="39"/>
      <c r="U1382" s="39"/>
      <c r="V1382" s="40"/>
      <c r="X1382" t="str">
        <f>IF(('1 - Cover page'!$B$9-M1382)&lt;6,"&lt;=5 Days","&gt;5 Days")</f>
        <v>&lt;=5 Days</v>
      </c>
      <c r="Y1382" t="str">
        <f>IF(('1 - Cover page'!$B$9-M1382)=0,"0", IF(('1 - Cover page'!$B$9-M1382)= 1,"1", IF(('1 - Cover page'!$B$9-M1382)= 2,"2", IF(('1 - Cover page'!$B$9-M1382)= 3,"3", IF(('1 - Cover page'!$B$9-M1382)= 4,"4", IF(('1 - Cover page'!$B$9-M1382)= 5,"5", IF(('1 - Cover page'!$B$9-M1382)= 6,"6", IF(('1 - Cover page'!$B$9-M1382)= 7,"7", IF(('1 - Cover page'!$B$9-M1382)= 8,"8", IF(('1 - Cover page'!$B$9-M1382)= 9,"9", IF(('1 - Cover page'!$B$9-M1382)= 10,"10", IF(('1 - Cover page'!$B$9-M1382)= 11,"11", IF(('1 - Cover page'!$B$9-M1382)= 12,"12", IF(('1 - Cover page'!$B$9-M1382)= 13,"13", IF(('1 - Cover page'!$B$9-M1382)= 14,"14", IF(('1 - Cover page'!$B$9-M1382)= 15,"15",  ""))))))))))))))))</f>
        <v>0</v>
      </c>
      <c r="Z1382" t="str">
        <f>IF(('1 - Cover page'!$B$9-I1382)=0,"0", IF(('1 - Cover page'!$B$9-I1382)= 1,"1", IF(('1 - Cover page'!$B$9-I1382)= 2,"2", IF(('1 - Cover page'!$B$9-I1382)= 3,"3", IF(('1 - Cover page'!$B$9-I1382)= 4,"4", IF(('1 - Cover page'!$B$9-I1382)= 5,"5", IF(('1 - Cover page'!$B$9-I1382)= 6,"6", IF(('1 - Cover page'!$B$9-I1382)= 7,"7", IF(('1 - Cover page'!$B$9-I1382)= 8,"8", IF(('1 - Cover page'!$B$9-I1382)= 9,"9", IF(('1 - Cover page'!$B$9-I1382)= 10,"10", IF(('1 - Cover page'!$B$9-I1382)= 11,"11", IF(('1 - Cover page'!$B$9-I1382)= 12,"12", IF(('1 - Cover page'!$B$9-I1382)= 13,"13", IF(('1 - Cover page'!$B$9-I1382)= 14,"14", IF(('1 - Cover page'!$B$9-I1382)= 15,"15",  ""))))))))))))))))</f>
        <v>0</v>
      </c>
      <c r="AA1382" t="e">
        <f>VLOOKUP(E1382,'Age group'!$A$2:$B$7,2,TRUE)</f>
        <v>#N/A</v>
      </c>
    </row>
    <row r="1383" spans="1:27" ht="12.75" x14ac:dyDescent="0.2">
      <c r="A1383" s="30">
        <v>1380</v>
      </c>
      <c r="B1383" s="31"/>
      <c r="C1383" s="31"/>
      <c r="D1383" s="32"/>
      <c r="E1383" s="104"/>
      <c r="F1383" s="31"/>
      <c r="G1383" s="31"/>
      <c r="H1383" s="33"/>
      <c r="I1383" s="16"/>
      <c r="J1383" s="34"/>
      <c r="K1383" s="34"/>
      <c r="L1383" s="35"/>
      <c r="M1383" s="36"/>
      <c r="N1383" s="37"/>
      <c r="O1383" s="37"/>
      <c r="P1383" s="37"/>
      <c r="Q1383" s="38"/>
      <c r="R1383" s="38"/>
      <c r="S1383" s="37"/>
      <c r="T1383" s="39"/>
      <c r="U1383" s="39"/>
      <c r="V1383" s="40"/>
      <c r="X1383" t="str">
        <f>IF(('1 - Cover page'!$B$9-M1383)&lt;6,"&lt;=5 Days","&gt;5 Days")</f>
        <v>&lt;=5 Days</v>
      </c>
      <c r="Y1383" t="str">
        <f>IF(('1 - Cover page'!$B$9-M1383)=0,"0", IF(('1 - Cover page'!$B$9-M1383)= 1,"1", IF(('1 - Cover page'!$B$9-M1383)= 2,"2", IF(('1 - Cover page'!$B$9-M1383)= 3,"3", IF(('1 - Cover page'!$B$9-M1383)= 4,"4", IF(('1 - Cover page'!$B$9-M1383)= 5,"5", IF(('1 - Cover page'!$B$9-M1383)= 6,"6", IF(('1 - Cover page'!$B$9-M1383)= 7,"7", IF(('1 - Cover page'!$B$9-M1383)= 8,"8", IF(('1 - Cover page'!$B$9-M1383)= 9,"9", IF(('1 - Cover page'!$B$9-M1383)= 10,"10", IF(('1 - Cover page'!$B$9-M1383)= 11,"11", IF(('1 - Cover page'!$B$9-M1383)= 12,"12", IF(('1 - Cover page'!$B$9-M1383)= 13,"13", IF(('1 - Cover page'!$B$9-M1383)= 14,"14", IF(('1 - Cover page'!$B$9-M1383)= 15,"15",  ""))))))))))))))))</f>
        <v>0</v>
      </c>
      <c r="Z1383" t="str">
        <f>IF(('1 - Cover page'!$B$9-I1383)=0,"0", IF(('1 - Cover page'!$B$9-I1383)= 1,"1", IF(('1 - Cover page'!$B$9-I1383)= 2,"2", IF(('1 - Cover page'!$B$9-I1383)= 3,"3", IF(('1 - Cover page'!$B$9-I1383)= 4,"4", IF(('1 - Cover page'!$B$9-I1383)= 5,"5", IF(('1 - Cover page'!$B$9-I1383)= 6,"6", IF(('1 - Cover page'!$B$9-I1383)= 7,"7", IF(('1 - Cover page'!$B$9-I1383)= 8,"8", IF(('1 - Cover page'!$B$9-I1383)= 9,"9", IF(('1 - Cover page'!$B$9-I1383)= 10,"10", IF(('1 - Cover page'!$B$9-I1383)= 11,"11", IF(('1 - Cover page'!$B$9-I1383)= 12,"12", IF(('1 - Cover page'!$B$9-I1383)= 13,"13", IF(('1 - Cover page'!$B$9-I1383)= 14,"14", IF(('1 - Cover page'!$B$9-I1383)= 15,"15",  ""))))))))))))))))</f>
        <v>0</v>
      </c>
      <c r="AA1383" t="e">
        <f>VLOOKUP(E1383,'Age group'!$A$2:$B$7,2,TRUE)</f>
        <v>#N/A</v>
      </c>
    </row>
    <row r="1384" spans="1:27" ht="12.75" x14ac:dyDescent="0.2">
      <c r="A1384" s="30">
        <v>1381</v>
      </c>
      <c r="B1384" s="31"/>
      <c r="C1384" s="31"/>
      <c r="D1384" s="32"/>
      <c r="E1384" s="104"/>
      <c r="F1384" s="31"/>
      <c r="G1384" s="31"/>
      <c r="H1384" s="33"/>
      <c r="I1384" s="16"/>
      <c r="J1384" s="34"/>
      <c r="K1384" s="34"/>
      <c r="L1384" s="35"/>
      <c r="M1384" s="36"/>
      <c r="N1384" s="37"/>
      <c r="O1384" s="37"/>
      <c r="P1384" s="37"/>
      <c r="Q1384" s="38"/>
      <c r="R1384" s="38"/>
      <c r="S1384" s="37"/>
      <c r="T1384" s="39"/>
      <c r="U1384" s="39"/>
      <c r="V1384" s="40"/>
      <c r="X1384" t="str">
        <f>IF(('1 - Cover page'!$B$9-M1384)&lt;6,"&lt;=5 Days","&gt;5 Days")</f>
        <v>&lt;=5 Days</v>
      </c>
      <c r="Y1384" t="str">
        <f>IF(('1 - Cover page'!$B$9-M1384)=0,"0", IF(('1 - Cover page'!$B$9-M1384)= 1,"1", IF(('1 - Cover page'!$B$9-M1384)= 2,"2", IF(('1 - Cover page'!$B$9-M1384)= 3,"3", IF(('1 - Cover page'!$B$9-M1384)= 4,"4", IF(('1 - Cover page'!$B$9-M1384)= 5,"5", IF(('1 - Cover page'!$B$9-M1384)= 6,"6", IF(('1 - Cover page'!$B$9-M1384)= 7,"7", IF(('1 - Cover page'!$B$9-M1384)= 8,"8", IF(('1 - Cover page'!$B$9-M1384)= 9,"9", IF(('1 - Cover page'!$B$9-M1384)= 10,"10", IF(('1 - Cover page'!$B$9-M1384)= 11,"11", IF(('1 - Cover page'!$B$9-M1384)= 12,"12", IF(('1 - Cover page'!$B$9-M1384)= 13,"13", IF(('1 - Cover page'!$B$9-M1384)= 14,"14", IF(('1 - Cover page'!$B$9-M1384)= 15,"15",  ""))))))))))))))))</f>
        <v>0</v>
      </c>
      <c r="Z1384" t="str">
        <f>IF(('1 - Cover page'!$B$9-I1384)=0,"0", IF(('1 - Cover page'!$B$9-I1384)= 1,"1", IF(('1 - Cover page'!$B$9-I1384)= 2,"2", IF(('1 - Cover page'!$B$9-I1384)= 3,"3", IF(('1 - Cover page'!$B$9-I1384)= 4,"4", IF(('1 - Cover page'!$B$9-I1384)= 5,"5", IF(('1 - Cover page'!$B$9-I1384)= 6,"6", IF(('1 - Cover page'!$B$9-I1384)= 7,"7", IF(('1 - Cover page'!$B$9-I1384)= 8,"8", IF(('1 - Cover page'!$B$9-I1384)= 9,"9", IF(('1 - Cover page'!$B$9-I1384)= 10,"10", IF(('1 - Cover page'!$B$9-I1384)= 11,"11", IF(('1 - Cover page'!$B$9-I1384)= 12,"12", IF(('1 - Cover page'!$B$9-I1384)= 13,"13", IF(('1 - Cover page'!$B$9-I1384)= 14,"14", IF(('1 - Cover page'!$B$9-I1384)= 15,"15",  ""))))))))))))))))</f>
        <v>0</v>
      </c>
      <c r="AA1384" t="e">
        <f>VLOOKUP(E1384,'Age group'!$A$2:$B$7,2,TRUE)</f>
        <v>#N/A</v>
      </c>
    </row>
    <row r="1385" spans="1:27" ht="12.75" x14ac:dyDescent="0.2">
      <c r="A1385" s="30">
        <v>1382</v>
      </c>
      <c r="B1385" s="31"/>
      <c r="C1385" s="31"/>
      <c r="D1385" s="32"/>
      <c r="E1385" s="104"/>
      <c r="F1385" s="31"/>
      <c r="G1385" s="31"/>
      <c r="H1385" s="33"/>
      <c r="I1385" s="16"/>
      <c r="J1385" s="34"/>
      <c r="K1385" s="34"/>
      <c r="L1385" s="35"/>
      <c r="M1385" s="36"/>
      <c r="N1385" s="37"/>
      <c r="O1385" s="37"/>
      <c r="P1385" s="37"/>
      <c r="Q1385" s="38"/>
      <c r="R1385" s="38"/>
      <c r="S1385" s="37"/>
      <c r="T1385" s="39"/>
      <c r="U1385" s="39"/>
      <c r="V1385" s="40"/>
      <c r="X1385" t="str">
        <f>IF(('1 - Cover page'!$B$9-M1385)&lt;6,"&lt;=5 Days","&gt;5 Days")</f>
        <v>&lt;=5 Days</v>
      </c>
      <c r="Y1385" t="str">
        <f>IF(('1 - Cover page'!$B$9-M1385)=0,"0", IF(('1 - Cover page'!$B$9-M1385)= 1,"1", IF(('1 - Cover page'!$B$9-M1385)= 2,"2", IF(('1 - Cover page'!$B$9-M1385)= 3,"3", IF(('1 - Cover page'!$B$9-M1385)= 4,"4", IF(('1 - Cover page'!$B$9-M1385)= 5,"5", IF(('1 - Cover page'!$B$9-M1385)= 6,"6", IF(('1 - Cover page'!$B$9-M1385)= 7,"7", IF(('1 - Cover page'!$B$9-M1385)= 8,"8", IF(('1 - Cover page'!$B$9-M1385)= 9,"9", IF(('1 - Cover page'!$B$9-M1385)= 10,"10", IF(('1 - Cover page'!$B$9-M1385)= 11,"11", IF(('1 - Cover page'!$B$9-M1385)= 12,"12", IF(('1 - Cover page'!$B$9-M1385)= 13,"13", IF(('1 - Cover page'!$B$9-M1385)= 14,"14", IF(('1 - Cover page'!$B$9-M1385)= 15,"15",  ""))))))))))))))))</f>
        <v>0</v>
      </c>
      <c r="Z1385" t="str">
        <f>IF(('1 - Cover page'!$B$9-I1385)=0,"0", IF(('1 - Cover page'!$B$9-I1385)= 1,"1", IF(('1 - Cover page'!$B$9-I1385)= 2,"2", IF(('1 - Cover page'!$B$9-I1385)= 3,"3", IF(('1 - Cover page'!$B$9-I1385)= 4,"4", IF(('1 - Cover page'!$B$9-I1385)= 5,"5", IF(('1 - Cover page'!$B$9-I1385)= 6,"6", IF(('1 - Cover page'!$B$9-I1385)= 7,"7", IF(('1 - Cover page'!$B$9-I1385)= 8,"8", IF(('1 - Cover page'!$B$9-I1385)= 9,"9", IF(('1 - Cover page'!$B$9-I1385)= 10,"10", IF(('1 - Cover page'!$B$9-I1385)= 11,"11", IF(('1 - Cover page'!$B$9-I1385)= 12,"12", IF(('1 - Cover page'!$B$9-I1385)= 13,"13", IF(('1 - Cover page'!$B$9-I1385)= 14,"14", IF(('1 - Cover page'!$B$9-I1385)= 15,"15",  ""))))))))))))))))</f>
        <v>0</v>
      </c>
      <c r="AA1385" t="e">
        <f>VLOOKUP(E1385,'Age group'!$A$2:$B$7,2,TRUE)</f>
        <v>#N/A</v>
      </c>
    </row>
    <row r="1386" spans="1:27" ht="12.75" x14ac:dyDescent="0.2">
      <c r="A1386" s="30">
        <v>1383</v>
      </c>
      <c r="B1386" s="31"/>
      <c r="C1386" s="31"/>
      <c r="D1386" s="32"/>
      <c r="E1386" s="104"/>
      <c r="F1386" s="31"/>
      <c r="G1386" s="31"/>
      <c r="H1386" s="33"/>
      <c r="I1386" s="16"/>
      <c r="J1386" s="34"/>
      <c r="K1386" s="34"/>
      <c r="L1386" s="35"/>
      <c r="M1386" s="36"/>
      <c r="N1386" s="37"/>
      <c r="O1386" s="37"/>
      <c r="P1386" s="37"/>
      <c r="Q1386" s="38"/>
      <c r="R1386" s="38"/>
      <c r="S1386" s="37"/>
      <c r="T1386" s="39"/>
      <c r="U1386" s="39"/>
      <c r="V1386" s="40"/>
      <c r="X1386" t="str">
        <f>IF(('1 - Cover page'!$B$9-M1386)&lt;6,"&lt;=5 Days","&gt;5 Days")</f>
        <v>&lt;=5 Days</v>
      </c>
      <c r="Y1386" t="str">
        <f>IF(('1 - Cover page'!$B$9-M1386)=0,"0", IF(('1 - Cover page'!$B$9-M1386)= 1,"1", IF(('1 - Cover page'!$B$9-M1386)= 2,"2", IF(('1 - Cover page'!$B$9-M1386)= 3,"3", IF(('1 - Cover page'!$B$9-M1386)= 4,"4", IF(('1 - Cover page'!$B$9-M1386)= 5,"5", IF(('1 - Cover page'!$B$9-M1386)= 6,"6", IF(('1 - Cover page'!$B$9-M1386)= 7,"7", IF(('1 - Cover page'!$B$9-M1386)= 8,"8", IF(('1 - Cover page'!$B$9-M1386)= 9,"9", IF(('1 - Cover page'!$B$9-M1386)= 10,"10", IF(('1 - Cover page'!$B$9-M1386)= 11,"11", IF(('1 - Cover page'!$B$9-M1386)= 12,"12", IF(('1 - Cover page'!$B$9-M1386)= 13,"13", IF(('1 - Cover page'!$B$9-M1386)= 14,"14", IF(('1 - Cover page'!$B$9-M1386)= 15,"15",  ""))))))))))))))))</f>
        <v>0</v>
      </c>
      <c r="Z1386" t="str">
        <f>IF(('1 - Cover page'!$B$9-I1386)=0,"0", IF(('1 - Cover page'!$B$9-I1386)= 1,"1", IF(('1 - Cover page'!$B$9-I1386)= 2,"2", IF(('1 - Cover page'!$B$9-I1386)= 3,"3", IF(('1 - Cover page'!$B$9-I1386)= 4,"4", IF(('1 - Cover page'!$B$9-I1386)= 5,"5", IF(('1 - Cover page'!$B$9-I1386)= 6,"6", IF(('1 - Cover page'!$B$9-I1386)= 7,"7", IF(('1 - Cover page'!$B$9-I1386)= 8,"8", IF(('1 - Cover page'!$B$9-I1386)= 9,"9", IF(('1 - Cover page'!$B$9-I1386)= 10,"10", IF(('1 - Cover page'!$B$9-I1386)= 11,"11", IF(('1 - Cover page'!$B$9-I1386)= 12,"12", IF(('1 - Cover page'!$B$9-I1386)= 13,"13", IF(('1 - Cover page'!$B$9-I1386)= 14,"14", IF(('1 - Cover page'!$B$9-I1386)= 15,"15",  ""))))))))))))))))</f>
        <v>0</v>
      </c>
      <c r="AA1386" t="e">
        <f>VLOOKUP(E1386,'Age group'!$A$2:$B$7,2,TRUE)</f>
        <v>#N/A</v>
      </c>
    </row>
    <row r="1387" spans="1:27" ht="12.75" x14ac:dyDescent="0.2">
      <c r="A1387" s="30">
        <v>1384</v>
      </c>
      <c r="B1387" s="31"/>
      <c r="C1387" s="31"/>
      <c r="D1387" s="32"/>
      <c r="E1387" s="104"/>
      <c r="F1387" s="31"/>
      <c r="G1387" s="31"/>
      <c r="H1387" s="33"/>
      <c r="I1387" s="16"/>
      <c r="J1387" s="34"/>
      <c r="K1387" s="34"/>
      <c r="L1387" s="35"/>
      <c r="M1387" s="36"/>
      <c r="N1387" s="37"/>
      <c r="O1387" s="37"/>
      <c r="P1387" s="37"/>
      <c r="Q1387" s="38"/>
      <c r="R1387" s="38"/>
      <c r="S1387" s="37"/>
      <c r="T1387" s="39"/>
      <c r="U1387" s="39"/>
      <c r="V1387" s="40"/>
      <c r="X1387" t="str">
        <f>IF(('1 - Cover page'!$B$9-M1387)&lt;6,"&lt;=5 Days","&gt;5 Days")</f>
        <v>&lt;=5 Days</v>
      </c>
      <c r="Y1387" t="str">
        <f>IF(('1 - Cover page'!$B$9-M1387)=0,"0", IF(('1 - Cover page'!$B$9-M1387)= 1,"1", IF(('1 - Cover page'!$B$9-M1387)= 2,"2", IF(('1 - Cover page'!$B$9-M1387)= 3,"3", IF(('1 - Cover page'!$B$9-M1387)= 4,"4", IF(('1 - Cover page'!$B$9-M1387)= 5,"5", IF(('1 - Cover page'!$B$9-M1387)= 6,"6", IF(('1 - Cover page'!$B$9-M1387)= 7,"7", IF(('1 - Cover page'!$B$9-M1387)= 8,"8", IF(('1 - Cover page'!$B$9-M1387)= 9,"9", IF(('1 - Cover page'!$B$9-M1387)= 10,"10", IF(('1 - Cover page'!$B$9-M1387)= 11,"11", IF(('1 - Cover page'!$B$9-M1387)= 12,"12", IF(('1 - Cover page'!$B$9-M1387)= 13,"13", IF(('1 - Cover page'!$B$9-M1387)= 14,"14", IF(('1 - Cover page'!$B$9-M1387)= 15,"15",  ""))))))))))))))))</f>
        <v>0</v>
      </c>
      <c r="Z1387" t="str">
        <f>IF(('1 - Cover page'!$B$9-I1387)=0,"0", IF(('1 - Cover page'!$B$9-I1387)= 1,"1", IF(('1 - Cover page'!$B$9-I1387)= 2,"2", IF(('1 - Cover page'!$B$9-I1387)= 3,"3", IF(('1 - Cover page'!$B$9-I1387)= 4,"4", IF(('1 - Cover page'!$B$9-I1387)= 5,"5", IF(('1 - Cover page'!$B$9-I1387)= 6,"6", IF(('1 - Cover page'!$B$9-I1387)= 7,"7", IF(('1 - Cover page'!$B$9-I1387)= 8,"8", IF(('1 - Cover page'!$B$9-I1387)= 9,"9", IF(('1 - Cover page'!$B$9-I1387)= 10,"10", IF(('1 - Cover page'!$B$9-I1387)= 11,"11", IF(('1 - Cover page'!$B$9-I1387)= 12,"12", IF(('1 - Cover page'!$B$9-I1387)= 13,"13", IF(('1 - Cover page'!$B$9-I1387)= 14,"14", IF(('1 - Cover page'!$B$9-I1387)= 15,"15",  ""))))))))))))))))</f>
        <v>0</v>
      </c>
      <c r="AA1387" t="e">
        <f>VLOOKUP(E1387,'Age group'!$A$2:$B$7,2,TRUE)</f>
        <v>#N/A</v>
      </c>
    </row>
    <row r="1388" spans="1:27" ht="12.75" x14ac:dyDescent="0.2">
      <c r="A1388" s="30">
        <v>1385</v>
      </c>
      <c r="B1388" s="31"/>
      <c r="C1388" s="31"/>
      <c r="D1388" s="32"/>
      <c r="E1388" s="104"/>
      <c r="F1388" s="31"/>
      <c r="G1388" s="31"/>
      <c r="H1388" s="33"/>
      <c r="I1388" s="16"/>
      <c r="J1388" s="34"/>
      <c r="K1388" s="34"/>
      <c r="L1388" s="35"/>
      <c r="M1388" s="36"/>
      <c r="N1388" s="37"/>
      <c r="O1388" s="37"/>
      <c r="P1388" s="37"/>
      <c r="Q1388" s="38"/>
      <c r="R1388" s="38"/>
      <c r="S1388" s="37"/>
      <c r="T1388" s="39"/>
      <c r="U1388" s="39"/>
      <c r="V1388" s="40"/>
      <c r="X1388" t="str">
        <f>IF(('1 - Cover page'!$B$9-M1388)&lt;6,"&lt;=5 Days","&gt;5 Days")</f>
        <v>&lt;=5 Days</v>
      </c>
      <c r="Y1388" t="str">
        <f>IF(('1 - Cover page'!$B$9-M1388)=0,"0", IF(('1 - Cover page'!$B$9-M1388)= 1,"1", IF(('1 - Cover page'!$B$9-M1388)= 2,"2", IF(('1 - Cover page'!$B$9-M1388)= 3,"3", IF(('1 - Cover page'!$B$9-M1388)= 4,"4", IF(('1 - Cover page'!$B$9-M1388)= 5,"5", IF(('1 - Cover page'!$B$9-M1388)= 6,"6", IF(('1 - Cover page'!$B$9-M1388)= 7,"7", IF(('1 - Cover page'!$B$9-M1388)= 8,"8", IF(('1 - Cover page'!$B$9-M1388)= 9,"9", IF(('1 - Cover page'!$B$9-M1388)= 10,"10", IF(('1 - Cover page'!$B$9-M1388)= 11,"11", IF(('1 - Cover page'!$B$9-M1388)= 12,"12", IF(('1 - Cover page'!$B$9-M1388)= 13,"13", IF(('1 - Cover page'!$B$9-M1388)= 14,"14", IF(('1 - Cover page'!$B$9-M1388)= 15,"15",  ""))))))))))))))))</f>
        <v>0</v>
      </c>
      <c r="Z1388" t="str">
        <f>IF(('1 - Cover page'!$B$9-I1388)=0,"0", IF(('1 - Cover page'!$B$9-I1388)= 1,"1", IF(('1 - Cover page'!$B$9-I1388)= 2,"2", IF(('1 - Cover page'!$B$9-I1388)= 3,"3", IF(('1 - Cover page'!$B$9-I1388)= 4,"4", IF(('1 - Cover page'!$B$9-I1388)= 5,"5", IF(('1 - Cover page'!$B$9-I1388)= 6,"6", IF(('1 - Cover page'!$B$9-I1388)= 7,"7", IF(('1 - Cover page'!$B$9-I1388)= 8,"8", IF(('1 - Cover page'!$B$9-I1388)= 9,"9", IF(('1 - Cover page'!$B$9-I1388)= 10,"10", IF(('1 - Cover page'!$B$9-I1388)= 11,"11", IF(('1 - Cover page'!$B$9-I1388)= 12,"12", IF(('1 - Cover page'!$B$9-I1388)= 13,"13", IF(('1 - Cover page'!$B$9-I1388)= 14,"14", IF(('1 - Cover page'!$B$9-I1388)= 15,"15",  ""))))))))))))))))</f>
        <v>0</v>
      </c>
      <c r="AA1388" t="e">
        <f>VLOOKUP(E1388,'Age group'!$A$2:$B$7,2,TRUE)</f>
        <v>#N/A</v>
      </c>
    </row>
    <row r="1389" spans="1:27" ht="12.75" x14ac:dyDescent="0.2">
      <c r="A1389" s="30">
        <v>1386</v>
      </c>
      <c r="B1389" s="31"/>
      <c r="C1389" s="31"/>
      <c r="D1389" s="32"/>
      <c r="E1389" s="104"/>
      <c r="F1389" s="31"/>
      <c r="G1389" s="31"/>
      <c r="H1389" s="33"/>
      <c r="I1389" s="16"/>
      <c r="J1389" s="34"/>
      <c r="K1389" s="34"/>
      <c r="L1389" s="35"/>
      <c r="M1389" s="36"/>
      <c r="N1389" s="37"/>
      <c r="O1389" s="37"/>
      <c r="P1389" s="37"/>
      <c r="Q1389" s="38"/>
      <c r="R1389" s="38"/>
      <c r="S1389" s="37"/>
      <c r="T1389" s="39"/>
      <c r="U1389" s="39"/>
      <c r="V1389" s="40"/>
      <c r="X1389" t="str">
        <f>IF(('1 - Cover page'!$B$9-M1389)&lt;6,"&lt;=5 Days","&gt;5 Days")</f>
        <v>&lt;=5 Days</v>
      </c>
      <c r="Y1389" t="str">
        <f>IF(('1 - Cover page'!$B$9-M1389)=0,"0", IF(('1 - Cover page'!$B$9-M1389)= 1,"1", IF(('1 - Cover page'!$B$9-M1389)= 2,"2", IF(('1 - Cover page'!$B$9-M1389)= 3,"3", IF(('1 - Cover page'!$B$9-M1389)= 4,"4", IF(('1 - Cover page'!$B$9-M1389)= 5,"5", IF(('1 - Cover page'!$B$9-M1389)= 6,"6", IF(('1 - Cover page'!$B$9-M1389)= 7,"7", IF(('1 - Cover page'!$B$9-M1389)= 8,"8", IF(('1 - Cover page'!$B$9-M1389)= 9,"9", IF(('1 - Cover page'!$B$9-M1389)= 10,"10", IF(('1 - Cover page'!$B$9-M1389)= 11,"11", IF(('1 - Cover page'!$B$9-M1389)= 12,"12", IF(('1 - Cover page'!$B$9-M1389)= 13,"13", IF(('1 - Cover page'!$B$9-M1389)= 14,"14", IF(('1 - Cover page'!$B$9-M1389)= 15,"15",  ""))))))))))))))))</f>
        <v>0</v>
      </c>
      <c r="Z1389" t="str">
        <f>IF(('1 - Cover page'!$B$9-I1389)=0,"0", IF(('1 - Cover page'!$B$9-I1389)= 1,"1", IF(('1 - Cover page'!$B$9-I1389)= 2,"2", IF(('1 - Cover page'!$B$9-I1389)= 3,"3", IF(('1 - Cover page'!$B$9-I1389)= 4,"4", IF(('1 - Cover page'!$B$9-I1389)= 5,"5", IF(('1 - Cover page'!$B$9-I1389)= 6,"6", IF(('1 - Cover page'!$B$9-I1389)= 7,"7", IF(('1 - Cover page'!$B$9-I1389)= 8,"8", IF(('1 - Cover page'!$B$9-I1389)= 9,"9", IF(('1 - Cover page'!$B$9-I1389)= 10,"10", IF(('1 - Cover page'!$B$9-I1389)= 11,"11", IF(('1 - Cover page'!$B$9-I1389)= 12,"12", IF(('1 - Cover page'!$B$9-I1389)= 13,"13", IF(('1 - Cover page'!$B$9-I1389)= 14,"14", IF(('1 - Cover page'!$B$9-I1389)= 15,"15",  ""))))))))))))))))</f>
        <v>0</v>
      </c>
      <c r="AA1389" t="e">
        <f>VLOOKUP(E1389,'Age group'!$A$2:$B$7,2,TRUE)</f>
        <v>#N/A</v>
      </c>
    </row>
    <row r="1390" spans="1:27" ht="12.75" x14ac:dyDescent="0.2">
      <c r="A1390" s="30">
        <v>1387</v>
      </c>
      <c r="B1390" s="31"/>
      <c r="C1390" s="31"/>
      <c r="D1390" s="32"/>
      <c r="E1390" s="104"/>
      <c r="F1390" s="31"/>
      <c r="G1390" s="31"/>
      <c r="H1390" s="33"/>
      <c r="I1390" s="16"/>
      <c r="J1390" s="34"/>
      <c r="K1390" s="34"/>
      <c r="L1390" s="35"/>
      <c r="M1390" s="36"/>
      <c r="N1390" s="37"/>
      <c r="O1390" s="37"/>
      <c r="P1390" s="37"/>
      <c r="Q1390" s="38"/>
      <c r="R1390" s="38"/>
      <c r="S1390" s="37"/>
      <c r="T1390" s="39"/>
      <c r="U1390" s="39"/>
      <c r="V1390" s="40"/>
      <c r="X1390" t="str">
        <f>IF(('1 - Cover page'!$B$9-M1390)&lt;6,"&lt;=5 Days","&gt;5 Days")</f>
        <v>&lt;=5 Days</v>
      </c>
      <c r="Y1390" t="str">
        <f>IF(('1 - Cover page'!$B$9-M1390)=0,"0", IF(('1 - Cover page'!$B$9-M1390)= 1,"1", IF(('1 - Cover page'!$B$9-M1390)= 2,"2", IF(('1 - Cover page'!$B$9-M1390)= 3,"3", IF(('1 - Cover page'!$B$9-M1390)= 4,"4", IF(('1 - Cover page'!$B$9-M1390)= 5,"5", IF(('1 - Cover page'!$B$9-M1390)= 6,"6", IF(('1 - Cover page'!$B$9-M1390)= 7,"7", IF(('1 - Cover page'!$B$9-M1390)= 8,"8", IF(('1 - Cover page'!$B$9-M1390)= 9,"9", IF(('1 - Cover page'!$B$9-M1390)= 10,"10", IF(('1 - Cover page'!$B$9-M1390)= 11,"11", IF(('1 - Cover page'!$B$9-M1390)= 12,"12", IF(('1 - Cover page'!$B$9-M1390)= 13,"13", IF(('1 - Cover page'!$B$9-M1390)= 14,"14", IF(('1 - Cover page'!$B$9-M1390)= 15,"15",  ""))))))))))))))))</f>
        <v>0</v>
      </c>
      <c r="Z1390" t="str">
        <f>IF(('1 - Cover page'!$B$9-I1390)=0,"0", IF(('1 - Cover page'!$B$9-I1390)= 1,"1", IF(('1 - Cover page'!$B$9-I1390)= 2,"2", IF(('1 - Cover page'!$B$9-I1390)= 3,"3", IF(('1 - Cover page'!$B$9-I1390)= 4,"4", IF(('1 - Cover page'!$B$9-I1390)= 5,"5", IF(('1 - Cover page'!$B$9-I1390)= 6,"6", IF(('1 - Cover page'!$B$9-I1390)= 7,"7", IF(('1 - Cover page'!$B$9-I1390)= 8,"8", IF(('1 - Cover page'!$B$9-I1390)= 9,"9", IF(('1 - Cover page'!$B$9-I1390)= 10,"10", IF(('1 - Cover page'!$B$9-I1390)= 11,"11", IF(('1 - Cover page'!$B$9-I1390)= 12,"12", IF(('1 - Cover page'!$B$9-I1390)= 13,"13", IF(('1 - Cover page'!$B$9-I1390)= 14,"14", IF(('1 - Cover page'!$B$9-I1390)= 15,"15",  ""))))))))))))))))</f>
        <v>0</v>
      </c>
      <c r="AA1390" t="e">
        <f>VLOOKUP(E1390,'Age group'!$A$2:$B$7,2,TRUE)</f>
        <v>#N/A</v>
      </c>
    </row>
    <row r="1391" spans="1:27" ht="12.75" x14ac:dyDescent="0.2">
      <c r="A1391" s="30">
        <v>1388</v>
      </c>
      <c r="B1391" s="31"/>
      <c r="C1391" s="31"/>
      <c r="D1391" s="32"/>
      <c r="E1391" s="104"/>
      <c r="F1391" s="31"/>
      <c r="G1391" s="31"/>
      <c r="H1391" s="33"/>
      <c r="I1391" s="16"/>
      <c r="J1391" s="34"/>
      <c r="K1391" s="34"/>
      <c r="L1391" s="35"/>
      <c r="M1391" s="36"/>
      <c r="N1391" s="37"/>
      <c r="O1391" s="37"/>
      <c r="P1391" s="37"/>
      <c r="Q1391" s="38"/>
      <c r="R1391" s="38"/>
      <c r="S1391" s="37"/>
      <c r="T1391" s="39"/>
      <c r="U1391" s="39"/>
      <c r="V1391" s="40"/>
      <c r="X1391" t="str">
        <f>IF(('1 - Cover page'!$B$9-M1391)&lt;6,"&lt;=5 Days","&gt;5 Days")</f>
        <v>&lt;=5 Days</v>
      </c>
      <c r="Y1391" t="str">
        <f>IF(('1 - Cover page'!$B$9-M1391)=0,"0", IF(('1 - Cover page'!$B$9-M1391)= 1,"1", IF(('1 - Cover page'!$B$9-M1391)= 2,"2", IF(('1 - Cover page'!$B$9-M1391)= 3,"3", IF(('1 - Cover page'!$B$9-M1391)= 4,"4", IF(('1 - Cover page'!$B$9-M1391)= 5,"5", IF(('1 - Cover page'!$B$9-M1391)= 6,"6", IF(('1 - Cover page'!$B$9-M1391)= 7,"7", IF(('1 - Cover page'!$B$9-M1391)= 8,"8", IF(('1 - Cover page'!$B$9-M1391)= 9,"9", IF(('1 - Cover page'!$B$9-M1391)= 10,"10", IF(('1 - Cover page'!$B$9-M1391)= 11,"11", IF(('1 - Cover page'!$B$9-M1391)= 12,"12", IF(('1 - Cover page'!$B$9-M1391)= 13,"13", IF(('1 - Cover page'!$B$9-M1391)= 14,"14", IF(('1 - Cover page'!$B$9-M1391)= 15,"15",  ""))))))))))))))))</f>
        <v>0</v>
      </c>
      <c r="Z1391" t="str">
        <f>IF(('1 - Cover page'!$B$9-I1391)=0,"0", IF(('1 - Cover page'!$B$9-I1391)= 1,"1", IF(('1 - Cover page'!$B$9-I1391)= 2,"2", IF(('1 - Cover page'!$B$9-I1391)= 3,"3", IF(('1 - Cover page'!$B$9-I1391)= 4,"4", IF(('1 - Cover page'!$B$9-I1391)= 5,"5", IF(('1 - Cover page'!$B$9-I1391)= 6,"6", IF(('1 - Cover page'!$B$9-I1391)= 7,"7", IF(('1 - Cover page'!$B$9-I1391)= 8,"8", IF(('1 - Cover page'!$B$9-I1391)= 9,"9", IF(('1 - Cover page'!$B$9-I1391)= 10,"10", IF(('1 - Cover page'!$B$9-I1391)= 11,"11", IF(('1 - Cover page'!$B$9-I1391)= 12,"12", IF(('1 - Cover page'!$B$9-I1391)= 13,"13", IF(('1 - Cover page'!$B$9-I1391)= 14,"14", IF(('1 - Cover page'!$B$9-I1391)= 15,"15",  ""))))))))))))))))</f>
        <v>0</v>
      </c>
      <c r="AA1391" t="e">
        <f>VLOOKUP(E1391,'Age group'!$A$2:$B$7,2,TRUE)</f>
        <v>#N/A</v>
      </c>
    </row>
    <row r="1392" spans="1:27" ht="12.75" x14ac:dyDescent="0.2">
      <c r="A1392" s="30">
        <v>1389</v>
      </c>
      <c r="B1392" s="31"/>
      <c r="C1392" s="31"/>
      <c r="D1392" s="32"/>
      <c r="E1392" s="104"/>
      <c r="F1392" s="31"/>
      <c r="G1392" s="31"/>
      <c r="H1392" s="33"/>
      <c r="I1392" s="16"/>
      <c r="J1392" s="34"/>
      <c r="K1392" s="34"/>
      <c r="L1392" s="35"/>
      <c r="M1392" s="36"/>
      <c r="N1392" s="37"/>
      <c r="O1392" s="37"/>
      <c r="P1392" s="37"/>
      <c r="Q1392" s="38"/>
      <c r="R1392" s="38"/>
      <c r="S1392" s="37"/>
      <c r="T1392" s="39"/>
      <c r="U1392" s="39"/>
      <c r="V1392" s="40"/>
      <c r="X1392" t="str">
        <f>IF(('1 - Cover page'!$B$9-M1392)&lt;6,"&lt;=5 Days","&gt;5 Days")</f>
        <v>&lt;=5 Days</v>
      </c>
      <c r="Y1392" t="str">
        <f>IF(('1 - Cover page'!$B$9-M1392)=0,"0", IF(('1 - Cover page'!$B$9-M1392)= 1,"1", IF(('1 - Cover page'!$B$9-M1392)= 2,"2", IF(('1 - Cover page'!$B$9-M1392)= 3,"3", IF(('1 - Cover page'!$B$9-M1392)= 4,"4", IF(('1 - Cover page'!$B$9-M1392)= 5,"5", IF(('1 - Cover page'!$B$9-M1392)= 6,"6", IF(('1 - Cover page'!$B$9-M1392)= 7,"7", IF(('1 - Cover page'!$B$9-M1392)= 8,"8", IF(('1 - Cover page'!$B$9-M1392)= 9,"9", IF(('1 - Cover page'!$B$9-M1392)= 10,"10", IF(('1 - Cover page'!$B$9-M1392)= 11,"11", IF(('1 - Cover page'!$B$9-M1392)= 12,"12", IF(('1 - Cover page'!$B$9-M1392)= 13,"13", IF(('1 - Cover page'!$B$9-M1392)= 14,"14", IF(('1 - Cover page'!$B$9-M1392)= 15,"15",  ""))))))))))))))))</f>
        <v>0</v>
      </c>
      <c r="Z1392" t="str">
        <f>IF(('1 - Cover page'!$B$9-I1392)=0,"0", IF(('1 - Cover page'!$B$9-I1392)= 1,"1", IF(('1 - Cover page'!$B$9-I1392)= 2,"2", IF(('1 - Cover page'!$B$9-I1392)= 3,"3", IF(('1 - Cover page'!$B$9-I1392)= 4,"4", IF(('1 - Cover page'!$B$9-I1392)= 5,"5", IF(('1 - Cover page'!$B$9-I1392)= 6,"6", IF(('1 - Cover page'!$B$9-I1392)= 7,"7", IF(('1 - Cover page'!$B$9-I1392)= 8,"8", IF(('1 - Cover page'!$B$9-I1392)= 9,"9", IF(('1 - Cover page'!$B$9-I1392)= 10,"10", IF(('1 - Cover page'!$B$9-I1392)= 11,"11", IF(('1 - Cover page'!$B$9-I1392)= 12,"12", IF(('1 - Cover page'!$B$9-I1392)= 13,"13", IF(('1 - Cover page'!$B$9-I1392)= 14,"14", IF(('1 - Cover page'!$B$9-I1392)= 15,"15",  ""))))))))))))))))</f>
        <v>0</v>
      </c>
      <c r="AA1392" t="e">
        <f>VLOOKUP(E1392,'Age group'!$A$2:$B$7,2,TRUE)</f>
        <v>#N/A</v>
      </c>
    </row>
    <row r="1393" spans="1:27" ht="12.75" x14ac:dyDescent="0.2">
      <c r="A1393" s="30">
        <v>1390</v>
      </c>
      <c r="B1393" s="31"/>
      <c r="C1393" s="31"/>
      <c r="D1393" s="32"/>
      <c r="E1393" s="104"/>
      <c r="F1393" s="31"/>
      <c r="G1393" s="31"/>
      <c r="H1393" s="33"/>
      <c r="I1393" s="16"/>
      <c r="J1393" s="34"/>
      <c r="K1393" s="34"/>
      <c r="L1393" s="35"/>
      <c r="M1393" s="36"/>
      <c r="N1393" s="37"/>
      <c r="O1393" s="37"/>
      <c r="P1393" s="37"/>
      <c r="Q1393" s="38"/>
      <c r="R1393" s="38"/>
      <c r="S1393" s="37"/>
      <c r="T1393" s="39"/>
      <c r="U1393" s="39"/>
      <c r="V1393" s="40"/>
      <c r="X1393" t="str">
        <f>IF(('1 - Cover page'!$B$9-M1393)&lt;6,"&lt;=5 Days","&gt;5 Days")</f>
        <v>&lt;=5 Days</v>
      </c>
      <c r="Y1393" t="str">
        <f>IF(('1 - Cover page'!$B$9-M1393)=0,"0", IF(('1 - Cover page'!$B$9-M1393)= 1,"1", IF(('1 - Cover page'!$B$9-M1393)= 2,"2", IF(('1 - Cover page'!$B$9-M1393)= 3,"3", IF(('1 - Cover page'!$B$9-M1393)= 4,"4", IF(('1 - Cover page'!$B$9-M1393)= 5,"5", IF(('1 - Cover page'!$B$9-M1393)= 6,"6", IF(('1 - Cover page'!$B$9-M1393)= 7,"7", IF(('1 - Cover page'!$B$9-M1393)= 8,"8", IF(('1 - Cover page'!$B$9-M1393)= 9,"9", IF(('1 - Cover page'!$B$9-M1393)= 10,"10", IF(('1 - Cover page'!$B$9-M1393)= 11,"11", IF(('1 - Cover page'!$B$9-M1393)= 12,"12", IF(('1 - Cover page'!$B$9-M1393)= 13,"13", IF(('1 - Cover page'!$B$9-M1393)= 14,"14", IF(('1 - Cover page'!$B$9-M1393)= 15,"15",  ""))))))))))))))))</f>
        <v>0</v>
      </c>
      <c r="Z1393" t="str">
        <f>IF(('1 - Cover page'!$B$9-I1393)=0,"0", IF(('1 - Cover page'!$B$9-I1393)= 1,"1", IF(('1 - Cover page'!$B$9-I1393)= 2,"2", IF(('1 - Cover page'!$B$9-I1393)= 3,"3", IF(('1 - Cover page'!$B$9-I1393)= 4,"4", IF(('1 - Cover page'!$B$9-I1393)= 5,"5", IF(('1 - Cover page'!$B$9-I1393)= 6,"6", IF(('1 - Cover page'!$B$9-I1393)= 7,"7", IF(('1 - Cover page'!$B$9-I1393)= 8,"8", IF(('1 - Cover page'!$B$9-I1393)= 9,"9", IF(('1 - Cover page'!$B$9-I1393)= 10,"10", IF(('1 - Cover page'!$B$9-I1393)= 11,"11", IF(('1 - Cover page'!$B$9-I1393)= 12,"12", IF(('1 - Cover page'!$B$9-I1393)= 13,"13", IF(('1 - Cover page'!$B$9-I1393)= 14,"14", IF(('1 - Cover page'!$B$9-I1393)= 15,"15",  ""))))))))))))))))</f>
        <v>0</v>
      </c>
      <c r="AA1393" t="e">
        <f>VLOOKUP(E1393,'Age group'!$A$2:$B$7,2,TRUE)</f>
        <v>#N/A</v>
      </c>
    </row>
    <row r="1394" spans="1:27" ht="12.75" x14ac:dyDescent="0.2">
      <c r="A1394" s="30">
        <v>1391</v>
      </c>
      <c r="B1394" s="31"/>
      <c r="C1394" s="31"/>
      <c r="D1394" s="32"/>
      <c r="E1394" s="104"/>
      <c r="F1394" s="31"/>
      <c r="G1394" s="31"/>
      <c r="H1394" s="33"/>
      <c r="I1394" s="16"/>
      <c r="J1394" s="34"/>
      <c r="K1394" s="34"/>
      <c r="L1394" s="35"/>
      <c r="M1394" s="36"/>
      <c r="N1394" s="37"/>
      <c r="O1394" s="37"/>
      <c r="P1394" s="37"/>
      <c r="Q1394" s="38"/>
      <c r="R1394" s="38"/>
      <c r="S1394" s="37"/>
      <c r="T1394" s="39"/>
      <c r="U1394" s="39"/>
      <c r="V1394" s="40"/>
      <c r="X1394" t="str">
        <f>IF(('1 - Cover page'!$B$9-M1394)&lt;6,"&lt;=5 Days","&gt;5 Days")</f>
        <v>&lt;=5 Days</v>
      </c>
      <c r="Y1394" t="str">
        <f>IF(('1 - Cover page'!$B$9-M1394)=0,"0", IF(('1 - Cover page'!$B$9-M1394)= 1,"1", IF(('1 - Cover page'!$B$9-M1394)= 2,"2", IF(('1 - Cover page'!$B$9-M1394)= 3,"3", IF(('1 - Cover page'!$B$9-M1394)= 4,"4", IF(('1 - Cover page'!$B$9-M1394)= 5,"5", IF(('1 - Cover page'!$B$9-M1394)= 6,"6", IF(('1 - Cover page'!$B$9-M1394)= 7,"7", IF(('1 - Cover page'!$B$9-M1394)= 8,"8", IF(('1 - Cover page'!$B$9-M1394)= 9,"9", IF(('1 - Cover page'!$B$9-M1394)= 10,"10", IF(('1 - Cover page'!$B$9-M1394)= 11,"11", IF(('1 - Cover page'!$B$9-M1394)= 12,"12", IF(('1 - Cover page'!$B$9-M1394)= 13,"13", IF(('1 - Cover page'!$B$9-M1394)= 14,"14", IF(('1 - Cover page'!$B$9-M1394)= 15,"15",  ""))))))))))))))))</f>
        <v>0</v>
      </c>
      <c r="Z1394" t="str">
        <f>IF(('1 - Cover page'!$B$9-I1394)=0,"0", IF(('1 - Cover page'!$B$9-I1394)= 1,"1", IF(('1 - Cover page'!$B$9-I1394)= 2,"2", IF(('1 - Cover page'!$B$9-I1394)= 3,"3", IF(('1 - Cover page'!$B$9-I1394)= 4,"4", IF(('1 - Cover page'!$B$9-I1394)= 5,"5", IF(('1 - Cover page'!$B$9-I1394)= 6,"6", IF(('1 - Cover page'!$B$9-I1394)= 7,"7", IF(('1 - Cover page'!$B$9-I1394)= 8,"8", IF(('1 - Cover page'!$B$9-I1394)= 9,"9", IF(('1 - Cover page'!$B$9-I1394)= 10,"10", IF(('1 - Cover page'!$B$9-I1394)= 11,"11", IF(('1 - Cover page'!$B$9-I1394)= 12,"12", IF(('1 - Cover page'!$B$9-I1394)= 13,"13", IF(('1 - Cover page'!$B$9-I1394)= 14,"14", IF(('1 - Cover page'!$B$9-I1394)= 15,"15",  ""))))))))))))))))</f>
        <v>0</v>
      </c>
      <c r="AA1394" t="e">
        <f>VLOOKUP(E1394,'Age group'!$A$2:$B$7,2,TRUE)</f>
        <v>#N/A</v>
      </c>
    </row>
    <row r="1395" spans="1:27" ht="12.75" x14ac:dyDescent="0.2">
      <c r="A1395" s="30">
        <v>1392</v>
      </c>
      <c r="B1395" s="31"/>
      <c r="C1395" s="31"/>
      <c r="D1395" s="32"/>
      <c r="E1395" s="104"/>
      <c r="F1395" s="31"/>
      <c r="G1395" s="31"/>
      <c r="H1395" s="33"/>
      <c r="I1395" s="16"/>
      <c r="J1395" s="34"/>
      <c r="K1395" s="34"/>
      <c r="L1395" s="35"/>
      <c r="M1395" s="36"/>
      <c r="N1395" s="37"/>
      <c r="O1395" s="37"/>
      <c r="P1395" s="37"/>
      <c r="Q1395" s="38"/>
      <c r="R1395" s="38"/>
      <c r="S1395" s="37"/>
      <c r="T1395" s="39"/>
      <c r="U1395" s="39"/>
      <c r="V1395" s="40"/>
      <c r="X1395" t="str">
        <f>IF(('1 - Cover page'!$B$9-M1395)&lt;6,"&lt;=5 Days","&gt;5 Days")</f>
        <v>&lt;=5 Days</v>
      </c>
      <c r="Y1395" t="str">
        <f>IF(('1 - Cover page'!$B$9-M1395)=0,"0", IF(('1 - Cover page'!$B$9-M1395)= 1,"1", IF(('1 - Cover page'!$B$9-M1395)= 2,"2", IF(('1 - Cover page'!$B$9-M1395)= 3,"3", IF(('1 - Cover page'!$B$9-M1395)= 4,"4", IF(('1 - Cover page'!$B$9-M1395)= 5,"5", IF(('1 - Cover page'!$B$9-M1395)= 6,"6", IF(('1 - Cover page'!$B$9-M1395)= 7,"7", IF(('1 - Cover page'!$B$9-M1395)= 8,"8", IF(('1 - Cover page'!$B$9-M1395)= 9,"9", IF(('1 - Cover page'!$B$9-M1395)= 10,"10", IF(('1 - Cover page'!$B$9-M1395)= 11,"11", IF(('1 - Cover page'!$B$9-M1395)= 12,"12", IF(('1 - Cover page'!$B$9-M1395)= 13,"13", IF(('1 - Cover page'!$B$9-M1395)= 14,"14", IF(('1 - Cover page'!$B$9-M1395)= 15,"15",  ""))))))))))))))))</f>
        <v>0</v>
      </c>
      <c r="Z1395" t="str">
        <f>IF(('1 - Cover page'!$B$9-I1395)=0,"0", IF(('1 - Cover page'!$B$9-I1395)= 1,"1", IF(('1 - Cover page'!$B$9-I1395)= 2,"2", IF(('1 - Cover page'!$B$9-I1395)= 3,"3", IF(('1 - Cover page'!$B$9-I1395)= 4,"4", IF(('1 - Cover page'!$B$9-I1395)= 5,"5", IF(('1 - Cover page'!$B$9-I1395)= 6,"6", IF(('1 - Cover page'!$B$9-I1395)= 7,"7", IF(('1 - Cover page'!$B$9-I1395)= 8,"8", IF(('1 - Cover page'!$B$9-I1395)= 9,"9", IF(('1 - Cover page'!$B$9-I1395)= 10,"10", IF(('1 - Cover page'!$B$9-I1395)= 11,"11", IF(('1 - Cover page'!$B$9-I1395)= 12,"12", IF(('1 - Cover page'!$B$9-I1395)= 13,"13", IF(('1 - Cover page'!$B$9-I1395)= 14,"14", IF(('1 - Cover page'!$B$9-I1395)= 15,"15",  ""))))))))))))))))</f>
        <v>0</v>
      </c>
      <c r="AA1395" t="e">
        <f>VLOOKUP(E1395,'Age group'!$A$2:$B$7,2,TRUE)</f>
        <v>#N/A</v>
      </c>
    </row>
    <row r="1396" spans="1:27" ht="12.75" x14ac:dyDescent="0.2">
      <c r="A1396" s="30">
        <v>1393</v>
      </c>
      <c r="B1396" s="31"/>
      <c r="C1396" s="31"/>
      <c r="D1396" s="32"/>
      <c r="E1396" s="104"/>
      <c r="F1396" s="31"/>
      <c r="G1396" s="31"/>
      <c r="H1396" s="33"/>
      <c r="I1396" s="16"/>
      <c r="J1396" s="34"/>
      <c r="K1396" s="34"/>
      <c r="L1396" s="35"/>
      <c r="M1396" s="36"/>
      <c r="N1396" s="37"/>
      <c r="O1396" s="37"/>
      <c r="P1396" s="37"/>
      <c r="Q1396" s="38"/>
      <c r="R1396" s="38"/>
      <c r="S1396" s="37"/>
      <c r="T1396" s="39"/>
      <c r="U1396" s="39"/>
      <c r="V1396" s="40"/>
      <c r="X1396" t="str">
        <f>IF(('1 - Cover page'!$B$9-M1396)&lt;6,"&lt;=5 Days","&gt;5 Days")</f>
        <v>&lt;=5 Days</v>
      </c>
      <c r="Y1396" t="str">
        <f>IF(('1 - Cover page'!$B$9-M1396)=0,"0", IF(('1 - Cover page'!$B$9-M1396)= 1,"1", IF(('1 - Cover page'!$B$9-M1396)= 2,"2", IF(('1 - Cover page'!$B$9-M1396)= 3,"3", IF(('1 - Cover page'!$B$9-M1396)= 4,"4", IF(('1 - Cover page'!$B$9-M1396)= 5,"5", IF(('1 - Cover page'!$B$9-M1396)= 6,"6", IF(('1 - Cover page'!$B$9-M1396)= 7,"7", IF(('1 - Cover page'!$B$9-M1396)= 8,"8", IF(('1 - Cover page'!$B$9-M1396)= 9,"9", IF(('1 - Cover page'!$B$9-M1396)= 10,"10", IF(('1 - Cover page'!$B$9-M1396)= 11,"11", IF(('1 - Cover page'!$B$9-M1396)= 12,"12", IF(('1 - Cover page'!$B$9-M1396)= 13,"13", IF(('1 - Cover page'!$B$9-M1396)= 14,"14", IF(('1 - Cover page'!$B$9-M1396)= 15,"15",  ""))))))))))))))))</f>
        <v>0</v>
      </c>
      <c r="Z1396" t="str">
        <f>IF(('1 - Cover page'!$B$9-I1396)=0,"0", IF(('1 - Cover page'!$B$9-I1396)= 1,"1", IF(('1 - Cover page'!$B$9-I1396)= 2,"2", IF(('1 - Cover page'!$B$9-I1396)= 3,"3", IF(('1 - Cover page'!$B$9-I1396)= 4,"4", IF(('1 - Cover page'!$B$9-I1396)= 5,"5", IF(('1 - Cover page'!$B$9-I1396)= 6,"6", IF(('1 - Cover page'!$B$9-I1396)= 7,"7", IF(('1 - Cover page'!$B$9-I1396)= 8,"8", IF(('1 - Cover page'!$B$9-I1396)= 9,"9", IF(('1 - Cover page'!$B$9-I1396)= 10,"10", IF(('1 - Cover page'!$B$9-I1396)= 11,"11", IF(('1 - Cover page'!$B$9-I1396)= 12,"12", IF(('1 - Cover page'!$B$9-I1396)= 13,"13", IF(('1 - Cover page'!$B$9-I1396)= 14,"14", IF(('1 - Cover page'!$B$9-I1396)= 15,"15",  ""))))))))))))))))</f>
        <v>0</v>
      </c>
      <c r="AA1396" t="e">
        <f>VLOOKUP(E1396,'Age group'!$A$2:$B$7,2,TRUE)</f>
        <v>#N/A</v>
      </c>
    </row>
    <row r="1397" spans="1:27" ht="12.75" x14ac:dyDescent="0.2">
      <c r="A1397" s="30">
        <v>1394</v>
      </c>
      <c r="B1397" s="31"/>
      <c r="C1397" s="31"/>
      <c r="D1397" s="32"/>
      <c r="E1397" s="104"/>
      <c r="F1397" s="31"/>
      <c r="G1397" s="31"/>
      <c r="H1397" s="33"/>
      <c r="I1397" s="16"/>
      <c r="J1397" s="34"/>
      <c r="K1397" s="34"/>
      <c r="L1397" s="35"/>
      <c r="M1397" s="36"/>
      <c r="N1397" s="37"/>
      <c r="O1397" s="37"/>
      <c r="P1397" s="37"/>
      <c r="Q1397" s="38"/>
      <c r="R1397" s="38"/>
      <c r="S1397" s="37"/>
      <c r="T1397" s="39"/>
      <c r="U1397" s="39"/>
      <c r="V1397" s="40"/>
      <c r="X1397" t="str">
        <f>IF(('1 - Cover page'!$B$9-M1397)&lt;6,"&lt;=5 Days","&gt;5 Days")</f>
        <v>&lt;=5 Days</v>
      </c>
      <c r="Y1397" t="str">
        <f>IF(('1 - Cover page'!$B$9-M1397)=0,"0", IF(('1 - Cover page'!$B$9-M1397)= 1,"1", IF(('1 - Cover page'!$B$9-M1397)= 2,"2", IF(('1 - Cover page'!$B$9-M1397)= 3,"3", IF(('1 - Cover page'!$B$9-M1397)= 4,"4", IF(('1 - Cover page'!$B$9-M1397)= 5,"5", IF(('1 - Cover page'!$B$9-M1397)= 6,"6", IF(('1 - Cover page'!$B$9-M1397)= 7,"7", IF(('1 - Cover page'!$B$9-M1397)= 8,"8", IF(('1 - Cover page'!$B$9-M1397)= 9,"9", IF(('1 - Cover page'!$B$9-M1397)= 10,"10", IF(('1 - Cover page'!$B$9-M1397)= 11,"11", IF(('1 - Cover page'!$B$9-M1397)= 12,"12", IF(('1 - Cover page'!$B$9-M1397)= 13,"13", IF(('1 - Cover page'!$B$9-M1397)= 14,"14", IF(('1 - Cover page'!$B$9-M1397)= 15,"15",  ""))))))))))))))))</f>
        <v>0</v>
      </c>
      <c r="Z1397" t="str">
        <f>IF(('1 - Cover page'!$B$9-I1397)=0,"0", IF(('1 - Cover page'!$B$9-I1397)= 1,"1", IF(('1 - Cover page'!$B$9-I1397)= 2,"2", IF(('1 - Cover page'!$B$9-I1397)= 3,"3", IF(('1 - Cover page'!$B$9-I1397)= 4,"4", IF(('1 - Cover page'!$B$9-I1397)= 5,"5", IF(('1 - Cover page'!$B$9-I1397)= 6,"6", IF(('1 - Cover page'!$B$9-I1397)= 7,"7", IF(('1 - Cover page'!$B$9-I1397)= 8,"8", IF(('1 - Cover page'!$B$9-I1397)= 9,"9", IF(('1 - Cover page'!$B$9-I1397)= 10,"10", IF(('1 - Cover page'!$B$9-I1397)= 11,"11", IF(('1 - Cover page'!$B$9-I1397)= 12,"12", IF(('1 - Cover page'!$B$9-I1397)= 13,"13", IF(('1 - Cover page'!$B$9-I1397)= 14,"14", IF(('1 - Cover page'!$B$9-I1397)= 15,"15",  ""))))))))))))))))</f>
        <v>0</v>
      </c>
      <c r="AA1397" t="e">
        <f>VLOOKUP(E1397,'Age group'!$A$2:$B$7,2,TRUE)</f>
        <v>#N/A</v>
      </c>
    </row>
    <row r="1398" spans="1:27" ht="12.75" x14ac:dyDescent="0.2">
      <c r="A1398" s="30">
        <v>1395</v>
      </c>
      <c r="B1398" s="31"/>
      <c r="C1398" s="31"/>
      <c r="D1398" s="32"/>
      <c r="E1398" s="104"/>
      <c r="F1398" s="31"/>
      <c r="G1398" s="31"/>
      <c r="H1398" s="33"/>
      <c r="I1398" s="16"/>
      <c r="J1398" s="34"/>
      <c r="K1398" s="34"/>
      <c r="L1398" s="35"/>
      <c r="M1398" s="36"/>
      <c r="N1398" s="37"/>
      <c r="O1398" s="37"/>
      <c r="P1398" s="37"/>
      <c r="Q1398" s="38"/>
      <c r="R1398" s="38"/>
      <c r="S1398" s="37"/>
      <c r="T1398" s="39"/>
      <c r="U1398" s="39"/>
      <c r="V1398" s="40"/>
      <c r="X1398" t="str">
        <f>IF(('1 - Cover page'!$B$9-M1398)&lt;6,"&lt;=5 Days","&gt;5 Days")</f>
        <v>&lt;=5 Days</v>
      </c>
      <c r="Y1398" t="str">
        <f>IF(('1 - Cover page'!$B$9-M1398)=0,"0", IF(('1 - Cover page'!$B$9-M1398)= 1,"1", IF(('1 - Cover page'!$B$9-M1398)= 2,"2", IF(('1 - Cover page'!$B$9-M1398)= 3,"3", IF(('1 - Cover page'!$B$9-M1398)= 4,"4", IF(('1 - Cover page'!$B$9-M1398)= 5,"5", IF(('1 - Cover page'!$B$9-M1398)= 6,"6", IF(('1 - Cover page'!$B$9-M1398)= 7,"7", IF(('1 - Cover page'!$B$9-M1398)= 8,"8", IF(('1 - Cover page'!$B$9-M1398)= 9,"9", IF(('1 - Cover page'!$B$9-M1398)= 10,"10", IF(('1 - Cover page'!$B$9-M1398)= 11,"11", IF(('1 - Cover page'!$B$9-M1398)= 12,"12", IF(('1 - Cover page'!$B$9-M1398)= 13,"13", IF(('1 - Cover page'!$B$9-M1398)= 14,"14", IF(('1 - Cover page'!$B$9-M1398)= 15,"15",  ""))))))))))))))))</f>
        <v>0</v>
      </c>
      <c r="Z1398" t="str">
        <f>IF(('1 - Cover page'!$B$9-I1398)=0,"0", IF(('1 - Cover page'!$B$9-I1398)= 1,"1", IF(('1 - Cover page'!$B$9-I1398)= 2,"2", IF(('1 - Cover page'!$B$9-I1398)= 3,"3", IF(('1 - Cover page'!$B$9-I1398)= 4,"4", IF(('1 - Cover page'!$B$9-I1398)= 5,"5", IF(('1 - Cover page'!$B$9-I1398)= 6,"6", IF(('1 - Cover page'!$B$9-I1398)= 7,"7", IF(('1 - Cover page'!$B$9-I1398)= 8,"8", IF(('1 - Cover page'!$B$9-I1398)= 9,"9", IF(('1 - Cover page'!$B$9-I1398)= 10,"10", IF(('1 - Cover page'!$B$9-I1398)= 11,"11", IF(('1 - Cover page'!$B$9-I1398)= 12,"12", IF(('1 - Cover page'!$B$9-I1398)= 13,"13", IF(('1 - Cover page'!$B$9-I1398)= 14,"14", IF(('1 - Cover page'!$B$9-I1398)= 15,"15",  ""))))))))))))))))</f>
        <v>0</v>
      </c>
      <c r="AA1398" t="e">
        <f>VLOOKUP(E1398,'Age group'!$A$2:$B$7,2,TRUE)</f>
        <v>#N/A</v>
      </c>
    </row>
    <row r="1399" spans="1:27" ht="12.75" x14ac:dyDescent="0.2">
      <c r="A1399" s="30">
        <v>1396</v>
      </c>
      <c r="B1399" s="31"/>
      <c r="C1399" s="31"/>
      <c r="D1399" s="32"/>
      <c r="E1399" s="104"/>
      <c r="F1399" s="31"/>
      <c r="G1399" s="31"/>
      <c r="H1399" s="33"/>
      <c r="I1399" s="16"/>
      <c r="J1399" s="34"/>
      <c r="K1399" s="34"/>
      <c r="L1399" s="35"/>
      <c r="M1399" s="36"/>
      <c r="N1399" s="37"/>
      <c r="O1399" s="37"/>
      <c r="P1399" s="37"/>
      <c r="Q1399" s="38"/>
      <c r="R1399" s="38"/>
      <c r="S1399" s="37"/>
      <c r="T1399" s="39"/>
      <c r="U1399" s="39"/>
      <c r="V1399" s="40"/>
      <c r="X1399" t="str">
        <f>IF(('1 - Cover page'!$B$9-M1399)&lt;6,"&lt;=5 Days","&gt;5 Days")</f>
        <v>&lt;=5 Days</v>
      </c>
      <c r="Y1399" t="str">
        <f>IF(('1 - Cover page'!$B$9-M1399)=0,"0", IF(('1 - Cover page'!$B$9-M1399)= 1,"1", IF(('1 - Cover page'!$B$9-M1399)= 2,"2", IF(('1 - Cover page'!$B$9-M1399)= 3,"3", IF(('1 - Cover page'!$B$9-M1399)= 4,"4", IF(('1 - Cover page'!$B$9-M1399)= 5,"5", IF(('1 - Cover page'!$B$9-M1399)= 6,"6", IF(('1 - Cover page'!$B$9-M1399)= 7,"7", IF(('1 - Cover page'!$B$9-M1399)= 8,"8", IF(('1 - Cover page'!$B$9-M1399)= 9,"9", IF(('1 - Cover page'!$B$9-M1399)= 10,"10", IF(('1 - Cover page'!$B$9-M1399)= 11,"11", IF(('1 - Cover page'!$B$9-M1399)= 12,"12", IF(('1 - Cover page'!$B$9-M1399)= 13,"13", IF(('1 - Cover page'!$B$9-M1399)= 14,"14", IF(('1 - Cover page'!$B$9-M1399)= 15,"15",  ""))))))))))))))))</f>
        <v>0</v>
      </c>
      <c r="Z1399" t="str">
        <f>IF(('1 - Cover page'!$B$9-I1399)=0,"0", IF(('1 - Cover page'!$B$9-I1399)= 1,"1", IF(('1 - Cover page'!$B$9-I1399)= 2,"2", IF(('1 - Cover page'!$B$9-I1399)= 3,"3", IF(('1 - Cover page'!$B$9-I1399)= 4,"4", IF(('1 - Cover page'!$B$9-I1399)= 5,"5", IF(('1 - Cover page'!$B$9-I1399)= 6,"6", IF(('1 - Cover page'!$B$9-I1399)= 7,"7", IF(('1 - Cover page'!$B$9-I1399)= 8,"8", IF(('1 - Cover page'!$B$9-I1399)= 9,"9", IF(('1 - Cover page'!$B$9-I1399)= 10,"10", IF(('1 - Cover page'!$B$9-I1399)= 11,"11", IF(('1 - Cover page'!$B$9-I1399)= 12,"12", IF(('1 - Cover page'!$B$9-I1399)= 13,"13", IF(('1 - Cover page'!$B$9-I1399)= 14,"14", IF(('1 - Cover page'!$B$9-I1399)= 15,"15",  ""))))))))))))))))</f>
        <v>0</v>
      </c>
      <c r="AA1399" t="e">
        <f>VLOOKUP(E1399,'Age group'!$A$2:$B$7,2,TRUE)</f>
        <v>#N/A</v>
      </c>
    </row>
    <row r="1400" spans="1:27" ht="12.75" x14ac:dyDescent="0.2">
      <c r="A1400" s="30">
        <v>1397</v>
      </c>
      <c r="B1400" s="31"/>
      <c r="C1400" s="31"/>
      <c r="D1400" s="32"/>
      <c r="E1400" s="104"/>
      <c r="F1400" s="31"/>
      <c r="G1400" s="31"/>
      <c r="H1400" s="33"/>
      <c r="I1400" s="16"/>
      <c r="J1400" s="34"/>
      <c r="K1400" s="34"/>
      <c r="L1400" s="35"/>
      <c r="M1400" s="36"/>
      <c r="N1400" s="37"/>
      <c r="O1400" s="37"/>
      <c r="P1400" s="37"/>
      <c r="Q1400" s="38"/>
      <c r="R1400" s="38"/>
      <c r="S1400" s="37"/>
      <c r="T1400" s="39"/>
      <c r="U1400" s="39"/>
      <c r="V1400" s="40"/>
      <c r="X1400" t="str">
        <f>IF(('1 - Cover page'!$B$9-M1400)&lt;6,"&lt;=5 Days","&gt;5 Days")</f>
        <v>&lt;=5 Days</v>
      </c>
      <c r="Y1400" t="str">
        <f>IF(('1 - Cover page'!$B$9-M1400)=0,"0", IF(('1 - Cover page'!$B$9-M1400)= 1,"1", IF(('1 - Cover page'!$B$9-M1400)= 2,"2", IF(('1 - Cover page'!$B$9-M1400)= 3,"3", IF(('1 - Cover page'!$B$9-M1400)= 4,"4", IF(('1 - Cover page'!$B$9-M1400)= 5,"5", IF(('1 - Cover page'!$B$9-M1400)= 6,"6", IF(('1 - Cover page'!$B$9-M1400)= 7,"7", IF(('1 - Cover page'!$B$9-M1400)= 8,"8", IF(('1 - Cover page'!$B$9-M1400)= 9,"9", IF(('1 - Cover page'!$B$9-M1400)= 10,"10", IF(('1 - Cover page'!$B$9-M1400)= 11,"11", IF(('1 - Cover page'!$B$9-M1400)= 12,"12", IF(('1 - Cover page'!$B$9-M1400)= 13,"13", IF(('1 - Cover page'!$B$9-M1400)= 14,"14", IF(('1 - Cover page'!$B$9-M1400)= 15,"15",  ""))))))))))))))))</f>
        <v>0</v>
      </c>
      <c r="Z1400" t="str">
        <f>IF(('1 - Cover page'!$B$9-I1400)=0,"0", IF(('1 - Cover page'!$B$9-I1400)= 1,"1", IF(('1 - Cover page'!$B$9-I1400)= 2,"2", IF(('1 - Cover page'!$B$9-I1400)= 3,"3", IF(('1 - Cover page'!$B$9-I1400)= 4,"4", IF(('1 - Cover page'!$B$9-I1400)= 5,"5", IF(('1 - Cover page'!$B$9-I1400)= 6,"6", IF(('1 - Cover page'!$B$9-I1400)= 7,"7", IF(('1 - Cover page'!$B$9-I1400)= 8,"8", IF(('1 - Cover page'!$B$9-I1400)= 9,"9", IF(('1 - Cover page'!$B$9-I1400)= 10,"10", IF(('1 - Cover page'!$B$9-I1400)= 11,"11", IF(('1 - Cover page'!$B$9-I1400)= 12,"12", IF(('1 - Cover page'!$B$9-I1400)= 13,"13", IF(('1 - Cover page'!$B$9-I1400)= 14,"14", IF(('1 - Cover page'!$B$9-I1400)= 15,"15",  ""))))))))))))))))</f>
        <v>0</v>
      </c>
      <c r="AA1400" t="e">
        <f>VLOOKUP(E1400,'Age group'!$A$2:$B$7,2,TRUE)</f>
        <v>#N/A</v>
      </c>
    </row>
    <row r="1401" spans="1:27" ht="12.75" x14ac:dyDescent="0.2">
      <c r="A1401" s="30">
        <v>1398</v>
      </c>
      <c r="B1401" s="31"/>
      <c r="C1401" s="31"/>
      <c r="D1401" s="32"/>
      <c r="E1401" s="104"/>
      <c r="F1401" s="31"/>
      <c r="G1401" s="31"/>
      <c r="H1401" s="33"/>
      <c r="I1401" s="16"/>
      <c r="J1401" s="34"/>
      <c r="K1401" s="34"/>
      <c r="L1401" s="35"/>
      <c r="M1401" s="36"/>
      <c r="N1401" s="37"/>
      <c r="O1401" s="37"/>
      <c r="P1401" s="37"/>
      <c r="Q1401" s="38"/>
      <c r="R1401" s="38"/>
      <c r="S1401" s="37"/>
      <c r="T1401" s="39"/>
      <c r="U1401" s="39"/>
      <c r="V1401" s="40"/>
      <c r="X1401" t="str">
        <f>IF(('1 - Cover page'!$B$9-M1401)&lt;6,"&lt;=5 Days","&gt;5 Days")</f>
        <v>&lt;=5 Days</v>
      </c>
      <c r="Y1401" t="str">
        <f>IF(('1 - Cover page'!$B$9-M1401)=0,"0", IF(('1 - Cover page'!$B$9-M1401)= 1,"1", IF(('1 - Cover page'!$B$9-M1401)= 2,"2", IF(('1 - Cover page'!$B$9-M1401)= 3,"3", IF(('1 - Cover page'!$B$9-M1401)= 4,"4", IF(('1 - Cover page'!$B$9-M1401)= 5,"5", IF(('1 - Cover page'!$B$9-M1401)= 6,"6", IF(('1 - Cover page'!$B$9-M1401)= 7,"7", IF(('1 - Cover page'!$B$9-M1401)= 8,"8", IF(('1 - Cover page'!$B$9-M1401)= 9,"9", IF(('1 - Cover page'!$B$9-M1401)= 10,"10", IF(('1 - Cover page'!$B$9-M1401)= 11,"11", IF(('1 - Cover page'!$B$9-M1401)= 12,"12", IF(('1 - Cover page'!$B$9-M1401)= 13,"13", IF(('1 - Cover page'!$B$9-M1401)= 14,"14", IF(('1 - Cover page'!$B$9-M1401)= 15,"15",  ""))))))))))))))))</f>
        <v>0</v>
      </c>
      <c r="Z1401" t="str">
        <f>IF(('1 - Cover page'!$B$9-I1401)=0,"0", IF(('1 - Cover page'!$B$9-I1401)= 1,"1", IF(('1 - Cover page'!$B$9-I1401)= 2,"2", IF(('1 - Cover page'!$B$9-I1401)= 3,"3", IF(('1 - Cover page'!$B$9-I1401)= 4,"4", IF(('1 - Cover page'!$B$9-I1401)= 5,"5", IF(('1 - Cover page'!$B$9-I1401)= 6,"6", IF(('1 - Cover page'!$B$9-I1401)= 7,"7", IF(('1 - Cover page'!$B$9-I1401)= 8,"8", IF(('1 - Cover page'!$B$9-I1401)= 9,"9", IF(('1 - Cover page'!$B$9-I1401)= 10,"10", IF(('1 - Cover page'!$B$9-I1401)= 11,"11", IF(('1 - Cover page'!$B$9-I1401)= 12,"12", IF(('1 - Cover page'!$B$9-I1401)= 13,"13", IF(('1 - Cover page'!$B$9-I1401)= 14,"14", IF(('1 - Cover page'!$B$9-I1401)= 15,"15",  ""))))))))))))))))</f>
        <v>0</v>
      </c>
      <c r="AA1401" t="e">
        <f>VLOOKUP(E1401,'Age group'!$A$2:$B$7,2,TRUE)</f>
        <v>#N/A</v>
      </c>
    </row>
    <row r="1402" spans="1:27" ht="12.75" x14ac:dyDescent="0.2">
      <c r="A1402" s="30">
        <v>1399</v>
      </c>
      <c r="B1402" s="31"/>
      <c r="C1402" s="31"/>
      <c r="D1402" s="32"/>
      <c r="E1402" s="104"/>
      <c r="F1402" s="31"/>
      <c r="G1402" s="31"/>
      <c r="H1402" s="33"/>
      <c r="I1402" s="16"/>
      <c r="J1402" s="34"/>
      <c r="K1402" s="34"/>
      <c r="L1402" s="35"/>
      <c r="M1402" s="36"/>
      <c r="N1402" s="37"/>
      <c r="O1402" s="37"/>
      <c r="P1402" s="37"/>
      <c r="Q1402" s="38"/>
      <c r="R1402" s="38"/>
      <c r="S1402" s="37"/>
      <c r="T1402" s="39"/>
      <c r="U1402" s="39"/>
      <c r="V1402" s="40"/>
      <c r="X1402" t="str">
        <f>IF(('1 - Cover page'!$B$9-M1402)&lt;6,"&lt;=5 Days","&gt;5 Days")</f>
        <v>&lt;=5 Days</v>
      </c>
      <c r="Y1402" t="str">
        <f>IF(('1 - Cover page'!$B$9-M1402)=0,"0", IF(('1 - Cover page'!$B$9-M1402)= 1,"1", IF(('1 - Cover page'!$B$9-M1402)= 2,"2", IF(('1 - Cover page'!$B$9-M1402)= 3,"3", IF(('1 - Cover page'!$B$9-M1402)= 4,"4", IF(('1 - Cover page'!$B$9-M1402)= 5,"5", IF(('1 - Cover page'!$B$9-M1402)= 6,"6", IF(('1 - Cover page'!$B$9-M1402)= 7,"7", IF(('1 - Cover page'!$B$9-M1402)= 8,"8", IF(('1 - Cover page'!$B$9-M1402)= 9,"9", IF(('1 - Cover page'!$B$9-M1402)= 10,"10", IF(('1 - Cover page'!$B$9-M1402)= 11,"11", IF(('1 - Cover page'!$B$9-M1402)= 12,"12", IF(('1 - Cover page'!$B$9-M1402)= 13,"13", IF(('1 - Cover page'!$B$9-M1402)= 14,"14", IF(('1 - Cover page'!$B$9-M1402)= 15,"15",  ""))))))))))))))))</f>
        <v>0</v>
      </c>
      <c r="Z1402" t="str">
        <f>IF(('1 - Cover page'!$B$9-I1402)=0,"0", IF(('1 - Cover page'!$B$9-I1402)= 1,"1", IF(('1 - Cover page'!$B$9-I1402)= 2,"2", IF(('1 - Cover page'!$B$9-I1402)= 3,"3", IF(('1 - Cover page'!$B$9-I1402)= 4,"4", IF(('1 - Cover page'!$B$9-I1402)= 5,"5", IF(('1 - Cover page'!$B$9-I1402)= 6,"6", IF(('1 - Cover page'!$B$9-I1402)= 7,"7", IF(('1 - Cover page'!$B$9-I1402)= 8,"8", IF(('1 - Cover page'!$B$9-I1402)= 9,"9", IF(('1 - Cover page'!$B$9-I1402)= 10,"10", IF(('1 - Cover page'!$B$9-I1402)= 11,"11", IF(('1 - Cover page'!$B$9-I1402)= 12,"12", IF(('1 - Cover page'!$B$9-I1402)= 13,"13", IF(('1 - Cover page'!$B$9-I1402)= 14,"14", IF(('1 - Cover page'!$B$9-I1402)= 15,"15",  ""))))))))))))))))</f>
        <v>0</v>
      </c>
      <c r="AA1402" t="e">
        <f>VLOOKUP(E1402,'Age group'!$A$2:$B$7,2,TRUE)</f>
        <v>#N/A</v>
      </c>
    </row>
    <row r="1403" spans="1:27" ht="12.75" x14ac:dyDescent="0.2">
      <c r="A1403" s="30">
        <v>1400</v>
      </c>
      <c r="B1403" s="31"/>
      <c r="C1403" s="31"/>
      <c r="D1403" s="32"/>
      <c r="E1403" s="104"/>
      <c r="F1403" s="31"/>
      <c r="G1403" s="31"/>
      <c r="H1403" s="33"/>
      <c r="I1403" s="16"/>
      <c r="J1403" s="34"/>
      <c r="K1403" s="34"/>
      <c r="L1403" s="35"/>
      <c r="M1403" s="36"/>
      <c r="N1403" s="37"/>
      <c r="O1403" s="37"/>
      <c r="P1403" s="37"/>
      <c r="Q1403" s="38"/>
      <c r="R1403" s="38"/>
      <c r="S1403" s="37"/>
      <c r="T1403" s="39"/>
      <c r="U1403" s="39"/>
      <c r="V1403" s="40"/>
      <c r="X1403" t="str">
        <f>IF(('1 - Cover page'!$B$9-M1403)&lt;6,"&lt;=5 Days","&gt;5 Days")</f>
        <v>&lt;=5 Days</v>
      </c>
      <c r="Y1403" t="str">
        <f>IF(('1 - Cover page'!$B$9-M1403)=0,"0", IF(('1 - Cover page'!$B$9-M1403)= 1,"1", IF(('1 - Cover page'!$B$9-M1403)= 2,"2", IF(('1 - Cover page'!$B$9-M1403)= 3,"3", IF(('1 - Cover page'!$B$9-M1403)= 4,"4", IF(('1 - Cover page'!$B$9-M1403)= 5,"5", IF(('1 - Cover page'!$B$9-M1403)= 6,"6", IF(('1 - Cover page'!$B$9-M1403)= 7,"7", IF(('1 - Cover page'!$B$9-M1403)= 8,"8", IF(('1 - Cover page'!$B$9-M1403)= 9,"9", IF(('1 - Cover page'!$B$9-M1403)= 10,"10", IF(('1 - Cover page'!$B$9-M1403)= 11,"11", IF(('1 - Cover page'!$B$9-M1403)= 12,"12", IF(('1 - Cover page'!$B$9-M1403)= 13,"13", IF(('1 - Cover page'!$B$9-M1403)= 14,"14", IF(('1 - Cover page'!$B$9-M1403)= 15,"15",  ""))))))))))))))))</f>
        <v>0</v>
      </c>
      <c r="Z1403" t="str">
        <f>IF(('1 - Cover page'!$B$9-I1403)=0,"0", IF(('1 - Cover page'!$B$9-I1403)= 1,"1", IF(('1 - Cover page'!$B$9-I1403)= 2,"2", IF(('1 - Cover page'!$B$9-I1403)= 3,"3", IF(('1 - Cover page'!$B$9-I1403)= 4,"4", IF(('1 - Cover page'!$B$9-I1403)= 5,"5", IF(('1 - Cover page'!$B$9-I1403)= 6,"6", IF(('1 - Cover page'!$B$9-I1403)= 7,"7", IF(('1 - Cover page'!$B$9-I1403)= 8,"8", IF(('1 - Cover page'!$B$9-I1403)= 9,"9", IF(('1 - Cover page'!$B$9-I1403)= 10,"10", IF(('1 - Cover page'!$B$9-I1403)= 11,"11", IF(('1 - Cover page'!$B$9-I1403)= 12,"12", IF(('1 - Cover page'!$B$9-I1403)= 13,"13", IF(('1 - Cover page'!$B$9-I1403)= 14,"14", IF(('1 - Cover page'!$B$9-I1403)= 15,"15",  ""))))))))))))))))</f>
        <v>0</v>
      </c>
      <c r="AA1403" t="e">
        <f>VLOOKUP(E1403,'Age group'!$A$2:$B$7,2,TRUE)</f>
        <v>#N/A</v>
      </c>
    </row>
    <row r="1404" spans="1:27" ht="12.75" x14ac:dyDescent="0.2">
      <c r="A1404" s="30">
        <v>1401</v>
      </c>
      <c r="B1404" s="31"/>
      <c r="C1404" s="31"/>
      <c r="D1404" s="32"/>
      <c r="E1404" s="104"/>
      <c r="F1404" s="31"/>
      <c r="G1404" s="31"/>
      <c r="H1404" s="33"/>
      <c r="I1404" s="16"/>
      <c r="J1404" s="34"/>
      <c r="K1404" s="34"/>
      <c r="L1404" s="35"/>
      <c r="M1404" s="36"/>
      <c r="N1404" s="37"/>
      <c r="O1404" s="37"/>
      <c r="P1404" s="37"/>
      <c r="Q1404" s="38"/>
      <c r="R1404" s="38"/>
      <c r="S1404" s="37"/>
      <c r="T1404" s="39"/>
      <c r="U1404" s="39"/>
      <c r="V1404" s="40"/>
      <c r="X1404" t="str">
        <f>IF(('1 - Cover page'!$B$9-M1404)&lt;6,"&lt;=5 Days","&gt;5 Days")</f>
        <v>&lt;=5 Days</v>
      </c>
      <c r="Y1404" t="str">
        <f>IF(('1 - Cover page'!$B$9-M1404)=0,"0", IF(('1 - Cover page'!$B$9-M1404)= 1,"1", IF(('1 - Cover page'!$B$9-M1404)= 2,"2", IF(('1 - Cover page'!$B$9-M1404)= 3,"3", IF(('1 - Cover page'!$B$9-M1404)= 4,"4", IF(('1 - Cover page'!$B$9-M1404)= 5,"5", IF(('1 - Cover page'!$B$9-M1404)= 6,"6", IF(('1 - Cover page'!$B$9-M1404)= 7,"7", IF(('1 - Cover page'!$B$9-M1404)= 8,"8", IF(('1 - Cover page'!$B$9-M1404)= 9,"9", IF(('1 - Cover page'!$B$9-M1404)= 10,"10", IF(('1 - Cover page'!$B$9-M1404)= 11,"11", IF(('1 - Cover page'!$B$9-M1404)= 12,"12", IF(('1 - Cover page'!$B$9-M1404)= 13,"13", IF(('1 - Cover page'!$B$9-M1404)= 14,"14", IF(('1 - Cover page'!$B$9-M1404)= 15,"15",  ""))))))))))))))))</f>
        <v>0</v>
      </c>
      <c r="Z1404" t="str">
        <f>IF(('1 - Cover page'!$B$9-I1404)=0,"0", IF(('1 - Cover page'!$B$9-I1404)= 1,"1", IF(('1 - Cover page'!$B$9-I1404)= 2,"2", IF(('1 - Cover page'!$B$9-I1404)= 3,"3", IF(('1 - Cover page'!$B$9-I1404)= 4,"4", IF(('1 - Cover page'!$B$9-I1404)= 5,"5", IF(('1 - Cover page'!$B$9-I1404)= 6,"6", IF(('1 - Cover page'!$B$9-I1404)= 7,"7", IF(('1 - Cover page'!$B$9-I1404)= 8,"8", IF(('1 - Cover page'!$B$9-I1404)= 9,"9", IF(('1 - Cover page'!$B$9-I1404)= 10,"10", IF(('1 - Cover page'!$B$9-I1404)= 11,"11", IF(('1 - Cover page'!$B$9-I1404)= 12,"12", IF(('1 - Cover page'!$B$9-I1404)= 13,"13", IF(('1 - Cover page'!$B$9-I1404)= 14,"14", IF(('1 - Cover page'!$B$9-I1404)= 15,"15",  ""))))))))))))))))</f>
        <v>0</v>
      </c>
      <c r="AA1404" t="e">
        <f>VLOOKUP(E1404,'Age group'!$A$2:$B$7,2,TRUE)</f>
        <v>#N/A</v>
      </c>
    </row>
    <row r="1405" spans="1:27" ht="12.75" x14ac:dyDescent="0.2">
      <c r="A1405" s="30">
        <v>1402</v>
      </c>
      <c r="B1405" s="31"/>
      <c r="C1405" s="31"/>
      <c r="D1405" s="32"/>
      <c r="E1405" s="104"/>
      <c r="F1405" s="31"/>
      <c r="G1405" s="31"/>
      <c r="H1405" s="33"/>
      <c r="I1405" s="16"/>
      <c r="J1405" s="34"/>
      <c r="K1405" s="34"/>
      <c r="L1405" s="35"/>
      <c r="M1405" s="36"/>
      <c r="N1405" s="37"/>
      <c r="O1405" s="37"/>
      <c r="P1405" s="37"/>
      <c r="Q1405" s="38"/>
      <c r="R1405" s="38"/>
      <c r="S1405" s="37"/>
      <c r="T1405" s="39"/>
      <c r="U1405" s="39"/>
      <c r="V1405" s="40"/>
      <c r="X1405" t="str">
        <f>IF(('1 - Cover page'!$B$9-M1405)&lt;6,"&lt;=5 Days","&gt;5 Days")</f>
        <v>&lt;=5 Days</v>
      </c>
      <c r="Y1405" t="str">
        <f>IF(('1 - Cover page'!$B$9-M1405)=0,"0", IF(('1 - Cover page'!$B$9-M1405)= 1,"1", IF(('1 - Cover page'!$B$9-M1405)= 2,"2", IF(('1 - Cover page'!$B$9-M1405)= 3,"3", IF(('1 - Cover page'!$B$9-M1405)= 4,"4", IF(('1 - Cover page'!$B$9-M1405)= 5,"5", IF(('1 - Cover page'!$B$9-M1405)= 6,"6", IF(('1 - Cover page'!$B$9-M1405)= 7,"7", IF(('1 - Cover page'!$B$9-M1405)= 8,"8", IF(('1 - Cover page'!$B$9-M1405)= 9,"9", IF(('1 - Cover page'!$B$9-M1405)= 10,"10", IF(('1 - Cover page'!$B$9-M1405)= 11,"11", IF(('1 - Cover page'!$B$9-M1405)= 12,"12", IF(('1 - Cover page'!$B$9-M1405)= 13,"13", IF(('1 - Cover page'!$B$9-M1405)= 14,"14", IF(('1 - Cover page'!$B$9-M1405)= 15,"15",  ""))))))))))))))))</f>
        <v>0</v>
      </c>
      <c r="Z1405" t="str">
        <f>IF(('1 - Cover page'!$B$9-I1405)=0,"0", IF(('1 - Cover page'!$B$9-I1405)= 1,"1", IF(('1 - Cover page'!$B$9-I1405)= 2,"2", IF(('1 - Cover page'!$B$9-I1405)= 3,"3", IF(('1 - Cover page'!$B$9-I1405)= 4,"4", IF(('1 - Cover page'!$B$9-I1405)= 5,"5", IF(('1 - Cover page'!$B$9-I1405)= 6,"6", IF(('1 - Cover page'!$B$9-I1405)= 7,"7", IF(('1 - Cover page'!$B$9-I1405)= 8,"8", IF(('1 - Cover page'!$B$9-I1405)= 9,"9", IF(('1 - Cover page'!$B$9-I1405)= 10,"10", IF(('1 - Cover page'!$B$9-I1405)= 11,"11", IF(('1 - Cover page'!$B$9-I1405)= 12,"12", IF(('1 - Cover page'!$B$9-I1405)= 13,"13", IF(('1 - Cover page'!$B$9-I1405)= 14,"14", IF(('1 - Cover page'!$B$9-I1405)= 15,"15",  ""))))))))))))))))</f>
        <v>0</v>
      </c>
      <c r="AA1405" t="e">
        <f>VLOOKUP(E1405,'Age group'!$A$2:$B$7,2,TRUE)</f>
        <v>#N/A</v>
      </c>
    </row>
    <row r="1406" spans="1:27" ht="12.75" x14ac:dyDescent="0.2">
      <c r="A1406" s="30">
        <v>1403</v>
      </c>
      <c r="B1406" s="31"/>
      <c r="C1406" s="31"/>
      <c r="D1406" s="32"/>
      <c r="E1406" s="104"/>
      <c r="F1406" s="31"/>
      <c r="G1406" s="31"/>
      <c r="H1406" s="33"/>
      <c r="I1406" s="16"/>
      <c r="J1406" s="34"/>
      <c r="K1406" s="34"/>
      <c r="L1406" s="35"/>
      <c r="M1406" s="36"/>
      <c r="N1406" s="37"/>
      <c r="O1406" s="37"/>
      <c r="P1406" s="37"/>
      <c r="Q1406" s="38"/>
      <c r="R1406" s="38"/>
      <c r="S1406" s="37"/>
      <c r="T1406" s="39"/>
      <c r="U1406" s="39"/>
      <c r="V1406" s="40"/>
      <c r="X1406" t="str">
        <f>IF(('1 - Cover page'!$B$9-M1406)&lt;6,"&lt;=5 Days","&gt;5 Days")</f>
        <v>&lt;=5 Days</v>
      </c>
      <c r="Y1406" t="str">
        <f>IF(('1 - Cover page'!$B$9-M1406)=0,"0", IF(('1 - Cover page'!$B$9-M1406)= 1,"1", IF(('1 - Cover page'!$B$9-M1406)= 2,"2", IF(('1 - Cover page'!$B$9-M1406)= 3,"3", IF(('1 - Cover page'!$B$9-M1406)= 4,"4", IF(('1 - Cover page'!$B$9-M1406)= 5,"5", IF(('1 - Cover page'!$B$9-M1406)= 6,"6", IF(('1 - Cover page'!$B$9-M1406)= 7,"7", IF(('1 - Cover page'!$B$9-M1406)= 8,"8", IF(('1 - Cover page'!$B$9-M1406)= 9,"9", IF(('1 - Cover page'!$B$9-M1406)= 10,"10", IF(('1 - Cover page'!$B$9-M1406)= 11,"11", IF(('1 - Cover page'!$B$9-M1406)= 12,"12", IF(('1 - Cover page'!$B$9-M1406)= 13,"13", IF(('1 - Cover page'!$B$9-M1406)= 14,"14", IF(('1 - Cover page'!$B$9-M1406)= 15,"15",  ""))))))))))))))))</f>
        <v>0</v>
      </c>
      <c r="Z1406" t="str">
        <f>IF(('1 - Cover page'!$B$9-I1406)=0,"0", IF(('1 - Cover page'!$B$9-I1406)= 1,"1", IF(('1 - Cover page'!$B$9-I1406)= 2,"2", IF(('1 - Cover page'!$B$9-I1406)= 3,"3", IF(('1 - Cover page'!$B$9-I1406)= 4,"4", IF(('1 - Cover page'!$B$9-I1406)= 5,"5", IF(('1 - Cover page'!$B$9-I1406)= 6,"6", IF(('1 - Cover page'!$B$9-I1406)= 7,"7", IF(('1 - Cover page'!$B$9-I1406)= 8,"8", IF(('1 - Cover page'!$B$9-I1406)= 9,"9", IF(('1 - Cover page'!$B$9-I1406)= 10,"10", IF(('1 - Cover page'!$B$9-I1406)= 11,"11", IF(('1 - Cover page'!$B$9-I1406)= 12,"12", IF(('1 - Cover page'!$B$9-I1406)= 13,"13", IF(('1 - Cover page'!$B$9-I1406)= 14,"14", IF(('1 - Cover page'!$B$9-I1406)= 15,"15",  ""))))))))))))))))</f>
        <v>0</v>
      </c>
      <c r="AA1406" t="e">
        <f>VLOOKUP(E1406,'Age group'!$A$2:$B$7,2,TRUE)</f>
        <v>#N/A</v>
      </c>
    </row>
    <row r="1407" spans="1:27" ht="12.75" x14ac:dyDescent="0.2">
      <c r="A1407" s="30">
        <v>1404</v>
      </c>
      <c r="B1407" s="31"/>
      <c r="C1407" s="31"/>
      <c r="D1407" s="32"/>
      <c r="E1407" s="104"/>
      <c r="F1407" s="31"/>
      <c r="G1407" s="31"/>
      <c r="H1407" s="33"/>
      <c r="I1407" s="16"/>
      <c r="J1407" s="34"/>
      <c r="K1407" s="34"/>
      <c r="L1407" s="35"/>
      <c r="M1407" s="36"/>
      <c r="N1407" s="37"/>
      <c r="O1407" s="37"/>
      <c r="P1407" s="37"/>
      <c r="Q1407" s="38"/>
      <c r="R1407" s="38"/>
      <c r="S1407" s="37"/>
      <c r="T1407" s="39"/>
      <c r="U1407" s="39"/>
      <c r="V1407" s="40"/>
      <c r="X1407" t="str">
        <f>IF(('1 - Cover page'!$B$9-M1407)&lt;6,"&lt;=5 Days","&gt;5 Days")</f>
        <v>&lt;=5 Days</v>
      </c>
      <c r="Y1407" t="str">
        <f>IF(('1 - Cover page'!$B$9-M1407)=0,"0", IF(('1 - Cover page'!$B$9-M1407)= 1,"1", IF(('1 - Cover page'!$B$9-M1407)= 2,"2", IF(('1 - Cover page'!$B$9-M1407)= 3,"3", IF(('1 - Cover page'!$B$9-M1407)= 4,"4", IF(('1 - Cover page'!$B$9-M1407)= 5,"5", IF(('1 - Cover page'!$B$9-M1407)= 6,"6", IF(('1 - Cover page'!$B$9-M1407)= 7,"7", IF(('1 - Cover page'!$B$9-M1407)= 8,"8", IF(('1 - Cover page'!$B$9-M1407)= 9,"9", IF(('1 - Cover page'!$B$9-M1407)= 10,"10", IF(('1 - Cover page'!$B$9-M1407)= 11,"11", IF(('1 - Cover page'!$B$9-M1407)= 12,"12", IF(('1 - Cover page'!$B$9-M1407)= 13,"13", IF(('1 - Cover page'!$B$9-M1407)= 14,"14", IF(('1 - Cover page'!$B$9-M1407)= 15,"15",  ""))))))))))))))))</f>
        <v>0</v>
      </c>
      <c r="Z1407" t="str">
        <f>IF(('1 - Cover page'!$B$9-I1407)=0,"0", IF(('1 - Cover page'!$B$9-I1407)= 1,"1", IF(('1 - Cover page'!$B$9-I1407)= 2,"2", IF(('1 - Cover page'!$B$9-I1407)= 3,"3", IF(('1 - Cover page'!$B$9-I1407)= 4,"4", IF(('1 - Cover page'!$B$9-I1407)= 5,"5", IF(('1 - Cover page'!$B$9-I1407)= 6,"6", IF(('1 - Cover page'!$B$9-I1407)= 7,"7", IF(('1 - Cover page'!$B$9-I1407)= 8,"8", IF(('1 - Cover page'!$B$9-I1407)= 9,"9", IF(('1 - Cover page'!$B$9-I1407)= 10,"10", IF(('1 - Cover page'!$B$9-I1407)= 11,"11", IF(('1 - Cover page'!$B$9-I1407)= 12,"12", IF(('1 - Cover page'!$B$9-I1407)= 13,"13", IF(('1 - Cover page'!$B$9-I1407)= 14,"14", IF(('1 - Cover page'!$B$9-I1407)= 15,"15",  ""))))))))))))))))</f>
        <v>0</v>
      </c>
      <c r="AA1407" t="e">
        <f>VLOOKUP(E1407,'Age group'!$A$2:$B$7,2,TRUE)</f>
        <v>#N/A</v>
      </c>
    </row>
    <row r="1408" spans="1:27" ht="12.75" x14ac:dyDescent="0.2">
      <c r="A1408" s="30">
        <v>1405</v>
      </c>
      <c r="B1408" s="31"/>
      <c r="C1408" s="31"/>
      <c r="D1408" s="32"/>
      <c r="E1408" s="104"/>
      <c r="F1408" s="31"/>
      <c r="G1408" s="31"/>
      <c r="H1408" s="33"/>
      <c r="I1408" s="16"/>
      <c r="J1408" s="34"/>
      <c r="K1408" s="34"/>
      <c r="L1408" s="35"/>
      <c r="M1408" s="36"/>
      <c r="N1408" s="37"/>
      <c r="O1408" s="37"/>
      <c r="P1408" s="37"/>
      <c r="Q1408" s="38"/>
      <c r="R1408" s="38"/>
      <c r="S1408" s="37"/>
      <c r="T1408" s="39"/>
      <c r="U1408" s="39"/>
      <c r="V1408" s="40"/>
      <c r="X1408" t="str">
        <f>IF(('1 - Cover page'!$B$9-M1408)&lt;6,"&lt;=5 Days","&gt;5 Days")</f>
        <v>&lt;=5 Days</v>
      </c>
      <c r="Y1408" t="str">
        <f>IF(('1 - Cover page'!$B$9-M1408)=0,"0", IF(('1 - Cover page'!$B$9-M1408)= 1,"1", IF(('1 - Cover page'!$B$9-M1408)= 2,"2", IF(('1 - Cover page'!$B$9-M1408)= 3,"3", IF(('1 - Cover page'!$B$9-M1408)= 4,"4", IF(('1 - Cover page'!$B$9-M1408)= 5,"5", IF(('1 - Cover page'!$B$9-M1408)= 6,"6", IF(('1 - Cover page'!$B$9-M1408)= 7,"7", IF(('1 - Cover page'!$B$9-M1408)= 8,"8", IF(('1 - Cover page'!$B$9-M1408)= 9,"9", IF(('1 - Cover page'!$B$9-M1408)= 10,"10", IF(('1 - Cover page'!$B$9-M1408)= 11,"11", IF(('1 - Cover page'!$B$9-M1408)= 12,"12", IF(('1 - Cover page'!$B$9-M1408)= 13,"13", IF(('1 - Cover page'!$B$9-M1408)= 14,"14", IF(('1 - Cover page'!$B$9-M1408)= 15,"15",  ""))))))))))))))))</f>
        <v>0</v>
      </c>
      <c r="Z1408" t="str">
        <f>IF(('1 - Cover page'!$B$9-I1408)=0,"0", IF(('1 - Cover page'!$B$9-I1408)= 1,"1", IF(('1 - Cover page'!$B$9-I1408)= 2,"2", IF(('1 - Cover page'!$B$9-I1408)= 3,"3", IF(('1 - Cover page'!$B$9-I1408)= 4,"4", IF(('1 - Cover page'!$B$9-I1408)= 5,"5", IF(('1 - Cover page'!$B$9-I1408)= 6,"6", IF(('1 - Cover page'!$B$9-I1408)= 7,"7", IF(('1 - Cover page'!$B$9-I1408)= 8,"8", IF(('1 - Cover page'!$B$9-I1408)= 9,"9", IF(('1 - Cover page'!$B$9-I1408)= 10,"10", IF(('1 - Cover page'!$B$9-I1408)= 11,"11", IF(('1 - Cover page'!$B$9-I1408)= 12,"12", IF(('1 - Cover page'!$B$9-I1408)= 13,"13", IF(('1 - Cover page'!$B$9-I1408)= 14,"14", IF(('1 - Cover page'!$B$9-I1408)= 15,"15",  ""))))))))))))))))</f>
        <v>0</v>
      </c>
      <c r="AA1408" t="e">
        <f>VLOOKUP(E1408,'Age group'!$A$2:$B$7,2,TRUE)</f>
        <v>#N/A</v>
      </c>
    </row>
    <row r="1409" spans="1:27" ht="12.75" x14ac:dyDescent="0.2">
      <c r="A1409" s="30">
        <v>1406</v>
      </c>
      <c r="B1409" s="31"/>
      <c r="C1409" s="31"/>
      <c r="D1409" s="32"/>
      <c r="E1409" s="104"/>
      <c r="F1409" s="31"/>
      <c r="G1409" s="31"/>
      <c r="H1409" s="33"/>
      <c r="I1409" s="16"/>
      <c r="J1409" s="34"/>
      <c r="K1409" s="34"/>
      <c r="L1409" s="35"/>
      <c r="M1409" s="36"/>
      <c r="N1409" s="37"/>
      <c r="O1409" s="37"/>
      <c r="P1409" s="37"/>
      <c r="Q1409" s="38"/>
      <c r="R1409" s="38"/>
      <c r="S1409" s="37"/>
      <c r="T1409" s="39"/>
      <c r="U1409" s="39"/>
      <c r="V1409" s="40"/>
      <c r="X1409" t="str">
        <f>IF(('1 - Cover page'!$B$9-M1409)&lt;6,"&lt;=5 Days","&gt;5 Days")</f>
        <v>&lt;=5 Days</v>
      </c>
      <c r="Y1409" t="str">
        <f>IF(('1 - Cover page'!$B$9-M1409)=0,"0", IF(('1 - Cover page'!$B$9-M1409)= 1,"1", IF(('1 - Cover page'!$B$9-M1409)= 2,"2", IF(('1 - Cover page'!$B$9-M1409)= 3,"3", IF(('1 - Cover page'!$B$9-M1409)= 4,"4", IF(('1 - Cover page'!$B$9-M1409)= 5,"5", IF(('1 - Cover page'!$B$9-M1409)= 6,"6", IF(('1 - Cover page'!$B$9-M1409)= 7,"7", IF(('1 - Cover page'!$B$9-M1409)= 8,"8", IF(('1 - Cover page'!$B$9-M1409)= 9,"9", IF(('1 - Cover page'!$B$9-M1409)= 10,"10", IF(('1 - Cover page'!$B$9-M1409)= 11,"11", IF(('1 - Cover page'!$B$9-M1409)= 12,"12", IF(('1 - Cover page'!$B$9-M1409)= 13,"13", IF(('1 - Cover page'!$B$9-M1409)= 14,"14", IF(('1 - Cover page'!$B$9-M1409)= 15,"15",  ""))))))))))))))))</f>
        <v>0</v>
      </c>
      <c r="Z1409" t="str">
        <f>IF(('1 - Cover page'!$B$9-I1409)=0,"0", IF(('1 - Cover page'!$B$9-I1409)= 1,"1", IF(('1 - Cover page'!$B$9-I1409)= 2,"2", IF(('1 - Cover page'!$B$9-I1409)= 3,"3", IF(('1 - Cover page'!$B$9-I1409)= 4,"4", IF(('1 - Cover page'!$B$9-I1409)= 5,"5", IF(('1 - Cover page'!$B$9-I1409)= 6,"6", IF(('1 - Cover page'!$B$9-I1409)= 7,"7", IF(('1 - Cover page'!$B$9-I1409)= 8,"8", IF(('1 - Cover page'!$B$9-I1409)= 9,"9", IF(('1 - Cover page'!$B$9-I1409)= 10,"10", IF(('1 - Cover page'!$B$9-I1409)= 11,"11", IF(('1 - Cover page'!$B$9-I1409)= 12,"12", IF(('1 - Cover page'!$B$9-I1409)= 13,"13", IF(('1 - Cover page'!$B$9-I1409)= 14,"14", IF(('1 - Cover page'!$B$9-I1409)= 15,"15",  ""))))))))))))))))</f>
        <v>0</v>
      </c>
      <c r="AA1409" t="e">
        <f>VLOOKUP(E1409,'Age group'!$A$2:$B$7,2,TRUE)</f>
        <v>#N/A</v>
      </c>
    </row>
    <row r="1410" spans="1:27" ht="12.75" x14ac:dyDescent="0.2">
      <c r="A1410" s="30">
        <v>1407</v>
      </c>
      <c r="B1410" s="31"/>
      <c r="C1410" s="31"/>
      <c r="D1410" s="32"/>
      <c r="E1410" s="104"/>
      <c r="F1410" s="31"/>
      <c r="G1410" s="31"/>
      <c r="H1410" s="33"/>
      <c r="I1410" s="16"/>
      <c r="J1410" s="34"/>
      <c r="K1410" s="34"/>
      <c r="L1410" s="35"/>
      <c r="M1410" s="36"/>
      <c r="N1410" s="37"/>
      <c r="O1410" s="37"/>
      <c r="P1410" s="37"/>
      <c r="Q1410" s="38"/>
      <c r="R1410" s="38"/>
      <c r="S1410" s="37"/>
      <c r="T1410" s="39"/>
      <c r="U1410" s="39"/>
      <c r="V1410" s="40"/>
      <c r="X1410" t="str">
        <f>IF(('1 - Cover page'!$B$9-M1410)&lt;6,"&lt;=5 Days","&gt;5 Days")</f>
        <v>&lt;=5 Days</v>
      </c>
      <c r="Y1410" t="str">
        <f>IF(('1 - Cover page'!$B$9-M1410)=0,"0", IF(('1 - Cover page'!$B$9-M1410)= 1,"1", IF(('1 - Cover page'!$B$9-M1410)= 2,"2", IF(('1 - Cover page'!$B$9-M1410)= 3,"3", IF(('1 - Cover page'!$B$9-M1410)= 4,"4", IF(('1 - Cover page'!$B$9-M1410)= 5,"5", IF(('1 - Cover page'!$B$9-M1410)= 6,"6", IF(('1 - Cover page'!$B$9-M1410)= 7,"7", IF(('1 - Cover page'!$B$9-M1410)= 8,"8", IF(('1 - Cover page'!$B$9-M1410)= 9,"9", IF(('1 - Cover page'!$B$9-M1410)= 10,"10", IF(('1 - Cover page'!$B$9-M1410)= 11,"11", IF(('1 - Cover page'!$B$9-M1410)= 12,"12", IF(('1 - Cover page'!$B$9-M1410)= 13,"13", IF(('1 - Cover page'!$B$9-M1410)= 14,"14", IF(('1 - Cover page'!$B$9-M1410)= 15,"15",  ""))))))))))))))))</f>
        <v>0</v>
      </c>
      <c r="Z1410" t="str">
        <f>IF(('1 - Cover page'!$B$9-I1410)=0,"0", IF(('1 - Cover page'!$B$9-I1410)= 1,"1", IF(('1 - Cover page'!$B$9-I1410)= 2,"2", IF(('1 - Cover page'!$B$9-I1410)= 3,"3", IF(('1 - Cover page'!$B$9-I1410)= 4,"4", IF(('1 - Cover page'!$B$9-I1410)= 5,"5", IF(('1 - Cover page'!$B$9-I1410)= 6,"6", IF(('1 - Cover page'!$B$9-I1410)= 7,"7", IF(('1 - Cover page'!$B$9-I1410)= 8,"8", IF(('1 - Cover page'!$B$9-I1410)= 9,"9", IF(('1 - Cover page'!$B$9-I1410)= 10,"10", IF(('1 - Cover page'!$B$9-I1410)= 11,"11", IF(('1 - Cover page'!$B$9-I1410)= 12,"12", IF(('1 - Cover page'!$B$9-I1410)= 13,"13", IF(('1 - Cover page'!$B$9-I1410)= 14,"14", IF(('1 - Cover page'!$B$9-I1410)= 15,"15",  ""))))))))))))))))</f>
        <v>0</v>
      </c>
      <c r="AA1410" t="e">
        <f>VLOOKUP(E1410,'Age group'!$A$2:$B$7,2,TRUE)</f>
        <v>#N/A</v>
      </c>
    </row>
    <row r="1411" spans="1:27" ht="12.75" x14ac:dyDescent="0.2">
      <c r="A1411" s="30">
        <v>1408</v>
      </c>
      <c r="B1411" s="31"/>
      <c r="C1411" s="31"/>
      <c r="D1411" s="32"/>
      <c r="E1411" s="104"/>
      <c r="F1411" s="31"/>
      <c r="G1411" s="31"/>
      <c r="H1411" s="33"/>
      <c r="I1411" s="16"/>
      <c r="J1411" s="34"/>
      <c r="K1411" s="34"/>
      <c r="L1411" s="35"/>
      <c r="M1411" s="36"/>
      <c r="N1411" s="37"/>
      <c r="O1411" s="37"/>
      <c r="P1411" s="37"/>
      <c r="Q1411" s="38"/>
      <c r="R1411" s="38"/>
      <c r="S1411" s="37"/>
      <c r="T1411" s="39"/>
      <c r="U1411" s="39"/>
      <c r="V1411" s="40"/>
      <c r="X1411" t="str">
        <f>IF(('1 - Cover page'!$B$9-M1411)&lt;6,"&lt;=5 Days","&gt;5 Days")</f>
        <v>&lt;=5 Days</v>
      </c>
      <c r="Y1411" t="str">
        <f>IF(('1 - Cover page'!$B$9-M1411)=0,"0", IF(('1 - Cover page'!$B$9-M1411)= 1,"1", IF(('1 - Cover page'!$B$9-M1411)= 2,"2", IF(('1 - Cover page'!$B$9-M1411)= 3,"3", IF(('1 - Cover page'!$B$9-M1411)= 4,"4", IF(('1 - Cover page'!$B$9-M1411)= 5,"5", IF(('1 - Cover page'!$B$9-M1411)= 6,"6", IF(('1 - Cover page'!$B$9-M1411)= 7,"7", IF(('1 - Cover page'!$B$9-M1411)= 8,"8", IF(('1 - Cover page'!$B$9-M1411)= 9,"9", IF(('1 - Cover page'!$B$9-M1411)= 10,"10", IF(('1 - Cover page'!$B$9-M1411)= 11,"11", IF(('1 - Cover page'!$B$9-M1411)= 12,"12", IF(('1 - Cover page'!$B$9-M1411)= 13,"13", IF(('1 - Cover page'!$B$9-M1411)= 14,"14", IF(('1 - Cover page'!$B$9-M1411)= 15,"15",  ""))))))))))))))))</f>
        <v>0</v>
      </c>
      <c r="Z1411" t="str">
        <f>IF(('1 - Cover page'!$B$9-I1411)=0,"0", IF(('1 - Cover page'!$B$9-I1411)= 1,"1", IF(('1 - Cover page'!$B$9-I1411)= 2,"2", IF(('1 - Cover page'!$B$9-I1411)= 3,"3", IF(('1 - Cover page'!$B$9-I1411)= 4,"4", IF(('1 - Cover page'!$B$9-I1411)= 5,"5", IF(('1 - Cover page'!$B$9-I1411)= 6,"6", IF(('1 - Cover page'!$B$9-I1411)= 7,"7", IF(('1 - Cover page'!$B$9-I1411)= 8,"8", IF(('1 - Cover page'!$B$9-I1411)= 9,"9", IF(('1 - Cover page'!$B$9-I1411)= 10,"10", IF(('1 - Cover page'!$B$9-I1411)= 11,"11", IF(('1 - Cover page'!$B$9-I1411)= 12,"12", IF(('1 - Cover page'!$B$9-I1411)= 13,"13", IF(('1 - Cover page'!$B$9-I1411)= 14,"14", IF(('1 - Cover page'!$B$9-I1411)= 15,"15",  ""))))))))))))))))</f>
        <v>0</v>
      </c>
      <c r="AA1411" t="e">
        <f>VLOOKUP(E1411,'Age group'!$A$2:$B$7,2,TRUE)</f>
        <v>#N/A</v>
      </c>
    </row>
    <row r="1412" spans="1:27" ht="12.75" x14ac:dyDescent="0.2">
      <c r="A1412" s="30">
        <v>1409</v>
      </c>
      <c r="B1412" s="31"/>
      <c r="C1412" s="31"/>
      <c r="D1412" s="32"/>
      <c r="E1412" s="104"/>
      <c r="F1412" s="31"/>
      <c r="G1412" s="31"/>
      <c r="H1412" s="33"/>
      <c r="I1412" s="16"/>
      <c r="J1412" s="34"/>
      <c r="K1412" s="34"/>
      <c r="L1412" s="35"/>
      <c r="M1412" s="36"/>
      <c r="N1412" s="37"/>
      <c r="O1412" s="37"/>
      <c r="P1412" s="37"/>
      <c r="Q1412" s="38"/>
      <c r="R1412" s="38"/>
      <c r="S1412" s="37"/>
      <c r="T1412" s="39"/>
      <c r="U1412" s="39"/>
      <c r="V1412" s="40"/>
      <c r="X1412" t="str">
        <f>IF(('1 - Cover page'!$B$9-M1412)&lt;6,"&lt;=5 Days","&gt;5 Days")</f>
        <v>&lt;=5 Days</v>
      </c>
      <c r="Y1412" t="str">
        <f>IF(('1 - Cover page'!$B$9-M1412)=0,"0", IF(('1 - Cover page'!$B$9-M1412)= 1,"1", IF(('1 - Cover page'!$B$9-M1412)= 2,"2", IF(('1 - Cover page'!$B$9-M1412)= 3,"3", IF(('1 - Cover page'!$B$9-M1412)= 4,"4", IF(('1 - Cover page'!$B$9-M1412)= 5,"5", IF(('1 - Cover page'!$B$9-M1412)= 6,"6", IF(('1 - Cover page'!$B$9-M1412)= 7,"7", IF(('1 - Cover page'!$B$9-M1412)= 8,"8", IF(('1 - Cover page'!$B$9-M1412)= 9,"9", IF(('1 - Cover page'!$B$9-M1412)= 10,"10", IF(('1 - Cover page'!$B$9-M1412)= 11,"11", IF(('1 - Cover page'!$B$9-M1412)= 12,"12", IF(('1 - Cover page'!$B$9-M1412)= 13,"13", IF(('1 - Cover page'!$B$9-M1412)= 14,"14", IF(('1 - Cover page'!$B$9-M1412)= 15,"15",  ""))))))))))))))))</f>
        <v>0</v>
      </c>
      <c r="Z1412" t="str">
        <f>IF(('1 - Cover page'!$B$9-I1412)=0,"0", IF(('1 - Cover page'!$B$9-I1412)= 1,"1", IF(('1 - Cover page'!$B$9-I1412)= 2,"2", IF(('1 - Cover page'!$B$9-I1412)= 3,"3", IF(('1 - Cover page'!$B$9-I1412)= 4,"4", IF(('1 - Cover page'!$B$9-I1412)= 5,"5", IF(('1 - Cover page'!$B$9-I1412)= 6,"6", IF(('1 - Cover page'!$B$9-I1412)= 7,"7", IF(('1 - Cover page'!$B$9-I1412)= 8,"8", IF(('1 - Cover page'!$B$9-I1412)= 9,"9", IF(('1 - Cover page'!$B$9-I1412)= 10,"10", IF(('1 - Cover page'!$B$9-I1412)= 11,"11", IF(('1 - Cover page'!$B$9-I1412)= 12,"12", IF(('1 - Cover page'!$B$9-I1412)= 13,"13", IF(('1 - Cover page'!$B$9-I1412)= 14,"14", IF(('1 - Cover page'!$B$9-I1412)= 15,"15",  ""))))))))))))))))</f>
        <v>0</v>
      </c>
      <c r="AA1412" t="e">
        <f>VLOOKUP(E1412,'Age group'!$A$2:$B$7,2,TRUE)</f>
        <v>#N/A</v>
      </c>
    </row>
    <row r="1413" spans="1:27" ht="12.75" x14ac:dyDescent="0.2">
      <c r="A1413" s="30">
        <v>1410</v>
      </c>
      <c r="B1413" s="31"/>
      <c r="C1413" s="31"/>
      <c r="D1413" s="32"/>
      <c r="E1413" s="104"/>
      <c r="F1413" s="31"/>
      <c r="G1413" s="31"/>
      <c r="H1413" s="33"/>
      <c r="I1413" s="16"/>
      <c r="J1413" s="34"/>
      <c r="K1413" s="34"/>
      <c r="L1413" s="35"/>
      <c r="M1413" s="36"/>
      <c r="N1413" s="37"/>
      <c r="O1413" s="37"/>
      <c r="P1413" s="37"/>
      <c r="Q1413" s="38"/>
      <c r="R1413" s="38"/>
      <c r="S1413" s="37"/>
      <c r="T1413" s="39"/>
      <c r="U1413" s="39"/>
      <c r="V1413" s="40"/>
      <c r="X1413" t="str">
        <f>IF(('1 - Cover page'!$B$9-M1413)&lt;6,"&lt;=5 Days","&gt;5 Days")</f>
        <v>&lt;=5 Days</v>
      </c>
      <c r="Y1413" t="str">
        <f>IF(('1 - Cover page'!$B$9-M1413)=0,"0", IF(('1 - Cover page'!$B$9-M1413)= 1,"1", IF(('1 - Cover page'!$B$9-M1413)= 2,"2", IF(('1 - Cover page'!$B$9-M1413)= 3,"3", IF(('1 - Cover page'!$B$9-M1413)= 4,"4", IF(('1 - Cover page'!$B$9-M1413)= 5,"5", IF(('1 - Cover page'!$B$9-M1413)= 6,"6", IF(('1 - Cover page'!$B$9-M1413)= 7,"7", IF(('1 - Cover page'!$B$9-M1413)= 8,"8", IF(('1 - Cover page'!$B$9-M1413)= 9,"9", IF(('1 - Cover page'!$B$9-M1413)= 10,"10", IF(('1 - Cover page'!$B$9-M1413)= 11,"11", IF(('1 - Cover page'!$B$9-M1413)= 12,"12", IF(('1 - Cover page'!$B$9-M1413)= 13,"13", IF(('1 - Cover page'!$B$9-M1413)= 14,"14", IF(('1 - Cover page'!$B$9-M1413)= 15,"15",  ""))))))))))))))))</f>
        <v>0</v>
      </c>
      <c r="Z1413" t="str">
        <f>IF(('1 - Cover page'!$B$9-I1413)=0,"0", IF(('1 - Cover page'!$B$9-I1413)= 1,"1", IF(('1 - Cover page'!$B$9-I1413)= 2,"2", IF(('1 - Cover page'!$B$9-I1413)= 3,"3", IF(('1 - Cover page'!$B$9-I1413)= 4,"4", IF(('1 - Cover page'!$B$9-I1413)= 5,"5", IF(('1 - Cover page'!$B$9-I1413)= 6,"6", IF(('1 - Cover page'!$B$9-I1413)= 7,"7", IF(('1 - Cover page'!$B$9-I1413)= 8,"8", IF(('1 - Cover page'!$B$9-I1413)= 9,"9", IF(('1 - Cover page'!$B$9-I1413)= 10,"10", IF(('1 - Cover page'!$B$9-I1413)= 11,"11", IF(('1 - Cover page'!$B$9-I1413)= 12,"12", IF(('1 - Cover page'!$B$9-I1413)= 13,"13", IF(('1 - Cover page'!$B$9-I1413)= 14,"14", IF(('1 - Cover page'!$B$9-I1413)= 15,"15",  ""))))))))))))))))</f>
        <v>0</v>
      </c>
      <c r="AA1413" t="e">
        <f>VLOOKUP(E1413,'Age group'!$A$2:$B$7,2,TRUE)</f>
        <v>#N/A</v>
      </c>
    </row>
    <row r="1414" spans="1:27" ht="12.75" x14ac:dyDescent="0.2">
      <c r="A1414" s="30">
        <v>1411</v>
      </c>
      <c r="B1414" s="31"/>
      <c r="C1414" s="31"/>
      <c r="D1414" s="32"/>
      <c r="E1414" s="104"/>
      <c r="F1414" s="31"/>
      <c r="G1414" s="31"/>
      <c r="H1414" s="33"/>
      <c r="I1414" s="16"/>
      <c r="J1414" s="34"/>
      <c r="K1414" s="34"/>
      <c r="L1414" s="35"/>
      <c r="M1414" s="36"/>
      <c r="N1414" s="37"/>
      <c r="O1414" s="37"/>
      <c r="P1414" s="37"/>
      <c r="Q1414" s="38"/>
      <c r="R1414" s="38"/>
      <c r="S1414" s="37"/>
      <c r="T1414" s="39"/>
      <c r="U1414" s="39"/>
      <c r="V1414" s="40"/>
      <c r="X1414" t="str">
        <f>IF(('1 - Cover page'!$B$9-M1414)&lt;6,"&lt;=5 Days","&gt;5 Days")</f>
        <v>&lt;=5 Days</v>
      </c>
      <c r="Y1414" t="str">
        <f>IF(('1 - Cover page'!$B$9-M1414)=0,"0", IF(('1 - Cover page'!$B$9-M1414)= 1,"1", IF(('1 - Cover page'!$B$9-M1414)= 2,"2", IF(('1 - Cover page'!$B$9-M1414)= 3,"3", IF(('1 - Cover page'!$B$9-M1414)= 4,"4", IF(('1 - Cover page'!$B$9-M1414)= 5,"5", IF(('1 - Cover page'!$B$9-M1414)= 6,"6", IF(('1 - Cover page'!$B$9-M1414)= 7,"7", IF(('1 - Cover page'!$B$9-M1414)= 8,"8", IF(('1 - Cover page'!$B$9-M1414)= 9,"9", IF(('1 - Cover page'!$B$9-M1414)= 10,"10", IF(('1 - Cover page'!$B$9-M1414)= 11,"11", IF(('1 - Cover page'!$B$9-M1414)= 12,"12", IF(('1 - Cover page'!$B$9-M1414)= 13,"13", IF(('1 - Cover page'!$B$9-M1414)= 14,"14", IF(('1 - Cover page'!$B$9-M1414)= 15,"15",  ""))))))))))))))))</f>
        <v>0</v>
      </c>
      <c r="Z1414" t="str">
        <f>IF(('1 - Cover page'!$B$9-I1414)=0,"0", IF(('1 - Cover page'!$B$9-I1414)= 1,"1", IF(('1 - Cover page'!$B$9-I1414)= 2,"2", IF(('1 - Cover page'!$B$9-I1414)= 3,"3", IF(('1 - Cover page'!$B$9-I1414)= 4,"4", IF(('1 - Cover page'!$B$9-I1414)= 5,"5", IF(('1 - Cover page'!$B$9-I1414)= 6,"6", IF(('1 - Cover page'!$B$9-I1414)= 7,"7", IF(('1 - Cover page'!$B$9-I1414)= 8,"8", IF(('1 - Cover page'!$B$9-I1414)= 9,"9", IF(('1 - Cover page'!$B$9-I1414)= 10,"10", IF(('1 - Cover page'!$B$9-I1414)= 11,"11", IF(('1 - Cover page'!$B$9-I1414)= 12,"12", IF(('1 - Cover page'!$B$9-I1414)= 13,"13", IF(('1 - Cover page'!$B$9-I1414)= 14,"14", IF(('1 - Cover page'!$B$9-I1414)= 15,"15",  ""))))))))))))))))</f>
        <v>0</v>
      </c>
      <c r="AA1414" t="e">
        <f>VLOOKUP(E1414,'Age group'!$A$2:$B$7,2,TRUE)</f>
        <v>#N/A</v>
      </c>
    </row>
    <row r="1415" spans="1:27" ht="12.75" x14ac:dyDescent="0.2">
      <c r="A1415" s="30">
        <v>1412</v>
      </c>
      <c r="B1415" s="31"/>
      <c r="C1415" s="31"/>
      <c r="D1415" s="32"/>
      <c r="E1415" s="104"/>
      <c r="F1415" s="31"/>
      <c r="G1415" s="31"/>
      <c r="H1415" s="33"/>
      <c r="I1415" s="16"/>
      <c r="J1415" s="34"/>
      <c r="K1415" s="34"/>
      <c r="L1415" s="35"/>
      <c r="M1415" s="36"/>
      <c r="N1415" s="37"/>
      <c r="O1415" s="37"/>
      <c r="P1415" s="37"/>
      <c r="Q1415" s="38"/>
      <c r="R1415" s="38"/>
      <c r="S1415" s="37"/>
      <c r="T1415" s="39"/>
      <c r="U1415" s="39"/>
      <c r="V1415" s="40"/>
      <c r="X1415" t="str">
        <f>IF(('1 - Cover page'!$B$9-M1415)&lt;6,"&lt;=5 Days","&gt;5 Days")</f>
        <v>&lt;=5 Days</v>
      </c>
      <c r="Y1415" t="str">
        <f>IF(('1 - Cover page'!$B$9-M1415)=0,"0", IF(('1 - Cover page'!$B$9-M1415)= 1,"1", IF(('1 - Cover page'!$B$9-M1415)= 2,"2", IF(('1 - Cover page'!$B$9-M1415)= 3,"3", IF(('1 - Cover page'!$B$9-M1415)= 4,"4", IF(('1 - Cover page'!$B$9-M1415)= 5,"5", IF(('1 - Cover page'!$B$9-M1415)= 6,"6", IF(('1 - Cover page'!$B$9-M1415)= 7,"7", IF(('1 - Cover page'!$B$9-M1415)= 8,"8", IF(('1 - Cover page'!$B$9-M1415)= 9,"9", IF(('1 - Cover page'!$B$9-M1415)= 10,"10", IF(('1 - Cover page'!$B$9-M1415)= 11,"11", IF(('1 - Cover page'!$B$9-M1415)= 12,"12", IF(('1 - Cover page'!$B$9-M1415)= 13,"13", IF(('1 - Cover page'!$B$9-M1415)= 14,"14", IF(('1 - Cover page'!$B$9-M1415)= 15,"15",  ""))))))))))))))))</f>
        <v>0</v>
      </c>
      <c r="Z1415" t="str">
        <f>IF(('1 - Cover page'!$B$9-I1415)=0,"0", IF(('1 - Cover page'!$B$9-I1415)= 1,"1", IF(('1 - Cover page'!$B$9-I1415)= 2,"2", IF(('1 - Cover page'!$B$9-I1415)= 3,"3", IF(('1 - Cover page'!$B$9-I1415)= 4,"4", IF(('1 - Cover page'!$B$9-I1415)= 5,"5", IF(('1 - Cover page'!$B$9-I1415)= 6,"6", IF(('1 - Cover page'!$B$9-I1415)= 7,"7", IF(('1 - Cover page'!$B$9-I1415)= 8,"8", IF(('1 - Cover page'!$B$9-I1415)= 9,"9", IF(('1 - Cover page'!$B$9-I1415)= 10,"10", IF(('1 - Cover page'!$B$9-I1415)= 11,"11", IF(('1 - Cover page'!$B$9-I1415)= 12,"12", IF(('1 - Cover page'!$B$9-I1415)= 13,"13", IF(('1 - Cover page'!$B$9-I1415)= 14,"14", IF(('1 - Cover page'!$B$9-I1415)= 15,"15",  ""))))))))))))))))</f>
        <v>0</v>
      </c>
      <c r="AA1415" t="e">
        <f>VLOOKUP(E1415,'Age group'!$A$2:$B$7,2,TRUE)</f>
        <v>#N/A</v>
      </c>
    </row>
    <row r="1416" spans="1:27" ht="12.75" x14ac:dyDescent="0.2">
      <c r="A1416" s="30">
        <v>1413</v>
      </c>
      <c r="B1416" s="31"/>
      <c r="C1416" s="31"/>
      <c r="D1416" s="32"/>
      <c r="E1416" s="104"/>
      <c r="F1416" s="31"/>
      <c r="G1416" s="31"/>
      <c r="H1416" s="33"/>
      <c r="I1416" s="16"/>
      <c r="J1416" s="34"/>
      <c r="K1416" s="34"/>
      <c r="L1416" s="35"/>
      <c r="M1416" s="36"/>
      <c r="N1416" s="37"/>
      <c r="O1416" s="37"/>
      <c r="P1416" s="37"/>
      <c r="Q1416" s="38"/>
      <c r="R1416" s="38"/>
      <c r="S1416" s="37"/>
      <c r="T1416" s="39"/>
      <c r="U1416" s="39"/>
      <c r="V1416" s="40"/>
      <c r="X1416" t="str">
        <f>IF(('1 - Cover page'!$B$9-M1416)&lt;6,"&lt;=5 Days","&gt;5 Days")</f>
        <v>&lt;=5 Days</v>
      </c>
      <c r="Y1416" t="str">
        <f>IF(('1 - Cover page'!$B$9-M1416)=0,"0", IF(('1 - Cover page'!$B$9-M1416)= 1,"1", IF(('1 - Cover page'!$B$9-M1416)= 2,"2", IF(('1 - Cover page'!$B$9-M1416)= 3,"3", IF(('1 - Cover page'!$B$9-M1416)= 4,"4", IF(('1 - Cover page'!$B$9-M1416)= 5,"5", IF(('1 - Cover page'!$B$9-M1416)= 6,"6", IF(('1 - Cover page'!$B$9-M1416)= 7,"7", IF(('1 - Cover page'!$B$9-M1416)= 8,"8", IF(('1 - Cover page'!$B$9-M1416)= 9,"9", IF(('1 - Cover page'!$B$9-M1416)= 10,"10", IF(('1 - Cover page'!$B$9-M1416)= 11,"11", IF(('1 - Cover page'!$B$9-M1416)= 12,"12", IF(('1 - Cover page'!$B$9-M1416)= 13,"13", IF(('1 - Cover page'!$B$9-M1416)= 14,"14", IF(('1 - Cover page'!$B$9-M1416)= 15,"15",  ""))))))))))))))))</f>
        <v>0</v>
      </c>
      <c r="Z1416" t="str">
        <f>IF(('1 - Cover page'!$B$9-I1416)=0,"0", IF(('1 - Cover page'!$B$9-I1416)= 1,"1", IF(('1 - Cover page'!$B$9-I1416)= 2,"2", IF(('1 - Cover page'!$B$9-I1416)= 3,"3", IF(('1 - Cover page'!$B$9-I1416)= 4,"4", IF(('1 - Cover page'!$B$9-I1416)= 5,"5", IF(('1 - Cover page'!$B$9-I1416)= 6,"6", IF(('1 - Cover page'!$B$9-I1416)= 7,"7", IF(('1 - Cover page'!$B$9-I1416)= 8,"8", IF(('1 - Cover page'!$B$9-I1416)= 9,"9", IF(('1 - Cover page'!$B$9-I1416)= 10,"10", IF(('1 - Cover page'!$B$9-I1416)= 11,"11", IF(('1 - Cover page'!$B$9-I1416)= 12,"12", IF(('1 - Cover page'!$B$9-I1416)= 13,"13", IF(('1 - Cover page'!$B$9-I1416)= 14,"14", IF(('1 - Cover page'!$B$9-I1416)= 15,"15",  ""))))))))))))))))</f>
        <v>0</v>
      </c>
      <c r="AA1416" t="e">
        <f>VLOOKUP(E1416,'Age group'!$A$2:$B$7,2,TRUE)</f>
        <v>#N/A</v>
      </c>
    </row>
    <row r="1417" spans="1:27" ht="12.75" x14ac:dyDescent="0.2">
      <c r="A1417" s="30">
        <v>1414</v>
      </c>
      <c r="B1417" s="31"/>
      <c r="C1417" s="31"/>
      <c r="D1417" s="32"/>
      <c r="E1417" s="104"/>
      <c r="F1417" s="31"/>
      <c r="G1417" s="31"/>
      <c r="H1417" s="33"/>
      <c r="I1417" s="16"/>
      <c r="J1417" s="34"/>
      <c r="K1417" s="34"/>
      <c r="L1417" s="35"/>
      <c r="M1417" s="36"/>
      <c r="N1417" s="37"/>
      <c r="O1417" s="37"/>
      <c r="P1417" s="37"/>
      <c r="Q1417" s="38"/>
      <c r="R1417" s="38"/>
      <c r="S1417" s="37"/>
      <c r="T1417" s="39"/>
      <c r="U1417" s="39"/>
      <c r="V1417" s="40"/>
      <c r="X1417" t="str">
        <f>IF(('1 - Cover page'!$B$9-M1417)&lt;6,"&lt;=5 Days","&gt;5 Days")</f>
        <v>&lt;=5 Days</v>
      </c>
      <c r="Y1417" t="str">
        <f>IF(('1 - Cover page'!$B$9-M1417)=0,"0", IF(('1 - Cover page'!$B$9-M1417)= 1,"1", IF(('1 - Cover page'!$B$9-M1417)= 2,"2", IF(('1 - Cover page'!$B$9-M1417)= 3,"3", IF(('1 - Cover page'!$B$9-M1417)= 4,"4", IF(('1 - Cover page'!$B$9-M1417)= 5,"5", IF(('1 - Cover page'!$B$9-M1417)= 6,"6", IF(('1 - Cover page'!$B$9-M1417)= 7,"7", IF(('1 - Cover page'!$B$9-M1417)= 8,"8", IF(('1 - Cover page'!$B$9-M1417)= 9,"9", IF(('1 - Cover page'!$B$9-M1417)= 10,"10", IF(('1 - Cover page'!$B$9-M1417)= 11,"11", IF(('1 - Cover page'!$B$9-M1417)= 12,"12", IF(('1 - Cover page'!$B$9-M1417)= 13,"13", IF(('1 - Cover page'!$B$9-M1417)= 14,"14", IF(('1 - Cover page'!$B$9-M1417)= 15,"15",  ""))))))))))))))))</f>
        <v>0</v>
      </c>
      <c r="Z1417" t="str">
        <f>IF(('1 - Cover page'!$B$9-I1417)=0,"0", IF(('1 - Cover page'!$B$9-I1417)= 1,"1", IF(('1 - Cover page'!$B$9-I1417)= 2,"2", IF(('1 - Cover page'!$B$9-I1417)= 3,"3", IF(('1 - Cover page'!$B$9-I1417)= 4,"4", IF(('1 - Cover page'!$B$9-I1417)= 5,"5", IF(('1 - Cover page'!$B$9-I1417)= 6,"6", IF(('1 - Cover page'!$B$9-I1417)= 7,"7", IF(('1 - Cover page'!$B$9-I1417)= 8,"8", IF(('1 - Cover page'!$B$9-I1417)= 9,"9", IF(('1 - Cover page'!$B$9-I1417)= 10,"10", IF(('1 - Cover page'!$B$9-I1417)= 11,"11", IF(('1 - Cover page'!$B$9-I1417)= 12,"12", IF(('1 - Cover page'!$B$9-I1417)= 13,"13", IF(('1 - Cover page'!$B$9-I1417)= 14,"14", IF(('1 - Cover page'!$B$9-I1417)= 15,"15",  ""))))))))))))))))</f>
        <v>0</v>
      </c>
      <c r="AA1417" t="e">
        <f>VLOOKUP(E1417,'Age group'!$A$2:$B$7,2,TRUE)</f>
        <v>#N/A</v>
      </c>
    </row>
    <row r="1418" spans="1:27" ht="12.75" x14ac:dyDescent="0.2">
      <c r="A1418" s="30">
        <v>1415</v>
      </c>
      <c r="B1418" s="31"/>
      <c r="C1418" s="31"/>
      <c r="D1418" s="32"/>
      <c r="E1418" s="104"/>
      <c r="F1418" s="31"/>
      <c r="G1418" s="31"/>
      <c r="H1418" s="33"/>
      <c r="I1418" s="16"/>
      <c r="J1418" s="34"/>
      <c r="K1418" s="34"/>
      <c r="L1418" s="35"/>
      <c r="M1418" s="36"/>
      <c r="N1418" s="37"/>
      <c r="O1418" s="37"/>
      <c r="P1418" s="37"/>
      <c r="Q1418" s="38"/>
      <c r="R1418" s="38"/>
      <c r="S1418" s="37"/>
      <c r="T1418" s="39"/>
      <c r="U1418" s="39"/>
      <c r="V1418" s="40"/>
      <c r="X1418" t="str">
        <f>IF(('1 - Cover page'!$B$9-M1418)&lt;6,"&lt;=5 Days","&gt;5 Days")</f>
        <v>&lt;=5 Days</v>
      </c>
      <c r="Y1418" t="str">
        <f>IF(('1 - Cover page'!$B$9-M1418)=0,"0", IF(('1 - Cover page'!$B$9-M1418)= 1,"1", IF(('1 - Cover page'!$B$9-M1418)= 2,"2", IF(('1 - Cover page'!$B$9-M1418)= 3,"3", IF(('1 - Cover page'!$B$9-M1418)= 4,"4", IF(('1 - Cover page'!$B$9-M1418)= 5,"5", IF(('1 - Cover page'!$B$9-M1418)= 6,"6", IF(('1 - Cover page'!$B$9-M1418)= 7,"7", IF(('1 - Cover page'!$B$9-M1418)= 8,"8", IF(('1 - Cover page'!$B$9-M1418)= 9,"9", IF(('1 - Cover page'!$B$9-M1418)= 10,"10", IF(('1 - Cover page'!$B$9-M1418)= 11,"11", IF(('1 - Cover page'!$B$9-M1418)= 12,"12", IF(('1 - Cover page'!$B$9-M1418)= 13,"13", IF(('1 - Cover page'!$B$9-M1418)= 14,"14", IF(('1 - Cover page'!$B$9-M1418)= 15,"15",  ""))))))))))))))))</f>
        <v>0</v>
      </c>
      <c r="Z1418" t="str">
        <f>IF(('1 - Cover page'!$B$9-I1418)=0,"0", IF(('1 - Cover page'!$B$9-I1418)= 1,"1", IF(('1 - Cover page'!$B$9-I1418)= 2,"2", IF(('1 - Cover page'!$B$9-I1418)= 3,"3", IF(('1 - Cover page'!$B$9-I1418)= 4,"4", IF(('1 - Cover page'!$B$9-I1418)= 5,"5", IF(('1 - Cover page'!$B$9-I1418)= 6,"6", IF(('1 - Cover page'!$B$9-I1418)= 7,"7", IF(('1 - Cover page'!$B$9-I1418)= 8,"8", IF(('1 - Cover page'!$B$9-I1418)= 9,"9", IF(('1 - Cover page'!$B$9-I1418)= 10,"10", IF(('1 - Cover page'!$B$9-I1418)= 11,"11", IF(('1 - Cover page'!$B$9-I1418)= 12,"12", IF(('1 - Cover page'!$B$9-I1418)= 13,"13", IF(('1 - Cover page'!$B$9-I1418)= 14,"14", IF(('1 - Cover page'!$B$9-I1418)= 15,"15",  ""))))))))))))))))</f>
        <v>0</v>
      </c>
      <c r="AA1418" t="e">
        <f>VLOOKUP(E1418,'Age group'!$A$2:$B$7,2,TRUE)</f>
        <v>#N/A</v>
      </c>
    </row>
    <row r="1419" spans="1:27" ht="12.75" x14ac:dyDescent="0.2">
      <c r="A1419" s="30">
        <v>1416</v>
      </c>
      <c r="B1419" s="31"/>
      <c r="C1419" s="31"/>
      <c r="D1419" s="32"/>
      <c r="E1419" s="104"/>
      <c r="F1419" s="31"/>
      <c r="G1419" s="31"/>
      <c r="H1419" s="33"/>
      <c r="I1419" s="16"/>
      <c r="J1419" s="34"/>
      <c r="K1419" s="34"/>
      <c r="L1419" s="35"/>
      <c r="M1419" s="36"/>
      <c r="N1419" s="37"/>
      <c r="O1419" s="37"/>
      <c r="P1419" s="37"/>
      <c r="Q1419" s="38"/>
      <c r="R1419" s="38"/>
      <c r="S1419" s="37"/>
      <c r="T1419" s="39"/>
      <c r="U1419" s="39"/>
      <c r="V1419" s="40"/>
      <c r="X1419" t="str">
        <f>IF(('1 - Cover page'!$B$9-M1419)&lt;6,"&lt;=5 Days","&gt;5 Days")</f>
        <v>&lt;=5 Days</v>
      </c>
      <c r="Y1419" t="str">
        <f>IF(('1 - Cover page'!$B$9-M1419)=0,"0", IF(('1 - Cover page'!$B$9-M1419)= 1,"1", IF(('1 - Cover page'!$B$9-M1419)= 2,"2", IF(('1 - Cover page'!$B$9-M1419)= 3,"3", IF(('1 - Cover page'!$B$9-M1419)= 4,"4", IF(('1 - Cover page'!$B$9-M1419)= 5,"5", IF(('1 - Cover page'!$B$9-M1419)= 6,"6", IF(('1 - Cover page'!$B$9-M1419)= 7,"7", IF(('1 - Cover page'!$B$9-M1419)= 8,"8", IF(('1 - Cover page'!$B$9-M1419)= 9,"9", IF(('1 - Cover page'!$B$9-M1419)= 10,"10", IF(('1 - Cover page'!$B$9-M1419)= 11,"11", IF(('1 - Cover page'!$B$9-M1419)= 12,"12", IF(('1 - Cover page'!$B$9-M1419)= 13,"13", IF(('1 - Cover page'!$B$9-M1419)= 14,"14", IF(('1 - Cover page'!$B$9-M1419)= 15,"15",  ""))))))))))))))))</f>
        <v>0</v>
      </c>
      <c r="Z1419" t="str">
        <f>IF(('1 - Cover page'!$B$9-I1419)=0,"0", IF(('1 - Cover page'!$B$9-I1419)= 1,"1", IF(('1 - Cover page'!$B$9-I1419)= 2,"2", IF(('1 - Cover page'!$B$9-I1419)= 3,"3", IF(('1 - Cover page'!$B$9-I1419)= 4,"4", IF(('1 - Cover page'!$B$9-I1419)= 5,"5", IF(('1 - Cover page'!$B$9-I1419)= 6,"6", IF(('1 - Cover page'!$B$9-I1419)= 7,"7", IF(('1 - Cover page'!$B$9-I1419)= 8,"8", IF(('1 - Cover page'!$B$9-I1419)= 9,"9", IF(('1 - Cover page'!$B$9-I1419)= 10,"10", IF(('1 - Cover page'!$B$9-I1419)= 11,"11", IF(('1 - Cover page'!$B$9-I1419)= 12,"12", IF(('1 - Cover page'!$B$9-I1419)= 13,"13", IF(('1 - Cover page'!$B$9-I1419)= 14,"14", IF(('1 - Cover page'!$B$9-I1419)= 15,"15",  ""))))))))))))))))</f>
        <v>0</v>
      </c>
      <c r="AA1419" t="e">
        <f>VLOOKUP(E1419,'Age group'!$A$2:$B$7,2,TRUE)</f>
        <v>#N/A</v>
      </c>
    </row>
    <row r="1420" spans="1:27" ht="12.75" x14ac:dyDescent="0.2">
      <c r="A1420" s="30">
        <v>1417</v>
      </c>
      <c r="B1420" s="31"/>
      <c r="C1420" s="31"/>
      <c r="D1420" s="32"/>
      <c r="E1420" s="104"/>
      <c r="F1420" s="31"/>
      <c r="G1420" s="31"/>
      <c r="H1420" s="33"/>
      <c r="I1420" s="16"/>
      <c r="J1420" s="34"/>
      <c r="K1420" s="34"/>
      <c r="L1420" s="35"/>
      <c r="M1420" s="36"/>
      <c r="N1420" s="37"/>
      <c r="O1420" s="37"/>
      <c r="P1420" s="37"/>
      <c r="Q1420" s="38"/>
      <c r="R1420" s="38"/>
      <c r="S1420" s="37"/>
      <c r="T1420" s="39"/>
      <c r="U1420" s="39"/>
      <c r="V1420" s="40"/>
      <c r="X1420" t="str">
        <f>IF(('1 - Cover page'!$B$9-M1420)&lt;6,"&lt;=5 Days","&gt;5 Days")</f>
        <v>&lt;=5 Days</v>
      </c>
      <c r="Y1420" t="str">
        <f>IF(('1 - Cover page'!$B$9-M1420)=0,"0", IF(('1 - Cover page'!$B$9-M1420)= 1,"1", IF(('1 - Cover page'!$B$9-M1420)= 2,"2", IF(('1 - Cover page'!$B$9-M1420)= 3,"3", IF(('1 - Cover page'!$B$9-M1420)= 4,"4", IF(('1 - Cover page'!$B$9-M1420)= 5,"5", IF(('1 - Cover page'!$B$9-M1420)= 6,"6", IF(('1 - Cover page'!$B$9-M1420)= 7,"7", IF(('1 - Cover page'!$B$9-M1420)= 8,"8", IF(('1 - Cover page'!$B$9-M1420)= 9,"9", IF(('1 - Cover page'!$B$9-M1420)= 10,"10", IF(('1 - Cover page'!$B$9-M1420)= 11,"11", IF(('1 - Cover page'!$B$9-M1420)= 12,"12", IF(('1 - Cover page'!$B$9-M1420)= 13,"13", IF(('1 - Cover page'!$B$9-M1420)= 14,"14", IF(('1 - Cover page'!$B$9-M1420)= 15,"15",  ""))))))))))))))))</f>
        <v>0</v>
      </c>
      <c r="Z1420" t="str">
        <f>IF(('1 - Cover page'!$B$9-I1420)=0,"0", IF(('1 - Cover page'!$B$9-I1420)= 1,"1", IF(('1 - Cover page'!$B$9-I1420)= 2,"2", IF(('1 - Cover page'!$B$9-I1420)= 3,"3", IF(('1 - Cover page'!$B$9-I1420)= 4,"4", IF(('1 - Cover page'!$B$9-I1420)= 5,"5", IF(('1 - Cover page'!$B$9-I1420)= 6,"6", IF(('1 - Cover page'!$B$9-I1420)= 7,"7", IF(('1 - Cover page'!$B$9-I1420)= 8,"8", IF(('1 - Cover page'!$B$9-I1420)= 9,"9", IF(('1 - Cover page'!$B$9-I1420)= 10,"10", IF(('1 - Cover page'!$B$9-I1420)= 11,"11", IF(('1 - Cover page'!$B$9-I1420)= 12,"12", IF(('1 - Cover page'!$B$9-I1420)= 13,"13", IF(('1 - Cover page'!$B$9-I1420)= 14,"14", IF(('1 - Cover page'!$B$9-I1420)= 15,"15",  ""))))))))))))))))</f>
        <v>0</v>
      </c>
      <c r="AA1420" t="e">
        <f>VLOOKUP(E1420,'Age group'!$A$2:$B$7,2,TRUE)</f>
        <v>#N/A</v>
      </c>
    </row>
    <row r="1421" spans="1:27" ht="12.75" x14ac:dyDescent="0.2">
      <c r="A1421" s="30">
        <v>1418</v>
      </c>
      <c r="B1421" s="31"/>
      <c r="C1421" s="31"/>
      <c r="D1421" s="32"/>
      <c r="E1421" s="104"/>
      <c r="F1421" s="31"/>
      <c r="G1421" s="31"/>
      <c r="H1421" s="33"/>
      <c r="I1421" s="16"/>
      <c r="J1421" s="34"/>
      <c r="K1421" s="34"/>
      <c r="L1421" s="35"/>
      <c r="M1421" s="36"/>
      <c r="N1421" s="37"/>
      <c r="O1421" s="37"/>
      <c r="P1421" s="37"/>
      <c r="Q1421" s="38"/>
      <c r="R1421" s="38"/>
      <c r="S1421" s="37"/>
      <c r="T1421" s="39"/>
      <c r="U1421" s="39"/>
      <c r="V1421" s="40"/>
      <c r="X1421" t="str">
        <f>IF(('1 - Cover page'!$B$9-M1421)&lt;6,"&lt;=5 Days","&gt;5 Days")</f>
        <v>&lt;=5 Days</v>
      </c>
      <c r="Y1421" t="str">
        <f>IF(('1 - Cover page'!$B$9-M1421)=0,"0", IF(('1 - Cover page'!$B$9-M1421)= 1,"1", IF(('1 - Cover page'!$B$9-M1421)= 2,"2", IF(('1 - Cover page'!$B$9-M1421)= 3,"3", IF(('1 - Cover page'!$B$9-M1421)= 4,"4", IF(('1 - Cover page'!$B$9-M1421)= 5,"5", IF(('1 - Cover page'!$B$9-M1421)= 6,"6", IF(('1 - Cover page'!$B$9-M1421)= 7,"7", IF(('1 - Cover page'!$B$9-M1421)= 8,"8", IF(('1 - Cover page'!$B$9-M1421)= 9,"9", IF(('1 - Cover page'!$B$9-M1421)= 10,"10", IF(('1 - Cover page'!$B$9-M1421)= 11,"11", IF(('1 - Cover page'!$B$9-M1421)= 12,"12", IF(('1 - Cover page'!$B$9-M1421)= 13,"13", IF(('1 - Cover page'!$B$9-M1421)= 14,"14", IF(('1 - Cover page'!$B$9-M1421)= 15,"15",  ""))))))))))))))))</f>
        <v>0</v>
      </c>
      <c r="Z1421" t="str">
        <f>IF(('1 - Cover page'!$B$9-I1421)=0,"0", IF(('1 - Cover page'!$B$9-I1421)= 1,"1", IF(('1 - Cover page'!$B$9-I1421)= 2,"2", IF(('1 - Cover page'!$B$9-I1421)= 3,"3", IF(('1 - Cover page'!$B$9-I1421)= 4,"4", IF(('1 - Cover page'!$B$9-I1421)= 5,"5", IF(('1 - Cover page'!$B$9-I1421)= 6,"6", IF(('1 - Cover page'!$B$9-I1421)= 7,"7", IF(('1 - Cover page'!$B$9-I1421)= 8,"8", IF(('1 - Cover page'!$B$9-I1421)= 9,"9", IF(('1 - Cover page'!$B$9-I1421)= 10,"10", IF(('1 - Cover page'!$B$9-I1421)= 11,"11", IF(('1 - Cover page'!$B$9-I1421)= 12,"12", IF(('1 - Cover page'!$B$9-I1421)= 13,"13", IF(('1 - Cover page'!$B$9-I1421)= 14,"14", IF(('1 - Cover page'!$B$9-I1421)= 15,"15",  ""))))))))))))))))</f>
        <v>0</v>
      </c>
      <c r="AA1421" t="e">
        <f>VLOOKUP(E1421,'Age group'!$A$2:$B$7,2,TRUE)</f>
        <v>#N/A</v>
      </c>
    </row>
    <row r="1422" spans="1:27" ht="12.75" x14ac:dyDescent="0.2">
      <c r="A1422" s="30">
        <v>1419</v>
      </c>
      <c r="B1422" s="31"/>
      <c r="C1422" s="31"/>
      <c r="D1422" s="32"/>
      <c r="E1422" s="104"/>
      <c r="F1422" s="31"/>
      <c r="G1422" s="31"/>
      <c r="H1422" s="33"/>
      <c r="I1422" s="16"/>
      <c r="J1422" s="34"/>
      <c r="K1422" s="34"/>
      <c r="L1422" s="35"/>
      <c r="M1422" s="36"/>
      <c r="N1422" s="37"/>
      <c r="O1422" s="37"/>
      <c r="P1422" s="37"/>
      <c r="Q1422" s="38"/>
      <c r="R1422" s="38"/>
      <c r="S1422" s="37"/>
      <c r="T1422" s="39"/>
      <c r="U1422" s="39"/>
      <c r="V1422" s="40"/>
      <c r="X1422" t="str">
        <f>IF(('1 - Cover page'!$B$9-M1422)&lt;6,"&lt;=5 Days","&gt;5 Days")</f>
        <v>&lt;=5 Days</v>
      </c>
      <c r="Y1422" t="str">
        <f>IF(('1 - Cover page'!$B$9-M1422)=0,"0", IF(('1 - Cover page'!$B$9-M1422)= 1,"1", IF(('1 - Cover page'!$B$9-M1422)= 2,"2", IF(('1 - Cover page'!$B$9-M1422)= 3,"3", IF(('1 - Cover page'!$B$9-M1422)= 4,"4", IF(('1 - Cover page'!$B$9-M1422)= 5,"5", IF(('1 - Cover page'!$B$9-M1422)= 6,"6", IF(('1 - Cover page'!$B$9-M1422)= 7,"7", IF(('1 - Cover page'!$B$9-M1422)= 8,"8", IF(('1 - Cover page'!$B$9-M1422)= 9,"9", IF(('1 - Cover page'!$B$9-M1422)= 10,"10", IF(('1 - Cover page'!$B$9-M1422)= 11,"11", IF(('1 - Cover page'!$B$9-M1422)= 12,"12", IF(('1 - Cover page'!$B$9-M1422)= 13,"13", IF(('1 - Cover page'!$B$9-M1422)= 14,"14", IF(('1 - Cover page'!$B$9-M1422)= 15,"15",  ""))))))))))))))))</f>
        <v>0</v>
      </c>
      <c r="Z1422" t="str">
        <f>IF(('1 - Cover page'!$B$9-I1422)=0,"0", IF(('1 - Cover page'!$B$9-I1422)= 1,"1", IF(('1 - Cover page'!$B$9-I1422)= 2,"2", IF(('1 - Cover page'!$B$9-I1422)= 3,"3", IF(('1 - Cover page'!$B$9-I1422)= 4,"4", IF(('1 - Cover page'!$B$9-I1422)= 5,"5", IF(('1 - Cover page'!$B$9-I1422)= 6,"6", IF(('1 - Cover page'!$B$9-I1422)= 7,"7", IF(('1 - Cover page'!$B$9-I1422)= 8,"8", IF(('1 - Cover page'!$B$9-I1422)= 9,"9", IF(('1 - Cover page'!$B$9-I1422)= 10,"10", IF(('1 - Cover page'!$B$9-I1422)= 11,"11", IF(('1 - Cover page'!$B$9-I1422)= 12,"12", IF(('1 - Cover page'!$B$9-I1422)= 13,"13", IF(('1 - Cover page'!$B$9-I1422)= 14,"14", IF(('1 - Cover page'!$B$9-I1422)= 15,"15",  ""))))))))))))))))</f>
        <v>0</v>
      </c>
      <c r="AA1422" t="e">
        <f>VLOOKUP(E1422,'Age group'!$A$2:$B$7,2,TRUE)</f>
        <v>#N/A</v>
      </c>
    </row>
    <row r="1423" spans="1:27" ht="12.75" x14ac:dyDescent="0.2">
      <c r="A1423" s="30">
        <v>1420</v>
      </c>
      <c r="B1423" s="31"/>
      <c r="C1423" s="31"/>
      <c r="D1423" s="32"/>
      <c r="E1423" s="104"/>
      <c r="F1423" s="31"/>
      <c r="G1423" s="31"/>
      <c r="H1423" s="33"/>
      <c r="I1423" s="16"/>
      <c r="J1423" s="34"/>
      <c r="K1423" s="34"/>
      <c r="L1423" s="35"/>
      <c r="M1423" s="36"/>
      <c r="N1423" s="37"/>
      <c r="O1423" s="37"/>
      <c r="P1423" s="37"/>
      <c r="Q1423" s="38"/>
      <c r="R1423" s="38"/>
      <c r="S1423" s="37"/>
      <c r="T1423" s="39"/>
      <c r="U1423" s="39"/>
      <c r="V1423" s="40"/>
      <c r="X1423" t="str">
        <f>IF(('1 - Cover page'!$B$9-M1423)&lt;6,"&lt;=5 Days","&gt;5 Days")</f>
        <v>&lt;=5 Days</v>
      </c>
      <c r="Y1423" t="str">
        <f>IF(('1 - Cover page'!$B$9-M1423)=0,"0", IF(('1 - Cover page'!$B$9-M1423)= 1,"1", IF(('1 - Cover page'!$B$9-M1423)= 2,"2", IF(('1 - Cover page'!$B$9-M1423)= 3,"3", IF(('1 - Cover page'!$B$9-M1423)= 4,"4", IF(('1 - Cover page'!$B$9-M1423)= 5,"5", IF(('1 - Cover page'!$B$9-M1423)= 6,"6", IF(('1 - Cover page'!$B$9-M1423)= 7,"7", IF(('1 - Cover page'!$B$9-M1423)= 8,"8", IF(('1 - Cover page'!$B$9-M1423)= 9,"9", IF(('1 - Cover page'!$B$9-M1423)= 10,"10", IF(('1 - Cover page'!$B$9-M1423)= 11,"11", IF(('1 - Cover page'!$B$9-M1423)= 12,"12", IF(('1 - Cover page'!$B$9-M1423)= 13,"13", IF(('1 - Cover page'!$B$9-M1423)= 14,"14", IF(('1 - Cover page'!$B$9-M1423)= 15,"15",  ""))))))))))))))))</f>
        <v>0</v>
      </c>
      <c r="Z1423" t="str">
        <f>IF(('1 - Cover page'!$B$9-I1423)=0,"0", IF(('1 - Cover page'!$B$9-I1423)= 1,"1", IF(('1 - Cover page'!$B$9-I1423)= 2,"2", IF(('1 - Cover page'!$B$9-I1423)= 3,"3", IF(('1 - Cover page'!$B$9-I1423)= 4,"4", IF(('1 - Cover page'!$B$9-I1423)= 5,"5", IF(('1 - Cover page'!$B$9-I1423)= 6,"6", IF(('1 - Cover page'!$B$9-I1423)= 7,"7", IF(('1 - Cover page'!$B$9-I1423)= 8,"8", IF(('1 - Cover page'!$B$9-I1423)= 9,"9", IF(('1 - Cover page'!$B$9-I1423)= 10,"10", IF(('1 - Cover page'!$B$9-I1423)= 11,"11", IF(('1 - Cover page'!$B$9-I1423)= 12,"12", IF(('1 - Cover page'!$B$9-I1423)= 13,"13", IF(('1 - Cover page'!$B$9-I1423)= 14,"14", IF(('1 - Cover page'!$B$9-I1423)= 15,"15",  ""))))))))))))))))</f>
        <v>0</v>
      </c>
      <c r="AA1423" t="e">
        <f>VLOOKUP(E1423,'Age group'!$A$2:$B$7,2,TRUE)</f>
        <v>#N/A</v>
      </c>
    </row>
    <row r="1424" spans="1:27" ht="12.75" x14ac:dyDescent="0.2">
      <c r="A1424" s="30">
        <v>1421</v>
      </c>
      <c r="B1424" s="31"/>
      <c r="C1424" s="31"/>
      <c r="D1424" s="32"/>
      <c r="E1424" s="104"/>
      <c r="F1424" s="31"/>
      <c r="G1424" s="31"/>
      <c r="H1424" s="33"/>
      <c r="I1424" s="16"/>
      <c r="J1424" s="34"/>
      <c r="K1424" s="34"/>
      <c r="L1424" s="35"/>
      <c r="M1424" s="36"/>
      <c r="N1424" s="37"/>
      <c r="O1424" s="37"/>
      <c r="P1424" s="37"/>
      <c r="Q1424" s="38"/>
      <c r="R1424" s="38"/>
      <c r="S1424" s="37"/>
      <c r="T1424" s="39"/>
      <c r="U1424" s="39"/>
      <c r="V1424" s="40"/>
      <c r="X1424" t="str">
        <f>IF(('1 - Cover page'!$B$9-M1424)&lt;6,"&lt;=5 Days","&gt;5 Days")</f>
        <v>&lt;=5 Days</v>
      </c>
      <c r="Y1424" t="str">
        <f>IF(('1 - Cover page'!$B$9-M1424)=0,"0", IF(('1 - Cover page'!$B$9-M1424)= 1,"1", IF(('1 - Cover page'!$B$9-M1424)= 2,"2", IF(('1 - Cover page'!$B$9-M1424)= 3,"3", IF(('1 - Cover page'!$B$9-M1424)= 4,"4", IF(('1 - Cover page'!$B$9-M1424)= 5,"5", IF(('1 - Cover page'!$B$9-M1424)= 6,"6", IF(('1 - Cover page'!$B$9-M1424)= 7,"7", IF(('1 - Cover page'!$B$9-M1424)= 8,"8", IF(('1 - Cover page'!$B$9-M1424)= 9,"9", IF(('1 - Cover page'!$B$9-M1424)= 10,"10", IF(('1 - Cover page'!$B$9-M1424)= 11,"11", IF(('1 - Cover page'!$B$9-M1424)= 12,"12", IF(('1 - Cover page'!$B$9-M1424)= 13,"13", IF(('1 - Cover page'!$B$9-M1424)= 14,"14", IF(('1 - Cover page'!$B$9-M1424)= 15,"15",  ""))))))))))))))))</f>
        <v>0</v>
      </c>
      <c r="Z1424" t="str">
        <f>IF(('1 - Cover page'!$B$9-I1424)=0,"0", IF(('1 - Cover page'!$B$9-I1424)= 1,"1", IF(('1 - Cover page'!$B$9-I1424)= 2,"2", IF(('1 - Cover page'!$B$9-I1424)= 3,"3", IF(('1 - Cover page'!$B$9-I1424)= 4,"4", IF(('1 - Cover page'!$B$9-I1424)= 5,"5", IF(('1 - Cover page'!$B$9-I1424)= 6,"6", IF(('1 - Cover page'!$B$9-I1424)= 7,"7", IF(('1 - Cover page'!$B$9-I1424)= 8,"8", IF(('1 - Cover page'!$B$9-I1424)= 9,"9", IF(('1 - Cover page'!$B$9-I1424)= 10,"10", IF(('1 - Cover page'!$B$9-I1424)= 11,"11", IF(('1 - Cover page'!$B$9-I1424)= 12,"12", IF(('1 - Cover page'!$B$9-I1424)= 13,"13", IF(('1 - Cover page'!$B$9-I1424)= 14,"14", IF(('1 - Cover page'!$B$9-I1424)= 15,"15",  ""))))))))))))))))</f>
        <v>0</v>
      </c>
      <c r="AA1424" t="e">
        <f>VLOOKUP(E1424,'Age group'!$A$2:$B$7,2,TRUE)</f>
        <v>#N/A</v>
      </c>
    </row>
    <row r="1425" spans="1:27" ht="12.75" x14ac:dyDescent="0.2">
      <c r="A1425" s="30">
        <v>1422</v>
      </c>
      <c r="B1425" s="31"/>
      <c r="C1425" s="31"/>
      <c r="D1425" s="32"/>
      <c r="E1425" s="104"/>
      <c r="F1425" s="31"/>
      <c r="G1425" s="31"/>
      <c r="H1425" s="33"/>
      <c r="I1425" s="16"/>
      <c r="J1425" s="34"/>
      <c r="K1425" s="34"/>
      <c r="L1425" s="35"/>
      <c r="M1425" s="36"/>
      <c r="N1425" s="37"/>
      <c r="O1425" s="37"/>
      <c r="P1425" s="37"/>
      <c r="Q1425" s="38"/>
      <c r="R1425" s="38"/>
      <c r="S1425" s="37"/>
      <c r="T1425" s="39"/>
      <c r="U1425" s="39"/>
      <c r="V1425" s="40"/>
      <c r="X1425" t="str">
        <f>IF(('1 - Cover page'!$B$9-M1425)&lt;6,"&lt;=5 Days","&gt;5 Days")</f>
        <v>&lt;=5 Days</v>
      </c>
      <c r="Y1425" t="str">
        <f>IF(('1 - Cover page'!$B$9-M1425)=0,"0", IF(('1 - Cover page'!$B$9-M1425)= 1,"1", IF(('1 - Cover page'!$B$9-M1425)= 2,"2", IF(('1 - Cover page'!$B$9-M1425)= 3,"3", IF(('1 - Cover page'!$B$9-M1425)= 4,"4", IF(('1 - Cover page'!$B$9-M1425)= 5,"5", IF(('1 - Cover page'!$B$9-M1425)= 6,"6", IF(('1 - Cover page'!$B$9-M1425)= 7,"7", IF(('1 - Cover page'!$B$9-M1425)= 8,"8", IF(('1 - Cover page'!$B$9-M1425)= 9,"9", IF(('1 - Cover page'!$B$9-M1425)= 10,"10", IF(('1 - Cover page'!$B$9-M1425)= 11,"11", IF(('1 - Cover page'!$B$9-M1425)= 12,"12", IF(('1 - Cover page'!$B$9-M1425)= 13,"13", IF(('1 - Cover page'!$B$9-M1425)= 14,"14", IF(('1 - Cover page'!$B$9-M1425)= 15,"15",  ""))))))))))))))))</f>
        <v>0</v>
      </c>
      <c r="Z1425" t="str">
        <f>IF(('1 - Cover page'!$B$9-I1425)=0,"0", IF(('1 - Cover page'!$B$9-I1425)= 1,"1", IF(('1 - Cover page'!$B$9-I1425)= 2,"2", IF(('1 - Cover page'!$B$9-I1425)= 3,"3", IF(('1 - Cover page'!$B$9-I1425)= 4,"4", IF(('1 - Cover page'!$B$9-I1425)= 5,"5", IF(('1 - Cover page'!$B$9-I1425)= 6,"6", IF(('1 - Cover page'!$B$9-I1425)= 7,"7", IF(('1 - Cover page'!$B$9-I1425)= 8,"8", IF(('1 - Cover page'!$B$9-I1425)= 9,"9", IF(('1 - Cover page'!$B$9-I1425)= 10,"10", IF(('1 - Cover page'!$B$9-I1425)= 11,"11", IF(('1 - Cover page'!$B$9-I1425)= 12,"12", IF(('1 - Cover page'!$B$9-I1425)= 13,"13", IF(('1 - Cover page'!$B$9-I1425)= 14,"14", IF(('1 - Cover page'!$B$9-I1425)= 15,"15",  ""))))))))))))))))</f>
        <v>0</v>
      </c>
      <c r="AA1425" t="e">
        <f>VLOOKUP(E1425,'Age group'!$A$2:$B$7,2,TRUE)</f>
        <v>#N/A</v>
      </c>
    </row>
    <row r="1426" spans="1:27" ht="12.75" x14ac:dyDescent="0.2">
      <c r="A1426" s="30">
        <v>1423</v>
      </c>
      <c r="B1426" s="31"/>
      <c r="C1426" s="31"/>
      <c r="D1426" s="32"/>
      <c r="E1426" s="104"/>
      <c r="F1426" s="31"/>
      <c r="G1426" s="31"/>
      <c r="H1426" s="33"/>
      <c r="I1426" s="16"/>
      <c r="J1426" s="34"/>
      <c r="K1426" s="34"/>
      <c r="L1426" s="35"/>
      <c r="M1426" s="36"/>
      <c r="N1426" s="37"/>
      <c r="O1426" s="37"/>
      <c r="P1426" s="37"/>
      <c r="Q1426" s="38"/>
      <c r="R1426" s="38"/>
      <c r="S1426" s="37"/>
      <c r="T1426" s="39"/>
      <c r="U1426" s="39"/>
      <c r="V1426" s="40"/>
      <c r="X1426" t="str">
        <f>IF(('1 - Cover page'!$B$9-M1426)&lt;6,"&lt;=5 Days","&gt;5 Days")</f>
        <v>&lt;=5 Days</v>
      </c>
      <c r="Y1426" t="str">
        <f>IF(('1 - Cover page'!$B$9-M1426)=0,"0", IF(('1 - Cover page'!$B$9-M1426)= 1,"1", IF(('1 - Cover page'!$B$9-M1426)= 2,"2", IF(('1 - Cover page'!$B$9-M1426)= 3,"3", IF(('1 - Cover page'!$B$9-M1426)= 4,"4", IF(('1 - Cover page'!$B$9-M1426)= 5,"5", IF(('1 - Cover page'!$B$9-M1426)= 6,"6", IF(('1 - Cover page'!$B$9-M1426)= 7,"7", IF(('1 - Cover page'!$B$9-M1426)= 8,"8", IF(('1 - Cover page'!$B$9-M1426)= 9,"9", IF(('1 - Cover page'!$B$9-M1426)= 10,"10", IF(('1 - Cover page'!$B$9-M1426)= 11,"11", IF(('1 - Cover page'!$B$9-M1426)= 12,"12", IF(('1 - Cover page'!$B$9-M1426)= 13,"13", IF(('1 - Cover page'!$B$9-M1426)= 14,"14", IF(('1 - Cover page'!$B$9-M1426)= 15,"15",  ""))))))))))))))))</f>
        <v>0</v>
      </c>
      <c r="Z1426" t="str">
        <f>IF(('1 - Cover page'!$B$9-I1426)=0,"0", IF(('1 - Cover page'!$B$9-I1426)= 1,"1", IF(('1 - Cover page'!$B$9-I1426)= 2,"2", IF(('1 - Cover page'!$B$9-I1426)= 3,"3", IF(('1 - Cover page'!$B$9-I1426)= 4,"4", IF(('1 - Cover page'!$B$9-I1426)= 5,"5", IF(('1 - Cover page'!$B$9-I1426)= 6,"6", IF(('1 - Cover page'!$B$9-I1426)= 7,"7", IF(('1 - Cover page'!$B$9-I1426)= 8,"8", IF(('1 - Cover page'!$B$9-I1426)= 9,"9", IF(('1 - Cover page'!$B$9-I1426)= 10,"10", IF(('1 - Cover page'!$B$9-I1426)= 11,"11", IF(('1 - Cover page'!$B$9-I1426)= 12,"12", IF(('1 - Cover page'!$B$9-I1426)= 13,"13", IF(('1 - Cover page'!$B$9-I1426)= 14,"14", IF(('1 - Cover page'!$B$9-I1426)= 15,"15",  ""))))))))))))))))</f>
        <v>0</v>
      </c>
      <c r="AA1426" t="e">
        <f>VLOOKUP(E1426,'Age group'!$A$2:$B$7,2,TRUE)</f>
        <v>#N/A</v>
      </c>
    </row>
    <row r="1427" spans="1:27" ht="12.75" x14ac:dyDescent="0.2">
      <c r="A1427" s="30">
        <v>1424</v>
      </c>
      <c r="B1427" s="31"/>
      <c r="C1427" s="31"/>
      <c r="D1427" s="32"/>
      <c r="E1427" s="104"/>
      <c r="F1427" s="31"/>
      <c r="G1427" s="31"/>
      <c r="H1427" s="33"/>
      <c r="I1427" s="16"/>
      <c r="J1427" s="34"/>
      <c r="K1427" s="34"/>
      <c r="L1427" s="35"/>
      <c r="M1427" s="36"/>
      <c r="N1427" s="37"/>
      <c r="O1427" s="37"/>
      <c r="P1427" s="37"/>
      <c r="Q1427" s="38"/>
      <c r="R1427" s="38"/>
      <c r="S1427" s="37"/>
      <c r="T1427" s="39"/>
      <c r="U1427" s="39"/>
      <c r="V1427" s="40"/>
      <c r="X1427" t="str">
        <f>IF(('1 - Cover page'!$B$9-M1427)&lt;6,"&lt;=5 Days","&gt;5 Days")</f>
        <v>&lt;=5 Days</v>
      </c>
      <c r="Y1427" t="str">
        <f>IF(('1 - Cover page'!$B$9-M1427)=0,"0", IF(('1 - Cover page'!$B$9-M1427)= 1,"1", IF(('1 - Cover page'!$B$9-M1427)= 2,"2", IF(('1 - Cover page'!$B$9-M1427)= 3,"3", IF(('1 - Cover page'!$B$9-M1427)= 4,"4", IF(('1 - Cover page'!$B$9-M1427)= 5,"5", IF(('1 - Cover page'!$B$9-M1427)= 6,"6", IF(('1 - Cover page'!$B$9-M1427)= 7,"7", IF(('1 - Cover page'!$B$9-M1427)= 8,"8", IF(('1 - Cover page'!$B$9-M1427)= 9,"9", IF(('1 - Cover page'!$B$9-M1427)= 10,"10", IF(('1 - Cover page'!$B$9-M1427)= 11,"11", IF(('1 - Cover page'!$B$9-M1427)= 12,"12", IF(('1 - Cover page'!$B$9-M1427)= 13,"13", IF(('1 - Cover page'!$B$9-M1427)= 14,"14", IF(('1 - Cover page'!$B$9-M1427)= 15,"15",  ""))))))))))))))))</f>
        <v>0</v>
      </c>
      <c r="Z1427" t="str">
        <f>IF(('1 - Cover page'!$B$9-I1427)=0,"0", IF(('1 - Cover page'!$B$9-I1427)= 1,"1", IF(('1 - Cover page'!$B$9-I1427)= 2,"2", IF(('1 - Cover page'!$B$9-I1427)= 3,"3", IF(('1 - Cover page'!$B$9-I1427)= 4,"4", IF(('1 - Cover page'!$B$9-I1427)= 5,"5", IF(('1 - Cover page'!$B$9-I1427)= 6,"6", IF(('1 - Cover page'!$B$9-I1427)= 7,"7", IF(('1 - Cover page'!$B$9-I1427)= 8,"8", IF(('1 - Cover page'!$B$9-I1427)= 9,"9", IF(('1 - Cover page'!$B$9-I1427)= 10,"10", IF(('1 - Cover page'!$B$9-I1427)= 11,"11", IF(('1 - Cover page'!$B$9-I1427)= 12,"12", IF(('1 - Cover page'!$B$9-I1427)= 13,"13", IF(('1 - Cover page'!$B$9-I1427)= 14,"14", IF(('1 - Cover page'!$B$9-I1427)= 15,"15",  ""))))))))))))))))</f>
        <v>0</v>
      </c>
      <c r="AA1427" t="e">
        <f>VLOOKUP(E1427,'Age group'!$A$2:$B$7,2,TRUE)</f>
        <v>#N/A</v>
      </c>
    </row>
    <row r="1428" spans="1:27" ht="12.75" x14ac:dyDescent="0.2">
      <c r="A1428" s="30">
        <v>1425</v>
      </c>
      <c r="B1428" s="31"/>
      <c r="C1428" s="31"/>
      <c r="D1428" s="32"/>
      <c r="E1428" s="104"/>
      <c r="F1428" s="31"/>
      <c r="G1428" s="31"/>
      <c r="H1428" s="33"/>
      <c r="I1428" s="16"/>
      <c r="J1428" s="34"/>
      <c r="K1428" s="34"/>
      <c r="L1428" s="35"/>
      <c r="M1428" s="36"/>
      <c r="N1428" s="37"/>
      <c r="O1428" s="37"/>
      <c r="P1428" s="37"/>
      <c r="Q1428" s="38"/>
      <c r="R1428" s="38"/>
      <c r="S1428" s="37"/>
      <c r="T1428" s="39"/>
      <c r="U1428" s="39"/>
      <c r="V1428" s="40"/>
      <c r="X1428" t="str">
        <f>IF(('1 - Cover page'!$B$9-M1428)&lt;6,"&lt;=5 Days","&gt;5 Days")</f>
        <v>&lt;=5 Days</v>
      </c>
      <c r="Y1428" t="str">
        <f>IF(('1 - Cover page'!$B$9-M1428)=0,"0", IF(('1 - Cover page'!$B$9-M1428)= 1,"1", IF(('1 - Cover page'!$B$9-M1428)= 2,"2", IF(('1 - Cover page'!$B$9-M1428)= 3,"3", IF(('1 - Cover page'!$B$9-M1428)= 4,"4", IF(('1 - Cover page'!$B$9-M1428)= 5,"5", IF(('1 - Cover page'!$B$9-M1428)= 6,"6", IF(('1 - Cover page'!$B$9-M1428)= 7,"7", IF(('1 - Cover page'!$B$9-M1428)= 8,"8", IF(('1 - Cover page'!$B$9-M1428)= 9,"9", IF(('1 - Cover page'!$B$9-M1428)= 10,"10", IF(('1 - Cover page'!$B$9-M1428)= 11,"11", IF(('1 - Cover page'!$B$9-M1428)= 12,"12", IF(('1 - Cover page'!$B$9-M1428)= 13,"13", IF(('1 - Cover page'!$B$9-M1428)= 14,"14", IF(('1 - Cover page'!$B$9-M1428)= 15,"15",  ""))))))))))))))))</f>
        <v>0</v>
      </c>
      <c r="Z1428" t="str">
        <f>IF(('1 - Cover page'!$B$9-I1428)=0,"0", IF(('1 - Cover page'!$B$9-I1428)= 1,"1", IF(('1 - Cover page'!$B$9-I1428)= 2,"2", IF(('1 - Cover page'!$B$9-I1428)= 3,"3", IF(('1 - Cover page'!$B$9-I1428)= 4,"4", IF(('1 - Cover page'!$B$9-I1428)= 5,"5", IF(('1 - Cover page'!$B$9-I1428)= 6,"6", IF(('1 - Cover page'!$B$9-I1428)= 7,"7", IF(('1 - Cover page'!$B$9-I1428)= 8,"8", IF(('1 - Cover page'!$B$9-I1428)= 9,"9", IF(('1 - Cover page'!$B$9-I1428)= 10,"10", IF(('1 - Cover page'!$B$9-I1428)= 11,"11", IF(('1 - Cover page'!$B$9-I1428)= 12,"12", IF(('1 - Cover page'!$B$9-I1428)= 13,"13", IF(('1 - Cover page'!$B$9-I1428)= 14,"14", IF(('1 - Cover page'!$B$9-I1428)= 15,"15",  ""))))))))))))))))</f>
        <v>0</v>
      </c>
      <c r="AA1428" t="e">
        <f>VLOOKUP(E1428,'Age group'!$A$2:$B$7,2,TRUE)</f>
        <v>#N/A</v>
      </c>
    </row>
    <row r="1429" spans="1:27" ht="12.75" x14ac:dyDescent="0.2">
      <c r="A1429" s="30">
        <v>1426</v>
      </c>
      <c r="B1429" s="31"/>
      <c r="C1429" s="31"/>
      <c r="D1429" s="32"/>
      <c r="E1429" s="104"/>
      <c r="F1429" s="31"/>
      <c r="G1429" s="31"/>
      <c r="H1429" s="33"/>
      <c r="I1429" s="16"/>
      <c r="J1429" s="34"/>
      <c r="K1429" s="34"/>
      <c r="L1429" s="35"/>
      <c r="M1429" s="36"/>
      <c r="N1429" s="37"/>
      <c r="O1429" s="37"/>
      <c r="P1429" s="37"/>
      <c r="Q1429" s="38"/>
      <c r="R1429" s="38"/>
      <c r="S1429" s="37"/>
      <c r="T1429" s="39"/>
      <c r="U1429" s="39"/>
      <c r="V1429" s="40"/>
      <c r="X1429" t="str">
        <f>IF(('1 - Cover page'!$B$9-M1429)&lt;6,"&lt;=5 Days","&gt;5 Days")</f>
        <v>&lt;=5 Days</v>
      </c>
      <c r="Y1429" t="str">
        <f>IF(('1 - Cover page'!$B$9-M1429)=0,"0", IF(('1 - Cover page'!$B$9-M1429)= 1,"1", IF(('1 - Cover page'!$B$9-M1429)= 2,"2", IF(('1 - Cover page'!$B$9-M1429)= 3,"3", IF(('1 - Cover page'!$B$9-M1429)= 4,"4", IF(('1 - Cover page'!$B$9-M1429)= 5,"5", IF(('1 - Cover page'!$B$9-M1429)= 6,"6", IF(('1 - Cover page'!$B$9-M1429)= 7,"7", IF(('1 - Cover page'!$B$9-M1429)= 8,"8", IF(('1 - Cover page'!$B$9-M1429)= 9,"9", IF(('1 - Cover page'!$B$9-M1429)= 10,"10", IF(('1 - Cover page'!$B$9-M1429)= 11,"11", IF(('1 - Cover page'!$B$9-M1429)= 12,"12", IF(('1 - Cover page'!$B$9-M1429)= 13,"13", IF(('1 - Cover page'!$B$9-M1429)= 14,"14", IF(('1 - Cover page'!$B$9-M1429)= 15,"15",  ""))))))))))))))))</f>
        <v>0</v>
      </c>
      <c r="Z1429" t="str">
        <f>IF(('1 - Cover page'!$B$9-I1429)=0,"0", IF(('1 - Cover page'!$B$9-I1429)= 1,"1", IF(('1 - Cover page'!$B$9-I1429)= 2,"2", IF(('1 - Cover page'!$B$9-I1429)= 3,"3", IF(('1 - Cover page'!$B$9-I1429)= 4,"4", IF(('1 - Cover page'!$B$9-I1429)= 5,"5", IF(('1 - Cover page'!$B$9-I1429)= 6,"6", IF(('1 - Cover page'!$B$9-I1429)= 7,"7", IF(('1 - Cover page'!$B$9-I1429)= 8,"8", IF(('1 - Cover page'!$B$9-I1429)= 9,"9", IF(('1 - Cover page'!$B$9-I1429)= 10,"10", IF(('1 - Cover page'!$B$9-I1429)= 11,"11", IF(('1 - Cover page'!$B$9-I1429)= 12,"12", IF(('1 - Cover page'!$B$9-I1429)= 13,"13", IF(('1 - Cover page'!$B$9-I1429)= 14,"14", IF(('1 - Cover page'!$B$9-I1429)= 15,"15",  ""))))))))))))))))</f>
        <v>0</v>
      </c>
      <c r="AA1429" t="e">
        <f>VLOOKUP(E1429,'Age group'!$A$2:$B$7,2,TRUE)</f>
        <v>#N/A</v>
      </c>
    </row>
    <row r="1430" spans="1:27" ht="12.75" x14ac:dyDescent="0.2">
      <c r="A1430" s="30">
        <v>1427</v>
      </c>
      <c r="B1430" s="31"/>
      <c r="C1430" s="31"/>
      <c r="D1430" s="32"/>
      <c r="E1430" s="104"/>
      <c r="F1430" s="31"/>
      <c r="G1430" s="31"/>
      <c r="H1430" s="33"/>
      <c r="I1430" s="16"/>
      <c r="J1430" s="34"/>
      <c r="K1430" s="34"/>
      <c r="L1430" s="35"/>
      <c r="M1430" s="36"/>
      <c r="N1430" s="37"/>
      <c r="O1430" s="37"/>
      <c r="P1430" s="37"/>
      <c r="Q1430" s="38"/>
      <c r="R1430" s="38"/>
      <c r="S1430" s="37"/>
      <c r="T1430" s="39"/>
      <c r="U1430" s="39"/>
      <c r="V1430" s="40"/>
      <c r="X1430" t="str">
        <f>IF(('1 - Cover page'!$B$9-M1430)&lt;6,"&lt;=5 Days","&gt;5 Days")</f>
        <v>&lt;=5 Days</v>
      </c>
      <c r="Y1430" t="str">
        <f>IF(('1 - Cover page'!$B$9-M1430)=0,"0", IF(('1 - Cover page'!$B$9-M1430)= 1,"1", IF(('1 - Cover page'!$B$9-M1430)= 2,"2", IF(('1 - Cover page'!$B$9-M1430)= 3,"3", IF(('1 - Cover page'!$B$9-M1430)= 4,"4", IF(('1 - Cover page'!$B$9-M1430)= 5,"5", IF(('1 - Cover page'!$B$9-M1430)= 6,"6", IF(('1 - Cover page'!$B$9-M1430)= 7,"7", IF(('1 - Cover page'!$B$9-M1430)= 8,"8", IF(('1 - Cover page'!$B$9-M1430)= 9,"9", IF(('1 - Cover page'!$B$9-M1430)= 10,"10", IF(('1 - Cover page'!$B$9-M1430)= 11,"11", IF(('1 - Cover page'!$B$9-M1430)= 12,"12", IF(('1 - Cover page'!$B$9-M1430)= 13,"13", IF(('1 - Cover page'!$B$9-M1430)= 14,"14", IF(('1 - Cover page'!$B$9-M1430)= 15,"15",  ""))))))))))))))))</f>
        <v>0</v>
      </c>
      <c r="Z1430" t="str">
        <f>IF(('1 - Cover page'!$B$9-I1430)=0,"0", IF(('1 - Cover page'!$B$9-I1430)= 1,"1", IF(('1 - Cover page'!$B$9-I1430)= 2,"2", IF(('1 - Cover page'!$B$9-I1430)= 3,"3", IF(('1 - Cover page'!$B$9-I1430)= 4,"4", IF(('1 - Cover page'!$B$9-I1430)= 5,"5", IF(('1 - Cover page'!$B$9-I1430)= 6,"6", IF(('1 - Cover page'!$B$9-I1430)= 7,"7", IF(('1 - Cover page'!$B$9-I1430)= 8,"8", IF(('1 - Cover page'!$B$9-I1430)= 9,"9", IF(('1 - Cover page'!$B$9-I1430)= 10,"10", IF(('1 - Cover page'!$B$9-I1430)= 11,"11", IF(('1 - Cover page'!$B$9-I1430)= 12,"12", IF(('1 - Cover page'!$B$9-I1430)= 13,"13", IF(('1 - Cover page'!$B$9-I1430)= 14,"14", IF(('1 - Cover page'!$B$9-I1430)= 15,"15",  ""))))))))))))))))</f>
        <v>0</v>
      </c>
      <c r="AA1430" t="e">
        <f>VLOOKUP(E1430,'Age group'!$A$2:$B$7,2,TRUE)</f>
        <v>#N/A</v>
      </c>
    </row>
    <row r="1431" spans="1:27" ht="12.75" x14ac:dyDescent="0.2">
      <c r="A1431" s="30">
        <v>1428</v>
      </c>
      <c r="B1431" s="31"/>
      <c r="C1431" s="31"/>
      <c r="D1431" s="32"/>
      <c r="E1431" s="104"/>
      <c r="F1431" s="31"/>
      <c r="G1431" s="31"/>
      <c r="H1431" s="33"/>
      <c r="I1431" s="16"/>
      <c r="J1431" s="34"/>
      <c r="K1431" s="34"/>
      <c r="L1431" s="35"/>
      <c r="M1431" s="36"/>
      <c r="N1431" s="37"/>
      <c r="O1431" s="37"/>
      <c r="P1431" s="37"/>
      <c r="Q1431" s="38"/>
      <c r="R1431" s="38"/>
      <c r="S1431" s="37"/>
      <c r="T1431" s="39"/>
      <c r="U1431" s="39"/>
      <c r="V1431" s="40"/>
      <c r="X1431" t="str">
        <f>IF(('1 - Cover page'!$B$9-M1431)&lt;6,"&lt;=5 Days","&gt;5 Days")</f>
        <v>&lt;=5 Days</v>
      </c>
      <c r="Y1431" t="str">
        <f>IF(('1 - Cover page'!$B$9-M1431)=0,"0", IF(('1 - Cover page'!$B$9-M1431)= 1,"1", IF(('1 - Cover page'!$B$9-M1431)= 2,"2", IF(('1 - Cover page'!$B$9-M1431)= 3,"3", IF(('1 - Cover page'!$B$9-M1431)= 4,"4", IF(('1 - Cover page'!$B$9-M1431)= 5,"5", IF(('1 - Cover page'!$B$9-M1431)= 6,"6", IF(('1 - Cover page'!$B$9-M1431)= 7,"7", IF(('1 - Cover page'!$B$9-M1431)= 8,"8", IF(('1 - Cover page'!$B$9-M1431)= 9,"9", IF(('1 - Cover page'!$B$9-M1431)= 10,"10", IF(('1 - Cover page'!$B$9-M1431)= 11,"11", IF(('1 - Cover page'!$B$9-M1431)= 12,"12", IF(('1 - Cover page'!$B$9-M1431)= 13,"13", IF(('1 - Cover page'!$B$9-M1431)= 14,"14", IF(('1 - Cover page'!$B$9-M1431)= 15,"15",  ""))))))))))))))))</f>
        <v>0</v>
      </c>
      <c r="Z1431" t="str">
        <f>IF(('1 - Cover page'!$B$9-I1431)=0,"0", IF(('1 - Cover page'!$B$9-I1431)= 1,"1", IF(('1 - Cover page'!$B$9-I1431)= 2,"2", IF(('1 - Cover page'!$B$9-I1431)= 3,"3", IF(('1 - Cover page'!$B$9-I1431)= 4,"4", IF(('1 - Cover page'!$B$9-I1431)= 5,"5", IF(('1 - Cover page'!$B$9-I1431)= 6,"6", IF(('1 - Cover page'!$B$9-I1431)= 7,"7", IF(('1 - Cover page'!$B$9-I1431)= 8,"8", IF(('1 - Cover page'!$B$9-I1431)= 9,"9", IF(('1 - Cover page'!$B$9-I1431)= 10,"10", IF(('1 - Cover page'!$B$9-I1431)= 11,"11", IF(('1 - Cover page'!$B$9-I1431)= 12,"12", IF(('1 - Cover page'!$B$9-I1431)= 13,"13", IF(('1 - Cover page'!$B$9-I1431)= 14,"14", IF(('1 - Cover page'!$B$9-I1431)= 15,"15",  ""))))))))))))))))</f>
        <v>0</v>
      </c>
      <c r="AA1431" t="e">
        <f>VLOOKUP(E1431,'Age group'!$A$2:$B$7,2,TRUE)</f>
        <v>#N/A</v>
      </c>
    </row>
    <row r="1432" spans="1:27" ht="12.75" x14ac:dyDescent="0.2">
      <c r="A1432" s="30">
        <v>1429</v>
      </c>
      <c r="B1432" s="31"/>
      <c r="C1432" s="31"/>
      <c r="D1432" s="32"/>
      <c r="E1432" s="104"/>
      <c r="F1432" s="31"/>
      <c r="G1432" s="31"/>
      <c r="H1432" s="33"/>
      <c r="I1432" s="16"/>
      <c r="J1432" s="34"/>
      <c r="K1432" s="34"/>
      <c r="L1432" s="35"/>
      <c r="M1432" s="36"/>
      <c r="N1432" s="37"/>
      <c r="O1432" s="37"/>
      <c r="P1432" s="37"/>
      <c r="Q1432" s="38"/>
      <c r="R1432" s="38"/>
      <c r="S1432" s="37"/>
      <c r="T1432" s="39"/>
      <c r="U1432" s="39"/>
      <c r="V1432" s="40"/>
      <c r="X1432" t="str">
        <f>IF(('1 - Cover page'!$B$9-M1432)&lt;6,"&lt;=5 Days","&gt;5 Days")</f>
        <v>&lt;=5 Days</v>
      </c>
      <c r="Y1432" t="str">
        <f>IF(('1 - Cover page'!$B$9-M1432)=0,"0", IF(('1 - Cover page'!$B$9-M1432)= 1,"1", IF(('1 - Cover page'!$B$9-M1432)= 2,"2", IF(('1 - Cover page'!$B$9-M1432)= 3,"3", IF(('1 - Cover page'!$B$9-M1432)= 4,"4", IF(('1 - Cover page'!$B$9-M1432)= 5,"5", IF(('1 - Cover page'!$B$9-M1432)= 6,"6", IF(('1 - Cover page'!$B$9-M1432)= 7,"7", IF(('1 - Cover page'!$B$9-M1432)= 8,"8", IF(('1 - Cover page'!$B$9-M1432)= 9,"9", IF(('1 - Cover page'!$B$9-M1432)= 10,"10", IF(('1 - Cover page'!$B$9-M1432)= 11,"11", IF(('1 - Cover page'!$B$9-M1432)= 12,"12", IF(('1 - Cover page'!$B$9-M1432)= 13,"13", IF(('1 - Cover page'!$B$9-M1432)= 14,"14", IF(('1 - Cover page'!$B$9-M1432)= 15,"15",  ""))))))))))))))))</f>
        <v>0</v>
      </c>
      <c r="Z1432" t="str">
        <f>IF(('1 - Cover page'!$B$9-I1432)=0,"0", IF(('1 - Cover page'!$B$9-I1432)= 1,"1", IF(('1 - Cover page'!$B$9-I1432)= 2,"2", IF(('1 - Cover page'!$B$9-I1432)= 3,"3", IF(('1 - Cover page'!$B$9-I1432)= 4,"4", IF(('1 - Cover page'!$B$9-I1432)= 5,"5", IF(('1 - Cover page'!$B$9-I1432)= 6,"6", IF(('1 - Cover page'!$B$9-I1432)= 7,"7", IF(('1 - Cover page'!$B$9-I1432)= 8,"8", IF(('1 - Cover page'!$B$9-I1432)= 9,"9", IF(('1 - Cover page'!$B$9-I1432)= 10,"10", IF(('1 - Cover page'!$B$9-I1432)= 11,"11", IF(('1 - Cover page'!$B$9-I1432)= 12,"12", IF(('1 - Cover page'!$B$9-I1432)= 13,"13", IF(('1 - Cover page'!$B$9-I1432)= 14,"14", IF(('1 - Cover page'!$B$9-I1432)= 15,"15",  ""))))))))))))))))</f>
        <v>0</v>
      </c>
      <c r="AA1432" t="e">
        <f>VLOOKUP(E1432,'Age group'!$A$2:$B$7,2,TRUE)</f>
        <v>#N/A</v>
      </c>
    </row>
    <row r="1433" spans="1:27" ht="12.75" x14ac:dyDescent="0.2">
      <c r="A1433" s="30">
        <v>1430</v>
      </c>
      <c r="B1433" s="31"/>
      <c r="C1433" s="31"/>
      <c r="D1433" s="32"/>
      <c r="E1433" s="104"/>
      <c r="F1433" s="31"/>
      <c r="G1433" s="31"/>
      <c r="H1433" s="33"/>
      <c r="I1433" s="16"/>
      <c r="J1433" s="34"/>
      <c r="K1433" s="34"/>
      <c r="L1433" s="35"/>
      <c r="M1433" s="36"/>
      <c r="N1433" s="37"/>
      <c r="O1433" s="37"/>
      <c r="P1433" s="37"/>
      <c r="Q1433" s="38"/>
      <c r="R1433" s="38"/>
      <c r="S1433" s="37"/>
      <c r="T1433" s="39"/>
      <c r="U1433" s="39"/>
      <c r="V1433" s="40"/>
      <c r="X1433" t="str">
        <f>IF(('1 - Cover page'!$B$9-M1433)&lt;6,"&lt;=5 Days","&gt;5 Days")</f>
        <v>&lt;=5 Days</v>
      </c>
      <c r="Y1433" t="str">
        <f>IF(('1 - Cover page'!$B$9-M1433)=0,"0", IF(('1 - Cover page'!$B$9-M1433)= 1,"1", IF(('1 - Cover page'!$B$9-M1433)= 2,"2", IF(('1 - Cover page'!$B$9-M1433)= 3,"3", IF(('1 - Cover page'!$B$9-M1433)= 4,"4", IF(('1 - Cover page'!$B$9-M1433)= 5,"5", IF(('1 - Cover page'!$B$9-M1433)= 6,"6", IF(('1 - Cover page'!$B$9-M1433)= 7,"7", IF(('1 - Cover page'!$B$9-M1433)= 8,"8", IF(('1 - Cover page'!$B$9-M1433)= 9,"9", IF(('1 - Cover page'!$B$9-M1433)= 10,"10", IF(('1 - Cover page'!$B$9-M1433)= 11,"11", IF(('1 - Cover page'!$B$9-M1433)= 12,"12", IF(('1 - Cover page'!$B$9-M1433)= 13,"13", IF(('1 - Cover page'!$B$9-M1433)= 14,"14", IF(('1 - Cover page'!$B$9-M1433)= 15,"15",  ""))))))))))))))))</f>
        <v>0</v>
      </c>
      <c r="Z1433" t="str">
        <f>IF(('1 - Cover page'!$B$9-I1433)=0,"0", IF(('1 - Cover page'!$B$9-I1433)= 1,"1", IF(('1 - Cover page'!$B$9-I1433)= 2,"2", IF(('1 - Cover page'!$B$9-I1433)= 3,"3", IF(('1 - Cover page'!$B$9-I1433)= 4,"4", IF(('1 - Cover page'!$B$9-I1433)= 5,"5", IF(('1 - Cover page'!$B$9-I1433)= 6,"6", IF(('1 - Cover page'!$B$9-I1433)= 7,"7", IF(('1 - Cover page'!$B$9-I1433)= 8,"8", IF(('1 - Cover page'!$B$9-I1433)= 9,"9", IF(('1 - Cover page'!$B$9-I1433)= 10,"10", IF(('1 - Cover page'!$B$9-I1433)= 11,"11", IF(('1 - Cover page'!$B$9-I1433)= 12,"12", IF(('1 - Cover page'!$B$9-I1433)= 13,"13", IF(('1 - Cover page'!$B$9-I1433)= 14,"14", IF(('1 - Cover page'!$B$9-I1433)= 15,"15",  ""))))))))))))))))</f>
        <v>0</v>
      </c>
      <c r="AA1433" t="e">
        <f>VLOOKUP(E1433,'Age group'!$A$2:$B$7,2,TRUE)</f>
        <v>#N/A</v>
      </c>
    </row>
    <row r="1434" spans="1:27" ht="12.75" x14ac:dyDescent="0.2">
      <c r="A1434" s="30">
        <v>1431</v>
      </c>
      <c r="B1434" s="31"/>
      <c r="C1434" s="31"/>
      <c r="D1434" s="32"/>
      <c r="E1434" s="104"/>
      <c r="F1434" s="31"/>
      <c r="G1434" s="31"/>
      <c r="H1434" s="33"/>
      <c r="I1434" s="16"/>
      <c r="J1434" s="34"/>
      <c r="K1434" s="34"/>
      <c r="L1434" s="35"/>
      <c r="M1434" s="36"/>
      <c r="N1434" s="37"/>
      <c r="O1434" s="37"/>
      <c r="P1434" s="37"/>
      <c r="Q1434" s="38"/>
      <c r="R1434" s="38"/>
      <c r="S1434" s="37"/>
      <c r="T1434" s="39"/>
      <c r="U1434" s="39"/>
      <c r="V1434" s="40"/>
      <c r="X1434" t="str">
        <f>IF(('1 - Cover page'!$B$9-M1434)&lt;6,"&lt;=5 Days","&gt;5 Days")</f>
        <v>&lt;=5 Days</v>
      </c>
      <c r="Y1434" t="str">
        <f>IF(('1 - Cover page'!$B$9-M1434)=0,"0", IF(('1 - Cover page'!$B$9-M1434)= 1,"1", IF(('1 - Cover page'!$B$9-M1434)= 2,"2", IF(('1 - Cover page'!$B$9-M1434)= 3,"3", IF(('1 - Cover page'!$B$9-M1434)= 4,"4", IF(('1 - Cover page'!$B$9-M1434)= 5,"5", IF(('1 - Cover page'!$B$9-M1434)= 6,"6", IF(('1 - Cover page'!$B$9-M1434)= 7,"7", IF(('1 - Cover page'!$B$9-M1434)= 8,"8", IF(('1 - Cover page'!$B$9-M1434)= 9,"9", IF(('1 - Cover page'!$B$9-M1434)= 10,"10", IF(('1 - Cover page'!$B$9-M1434)= 11,"11", IF(('1 - Cover page'!$B$9-M1434)= 12,"12", IF(('1 - Cover page'!$B$9-M1434)= 13,"13", IF(('1 - Cover page'!$B$9-M1434)= 14,"14", IF(('1 - Cover page'!$B$9-M1434)= 15,"15",  ""))))))))))))))))</f>
        <v>0</v>
      </c>
      <c r="Z1434" t="str">
        <f>IF(('1 - Cover page'!$B$9-I1434)=0,"0", IF(('1 - Cover page'!$B$9-I1434)= 1,"1", IF(('1 - Cover page'!$B$9-I1434)= 2,"2", IF(('1 - Cover page'!$B$9-I1434)= 3,"3", IF(('1 - Cover page'!$B$9-I1434)= 4,"4", IF(('1 - Cover page'!$B$9-I1434)= 5,"5", IF(('1 - Cover page'!$B$9-I1434)= 6,"6", IF(('1 - Cover page'!$B$9-I1434)= 7,"7", IF(('1 - Cover page'!$B$9-I1434)= 8,"8", IF(('1 - Cover page'!$B$9-I1434)= 9,"9", IF(('1 - Cover page'!$B$9-I1434)= 10,"10", IF(('1 - Cover page'!$B$9-I1434)= 11,"11", IF(('1 - Cover page'!$B$9-I1434)= 12,"12", IF(('1 - Cover page'!$B$9-I1434)= 13,"13", IF(('1 - Cover page'!$B$9-I1434)= 14,"14", IF(('1 - Cover page'!$B$9-I1434)= 15,"15",  ""))))))))))))))))</f>
        <v>0</v>
      </c>
      <c r="AA1434" t="e">
        <f>VLOOKUP(E1434,'Age group'!$A$2:$B$7,2,TRUE)</f>
        <v>#N/A</v>
      </c>
    </row>
    <row r="1435" spans="1:27" ht="12.75" x14ac:dyDescent="0.2">
      <c r="A1435" s="30">
        <v>1432</v>
      </c>
      <c r="B1435" s="31"/>
      <c r="C1435" s="31"/>
      <c r="D1435" s="32"/>
      <c r="E1435" s="104"/>
      <c r="F1435" s="31"/>
      <c r="G1435" s="31"/>
      <c r="H1435" s="33"/>
      <c r="I1435" s="16"/>
      <c r="J1435" s="34"/>
      <c r="K1435" s="34"/>
      <c r="L1435" s="35"/>
      <c r="M1435" s="36"/>
      <c r="N1435" s="37"/>
      <c r="O1435" s="37"/>
      <c r="P1435" s="37"/>
      <c r="Q1435" s="38"/>
      <c r="R1435" s="38"/>
      <c r="S1435" s="37"/>
      <c r="T1435" s="39"/>
      <c r="U1435" s="39"/>
      <c r="V1435" s="40"/>
      <c r="X1435" t="str">
        <f>IF(('1 - Cover page'!$B$9-M1435)&lt;6,"&lt;=5 Days","&gt;5 Days")</f>
        <v>&lt;=5 Days</v>
      </c>
      <c r="Y1435" t="str">
        <f>IF(('1 - Cover page'!$B$9-M1435)=0,"0", IF(('1 - Cover page'!$B$9-M1435)= 1,"1", IF(('1 - Cover page'!$B$9-M1435)= 2,"2", IF(('1 - Cover page'!$B$9-M1435)= 3,"3", IF(('1 - Cover page'!$B$9-M1435)= 4,"4", IF(('1 - Cover page'!$B$9-M1435)= 5,"5", IF(('1 - Cover page'!$B$9-M1435)= 6,"6", IF(('1 - Cover page'!$B$9-M1435)= 7,"7", IF(('1 - Cover page'!$B$9-M1435)= 8,"8", IF(('1 - Cover page'!$B$9-M1435)= 9,"9", IF(('1 - Cover page'!$B$9-M1435)= 10,"10", IF(('1 - Cover page'!$B$9-M1435)= 11,"11", IF(('1 - Cover page'!$B$9-M1435)= 12,"12", IF(('1 - Cover page'!$B$9-M1435)= 13,"13", IF(('1 - Cover page'!$B$9-M1435)= 14,"14", IF(('1 - Cover page'!$B$9-M1435)= 15,"15",  ""))))))))))))))))</f>
        <v>0</v>
      </c>
      <c r="Z1435" t="str">
        <f>IF(('1 - Cover page'!$B$9-I1435)=0,"0", IF(('1 - Cover page'!$B$9-I1435)= 1,"1", IF(('1 - Cover page'!$B$9-I1435)= 2,"2", IF(('1 - Cover page'!$B$9-I1435)= 3,"3", IF(('1 - Cover page'!$B$9-I1435)= 4,"4", IF(('1 - Cover page'!$B$9-I1435)= 5,"5", IF(('1 - Cover page'!$B$9-I1435)= 6,"6", IF(('1 - Cover page'!$B$9-I1435)= 7,"7", IF(('1 - Cover page'!$B$9-I1435)= 8,"8", IF(('1 - Cover page'!$B$9-I1435)= 9,"9", IF(('1 - Cover page'!$B$9-I1435)= 10,"10", IF(('1 - Cover page'!$B$9-I1435)= 11,"11", IF(('1 - Cover page'!$B$9-I1435)= 12,"12", IF(('1 - Cover page'!$B$9-I1435)= 13,"13", IF(('1 - Cover page'!$B$9-I1435)= 14,"14", IF(('1 - Cover page'!$B$9-I1435)= 15,"15",  ""))))))))))))))))</f>
        <v>0</v>
      </c>
      <c r="AA1435" t="e">
        <f>VLOOKUP(E1435,'Age group'!$A$2:$B$7,2,TRUE)</f>
        <v>#N/A</v>
      </c>
    </row>
    <row r="1436" spans="1:27" ht="12.75" x14ac:dyDescent="0.2">
      <c r="A1436" s="30">
        <v>1433</v>
      </c>
      <c r="B1436" s="31"/>
      <c r="C1436" s="31"/>
      <c r="D1436" s="32"/>
      <c r="E1436" s="104"/>
      <c r="F1436" s="31"/>
      <c r="G1436" s="31"/>
      <c r="H1436" s="33"/>
      <c r="I1436" s="16"/>
      <c r="J1436" s="34"/>
      <c r="K1436" s="34"/>
      <c r="L1436" s="35"/>
      <c r="M1436" s="36"/>
      <c r="N1436" s="37"/>
      <c r="O1436" s="37"/>
      <c r="P1436" s="37"/>
      <c r="Q1436" s="38"/>
      <c r="R1436" s="38"/>
      <c r="S1436" s="37"/>
      <c r="T1436" s="39"/>
      <c r="U1436" s="39"/>
      <c r="V1436" s="40"/>
      <c r="X1436" t="str">
        <f>IF(('1 - Cover page'!$B$9-M1436)&lt;6,"&lt;=5 Days","&gt;5 Days")</f>
        <v>&lt;=5 Days</v>
      </c>
      <c r="Y1436" t="str">
        <f>IF(('1 - Cover page'!$B$9-M1436)=0,"0", IF(('1 - Cover page'!$B$9-M1436)= 1,"1", IF(('1 - Cover page'!$B$9-M1436)= 2,"2", IF(('1 - Cover page'!$B$9-M1436)= 3,"3", IF(('1 - Cover page'!$B$9-M1436)= 4,"4", IF(('1 - Cover page'!$B$9-M1436)= 5,"5", IF(('1 - Cover page'!$B$9-M1436)= 6,"6", IF(('1 - Cover page'!$B$9-M1436)= 7,"7", IF(('1 - Cover page'!$B$9-M1436)= 8,"8", IF(('1 - Cover page'!$B$9-M1436)= 9,"9", IF(('1 - Cover page'!$B$9-M1436)= 10,"10", IF(('1 - Cover page'!$B$9-M1436)= 11,"11", IF(('1 - Cover page'!$B$9-M1436)= 12,"12", IF(('1 - Cover page'!$B$9-M1436)= 13,"13", IF(('1 - Cover page'!$B$9-M1436)= 14,"14", IF(('1 - Cover page'!$B$9-M1436)= 15,"15",  ""))))))))))))))))</f>
        <v>0</v>
      </c>
      <c r="Z1436" t="str">
        <f>IF(('1 - Cover page'!$B$9-I1436)=0,"0", IF(('1 - Cover page'!$B$9-I1436)= 1,"1", IF(('1 - Cover page'!$B$9-I1436)= 2,"2", IF(('1 - Cover page'!$B$9-I1436)= 3,"3", IF(('1 - Cover page'!$B$9-I1436)= 4,"4", IF(('1 - Cover page'!$B$9-I1436)= 5,"5", IF(('1 - Cover page'!$B$9-I1436)= 6,"6", IF(('1 - Cover page'!$B$9-I1436)= 7,"7", IF(('1 - Cover page'!$B$9-I1436)= 8,"8", IF(('1 - Cover page'!$B$9-I1436)= 9,"9", IF(('1 - Cover page'!$B$9-I1436)= 10,"10", IF(('1 - Cover page'!$B$9-I1436)= 11,"11", IF(('1 - Cover page'!$B$9-I1436)= 12,"12", IF(('1 - Cover page'!$B$9-I1436)= 13,"13", IF(('1 - Cover page'!$B$9-I1436)= 14,"14", IF(('1 - Cover page'!$B$9-I1436)= 15,"15",  ""))))))))))))))))</f>
        <v>0</v>
      </c>
      <c r="AA1436" t="e">
        <f>VLOOKUP(E1436,'Age group'!$A$2:$B$7,2,TRUE)</f>
        <v>#N/A</v>
      </c>
    </row>
    <row r="1437" spans="1:27" ht="12.75" x14ac:dyDescent="0.2">
      <c r="A1437" s="30">
        <v>1434</v>
      </c>
      <c r="B1437" s="31"/>
      <c r="C1437" s="31"/>
      <c r="D1437" s="32"/>
      <c r="E1437" s="104"/>
      <c r="F1437" s="31"/>
      <c r="G1437" s="31"/>
      <c r="H1437" s="33"/>
      <c r="I1437" s="16"/>
      <c r="J1437" s="34"/>
      <c r="K1437" s="34"/>
      <c r="L1437" s="35"/>
      <c r="M1437" s="36"/>
      <c r="N1437" s="37"/>
      <c r="O1437" s="37"/>
      <c r="P1437" s="37"/>
      <c r="Q1437" s="38"/>
      <c r="R1437" s="38"/>
      <c r="S1437" s="37"/>
      <c r="T1437" s="39"/>
      <c r="U1437" s="39"/>
      <c r="V1437" s="40"/>
      <c r="X1437" t="str">
        <f>IF(('1 - Cover page'!$B$9-M1437)&lt;6,"&lt;=5 Days","&gt;5 Days")</f>
        <v>&lt;=5 Days</v>
      </c>
      <c r="Y1437" t="str">
        <f>IF(('1 - Cover page'!$B$9-M1437)=0,"0", IF(('1 - Cover page'!$B$9-M1437)= 1,"1", IF(('1 - Cover page'!$B$9-M1437)= 2,"2", IF(('1 - Cover page'!$B$9-M1437)= 3,"3", IF(('1 - Cover page'!$B$9-M1437)= 4,"4", IF(('1 - Cover page'!$B$9-M1437)= 5,"5", IF(('1 - Cover page'!$B$9-M1437)= 6,"6", IF(('1 - Cover page'!$B$9-M1437)= 7,"7", IF(('1 - Cover page'!$B$9-M1437)= 8,"8", IF(('1 - Cover page'!$B$9-M1437)= 9,"9", IF(('1 - Cover page'!$B$9-M1437)= 10,"10", IF(('1 - Cover page'!$B$9-M1437)= 11,"11", IF(('1 - Cover page'!$B$9-M1437)= 12,"12", IF(('1 - Cover page'!$B$9-M1437)= 13,"13", IF(('1 - Cover page'!$B$9-M1437)= 14,"14", IF(('1 - Cover page'!$B$9-M1437)= 15,"15",  ""))))))))))))))))</f>
        <v>0</v>
      </c>
      <c r="Z1437" t="str">
        <f>IF(('1 - Cover page'!$B$9-I1437)=0,"0", IF(('1 - Cover page'!$B$9-I1437)= 1,"1", IF(('1 - Cover page'!$B$9-I1437)= 2,"2", IF(('1 - Cover page'!$B$9-I1437)= 3,"3", IF(('1 - Cover page'!$B$9-I1437)= 4,"4", IF(('1 - Cover page'!$B$9-I1437)= 5,"5", IF(('1 - Cover page'!$B$9-I1437)= 6,"6", IF(('1 - Cover page'!$B$9-I1437)= 7,"7", IF(('1 - Cover page'!$B$9-I1437)= 8,"8", IF(('1 - Cover page'!$B$9-I1437)= 9,"9", IF(('1 - Cover page'!$B$9-I1437)= 10,"10", IF(('1 - Cover page'!$B$9-I1437)= 11,"11", IF(('1 - Cover page'!$B$9-I1437)= 12,"12", IF(('1 - Cover page'!$B$9-I1437)= 13,"13", IF(('1 - Cover page'!$B$9-I1437)= 14,"14", IF(('1 - Cover page'!$B$9-I1437)= 15,"15",  ""))))))))))))))))</f>
        <v>0</v>
      </c>
      <c r="AA1437" t="e">
        <f>VLOOKUP(E1437,'Age group'!$A$2:$B$7,2,TRUE)</f>
        <v>#N/A</v>
      </c>
    </row>
    <row r="1438" spans="1:27" ht="12.75" x14ac:dyDescent="0.2">
      <c r="A1438" s="30">
        <v>1435</v>
      </c>
      <c r="B1438" s="31"/>
      <c r="C1438" s="31"/>
      <c r="D1438" s="32"/>
      <c r="E1438" s="104"/>
      <c r="F1438" s="31"/>
      <c r="G1438" s="31"/>
      <c r="H1438" s="33"/>
      <c r="I1438" s="16"/>
      <c r="J1438" s="34"/>
      <c r="K1438" s="34"/>
      <c r="L1438" s="35"/>
      <c r="M1438" s="36"/>
      <c r="N1438" s="37"/>
      <c r="O1438" s="37"/>
      <c r="P1438" s="37"/>
      <c r="Q1438" s="38"/>
      <c r="R1438" s="38"/>
      <c r="S1438" s="37"/>
      <c r="T1438" s="39"/>
      <c r="U1438" s="39"/>
      <c r="V1438" s="40"/>
      <c r="X1438" t="str">
        <f>IF(('1 - Cover page'!$B$9-M1438)&lt;6,"&lt;=5 Days","&gt;5 Days")</f>
        <v>&lt;=5 Days</v>
      </c>
      <c r="Y1438" t="str">
        <f>IF(('1 - Cover page'!$B$9-M1438)=0,"0", IF(('1 - Cover page'!$B$9-M1438)= 1,"1", IF(('1 - Cover page'!$B$9-M1438)= 2,"2", IF(('1 - Cover page'!$B$9-M1438)= 3,"3", IF(('1 - Cover page'!$B$9-M1438)= 4,"4", IF(('1 - Cover page'!$B$9-M1438)= 5,"5", IF(('1 - Cover page'!$B$9-M1438)= 6,"6", IF(('1 - Cover page'!$B$9-M1438)= 7,"7", IF(('1 - Cover page'!$B$9-M1438)= 8,"8", IF(('1 - Cover page'!$B$9-M1438)= 9,"9", IF(('1 - Cover page'!$B$9-M1438)= 10,"10", IF(('1 - Cover page'!$B$9-M1438)= 11,"11", IF(('1 - Cover page'!$B$9-M1438)= 12,"12", IF(('1 - Cover page'!$B$9-M1438)= 13,"13", IF(('1 - Cover page'!$B$9-M1438)= 14,"14", IF(('1 - Cover page'!$B$9-M1438)= 15,"15",  ""))))))))))))))))</f>
        <v>0</v>
      </c>
      <c r="Z1438" t="str">
        <f>IF(('1 - Cover page'!$B$9-I1438)=0,"0", IF(('1 - Cover page'!$B$9-I1438)= 1,"1", IF(('1 - Cover page'!$B$9-I1438)= 2,"2", IF(('1 - Cover page'!$B$9-I1438)= 3,"3", IF(('1 - Cover page'!$B$9-I1438)= 4,"4", IF(('1 - Cover page'!$B$9-I1438)= 5,"5", IF(('1 - Cover page'!$B$9-I1438)= 6,"6", IF(('1 - Cover page'!$B$9-I1438)= 7,"7", IF(('1 - Cover page'!$B$9-I1438)= 8,"8", IF(('1 - Cover page'!$B$9-I1438)= 9,"9", IF(('1 - Cover page'!$B$9-I1438)= 10,"10", IF(('1 - Cover page'!$B$9-I1438)= 11,"11", IF(('1 - Cover page'!$B$9-I1438)= 12,"12", IF(('1 - Cover page'!$B$9-I1438)= 13,"13", IF(('1 - Cover page'!$B$9-I1438)= 14,"14", IF(('1 - Cover page'!$B$9-I1438)= 15,"15",  ""))))))))))))))))</f>
        <v>0</v>
      </c>
      <c r="AA1438" t="e">
        <f>VLOOKUP(E1438,'Age group'!$A$2:$B$7,2,TRUE)</f>
        <v>#N/A</v>
      </c>
    </row>
    <row r="1439" spans="1:27" ht="12.75" x14ac:dyDescent="0.2">
      <c r="A1439" s="30">
        <v>1436</v>
      </c>
      <c r="B1439" s="31"/>
      <c r="C1439" s="31"/>
      <c r="D1439" s="32"/>
      <c r="E1439" s="104"/>
      <c r="F1439" s="31"/>
      <c r="G1439" s="31"/>
      <c r="H1439" s="33"/>
      <c r="I1439" s="16"/>
      <c r="J1439" s="34"/>
      <c r="K1439" s="34"/>
      <c r="L1439" s="35"/>
      <c r="M1439" s="36"/>
      <c r="N1439" s="37"/>
      <c r="O1439" s="37"/>
      <c r="P1439" s="37"/>
      <c r="Q1439" s="38"/>
      <c r="R1439" s="38"/>
      <c r="S1439" s="37"/>
      <c r="T1439" s="39"/>
      <c r="U1439" s="39"/>
      <c r="V1439" s="40"/>
      <c r="X1439" t="str">
        <f>IF(('1 - Cover page'!$B$9-M1439)&lt;6,"&lt;=5 Days","&gt;5 Days")</f>
        <v>&lt;=5 Days</v>
      </c>
      <c r="Y1439" t="str">
        <f>IF(('1 - Cover page'!$B$9-M1439)=0,"0", IF(('1 - Cover page'!$B$9-M1439)= 1,"1", IF(('1 - Cover page'!$B$9-M1439)= 2,"2", IF(('1 - Cover page'!$B$9-M1439)= 3,"3", IF(('1 - Cover page'!$B$9-M1439)= 4,"4", IF(('1 - Cover page'!$B$9-M1439)= 5,"5", IF(('1 - Cover page'!$B$9-M1439)= 6,"6", IF(('1 - Cover page'!$B$9-M1439)= 7,"7", IF(('1 - Cover page'!$B$9-M1439)= 8,"8", IF(('1 - Cover page'!$B$9-M1439)= 9,"9", IF(('1 - Cover page'!$B$9-M1439)= 10,"10", IF(('1 - Cover page'!$B$9-M1439)= 11,"11", IF(('1 - Cover page'!$B$9-M1439)= 12,"12", IF(('1 - Cover page'!$B$9-M1439)= 13,"13", IF(('1 - Cover page'!$B$9-M1439)= 14,"14", IF(('1 - Cover page'!$B$9-M1439)= 15,"15",  ""))))))))))))))))</f>
        <v>0</v>
      </c>
      <c r="Z1439" t="str">
        <f>IF(('1 - Cover page'!$B$9-I1439)=0,"0", IF(('1 - Cover page'!$B$9-I1439)= 1,"1", IF(('1 - Cover page'!$B$9-I1439)= 2,"2", IF(('1 - Cover page'!$B$9-I1439)= 3,"3", IF(('1 - Cover page'!$B$9-I1439)= 4,"4", IF(('1 - Cover page'!$B$9-I1439)= 5,"5", IF(('1 - Cover page'!$B$9-I1439)= 6,"6", IF(('1 - Cover page'!$B$9-I1439)= 7,"7", IF(('1 - Cover page'!$B$9-I1439)= 8,"8", IF(('1 - Cover page'!$B$9-I1439)= 9,"9", IF(('1 - Cover page'!$B$9-I1439)= 10,"10", IF(('1 - Cover page'!$B$9-I1439)= 11,"11", IF(('1 - Cover page'!$B$9-I1439)= 12,"12", IF(('1 - Cover page'!$B$9-I1439)= 13,"13", IF(('1 - Cover page'!$B$9-I1439)= 14,"14", IF(('1 - Cover page'!$B$9-I1439)= 15,"15",  ""))))))))))))))))</f>
        <v>0</v>
      </c>
      <c r="AA1439" t="e">
        <f>VLOOKUP(E1439,'Age group'!$A$2:$B$7,2,TRUE)</f>
        <v>#N/A</v>
      </c>
    </row>
    <row r="1440" spans="1:27" ht="12.75" x14ac:dyDescent="0.2">
      <c r="A1440" s="30">
        <v>1437</v>
      </c>
      <c r="B1440" s="31"/>
      <c r="C1440" s="31"/>
      <c r="D1440" s="32"/>
      <c r="E1440" s="104"/>
      <c r="F1440" s="31"/>
      <c r="G1440" s="31"/>
      <c r="H1440" s="33"/>
      <c r="I1440" s="16"/>
      <c r="J1440" s="34"/>
      <c r="K1440" s="34"/>
      <c r="L1440" s="35"/>
      <c r="M1440" s="36"/>
      <c r="N1440" s="37"/>
      <c r="O1440" s="37"/>
      <c r="P1440" s="37"/>
      <c r="Q1440" s="38"/>
      <c r="R1440" s="38"/>
      <c r="S1440" s="37"/>
      <c r="T1440" s="39"/>
      <c r="U1440" s="39"/>
      <c r="V1440" s="40"/>
      <c r="X1440" t="str">
        <f>IF(('1 - Cover page'!$B$9-M1440)&lt;6,"&lt;=5 Days","&gt;5 Days")</f>
        <v>&lt;=5 Days</v>
      </c>
      <c r="Y1440" t="str">
        <f>IF(('1 - Cover page'!$B$9-M1440)=0,"0", IF(('1 - Cover page'!$B$9-M1440)= 1,"1", IF(('1 - Cover page'!$B$9-M1440)= 2,"2", IF(('1 - Cover page'!$B$9-M1440)= 3,"3", IF(('1 - Cover page'!$B$9-M1440)= 4,"4", IF(('1 - Cover page'!$B$9-M1440)= 5,"5", IF(('1 - Cover page'!$B$9-M1440)= 6,"6", IF(('1 - Cover page'!$B$9-M1440)= 7,"7", IF(('1 - Cover page'!$B$9-M1440)= 8,"8", IF(('1 - Cover page'!$B$9-M1440)= 9,"9", IF(('1 - Cover page'!$B$9-M1440)= 10,"10", IF(('1 - Cover page'!$B$9-M1440)= 11,"11", IF(('1 - Cover page'!$B$9-M1440)= 12,"12", IF(('1 - Cover page'!$B$9-M1440)= 13,"13", IF(('1 - Cover page'!$B$9-M1440)= 14,"14", IF(('1 - Cover page'!$B$9-M1440)= 15,"15",  ""))))))))))))))))</f>
        <v>0</v>
      </c>
      <c r="Z1440" t="str">
        <f>IF(('1 - Cover page'!$B$9-I1440)=0,"0", IF(('1 - Cover page'!$B$9-I1440)= 1,"1", IF(('1 - Cover page'!$B$9-I1440)= 2,"2", IF(('1 - Cover page'!$B$9-I1440)= 3,"3", IF(('1 - Cover page'!$B$9-I1440)= 4,"4", IF(('1 - Cover page'!$B$9-I1440)= 5,"5", IF(('1 - Cover page'!$B$9-I1440)= 6,"6", IF(('1 - Cover page'!$B$9-I1440)= 7,"7", IF(('1 - Cover page'!$B$9-I1440)= 8,"8", IF(('1 - Cover page'!$B$9-I1440)= 9,"9", IF(('1 - Cover page'!$B$9-I1440)= 10,"10", IF(('1 - Cover page'!$B$9-I1440)= 11,"11", IF(('1 - Cover page'!$B$9-I1440)= 12,"12", IF(('1 - Cover page'!$B$9-I1440)= 13,"13", IF(('1 - Cover page'!$B$9-I1440)= 14,"14", IF(('1 - Cover page'!$B$9-I1440)= 15,"15",  ""))))))))))))))))</f>
        <v>0</v>
      </c>
      <c r="AA1440" t="e">
        <f>VLOOKUP(E1440,'Age group'!$A$2:$B$7,2,TRUE)</f>
        <v>#N/A</v>
      </c>
    </row>
    <row r="1441" spans="1:27" ht="12.75" x14ac:dyDescent="0.2">
      <c r="A1441" s="30">
        <v>1438</v>
      </c>
      <c r="B1441" s="31"/>
      <c r="C1441" s="31"/>
      <c r="D1441" s="32"/>
      <c r="E1441" s="104"/>
      <c r="F1441" s="31"/>
      <c r="G1441" s="31"/>
      <c r="H1441" s="33"/>
      <c r="I1441" s="16"/>
      <c r="J1441" s="34"/>
      <c r="K1441" s="34"/>
      <c r="L1441" s="35"/>
      <c r="M1441" s="36"/>
      <c r="N1441" s="37"/>
      <c r="O1441" s="37"/>
      <c r="P1441" s="37"/>
      <c r="Q1441" s="38"/>
      <c r="R1441" s="38"/>
      <c r="S1441" s="37"/>
      <c r="T1441" s="39"/>
      <c r="U1441" s="39"/>
      <c r="V1441" s="40"/>
      <c r="X1441" t="str">
        <f>IF(('1 - Cover page'!$B$9-M1441)&lt;6,"&lt;=5 Days","&gt;5 Days")</f>
        <v>&lt;=5 Days</v>
      </c>
      <c r="Y1441" t="str">
        <f>IF(('1 - Cover page'!$B$9-M1441)=0,"0", IF(('1 - Cover page'!$B$9-M1441)= 1,"1", IF(('1 - Cover page'!$B$9-M1441)= 2,"2", IF(('1 - Cover page'!$B$9-M1441)= 3,"3", IF(('1 - Cover page'!$B$9-M1441)= 4,"4", IF(('1 - Cover page'!$B$9-M1441)= 5,"5", IF(('1 - Cover page'!$B$9-M1441)= 6,"6", IF(('1 - Cover page'!$B$9-M1441)= 7,"7", IF(('1 - Cover page'!$B$9-M1441)= 8,"8", IF(('1 - Cover page'!$B$9-M1441)= 9,"9", IF(('1 - Cover page'!$B$9-M1441)= 10,"10", IF(('1 - Cover page'!$B$9-M1441)= 11,"11", IF(('1 - Cover page'!$B$9-M1441)= 12,"12", IF(('1 - Cover page'!$B$9-M1441)= 13,"13", IF(('1 - Cover page'!$B$9-M1441)= 14,"14", IF(('1 - Cover page'!$B$9-M1441)= 15,"15",  ""))))))))))))))))</f>
        <v>0</v>
      </c>
      <c r="Z1441" t="str">
        <f>IF(('1 - Cover page'!$B$9-I1441)=0,"0", IF(('1 - Cover page'!$B$9-I1441)= 1,"1", IF(('1 - Cover page'!$B$9-I1441)= 2,"2", IF(('1 - Cover page'!$B$9-I1441)= 3,"3", IF(('1 - Cover page'!$B$9-I1441)= 4,"4", IF(('1 - Cover page'!$B$9-I1441)= 5,"5", IF(('1 - Cover page'!$B$9-I1441)= 6,"6", IF(('1 - Cover page'!$B$9-I1441)= 7,"7", IF(('1 - Cover page'!$B$9-I1441)= 8,"8", IF(('1 - Cover page'!$B$9-I1441)= 9,"9", IF(('1 - Cover page'!$B$9-I1441)= 10,"10", IF(('1 - Cover page'!$B$9-I1441)= 11,"11", IF(('1 - Cover page'!$B$9-I1441)= 12,"12", IF(('1 - Cover page'!$B$9-I1441)= 13,"13", IF(('1 - Cover page'!$B$9-I1441)= 14,"14", IF(('1 - Cover page'!$B$9-I1441)= 15,"15",  ""))))))))))))))))</f>
        <v>0</v>
      </c>
      <c r="AA1441" t="e">
        <f>VLOOKUP(E1441,'Age group'!$A$2:$B$7,2,TRUE)</f>
        <v>#N/A</v>
      </c>
    </row>
    <row r="1442" spans="1:27" ht="12.75" x14ac:dyDescent="0.2">
      <c r="A1442" s="30">
        <v>1439</v>
      </c>
      <c r="B1442" s="31"/>
      <c r="C1442" s="31"/>
      <c r="D1442" s="32"/>
      <c r="E1442" s="104"/>
      <c r="F1442" s="31"/>
      <c r="G1442" s="31"/>
      <c r="H1442" s="33"/>
      <c r="I1442" s="16"/>
      <c r="J1442" s="34"/>
      <c r="K1442" s="34"/>
      <c r="L1442" s="35"/>
      <c r="M1442" s="36"/>
      <c r="N1442" s="37"/>
      <c r="O1442" s="37"/>
      <c r="P1442" s="37"/>
      <c r="Q1442" s="38"/>
      <c r="R1442" s="38"/>
      <c r="S1442" s="37"/>
      <c r="T1442" s="39"/>
      <c r="U1442" s="39"/>
      <c r="V1442" s="40"/>
      <c r="X1442" t="str">
        <f>IF(('1 - Cover page'!$B$9-M1442)&lt;6,"&lt;=5 Days","&gt;5 Days")</f>
        <v>&lt;=5 Days</v>
      </c>
      <c r="Y1442" t="str">
        <f>IF(('1 - Cover page'!$B$9-M1442)=0,"0", IF(('1 - Cover page'!$B$9-M1442)= 1,"1", IF(('1 - Cover page'!$B$9-M1442)= 2,"2", IF(('1 - Cover page'!$B$9-M1442)= 3,"3", IF(('1 - Cover page'!$B$9-M1442)= 4,"4", IF(('1 - Cover page'!$B$9-M1442)= 5,"5", IF(('1 - Cover page'!$B$9-M1442)= 6,"6", IF(('1 - Cover page'!$B$9-M1442)= 7,"7", IF(('1 - Cover page'!$B$9-M1442)= 8,"8", IF(('1 - Cover page'!$B$9-M1442)= 9,"9", IF(('1 - Cover page'!$B$9-M1442)= 10,"10", IF(('1 - Cover page'!$B$9-M1442)= 11,"11", IF(('1 - Cover page'!$B$9-M1442)= 12,"12", IF(('1 - Cover page'!$B$9-M1442)= 13,"13", IF(('1 - Cover page'!$B$9-M1442)= 14,"14", IF(('1 - Cover page'!$B$9-M1442)= 15,"15",  ""))))))))))))))))</f>
        <v>0</v>
      </c>
      <c r="Z1442" t="str">
        <f>IF(('1 - Cover page'!$B$9-I1442)=0,"0", IF(('1 - Cover page'!$B$9-I1442)= 1,"1", IF(('1 - Cover page'!$B$9-I1442)= 2,"2", IF(('1 - Cover page'!$B$9-I1442)= 3,"3", IF(('1 - Cover page'!$B$9-I1442)= 4,"4", IF(('1 - Cover page'!$B$9-I1442)= 5,"5", IF(('1 - Cover page'!$B$9-I1442)= 6,"6", IF(('1 - Cover page'!$B$9-I1442)= 7,"7", IF(('1 - Cover page'!$B$9-I1442)= 8,"8", IF(('1 - Cover page'!$B$9-I1442)= 9,"9", IF(('1 - Cover page'!$B$9-I1442)= 10,"10", IF(('1 - Cover page'!$B$9-I1442)= 11,"11", IF(('1 - Cover page'!$B$9-I1442)= 12,"12", IF(('1 - Cover page'!$B$9-I1442)= 13,"13", IF(('1 - Cover page'!$B$9-I1442)= 14,"14", IF(('1 - Cover page'!$B$9-I1442)= 15,"15",  ""))))))))))))))))</f>
        <v>0</v>
      </c>
      <c r="AA1442" t="e">
        <f>VLOOKUP(E1442,'Age group'!$A$2:$B$7,2,TRUE)</f>
        <v>#N/A</v>
      </c>
    </row>
    <row r="1443" spans="1:27" ht="12.75" x14ac:dyDescent="0.2">
      <c r="A1443" s="30">
        <v>1440</v>
      </c>
      <c r="B1443" s="31"/>
      <c r="C1443" s="31"/>
      <c r="D1443" s="32"/>
      <c r="E1443" s="104"/>
      <c r="F1443" s="31"/>
      <c r="G1443" s="31"/>
      <c r="H1443" s="33"/>
      <c r="I1443" s="16"/>
      <c r="J1443" s="34"/>
      <c r="K1443" s="34"/>
      <c r="L1443" s="35"/>
      <c r="M1443" s="36"/>
      <c r="N1443" s="37"/>
      <c r="O1443" s="37"/>
      <c r="P1443" s="37"/>
      <c r="Q1443" s="38"/>
      <c r="R1443" s="38"/>
      <c r="S1443" s="37"/>
      <c r="T1443" s="39"/>
      <c r="U1443" s="39"/>
      <c r="V1443" s="40"/>
      <c r="X1443" t="str">
        <f>IF(('1 - Cover page'!$B$9-M1443)&lt;6,"&lt;=5 Days","&gt;5 Days")</f>
        <v>&lt;=5 Days</v>
      </c>
      <c r="Y1443" t="str">
        <f>IF(('1 - Cover page'!$B$9-M1443)=0,"0", IF(('1 - Cover page'!$B$9-M1443)= 1,"1", IF(('1 - Cover page'!$B$9-M1443)= 2,"2", IF(('1 - Cover page'!$B$9-M1443)= 3,"3", IF(('1 - Cover page'!$B$9-M1443)= 4,"4", IF(('1 - Cover page'!$B$9-M1443)= 5,"5", IF(('1 - Cover page'!$B$9-M1443)= 6,"6", IF(('1 - Cover page'!$B$9-M1443)= 7,"7", IF(('1 - Cover page'!$B$9-M1443)= 8,"8", IF(('1 - Cover page'!$B$9-M1443)= 9,"9", IF(('1 - Cover page'!$B$9-M1443)= 10,"10", IF(('1 - Cover page'!$B$9-M1443)= 11,"11", IF(('1 - Cover page'!$B$9-M1443)= 12,"12", IF(('1 - Cover page'!$B$9-M1443)= 13,"13", IF(('1 - Cover page'!$B$9-M1443)= 14,"14", IF(('1 - Cover page'!$B$9-M1443)= 15,"15",  ""))))))))))))))))</f>
        <v>0</v>
      </c>
      <c r="Z1443" t="str">
        <f>IF(('1 - Cover page'!$B$9-I1443)=0,"0", IF(('1 - Cover page'!$B$9-I1443)= 1,"1", IF(('1 - Cover page'!$B$9-I1443)= 2,"2", IF(('1 - Cover page'!$B$9-I1443)= 3,"3", IF(('1 - Cover page'!$B$9-I1443)= 4,"4", IF(('1 - Cover page'!$B$9-I1443)= 5,"5", IF(('1 - Cover page'!$B$9-I1443)= 6,"6", IF(('1 - Cover page'!$B$9-I1443)= 7,"7", IF(('1 - Cover page'!$B$9-I1443)= 8,"8", IF(('1 - Cover page'!$B$9-I1443)= 9,"9", IF(('1 - Cover page'!$B$9-I1443)= 10,"10", IF(('1 - Cover page'!$B$9-I1443)= 11,"11", IF(('1 - Cover page'!$B$9-I1443)= 12,"12", IF(('1 - Cover page'!$B$9-I1443)= 13,"13", IF(('1 - Cover page'!$B$9-I1443)= 14,"14", IF(('1 - Cover page'!$B$9-I1443)= 15,"15",  ""))))))))))))))))</f>
        <v>0</v>
      </c>
      <c r="AA1443" t="e">
        <f>VLOOKUP(E1443,'Age group'!$A$2:$B$7,2,TRUE)</f>
        <v>#N/A</v>
      </c>
    </row>
    <row r="1444" spans="1:27" ht="12.75" x14ac:dyDescent="0.2">
      <c r="A1444" s="30">
        <v>1441</v>
      </c>
      <c r="B1444" s="31"/>
      <c r="C1444" s="31"/>
      <c r="D1444" s="32"/>
      <c r="E1444" s="104"/>
      <c r="F1444" s="31"/>
      <c r="G1444" s="31"/>
      <c r="H1444" s="33"/>
      <c r="I1444" s="16"/>
      <c r="J1444" s="34"/>
      <c r="K1444" s="34"/>
      <c r="L1444" s="35"/>
      <c r="M1444" s="36"/>
      <c r="N1444" s="37"/>
      <c r="O1444" s="37"/>
      <c r="P1444" s="37"/>
      <c r="Q1444" s="38"/>
      <c r="R1444" s="38"/>
      <c r="S1444" s="37"/>
      <c r="T1444" s="39"/>
      <c r="U1444" s="39"/>
      <c r="V1444" s="40"/>
      <c r="X1444" t="str">
        <f>IF(('1 - Cover page'!$B$9-M1444)&lt;6,"&lt;=5 Days","&gt;5 Days")</f>
        <v>&lt;=5 Days</v>
      </c>
      <c r="Y1444" t="str">
        <f>IF(('1 - Cover page'!$B$9-M1444)=0,"0", IF(('1 - Cover page'!$B$9-M1444)= 1,"1", IF(('1 - Cover page'!$B$9-M1444)= 2,"2", IF(('1 - Cover page'!$B$9-M1444)= 3,"3", IF(('1 - Cover page'!$B$9-M1444)= 4,"4", IF(('1 - Cover page'!$B$9-M1444)= 5,"5", IF(('1 - Cover page'!$B$9-M1444)= 6,"6", IF(('1 - Cover page'!$B$9-M1444)= 7,"7", IF(('1 - Cover page'!$B$9-M1444)= 8,"8", IF(('1 - Cover page'!$B$9-M1444)= 9,"9", IF(('1 - Cover page'!$B$9-M1444)= 10,"10", IF(('1 - Cover page'!$B$9-M1444)= 11,"11", IF(('1 - Cover page'!$B$9-M1444)= 12,"12", IF(('1 - Cover page'!$B$9-M1444)= 13,"13", IF(('1 - Cover page'!$B$9-M1444)= 14,"14", IF(('1 - Cover page'!$B$9-M1444)= 15,"15",  ""))))))))))))))))</f>
        <v>0</v>
      </c>
      <c r="Z1444" t="str">
        <f>IF(('1 - Cover page'!$B$9-I1444)=0,"0", IF(('1 - Cover page'!$B$9-I1444)= 1,"1", IF(('1 - Cover page'!$B$9-I1444)= 2,"2", IF(('1 - Cover page'!$B$9-I1444)= 3,"3", IF(('1 - Cover page'!$B$9-I1444)= 4,"4", IF(('1 - Cover page'!$B$9-I1444)= 5,"5", IF(('1 - Cover page'!$B$9-I1444)= 6,"6", IF(('1 - Cover page'!$B$9-I1444)= 7,"7", IF(('1 - Cover page'!$B$9-I1444)= 8,"8", IF(('1 - Cover page'!$B$9-I1444)= 9,"9", IF(('1 - Cover page'!$B$9-I1444)= 10,"10", IF(('1 - Cover page'!$B$9-I1444)= 11,"11", IF(('1 - Cover page'!$B$9-I1444)= 12,"12", IF(('1 - Cover page'!$B$9-I1444)= 13,"13", IF(('1 - Cover page'!$B$9-I1444)= 14,"14", IF(('1 - Cover page'!$B$9-I1444)= 15,"15",  ""))))))))))))))))</f>
        <v>0</v>
      </c>
      <c r="AA1444" t="e">
        <f>VLOOKUP(E1444,'Age group'!$A$2:$B$7,2,TRUE)</f>
        <v>#N/A</v>
      </c>
    </row>
    <row r="1445" spans="1:27" ht="12.75" x14ac:dyDescent="0.2">
      <c r="A1445" s="30">
        <v>1442</v>
      </c>
      <c r="B1445" s="31"/>
      <c r="C1445" s="31"/>
      <c r="D1445" s="32"/>
      <c r="E1445" s="104"/>
      <c r="F1445" s="31"/>
      <c r="G1445" s="31"/>
      <c r="H1445" s="33"/>
      <c r="I1445" s="16"/>
      <c r="J1445" s="34"/>
      <c r="K1445" s="34"/>
      <c r="L1445" s="35"/>
      <c r="M1445" s="36"/>
      <c r="N1445" s="37"/>
      <c r="O1445" s="37"/>
      <c r="P1445" s="37"/>
      <c r="Q1445" s="38"/>
      <c r="R1445" s="38"/>
      <c r="S1445" s="37"/>
      <c r="T1445" s="39"/>
      <c r="U1445" s="39"/>
      <c r="V1445" s="40"/>
      <c r="X1445" t="str">
        <f>IF(('1 - Cover page'!$B$9-M1445)&lt;6,"&lt;=5 Days","&gt;5 Days")</f>
        <v>&lt;=5 Days</v>
      </c>
      <c r="Y1445" t="str">
        <f>IF(('1 - Cover page'!$B$9-M1445)=0,"0", IF(('1 - Cover page'!$B$9-M1445)= 1,"1", IF(('1 - Cover page'!$B$9-M1445)= 2,"2", IF(('1 - Cover page'!$B$9-M1445)= 3,"3", IF(('1 - Cover page'!$B$9-M1445)= 4,"4", IF(('1 - Cover page'!$B$9-M1445)= 5,"5", IF(('1 - Cover page'!$B$9-M1445)= 6,"6", IF(('1 - Cover page'!$B$9-M1445)= 7,"7", IF(('1 - Cover page'!$B$9-M1445)= 8,"8", IF(('1 - Cover page'!$B$9-M1445)= 9,"9", IF(('1 - Cover page'!$B$9-M1445)= 10,"10", IF(('1 - Cover page'!$B$9-M1445)= 11,"11", IF(('1 - Cover page'!$B$9-M1445)= 12,"12", IF(('1 - Cover page'!$B$9-M1445)= 13,"13", IF(('1 - Cover page'!$B$9-M1445)= 14,"14", IF(('1 - Cover page'!$B$9-M1445)= 15,"15",  ""))))))))))))))))</f>
        <v>0</v>
      </c>
      <c r="Z1445" t="str">
        <f>IF(('1 - Cover page'!$B$9-I1445)=0,"0", IF(('1 - Cover page'!$B$9-I1445)= 1,"1", IF(('1 - Cover page'!$B$9-I1445)= 2,"2", IF(('1 - Cover page'!$B$9-I1445)= 3,"3", IF(('1 - Cover page'!$B$9-I1445)= 4,"4", IF(('1 - Cover page'!$B$9-I1445)= 5,"5", IF(('1 - Cover page'!$B$9-I1445)= 6,"6", IF(('1 - Cover page'!$B$9-I1445)= 7,"7", IF(('1 - Cover page'!$B$9-I1445)= 8,"8", IF(('1 - Cover page'!$B$9-I1445)= 9,"9", IF(('1 - Cover page'!$B$9-I1445)= 10,"10", IF(('1 - Cover page'!$B$9-I1445)= 11,"11", IF(('1 - Cover page'!$B$9-I1445)= 12,"12", IF(('1 - Cover page'!$B$9-I1445)= 13,"13", IF(('1 - Cover page'!$B$9-I1445)= 14,"14", IF(('1 - Cover page'!$B$9-I1445)= 15,"15",  ""))))))))))))))))</f>
        <v>0</v>
      </c>
      <c r="AA1445" t="e">
        <f>VLOOKUP(E1445,'Age group'!$A$2:$B$7,2,TRUE)</f>
        <v>#N/A</v>
      </c>
    </row>
    <row r="1446" spans="1:27" ht="12.75" x14ac:dyDescent="0.2">
      <c r="A1446" s="30">
        <v>1443</v>
      </c>
      <c r="B1446" s="31"/>
      <c r="C1446" s="31"/>
      <c r="D1446" s="32"/>
      <c r="E1446" s="104"/>
      <c r="F1446" s="31"/>
      <c r="G1446" s="31"/>
      <c r="H1446" s="33"/>
      <c r="I1446" s="16"/>
      <c r="J1446" s="34"/>
      <c r="K1446" s="34"/>
      <c r="L1446" s="35"/>
      <c r="M1446" s="36"/>
      <c r="N1446" s="37"/>
      <c r="O1446" s="37"/>
      <c r="P1446" s="37"/>
      <c r="Q1446" s="38"/>
      <c r="R1446" s="38"/>
      <c r="S1446" s="37"/>
      <c r="T1446" s="39"/>
      <c r="U1446" s="39"/>
      <c r="V1446" s="40"/>
      <c r="X1446" t="str">
        <f>IF(('1 - Cover page'!$B$9-M1446)&lt;6,"&lt;=5 Days","&gt;5 Days")</f>
        <v>&lt;=5 Days</v>
      </c>
      <c r="Y1446" t="str">
        <f>IF(('1 - Cover page'!$B$9-M1446)=0,"0", IF(('1 - Cover page'!$B$9-M1446)= 1,"1", IF(('1 - Cover page'!$B$9-M1446)= 2,"2", IF(('1 - Cover page'!$B$9-M1446)= 3,"3", IF(('1 - Cover page'!$B$9-M1446)= 4,"4", IF(('1 - Cover page'!$B$9-M1446)= 5,"5", IF(('1 - Cover page'!$B$9-M1446)= 6,"6", IF(('1 - Cover page'!$B$9-M1446)= 7,"7", IF(('1 - Cover page'!$B$9-M1446)= 8,"8", IF(('1 - Cover page'!$B$9-M1446)= 9,"9", IF(('1 - Cover page'!$B$9-M1446)= 10,"10", IF(('1 - Cover page'!$B$9-M1446)= 11,"11", IF(('1 - Cover page'!$B$9-M1446)= 12,"12", IF(('1 - Cover page'!$B$9-M1446)= 13,"13", IF(('1 - Cover page'!$B$9-M1446)= 14,"14", IF(('1 - Cover page'!$B$9-M1446)= 15,"15",  ""))))))))))))))))</f>
        <v>0</v>
      </c>
      <c r="Z1446" t="str">
        <f>IF(('1 - Cover page'!$B$9-I1446)=0,"0", IF(('1 - Cover page'!$B$9-I1446)= 1,"1", IF(('1 - Cover page'!$B$9-I1446)= 2,"2", IF(('1 - Cover page'!$B$9-I1446)= 3,"3", IF(('1 - Cover page'!$B$9-I1446)= 4,"4", IF(('1 - Cover page'!$B$9-I1446)= 5,"5", IF(('1 - Cover page'!$B$9-I1446)= 6,"6", IF(('1 - Cover page'!$B$9-I1446)= 7,"7", IF(('1 - Cover page'!$B$9-I1446)= 8,"8", IF(('1 - Cover page'!$B$9-I1446)= 9,"9", IF(('1 - Cover page'!$B$9-I1446)= 10,"10", IF(('1 - Cover page'!$B$9-I1446)= 11,"11", IF(('1 - Cover page'!$B$9-I1446)= 12,"12", IF(('1 - Cover page'!$B$9-I1446)= 13,"13", IF(('1 - Cover page'!$B$9-I1446)= 14,"14", IF(('1 - Cover page'!$B$9-I1446)= 15,"15",  ""))))))))))))))))</f>
        <v>0</v>
      </c>
      <c r="AA1446" t="e">
        <f>VLOOKUP(E1446,'Age group'!$A$2:$B$7,2,TRUE)</f>
        <v>#N/A</v>
      </c>
    </row>
    <row r="1447" spans="1:27" ht="12.75" x14ac:dyDescent="0.2">
      <c r="A1447" s="30">
        <v>1444</v>
      </c>
      <c r="B1447" s="31"/>
      <c r="C1447" s="31"/>
      <c r="D1447" s="32"/>
      <c r="E1447" s="104"/>
      <c r="F1447" s="31"/>
      <c r="G1447" s="31"/>
      <c r="H1447" s="33"/>
      <c r="I1447" s="16"/>
      <c r="J1447" s="34"/>
      <c r="K1447" s="34"/>
      <c r="L1447" s="35"/>
      <c r="M1447" s="36"/>
      <c r="N1447" s="37"/>
      <c r="O1447" s="37"/>
      <c r="P1447" s="37"/>
      <c r="Q1447" s="38"/>
      <c r="R1447" s="38"/>
      <c r="S1447" s="37"/>
      <c r="T1447" s="39"/>
      <c r="U1447" s="39"/>
      <c r="V1447" s="40"/>
      <c r="X1447" t="str">
        <f>IF(('1 - Cover page'!$B$9-M1447)&lt;6,"&lt;=5 Days","&gt;5 Days")</f>
        <v>&lt;=5 Days</v>
      </c>
      <c r="Y1447" t="str">
        <f>IF(('1 - Cover page'!$B$9-M1447)=0,"0", IF(('1 - Cover page'!$B$9-M1447)= 1,"1", IF(('1 - Cover page'!$B$9-M1447)= 2,"2", IF(('1 - Cover page'!$B$9-M1447)= 3,"3", IF(('1 - Cover page'!$B$9-M1447)= 4,"4", IF(('1 - Cover page'!$B$9-M1447)= 5,"5", IF(('1 - Cover page'!$B$9-M1447)= 6,"6", IF(('1 - Cover page'!$B$9-M1447)= 7,"7", IF(('1 - Cover page'!$B$9-M1447)= 8,"8", IF(('1 - Cover page'!$B$9-M1447)= 9,"9", IF(('1 - Cover page'!$B$9-M1447)= 10,"10", IF(('1 - Cover page'!$B$9-M1447)= 11,"11", IF(('1 - Cover page'!$B$9-M1447)= 12,"12", IF(('1 - Cover page'!$B$9-M1447)= 13,"13", IF(('1 - Cover page'!$B$9-M1447)= 14,"14", IF(('1 - Cover page'!$B$9-M1447)= 15,"15",  ""))))))))))))))))</f>
        <v>0</v>
      </c>
      <c r="Z1447" t="str">
        <f>IF(('1 - Cover page'!$B$9-I1447)=0,"0", IF(('1 - Cover page'!$B$9-I1447)= 1,"1", IF(('1 - Cover page'!$B$9-I1447)= 2,"2", IF(('1 - Cover page'!$B$9-I1447)= 3,"3", IF(('1 - Cover page'!$B$9-I1447)= 4,"4", IF(('1 - Cover page'!$B$9-I1447)= 5,"5", IF(('1 - Cover page'!$B$9-I1447)= 6,"6", IF(('1 - Cover page'!$B$9-I1447)= 7,"7", IF(('1 - Cover page'!$B$9-I1447)= 8,"8", IF(('1 - Cover page'!$B$9-I1447)= 9,"9", IF(('1 - Cover page'!$B$9-I1447)= 10,"10", IF(('1 - Cover page'!$B$9-I1447)= 11,"11", IF(('1 - Cover page'!$B$9-I1447)= 12,"12", IF(('1 - Cover page'!$B$9-I1447)= 13,"13", IF(('1 - Cover page'!$B$9-I1447)= 14,"14", IF(('1 - Cover page'!$B$9-I1447)= 15,"15",  ""))))))))))))))))</f>
        <v>0</v>
      </c>
      <c r="AA1447" t="e">
        <f>VLOOKUP(E1447,'Age group'!$A$2:$B$7,2,TRUE)</f>
        <v>#N/A</v>
      </c>
    </row>
    <row r="1448" spans="1:27" ht="12.75" x14ac:dyDescent="0.2">
      <c r="A1448" s="30">
        <v>1445</v>
      </c>
      <c r="B1448" s="31"/>
      <c r="C1448" s="31"/>
      <c r="D1448" s="32"/>
      <c r="E1448" s="104"/>
      <c r="F1448" s="31"/>
      <c r="G1448" s="31"/>
      <c r="H1448" s="33"/>
      <c r="I1448" s="16"/>
      <c r="J1448" s="34"/>
      <c r="K1448" s="34"/>
      <c r="L1448" s="35"/>
      <c r="M1448" s="36"/>
      <c r="N1448" s="37"/>
      <c r="O1448" s="37"/>
      <c r="P1448" s="37"/>
      <c r="Q1448" s="38"/>
      <c r="R1448" s="38"/>
      <c r="S1448" s="37"/>
      <c r="T1448" s="39"/>
      <c r="U1448" s="39"/>
      <c r="V1448" s="40"/>
      <c r="X1448" t="str">
        <f>IF(('1 - Cover page'!$B$9-M1448)&lt;6,"&lt;=5 Days","&gt;5 Days")</f>
        <v>&lt;=5 Days</v>
      </c>
      <c r="Y1448" t="str">
        <f>IF(('1 - Cover page'!$B$9-M1448)=0,"0", IF(('1 - Cover page'!$B$9-M1448)= 1,"1", IF(('1 - Cover page'!$B$9-M1448)= 2,"2", IF(('1 - Cover page'!$B$9-M1448)= 3,"3", IF(('1 - Cover page'!$B$9-M1448)= 4,"4", IF(('1 - Cover page'!$B$9-M1448)= 5,"5", IF(('1 - Cover page'!$B$9-M1448)= 6,"6", IF(('1 - Cover page'!$B$9-M1448)= 7,"7", IF(('1 - Cover page'!$B$9-M1448)= 8,"8", IF(('1 - Cover page'!$B$9-M1448)= 9,"9", IF(('1 - Cover page'!$B$9-M1448)= 10,"10", IF(('1 - Cover page'!$B$9-M1448)= 11,"11", IF(('1 - Cover page'!$B$9-M1448)= 12,"12", IF(('1 - Cover page'!$B$9-M1448)= 13,"13", IF(('1 - Cover page'!$B$9-M1448)= 14,"14", IF(('1 - Cover page'!$B$9-M1448)= 15,"15",  ""))))))))))))))))</f>
        <v>0</v>
      </c>
      <c r="Z1448" t="str">
        <f>IF(('1 - Cover page'!$B$9-I1448)=0,"0", IF(('1 - Cover page'!$B$9-I1448)= 1,"1", IF(('1 - Cover page'!$B$9-I1448)= 2,"2", IF(('1 - Cover page'!$B$9-I1448)= 3,"3", IF(('1 - Cover page'!$B$9-I1448)= 4,"4", IF(('1 - Cover page'!$B$9-I1448)= 5,"5", IF(('1 - Cover page'!$B$9-I1448)= 6,"6", IF(('1 - Cover page'!$B$9-I1448)= 7,"7", IF(('1 - Cover page'!$B$9-I1448)= 8,"8", IF(('1 - Cover page'!$B$9-I1448)= 9,"9", IF(('1 - Cover page'!$B$9-I1448)= 10,"10", IF(('1 - Cover page'!$B$9-I1448)= 11,"11", IF(('1 - Cover page'!$B$9-I1448)= 12,"12", IF(('1 - Cover page'!$B$9-I1448)= 13,"13", IF(('1 - Cover page'!$B$9-I1448)= 14,"14", IF(('1 - Cover page'!$B$9-I1448)= 15,"15",  ""))))))))))))))))</f>
        <v>0</v>
      </c>
      <c r="AA1448" t="e">
        <f>VLOOKUP(E1448,'Age group'!$A$2:$B$7,2,TRUE)</f>
        <v>#N/A</v>
      </c>
    </row>
    <row r="1449" spans="1:27" ht="12.75" x14ac:dyDescent="0.2">
      <c r="A1449" s="30">
        <v>1446</v>
      </c>
      <c r="B1449" s="31"/>
      <c r="C1449" s="31"/>
      <c r="D1449" s="32"/>
      <c r="E1449" s="104"/>
      <c r="F1449" s="31"/>
      <c r="G1449" s="31"/>
      <c r="H1449" s="33"/>
      <c r="I1449" s="16"/>
      <c r="J1449" s="34"/>
      <c r="K1449" s="34"/>
      <c r="L1449" s="35"/>
      <c r="M1449" s="36"/>
      <c r="N1449" s="37"/>
      <c r="O1449" s="37"/>
      <c r="P1449" s="37"/>
      <c r="Q1449" s="38"/>
      <c r="R1449" s="38"/>
      <c r="S1449" s="37"/>
      <c r="T1449" s="39"/>
      <c r="U1449" s="39"/>
      <c r="V1449" s="40"/>
      <c r="X1449" t="str">
        <f>IF(('1 - Cover page'!$B$9-M1449)&lt;6,"&lt;=5 Days","&gt;5 Days")</f>
        <v>&lt;=5 Days</v>
      </c>
      <c r="Y1449" t="str">
        <f>IF(('1 - Cover page'!$B$9-M1449)=0,"0", IF(('1 - Cover page'!$B$9-M1449)= 1,"1", IF(('1 - Cover page'!$B$9-M1449)= 2,"2", IF(('1 - Cover page'!$B$9-M1449)= 3,"3", IF(('1 - Cover page'!$B$9-M1449)= 4,"4", IF(('1 - Cover page'!$B$9-M1449)= 5,"5", IF(('1 - Cover page'!$B$9-M1449)= 6,"6", IF(('1 - Cover page'!$B$9-M1449)= 7,"7", IF(('1 - Cover page'!$B$9-M1449)= 8,"8", IF(('1 - Cover page'!$B$9-M1449)= 9,"9", IF(('1 - Cover page'!$B$9-M1449)= 10,"10", IF(('1 - Cover page'!$B$9-M1449)= 11,"11", IF(('1 - Cover page'!$B$9-M1449)= 12,"12", IF(('1 - Cover page'!$B$9-M1449)= 13,"13", IF(('1 - Cover page'!$B$9-M1449)= 14,"14", IF(('1 - Cover page'!$B$9-M1449)= 15,"15",  ""))))))))))))))))</f>
        <v>0</v>
      </c>
      <c r="Z1449" t="str">
        <f>IF(('1 - Cover page'!$B$9-I1449)=0,"0", IF(('1 - Cover page'!$B$9-I1449)= 1,"1", IF(('1 - Cover page'!$B$9-I1449)= 2,"2", IF(('1 - Cover page'!$B$9-I1449)= 3,"3", IF(('1 - Cover page'!$B$9-I1449)= 4,"4", IF(('1 - Cover page'!$B$9-I1449)= 5,"5", IF(('1 - Cover page'!$B$9-I1449)= 6,"6", IF(('1 - Cover page'!$B$9-I1449)= 7,"7", IF(('1 - Cover page'!$B$9-I1449)= 8,"8", IF(('1 - Cover page'!$B$9-I1449)= 9,"9", IF(('1 - Cover page'!$B$9-I1449)= 10,"10", IF(('1 - Cover page'!$B$9-I1449)= 11,"11", IF(('1 - Cover page'!$B$9-I1449)= 12,"12", IF(('1 - Cover page'!$B$9-I1449)= 13,"13", IF(('1 - Cover page'!$B$9-I1449)= 14,"14", IF(('1 - Cover page'!$B$9-I1449)= 15,"15",  ""))))))))))))))))</f>
        <v>0</v>
      </c>
      <c r="AA1449" t="e">
        <f>VLOOKUP(E1449,'Age group'!$A$2:$B$7,2,TRUE)</f>
        <v>#N/A</v>
      </c>
    </row>
    <row r="1450" spans="1:27" ht="12.75" x14ac:dyDescent="0.2">
      <c r="A1450" s="30">
        <v>1447</v>
      </c>
      <c r="B1450" s="31"/>
      <c r="C1450" s="31"/>
      <c r="D1450" s="32"/>
      <c r="E1450" s="104"/>
      <c r="F1450" s="31"/>
      <c r="G1450" s="31"/>
      <c r="H1450" s="33"/>
      <c r="I1450" s="16"/>
      <c r="J1450" s="34"/>
      <c r="K1450" s="34"/>
      <c r="L1450" s="35"/>
      <c r="M1450" s="36"/>
      <c r="N1450" s="37"/>
      <c r="O1450" s="37"/>
      <c r="P1450" s="37"/>
      <c r="Q1450" s="38"/>
      <c r="R1450" s="38"/>
      <c r="S1450" s="37"/>
      <c r="T1450" s="39"/>
      <c r="U1450" s="39"/>
      <c r="V1450" s="40"/>
      <c r="X1450" t="str">
        <f>IF(('1 - Cover page'!$B$9-M1450)&lt;6,"&lt;=5 Days","&gt;5 Days")</f>
        <v>&lt;=5 Days</v>
      </c>
      <c r="Y1450" t="str">
        <f>IF(('1 - Cover page'!$B$9-M1450)=0,"0", IF(('1 - Cover page'!$B$9-M1450)= 1,"1", IF(('1 - Cover page'!$B$9-M1450)= 2,"2", IF(('1 - Cover page'!$B$9-M1450)= 3,"3", IF(('1 - Cover page'!$B$9-M1450)= 4,"4", IF(('1 - Cover page'!$B$9-M1450)= 5,"5", IF(('1 - Cover page'!$B$9-M1450)= 6,"6", IF(('1 - Cover page'!$B$9-M1450)= 7,"7", IF(('1 - Cover page'!$B$9-M1450)= 8,"8", IF(('1 - Cover page'!$B$9-M1450)= 9,"9", IF(('1 - Cover page'!$B$9-M1450)= 10,"10", IF(('1 - Cover page'!$B$9-M1450)= 11,"11", IF(('1 - Cover page'!$B$9-M1450)= 12,"12", IF(('1 - Cover page'!$B$9-M1450)= 13,"13", IF(('1 - Cover page'!$B$9-M1450)= 14,"14", IF(('1 - Cover page'!$B$9-M1450)= 15,"15",  ""))))))))))))))))</f>
        <v>0</v>
      </c>
      <c r="Z1450" t="str">
        <f>IF(('1 - Cover page'!$B$9-I1450)=0,"0", IF(('1 - Cover page'!$B$9-I1450)= 1,"1", IF(('1 - Cover page'!$B$9-I1450)= 2,"2", IF(('1 - Cover page'!$B$9-I1450)= 3,"3", IF(('1 - Cover page'!$B$9-I1450)= 4,"4", IF(('1 - Cover page'!$B$9-I1450)= 5,"5", IF(('1 - Cover page'!$B$9-I1450)= 6,"6", IF(('1 - Cover page'!$B$9-I1450)= 7,"7", IF(('1 - Cover page'!$B$9-I1450)= 8,"8", IF(('1 - Cover page'!$B$9-I1450)= 9,"9", IF(('1 - Cover page'!$B$9-I1450)= 10,"10", IF(('1 - Cover page'!$B$9-I1450)= 11,"11", IF(('1 - Cover page'!$B$9-I1450)= 12,"12", IF(('1 - Cover page'!$B$9-I1450)= 13,"13", IF(('1 - Cover page'!$B$9-I1450)= 14,"14", IF(('1 - Cover page'!$B$9-I1450)= 15,"15",  ""))))))))))))))))</f>
        <v>0</v>
      </c>
      <c r="AA1450" t="e">
        <f>VLOOKUP(E1450,'Age group'!$A$2:$B$7,2,TRUE)</f>
        <v>#N/A</v>
      </c>
    </row>
    <row r="1451" spans="1:27" ht="12.75" x14ac:dyDescent="0.2">
      <c r="A1451" s="30">
        <v>1448</v>
      </c>
      <c r="B1451" s="31"/>
      <c r="C1451" s="31"/>
      <c r="D1451" s="32"/>
      <c r="E1451" s="104"/>
      <c r="F1451" s="31"/>
      <c r="G1451" s="31"/>
      <c r="H1451" s="33"/>
      <c r="I1451" s="16"/>
      <c r="J1451" s="34"/>
      <c r="K1451" s="34"/>
      <c r="L1451" s="35"/>
      <c r="M1451" s="36"/>
      <c r="N1451" s="37"/>
      <c r="O1451" s="37"/>
      <c r="P1451" s="37"/>
      <c r="Q1451" s="38"/>
      <c r="R1451" s="38"/>
      <c r="S1451" s="37"/>
      <c r="T1451" s="39"/>
      <c r="U1451" s="39"/>
      <c r="V1451" s="40"/>
      <c r="X1451" t="str">
        <f>IF(('1 - Cover page'!$B$9-M1451)&lt;6,"&lt;=5 Days","&gt;5 Days")</f>
        <v>&lt;=5 Days</v>
      </c>
      <c r="Y1451" t="str">
        <f>IF(('1 - Cover page'!$B$9-M1451)=0,"0", IF(('1 - Cover page'!$B$9-M1451)= 1,"1", IF(('1 - Cover page'!$B$9-M1451)= 2,"2", IF(('1 - Cover page'!$B$9-M1451)= 3,"3", IF(('1 - Cover page'!$B$9-M1451)= 4,"4", IF(('1 - Cover page'!$B$9-M1451)= 5,"5", IF(('1 - Cover page'!$B$9-M1451)= 6,"6", IF(('1 - Cover page'!$B$9-M1451)= 7,"7", IF(('1 - Cover page'!$B$9-M1451)= 8,"8", IF(('1 - Cover page'!$B$9-M1451)= 9,"9", IF(('1 - Cover page'!$B$9-M1451)= 10,"10", IF(('1 - Cover page'!$B$9-M1451)= 11,"11", IF(('1 - Cover page'!$B$9-M1451)= 12,"12", IF(('1 - Cover page'!$B$9-M1451)= 13,"13", IF(('1 - Cover page'!$B$9-M1451)= 14,"14", IF(('1 - Cover page'!$B$9-M1451)= 15,"15",  ""))))))))))))))))</f>
        <v>0</v>
      </c>
      <c r="Z1451" t="str">
        <f>IF(('1 - Cover page'!$B$9-I1451)=0,"0", IF(('1 - Cover page'!$B$9-I1451)= 1,"1", IF(('1 - Cover page'!$B$9-I1451)= 2,"2", IF(('1 - Cover page'!$B$9-I1451)= 3,"3", IF(('1 - Cover page'!$B$9-I1451)= 4,"4", IF(('1 - Cover page'!$B$9-I1451)= 5,"5", IF(('1 - Cover page'!$B$9-I1451)= 6,"6", IF(('1 - Cover page'!$B$9-I1451)= 7,"7", IF(('1 - Cover page'!$B$9-I1451)= 8,"8", IF(('1 - Cover page'!$B$9-I1451)= 9,"9", IF(('1 - Cover page'!$B$9-I1451)= 10,"10", IF(('1 - Cover page'!$B$9-I1451)= 11,"11", IF(('1 - Cover page'!$B$9-I1451)= 12,"12", IF(('1 - Cover page'!$B$9-I1451)= 13,"13", IF(('1 - Cover page'!$B$9-I1451)= 14,"14", IF(('1 - Cover page'!$B$9-I1451)= 15,"15",  ""))))))))))))))))</f>
        <v>0</v>
      </c>
      <c r="AA1451" t="e">
        <f>VLOOKUP(E1451,'Age group'!$A$2:$B$7,2,TRUE)</f>
        <v>#N/A</v>
      </c>
    </row>
    <row r="1452" spans="1:27" ht="12.75" x14ac:dyDescent="0.2">
      <c r="A1452" s="30">
        <v>1449</v>
      </c>
      <c r="B1452" s="31"/>
      <c r="C1452" s="31"/>
      <c r="D1452" s="32"/>
      <c r="E1452" s="104"/>
      <c r="F1452" s="31"/>
      <c r="G1452" s="31"/>
      <c r="H1452" s="33"/>
      <c r="I1452" s="16"/>
      <c r="J1452" s="34"/>
      <c r="K1452" s="34"/>
      <c r="L1452" s="35"/>
      <c r="M1452" s="36"/>
      <c r="N1452" s="37"/>
      <c r="O1452" s="37"/>
      <c r="P1452" s="37"/>
      <c r="Q1452" s="38"/>
      <c r="R1452" s="38"/>
      <c r="S1452" s="37"/>
      <c r="T1452" s="39"/>
      <c r="U1452" s="39"/>
      <c r="V1452" s="40"/>
      <c r="X1452" t="str">
        <f>IF(('1 - Cover page'!$B$9-M1452)&lt;6,"&lt;=5 Days","&gt;5 Days")</f>
        <v>&lt;=5 Days</v>
      </c>
      <c r="Y1452" t="str">
        <f>IF(('1 - Cover page'!$B$9-M1452)=0,"0", IF(('1 - Cover page'!$B$9-M1452)= 1,"1", IF(('1 - Cover page'!$B$9-M1452)= 2,"2", IF(('1 - Cover page'!$B$9-M1452)= 3,"3", IF(('1 - Cover page'!$B$9-M1452)= 4,"4", IF(('1 - Cover page'!$B$9-M1452)= 5,"5", IF(('1 - Cover page'!$B$9-M1452)= 6,"6", IF(('1 - Cover page'!$B$9-M1452)= 7,"7", IF(('1 - Cover page'!$B$9-M1452)= 8,"8", IF(('1 - Cover page'!$B$9-M1452)= 9,"9", IF(('1 - Cover page'!$B$9-M1452)= 10,"10", IF(('1 - Cover page'!$B$9-M1452)= 11,"11", IF(('1 - Cover page'!$B$9-M1452)= 12,"12", IF(('1 - Cover page'!$B$9-M1452)= 13,"13", IF(('1 - Cover page'!$B$9-M1452)= 14,"14", IF(('1 - Cover page'!$B$9-M1452)= 15,"15",  ""))))))))))))))))</f>
        <v>0</v>
      </c>
      <c r="Z1452" t="str">
        <f>IF(('1 - Cover page'!$B$9-I1452)=0,"0", IF(('1 - Cover page'!$B$9-I1452)= 1,"1", IF(('1 - Cover page'!$B$9-I1452)= 2,"2", IF(('1 - Cover page'!$B$9-I1452)= 3,"3", IF(('1 - Cover page'!$B$9-I1452)= 4,"4", IF(('1 - Cover page'!$B$9-I1452)= 5,"5", IF(('1 - Cover page'!$B$9-I1452)= 6,"6", IF(('1 - Cover page'!$B$9-I1452)= 7,"7", IF(('1 - Cover page'!$B$9-I1452)= 8,"8", IF(('1 - Cover page'!$B$9-I1452)= 9,"9", IF(('1 - Cover page'!$B$9-I1452)= 10,"10", IF(('1 - Cover page'!$B$9-I1452)= 11,"11", IF(('1 - Cover page'!$B$9-I1452)= 12,"12", IF(('1 - Cover page'!$B$9-I1452)= 13,"13", IF(('1 - Cover page'!$B$9-I1452)= 14,"14", IF(('1 - Cover page'!$B$9-I1452)= 15,"15",  ""))))))))))))))))</f>
        <v>0</v>
      </c>
      <c r="AA1452" t="e">
        <f>VLOOKUP(E1452,'Age group'!$A$2:$B$7,2,TRUE)</f>
        <v>#N/A</v>
      </c>
    </row>
    <row r="1453" spans="1:27" ht="12.75" x14ac:dyDescent="0.2">
      <c r="A1453" s="30">
        <v>1450</v>
      </c>
      <c r="B1453" s="31"/>
      <c r="C1453" s="31"/>
      <c r="D1453" s="32"/>
      <c r="E1453" s="104"/>
      <c r="F1453" s="31"/>
      <c r="G1453" s="31"/>
      <c r="H1453" s="33"/>
      <c r="I1453" s="16"/>
      <c r="J1453" s="34"/>
      <c r="K1453" s="34"/>
      <c r="L1453" s="35"/>
      <c r="M1453" s="36"/>
      <c r="N1453" s="37"/>
      <c r="O1453" s="37"/>
      <c r="P1453" s="37"/>
      <c r="Q1453" s="38"/>
      <c r="R1453" s="38"/>
      <c r="S1453" s="37"/>
      <c r="T1453" s="39"/>
      <c r="U1453" s="39"/>
      <c r="V1453" s="40"/>
      <c r="X1453" t="str">
        <f>IF(('1 - Cover page'!$B$9-M1453)&lt;6,"&lt;=5 Days","&gt;5 Days")</f>
        <v>&lt;=5 Days</v>
      </c>
      <c r="Y1453" t="str">
        <f>IF(('1 - Cover page'!$B$9-M1453)=0,"0", IF(('1 - Cover page'!$B$9-M1453)= 1,"1", IF(('1 - Cover page'!$B$9-M1453)= 2,"2", IF(('1 - Cover page'!$B$9-M1453)= 3,"3", IF(('1 - Cover page'!$B$9-M1453)= 4,"4", IF(('1 - Cover page'!$B$9-M1453)= 5,"5", IF(('1 - Cover page'!$B$9-M1453)= 6,"6", IF(('1 - Cover page'!$B$9-M1453)= 7,"7", IF(('1 - Cover page'!$B$9-M1453)= 8,"8", IF(('1 - Cover page'!$B$9-M1453)= 9,"9", IF(('1 - Cover page'!$B$9-M1453)= 10,"10", IF(('1 - Cover page'!$B$9-M1453)= 11,"11", IF(('1 - Cover page'!$B$9-M1453)= 12,"12", IF(('1 - Cover page'!$B$9-M1453)= 13,"13", IF(('1 - Cover page'!$B$9-M1453)= 14,"14", IF(('1 - Cover page'!$B$9-M1453)= 15,"15",  ""))))))))))))))))</f>
        <v>0</v>
      </c>
      <c r="Z1453" t="str">
        <f>IF(('1 - Cover page'!$B$9-I1453)=0,"0", IF(('1 - Cover page'!$B$9-I1453)= 1,"1", IF(('1 - Cover page'!$B$9-I1453)= 2,"2", IF(('1 - Cover page'!$B$9-I1453)= 3,"3", IF(('1 - Cover page'!$B$9-I1453)= 4,"4", IF(('1 - Cover page'!$B$9-I1453)= 5,"5", IF(('1 - Cover page'!$B$9-I1453)= 6,"6", IF(('1 - Cover page'!$B$9-I1453)= 7,"7", IF(('1 - Cover page'!$B$9-I1453)= 8,"8", IF(('1 - Cover page'!$B$9-I1453)= 9,"9", IF(('1 - Cover page'!$B$9-I1453)= 10,"10", IF(('1 - Cover page'!$B$9-I1453)= 11,"11", IF(('1 - Cover page'!$B$9-I1453)= 12,"12", IF(('1 - Cover page'!$B$9-I1453)= 13,"13", IF(('1 - Cover page'!$B$9-I1453)= 14,"14", IF(('1 - Cover page'!$B$9-I1453)= 15,"15",  ""))))))))))))))))</f>
        <v>0</v>
      </c>
      <c r="AA1453" t="e">
        <f>VLOOKUP(E1453,'Age group'!$A$2:$B$7,2,TRUE)</f>
        <v>#N/A</v>
      </c>
    </row>
    <row r="1454" spans="1:27" ht="12.75" x14ac:dyDescent="0.2">
      <c r="A1454" s="30">
        <v>1451</v>
      </c>
      <c r="B1454" s="31"/>
      <c r="C1454" s="31"/>
      <c r="D1454" s="32"/>
      <c r="E1454" s="104"/>
      <c r="F1454" s="31"/>
      <c r="G1454" s="31"/>
      <c r="H1454" s="33"/>
      <c r="I1454" s="16"/>
      <c r="J1454" s="34"/>
      <c r="K1454" s="34"/>
      <c r="L1454" s="35"/>
      <c r="M1454" s="36"/>
      <c r="N1454" s="37"/>
      <c r="O1454" s="37"/>
      <c r="P1454" s="37"/>
      <c r="Q1454" s="38"/>
      <c r="R1454" s="38"/>
      <c r="S1454" s="37"/>
      <c r="T1454" s="39"/>
      <c r="U1454" s="39"/>
      <c r="V1454" s="40"/>
      <c r="X1454" t="str">
        <f>IF(('1 - Cover page'!$B$9-M1454)&lt;6,"&lt;=5 Days","&gt;5 Days")</f>
        <v>&lt;=5 Days</v>
      </c>
      <c r="Y1454" t="str">
        <f>IF(('1 - Cover page'!$B$9-M1454)=0,"0", IF(('1 - Cover page'!$B$9-M1454)= 1,"1", IF(('1 - Cover page'!$B$9-M1454)= 2,"2", IF(('1 - Cover page'!$B$9-M1454)= 3,"3", IF(('1 - Cover page'!$B$9-M1454)= 4,"4", IF(('1 - Cover page'!$B$9-M1454)= 5,"5", IF(('1 - Cover page'!$B$9-M1454)= 6,"6", IF(('1 - Cover page'!$B$9-M1454)= 7,"7", IF(('1 - Cover page'!$B$9-M1454)= 8,"8", IF(('1 - Cover page'!$B$9-M1454)= 9,"9", IF(('1 - Cover page'!$B$9-M1454)= 10,"10", IF(('1 - Cover page'!$B$9-M1454)= 11,"11", IF(('1 - Cover page'!$B$9-M1454)= 12,"12", IF(('1 - Cover page'!$B$9-M1454)= 13,"13", IF(('1 - Cover page'!$B$9-M1454)= 14,"14", IF(('1 - Cover page'!$B$9-M1454)= 15,"15",  ""))))))))))))))))</f>
        <v>0</v>
      </c>
      <c r="Z1454" t="str">
        <f>IF(('1 - Cover page'!$B$9-I1454)=0,"0", IF(('1 - Cover page'!$B$9-I1454)= 1,"1", IF(('1 - Cover page'!$B$9-I1454)= 2,"2", IF(('1 - Cover page'!$B$9-I1454)= 3,"3", IF(('1 - Cover page'!$B$9-I1454)= 4,"4", IF(('1 - Cover page'!$B$9-I1454)= 5,"5", IF(('1 - Cover page'!$B$9-I1454)= 6,"6", IF(('1 - Cover page'!$B$9-I1454)= 7,"7", IF(('1 - Cover page'!$B$9-I1454)= 8,"8", IF(('1 - Cover page'!$B$9-I1454)= 9,"9", IF(('1 - Cover page'!$B$9-I1454)= 10,"10", IF(('1 - Cover page'!$B$9-I1454)= 11,"11", IF(('1 - Cover page'!$B$9-I1454)= 12,"12", IF(('1 - Cover page'!$B$9-I1454)= 13,"13", IF(('1 - Cover page'!$B$9-I1454)= 14,"14", IF(('1 - Cover page'!$B$9-I1454)= 15,"15",  ""))))))))))))))))</f>
        <v>0</v>
      </c>
      <c r="AA1454" t="e">
        <f>VLOOKUP(E1454,'Age group'!$A$2:$B$7,2,TRUE)</f>
        <v>#N/A</v>
      </c>
    </row>
    <row r="1455" spans="1:27" ht="12.75" x14ac:dyDescent="0.2">
      <c r="A1455" s="30">
        <v>1452</v>
      </c>
      <c r="B1455" s="31"/>
      <c r="C1455" s="31"/>
      <c r="D1455" s="32"/>
      <c r="E1455" s="104"/>
      <c r="F1455" s="31"/>
      <c r="G1455" s="31"/>
      <c r="H1455" s="33"/>
      <c r="I1455" s="16"/>
      <c r="J1455" s="34"/>
      <c r="K1455" s="34"/>
      <c r="L1455" s="35"/>
      <c r="M1455" s="36"/>
      <c r="N1455" s="37"/>
      <c r="O1455" s="37"/>
      <c r="P1455" s="37"/>
      <c r="Q1455" s="38"/>
      <c r="R1455" s="38"/>
      <c r="S1455" s="37"/>
      <c r="T1455" s="39"/>
      <c r="U1455" s="39"/>
      <c r="V1455" s="40"/>
      <c r="X1455" t="str">
        <f>IF(('1 - Cover page'!$B$9-M1455)&lt;6,"&lt;=5 Days","&gt;5 Days")</f>
        <v>&lt;=5 Days</v>
      </c>
      <c r="Y1455" t="str">
        <f>IF(('1 - Cover page'!$B$9-M1455)=0,"0", IF(('1 - Cover page'!$B$9-M1455)= 1,"1", IF(('1 - Cover page'!$B$9-M1455)= 2,"2", IF(('1 - Cover page'!$B$9-M1455)= 3,"3", IF(('1 - Cover page'!$B$9-M1455)= 4,"4", IF(('1 - Cover page'!$B$9-M1455)= 5,"5", IF(('1 - Cover page'!$B$9-M1455)= 6,"6", IF(('1 - Cover page'!$B$9-M1455)= 7,"7", IF(('1 - Cover page'!$B$9-M1455)= 8,"8", IF(('1 - Cover page'!$B$9-M1455)= 9,"9", IF(('1 - Cover page'!$B$9-M1455)= 10,"10", IF(('1 - Cover page'!$B$9-M1455)= 11,"11", IF(('1 - Cover page'!$B$9-M1455)= 12,"12", IF(('1 - Cover page'!$B$9-M1455)= 13,"13", IF(('1 - Cover page'!$B$9-M1455)= 14,"14", IF(('1 - Cover page'!$B$9-M1455)= 15,"15",  ""))))))))))))))))</f>
        <v>0</v>
      </c>
      <c r="Z1455" t="str">
        <f>IF(('1 - Cover page'!$B$9-I1455)=0,"0", IF(('1 - Cover page'!$B$9-I1455)= 1,"1", IF(('1 - Cover page'!$B$9-I1455)= 2,"2", IF(('1 - Cover page'!$B$9-I1455)= 3,"3", IF(('1 - Cover page'!$B$9-I1455)= 4,"4", IF(('1 - Cover page'!$B$9-I1455)= 5,"5", IF(('1 - Cover page'!$B$9-I1455)= 6,"6", IF(('1 - Cover page'!$B$9-I1455)= 7,"7", IF(('1 - Cover page'!$B$9-I1455)= 8,"8", IF(('1 - Cover page'!$B$9-I1455)= 9,"9", IF(('1 - Cover page'!$B$9-I1455)= 10,"10", IF(('1 - Cover page'!$B$9-I1455)= 11,"11", IF(('1 - Cover page'!$B$9-I1455)= 12,"12", IF(('1 - Cover page'!$B$9-I1455)= 13,"13", IF(('1 - Cover page'!$B$9-I1455)= 14,"14", IF(('1 - Cover page'!$B$9-I1455)= 15,"15",  ""))))))))))))))))</f>
        <v>0</v>
      </c>
      <c r="AA1455" t="e">
        <f>VLOOKUP(E1455,'Age group'!$A$2:$B$7,2,TRUE)</f>
        <v>#N/A</v>
      </c>
    </row>
    <row r="1456" spans="1:27" ht="12.75" x14ac:dyDescent="0.2">
      <c r="A1456" s="30">
        <v>1453</v>
      </c>
      <c r="B1456" s="31"/>
      <c r="C1456" s="31"/>
      <c r="D1456" s="32"/>
      <c r="E1456" s="104"/>
      <c r="F1456" s="31"/>
      <c r="G1456" s="31"/>
      <c r="H1456" s="33"/>
      <c r="I1456" s="16"/>
      <c r="J1456" s="34"/>
      <c r="K1456" s="34"/>
      <c r="L1456" s="35"/>
      <c r="M1456" s="36"/>
      <c r="N1456" s="37"/>
      <c r="O1456" s="37"/>
      <c r="P1456" s="37"/>
      <c r="Q1456" s="38"/>
      <c r="R1456" s="38"/>
      <c r="S1456" s="37"/>
      <c r="T1456" s="39"/>
      <c r="U1456" s="39"/>
      <c r="V1456" s="40"/>
      <c r="X1456" t="str">
        <f>IF(('1 - Cover page'!$B$9-M1456)&lt;6,"&lt;=5 Days","&gt;5 Days")</f>
        <v>&lt;=5 Days</v>
      </c>
      <c r="Y1456" t="str">
        <f>IF(('1 - Cover page'!$B$9-M1456)=0,"0", IF(('1 - Cover page'!$B$9-M1456)= 1,"1", IF(('1 - Cover page'!$B$9-M1456)= 2,"2", IF(('1 - Cover page'!$B$9-M1456)= 3,"3", IF(('1 - Cover page'!$B$9-M1456)= 4,"4", IF(('1 - Cover page'!$B$9-M1456)= 5,"5", IF(('1 - Cover page'!$B$9-M1456)= 6,"6", IF(('1 - Cover page'!$B$9-M1456)= 7,"7", IF(('1 - Cover page'!$B$9-M1456)= 8,"8", IF(('1 - Cover page'!$B$9-M1456)= 9,"9", IF(('1 - Cover page'!$B$9-M1456)= 10,"10", IF(('1 - Cover page'!$B$9-M1456)= 11,"11", IF(('1 - Cover page'!$B$9-M1456)= 12,"12", IF(('1 - Cover page'!$B$9-M1456)= 13,"13", IF(('1 - Cover page'!$B$9-M1456)= 14,"14", IF(('1 - Cover page'!$B$9-M1456)= 15,"15",  ""))))))))))))))))</f>
        <v>0</v>
      </c>
      <c r="Z1456" t="str">
        <f>IF(('1 - Cover page'!$B$9-I1456)=0,"0", IF(('1 - Cover page'!$B$9-I1456)= 1,"1", IF(('1 - Cover page'!$B$9-I1456)= 2,"2", IF(('1 - Cover page'!$B$9-I1456)= 3,"3", IF(('1 - Cover page'!$B$9-I1456)= 4,"4", IF(('1 - Cover page'!$B$9-I1456)= 5,"5", IF(('1 - Cover page'!$B$9-I1456)= 6,"6", IF(('1 - Cover page'!$B$9-I1456)= 7,"7", IF(('1 - Cover page'!$B$9-I1456)= 8,"8", IF(('1 - Cover page'!$B$9-I1456)= 9,"9", IF(('1 - Cover page'!$B$9-I1456)= 10,"10", IF(('1 - Cover page'!$B$9-I1456)= 11,"11", IF(('1 - Cover page'!$B$9-I1456)= 12,"12", IF(('1 - Cover page'!$B$9-I1456)= 13,"13", IF(('1 - Cover page'!$B$9-I1456)= 14,"14", IF(('1 - Cover page'!$B$9-I1456)= 15,"15",  ""))))))))))))))))</f>
        <v>0</v>
      </c>
      <c r="AA1456" t="e">
        <f>VLOOKUP(E1456,'Age group'!$A$2:$B$7,2,TRUE)</f>
        <v>#N/A</v>
      </c>
    </row>
    <row r="1457" spans="1:27" ht="12.75" x14ac:dyDescent="0.2">
      <c r="A1457" s="30">
        <v>1454</v>
      </c>
      <c r="B1457" s="31"/>
      <c r="C1457" s="31"/>
      <c r="D1457" s="32"/>
      <c r="E1457" s="104"/>
      <c r="F1457" s="31"/>
      <c r="G1457" s="31"/>
      <c r="H1457" s="33"/>
      <c r="I1457" s="16"/>
      <c r="J1457" s="34"/>
      <c r="K1457" s="34"/>
      <c r="L1457" s="35"/>
      <c r="M1457" s="36"/>
      <c r="N1457" s="37"/>
      <c r="O1457" s="37"/>
      <c r="P1457" s="37"/>
      <c r="Q1457" s="38"/>
      <c r="R1457" s="38"/>
      <c r="S1457" s="37"/>
      <c r="T1457" s="39"/>
      <c r="U1457" s="39"/>
      <c r="V1457" s="40"/>
      <c r="X1457" t="str">
        <f>IF(('1 - Cover page'!$B$9-M1457)&lt;6,"&lt;=5 Days","&gt;5 Days")</f>
        <v>&lt;=5 Days</v>
      </c>
      <c r="Y1457" t="str">
        <f>IF(('1 - Cover page'!$B$9-M1457)=0,"0", IF(('1 - Cover page'!$B$9-M1457)= 1,"1", IF(('1 - Cover page'!$B$9-M1457)= 2,"2", IF(('1 - Cover page'!$B$9-M1457)= 3,"3", IF(('1 - Cover page'!$B$9-M1457)= 4,"4", IF(('1 - Cover page'!$B$9-M1457)= 5,"5", IF(('1 - Cover page'!$B$9-M1457)= 6,"6", IF(('1 - Cover page'!$B$9-M1457)= 7,"7", IF(('1 - Cover page'!$B$9-M1457)= 8,"8", IF(('1 - Cover page'!$B$9-M1457)= 9,"9", IF(('1 - Cover page'!$B$9-M1457)= 10,"10", IF(('1 - Cover page'!$B$9-M1457)= 11,"11", IF(('1 - Cover page'!$B$9-M1457)= 12,"12", IF(('1 - Cover page'!$B$9-M1457)= 13,"13", IF(('1 - Cover page'!$B$9-M1457)= 14,"14", IF(('1 - Cover page'!$B$9-M1457)= 15,"15",  ""))))))))))))))))</f>
        <v>0</v>
      </c>
      <c r="Z1457" t="str">
        <f>IF(('1 - Cover page'!$B$9-I1457)=0,"0", IF(('1 - Cover page'!$B$9-I1457)= 1,"1", IF(('1 - Cover page'!$B$9-I1457)= 2,"2", IF(('1 - Cover page'!$B$9-I1457)= 3,"3", IF(('1 - Cover page'!$B$9-I1457)= 4,"4", IF(('1 - Cover page'!$B$9-I1457)= 5,"5", IF(('1 - Cover page'!$B$9-I1457)= 6,"6", IF(('1 - Cover page'!$B$9-I1457)= 7,"7", IF(('1 - Cover page'!$B$9-I1457)= 8,"8", IF(('1 - Cover page'!$B$9-I1457)= 9,"9", IF(('1 - Cover page'!$B$9-I1457)= 10,"10", IF(('1 - Cover page'!$B$9-I1457)= 11,"11", IF(('1 - Cover page'!$B$9-I1457)= 12,"12", IF(('1 - Cover page'!$B$9-I1457)= 13,"13", IF(('1 - Cover page'!$B$9-I1457)= 14,"14", IF(('1 - Cover page'!$B$9-I1457)= 15,"15",  ""))))))))))))))))</f>
        <v>0</v>
      </c>
      <c r="AA1457" t="e">
        <f>VLOOKUP(E1457,'Age group'!$A$2:$B$7,2,TRUE)</f>
        <v>#N/A</v>
      </c>
    </row>
    <row r="1458" spans="1:27" ht="12.75" x14ac:dyDescent="0.2">
      <c r="A1458" s="30">
        <v>1455</v>
      </c>
      <c r="B1458" s="31"/>
      <c r="C1458" s="31"/>
      <c r="D1458" s="32"/>
      <c r="E1458" s="104"/>
      <c r="F1458" s="31"/>
      <c r="G1458" s="31"/>
      <c r="H1458" s="33"/>
      <c r="I1458" s="16"/>
      <c r="J1458" s="34"/>
      <c r="K1458" s="34"/>
      <c r="L1458" s="35"/>
      <c r="M1458" s="36"/>
      <c r="N1458" s="37"/>
      <c r="O1458" s="37"/>
      <c r="P1458" s="37"/>
      <c r="Q1458" s="38"/>
      <c r="R1458" s="38"/>
      <c r="S1458" s="37"/>
      <c r="T1458" s="39"/>
      <c r="U1458" s="39"/>
      <c r="V1458" s="40"/>
      <c r="X1458" t="str">
        <f>IF(('1 - Cover page'!$B$9-M1458)&lt;6,"&lt;=5 Days","&gt;5 Days")</f>
        <v>&lt;=5 Days</v>
      </c>
      <c r="Y1458" t="str">
        <f>IF(('1 - Cover page'!$B$9-M1458)=0,"0", IF(('1 - Cover page'!$B$9-M1458)= 1,"1", IF(('1 - Cover page'!$B$9-M1458)= 2,"2", IF(('1 - Cover page'!$B$9-M1458)= 3,"3", IF(('1 - Cover page'!$B$9-M1458)= 4,"4", IF(('1 - Cover page'!$B$9-M1458)= 5,"5", IF(('1 - Cover page'!$B$9-M1458)= 6,"6", IF(('1 - Cover page'!$B$9-M1458)= 7,"7", IF(('1 - Cover page'!$B$9-M1458)= 8,"8", IF(('1 - Cover page'!$B$9-M1458)= 9,"9", IF(('1 - Cover page'!$B$9-M1458)= 10,"10", IF(('1 - Cover page'!$B$9-M1458)= 11,"11", IF(('1 - Cover page'!$B$9-M1458)= 12,"12", IF(('1 - Cover page'!$B$9-M1458)= 13,"13", IF(('1 - Cover page'!$B$9-M1458)= 14,"14", IF(('1 - Cover page'!$B$9-M1458)= 15,"15",  ""))))))))))))))))</f>
        <v>0</v>
      </c>
      <c r="Z1458" t="str">
        <f>IF(('1 - Cover page'!$B$9-I1458)=0,"0", IF(('1 - Cover page'!$B$9-I1458)= 1,"1", IF(('1 - Cover page'!$B$9-I1458)= 2,"2", IF(('1 - Cover page'!$B$9-I1458)= 3,"3", IF(('1 - Cover page'!$B$9-I1458)= 4,"4", IF(('1 - Cover page'!$B$9-I1458)= 5,"5", IF(('1 - Cover page'!$B$9-I1458)= 6,"6", IF(('1 - Cover page'!$B$9-I1458)= 7,"7", IF(('1 - Cover page'!$B$9-I1458)= 8,"8", IF(('1 - Cover page'!$B$9-I1458)= 9,"9", IF(('1 - Cover page'!$B$9-I1458)= 10,"10", IF(('1 - Cover page'!$B$9-I1458)= 11,"11", IF(('1 - Cover page'!$B$9-I1458)= 12,"12", IF(('1 - Cover page'!$B$9-I1458)= 13,"13", IF(('1 - Cover page'!$B$9-I1458)= 14,"14", IF(('1 - Cover page'!$B$9-I1458)= 15,"15",  ""))))))))))))))))</f>
        <v>0</v>
      </c>
      <c r="AA1458" t="e">
        <f>VLOOKUP(E1458,'Age group'!$A$2:$B$7,2,TRUE)</f>
        <v>#N/A</v>
      </c>
    </row>
    <row r="1459" spans="1:27" ht="12.75" x14ac:dyDescent="0.2">
      <c r="A1459" s="30">
        <v>1456</v>
      </c>
      <c r="B1459" s="31"/>
      <c r="C1459" s="31"/>
      <c r="D1459" s="32"/>
      <c r="E1459" s="104"/>
      <c r="F1459" s="31"/>
      <c r="G1459" s="31"/>
      <c r="H1459" s="33"/>
      <c r="I1459" s="16"/>
      <c r="J1459" s="34"/>
      <c r="K1459" s="34"/>
      <c r="L1459" s="35"/>
      <c r="M1459" s="36"/>
      <c r="N1459" s="37"/>
      <c r="O1459" s="37"/>
      <c r="P1459" s="37"/>
      <c r="Q1459" s="38"/>
      <c r="R1459" s="38"/>
      <c r="S1459" s="37"/>
      <c r="T1459" s="39"/>
      <c r="U1459" s="39"/>
      <c r="V1459" s="40"/>
      <c r="X1459" t="str">
        <f>IF(('1 - Cover page'!$B$9-M1459)&lt;6,"&lt;=5 Days","&gt;5 Days")</f>
        <v>&lt;=5 Days</v>
      </c>
      <c r="Y1459" t="str">
        <f>IF(('1 - Cover page'!$B$9-M1459)=0,"0", IF(('1 - Cover page'!$B$9-M1459)= 1,"1", IF(('1 - Cover page'!$B$9-M1459)= 2,"2", IF(('1 - Cover page'!$B$9-M1459)= 3,"3", IF(('1 - Cover page'!$B$9-M1459)= 4,"4", IF(('1 - Cover page'!$B$9-M1459)= 5,"5", IF(('1 - Cover page'!$B$9-M1459)= 6,"6", IF(('1 - Cover page'!$B$9-M1459)= 7,"7", IF(('1 - Cover page'!$B$9-M1459)= 8,"8", IF(('1 - Cover page'!$B$9-M1459)= 9,"9", IF(('1 - Cover page'!$B$9-M1459)= 10,"10", IF(('1 - Cover page'!$B$9-M1459)= 11,"11", IF(('1 - Cover page'!$B$9-M1459)= 12,"12", IF(('1 - Cover page'!$B$9-M1459)= 13,"13", IF(('1 - Cover page'!$B$9-M1459)= 14,"14", IF(('1 - Cover page'!$B$9-M1459)= 15,"15",  ""))))))))))))))))</f>
        <v>0</v>
      </c>
      <c r="Z1459" t="str">
        <f>IF(('1 - Cover page'!$B$9-I1459)=0,"0", IF(('1 - Cover page'!$B$9-I1459)= 1,"1", IF(('1 - Cover page'!$B$9-I1459)= 2,"2", IF(('1 - Cover page'!$B$9-I1459)= 3,"3", IF(('1 - Cover page'!$B$9-I1459)= 4,"4", IF(('1 - Cover page'!$B$9-I1459)= 5,"5", IF(('1 - Cover page'!$B$9-I1459)= 6,"6", IF(('1 - Cover page'!$B$9-I1459)= 7,"7", IF(('1 - Cover page'!$B$9-I1459)= 8,"8", IF(('1 - Cover page'!$B$9-I1459)= 9,"9", IF(('1 - Cover page'!$B$9-I1459)= 10,"10", IF(('1 - Cover page'!$B$9-I1459)= 11,"11", IF(('1 - Cover page'!$B$9-I1459)= 12,"12", IF(('1 - Cover page'!$B$9-I1459)= 13,"13", IF(('1 - Cover page'!$B$9-I1459)= 14,"14", IF(('1 - Cover page'!$B$9-I1459)= 15,"15",  ""))))))))))))))))</f>
        <v>0</v>
      </c>
      <c r="AA1459" t="e">
        <f>VLOOKUP(E1459,'Age group'!$A$2:$B$7,2,TRUE)</f>
        <v>#N/A</v>
      </c>
    </row>
    <row r="1460" spans="1:27" ht="12.75" x14ac:dyDescent="0.2">
      <c r="A1460" s="30">
        <v>1457</v>
      </c>
      <c r="B1460" s="31"/>
      <c r="C1460" s="31"/>
      <c r="D1460" s="32"/>
      <c r="E1460" s="104"/>
      <c r="F1460" s="31"/>
      <c r="G1460" s="31"/>
      <c r="H1460" s="33"/>
      <c r="I1460" s="16"/>
      <c r="J1460" s="34"/>
      <c r="K1460" s="34"/>
      <c r="L1460" s="35"/>
      <c r="M1460" s="36"/>
      <c r="N1460" s="37"/>
      <c r="O1460" s="37"/>
      <c r="P1460" s="37"/>
      <c r="Q1460" s="38"/>
      <c r="R1460" s="38"/>
      <c r="S1460" s="37"/>
      <c r="T1460" s="39"/>
      <c r="U1460" s="39"/>
      <c r="V1460" s="40"/>
      <c r="X1460" t="str">
        <f>IF(('1 - Cover page'!$B$9-M1460)&lt;6,"&lt;=5 Days","&gt;5 Days")</f>
        <v>&lt;=5 Days</v>
      </c>
      <c r="Y1460" t="str">
        <f>IF(('1 - Cover page'!$B$9-M1460)=0,"0", IF(('1 - Cover page'!$B$9-M1460)= 1,"1", IF(('1 - Cover page'!$B$9-M1460)= 2,"2", IF(('1 - Cover page'!$B$9-M1460)= 3,"3", IF(('1 - Cover page'!$B$9-M1460)= 4,"4", IF(('1 - Cover page'!$B$9-M1460)= 5,"5", IF(('1 - Cover page'!$B$9-M1460)= 6,"6", IF(('1 - Cover page'!$B$9-M1460)= 7,"7", IF(('1 - Cover page'!$B$9-M1460)= 8,"8", IF(('1 - Cover page'!$B$9-M1460)= 9,"9", IF(('1 - Cover page'!$B$9-M1460)= 10,"10", IF(('1 - Cover page'!$B$9-M1460)= 11,"11", IF(('1 - Cover page'!$B$9-M1460)= 12,"12", IF(('1 - Cover page'!$B$9-M1460)= 13,"13", IF(('1 - Cover page'!$B$9-M1460)= 14,"14", IF(('1 - Cover page'!$B$9-M1460)= 15,"15",  ""))))))))))))))))</f>
        <v>0</v>
      </c>
      <c r="Z1460" t="str">
        <f>IF(('1 - Cover page'!$B$9-I1460)=0,"0", IF(('1 - Cover page'!$B$9-I1460)= 1,"1", IF(('1 - Cover page'!$B$9-I1460)= 2,"2", IF(('1 - Cover page'!$B$9-I1460)= 3,"3", IF(('1 - Cover page'!$B$9-I1460)= 4,"4", IF(('1 - Cover page'!$B$9-I1460)= 5,"5", IF(('1 - Cover page'!$B$9-I1460)= 6,"6", IF(('1 - Cover page'!$B$9-I1460)= 7,"7", IF(('1 - Cover page'!$B$9-I1460)= 8,"8", IF(('1 - Cover page'!$B$9-I1460)= 9,"9", IF(('1 - Cover page'!$B$9-I1460)= 10,"10", IF(('1 - Cover page'!$B$9-I1460)= 11,"11", IF(('1 - Cover page'!$B$9-I1460)= 12,"12", IF(('1 - Cover page'!$B$9-I1460)= 13,"13", IF(('1 - Cover page'!$B$9-I1460)= 14,"14", IF(('1 - Cover page'!$B$9-I1460)= 15,"15",  ""))))))))))))))))</f>
        <v>0</v>
      </c>
      <c r="AA1460" t="e">
        <f>VLOOKUP(E1460,'Age group'!$A$2:$B$7,2,TRUE)</f>
        <v>#N/A</v>
      </c>
    </row>
    <row r="1461" spans="1:27" ht="12.75" x14ac:dyDescent="0.2">
      <c r="A1461" s="30">
        <v>1458</v>
      </c>
      <c r="B1461" s="31"/>
      <c r="C1461" s="31"/>
      <c r="D1461" s="32"/>
      <c r="E1461" s="104"/>
      <c r="F1461" s="31"/>
      <c r="G1461" s="31"/>
      <c r="H1461" s="33"/>
      <c r="I1461" s="16"/>
      <c r="J1461" s="34"/>
      <c r="K1461" s="34"/>
      <c r="L1461" s="35"/>
      <c r="M1461" s="36"/>
      <c r="N1461" s="37"/>
      <c r="O1461" s="37"/>
      <c r="P1461" s="37"/>
      <c r="Q1461" s="38"/>
      <c r="R1461" s="38"/>
      <c r="S1461" s="37"/>
      <c r="T1461" s="39"/>
      <c r="U1461" s="39"/>
      <c r="V1461" s="40"/>
      <c r="X1461" t="str">
        <f>IF(('1 - Cover page'!$B$9-M1461)&lt;6,"&lt;=5 Days","&gt;5 Days")</f>
        <v>&lt;=5 Days</v>
      </c>
      <c r="Y1461" t="str">
        <f>IF(('1 - Cover page'!$B$9-M1461)=0,"0", IF(('1 - Cover page'!$B$9-M1461)= 1,"1", IF(('1 - Cover page'!$B$9-M1461)= 2,"2", IF(('1 - Cover page'!$B$9-M1461)= 3,"3", IF(('1 - Cover page'!$B$9-M1461)= 4,"4", IF(('1 - Cover page'!$B$9-M1461)= 5,"5", IF(('1 - Cover page'!$B$9-M1461)= 6,"6", IF(('1 - Cover page'!$B$9-M1461)= 7,"7", IF(('1 - Cover page'!$B$9-M1461)= 8,"8", IF(('1 - Cover page'!$B$9-M1461)= 9,"9", IF(('1 - Cover page'!$B$9-M1461)= 10,"10", IF(('1 - Cover page'!$B$9-M1461)= 11,"11", IF(('1 - Cover page'!$B$9-M1461)= 12,"12", IF(('1 - Cover page'!$B$9-M1461)= 13,"13", IF(('1 - Cover page'!$B$9-M1461)= 14,"14", IF(('1 - Cover page'!$B$9-M1461)= 15,"15",  ""))))))))))))))))</f>
        <v>0</v>
      </c>
      <c r="Z1461" t="str">
        <f>IF(('1 - Cover page'!$B$9-I1461)=0,"0", IF(('1 - Cover page'!$B$9-I1461)= 1,"1", IF(('1 - Cover page'!$B$9-I1461)= 2,"2", IF(('1 - Cover page'!$B$9-I1461)= 3,"3", IF(('1 - Cover page'!$B$9-I1461)= 4,"4", IF(('1 - Cover page'!$B$9-I1461)= 5,"5", IF(('1 - Cover page'!$B$9-I1461)= 6,"6", IF(('1 - Cover page'!$B$9-I1461)= 7,"7", IF(('1 - Cover page'!$B$9-I1461)= 8,"8", IF(('1 - Cover page'!$B$9-I1461)= 9,"9", IF(('1 - Cover page'!$B$9-I1461)= 10,"10", IF(('1 - Cover page'!$B$9-I1461)= 11,"11", IF(('1 - Cover page'!$B$9-I1461)= 12,"12", IF(('1 - Cover page'!$B$9-I1461)= 13,"13", IF(('1 - Cover page'!$B$9-I1461)= 14,"14", IF(('1 - Cover page'!$B$9-I1461)= 15,"15",  ""))))))))))))))))</f>
        <v>0</v>
      </c>
      <c r="AA1461" t="e">
        <f>VLOOKUP(E1461,'Age group'!$A$2:$B$7,2,TRUE)</f>
        <v>#N/A</v>
      </c>
    </row>
    <row r="1462" spans="1:27" ht="12.75" x14ac:dyDescent="0.2">
      <c r="A1462" s="30">
        <v>1459</v>
      </c>
      <c r="B1462" s="31"/>
      <c r="C1462" s="31"/>
      <c r="D1462" s="32"/>
      <c r="E1462" s="104"/>
      <c r="F1462" s="31"/>
      <c r="G1462" s="31"/>
      <c r="H1462" s="33"/>
      <c r="I1462" s="16"/>
      <c r="J1462" s="34"/>
      <c r="K1462" s="34"/>
      <c r="L1462" s="35"/>
      <c r="M1462" s="36"/>
      <c r="N1462" s="37"/>
      <c r="O1462" s="37"/>
      <c r="P1462" s="37"/>
      <c r="Q1462" s="38"/>
      <c r="R1462" s="38"/>
      <c r="S1462" s="37"/>
      <c r="T1462" s="39"/>
      <c r="U1462" s="39"/>
      <c r="V1462" s="40"/>
      <c r="X1462" t="str">
        <f>IF(('1 - Cover page'!$B$9-M1462)&lt;6,"&lt;=5 Days","&gt;5 Days")</f>
        <v>&lt;=5 Days</v>
      </c>
      <c r="Y1462" t="str">
        <f>IF(('1 - Cover page'!$B$9-M1462)=0,"0", IF(('1 - Cover page'!$B$9-M1462)= 1,"1", IF(('1 - Cover page'!$B$9-M1462)= 2,"2", IF(('1 - Cover page'!$B$9-M1462)= 3,"3", IF(('1 - Cover page'!$B$9-M1462)= 4,"4", IF(('1 - Cover page'!$B$9-M1462)= 5,"5", IF(('1 - Cover page'!$B$9-M1462)= 6,"6", IF(('1 - Cover page'!$B$9-M1462)= 7,"7", IF(('1 - Cover page'!$B$9-M1462)= 8,"8", IF(('1 - Cover page'!$B$9-M1462)= 9,"9", IF(('1 - Cover page'!$B$9-M1462)= 10,"10", IF(('1 - Cover page'!$B$9-M1462)= 11,"11", IF(('1 - Cover page'!$B$9-M1462)= 12,"12", IF(('1 - Cover page'!$B$9-M1462)= 13,"13", IF(('1 - Cover page'!$B$9-M1462)= 14,"14", IF(('1 - Cover page'!$B$9-M1462)= 15,"15",  ""))))))))))))))))</f>
        <v>0</v>
      </c>
      <c r="Z1462" t="str">
        <f>IF(('1 - Cover page'!$B$9-I1462)=0,"0", IF(('1 - Cover page'!$B$9-I1462)= 1,"1", IF(('1 - Cover page'!$B$9-I1462)= 2,"2", IF(('1 - Cover page'!$B$9-I1462)= 3,"3", IF(('1 - Cover page'!$B$9-I1462)= 4,"4", IF(('1 - Cover page'!$B$9-I1462)= 5,"5", IF(('1 - Cover page'!$B$9-I1462)= 6,"6", IF(('1 - Cover page'!$B$9-I1462)= 7,"7", IF(('1 - Cover page'!$B$9-I1462)= 8,"8", IF(('1 - Cover page'!$B$9-I1462)= 9,"9", IF(('1 - Cover page'!$B$9-I1462)= 10,"10", IF(('1 - Cover page'!$B$9-I1462)= 11,"11", IF(('1 - Cover page'!$B$9-I1462)= 12,"12", IF(('1 - Cover page'!$B$9-I1462)= 13,"13", IF(('1 - Cover page'!$B$9-I1462)= 14,"14", IF(('1 - Cover page'!$B$9-I1462)= 15,"15",  ""))))))))))))))))</f>
        <v>0</v>
      </c>
      <c r="AA1462" t="e">
        <f>VLOOKUP(E1462,'Age group'!$A$2:$B$7,2,TRUE)</f>
        <v>#N/A</v>
      </c>
    </row>
    <row r="1463" spans="1:27" ht="12.75" x14ac:dyDescent="0.2">
      <c r="A1463" s="30">
        <v>1460</v>
      </c>
      <c r="B1463" s="31"/>
      <c r="C1463" s="31"/>
      <c r="D1463" s="32"/>
      <c r="E1463" s="104"/>
      <c r="F1463" s="31"/>
      <c r="G1463" s="31"/>
      <c r="H1463" s="33"/>
      <c r="I1463" s="16"/>
      <c r="J1463" s="34"/>
      <c r="K1463" s="34"/>
      <c r="L1463" s="35"/>
      <c r="M1463" s="36"/>
      <c r="N1463" s="37"/>
      <c r="O1463" s="37"/>
      <c r="P1463" s="37"/>
      <c r="Q1463" s="38"/>
      <c r="R1463" s="38"/>
      <c r="S1463" s="37"/>
      <c r="T1463" s="39"/>
      <c r="U1463" s="39"/>
      <c r="V1463" s="40"/>
      <c r="X1463" t="str">
        <f>IF(('1 - Cover page'!$B$9-M1463)&lt;6,"&lt;=5 Days","&gt;5 Days")</f>
        <v>&lt;=5 Days</v>
      </c>
      <c r="Y1463" t="str">
        <f>IF(('1 - Cover page'!$B$9-M1463)=0,"0", IF(('1 - Cover page'!$B$9-M1463)= 1,"1", IF(('1 - Cover page'!$B$9-M1463)= 2,"2", IF(('1 - Cover page'!$B$9-M1463)= 3,"3", IF(('1 - Cover page'!$B$9-M1463)= 4,"4", IF(('1 - Cover page'!$B$9-M1463)= 5,"5", IF(('1 - Cover page'!$B$9-M1463)= 6,"6", IF(('1 - Cover page'!$B$9-M1463)= 7,"7", IF(('1 - Cover page'!$B$9-M1463)= 8,"8", IF(('1 - Cover page'!$B$9-M1463)= 9,"9", IF(('1 - Cover page'!$B$9-M1463)= 10,"10", IF(('1 - Cover page'!$B$9-M1463)= 11,"11", IF(('1 - Cover page'!$B$9-M1463)= 12,"12", IF(('1 - Cover page'!$B$9-M1463)= 13,"13", IF(('1 - Cover page'!$B$9-M1463)= 14,"14", IF(('1 - Cover page'!$B$9-M1463)= 15,"15",  ""))))))))))))))))</f>
        <v>0</v>
      </c>
      <c r="Z1463" t="str">
        <f>IF(('1 - Cover page'!$B$9-I1463)=0,"0", IF(('1 - Cover page'!$B$9-I1463)= 1,"1", IF(('1 - Cover page'!$B$9-I1463)= 2,"2", IF(('1 - Cover page'!$B$9-I1463)= 3,"3", IF(('1 - Cover page'!$B$9-I1463)= 4,"4", IF(('1 - Cover page'!$B$9-I1463)= 5,"5", IF(('1 - Cover page'!$B$9-I1463)= 6,"6", IF(('1 - Cover page'!$B$9-I1463)= 7,"7", IF(('1 - Cover page'!$B$9-I1463)= 8,"8", IF(('1 - Cover page'!$B$9-I1463)= 9,"9", IF(('1 - Cover page'!$B$9-I1463)= 10,"10", IF(('1 - Cover page'!$B$9-I1463)= 11,"11", IF(('1 - Cover page'!$B$9-I1463)= 12,"12", IF(('1 - Cover page'!$B$9-I1463)= 13,"13", IF(('1 - Cover page'!$B$9-I1463)= 14,"14", IF(('1 - Cover page'!$B$9-I1463)= 15,"15",  ""))))))))))))))))</f>
        <v>0</v>
      </c>
      <c r="AA1463" t="e">
        <f>VLOOKUP(E1463,'Age group'!$A$2:$B$7,2,TRUE)</f>
        <v>#N/A</v>
      </c>
    </row>
    <row r="1464" spans="1:27" ht="12.75" x14ac:dyDescent="0.2">
      <c r="A1464" s="30">
        <v>1461</v>
      </c>
      <c r="B1464" s="31"/>
      <c r="C1464" s="31"/>
      <c r="D1464" s="32"/>
      <c r="E1464" s="104"/>
      <c r="F1464" s="31"/>
      <c r="G1464" s="31"/>
      <c r="H1464" s="33"/>
      <c r="I1464" s="16"/>
      <c r="J1464" s="34"/>
      <c r="K1464" s="34"/>
      <c r="L1464" s="35"/>
      <c r="M1464" s="36"/>
      <c r="N1464" s="37"/>
      <c r="O1464" s="37"/>
      <c r="P1464" s="37"/>
      <c r="Q1464" s="38"/>
      <c r="R1464" s="38"/>
      <c r="S1464" s="37"/>
      <c r="T1464" s="39"/>
      <c r="U1464" s="39"/>
      <c r="V1464" s="40"/>
      <c r="X1464" t="str">
        <f>IF(('1 - Cover page'!$B$9-M1464)&lt;6,"&lt;=5 Days","&gt;5 Days")</f>
        <v>&lt;=5 Days</v>
      </c>
      <c r="Y1464" t="str">
        <f>IF(('1 - Cover page'!$B$9-M1464)=0,"0", IF(('1 - Cover page'!$B$9-M1464)= 1,"1", IF(('1 - Cover page'!$B$9-M1464)= 2,"2", IF(('1 - Cover page'!$B$9-M1464)= 3,"3", IF(('1 - Cover page'!$B$9-M1464)= 4,"4", IF(('1 - Cover page'!$B$9-M1464)= 5,"5", IF(('1 - Cover page'!$B$9-M1464)= 6,"6", IF(('1 - Cover page'!$B$9-M1464)= 7,"7", IF(('1 - Cover page'!$B$9-M1464)= 8,"8", IF(('1 - Cover page'!$B$9-M1464)= 9,"9", IF(('1 - Cover page'!$B$9-M1464)= 10,"10", IF(('1 - Cover page'!$B$9-M1464)= 11,"11", IF(('1 - Cover page'!$B$9-M1464)= 12,"12", IF(('1 - Cover page'!$B$9-M1464)= 13,"13", IF(('1 - Cover page'!$B$9-M1464)= 14,"14", IF(('1 - Cover page'!$B$9-M1464)= 15,"15",  ""))))))))))))))))</f>
        <v>0</v>
      </c>
      <c r="Z1464" t="str">
        <f>IF(('1 - Cover page'!$B$9-I1464)=0,"0", IF(('1 - Cover page'!$B$9-I1464)= 1,"1", IF(('1 - Cover page'!$B$9-I1464)= 2,"2", IF(('1 - Cover page'!$B$9-I1464)= 3,"3", IF(('1 - Cover page'!$B$9-I1464)= 4,"4", IF(('1 - Cover page'!$B$9-I1464)= 5,"5", IF(('1 - Cover page'!$B$9-I1464)= 6,"6", IF(('1 - Cover page'!$B$9-I1464)= 7,"7", IF(('1 - Cover page'!$B$9-I1464)= 8,"8", IF(('1 - Cover page'!$B$9-I1464)= 9,"9", IF(('1 - Cover page'!$B$9-I1464)= 10,"10", IF(('1 - Cover page'!$B$9-I1464)= 11,"11", IF(('1 - Cover page'!$B$9-I1464)= 12,"12", IF(('1 - Cover page'!$B$9-I1464)= 13,"13", IF(('1 - Cover page'!$B$9-I1464)= 14,"14", IF(('1 - Cover page'!$B$9-I1464)= 15,"15",  ""))))))))))))))))</f>
        <v>0</v>
      </c>
      <c r="AA1464" t="e">
        <f>VLOOKUP(E1464,'Age group'!$A$2:$B$7,2,TRUE)</f>
        <v>#N/A</v>
      </c>
    </row>
    <row r="1465" spans="1:27" ht="12.75" x14ac:dyDescent="0.2">
      <c r="A1465" s="30">
        <v>1462</v>
      </c>
      <c r="B1465" s="31"/>
      <c r="C1465" s="31"/>
      <c r="D1465" s="32"/>
      <c r="E1465" s="104"/>
      <c r="F1465" s="31"/>
      <c r="G1465" s="31"/>
      <c r="H1465" s="33"/>
      <c r="I1465" s="16"/>
      <c r="J1465" s="34"/>
      <c r="K1465" s="34"/>
      <c r="L1465" s="35"/>
      <c r="M1465" s="36"/>
      <c r="N1465" s="37"/>
      <c r="O1465" s="37"/>
      <c r="P1465" s="37"/>
      <c r="Q1465" s="38"/>
      <c r="R1465" s="38"/>
      <c r="S1465" s="37"/>
      <c r="T1465" s="39"/>
      <c r="U1465" s="39"/>
      <c r="V1465" s="40"/>
      <c r="X1465" t="str">
        <f>IF(('1 - Cover page'!$B$9-M1465)&lt;6,"&lt;=5 Days","&gt;5 Days")</f>
        <v>&lt;=5 Days</v>
      </c>
      <c r="Y1465" t="str">
        <f>IF(('1 - Cover page'!$B$9-M1465)=0,"0", IF(('1 - Cover page'!$B$9-M1465)= 1,"1", IF(('1 - Cover page'!$B$9-M1465)= 2,"2", IF(('1 - Cover page'!$B$9-M1465)= 3,"3", IF(('1 - Cover page'!$B$9-M1465)= 4,"4", IF(('1 - Cover page'!$B$9-M1465)= 5,"5", IF(('1 - Cover page'!$B$9-M1465)= 6,"6", IF(('1 - Cover page'!$B$9-M1465)= 7,"7", IF(('1 - Cover page'!$B$9-M1465)= 8,"8", IF(('1 - Cover page'!$B$9-M1465)= 9,"9", IF(('1 - Cover page'!$B$9-M1465)= 10,"10", IF(('1 - Cover page'!$B$9-M1465)= 11,"11", IF(('1 - Cover page'!$B$9-M1465)= 12,"12", IF(('1 - Cover page'!$B$9-M1465)= 13,"13", IF(('1 - Cover page'!$B$9-M1465)= 14,"14", IF(('1 - Cover page'!$B$9-M1465)= 15,"15",  ""))))))))))))))))</f>
        <v>0</v>
      </c>
      <c r="Z1465" t="str">
        <f>IF(('1 - Cover page'!$B$9-I1465)=0,"0", IF(('1 - Cover page'!$B$9-I1465)= 1,"1", IF(('1 - Cover page'!$B$9-I1465)= 2,"2", IF(('1 - Cover page'!$B$9-I1465)= 3,"3", IF(('1 - Cover page'!$B$9-I1465)= 4,"4", IF(('1 - Cover page'!$B$9-I1465)= 5,"5", IF(('1 - Cover page'!$B$9-I1465)= 6,"6", IF(('1 - Cover page'!$B$9-I1465)= 7,"7", IF(('1 - Cover page'!$B$9-I1465)= 8,"8", IF(('1 - Cover page'!$B$9-I1465)= 9,"9", IF(('1 - Cover page'!$B$9-I1465)= 10,"10", IF(('1 - Cover page'!$B$9-I1465)= 11,"11", IF(('1 - Cover page'!$B$9-I1465)= 12,"12", IF(('1 - Cover page'!$B$9-I1465)= 13,"13", IF(('1 - Cover page'!$B$9-I1465)= 14,"14", IF(('1 - Cover page'!$B$9-I1465)= 15,"15",  ""))))))))))))))))</f>
        <v>0</v>
      </c>
      <c r="AA1465" t="e">
        <f>VLOOKUP(E1465,'Age group'!$A$2:$B$7,2,TRUE)</f>
        <v>#N/A</v>
      </c>
    </row>
    <row r="1466" spans="1:27" ht="12.75" x14ac:dyDescent="0.2">
      <c r="A1466" s="30">
        <v>1463</v>
      </c>
      <c r="B1466" s="31"/>
      <c r="C1466" s="31"/>
      <c r="D1466" s="32"/>
      <c r="E1466" s="104"/>
      <c r="F1466" s="31"/>
      <c r="G1466" s="31"/>
      <c r="H1466" s="33"/>
      <c r="I1466" s="16"/>
      <c r="J1466" s="34"/>
      <c r="K1466" s="34"/>
      <c r="L1466" s="35"/>
      <c r="M1466" s="36"/>
      <c r="N1466" s="37"/>
      <c r="O1466" s="37"/>
      <c r="P1466" s="37"/>
      <c r="Q1466" s="38"/>
      <c r="R1466" s="38"/>
      <c r="S1466" s="37"/>
      <c r="T1466" s="39"/>
      <c r="U1466" s="39"/>
      <c r="V1466" s="40"/>
      <c r="X1466" t="str">
        <f>IF(('1 - Cover page'!$B$9-M1466)&lt;6,"&lt;=5 Days","&gt;5 Days")</f>
        <v>&lt;=5 Days</v>
      </c>
      <c r="Y1466" t="str">
        <f>IF(('1 - Cover page'!$B$9-M1466)=0,"0", IF(('1 - Cover page'!$B$9-M1466)= 1,"1", IF(('1 - Cover page'!$B$9-M1466)= 2,"2", IF(('1 - Cover page'!$B$9-M1466)= 3,"3", IF(('1 - Cover page'!$B$9-M1466)= 4,"4", IF(('1 - Cover page'!$B$9-M1466)= 5,"5", IF(('1 - Cover page'!$B$9-M1466)= 6,"6", IF(('1 - Cover page'!$B$9-M1466)= 7,"7", IF(('1 - Cover page'!$B$9-M1466)= 8,"8", IF(('1 - Cover page'!$B$9-M1466)= 9,"9", IF(('1 - Cover page'!$B$9-M1466)= 10,"10", IF(('1 - Cover page'!$B$9-M1466)= 11,"11", IF(('1 - Cover page'!$B$9-M1466)= 12,"12", IF(('1 - Cover page'!$B$9-M1466)= 13,"13", IF(('1 - Cover page'!$B$9-M1466)= 14,"14", IF(('1 - Cover page'!$B$9-M1466)= 15,"15",  ""))))))))))))))))</f>
        <v>0</v>
      </c>
      <c r="Z1466" t="str">
        <f>IF(('1 - Cover page'!$B$9-I1466)=0,"0", IF(('1 - Cover page'!$B$9-I1466)= 1,"1", IF(('1 - Cover page'!$B$9-I1466)= 2,"2", IF(('1 - Cover page'!$B$9-I1466)= 3,"3", IF(('1 - Cover page'!$B$9-I1466)= 4,"4", IF(('1 - Cover page'!$B$9-I1466)= 5,"5", IF(('1 - Cover page'!$B$9-I1466)= 6,"6", IF(('1 - Cover page'!$B$9-I1466)= 7,"7", IF(('1 - Cover page'!$B$9-I1466)= 8,"8", IF(('1 - Cover page'!$B$9-I1466)= 9,"9", IF(('1 - Cover page'!$B$9-I1466)= 10,"10", IF(('1 - Cover page'!$B$9-I1466)= 11,"11", IF(('1 - Cover page'!$B$9-I1466)= 12,"12", IF(('1 - Cover page'!$B$9-I1466)= 13,"13", IF(('1 - Cover page'!$B$9-I1466)= 14,"14", IF(('1 - Cover page'!$B$9-I1466)= 15,"15",  ""))))))))))))))))</f>
        <v>0</v>
      </c>
      <c r="AA1466" t="e">
        <f>VLOOKUP(E1466,'Age group'!$A$2:$B$7,2,TRUE)</f>
        <v>#N/A</v>
      </c>
    </row>
    <row r="1467" spans="1:27" ht="12.75" x14ac:dyDescent="0.2">
      <c r="A1467" s="30">
        <v>1464</v>
      </c>
      <c r="B1467" s="31"/>
      <c r="C1467" s="31"/>
      <c r="D1467" s="32"/>
      <c r="E1467" s="104"/>
      <c r="F1467" s="31"/>
      <c r="G1467" s="31"/>
      <c r="H1467" s="33"/>
      <c r="I1467" s="16"/>
      <c r="J1467" s="34"/>
      <c r="K1467" s="34"/>
      <c r="L1467" s="35"/>
      <c r="M1467" s="36"/>
      <c r="N1467" s="37"/>
      <c r="O1467" s="37"/>
      <c r="P1467" s="37"/>
      <c r="Q1467" s="38"/>
      <c r="R1467" s="38"/>
      <c r="S1467" s="37"/>
      <c r="T1467" s="39"/>
      <c r="U1467" s="39"/>
      <c r="V1467" s="40"/>
      <c r="X1467" t="str">
        <f>IF(('1 - Cover page'!$B$9-M1467)&lt;6,"&lt;=5 Days","&gt;5 Days")</f>
        <v>&lt;=5 Days</v>
      </c>
      <c r="Y1467" t="str">
        <f>IF(('1 - Cover page'!$B$9-M1467)=0,"0", IF(('1 - Cover page'!$B$9-M1467)= 1,"1", IF(('1 - Cover page'!$B$9-M1467)= 2,"2", IF(('1 - Cover page'!$B$9-M1467)= 3,"3", IF(('1 - Cover page'!$B$9-M1467)= 4,"4", IF(('1 - Cover page'!$B$9-M1467)= 5,"5", IF(('1 - Cover page'!$B$9-M1467)= 6,"6", IF(('1 - Cover page'!$B$9-M1467)= 7,"7", IF(('1 - Cover page'!$B$9-M1467)= 8,"8", IF(('1 - Cover page'!$B$9-M1467)= 9,"9", IF(('1 - Cover page'!$B$9-M1467)= 10,"10", IF(('1 - Cover page'!$B$9-M1467)= 11,"11", IF(('1 - Cover page'!$B$9-M1467)= 12,"12", IF(('1 - Cover page'!$B$9-M1467)= 13,"13", IF(('1 - Cover page'!$B$9-M1467)= 14,"14", IF(('1 - Cover page'!$B$9-M1467)= 15,"15",  ""))))))))))))))))</f>
        <v>0</v>
      </c>
      <c r="Z1467" t="str">
        <f>IF(('1 - Cover page'!$B$9-I1467)=0,"0", IF(('1 - Cover page'!$B$9-I1467)= 1,"1", IF(('1 - Cover page'!$B$9-I1467)= 2,"2", IF(('1 - Cover page'!$B$9-I1467)= 3,"3", IF(('1 - Cover page'!$B$9-I1467)= 4,"4", IF(('1 - Cover page'!$B$9-I1467)= 5,"5", IF(('1 - Cover page'!$B$9-I1467)= 6,"6", IF(('1 - Cover page'!$B$9-I1467)= 7,"7", IF(('1 - Cover page'!$B$9-I1467)= 8,"8", IF(('1 - Cover page'!$B$9-I1467)= 9,"9", IF(('1 - Cover page'!$B$9-I1467)= 10,"10", IF(('1 - Cover page'!$B$9-I1467)= 11,"11", IF(('1 - Cover page'!$B$9-I1467)= 12,"12", IF(('1 - Cover page'!$B$9-I1467)= 13,"13", IF(('1 - Cover page'!$B$9-I1467)= 14,"14", IF(('1 - Cover page'!$B$9-I1467)= 15,"15",  ""))))))))))))))))</f>
        <v>0</v>
      </c>
      <c r="AA1467" t="e">
        <f>VLOOKUP(E1467,'Age group'!$A$2:$B$7,2,TRUE)</f>
        <v>#N/A</v>
      </c>
    </row>
    <row r="1468" spans="1:27" ht="12.75" x14ac:dyDescent="0.2">
      <c r="A1468" s="30">
        <v>1465</v>
      </c>
      <c r="B1468" s="31"/>
      <c r="C1468" s="31"/>
      <c r="D1468" s="32"/>
      <c r="E1468" s="104"/>
      <c r="F1468" s="31"/>
      <c r="G1468" s="31"/>
      <c r="H1468" s="33"/>
      <c r="I1468" s="16"/>
      <c r="J1468" s="34"/>
      <c r="K1468" s="34"/>
      <c r="L1468" s="35"/>
      <c r="M1468" s="36"/>
      <c r="N1468" s="37"/>
      <c r="O1468" s="37"/>
      <c r="P1468" s="37"/>
      <c r="Q1468" s="38"/>
      <c r="R1468" s="38"/>
      <c r="S1468" s="37"/>
      <c r="T1468" s="39"/>
      <c r="U1468" s="39"/>
      <c r="V1468" s="40"/>
      <c r="X1468" t="str">
        <f>IF(('1 - Cover page'!$B$9-M1468)&lt;6,"&lt;=5 Days","&gt;5 Days")</f>
        <v>&lt;=5 Days</v>
      </c>
      <c r="Y1468" t="str">
        <f>IF(('1 - Cover page'!$B$9-M1468)=0,"0", IF(('1 - Cover page'!$B$9-M1468)= 1,"1", IF(('1 - Cover page'!$B$9-M1468)= 2,"2", IF(('1 - Cover page'!$B$9-M1468)= 3,"3", IF(('1 - Cover page'!$B$9-M1468)= 4,"4", IF(('1 - Cover page'!$B$9-M1468)= 5,"5", IF(('1 - Cover page'!$B$9-M1468)= 6,"6", IF(('1 - Cover page'!$B$9-M1468)= 7,"7", IF(('1 - Cover page'!$B$9-M1468)= 8,"8", IF(('1 - Cover page'!$B$9-M1468)= 9,"9", IF(('1 - Cover page'!$B$9-M1468)= 10,"10", IF(('1 - Cover page'!$B$9-M1468)= 11,"11", IF(('1 - Cover page'!$B$9-M1468)= 12,"12", IF(('1 - Cover page'!$B$9-M1468)= 13,"13", IF(('1 - Cover page'!$B$9-M1468)= 14,"14", IF(('1 - Cover page'!$B$9-M1468)= 15,"15",  ""))))))))))))))))</f>
        <v>0</v>
      </c>
      <c r="Z1468" t="str">
        <f>IF(('1 - Cover page'!$B$9-I1468)=0,"0", IF(('1 - Cover page'!$B$9-I1468)= 1,"1", IF(('1 - Cover page'!$B$9-I1468)= 2,"2", IF(('1 - Cover page'!$B$9-I1468)= 3,"3", IF(('1 - Cover page'!$B$9-I1468)= 4,"4", IF(('1 - Cover page'!$B$9-I1468)= 5,"5", IF(('1 - Cover page'!$B$9-I1468)= 6,"6", IF(('1 - Cover page'!$B$9-I1468)= 7,"7", IF(('1 - Cover page'!$B$9-I1468)= 8,"8", IF(('1 - Cover page'!$B$9-I1468)= 9,"9", IF(('1 - Cover page'!$B$9-I1468)= 10,"10", IF(('1 - Cover page'!$B$9-I1468)= 11,"11", IF(('1 - Cover page'!$B$9-I1468)= 12,"12", IF(('1 - Cover page'!$B$9-I1468)= 13,"13", IF(('1 - Cover page'!$B$9-I1468)= 14,"14", IF(('1 - Cover page'!$B$9-I1468)= 15,"15",  ""))))))))))))))))</f>
        <v>0</v>
      </c>
      <c r="AA1468" t="e">
        <f>VLOOKUP(E1468,'Age group'!$A$2:$B$7,2,TRUE)</f>
        <v>#N/A</v>
      </c>
    </row>
    <row r="1469" spans="1:27" ht="12.75" x14ac:dyDescent="0.2">
      <c r="A1469" s="30">
        <v>1466</v>
      </c>
      <c r="B1469" s="31"/>
      <c r="C1469" s="31"/>
      <c r="D1469" s="32"/>
      <c r="E1469" s="104"/>
      <c r="F1469" s="31"/>
      <c r="G1469" s="31"/>
      <c r="H1469" s="33"/>
      <c r="I1469" s="16"/>
      <c r="J1469" s="34"/>
      <c r="K1469" s="34"/>
      <c r="L1469" s="35"/>
      <c r="M1469" s="36"/>
      <c r="N1469" s="37"/>
      <c r="O1469" s="37"/>
      <c r="P1469" s="37"/>
      <c r="Q1469" s="38"/>
      <c r="R1469" s="38"/>
      <c r="S1469" s="37"/>
      <c r="T1469" s="39"/>
      <c r="U1469" s="39"/>
      <c r="V1469" s="40"/>
      <c r="X1469" t="str">
        <f>IF(('1 - Cover page'!$B$9-M1469)&lt;6,"&lt;=5 Days","&gt;5 Days")</f>
        <v>&lt;=5 Days</v>
      </c>
      <c r="Y1469" t="str">
        <f>IF(('1 - Cover page'!$B$9-M1469)=0,"0", IF(('1 - Cover page'!$B$9-M1469)= 1,"1", IF(('1 - Cover page'!$B$9-M1469)= 2,"2", IF(('1 - Cover page'!$B$9-M1469)= 3,"3", IF(('1 - Cover page'!$B$9-M1469)= 4,"4", IF(('1 - Cover page'!$B$9-M1469)= 5,"5", IF(('1 - Cover page'!$B$9-M1469)= 6,"6", IF(('1 - Cover page'!$B$9-M1469)= 7,"7", IF(('1 - Cover page'!$B$9-M1469)= 8,"8", IF(('1 - Cover page'!$B$9-M1469)= 9,"9", IF(('1 - Cover page'!$B$9-M1469)= 10,"10", IF(('1 - Cover page'!$B$9-M1469)= 11,"11", IF(('1 - Cover page'!$B$9-M1469)= 12,"12", IF(('1 - Cover page'!$B$9-M1469)= 13,"13", IF(('1 - Cover page'!$B$9-M1469)= 14,"14", IF(('1 - Cover page'!$B$9-M1469)= 15,"15",  ""))))))))))))))))</f>
        <v>0</v>
      </c>
      <c r="Z1469" t="str">
        <f>IF(('1 - Cover page'!$B$9-I1469)=0,"0", IF(('1 - Cover page'!$B$9-I1469)= 1,"1", IF(('1 - Cover page'!$B$9-I1469)= 2,"2", IF(('1 - Cover page'!$B$9-I1469)= 3,"3", IF(('1 - Cover page'!$B$9-I1469)= 4,"4", IF(('1 - Cover page'!$B$9-I1469)= 5,"5", IF(('1 - Cover page'!$B$9-I1469)= 6,"6", IF(('1 - Cover page'!$B$9-I1469)= 7,"7", IF(('1 - Cover page'!$B$9-I1469)= 8,"8", IF(('1 - Cover page'!$B$9-I1469)= 9,"9", IF(('1 - Cover page'!$B$9-I1469)= 10,"10", IF(('1 - Cover page'!$B$9-I1469)= 11,"11", IF(('1 - Cover page'!$B$9-I1469)= 12,"12", IF(('1 - Cover page'!$B$9-I1469)= 13,"13", IF(('1 - Cover page'!$B$9-I1469)= 14,"14", IF(('1 - Cover page'!$B$9-I1469)= 15,"15",  ""))))))))))))))))</f>
        <v>0</v>
      </c>
      <c r="AA1469" t="e">
        <f>VLOOKUP(E1469,'Age group'!$A$2:$B$7,2,TRUE)</f>
        <v>#N/A</v>
      </c>
    </row>
    <row r="1470" spans="1:27" ht="12.75" x14ac:dyDescent="0.2">
      <c r="A1470" s="30">
        <v>1467</v>
      </c>
      <c r="B1470" s="31"/>
      <c r="C1470" s="31"/>
      <c r="D1470" s="32"/>
      <c r="E1470" s="104"/>
      <c r="F1470" s="31"/>
      <c r="G1470" s="31"/>
      <c r="H1470" s="33"/>
      <c r="I1470" s="16"/>
      <c r="J1470" s="34"/>
      <c r="K1470" s="34"/>
      <c r="L1470" s="35"/>
      <c r="M1470" s="36"/>
      <c r="N1470" s="37"/>
      <c r="O1470" s="37"/>
      <c r="P1470" s="37"/>
      <c r="Q1470" s="38"/>
      <c r="R1470" s="38"/>
      <c r="S1470" s="37"/>
      <c r="T1470" s="39"/>
      <c r="U1470" s="39"/>
      <c r="V1470" s="40"/>
      <c r="X1470" t="str">
        <f>IF(('1 - Cover page'!$B$9-M1470)&lt;6,"&lt;=5 Days","&gt;5 Days")</f>
        <v>&lt;=5 Days</v>
      </c>
      <c r="Y1470" t="str">
        <f>IF(('1 - Cover page'!$B$9-M1470)=0,"0", IF(('1 - Cover page'!$B$9-M1470)= 1,"1", IF(('1 - Cover page'!$B$9-M1470)= 2,"2", IF(('1 - Cover page'!$B$9-M1470)= 3,"3", IF(('1 - Cover page'!$B$9-M1470)= 4,"4", IF(('1 - Cover page'!$B$9-M1470)= 5,"5", IF(('1 - Cover page'!$B$9-M1470)= 6,"6", IF(('1 - Cover page'!$B$9-M1470)= 7,"7", IF(('1 - Cover page'!$B$9-M1470)= 8,"8", IF(('1 - Cover page'!$B$9-M1470)= 9,"9", IF(('1 - Cover page'!$B$9-M1470)= 10,"10", IF(('1 - Cover page'!$B$9-M1470)= 11,"11", IF(('1 - Cover page'!$B$9-M1470)= 12,"12", IF(('1 - Cover page'!$B$9-M1470)= 13,"13", IF(('1 - Cover page'!$B$9-M1470)= 14,"14", IF(('1 - Cover page'!$B$9-M1470)= 15,"15",  ""))))))))))))))))</f>
        <v>0</v>
      </c>
      <c r="Z1470" t="str">
        <f>IF(('1 - Cover page'!$B$9-I1470)=0,"0", IF(('1 - Cover page'!$B$9-I1470)= 1,"1", IF(('1 - Cover page'!$B$9-I1470)= 2,"2", IF(('1 - Cover page'!$B$9-I1470)= 3,"3", IF(('1 - Cover page'!$B$9-I1470)= 4,"4", IF(('1 - Cover page'!$B$9-I1470)= 5,"5", IF(('1 - Cover page'!$B$9-I1470)= 6,"6", IF(('1 - Cover page'!$B$9-I1470)= 7,"7", IF(('1 - Cover page'!$B$9-I1470)= 8,"8", IF(('1 - Cover page'!$B$9-I1470)= 9,"9", IF(('1 - Cover page'!$B$9-I1470)= 10,"10", IF(('1 - Cover page'!$B$9-I1470)= 11,"11", IF(('1 - Cover page'!$B$9-I1470)= 12,"12", IF(('1 - Cover page'!$B$9-I1470)= 13,"13", IF(('1 - Cover page'!$B$9-I1470)= 14,"14", IF(('1 - Cover page'!$B$9-I1470)= 15,"15",  ""))))))))))))))))</f>
        <v>0</v>
      </c>
      <c r="AA1470" t="e">
        <f>VLOOKUP(E1470,'Age group'!$A$2:$B$7,2,TRUE)</f>
        <v>#N/A</v>
      </c>
    </row>
    <row r="1471" spans="1:27" ht="12.75" x14ac:dyDescent="0.2">
      <c r="A1471" s="30">
        <v>1468</v>
      </c>
      <c r="B1471" s="31"/>
      <c r="C1471" s="31"/>
      <c r="D1471" s="32"/>
      <c r="E1471" s="104"/>
      <c r="F1471" s="31"/>
      <c r="G1471" s="31"/>
      <c r="H1471" s="33"/>
      <c r="I1471" s="16"/>
      <c r="J1471" s="34"/>
      <c r="K1471" s="34"/>
      <c r="L1471" s="35"/>
      <c r="M1471" s="36"/>
      <c r="N1471" s="37"/>
      <c r="O1471" s="37"/>
      <c r="P1471" s="37"/>
      <c r="Q1471" s="38"/>
      <c r="R1471" s="38"/>
      <c r="S1471" s="37"/>
      <c r="T1471" s="39"/>
      <c r="U1471" s="39"/>
      <c r="V1471" s="40"/>
      <c r="X1471" t="str">
        <f>IF(('1 - Cover page'!$B$9-M1471)&lt;6,"&lt;=5 Days","&gt;5 Days")</f>
        <v>&lt;=5 Days</v>
      </c>
      <c r="Y1471" t="str">
        <f>IF(('1 - Cover page'!$B$9-M1471)=0,"0", IF(('1 - Cover page'!$B$9-M1471)= 1,"1", IF(('1 - Cover page'!$B$9-M1471)= 2,"2", IF(('1 - Cover page'!$B$9-M1471)= 3,"3", IF(('1 - Cover page'!$B$9-M1471)= 4,"4", IF(('1 - Cover page'!$B$9-M1471)= 5,"5", IF(('1 - Cover page'!$B$9-M1471)= 6,"6", IF(('1 - Cover page'!$B$9-M1471)= 7,"7", IF(('1 - Cover page'!$B$9-M1471)= 8,"8", IF(('1 - Cover page'!$B$9-M1471)= 9,"9", IF(('1 - Cover page'!$B$9-M1471)= 10,"10", IF(('1 - Cover page'!$B$9-M1471)= 11,"11", IF(('1 - Cover page'!$B$9-M1471)= 12,"12", IF(('1 - Cover page'!$B$9-M1471)= 13,"13", IF(('1 - Cover page'!$B$9-M1471)= 14,"14", IF(('1 - Cover page'!$B$9-M1471)= 15,"15",  ""))))))))))))))))</f>
        <v>0</v>
      </c>
      <c r="Z1471" t="str">
        <f>IF(('1 - Cover page'!$B$9-I1471)=0,"0", IF(('1 - Cover page'!$B$9-I1471)= 1,"1", IF(('1 - Cover page'!$B$9-I1471)= 2,"2", IF(('1 - Cover page'!$B$9-I1471)= 3,"3", IF(('1 - Cover page'!$B$9-I1471)= 4,"4", IF(('1 - Cover page'!$B$9-I1471)= 5,"5", IF(('1 - Cover page'!$B$9-I1471)= 6,"6", IF(('1 - Cover page'!$B$9-I1471)= 7,"7", IF(('1 - Cover page'!$B$9-I1471)= 8,"8", IF(('1 - Cover page'!$B$9-I1471)= 9,"9", IF(('1 - Cover page'!$B$9-I1471)= 10,"10", IF(('1 - Cover page'!$B$9-I1471)= 11,"11", IF(('1 - Cover page'!$B$9-I1471)= 12,"12", IF(('1 - Cover page'!$B$9-I1471)= 13,"13", IF(('1 - Cover page'!$B$9-I1471)= 14,"14", IF(('1 - Cover page'!$B$9-I1471)= 15,"15",  ""))))))))))))))))</f>
        <v>0</v>
      </c>
      <c r="AA1471" t="e">
        <f>VLOOKUP(E1471,'Age group'!$A$2:$B$7,2,TRUE)</f>
        <v>#N/A</v>
      </c>
    </row>
    <row r="1472" spans="1:27" ht="12.75" x14ac:dyDescent="0.2">
      <c r="A1472" s="30">
        <v>1469</v>
      </c>
      <c r="B1472" s="31"/>
      <c r="C1472" s="31"/>
      <c r="D1472" s="32"/>
      <c r="E1472" s="104"/>
      <c r="F1472" s="31"/>
      <c r="G1472" s="31"/>
      <c r="H1472" s="33"/>
      <c r="I1472" s="16"/>
      <c r="J1472" s="34"/>
      <c r="K1472" s="34"/>
      <c r="L1472" s="35"/>
      <c r="M1472" s="36"/>
      <c r="N1472" s="37"/>
      <c r="O1472" s="37"/>
      <c r="P1472" s="37"/>
      <c r="Q1472" s="38"/>
      <c r="R1472" s="38"/>
      <c r="S1472" s="37"/>
      <c r="T1472" s="39"/>
      <c r="U1472" s="39"/>
      <c r="V1472" s="40"/>
      <c r="X1472" t="str">
        <f>IF(('1 - Cover page'!$B$9-M1472)&lt;6,"&lt;=5 Days","&gt;5 Days")</f>
        <v>&lt;=5 Days</v>
      </c>
      <c r="Y1472" t="str">
        <f>IF(('1 - Cover page'!$B$9-M1472)=0,"0", IF(('1 - Cover page'!$B$9-M1472)= 1,"1", IF(('1 - Cover page'!$B$9-M1472)= 2,"2", IF(('1 - Cover page'!$B$9-M1472)= 3,"3", IF(('1 - Cover page'!$B$9-M1472)= 4,"4", IF(('1 - Cover page'!$B$9-M1472)= 5,"5", IF(('1 - Cover page'!$B$9-M1472)= 6,"6", IF(('1 - Cover page'!$B$9-M1472)= 7,"7", IF(('1 - Cover page'!$B$9-M1472)= 8,"8", IF(('1 - Cover page'!$B$9-M1472)= 9,"9", IF(('1 - Cover page'!$B$9-M1472)= 10,"10", IF(('1 - Cover page'!$B$9-M1472)= 11,"11", IF(('1 - Cover page'!$B$9-M1472)= 12,"12", IF(('1 - Cover page'!$B$9-M1472)= 13,"13", IF(('1 - Cover page'!$B$9-M1472)= 14,"14", IF(('1 - Cover page'!$B$9-M1472)= 15,"15",  ""))))))))))))))))</f>
        <v>0</v>
      </c>
      <c r="Z1472" t="str">
        <f>IF(('1 - Cover page'!$B$9-I1472)=0,"0", IF(('1 - Cover page'!$B$9-I1472)= 1,"1", IF(('1 - Cover page'!$B$9-I1472)= 2,"2", IF(('1 - Cover page'!$B$9-I1472)= 3,"3", IF(('1 - Cover page'!$B$9-I1472)= 4,"4", IF(('1 - Cover page'!$B$9-I1472)= 5,"5", IF(('1 - Cover page'!$B$9-I1472)= 6,"6", IF(('1 - Cover page'!$B$9-I1472)= 7,"7", IF(('1 - Cover page'!$B$9-I1472)= 8,"8", IF(('1 - Cover page'!$B$9-I1472)= 9,"9", IF(('1 - Cover page'!$B$9-I1472)= 10,"10", IF(('1 - Cover page'!$B$9-I1472)= 11,"11", IF(('1 - Cover page'!$B$9-I1472)= 12,"12", IF(('1 - Cover page'!$B$9-I1472)= 13,"13", IF(('1 - Cover page'!$B$9-I1472)= 14,"14", IF(('1 - Cover page'!$B$9-I1472)= 15,"15",  ""))))))))))))))))</f>
        <v>0</v>
      </c>
      <c r="AA1472" t="e">
        <f>VLOOKUP(E1472,'Age group'!$A$2:$B$7,2,TRUE)</f>
        <v>#N/A</v>
      </c>
    </row>
    <row r="1473" spans="1:27" ht="12.75" x14ac:dyDescent="0.2">
      <c r="A1473" s="30">
        <v>1470</v>
      </c>
      <c r="B1473" s="31"/>
      <c r="C1473" s="31"/>
      <c r="D1473" s="32"/>
      <c r="E1473" s="104"/>
      <c r="F1473" s="31"/>
      <c r="G1473" s="31"/>
      <c r="H1473" s="33"/>
      <c r="I1473" s="16"/>
      <c r="J1473" s="34"/>
      <c r="K1473" s="34"/>
      <c r="L1473" s="35"/>
      <c r="M1473" s="36"/>
      <c r="N1473" s="37"/>
      <c r="O1473" s="37"/>
      <c r="P1473" s="37"/>
      <c r="Q1473" s="38"/>
      <c r="R1473" s="38"/>
      <c r="S1473" s="37"/>
      <c r="T1473" s="39"/>
      <c r="U1473" s="39"/>
      <c r="V1473" s="40"/>
      <c r="X1473" t="str">
        <f>IF(('1 - Cover page'!$B$9-M1473)&lt;6,"&lt;=5 Days","&gt;5 Days")</f>
        <v>&lt;=5 Days</v>
      </c>
      <c r="Y1473" t="str">
        <f>IF(('1 - Cover page'!$B$9-M1473)=0,"0", IF(('1 - Cover page'!$B$9-M1473)= 1,"1", IF(('1 - Cover page'!$B$9-M1473)= 2,"2", IF(('1 - Cover page'!$B$9-M1473)= 3,"3", IF(('1 - Cover page'!$B$9-M1473)= 4,"4", IF(('1 - Cover page'!$B$9-M1473)= 5,"5", IF(('1 - Cover page'!$B$9-M1473)= 6,"6", IF(('1 - Cover page'!$B$9-M1473)= 7,"7", IF(('1 - Cover page'!$B$9-M1473)= 8,"8", IF(('1 - Cover page'!$B$9-M1473)= 9,"9", IF(('1 - Cover page'!$B$9-M1473)= 10,"10", IF(('1 - Cover page'!$B$9-M1473)= 11,"11", IF(('1 - Cover page'!$B$9-M1473)= 12,"12", IF(('1 - Cover page'!$B$9-M1473)= 13,"13", IF(('1 - Cover page'!$B$9-M1473)= 14,"14", IF(('1 - Cover page'!$B$9-M1473)= 15,"15",  ""))))))))))))))))</f>
        <v>0</v>
      </c>
      <c r="Z1473" t="str">
        <f>IF(('1 - Cover page'!$B$9-I1473)=0,"0", IF(('1 - Cover page'!$B$9-I1473)= 1,"1", IF(('1 - Cover page'!$B$9-I1473)= 2,"2", IF(('1 - Cover page'!$B$9-I1473)= 3,"3", IF(('1 - Cover page'!$B$9-I1473)= 4,"4", IF(('1 - Cover page'!$B$9-I1473)= 5,"5", IF(('1 - Cover page'!$B$9-I1473)= 6,"6", IF(('1 - Cover page'!$B$9-I1473)= 7,"7", IF(('1 - Cover page'!$B$9-I1473)= 8,"8", IF(('1 - Cover page'!$B$9-I1473)= 9,"9", IF(('1 - Cover page'!$B$9-I1473)= 10,"10", IF(('1 - Cover page'!$B$9-I1473)= 11,"11", IF(('1 - Cover page'!$B$9-I1473)= 12,"12", IF(('1 - Cover page'!$B$9-I1473)= 13,"13", IF(('1 - Cover page'!$B$9-I1473)= 14,"14", IF(('1 - Cover page'!$B$9-I1473)= 15,"15",  ""))))))))))))))))</f>
        <v>0</v>
      </c>
      <c r="AA1473" t="e">
        <f>VLOOKUP(E1473,'Age group'!$A$2:$B$7,2,TRUE)</f>
        <v>#N/A</v>
      </c>
    </row>
    <row r="1474" spans="1:27" ht="12.75" x14ac:dyDescent="0.2">
      <c r="A1474" s="30">
        <v>1471</v>
      </c>
      <c r="B1474" s="31"/>
      <c r="C1474" s="31"/>
      <c r="D1474" s="32"/>
      <c r="E1474" s="104"/>
      <c r="F1474" s="31"/>
      <c r="G1474" s="31"/>
      <c r="H1474" s="33"/>
      <c r="I1474" s="16"/>
      <c r="J1474" s="34"/>
      <c r="K1474" s="34"/>
      <c r="L1474" s="35"/>
      <c r="M1474" s="36"/>
      <c r="N1474" s="37"/>
      <c r="O1474" s="37"/>
      <c r="P1474" s="37"/>
      <c r="Q1474" s="38"/>
      <c r="R1474" s="38"/>
      <c r="S1474" s="37"/>
      <c r="T1474" s="39"/>
      <c r="U1474" s="39"/>
      <c r="V1474" s="40"/>
      <c r="X1474" t="str">
        <f>IF(('1 - Cover page'!$B$9-M1474)&lt;6,"&lt;=5 Days","&gt;5 Days")</f>
        <v>&lt;=5 Days</v>
      </c>
      <c r="Y1474" t="str">
        <f>IF(('1 - Cover page'!$B$9-M1474)=0,"0", IF(('1 - Cover page'!$B$9-M1474)= 1,"1", IF(('1 - Cover page'!$B$9-M1474)= 2,"2", IF(('1 - Cover page'!$B$9-M1474)= 3,"3", IF(('1 - Cover page'!$B$9-M1474)= 4,"4", IF(('1 - Cover page'!$B$9-M1474)= 5,"5", IF(('1 - Cover page'!$B$9-M1474)= 6,"6", IF(('1 - Cover page'!$B$9-M1474)= 7,"7", IF(('1 - Cover page'!$B$9-M1474)= 8,"8", IF(('1 - Cover page'!$B$9-M1474)= 9,"9", IF(('1 - Cover page'!$B$9-M1474)= 10,"10", IF(('1 - Cover page'!$B$9-M1474)= 11,"11", IF(('1 - Cover page'!$B$9-M1474)= 12,"12", IF(('1 - Cover page'!$B$9-M1474)= 13,"13", IF(('1 - Cover page'!$B$9-M1474)= 14,"14", IF(('1 - Cover page'!$B$9-M1474)= 15,"15",  ""))))))))))))))))</f>
        <v>0</v>
      </c>
      <c r="Z1474" t="str">
        <f>IF(('1 - Cover page'!$B$9-I1474)=0,"0", IF(('1 - Cover page'!$B$9-I1474)= 1,"1", IF(('1 - Cover page'!$B$9-I1474)= 2,"2", IF(('1 - Cover page'!$B$9-I1474)= 3,"3", IF(('1 - Cover page'!$B$9-I1474)= 4,"4", IF(('1 - Cover page'!$B$9-I1474)= 5,"5", IF(('1 - Cover page'!$B$9-I1474)= 6,"6", IF(('1 - Cover page'!$B$9-I1474)= 7,"7", IF(('1 - Cover page'!$B$9-I1474)= 8,"8", IF(('1 - Cover page'!$B$9-I1474)= 9,"9", IF(('1 - Cover page'!$B$9-I1474)= 10,"10", IF(('1 - Cover page'!$B$9-I1474)= 11,"11", IF(('1 - Cover page'!$B$9-I1474)= 12,"12", IF(('1 - Cover page'!$B$9-I1474)= 13,"13", IF(('1 - Cover page'!$B$9-I1474)= 14,"14", IF(('1 - Cover page'!$B$9-I1474)= 15,"15",  ""))))))))))))))))</f>
        <v>0</v>
      </c>
      <c r="AA1474" t="e">
        <f>VLOOKUP(E1474,'Age group'!$A$2:$B$7,2,TRUE)</f>
        <v>#N/A</v>
      </c>
    </row>
    <row r="1475" spans="1:27" ht="12.75" x14ac:dyDescent="0.2">
      <c r="A1475" s="30">
        <v>1472</v>
      </c>
      <c r="B1475" s="31"/>
      <c r="C1475" s="31"/>
      <c r="D1475" s="32"/>
      <c r="E1475" s="104"/>
      <c r="F1475" s="31"/>
      <c r="G1475" s="31"/>
      <c r="H1475" s="33"/>
      <c r="I1475" s="16"/>
      <c r="J1475" s="34"/>
      <c r="K1475" s="34"/>
      <c r="L1475" s="35"/>
      <c r="M1475" s="36"/>
      <c r="N1475" s="37"/>
      <c r="O1475" s="37"/>
      <c r="P1475" s="37"/>
      <c r="Q1475" s="38"/>
      <c r="R1475" s="38"/>
      <c r="S1475" s="37"/>
      <c r="T1475" s="39"/>
      <c r="U1475" s="39"/>
      <c r="V1475" s="40"/>
      <c r="X1475" t="str">
        <f>IF(('1 - Cover page'!$B$9-M1475)&lt;6,"&lt;=5 Days","&gt;5 Days")</f>
        <v>&lt;=5 Days</v>
      </c>
      <c r="Y1475" t="str">
        <f>IF(('1 - Cover page'!$B$9-M1475)=0,"0", IF(('1 - Cover page'!$B$9-M1475)= 1,"1", IF(('1 - Cover page'!$B$9-M1475)= 2,"2", IF(('1 - Cover page'!$B$9-M1475)= 3,"3", IF(('1 - Cover page'!$B$9-M1475)= 4,"4", IF(('1 - Cover page'!$B$9-M1475)= 5,"5", IF(('1 - Cover page'!$B$9-M1475)= 6,"6", IF(('1 - Cover page'!$B$9-M1475)= 7,"7", IF(('1 - Cover page'!$B$9-M1475)= 8,"8", IF(('1 - Cover page'!$B$9-M1475)= 9,"9", IF(('1 - Cover page'!$B$9-M1475)= 10,"10", IF(('1 - Cover page'!$B$9-M1475)= 11,"11", IF(('1 - Cover page'!$B$9-M1475)= 12,"12", IF(('1 - Cover page'!$B$9-M1475)= 13,"13", IF(('1 - Cover page'!$B$9-M1475)= 14,"14", IF(('1 - Cover page'!$B$9-M1475)= 15,"15",  ""))))))))))))))))</f>
        <v>0</v>
      </c>
      <c r="Z1475" t="str">
        <f>IF(('1 - Cover page'!$B$9-I1475)=0,"0", IF(('1 - Cover page'!$B$9-I1475)= 1,"1", IF(('1 - Cover page'!$B$9-I1475)= 2,"2", IF(('1 - Cover page'!$B$9-I1475)= 3,"3", IF(('1 - Cover page'!$B$9-I1475)= 4,"4", IF(('1 - Cover page'!$B$9-I1475)= 5,"5", IF(('1 - Cover page'!$B$9-I1475)= 6,"6", IF(('1 - Cover page'!$B$9-I1475)= 7,"7", IF(('1 - Cover page'!$B$9-I1475)= 8,"8", IF(('1 - Cover page'!$B$9-I1475)= 9,"9", IF(('1 - Cover page'!$B$9-I1475)= 10,"10", IF(('1 - Cover page'!$B$9-I1475)= 11,"11", IF(('1 - Cover page'!$B$9-I1475)= 12,"12", IF(('1 - Cover page'!$B$9-I1475)= 13,"13", IF(('1 - Cover page'!$B$9-I1475)= 14,"14", IF(('1 - Cover page'!$B$9-I1475)= 15,"15",  ""))))))))))))))))</f>
        <v>0</v>
      </c>
      <c r="AA1475" t="e">
        <f>VLOOKUP(E1475,'Age group'!$A$2:$B$7,2,TRUE)</f>
        <v>#N/A</v>
      </c>
    </row>
    <row r="1476" spans="1:27" ht="12.75" x14ac:dyDescent="0.2">
      <c r="A1476" s="30">
        <v>1473</v>
      </c>
      <c r="B1476" s="31"/>
      <c r="C1476" s="31"/>
      <c r="D1476" s="32"/>
      <c r="E1476" s="104"/>
      <c r="F1476" s="31"/>
      <c r="G1476" s="31"/>
      <c r="H1476" s="33"/>
      <c r="I1476" s="16"/>
      <c r="J1476" s="34"/>
      <c r="K1476" s="34"/>
      <c r="L1476" s="35"/>
      <c r="M1476" s="36"/>
      <c r="N1476" s="37"/>
      <c r="O1476" s="37"/>
      <c r="P1476" s="37"/>
      <c r="Q1476" s="38"/>
      <c r="R1476" s="38"/>
      <c r="S1476" s="37"/>
      <c r="T1476" s="39"/>
      <c r="U1476" s="39"/>
      <c r="V1476" s="40"/>
      <c r="X1476" t="str">
        <f>IF(('1 - Cover page'!$B$9-M1476)&lt;6,"&lt;=5 Days","&gt;5 Days")</f>
        <v>&lt;=5 Days</v>
      </c>
      <c r="Y1476" t="str">
        <f>IF(('1 - Cover page'!$B$9-M1476)=0,"0", IF(('1 - Cover page'!$B$9-M1476)= 1,"1", IF(('1 - Cover page'!$B$9-M1476)= 2,"2", IF(('1 - Cover page'!$B$9-M1476)= 3,"3", IF(('1 - Cover page'!$B$9-M1476)= 4,"4", IF(('1 - Cover page'!$B$9-M1476)= 5,"5", IF(('1 - Cover page'!$B$9-M1476)= 6,"6", IF(('1 - Cover page'!$B$9-M1476)= 7,"7", IF(('1 - Cover page'!$B$9-M1476)= 8,"8", IF(('1 - Cover page'!$B$9-M1476)= 9,"9", IF(('1 - Cover page'!$B$9-M1476)= 10,"10", IF(('1 - Cover page'!$B$9-M1476)= 11,"11", IF(('1 - Cover page'!$B$9-M1476)= 12,"12", IF(('1 - Cover page'!$B$9-M1476)= 13,"13", IF(('1 - Cover page'!$B$9-M1476)= 14,"14", IF(('1 - Cover page'!$B$9-M1476)= 15,"15",  ""))))))))))))))))</f>
        <v>0</v>
      </c>
      <c r="Z1476" t="str">
        <f>IF(('1 - Cover page'!$B$9-I1476)=0,"0", IF(('1 - Cover page'!$B$9-I1476)= 1,"1", IF(('1 - Cover page'!$B$9-I1476)= 2,"2", IF(('1 - Cover page'!$B$9-I1476)= 3,"3", IF(('1 - Cover page'!$B$9-I1476)= 4,"4", IF(('1 - Cover page'!$B$9-I1476)= 5,"5", IF(('1 - Cover page'!$B$9-I1476)= 6,"6", IF(('1 - Cover page'!$B$9-I1476)= 7,"7", IF(('1 - Cover page'!$B$9-I1476)= 8,"8", IF(('1 - Cover page'!$B$9-I1476)= 9,"9", IF(('1 - Cover page'!$B$9-I1476)= 10,"10", IF(('1 - Cover page'!$B$9-I1476)= 11,"11", IF(('1 - Cover page'!$B$9-I1476)= 12,"12", IF(('1 - Cover page'!$B$9-I1476)= 13,"13", IF(('1 - Cover page'!$B$9-I1476)= 14,"14", IF(('1 - Cover page'!$B$9-I1476)= 15,"15",  ""))))))))))))))))</f>
        <v>0</v>
      </c>
      <c r="AA1476" t="e">
        <f>VLOOKUP(E1476,'Age group'!$A$2:$B$7,2,TRUE)</f>
        <v>#N/A</v>
      </c>
    </row>
    <row r="1477" spans="1:27" ht="12.75" x14ac:dyDescent="0.2">
      <c r="A1477" s="30">
        <v>1474</v>
      </c>
      <c r="B1477" s="31"/>
      <c r="C1477" s="31"/>
      <c r="D1477" s="32"/>
      <c r="E1477" s="104"/>
      <c r="F1477" s="31"/>
      <c r="G1477" s="31"/>
      <c r="H1477" s="33"/>
      <c r="I1477" s="16"/>
      <c r="J1477" s="34"/>
      <c r="K1477" s="34"/>
      <c r="L1477" s="35"/>
      <c r="M1477" s="36"/>
      <c r="N1477" s="37"/>
      <c r="O1477" s="37"/>
      <c r="P1477" s="37"/>
      <c r="Q1477" s="38"/>
      <c r="R1477" s="38"/>
      <c r="S1477" s="37"/>
      <c r="T1477" s="39"/>
      <c r="U1477" s="39"/>
      <c r="V1477" s="40"/>
      <c r="X1477" t="str">
        <f>IF(('1 - Cover page'!$B$9-M1477)&lt;6,"&lt;=5 Days","&gt;5 Days")</f>
        <v>&lt;=5 Days</v>
      </c>
      <c r="Y1477" t="str">
        <f>IF(('1 - Cover page'!$B$9-M1477)=0,"0", IF(('1 - Cover page'!$B$9-M1477)= 1,"1", IF(('1 - Cover page'!$B$9-M1477)= 2,"2", IF(('1 - Cover page'!$B$9-M1477)= 3,"3", IF(('1 - Cover page'!$B$9-M1477)= 4,"4", IF(('1 - Cover page'!$B$9-M1477)= 5,"5", IF(('1 - Cover page'!$B$9-M1477)= 6,"6", IF(('1 - Cover page'!$B$9-M1477)= 7,"7", IF(('1 - Cover page'!$B$9-M1477)= 8,"8", IF(('1 - Cover page'!$B$9-M1477)= 9,"9", IF(('1 - Cover page'!$B$9-M1477)= 10,"10", IF(('1 - Cover page'!$B$9-M1477)= 11,"11", IF(('1 - Cover page'!$B$9-M1477)= 12,"12", IF(('1 - Cover page'!$B$9-M1477)= 13,"13", IF(('1 - Cover page'!$B$9-M1477)= 14,"14", IF(('1 - Cover page'!$B$9-M1477)= 15,"15",  ""))))))))))))))))</f>
        <v>0</v>
      </c>
      <c r="Z1477" t="str">
        <f>IF(('1 - Cover page'!$B$9-I1477)=0,"0", IF(('1 - Cover page'!$B$9-I1477)= 1,"1", IF(('1 - Cover page'!$B$9-I1477)= 2,"2", IF(('1 - Cover page'!$B$9-I1477)= 3,"3", IF(('1 - Cover page'!$B$9-I1477)= 4,"4", IF(('1 - Cover page'!$B$9-I1477)= 5,"5", IF(('1 - Cover page'!$B$9-I1477)= 6,"6", IF(('1 - Cover page'!$B$9-I1477)= 7,"7", IF(('1 - Cover page'!$B$9-I1477)= 8,"8", IF(('1 - Cover page'!$B$9-I1477)= 9,"9", IF(('1 - Cover page'!$B$9-I1477)= 10,"10", IF(('1 - Cover page'!$B$9-I1477)= 11,"11", IF(('1 - Cover page'!$B$9-I1477)= 12,"12", IF(('1 - Cover page'!$B$9-I1477)= 13,"13", IF(('1 - Cover page'!$B$9-I1477)= 14,"14", IF(('1 - Cover page'!$B$9-I1477)= 15,"15",  ""))))))))))))))))</f>
        <v>0</v>
      </c>
      <c r="AA1477" t="e">
        <f>VLOOKUP(E1477,'Age group'!$A$2:$B$7,2,TRUE)</f>
        <v>#N/A</v>
      </c>
    </row>
    <row r="1478" spans="1:27" ht="12.75" x14ac:dyDescent="0.2">
      <c r="A1478" s="30">
        <v>1475</v>
      </c>
      <c r="B1478" s="31"/>
      <c r="C1478" s="31"/>
      <c r="D1478" s="32"/>
      <c r="E1478" s="104"/>
      <c r="F1478" s="31"/>
      <c r="G1478" s="31"/>
      <c r="H1478" s="33"/>
      <c r="I1478" s="16"/>
      <c r="J1478" s="34"/>
      <c r="K1478" s="34"/>
      <c r="L1478" s="35"/>
      <c r="M1478" s="36"/>
      <c r="N1478" s="37"/>
      <c r="O1478" s="37"/>
      <c r="P1478" s="37"/>
      <c r="Q1478" s="38"/>
      <c r="R1478" s="38"/>
      <c r="S1478" s="37"/>
      <c r="T1478" s="39"/>
      <c r="U1478" s="39"/>
      <c r="V1478" s="40"/>
      <c r="X1478" t="str">
        <f>IF(('1 - Cover page'!$B$9-M1478)&lt;6,"&lt;=5 Days","&gt;5 Days")</f>
        <v>&lt;=5 Days</v>
      </c>
      <c r="Y1478" t="str">
        <f>IF(('1 - Cover page'!$B$9-M1478)=0,"0", IF(('1 - Cover page'!$B$9-M1478)= 1,"1", IF(('1 - Cover page'!$B$9-M1478)= 2,"2", IF(('1 - Cover page'!$B$9-M1478)= 3,"3", IF(('1 - Cover page'!$B$9-M1478)= 4,"4", IF(('1 - Cover page'!$B$9-M1478)= 5,"5", IF(('1 - Cover page'!$B$9-M1478)= 6,"6", IF(('1 - Cover page'!$B$9-M1478)= 7,"7", IF(('1 - Cover page'!$B$9-M1478)= 8,"8", IF(('1 - Cover page'!$B$9-M1478)= 9,"9", IF(('1 - Cover page'!$B$9-M1478)= 10,"10", IF(('1 - Cover page'!$B$9-M1478)= 11,"11", IF(('1 - Cover page'!$B$9-M1478)= 12,"12", IF(('1 - Cover page'!$B$9-M1478)= 13,"13", IF(('1 - Cover page'!$B$9-M1478)= 14,"14", IF(('1 - Cover page'!$B$9-M1478)= 15,"15",  ""))))))))))))))))</f>
        <v>0</v>
      </c>
      <c r="Z1478" t="str">
        <f>IF(('1 - Cover page'!$B$9-I1478)=0,"0", IF(('1 - Cover page'!$B$9-I1478)= 1,"1", IF(('1 - Cover page'!$B$9-I1478)= 2,"2", IF(('1 - Cover page'!$B$9-I1478)= 3,"3", IF(('1 - Cover page'!$B$9-I1478)= 4,"4", IF(('1 - Cover page'!$B$9-I1478)= 5,"5", IF(('1 - Cover page'!$B$9-I1478)= 6,"6", IF(('1 - Cover page'!$B$9-I1478)= 7,"7", IF(('1 - Cover page'!$B$9-I1478)= 8,"8", IF(('1 - Cover page'!$B$9-I1478)= 9,"9", IF(('1 - Cover page'!$B$9-I1478)= 10,"10", IF(('1 - Cover page'!$B$9-I1478)= 11,"11", IF(('1 - Cover page'!$B$9-I1478)= 12,"12", IF(('1 - Cover page'!$B$9-I1478)= 13,"13", IF(('1 - Cover page'!$B$9-I1478)= 14,"14", IF(('1 - Cover page'!$B$9-I1478)= 15,"15",  ""))))))))))))))))</f>
        <v>0</v>
      </c>
      <c r="AA1478" t="e">
        <f>VLOOKUP(E1478,'Age group'!$A$2:$B$7,2,TRUE)</f>
        <v>#N/A</v>
      </c>
    </row>
    <row r="1479" spans="1:27" ht="12.75" x14ac:dyDescent="0.2">
      <c r="A1479" s="30">
        <v>1476</v>
      </c>
      <c r="B1479" s="31"/>
      <c r="C1479" s="31"/>
      <c r="D1479" s="32"/>
      <c r="E1479" s="104"/>
      <c r="F1479" s="31"/>
      <c r="G1479" s="31"/>
      <c r="H1479" s="33"/>
      <c r="I1479" s="16"/>
      <c r="J1479" s="34"/>
      <c r="K1479" s="34"/>
      <c r="L1479" s="35"/>
      <c r="M1479" s="36"/>
      <c r="N1479" s="37"/>
      <c r="O1479" s="37"/>
      <c r="P1479" s="37"/>
      <c r="Q1479" s="38"/>
      <c r="R1479" s="38"/>
      <c r="S1479" s="37"/>
      <c r="T1479" s="39"/>
      <c r="U1479" s="39"/>
      <c r="V1479" s="40"/>
      <c r="X1479" t="str">
        <f>IF(('1 - Cover page'!$B$9-M1479)&lt;6,"&lt;=5 Days","&gt;5 Days")</f>
        <v>&lt;=5 Days</v>
      </c>
      <c r="Y1479" t="str">
        <f>IF(('1 - Cover page'!$B$9-M1479)=0,"0", IF(('1 - Cover page'!$B$9-M1479)= 1,"1", IF(('1 - Cover page'!$B$9-M1479)= 2,"2", IF(('1 - Cover page'!$B$9-M1479)= 3,"3", IF(('1 - Cover page'!$B$9-M1479)= 4,"4", IF(('1 - Cover page'!$B$9-M1479)= 5,"5", IF(('1 - Cover page'!$B$9-M1479)= 6,"6", IF(('1 - Cover page'!$B$9-M1479)= 7,"7", IF(('1 - Cover page'!$B$9-M1479)= 8,"8", IF(('1 - Cover page'!$B$9-M1479)= 9,"9", IF(('1 - Cover page'!$B$9-M1479)= 10,"10", IF(('1 - Cover page'!$B$9-M1479)= 11,"11", IF(('1 - Cover page'!$B$9-M1479)= 12,"12", IF(('1 - Cover page'!$B$9-M1479)= 13,"13", IF(('1 - Cover page'!$B$9-M1479)= 14,"14", IF(('1 - Cover page'!$B$9-M1479)= 15,"15",  ""))))))))))))))))</f>
        <v>0</v>
      </c>
      <c r="Z1479" t="str">
        <f>IF(('1 - Cover page'!$B$9-I1479)=0,"0", IF(('1 - Cover page'!$B$9-I1479)= 1,"1", IF(('1 - Cover page'!$B$9-I1479)= 2,"2", IF(('1 - Cover page'!$B$9-I1479)= 3,"3", IF(('1 - Cover page'!$B$9-I1479)= 4,"4", IF(('1 - Cover page'!$B$9-I1479)= 5,"5", IF(('1 - Cover page'!$B$9-I1479)= 6,"6", IF(('1 - Cover page'!$B$9-I1479)= 7,"7", IF(('1 - Cover page'!$B$9-I1479)= 8,"8", IF(('1 - Cover page'!$B$9-I1479)= 9,"9", IF(('1 - Cover page'!$B$9-I1479)= 10,"10", IF(('1 - Cover page'!$B$9-I1479)= 11,"11", IF(('1 - Cover page'!$B$9-I1479)= 12,"12", IF(('1 - Cover page'!$B$9-I1479)= 13,"13", IF(('1 - Cover page'!$B$9-I1479)= 14,"14", IF(('1 - Cover page'!$B$9-I1479)= 15,"15",  ""))))))))))))))))</f>
        <v>0</v>
      </c>
      <c r="AA1479" t="e">
        <f>VLOOKUP(E1479,'Age group'!$A$2:$B$7,2,TRUE)</f>
        <v>#N/A</v>
      </c>
    </row>
    <row r="1480" spans="1:27" ht="12.75" x14ac:dyDescent="0.2">
      <c r="A1480" s="30">
        <v>1477</v>
      </c>
      <c r="B1480" s="31"/>
      <c r="C1480" s="31"/>
      <c r="D1480" s="32"/>
      <c r="E1480" s="104"/>
      <c r="F1480" s="31"/>
      <c r="G1480" s="31"/>
      <c r="H1480" s="33"/>
      <c r="I1480" s="16"/>
      <c r="J1480" s="34"/>
      <c r="K1480" s="34"/>
      <c r="L1480" s="35"/>
      <c r="M1480" s="36"/>
      <c r="N1480" s="37"/>
      <c r="O1480" s="37"/>
      <c r="P1480" s="37"/>
      <c r="Q1480" s="38"/>
      <c r="R1480" s="38"/>
      <c r="S1480" s="37"/>
      <c r="T1480" s="39"/>
      <c r="U1480" s="39"/>
      <c r="V1480" s="40"/>
      <c r="X1480" t="str">
        <f>IF(('1 - Cover page'!$B$9-M1480)&lt;6,"&lt;=5 Days","&gt;5 Days")</f>
        <v>&lt;=5 Days</v>
      </c>
      <c r="Y1480" t="str">
        <f>IF(('1 - Cover page'!$B$9-M1480)=0,"0", IF(('1 - Cover page'!$B$9-M1480)= 1,"1", IF(('1 - Cover page'!$B$9-M1480)= 2,"2", IF(('1 - Cover page'!$B$9-M1480)= 3,"3", IF(('1 - Cover page'!$B$9-M1480)= 4,"4", IF(('1 - Cover page'!$B$9-M1480)= 5,"5", IF(('1 - Cover page'!$B$9-M1480)= 6,"6", IF(('1 - Cover page'!$B$9-M1480)= 7,"7", IF(('1 - Cover page'!$B$9-M1480)= 8,"8", IF(('1 - Cover page'!$B$9-M1480)= 9,"9", IF(('1 - Cover page'!$B$9-M1480)= 10,"10", IF(('1 - Cover page'!$B$9-M1480)= 11,"11", IF(('1 - Cover page'!$B$9-M1480)= 12,"12", IF(('1 - Cover page'!$B$9-M1480)= 13,"13", IF(('1 - Cover page'!$B$9-M1480)= 14,"14", IF(('1 - Cover page'!$B$9-M1480)= 15,"15",  ""))))))))))))))))</f>
        <v>0</v>
      </c>
      <c r="Z1480" t="str">
        <f>IF(('1 - Cover page'!$B$9-I1480)=0,"0", IF(('1 - Cover page'!$B$9-I1480)= 1,"1", IF(('1 - Cover page'!$B$9-I1480)= 2,"2", IF(('1 - Cover page'!$B$9-I1480)= 3,"3", IF(('1 - Cover page'!$B$9-I1480)= 4,"4", IF(('1 - Cover page'!$B$9-I1480)= 5,"5", IF(('1 - Cover page'!$B$9-I1480)= 6,"6", IF(('1 - Cover page'!$B$9-I1480)= 7,"7", IF(('1 - Cover page'!$B$9-I1480)= 8,"8", IF(('1 - Cover page'!$B$9-I1480)= 9,"9", IF(('1 - Cover page'!$B$9-I1480)= 10,"10", IF(('1 - Cover page'!$B$9-I1480)= 11,"11", IF(('1 - Cover page'!$B$9-I1480)= 12,"12", IF(('1 - Cover page'!$B$9-I1480)= 13,"13", IF(('1 - Cover page'!$B$9-I1480)= 14,"14", IF(('1 - Cover page'!$B$9-I1480)= 15,"15",  ""))))))))))))))))</f>
        <v>0</v>
      </c>
      <c r="AA1480" t="e">
        <f>VLOOKUP(E1480,'Age group'!$A$2:$B$7,2,TRUE)</f>
        <v>#N/A</v>
      </c>
    </row>
    <row r="1481" spans="1:27" ht="12.75" x14ac:dyDescent="0.2">
      <c r="A1481" s="30">
        <v>1478</v>
      </c>
      <c r="B1481" s="31"/>
      <c r="C1481" s="31"/>
      <c r="D1481" s="32"/>
      <c r="E1481" s="104"/>
      <c r="F1481" s="31"/>
      <c r="G1481" s="31"/>
      <c r="H1481" s="33"/>
      <c r="I1481" s="16"/>
      <c r="J1481" s="34"/>
      <c r="K1481" s="34"/>
      <c r="L1481" s="35"/>
      <c r="M1481" s="36"/>
      <c r="N1481" s="37"/>
      <c r="O1481" s="37"/>
      <c r="P1481" s="37"/>
      <c r="Q1481" s="38"/>
      <c r="R1481" s="38"/>
      <c r="S1481" s="37"/>
      <c r="T1481" s="39"/>
      <c r="U1481" s="39"/>
      <c r="V1481" s="40"/>
      <c r="X1481" t="str">
        <f>IF(('1 - Cover page'!$B$9-M1481)&lt;6,"&lt;=5 Days","&gt;5 Days")</f>
        <v>&lt;=5 Days</v>
      </c>
      <c r="Y1481" t="str">
        <f>IF(('1 - Cover page'!$B$9-M1481)=0,"0", IF(('1 - Cover page'!$B$9-M1481)= 1,"1", IF(('1 - Cover page'!$B$9-M1481)= 2,"2", IF(('1 - Cover page'!$B$9-M1481)= 3,"3", IF(('1 - Cover page'!$B$9-M1481)= 4,"4", IF(('1 - Cover page'!$B$9-M1481)= 5,"5", IF(('1 - Cover page'!$B$9-M1481)= 6,"6", IF(('1 - Cover page'!$B$9-M1481)= 7,"7", IF(('1 - Cover page'!$B$9-M1481)= 8,"8", IF(('1 - Cover page'!$B$9-M1481)= 9,"9", IF(('1 - Cover page'!$B$9-M1481)= 10,"10", IF(('1 - Cover page'!$B$9-M1481)= 11,"11", IF(('1 - Cover page'!$B$9-M1481)= 12,"12", IF(('1 - Cover page'!$B$9-M1481)= 13,"13", IF(('1 - Cover page'!$B$9-M1481)= 14,"14", IF(('1 - Cover page'!$B$9-M1481)= 15,"15",  ""))))))))))))))))</f>
        <v>0</v>
      </c>
      <c r="Z1481" t="str">
        <f>IF(('1 - Cover page'!$B$9-I1481)=0,"0", IF(('1 - Cover page'!$B$9-I1481)= 1,"1", IF(('1 - Cover page'!$B$9-I1481)= 2,"2", IF(('1 - Cover page'!$B$9-I1481)= 3,"3", IF(('1 - Cover page'!$B$9-I1481)= 4,"4", IF(('1 - Cover page'!$B$9-I1481)= 5,"5", IF(('1 - Cover page'!$B$9-I1481)= 6,"6", IF(('1 - Cover page'!$B$9-I1481)= 7,"7", IF(('1 - Cover page'!$B$9-I1481)= 8,"8", IF(('1 - Cover page'!$B$9-I1481)= 9,"9", IF(('1 - Cover page'!$B$9-I1481)= 10,"10", IF(('1 - Cover page'!$B$9-I1481)= 11,"11", IF(('1 - Cover page'!$B$9-I1481)= 12,"12", IF(('1 - Cover page'!$B$9-I1481)= 13,"13", IF(('1 - Cover page'!$B$9-I1481)= 14,"14", IF(('1 - Cover page'!$B$9-I1481)= 15,"15",  ""))))))))))))))))</f>
        <v>0</v>
      </c>
      <c r="AA1481" t="e">
        <f>VLOOKUP(E1481,'Age group'!$A$2:$B$7,2,TRUE)</f>
        <v>#N/A</v>
      </c>
    </row>
    <row r="1482" spans="1:27" ht="12.75" x14ac:dyDescent="0.2">
      <c r="A1482" s="30">
        <v>1479</v>
      </c>
      <c r="B1482" s="31"/>
      <c r="C1482" s="31"/>
      <c r="D1482" s="32"/>
      <c r="E1482" s="104"/>
      <c r="F1482" s="31"/>
      <c r="G1482" s="31"/>
      <c r="H1482" s="33"/>
      <c r="I1482" s="16"/>
      <c r="J1482" s="34"/>
      <c r="K1482" s="34"/>
      <c r="L1482" s="35"/>
      <c r="M1482" s="36"/>
      <c r="N1482" s="37"/>
      <c r="O1482" s="37"/>
      <c r="P1482" s="37"/>
      <c r="Q1482" s="38"/>
      <c r="R1482" s="38"/>
      <c r="S1482" s="37"/>
      <c r="T1482" s="39"/>
      <c r="U1482" s="39"/>
      <c r="V1482" s="40"/>
      <c r="X1482" t="str">
        <f>IF(('1 - Cover page'!$B$9-M1482)&lt;6,"&lt;=5 Days","&gt;5 Days")</f>
        <v>&lt;=5 Days</v>
      </c>
      <c r="Y1482" t="str">
        <f>IF(('1 - Cover page'!$B$9-M1482)=0,"0", IF(('1 - Cover page'!$B$9-M1482)= 1,"1", IF(('1 - Cover page'!$B$9-M1482)= 2,"2", IF(('1 - Cover page'!$B$9-M1482)= 3,"3", IF(('1 - Cover page'!$B$9-M1482)= 4,"4", IF(('1 - Cover page'!$B$9-M1482)= 5,"5", IF(('1 - Cover page'!$B$9-M1482)= 6,"6", IF(('1 - Cover page'!$B$9-M1482)= 7,"7", IF(('1 - Cover page'!$B$9-M1482)= 8,"8", IF(('1 - Cover page'!$B$9-M1482)= 9,"9", IF(('1 - Cover page'!$B$9-M1482)= 10,"10", IF(('1 - Cover page'!$B$9-M1482)= 11,"11", IF(('1 - Cover page'!$B$9-M1482)= 12,"12", IF(('1 - Cover page'!$B$9-M1482)= 13,"13", IF(('1 - Cover page'!$B$9-M1482)= 14,"14", IF(('1 - Cover page'!$B$9-M1482)= 15,"15",  ""))))))))))))))))</f>
        <v>0</v>
      </c>
      <c r="Z1482" t="str">
        <f>IF(('1 - Cover page'!$B$9-I1482)=0,"0", IF(('1 - Cover page'!$B$9-I1482)= 1,"1", IF(('1 - Cover page'!$B$9-I1482)= 2,"2", IF(('1 - Cover page'!$B$9-I1482)= 3,"3", IF(('1 - Cover page'!$B$9-I1482)= 4,"4", IF(('1 - Cover page'!$B$9-I1482)= 5,"5", IF(('1 - Cover page'!$B$9-I1482)= 6,"6", IF(('1 - Cover page'!$B$9-I1482)= 7,"7", IF(('1 - Cover page'!$B$9-I1482)= 8,"8", IF(('1 - Cover page'!$B$9-I1482)= 9,"9", IF(('1 - Cover page'!$B$9-I1482)= 10,"10", IF(('1 - Cover page'!$B$9-I1482)= 11,"11", IF(('1 - Cover page'!$B$9-I1482)= 12,"12", IF(('1 - Cover page'!$B$9-I1482)= 13,"13", IF(('1 - Cover page'!$B$9-I1482)= 14,"14", IF(('1 - Cover page'!$B$9-I1482)= 15,"15",  ""))))))))))))))))</f>
        <v>0</v>
      </c>
      <c r="AA1482" t="e">
        <f>VLOOKUP(E1482,'Age group'!$A$2:$B$7,2,TRUE)</f>
        <v>#N/A</v>
      </c>
    </row>
    <row r="1483" spans="1:27" ht="12.75" x14ac:dyDescent="0.2">
      <c r="A1483" s="30">
        <v>1480</v>
      </c>
      <c r="B1483" s="31"/>
      <c r="C1483" s="31"/>
      <c r="D1483" s="32"/>
      <c r="E1483" s="104"/>
      <c r="F1483" s="31"/>
      <c r="G1483" s="31"/>
      <c r="H1483" s="33"/>
      <c r="I1483" s="16"/>
      <c r="J1483" s="34"/>
      <c r="K1483" s="34"/>
      <c r="L1483" s="35"/>
      <c r="M1483" s="36"/>
      <c r="N1483" s="37"/>
      <c r="O1483" s="37"/>
      <c r="P1483" s="37"/>
      <c r="Q1483" s="38"/>
      <c r="R1483" s="38"/>
      <c r="S1483" s="37"/>
      <c r="T1483" s="39"/>
      <c r="U1483" s="39"/>
      <c r="V1483" s="40"/>
      <c r="X1483" t="str">
        <f>IF(('1 - Cover page'!$B$9-M1483)&lt;6,"&lt;=5 Days","&gt;5 Days")</f>
        <v>&lt;=5 Days</v>
      </c>
      <c r="Y1483" t="str">
        <f>IF(('1 - Cover page'!$B$9-M1483)=0,"0", IF(('1 - Cover page'!$B$9-M1483)= 1,"1", IF(('1 - Cover page'!$B$9-M1483)= 2,"2", IF(('1 - Cover page'!$B$9-M1483)= 3,"3", IF(('1 - Cover page'!$B$9-M1483)= 4,"4", IF(('1 - Cover page'!$B$9-M1483)= 5,"5", IF(('1 - Cover page'!$B$9-M1483)= 6,"6", IF(('1 - Cover page'!$B$9-M1483)= 7,"7", IF(('1 - Cover page'!$B$9-M1483)= 8,"8", IF(('1 - Cover page'!$B$9-M1483)= 9,"9", IF(('1 - Cover page'!$B$9-M1483)= 10,"10", IF(('1 - Cover page'!$B$9-M1483)= 11,"11", IF(('1 - Cover page'!$B$9-M1483)= 12,"12", IF(('1 - Cover page'!$B$9-M1483)= 13,"13", IF(('1 - Cover page'!$B$9-M1483)= 14,"14", IF(('1 - Cover page'!$B$9-M1483)= 15,"15",  ""))))))))))))))))</f>
        <v>0</v>
      </c>
      <c r="Z1483" t="str">
        <f>IF(('1 - Cover page'!$B$9-I1483)=0,"0", IF(('1 - Cover page'!$B$9-I1483)= 1,"1", IF(('1 - Cover page'!$B$9-I1483)= 2,"2", IF(('1 - Cover page'!$B$9-I1483)= 3,"3", IF(('1 - Cover page'!$B$9-I1483)= 4,"4", IF(('1 - Cover page'!$B$9-I1483)= 5,"5", IF(('1 - Cover page'!$B$9-I1483)= 6,"6", IF(('1 - Cover page'!$B$9-I1483)= 7,"7", IF(('1 - Cover page'!$B$9-I1483)= 8,"8", IF(('1 - Cover page'!$B$9-I1483)= 9,"9", IF(('1 - Cover page'!$B$9-I1483)= 10,"10", IF(('1 - Cover page'!$B$9-I1483)= 11,"11", IF(('1 - Cover page'!$B$9-I1483)= 12,"12", IF(('1 - Cover page'!$B$9-I1483)= 13,"13", IF(('1 - Cover page'!$B$9-I1483)= 14,"14", IF(('1 - Cover page'!$B$9-I1483)= 15,"15",  ""))))))))))))))))</f>
        <v>0</v>
      </c>
      <c r="AA1483" t="e">
        <f>VLOOKUP(E1483,'Age group'!$A$2:$B$7,2,TRUE)</f>
        <v>#N/A</v>
      </c>
    </row>
    <row r="1484" spans="1:27" ht="12.75" x14ac:dyDescent="0.2">
      <c r="A1484" s="30">
        <v>1481</v>
      </c>
      <c r="B1484" s="31"/>
      <c r="C1484" s="31"/>
      <c r="D1484" s="32"/>
      <c r="E1484" s="104"/>
      <c r="F1484" s="31"/>
      <c r="G1484" s="31"/>
      <c r="H1484" s="33"/>
      <c r="I1484" s="16"/>
      <c r="J1484" s="34"/>
      <c r="K1484" s="34"/>
      <c r="L1484" s="35"/>
      <c r="M1484" s="36"/>
      <c r="N1484" s="37"/>
      <c r="O1484" s="37"/>
      <c r="P1484" s="37"/>
      <c r="Q1484" s="38"/>
      <c r="R1484" s="38"/>
      <c r="S1484" s="37"/>
      <c r="T1484" s="39"/>
      <c r="U1484" s="39"/>
      <c r="V1484" s="40"/>
      <c r="X1484" t="str">
        <f>IF(('1 - Cover page'!$B$9-M1484)&lt;6,"&lt;=5 Days","&gt;5 Days")</f>
        <v>&lt;=5 Days</v>
      </c>
      <c r="Y1484" t="str">
        <f>IF(('1 - Cover page'!$B$9-M1484)=0,"0", IF(('1 - Cover page'!$B$9-M1484)= 1,"1", IF(('1 - Cover page'!$B$9-M1484)= 2,"2", IF(('1 - Cover page'!$B$9-M1484)= 3,"3", IF(('1 - Cover page'!$B$9-M1484)= 4,"4", IF(('1 - Cover page'!$B$9-M1484)= 5,"5", IF(('1 - Cover page'!$B$9-M1484)= 6,"6", IF(('1 - Cover page'!$B$9-M1484)= 7,"7", IF(('1 - Cover page'!$B$9-M1484)= 8,"8", IF(('1 - Cover page'!$B$9-M1484)= 9,"9", IF(('1 - Cover page'!$B$9-M1484)= 10,"10", IF(('1 - Cover page'!$B$9-M1484)= 11,"11", IF(('1 - Cover page'!$B$9-M1484)= 12,"12", IF(('1 - Cover page'!$B$9-M1484)= 13,"13", IF(('1 - Cover page'!$B$9-M1484)= 14,"14", IF(('1 - Cover page'!$B$9-M1484)= 15,"15",  ""))))))))))))))))</f>
        <v>0</v>
      </c>
      <c r="Z1484" t="str">
        <f>IF(('1 - Cover page'!$B$9-I1484)=0,"0", IF(('1 - Cover page'!$B$9-I1484)= 1,"1", IF(('1 - Cover page'!$B$9-I1484)= 2,"2", IF(('1 - Cover page'!$B$9-I1484)= 3,"3", IF(('1 - Cover page'!$B$9-I1484)= 4,"4", IF(('1 - Cover page'!$B$9-I1484)= 5,"5", IF(('1 - Cover page'!$B$9-I1484)= 6,"6", IF(('1 - Cover page'!$B$9-I1484)= 7,"7", IF(('1 - Cover page'!$B$9-I1484)= 8,"8", IF(('1 - Cover page'!$B$9-I1484)= 9,"9", IF(('1 - Cover page'!$B$9-I1484)= 10,"10", IF(('1 - Cover page'!$B$9-I1484)= 11,"11", IF(('1 - Cover page'!$B$9-I1484)= 12,"12", IF(('1 - Cover page'!$B$9-I1484)= 13,"13", IF(('1 - Cover page'!$B$9-I1484)= 14,"14", IF(('1 - Cover page'!$B$9-I1484)= 15,"15",  ""))))))))))))))))</f>
        <v>0</v>
      </c>
      <c r="AA1484" t="e">
        <f>VLOOKUP(E1484,'Age group'!$A$2:$B$7,2,TRUE)</f>
        <v>#N/A</v>
      </c>
    </row>
    <row r="1485" spans="1:27" ht="12.75" x14ac:dyDescent="0.2">
      <c r="A1485" s="30">
        <v>1482</v>
      </c>
      <c r="B1485" s="31"/>
      <c r="C1485" s="31"/>
      <c r="D1485" s="32"/>
      <c r="E1485" s="104"/>
      <c r="F1485" s="31"/>
      <c r="G1485" s="31"/>
      <c r="H1485" s="33"/>
      <c r="I1485" s="16"/>
      <c r="J1485" s="34"/>
      <c r="K1485" s="34"/>
      <c r="L1485" s="35"/>
      <c r="M1485" s="36"/>
      <c r="N1485" s="37"/>
      <c r="O1485" s="37"/>
      <c r="P1485" s="37"/>
      <c r="Q1485" s="38"/>
      <c r="R1485" s="38"/>
      <c r="S1485" s="37"/>
      <c r="T1485" s="39"/>
      <c r="U1485" s="39"/>
      <c r="V1485" s="40"/>
      <c r="X1485" t="str">
        <f>IF(('1 - Cover page'!$B$9-M1485)&lt;6,"&lt;=5 Days","&gt;5 Days")</f>
        <v>&lt;=5 Days</v>
      </c>
      <c r="Y1485" t="str">
        <f>IF(('1 - Cover page'!$B$9-M1485)=0,"0", IF(('1 - Cover page'!$B$9-M1485)= 1,"1", IF(('1 - Cover page'!$B$9-M1485)= 2,"2", IF(('1 - Cover page'!$B$9-M1485)= 3,"3", IF(('1 - Cover page'!$B$9-M1485)= 4,"4", IF(('1 - Cover page'!$B$9-M1485)= 5,"5", IF(('1 - Cover page'!$B$9-M1485)= 6,"6", IF(('1 - Cover page'!$B$9-M1485)= 7,"7", IF(('1 - Cover page'!$B$9-M1485)= 8,"8", IF(('1 - Cover page'!$B$9-M1485)= 9,"9", IF(('1 - Cover page'!$B$9-M1485)= 10,"10", IF(('1 - Cover page'!$B$9-M1485)= 11,"11", IF(('1 - Cover page'!$B$9-M1485)= 12,"12", IF(('1 - Cover page'!$B$9-M1485)= 13,"13", IF(('1 - Cover page'!$B$9-M1485)= 14,"14", IF(('1 - Cover page'!$B$9-M1485)= 15,"15",  ""))))))))))))))))</f>
        <v>0</v>
      </c>
      <c r="Z1485" t="str">
        <f>IF(('1 - Cover page'!$B$9-I1485)=0,"0", IF(('1 - Cover page'!$B$9-I1485)= 1,"1", IF(('1 - Cover page'!$B$9-I1485)= 2,"2", IF(('1 - Cover page'!$B$9-I1485)= 3,"3", IF(('1 - Cover page'!$B$9-I1485)= 4,"4", IF(('1 - Cover page'!$B$9-I1485)= 5,"5", IF(('1 - Cover page'!$B$9-I1485)= 6,"6", IF(('1 - Cover page'!$B$9-I1485)= 7,"7", IF(('1 - Cover page'!$B$9-I1485)= 8,"8", IF(('1 - Cover page'!$B$9-I1485)= 9,"9", IF(('1 - Cover page'!$B$9-I1485)= 10,"10", IF(('1 - Cover page'!$B$9-I1485)= 11,"11", IF(('1 - Cover page'!$B$9-I1485)= 12,"12", IF(('1 - Cover page'!$B$9-I1485)= 13,"13", IF(('1 - Cover page'!$B$9-I1485)= 14,"14", IF(('1 - Cover page'!$B$9-I1485)= 15,"15",  ""))))))))))))))))</f>
        <v>0</v>
      </c>
      <c r="AA1485" t="e">
        <f>VLOOKUP(E1485,'Age group'!$A$2:$B$7,2,TRUE)</f>
        <v>#N/A</v>
      </c>
    </row>
    <row r="1486" spans="1:27" ht="12.75" x14ac:dyDescent="0.2">
      <c r="A1486" s="30">
        <v>1483</v>
      </c>
      <c r="B1486" s="31"/>
      <c r="C1486" s="31"/>
      <c r="D1486" s="32"/>
      <c r="E1486" s="104"/>
      <c r="F1486" s="31"/>
      <c r="G1486" s="31"/>
      <c r="H1486" s="33"/>
      <c r="I1486" s="16"/>
      <c r="J1486" s="34"/>
      <c r="K1486" s="34"/>
      <c r="L1486" s="35"/>
      <c r="M1486" s="36"/>
      <c r="N1486" s="37"/>
      <c r="O1486" s="37"/>
      <c r="P1486" s="37"/>
      <c r="Q1486" s="38"/>
      <c r="R1486" s="38"/>
      <c r="S1486" s="37"/>
      <c r="T1486" s="39"/>
      <c r="U1486" s="39"/>
      <c r="V1486" s="40"/>
      <c r="X1486" t="str">
        <f>IF(('1 - Cover page'!$B$9-M1486)&lt;6,"&lt;=5 Days","&gt;5 Days")</f>
        <v>&lt;=5 Days</v>
      </c>
      <c r="Y1486" t="str">
        <f>IF(('1 - Cover page'!$B$9-M1486)=0,"0", IF(('1 - Cover page'!$B$9-M1486)= 1,"1", IF(('1 - Cover page'!$B$9-M1486)= 2,"2", IF(('1 - Cover page'!$B$9-M1486)= 3,"3", IF(('1 - Cover page'!$B$9-M1486)= 4,"4", IF(('1 - Cover page'!$B$9-M1486)= 5,"5", IF(('1 - Cover page'!$B$9-M1486)= 6,"6", IF(('1 - Cover page'!$B$9-M1486)= 7,"7", IF(('1 - Cover page'!$B$9-M1486)= 8,"8", IF(('1 - Cover page'!$B$9-M1486)= 9,"9", IF(('1 - Cover page'!$B$9-M1486)= 10,"10", IF(('1 - Cover page'!$B$9-M1486)= 11,"11", IF(('1 - Cover page'!$B$9-M1486)= 12,"12", IF(('1 - Cover page'!$B$9-M1486)= 13,"13", IF(('1 - Cover page'!$B$9-M1486)= 14,"14", IF(('1 - Cover page'!$B$9-M1486)= 15,"15",  ""))))))))))))))))</f>
        <v>0</v>
      </c>
      <c r="Z1486" t="str">
        <f>IF(('1 - Cover page'!$B$9-I1486)=0,"0", IF(('1 - Cover page'!$B$9-I1486)= 1,"1", IF(('1 - Cover page'!$B$9-I1486)= 2,"2", IF(('1 - Cover page'!$B$9-I1486)= 3,"3", IF(('1 - Cover page'!$B$9-I1486)= 4,"4", IF(('1 - Cover page'!$B$9-I1486)= 5,"5", IF(('1 - Cover page'!$B$9-I1486)= 6,"6", IF(('1 - Cover page'!$B$9-I1486)= 7,"7", IF(('1 - Cover page'!$B$9-I1486)= 8,"8", IF(('1 - Cover page'!$B$9-I1486)= 9,"9", IF(('1 - Cover page'!$B$9-I1486)= 10,"10", IF(('1 - Cover page'!$B$9-I1486)= 11,"11", IF(('1 - Cover page'!$B$9-I1486)= 12,"12", IF(('1 - Cover page'!$B$9-I1486)= 13,"13", IF(('1 - Cover page'!$B$9-I1486)= 14,"14", IF(('1 - Cover page'!$B$9-I1486)= 15,"15",  ""))))))))))))))))</f>
        <v>0</v>
      </c>
      <c r="AA1486" t="e">
        <f>VLOOKUP(E1486,'Age group'!$A$2:$B$7,2,TRUE)</f>
        <v>#N/A</v>
      </c>
    </row>
    <row r="1487" spans="1:27" ht="12.75" x14ac:dyDescent="0.2">
      <c r="A1487" s="30">
        <v>1484</v>
      </c>
      <c r="B1487" s="31"/>
      <c r="C1487" s="31"/>
      <c r="D1487" s="32"/>
      <c r="E1487" s="104"/>
      <c r="F1487" s="31"/>
      <c r="G1487" s="31"/>
      <c r="H1487" s="33"/>
      <c r="I1487" s="16"/>
      <c r="J1487" s="34"/>
      <c r="K1487" s="34"/>
      <c r="L1487" s="35"/>
      <c r="M1487" s="36"/>
      <c r="N1487" s="37"/>
      <c r="O1487" s="37"/>
      <c r="P1487" s="37"/>
      <c r="Q1487" s="38"/>
      <c r="R1487" s="38"/>
      <c r="S1487" s="37"/>
      <c r="T1487" s="39"/>
      <c r="U1487" s="39"/>
      <c r="V1487" s="40"/>
      <c r="X1487" t="str">
        <f>IF(('1 - Cover page'!$B$9-M1487)&lt;6,"&lt;=5 Days","&gt;5 Days")</f>
        <v>&lt;=5 Days</v>
      </c>
      <c r="Y1487" t="str">
        <f>IF(('1 - Cover page'!$B$9-M1487)=0,"0", IF(('1 - Cover page'!$B$9-M1487)= 1,"1", IF(('1 - Cover page'!$B$9-M1487)= 2,"2", IF(('1 - Cover page'!$B$9-M1487)= 3,"3", IF(('1 - Cover page'!$B$9-M1487)= 4,"4", IF(('1 - Cover page'!$B$9-M1487)= 5,"5", IF(('1 - Cover page'!$B$9-M1487)= 6,"6", IF(('1 - Cover page'!$B$9-M1487)= 7,"7", IF(('1 - Cover page'!$B$9-M1487)= 8,"8", IF(('1 - Cover page'!$B$9-M1487)= 9,"9", IF(('1 - Cover page'!$B$9-M1487)= 10,"10", IF(('1 - Cover page'!$B$9-M1487)= 11,"11", IF(('1 - Cover page'!$B$9-M1487)= 12,"12", IF(('1 - Cover page'!$B$9-M1487)= 13,"13", IF(('1 - Cover page'!$B$9-M1487)= 14,"14", IF(('1 - Cover page'!$B$9-M1487)= 15,"15",  ""))))))))))))))))</f>
        <v>0</v>
      </c>
      <c r="Z1487" t="str">
        <f>IF(('1 - Cover page'!$B$9-I1487)=0,"0", IF(('1 - Cover page'!$B$9-I1487)= 1,"1", IF(('1 - Cover page'!$B$9-I1487)= 2,"2", IF(('1 - Cover page'!$B$9-I1487)= 3,"3", IF(('1 - Cover page'!$B$9-I1487)= 4,"4", IF(('1 - Cover page'!$B$9-I1487)= 5,"5", IF(('1 - Cover page'!$B$9-I1487)= 6,"6", IF(('1 - Cover page'!$B$9-I1487)= 7,"7", IF(('1 - Cover page'!$B$9-I1487)= 8,"8", IF(('1 - Cover page'!$B$9-I1487)= 9,"9", IF(('1 - Cover page'!$B$9-I1487)= 10,"10", IF(('1 - Cover page'!$B$9-I1487)= 11,"11", IF(('1 - Cover page'!$B$9-I1487)= 12,"12", IF(('1 - Cover page'!$B$9-I1487)= 13,"13", IF(('1 - Cover page'!$B$9-I1487)= 14,"14", IF(('1 - Cover page'!$B$9-I1487)= 15,"15",  ""))))))))))))))))</f>
        <v>0</v>
      </c>
      <c r="AA1487" t="e">
        <f>VLOOKUP(E1487,'Age group'!$A$2:$B$7,2,TRUE)</f>
        <v>#N/A</v>
      </c>
    </row>
    <row r="1488" spans="1:27" ht="12.75" x14ac:dyDescent="0.2">
      <c r="A1488" s="30">
        <v>1485</v>
      </c>
      <c r="B1488" s="31"/>
      <c r="C1488" s="31"/>
      <c r="D1488" s="32"/>
      <c r="E1488" s="104"/>
      <c r="F1488" s="31"/>
      <c r="G1488" s="31"/>
      <c r="H1488" s="33"/>
      <c r="I1488" s="16"/>
      <c r="J1488" s="34"/>
      <c r="K1488" s="34"/>
      <c r="L1488" s="35"/>
      <c r="M1488" s="36"/>
      <c r="N1488" s="37"/>
      <c r="O1488" s="37"/>
      <c r="P1488" s="37"/>
      <c r="Q1488" s="38"/>
      <c r="R1488" s="38"/>
      <c r="S1488" s="37"/>
      <c r="T1488" s="39"/>
      <c r="U1488" s="39"/>
      <c r="V1488" s="40"/>
      <c r="X1488" t="str">
        <f>IF(('1 - Cover page'!$B$9-M1488)&lt;6,"&lt;=5 Days","&gt;5 Days")</f>
        <v>&lt;=5 Days</v>
      </c>
      <c r="Y1488" t="str">
        <f>IF(('1 - Cover page'!$B$9-M1488)=0,"0", IF(('1 - Cover page'!$B$9-M1488)= 1,"1", IF(('1 - Cover page'!$B$9-M1488)= 2,"2", IF(('1 - Cover page'!$B$9-M1488)= 3,"3", IF(('1 - Cover page'!$B$9-M1488)= 4,"4", IF(('1 - Cover page'!$B$9-M1488)= 5,"5", IF(('1 - Cover page'!$B$9-M1488)= 6,"6", IF(('1 - Cover page'!$B$9-M1488)= 7,"7", IF(('1 - Cover page'!$B$9-M1488)= 8,"8", IF(('1 - Cover page'!$B$9-M1488)= 9,"9", IF(('1 - Cover page'!$B$9-M1488)= 10,"10", IF(('1 - Cover page'!$B$9-M1488)= 11,"11", IF(('1 - Cover page'!$B$9-M1488)= 12,"12", IF(('1 - Cover page'!$B$9-M1488)= 13,"13", IF(('1 - Cover page'!$B$9-M1488)= 14,"14", IF(('1 - Cover page'!$B$9-M1488)= 15,"15",  ""))))))))))))))))</f>
        <v>0</v>
      </c>
      <c r="Z1488" t="str">
        <f>IF(('1 - Cover page'!$B$9-I1488)=0,"0", IF(('1 - Cover page'!$B$9-I1488)= 1,"1", IF(('1 - Cover page'!$B$9-I1488)= 2,"2", IF(('1 - Cover page'!$B$9-I1488)= 3,"3", IF(('1 - Cover page'!$B$9-I1488)= 4,"4", IF(('1 - Cover page'!$B$9-I1488)= 5,"5", IF(('1 - Cover page'!$B$9-I1488)= 6,"6", IF(('1 - Cover page'!$B$9-I1488)= 7,"7", IF(('1 - Cover page'!$B$9-I1488)= 8,"8", IF(('1 - Cover page'!$B$9-I1488)= 9,"9", IF(('1 - Cover page'!$B$9-I1488)= 10,"10", IF(('1 - Cover page'!$B$9-I1488)= 11,"11", IF(('1 - Cover page'!$B$9-I1488)= 12,"12", IF(('1 - Cover page'!$B$9-I1488)= 13,"13", IF(('1 - Cover page'!$B$9-I1488)= 14,"14", IF(('1 - Cover page'!$B$9-I1488)= 15,"15",  ""))))))))))))))))</f>
        <v>0</v>
      </c>
      <c r="AA1488" t="e">
        <f>VLOOKUP(E1488,'Age group'!$A$2:$B$7,2,TRUE)</f>
        <v>#N/A</v>
      </c>
    </row>
    <row r="1489" spans="1:27" ht="12.75" x14ac:dyDescent="0.2">
      <c r="A1489" s="30">
        <v>1486</v>
      </c>
      <c r="B1489" s="31"/>
      <c r="C1489" s="31"/>
      <c r="D1489" s="32"/>
      <c r="E1489" s="104"/>
      <c r="F1489" s="31"/>
      <c r="G1489" s="31"/>
      <c r="H1489" s="33"/>
      <c r="I1489" s="16"/>
      <c r="J1489" s="34"/>
      <c r="K1489" s="34"/>
      <c r="L1489" s="35"/>
      <c r="M1489" s="36"/>
      <c r="N1489" s="37"/>
      <c r="O1489" s="37"/>
      <c r="P1489" s="37"/>
      <c r="Q1489" s="38"/>
      <c r="R1489" s="38"/>
      <c r="S1489" s="37"/>
      <c r="T1489" s="39"/>
      <c r="U1489" s="39"/>
      <c r="V1489" s="40"/>
      <c r="X1489" t="str">
        <f>IF(('1 - Cover page'!$B$9-M1489)&lt;6,"&lt;=5 Days","&gt;5 Days")</f>
        <v>&lt;=5 Days</v>
      </c>
      <c r="Y1489" t="str">
        <f>IF(('1 - Cover page'!$B$9-M1489)=0,"0", IF(('1 - Cover page'!$B$9-M1489)= 1,"1", IF(('1 - Cover page'!$B$9-M1489)= 2,"2", IF(('1 - Cover page'!$B$9-M1489)= 3,"3", IF(('1 - Cover page'!$B$9-M1489)= 4,"4", IF(('1 - Cover page'!$B$9-M1489)= 5,"5", IF(('1 - Cover page'!$B$9-M1489)= 6,"6", IF(('1 - Cover page'!$B$9-M1489)= 7,"7", IF(('1 - Cover page'!$B$9-M1489)= 8,"8", IF(('1 - Cover page'!$B$9-M1489)= 9,"9", IF(('1 - Cover page'!$B$9-M1489)= 10,"10", IF(('1 - Cover page'!$B$9-M1489)= 11,"11", IF(('1 - Cover page'!$B$9-M1489)= 12,"12", IF(('1 - Cover page'!$B$9-M1489)= 13,"13", IF(('1 - Cover page'!$B$9-M1489)= 14,"14", IF(('1 - Cover page'!$B$9-M1489)= 15,"15",  ""))))))))))))))))</f>
        <v>0</v>
      </c>
      <c r="Z1489" t="str">
        <f>IF(('1 - Cover page'!$B$9-I1489)=0,"0", IF(('1 - Cover page'!$B$9-I1489)= 1,"1", IF(('1 - Cover page'!$B$9-I1489)= 2,"2", IF(('1 - Cover page'!$B$9-I1489)= 3,"3", IF(('1 - Cover page'!$B$9-I1489)= 4,"4", IF(('1 - Cover page'!$B$9-I1489)= 5,"5", IF(('1 - Cover page'!$B$9-I1489)= 6,"6", IF(('1 - Cover page'!$B$9-I1489)= 7,"7", IF(('1 - Cover page'!$B$9-I1489)= 8,"8", IF(('1 - Cover page'!$B$9-I1489)= 9,"9", IF(('1 - Cover page'!$B$9-I1489)= 10,"10", IF(('1 - Cover page'!$B$9-I1489)= 11,"11", IF(('1 - Cover page'!$B$9-I1489)= 12,"12", IF(('1 - Cover page'!$B$9-I1489)= 13,"13", IF(('1 - Cover page'!$B$9-I1489)= 14,"14", IF(('1 - Cover page'!$B$9-I1489)= 15,"15",  ""))))))))))))))))</f>
        <v>0</v>
      </c>
      <c r="AA1489" t="e">
        <f>VLOOKUP(E1489,'Age group'!$A$2:$B$7,2,TRUE)</f>
        <v>#N/A</v>
      </c>
    </row>
    <row r="1490" spans="1:27" ht="12.75" x14ac:dyDescent="0.2">
      <c r="A1490" s="30">
        <v>1487</v>
      </c>
      <c r="B1490" s="31"/>
      <c r="C1490" s="31"/>
      <c r="D1490" s="32"/>
      <c r="E1490" s="104"/>
      <c r="F1490" s="31"/>
      <c r="G1490" s="31"/>
      <c r="H1490" s="33"/>
      <c r="I1490" s="16"/>
      <c r="J1490" s="34"/>
      <c r="K1490" s="34"/>
      <c r="L1490" s="35"/>
      <c r="M1490" s="36"/>
      <c r="N1490" s="37"/>
      <c r="O1490" s="37"/>
      <c r="P1490" s="37"/>
      <c r="Q1490" s="38"/>
      <c r="R1490" s="38"/>
      <c r="S1490" s="37"/>
      <c r="T1490" s="39"/>
      <c r="U1490" s="39"/>
      <c r="V1490" s="40"/>
      <c r="X1490" t="str">
        <f>IF(('1 - Cover page'!$B$9-M1490)&lt;6,"&lt;=5 Days","&gt;5 Days")</f>
        <v>&lt;=5 Days</v>
      </c>
      <c r="Y1490" t="str">
        <f>IF(('1 - Cover page'!$B$9-M1490)=0,"0", IF(('1 - Cover page'!$B$9-M1490)= 1,"1", IF(('1 - Cover page'!$B$9-M1490)= 2,"2", IF(('1 - Cover page'!$B$9-M1490)= 3,"3", IF(('1 - Cover page'!$B$9-M1490)= 4,"4", IF(('1 - Cover page'!$B$9-M1490)= 5,"5", IF(('1 - Cover page'!$B$9-M1490)= 6,"6", IF(('1 - Cover page'!$B$9-M1490)= 7,"7", IF(('1 - Cover page'!$B$9-M1490)= 8,"8", IF(('1 - Cover page'!$B$9-M1490)= 9,"9", IF(('1 - Cover page'!$B$9-M1490)= 10,"10", IF(('1 - Cover page'!$B$9-M1490)= 11,"11", IF(('1 - Cover page'!$B$9-M1490)= 12,"12", IF(('1 - Cover page'!$B$9-M1490)= 13,"13", IF(('1 - Cover page'!$B$9-M1490)= 14,"14", IF(('1 - Cover page'!$B$9-M1490)= 15,"15",  ""))))))))))))))))</f>
        <v>0</v>
      </c>
      <c r="Z1490" t="str">
        <f>IF(('1 - Cover page'!$B$9-I1490)=0,"0", IF(('1 - Cover page'!$B$9-I1490)= 1,"1", IF(('1 - Cover page'!$B$9-I1490)= 2,"2", IF(('1 - Cover page'!$B$9-I1490)= 3,"3", IF(('1 - Cover page'!$B$9-I1490)= 4,"4", IF(('1 - Cover page'!$B$9-I1490)= 5,"5", IF(('1 - Cover page'!$B$9-I1490)= 6,"6", IF(('1 - Cover page'!$B$9-I1490)= 7,"7", IF(('1 - Cover page'!$B$9-I1490)= 8,"8", IF(('1 - Cover page'!$B$9-I1490)= 9,"9", IF(('1 - Cover page'!$B$9-I1490)= 10,"10", IF(('1 - Cover page'!$B$9-I1490)= 11,"11", IF(('1 - Cover page'!$B$9-I1490)= 12,"12", IF(('1 - Cover page'!$B$9-I1490)= 13,"13", IF(('1 - Cover page'!$B$9-I1490)= 14,"14", IF(('1 - Cover page'!$B$9-I1490)= 15,"15",  ""))))))))))))))))</f>
        <v>0</v>
      </c>
      <c r="AA1490" t="e">
        <f>VLOOKUP(E1490,'Age group'!$A$2:$B$7,2,TRUE)</f>
        <v>#N/A</v>
      </c>
    </row>
    <row r="1491" spans="1:27" ht="12.75" x14ac:dyDescent="0.2">
      <c r="A1491" s="30">
        <v>1488</v>
      </c>
      <c r="B1491" s="31"/>
      <c r="C1491" s="31"/>
      <c r="D1491" s="32"/>
      <c r="E1491" s="104"/>
      <c r="F1491" s="31"/>
      <c r="G1491" s="31"/>
      <c r="H1491" s="33"/>
      <c r="I1491" s="16"/>
      <c r="J1491" s="34"/>
      <c r="K1491" s="34"/>
      <c r="L1491" s="35"/>
      <c r="M1491" s="36"/>
      <c r="N1491" s="37"/>
      <c r="O1491" s="37"/>
      <c r="P1491" s="37"/>
      <c r="Q1491" s="38"/>
      <c r="R1491" s="38"/>
      <c r="S1491" s="37"/>
      <c r="T1491" s="39"/>
      <c r="U1491" s="39"/>
      <c r="V1491" s="40"/>
      <c r="X1491" t="str">
        <f>IF(('1 - Cover page'!$B$9-M1491)&lt;6,"&lt;=5 Days","&gt;5 Days")</f>
        <v>&lt;=5 Days</v>
      </c>
      <c r="Y1491" t="str">
        <f>IF(('1 - Cover page'!$B$9-M1491)=0,"0", IF(('1 - Cover page'!$B$9-M1491)= 1,"1", IF(('1 - Cover page'!$B$9-M1491)= 2,"2", IF(('1 - Cover page'!$B$9-M1491)= 3,"3", IF(('1 - Cover page'!$B$9-M1491)= 4,"4", IF(('1 - Cover page'!$B$9-M1491)= 5,"5", IF(('1 - Cover page'!$B$9-M1491)= 6,"6", IF(('1 - Cover page'!$B$9-M1491)= 7,"7", IF(('1 - Cover page'!$B$9-M1491)= 8,"8", IF(('1 - Cover page'!$B$9-M1491)= 9,"9", IF(('1 - Cover page'!$B$9-M1491)= 10,"10", IF(('1 - Cover page'!$B$9-M1491)= 11,"11", IF(('1 - Cover page'!$B$9-M1491)= 12,"12", IF(('1 - Cover page'!$B$9-M1491)= 13,"13", IF(('1 - Cover page'!$B$9-M1491)= 14,"14", IF(('1 - Cover page'!$B$9-M1491)= 15,"15",  ""))))))))))))))))</f>
        <v>0</v>
      </c>
      <c r="Z1491" t="str">
        <f>IF(('1 - Cover page'!$B$9-I1491)=0,"0", IF(('1 - Cover page'!$B$9-I1491)= 1,"1", IF(('1 - Cover page'!$B$9-I1491)= 2,"2", IF(('1 - Cover page'!$B$9-I1491)= 3,"3", IF(('1 - Cover page'!$B$9-I1491)= 4,"4", IF(('1 - Cover page'!$B$9-I1491)= 5,"5", IF(('1 - Cover page'!$B$9-I1491)= 6,"6", IF(('1 - Cover page'!$B$9-I1491)= 7,"7", IF(('1 - Cover page'!$B$9-I1491)= 8,"8", IF(('1 - Cover page'!$B$9-I1491)= 9,"9", IF(('1 - Cover page'!$B$9-I1491)= 10,"10", IF(('1 - Cover page'!$B$9-I1491)= 11,"11", IF(('1 - Cover page'!$B$9-I1491)= 12,"12", IF(('1 - Cover page'!$B$9-I1491)= 13,"13", IF(('1 - Cover page'!$B$9-I1491)= 14,"14", IF(('1 - Cover page'!$B$9-I1491)= 15,"15",  ""))))))))))))))))</f>
        <v>0</v>
      </c>
      <c r="AA1491" t="e">
        <f>VLOOKUP(E1491,'Age group'!$A$2:$B$7,2,TRUE)</f>
        <v>#N/A</v>
      </c>
    </row>
    <row r="1492" spans="1:27" ht="12.75" x14ac:dyDescent="0.2">
      <c r="A1492" s="30">
        <v>1489</v>
      </c>
      <c r="B1492" s="31"/>
      <c r="C1492" s="31"/>
      <c r="D1492" s="32"/>
      <c r="E1492" s="104"/>
      <c r="F1492" s="31"/>
      <c r="G1492" s="31"/>
      <c r="H1492" s="33"/>
      <c r="I1492" s="16"/>
      <c r="J1492" s="34"/>
      <c r="K1492" s="34"/>
      <c r="L1492" s="35"/>
      <c r="M1492" s="36"/>
      <c r="N1492" s="37"/>
      <c r="O1492" s="37"/>
      <c r="P1492" s="37"/>
      <c r="Q1492" s="38"/>
      <c r="R1492" s="38"/>
      <c r="S1492" s="37"/>
      <c r="T1492" s="39"/>
      <c r="U1492" s="39"/>
      <c r="V1492" s="40"/>
      <c r="X1492" t="str">
        <f>IF(('1 - Cover page'!$B$9-M1492)&lt;6,"&lt;=5 Days","&gt;5 Days")</f>
        <v>&lt;=5 Days</v>
      </c>
      <c r="Y1492" t="str">
        <f>IF(('1 - Cover page'!$B$9-M1492)=0,"0", IF(('1 - Cover page'!$B$9-M1492)= 1,"1", IF(('1 - Cover page'!$B$9-M1492)= 2,"2", IF(('1 - Cover page'!$B$9-M1492)= 3,"3", IF(('1 - Cover page'!$B$9-M1492)= 4,"4", IF(('1 - Cover page'!$B$9-M1492)= 5,"5", IF(('1 - Cover page'!$B$9-M1492)= 6,"6", IF(('1 - Cover page'!$B$9-M1492)= 7,"7", IF(('1 - Cover page'!$B$9-M1492)= 8,"8", IF(('1 - Cover page'!$B$9-M1492)= 9,"9", IF(('1 - Cover page'!$B$9-M1492)= 10,"10", IF(('1 - Cover page'!$B$9-M1492)= 11,"11", IF(('1 - Cover page'!$B$9-M1492)= 12,"12", IF(('1 - Cover page'!$B$9-M1492)= 13,"13", IF(('1 - Cover page'!$B$9-M1492)= 14,"14", IF(('1 - Cover page'!$B$9-M1492)= 15,"15",  ""))))))))))))))))</f>
        <v>0</v>
      </c>
      <c r="Z1492" t="str">
        <f>IF(('1 - Cover page'!$B$9-I1492)=0,"0", IF(('1 - Cover page'!$B$9-I1492)= 1,"1", IF(('1 - Cover page'!$B$9-I1492)= 2,"2", IF(('1 - Cover page'!$B$9-I1492)= 3,"3", IF(('1 - Cover page'!$B$9-I1492)= 4,"4", IF(('1 - Cover page'!$B$9-I1492)= 5,"5", IF(('1 - Cover page'!$B$9-I1492)= 6,"6", IF(('1 - Cover page'!$B$9-I1492)= 7,"7", IF(('1 - Cover page'!$B$9-I1492)= 8,"8", IF(('1 - Cover page'!$B$9-I1492)= 9,"9", IF(('1 - Cover page'!$B$9-I1492)= 10,"10", IF(('1 - Cover page'!$B$9-I1492)= 11,"11", IF(('1 - Cover page'!$B$9-I1492)= 12,"12", IF(('1 - Cover page'!$B$9-I1492)= 13,"13", IF(('1 - Cover page'!$B$9-I1492)= 14,"14", IF(('1 - Cover page'!$B$9-I1492)= 15,"15",  ""))))))))))))))))</f>
        <v>0</v>
      </c>
      <c r="AA1492" t="e">
        <f>VLOOKUP(E1492,'Age group'!$A$2:$B$7,2,TRUE)</f>
        <v>#N/A</v>
      </c>
    </row>
    <row r="1493" spans="1:27" ht="12.75" x14ac:dyDescent="0.2">
      <c r="A1493" s="30">
        <v>1490</v>
      </c>
      <c r="B1493" s="31"/>
      <c r="C1493" s="31"/>
      <c r="D1493" s="32"/>
      <c r="E1493" s="104"/>
      <c r="F1493" s="31"/>
      <c r="G1493" s="31"/>
      <c r="H1493" s="33"/>
      <c r="I1493" s="16"/>
      <c r="J1493" s="34"/>
      <c r="K1493" s="34"/>
      <c r="L1493" s="35"/>
      <c r="M1493" s="36"/>
      <c r="N1493" s="37"/>
      <c r="O1493" s="37"/>
      <c r="P1493" s="37"/>
      <c r="Q1493" s="38"/>
      <c r="R1493" s="38"/>
      <c r="S1493" s="37"/>
      <c r="T1493" s="39"/>
      <c r="U1493" s="39"/>
      <c r="V1493" s="40"/>
      <c r="X1493" t="str">
        <f>IF(('1 - Cover page'!$B$9-M1493)&lt;6,"&lt;=5 Days","&gt;5 Days")</f>
        <v>&lt;=5 Days</v>
      </c>
      <c r="Y1493" t="str">
        <f>IF(('1 - Cover page'!$B$9-M1493)=0,"0", IF(('1 - Cover page'!$B$9-M1493)= 1,"1", IF(('1 - Cover page'!$B$9-M1493)= 2,"2", IF(('1 - Cover page'!$B$9-M1493)= 3,"3", IF(('1 - Cover page'!$B$9-M1493)= 4,"4", IF(('1 - Cover page'!$B$9-M1493)= 5,"5", IF(('1 - Cover page'!$B$9-M1493)= 6,"6", IF(('1 - Cover page'!$B$9-M1493)= 7,"7", IF(('1 - Cover page'!$B$9-M1493)= 8,"8", IF(('1 - Cover page'!$B$9-M1493)= 9,"9", IF(('1 - Cover page'!$B$9-M1493)= 10,"10", IF(('1 - Cover page'!$B$9-M1493)= 11,"11", IF(('1 - Cover page'!$B$9-M1493)= 12,"12", IF(('1 - Cover page'!$B$9-M1493)= 13,"13", IF(('1 - Cover page'!$B$9-M1493)= 14,"14", IF(('1 - Cover page'!$B$9-M1493)= 15,"15",  ""))))))))))))))))</f>
        <v>0</v>
      </c>
      <c r="Z1493" t="str">
        <f>IF(('1 - Cover page'!$B$9-I1493)=0,"0", IF(('1 - Cover page'!$B$9-I1493)= 1,"1", IF(('1 - Cover page'!$B$9-I1493)= 2,"2", IF(('1 - Cover page'!$B$9-I1493)= 3,"3", IF(('1 - Cover page'!$B$9-I1493)= 4,"4", IF(('1 - Cover page'!$B$9-I1493)= 5,"5", IF(('1 - Cover page'!$B$9-I1493)= 6,"6", IF(('1 - Cover page'!$B$9-I1493)= 7,"7", IF(('1 - Cover page'!$B$9-I1493)= 8,"8", IF(('1 - Cover page'!$B$9-I1493)= 9,"9", IF(('1 - Cover page'!$B$9-I1493)= 10,"10", IF(('1 - Cover page'!$B$9-I1493)= 11,"11", IF(('1 - Cover page'!$B$9-I1493)= 12,"12", IF(('1 - Cover page'!$B$9-I1493)= 13,"13", IF(('1 - Cover page'!$B$9-I1493)= 14,"14", IF(('1 - Cover page'!$B$9-I1493)= 15,"15",  ""))))))))))))))))</f>
        <v>0</v>
      </c>
      <c r="AA1493" t="e">
        <f>VLOOKUP(E1493,'Age group'!$A$2:$B$7,2,TRUE)</f>
        <v>#N/A</v>
      </c>
    </row>
    <row r="1494" spans="1:27" ht="12.75" x14ac:dyDescent="0.2">
      <c r="A1494" s="30">
        <v>1491</v>
      </c>
      <c r="B1494" s="31"/>
      <c r="C1494" s="31"/>
      <c r="D1494" s="32"/>
      <c r="E1494" s="104"/>
      <c r="F1494" s="31"/>
      <c r="G1494" s="31"/>
      <c r="H1494" s="33"/>
      <c r="I1494" s="16"/>
      <c r="J1494" s="34"/>
      <c r="K1494" s="34"/>
      <c r="L1494" s="35"/>
      <c r="M1494" s="36"/>
      <c r="N1494" s="37"/>
      <c r="O1494" s="37"/>
      <c r="P1494" s="37"/>
      <c r="Q1494" s="38"/>
      <c r="R1494" s="38"/>
      <c r="S1494" s="37"/>
      <c r="T1494" s="39"/>
      <c r="U1494" s="39"/>
      <c r="V1494" s="40"/>
      <c r="X1494" t="str">
        <f>IF(('1 - Cover page'!$B$9-M1494)&lt;6,"&lt;=5 Days","&gt;5 Days")</f>
        <v>&lt;=5 Days</v>
      </c>
      <c r="Y1494" t="str">
        <f>IF(('1 - Cover page'!$B$9-M1494)=0,"0", IF(('1 - Cover page'!$B$9-M1494)= 1,"1", IF(('1 - Cover page'!$B$9-M1494)= 2,"2", IF(('1 - Cover page'!$B$9-M1494)= 3,"3", IF(('1 - Cover page'!$B$9-M1494)= 4,"4", IF(('1 - Cover page'!$B$9-M1494)= 5,"5", IF(('1 - Cover page'!$B$9-M1494)= 6,"6", IF(('1 - Cover page'!$B$9-M1494)= 7,"7", IF(('1 - Cover page'!$B$9-M1494)= 8,"8", IF(('1 - Cover page'!$B$9-M1494)= 9,"9", IF(('1 - Cover page'!$B$9-M1494)= 10,"10", IF(('1 - Cover page'!$B$9-M1494)= 11,"11", IF(('1 - Cover page'!$B$9-M1494)= 12,"12", IF(('1 - Cover page'!$B$9-M1494)= 13,"13", IF(('1 - Cover page'!$B$9-M1494)= 14,"14", IF(('1 - Cover page'!$B$9-M1494)= 15,"15",  ""))))))))))))))))</f>
        <v>0</v>
      </c>
      <c r="Z1494" t="str">
        <f>IF(('1 - Cover page'!$B$9-I1494)=0,"0", IF(('1 - Cover page'!$B$9-I1494)= 1,"1", IF(('1 - Cover page'!$B$9-I1494)= 2,"2", IF(('1 - Cover page'!$B$9-I1494)= 3,"3", IF(('1 - Cover page'!$B$9-I1494)= 4,"4", IF(('1 - Cover page'!$B$9-I1494)= 5,"5", IF(('1 - Cover page'!$B$9-I1494)= 6,"6", IF(('1 - Cover page'!$B$9-I1494)= 7,"7", IF(('1 - Cover page'!$B$9-I1494)= 8,"8", IF(('1 - Cover page'!$B$9-I1494)= 9,"9", IF(('1 - Cover page'!$B$9-I1494)= 10,"10", IF(('1 - Cover page'!$B$9-I1494)= 11,"11", IF(('1 - Cover page'!$B$9-I1494)= 12,"12", IF(('1 - Cover page'!$B$9-I1494)= 13,"13", IF(('1 - Cover page'!$B$9-I1494)= 14,"14", IF(('1 - Cover page'!$B$9-I1494)= 15,"15",  ""))))))))))))))))</f>
        <v>0</v>
      </c>
      <c r="AA1494" t="e">
        <f>VLOOKUP(E1494,'Age group'!$A$2:$B$7,2,TRUE)</f>
        <v>#N/A</v>
      </c>
    </row>
    <row r="1495" spans="1:27" ht="12.75" x14ac:dyDescent="0.2">
      <c r="A1495" s="30">
        <v>1492</v>
      </c>
      <c r="B1495" s="31"/>
      <c r="C1495" s="31"/>
      <c r="D1495" s="32"/>
      <c r="E1495" s="104"/>
      <c r="F1495" s="31"/>
      <c r="G1495" s="31"/>
      <c r="H1495" s="33"/>
      <c r="I1495" s="16"/>
      <c r="J1495" s="34"/>
      <c r="K1495" s="34"/>
      <c r="L1495" s="35"/>
      <c r="M1495" s="36"/>
      <c r="N1495" s="37"/>
      <c r="O1495" s="37"/>
      <c r="P1495" s="37"/>
      <c r="Q1495" s="38"/>
      <c r="R1495" s="38"/>
      <c r="S1495" s="37"/>
      <c r="T1495" s="39"/>
      <c r="U1495" s="39"/>
      <c r="V1495" s="40"/>
      <c r="X1495" t="str">
        <f>IF(('1 - Cover page'!$B$9-M1495)&lt;6,"&lt;=5 Days","&gt;5 Days")</f>
        <v>&lt;=5 Days</v>
      </c>
      <c r="Y1495" t="str">
        <f>IF(('1 - Cover page'!$B$9-M1495)=0,"0", IF(('1 - Cover page'!$B$9-M1495)= 1,"1", IF(('1 - Cover page'!$B$9-M1495)= 2,"2", IF(('1 - Cover page'!$B$9-M1495)= 3,"3", IF(('1 - Cover page'!$B$9-M1495)= 4,"4", IF(('1 - Cover page'!$B$9-M1495)= 5,"5", IF(('1 - Cover page'!$B$9-M1495)= 6,"6", IF(('1 - Cover page'!$B$9-M1495)= 7,"7", IF(('1 - Cover page'!$B$9-M1495)= 8,"8", IF(('1 - Cover page'!$B$9-M1495)= 9,"9", IF(('1 - Cover page'!$B$9-M1495)= 10,"10", IF(('1 - Cover page'!$B$9-M1495)= 11,"11", IF(('1 - Cover page'!$B$9-M1495)= 12,"12", IF(('1 - Cover page'!$B$9-M1495)= 13,"13", IF(('1 - Cover page'!$B$9-M1495)= 14,"14", IF(('1 - Cover page'!$B$9-M1495)= 15,"15",  ""))))))))))))))))</f>
        <v>0</v>
      </c>
      <c r="Z1495" t="str">
        <f>IF(('1 - Cover page'!$B$9-I1495)=0,"0", IF(('1 - Cover page'!$B$9-I1495)= 1,"1", IF(('1 - Cover page'!$B$9-I1495)= 2,"2", IF(('1 - Cover page'!$B$9-I1495)= 3,"3", IF(('1 - Cover page'!$B$9-I1495)= 4,"4", IF(('1 - Cover page'!$B$9-I1495)= 5,"5", IF(('1 - Cover page'!$B$9-I1495)= 6,"6", IF(('1 - Cover page'!$B$9-I1495)= 7,"7", IF(('1 - Cover page'!$B$9-I1495)= 8,"8", IF(('1 - Cover page'!$B$9-I1495)= 9,"9", IF(('1 - Cover page'!$B$9-I1495)= 10,"10", IF(('1 - Cover page'!$B$9-I1495)= 11,"11", IF(('1 - Cover page'!$B$9-I1495)= 12,"12", IF(('1 - Cover page'!$B$9-I1495)= 13,"13", IF(('1 - Cover page'!$B$9-I1495)= 14,"14", IF(('1 - Cover page'!$B$9-I1495)= 15,"15",  ""))))))))))))))))</f>
        <v>0</v>
      </c>
      <c r="AA1495" t="e">
        <f>VLOOKUP(E1495,'Age group'!$A$2:$B$7,2,TRUE)</f>
        <v>#N/A</v>
      </c>
    </row>
    <row r="1496" spans="1:27" ht="12.75" x14ac:dyDescent="0.2">
      <c r="A1496" s="30">
        <v>1493</v>
      </c>
      <c r="B1496" s="31"/>
      <c r="C1496" s="31"/>
      <c r="D1496" s="32"/>
      <c r="E1496" s="104"/>
      <c r="F1496" s="31"/>
      <c r="G1496" s="31"/>
      <c r="H1496" s="33"/>
      <c r="I1496" s="16"/>
      <c r="J1496" s="34"/>
      <c r="K1496" s="34"/>
      <c r="L1496" s="35"/>
      <c r="M1496" s="36"/>
      <c r="N1496" s="37"/>
      <c r="O1496" s="37"/>
      <c r="P1496" s="37"/>
      <c r="Q1496" s="38"/>
      <c r="R1496" s="38"/>
      <c r="S1496" s="37"/>
      <c r="T1496" s="39"/>
      <c r="U1496" s="39"/>
      <c r="V1496" s="40"/>
      <c r="X1496" t="str">
        <f>IF(('1 - Cover page'!$B$9-M1496)&lt;6,"&lt;=5 Days","&gt;5 Days")</f>
        <v>&lt;=5 Days</v>
      </c>
      <c r="Y1496" t="str">
        <f>IF(('1 - Cover page'!$B$9-M1496)=0,"0", IF(('1 - Cover page'!$B$9-M1496)= 1,"1", IF(('1 - Cover page'!$B$9-M1496)= 2,"2", IF(('1 - Cover page'!$B$9-M1496)= 3,"3", IF(('1 - Cover page'!$B$9-M1496)= 4,"4", IF(('1 - Cover page'!$B$9-M1496)= 5,"5", IF(('1 - Cover page'!$B$9-M1496)= 6,"6", IF(('1 - Cover page'!$B$9-M1496)= 7,"7", IF(('1 - Cover page'!$B$9-M1496)= 8,"8", IF(('1 - Cover page'!$B$9-M1496)= 9,"9", IF(('1 - Cover page'!$B$9-M1496)= 10,"10", IF(('1 - Cover page'!$B$9-M1496)= 11,"11", IF(('1 - Cover page'!$B$9-M1496)= 12,"12", IF(('1 - Cover page'!$B$9-M1496)= 13,"13", IF(('1 - Cover page'!$B$9-M1496)= 14,"14", IF(('1 - Cover page'!$B$9-M1496)= 15,"15",  ""))))))))))))))))</f>
        <v>0</v>
      </c>
      <c r="Z1496" t="str">
        <f>IF(('1 - Cover page'!$B$9-I1496)=0,"0", IF(('1 - Cover page'!$B$9-I1496)= 1,"1", IF(('1 - Cover page'!$B$9-I1496)= 2,"2", IF(('1 - Cover page'!$B$9-I1496)= 3,"3", IF(('1 - Cover page'!$B$9-I1496)= 4,"4", IF(('1 - Cover page'!$B$9-I1496)= 5,"5", IF(('1 - Cover page'!$B$9-I1496)= 6,"6", IF(('1 - Cover page'!$B$9-I1496)= 7,"7", IF(('1 - Cover page'!$B$9-I1496)= 8,"8", IF(('1 - Cover page'!$B$9-I1496)= 9,"9", IF(('1 - Cover page'!$B$9-I1496)= 10,"10", IF(('1 - Cover page'!$B$9-I1496)= 11,"11", IF(('1 - Cover page'!$B$9-I1496)= 12,"12", IF(('1 - Cover page'!$B$9-I1496)= 13,"13", IF(('1 - Cover page'!$B$9-I1496)= 14,"14", IF(('1 - Cover page'!$B$9-I1496)= 15,"15",  ""))))))))))))))))</f>
        <v>0</v>
      </c>
      <c r="AA1496" t="e">
        <f>VLOOKUP(E1496,'Age group'!$A$2:$B$7,2,TRUE)</f>
        <v>#N/A</v>
      </c>
    </row>
    <row r="1497" spans="1:27" ht="12.75" x14ac:dyDescent="0.2">
      <c r="A1497" s="30">
        <v>1494</v>
      </c>
      <c r="B1497" s="31"/>
      <c r="C1497" s="31"/>
      <c r="D1497" s="32"/>
      <c r="E1497" s="104"/>
      <c r="F1497" s="31"/>
      <c r="G1497" s="31"/>
      <c r="H1497" s="33"/>
      <c r="I1497" s="16"/>
      <c r="J1497" s="34"/>
      <c r="K1497" s="34"/>
      <c r="L1497" s="35"/>
      <c r="M1497" s="36"/>
      <c r="N1497" s="37"/>
      <c r="O1497" s="37"/>
      <c r="P1497" s="37"/>
      <c r="Q1497" s="38"/>
      <c r="R1497" s="38"/>
      <c r="S1497" s="37"/>
      <c r="T1497" s="39"/>
      <c r="U1497" s="39"/>
      <c r="V1497" s="40"/>
      <c r="X1497" t="str">
        <f>IF(('1 - Cover page'!$B$9-M1497)&lt;6,"&lt;=5 Days","&gt;5 Days")</f>
        <v>&lt;=5 Days</v>
      </c>
      <c r="Y1497" t="str">
        <f>IF(('1 - Cover page'!$B$9-M1497)=0,"0", IF(('1 - Cover page'!$B$9-M1497)= 1,"1", IF(('1 - Cover page'!$B$9-M1497)= 2,"2", IF(('1 - Cover page'!$B$9-M1497)= 3,"3", IF(('1 - Cover page'!$B$9-M1497)= 4,"4", IF(('1 - Cover page'!$B$9-M1497)= 5,"5", IF(('1 - Cover page'!$B$9-M1497)= 6,"6", IF(('1 - Cover page'!$B$9-M1497)= 7,"7", IF(('1 - Cover page'!$B$9-M1497)= 8,"8", IF(('1 - Cover page'!$B$9-M1497)= 9,"9", IF(('1 - Cover page'!$B$9-M1497)= 10,"10", IF(('1 - Cover page'!$B$9-M1497)= 11,"11", IF(('1 - Cover page'!$B$9-M1497)= 12,"12", IF(('1 - Cover page'!$B$9-M1497)= 13,"13", IF(('1 - Cover page'!$B$9-M1497)= 14,"14", IF(('1 - Cover page'!$B$9-M1497)= 15,"15",  ""))))))))))))))))</f>
        <v>0</v>
      </c>
      <c r="Z1497" t="str">
        <f>IF(('1 - Cover page'!$B$9-I1497)=0,"0", IF(('1 - Cover page'!$B$9-I1497)= 1,"1", IF(('1 - Cover page'!$B$9-I1497)= 2,"2", IF(('1 - Cover page'!$B$9-I1497)= 3,"3", IF(('1 - Cover page'!$B$9-I1497)= 4,"4", IF(('1 - Cover page'!$B$9-I1497)= 5,"5", IF(('1 - Cover page'!$B$9-I1497)= 6,"6", IF(('1 - Cover page'!$B$9-I1497)= 7,"7", IF(('1 - Cover page'!$B$9-I1497)= 8,"8", IF(('1 - Cover page'!$B$9-I1497)= 9,"9", IF(('1 - Cover page'!$B$9-I1497)= 10,"10", IF(('1 - Cover page'!$B$9-I1497)= 11,"11", IF(('1 - Cover page'!$B$9-I1497)= 12,"12", IF(('1 - Cover page'!$B$9-I1497)= 13,"13", IF(('1 - Cover page'!$B$9-I1497)= 14,"14", IF(('1 - Cover page'!$B$9-I1497)= 15,"15",  ""))))))))))))))))</f>
        <v>0</v>
      </c>
      <c r="AA1497" t="e">
        <f>VLOOKUP(E1497,'Age group'!$A$2:$B$7,2,TRUE)</f>
        <v>#N/A</v>
      </c>
    </row>
    <row r="1498" spans="1:27" ht="12.75" x14ac:dyDescent="0.2">
      <c r="A1498" s="30">
        <v>1495</v>
      </c>
      <c r="B1498" s="31"/>
      <c r="C1498" s="31"/>
      <c r="D1498" s="32"/>
      <c r="E1498" s="104"/>
      <c r="F1498" s="31"/>
      <c r="G1498" s="31"/>
      <c r="H1498" s="33"/>
      <c r="I1498" s="16"/>
      <c r="J1498" s="34"/>
      <c r="K1498" s="34"/>
      <c r="L1498" s="35"/>
      <c r="M1498" s="36"/>
      <c r="N1498" s="37"/>
      <c r="O1498" s="37"/>
      <c r="P1498" s="37"/>
      <c r="Q1498" s="38"/>
      <c r="R1498" s="38"/>
      <c r="S1498" s="37"/>
      <c r="T1498" s="39"/>
      <c r="U1498" s="39"/>
      <c r="V1498" s="40"/>
      <c r="X1498" t="str">
        <f>IF(('1 - Cover page'!$B$9-M1498)&lt;6,"&lt;=5 Days","&gt;5 Days")</f>
        <v>&lt;=5 Days</v>
      </c>
      <c r="Y1498" t="str">
        <f>IF(('1 - Cover page'!$B$9-M1498)=0,"0", IF(('1 - Cover page'!$B$9-M1498)= 1,"1", IF(('1 - Cover page'!$B$9-M1498)= 2,"2", IF(('1 - Cover page'!$B$9-M1498)= 3,"3", IF(('1 - Cover page'!$B$9-M1498)= 4,"4", IF(('1 - Cover page'!$B$9-M1498)= 5,"5", IF(('1 - Cover page'!$B$9-M1498)= 6,"6", IF(('1 - Cover page'!$B$9-M1498)= 7,"7", IF(('1 - Cover page'!$B$9-M1498)= 8,"8", IF(('1 - Cover page'!$B$9-M1498)= 9,"9", IF(('1 - Cover page'!$B$9-M1498)= 10,"10", IF(('1 - Cover page'!$B$9-M1498)= 11,"11", IF(('1 - Cover page'!$B$9-M1498)= 12,"12", IF(('1 - Cover page'!$B$9-M1498)= 13,"13", IF(('1 - Cover page'!$B$9-M1498)= 14,"14", IF(('1 - Cover page'!$B$9-M1498)= 15,"15",  ""))))))))))))))))</f>
        <v>0</v>
      </c>
      <c r="Z1498" t="str">
        <f>IF(('1 - Cover page'!$B$9-I1498)=0,"0", IF(('1 - Cover page'!$B$9-I1498)= 1,"1", IF(('1 - Cover page'!$B$9-I1498)= 2,"2", IF(('1 - Cover page'!$B$9-I1498)= 3,"3", IF(('1 - Cover page'!$B$9-I1498)= 4,"4", IF(('1 - Cover page'!$B$9-I1498)= 5,"5", IF(('1 - Cover page'!$B$9-I1498)= 6,"6", IF(('1 - Cover page'!$B$9-I1498)= 7,"7", IF(('1 - Cover page'!$B$9-I1498)= 8,"8", IF(('1 - Cover page'!$B$9-I1498)= 9,"9", IF(('1 - Cover page'!$B$9-I1498)= 10,"10", IF(('1 - Cover page'!$B$9-I1498)= 11,"11", IF(('1 - Cover page'!$B$9-I1498)= 12,"12", IF(('1 - Cover page'!$B$9-I1498)= 13,"13", IF(('1 - Cover page'!$B$9-I1498)= 14,"14", IF(('1 - Cover page'!$B$9-I1498)= 15,"15",  ""))))))))))))))))</f>
        <v>0</v>
      </c>
      <c r="AA1498" t="e">
        <f>VLOOKUP(E1498,'Age group'!$A$2:$B$7,2,TRUE)</f>
        <v>#N/A</v>
      </c>
    </row>
    <row r="1499" spans="1:27" ht="12.75" x14ac:dyDescent="0.2">
      <c r="A1499" s="30">
        <v>1496</v>
      </c>
      <c r="B1499" s="31"/>
      <c r="C1499" s="31"/>
      <c r="D1499" s="32"/>
      <c r="E1499" s="104"/>
      <c r="F1499" s="31"/>
      <c r="G1499" s="31"/>
      <c r="H1499" s="33"/>
      <c r="I1499" s="16"/>
      <c r="J1499" s="34"/>
      <c r="K1499" s="34"/>
      <c r="L1499" s="35"/>
      <c r="M1499" s="36"/>
      <c r="N1499" s="37"/>
      <c r="O1499" s="37"/>
      <c r="P1499" s="37"/>
      <c r="Q1499" s="38"/>
      <c r="R1499" s="38"/>
      <c r="S1499" s="37"/>
      <c r="T1499" s="39"/>
      <c r="U1499" s="39"/>
      <c r="V1499" s="40"/>
      <c r="X1499" t="str">
        <f>IF(('1 - Cover page'!$B$9-M1499)&lt;6,"&lt;=5 Days","&gt;5 Days")</f>
        <v>&lt;=5 Days</v>
      </c>
      <c r="Y1499" t="str">
        <f>IF(('1 - Cover page'!$B$9-M1499)=0,"0", IF(('1 - Cover page'!$B$9-M1499)= 1,"1", IF(('1 - Cover page'!$B$9-M1499)= 2,"2", IF(('1 - Cover page'!$B$9-M1499)= 3,"3", IF(('1 - Cover page'!$B$9-M1499)= 4,"4", IF(('1 - Cover page'!$B$9-M1499)= 5,"5", IF(('1 - Cover page'!$B$9-M1499)= 6,"6", IF(('1 - Cover page'!$B$9-M1499)= 7,"7", IF(('1 - Cover page'!$B$9-M1499)= 8,"8", IF(('1 - Cover page'!$B$9-M1499)= 9,"9", IF(('1 - Cover page'!$B$9-M1499)= 10,"10", IF(('1 - Cover page'!$B$9-M1499)= 11,"11", IF(('1 - Cover page'!$B$9-M1499)= 12,"12", IF(('1 - Cover page'!$B$9-M1499)= 13,"13", IF(('1 - Cover page'!$B$9-M1499)= 14,"14", IF(('1 - Cover page'!$B$9-M1499)= 15,"15",  ""))))))))))))))))</f>
        <v>0</v>
      </c>
      <c r="Z1499" t="str">
        <f>IF(('1 - Cover page'!$B$9-I1499)=0,"0", IF(('1 - Cover page'!$B$9-I1499)= 1,"1", IF(('1 - Cover page'!$B$9-I1499)= 2,"2", IF(('1 - Cover page'!$B$9-I1499)= 3,"3", IF(('1 - Cover page'!$B$9-I1499)= 4,"4", IF(('1 - Cover page'!$B$9-I1499)= 5,"5", IF(('1 - Cover page'!$B$9-I1499)= 6,"6", IF(('1 - Cover page'!$B$9-I1499)= 7,"7", IF(('1 - Cover page'!$B$9-I1499)= 8,"8", IF(('1 - Cover page'!$B$9-I1499)= 9,"9", IF(('1 - Cover page'!$B$9-I1499)= 10,"10", IF(('1 - Cover page'!$B$9-I1499)= 11,"11", IF(('1 - Cover page'!$B$9-I1499)= 12,"12", IF(('1 - Cover page'!$B$9-I1499)= 13,"13", IF(('1 - Cover page'!$B$9-I1499)= 14,"14", IF(('1 - Cover page'!$B$9-I1499)= 15,"15",  ""))))))))))))))))</f>
        <v>0</v>
      </c>
      <c r="AA1499" t="e">
        <f>VLOOKUP(E1499,'Age group'!$A$2:$B$7,2,TRUE)</f>
        <v>#N/A</v>
      </c>
    </row>
    <row r="1500" spans="1:27" ht="12.75" x14ac:dyDescent="0.2">
      <c r="A1500" s="30">
        <v>1497</v>
      </c>
      <c r="B1500" s="31"/>
      <c r="C1500" s="31"/>
      <c r="D1500" s="32"/>
      <c r="E1500" s="104"/>
      <c r="F1500" s="31"/>
      <c r="G1500" s="31"/>
      <c r="H1500" s="33"/>
      <c r="I1500" s="16"/>
      <c r="J1500" s="34"/>
      <c r="K1500" s="34"/>
      <c r="L1500" s="35"/>
      <c r="M1500" s="36"/>
      <c r="N1500" s="37"/>
      <c r="O1500" s="37"/>
      <c r="P1500" s="37"/>
      <c r="Q1500" s="38"/>
      <c r="R1500" s="38"/>
      <c r="S1500" s="37"/>
      <c r="T1500" s="39"/>
      <c r="U1500" s="39"/>
      <c r="V1500" s="40"/>
      <c r="X1500" t="str">
        <f>IF(('1 - Cover page'!$B$9-M1500)&lt;6,"&lt;=5 Days","&gt;5 Days")</f>
        <v>&lt;=5 Days</v>
      </c>
      <c r="Y1500" t="str">
        <f>IF(('1 - Cover page'!$B$9-M1500)=0,"0", IF(('1 - Cover page'!$B$9-M1500)= 1,"1", IF(('1 - Cover page'!$B$9-M1500)= 2,"2", IF(('1 - Cover page'!$B$9-M1500)= 3,"3", IF(('1 - Cover page'!$B$9-M1500)= 4,"4", IF(('1 - Cover page'!$B$9-M1500)= 5,"5", IF(('1 - Cover page'!$B$9-M1500)= 6,"6", IF(('1 - Cover page'!$B$9-M1500)= 7,"7", IF(('1 - Cover page'!$B$9-M1500)= 8,"8", IF(('1 - Cover page'!$B$9-M1500)= 9,"9", IF(('1 - Cover page'!$B$9-M1500)= 10,"10", IF(('1 - Cover page'!$B$9-M1500)= 11,"11", IF(('1 - Cover page'!$B$9-M1500)= 12,"12", IF(('1 - Cover page'!$B$9-M1500)= 13,"13", IF(('1 - Cover page'!$B$9-M1500)= 14,"14", IF(('1 - Cover page'!$B$9-M1500)= 15,"15",  ""))))))))))))))))</f>
        <v>0</v>
      </c>
      <c r="Z1500" t="str">
        <f>IF(('1 - Cover page'!$B$9-I1500)=0,"0", IF(('1 - Cover page'!$B$9-I1500)= 1,"1", IF(('1 - Cover page'!$B$9-I1500)= 2,"2", IF(('1 - Cover page'!$B$9-I1500)= 3,"3", IF(('1 - Cover page'!$B$9-I1500)= 4,"4", IF(('1 - Cover page'!$B$9-I1500)= 5,"5", IF(('1 - Cover page'!$B$9-I1500)= 6,"6", IF(('1 - Cover page'!$B$9-I1500)= 7,"7", IF(('1 - Cover page'!$B$9-I1500)= 8,"8", IF(('1 - Cover page'!$B$9-I1500)= 9,"9", IF(('1 - Cover page'!$B$9-I1500)= 10,"10", IF(('1 - Cover page'!$B$9-I1500)= 11,"11", IF(('1 - Cover page'!$B$9-I1500)= 12,"12", IF(('1 - Cover page'!$B$9-I1500)= 13,"13", IF(('1 - Cover page'!$B$9-I1500)= 14,"14", IF(('1 - Cover page'!$B$9-I1500)= 15,"15",  ""))))))))))))))))</f>
        <v>0</v>
      </c>
      <c r="AA1500" t="e">
        <f>VLOOKUP(E1500,'Age group'!$A$2:$B$7,2,TRUE)</f>
        <v>#N/A</v>
      </c>
    </row>
    <row r="1501" spans="1:27" ht="12.75" x14ac:dyDescent="0.2">
      <c r="A1501" s="30">
        <v>1498</v>
      </c>
      <c r="B1501" s="31"/>
      <c r="C1501" s="31"/>
      <c r="D1501" s="32"/>
      <c r="E1501" s="104"/>
      <c r="F1501" s="31"/>
      <c r="G1501" s="31"/>
      <c r="H1501" s="33"/>
      <c r="I1501" s="16"/>
      <c r="J1501" s="34"/>
      <c r="K1501" s="34"/>
      <c r="L1501" s="35"/>
      <c r="M1501" s="36"/>
      <c r="N1501" s="37"/>
      <c r="O1501" s="37"/>
      <c r="P1501" s="37"/>
      <c r="Q1501" s="38"/>
      <c r="R1501" s="38"/>
      <c r="S1501" s="37"/>
      <c r="T1501" s="39"/>
      <c r="U1501" s="39"/>
      <c r="V1501" s="40"/>
      <c r="X1501" t="str">
        <f>IF(('1 - Cover page'!$B$9-M1501)&lt;6,"&lt;=5 Days","&gt;5 Days")</f>
        <v>&lt;=5 Days</v>
      </c>
      <c r="Y1501" t="str">
        <f>IF(('1 - Cover page'!$B$9-M1501)=0,"0", IF(('1 - Cover page'!$B$9-M1501)= 1,"1", IF(('1 - Cover page'!$B$9-M1501)= 2,"2", IF(('1 - Cover page'!$B$9-M1501)= 3,"3", IF(('1 - Cover page'!$B$9-M1501)= 4,"4", IF(('1 - Cover page'!$B$9-M1501)= 5,"5", IF(('1 - Cover page'!$B$9-M1501)= 6,"6", IF(('1 - Cover page'!$B$9-M1501)= 7,"7", IF(('1 - Cover page'!$B$9-M1501)= 8,"8", IF(('1 - Cover page'!$B$9-M1501)= 9,"9", IF(('1 - Cover page'!$B$9-M1501)= 10,"10", IF(('1 - Cover page'!$B$9-M1501)= 11,"11", IF(('1 - Cover page'!$B$9-M1501)= 12,"12", IF(('1 - Cover page'!$B$9-M1501)= 13,"13", IF(('1 - Cover page'!$B$9-M1501)= 14,"14", IF(('1 - Cover page'!$B$9-M1501)= 15,"15",  ""))))))))))))))))</f>
        <v>0</v>
      </c>
      <c r="Z1501" t="str">
        <f>IF(('1 - Cover page'!$B$9-I1501)=0,"0", IF(('1 - Cover page'!$B$9-I1501)= 1,"1", IF(('1 - Cover page'!$B$9-I1501)= 2,"2", IF(('1 - Cover page'!$B$9-I1501)= 3,"3", IF(('1 - Cover page'!$B$9-I1501)= 4,"4", IF(('1 - Cover page'!$B$9-I1501)= 5,"5", IF(('1 - Cover page'!$B$9-I1501)= 6,"6", IF(('1 - Cover page'!$B$9-I1501)= 7,"7", IF(('1 - Cover page'!$B$9-I1501)= 8,"8", IF(('1 - Cover page'!$B$9-I1501)= 9,"9", IF(('1 - Cover page'!$B$9-I1501)= 10,"10", IF(('1 - Cover page'!$B$9-I1501)= 11,"11", IF(('1 - Cover page'!$B$9-I1501)= 12,"12", IF(('1 - Cover page'!$B$9-I1501)= 13,"13", IF(('1 - Cover page'!$B$9-I1501)= 14,"14", IF(('1 - Cover page'!$B$9-I1501)= 15,"15",  ""))))))))))))))))</f>
        <v>0</v>
      </c>
      <c r="AA1501" t="e">
        <f>VLOOKUP(E1501,'Age group'!$A$2:$B$7,2,TRUE)</f>
        <v>#N/A</v>
      </c>
    </row>
    <row r="1502" spans="1:27" ht="12.75" x14ac:dyDescent="0.2">
      <c r="A1502" s="30">
        <v>1499</v>
      </c>
      <c r="B1502" s="31"/>
      <c r="C1502" s="31"/>
      <c r="D1502" s="32"/>
      <c r="E1502" s="104"/>
      <c r="F1502" s="31"/>
      <c r="G1502" s="31"/>
      <c r="H1502" s="33"/>
      <c r="I1502" s="16"/>
      <c r="J1502" s="34"/>
      <c r="K1502" s="34"/>
      <c r="L1502" s="35"/>
      <c r="M1502" s="36"/>
      <c r="N1502" s="37"/>
      <c r="O1502" s="37"/>
      <c r="P1502" s="37"/>
      <c r="Q1502" s="38"/>
      <c r="R1502" s="38"/>
      <c r="S1502" s="37"/>
      <c r="T1502" s="39"/>
      <c r="U1502" s="39"/>
      <c r="V1502" s="40"/>
      <c r="X1502" t="str">
        <f>IF(('1 - Cover page'!$B$9-M1502)&lt;6,"&lt;=5 Days","&gt;5 Days")</f>
        <v>&lt;=5 Days</v>
      </c>
      <c r="Y1502" t="str">
        <f>IF(('1 - Cover page'!$B$9-M1502)=0,"0", IF(('1 - Cover page'!$B$9-M1502)= 1,"1", IF(('1 - Cover page'!$B$9-M1502)= 2,"2", IF(('1 - Cover page'!$B$9-M1502)= 3,"3", IF(('1 - Cover page'!$B$9-M1502)= 4,"4", IF(('1 - Cover page'!$B$9-M1502)= 5,"5", IF(('1 - Cover page'!$B$9-M1502)= 6,"6", IF(('1 - Cover page'!$B$9-M1502)= 7,"7", IF(('1 - Cover page'!$B$9-M1502)= 8,"8", IF(('1 - Cover page'!$B$9-M1502)= 9,"9", IF(('1 - Cover page'!$B$9-M1502)= 10,"10", IF(('1 - Cover page'!$B$9-M1502)= 11,"11", IF(('1 - Cover page'!$B$9-M1502)= 12,"12", IF(('1 - Cover page'!$B$9-M1502)= 13,"13", IF(('1 - Cover page'!$B$9-M1502)= 14,"14", IF(('1 - Cover page'!$B$9-M1502)= 15,"15",  ""))))))))))))))))</f>
        <v>0</v>
      </c>
      <c r="Z1502" t="str">
        <f>IF(('1 - Cover page'!$B$9-I1502)=0,"0", IF(('1 - Cover page'!$B$9-I1502)= 1,"1", IF(('1 - Cover page'!$B$9-I1502)= 2,"2", IF(('1 - Cover page'!$B$9-I1502)= 3,"3", IF(('1 - Cover page'!$B$9-I1502)= 4,"4", IF(('1 - Cover page'!$B$9-I1502)= 5,"5", IF(('1 - Cover page'!$B$9-I1502)= 6,"6", IF(('1 - Cover page'!$B$9-I1502)= 7,"7", IF(('1 - Cover page'!$B$9-I1502)= 8,"8", IF(('1 - Cover page'!$B$9-I1502)= 9,"9", IF(('1 - Cover page'!$B$9-I1502)= 10,"10", IF(('1 - Cover page'!$B$9-I1502)= 11,"11", IF(('1 - Cover page'!$B$9-I1502)= 12,"12", IF(('1 - Cover page'!$B$9-I1502)= 13,"13", IF(('1 - Cover page'!$B$9-I1502)= 14,"14", IF(('1 - Cover page'!$B$9-I1502)= 15,"15",  ""))))))))))))))))</f>
        <v>0</v>
      </c>
      <c r="AA1502" t="e">
        <f>VLOOKUP(E1502,'Age group'!$A$2:$B$7,2,TRUE)</f>
        <v>#N/A</v>
      </c>
    </row>
    <row r="1503" spans="1:27" ht="12.75" x14ac:dyDescent="0.2">
      <c r="A1503" s="30">
        <v>1500</v>
      </c>
      <c r="B1503" s="31"/>
      <c r="C1503" s="31"/>
      <c r="D1503" s="32"/>
      <c r="E1503" s="104"/>
      <c r="F1503" s="31"/>
      <c r="G1503" s="31"/>
      <c r="H1503" s="33"/>
      <c r="I1503" s="16"/>
      <c r="J1503" s="34"/>
      <c r="K1503" s="34"/>
      <c r="L1503" s="35"/>
      <c r="M1503" s="36"/>
      <c r="N1503" s="37"/>
      <c r="O1503" s="37"/>
      <c r="P1503" s="37"/>
      <c r="Q1503" s="38"/>
      <c r="R1503" s="38"/>
      <c r="S1503" s="37"/>
      <c r="T1503" s="39"/>
      <c r="U1503" s="39"/>
      <c r="V1503" s="40"/>
      <c r="X1503" t="str">
        <f>IF(('1 - Cover page'!$B$9-M1503)&lt;6,"&lt;=5 Days","&gt;5 Days")</f>
        <v>&lt;=5 Days</v>
      </c>
      <c r="Y1503" t="str">
        <f>IF(('1 - Cover page'!$B$9-M1503)=0,"0", IF(('1 - Cover page'!$B$9-M1503)= 1,"1", IF(('1 - Cover page'!$B$9-M1503)= 2,"2", IF(('1 - Cover page'!$B$9-M1503)= 3,"3", IF(('1 - Cover page'!$B$9-M1503)= 4,"4", IF(('1 - Cover page'!$B$9-M1503)= 5,"5", IF(('1 - Cover page'!$B$9-M1503)= 6,"6", IF(('1 - Cover page'!$B$9-M1503)= 7,"7", IF(('1 - Cover page'!$B$9-M1503)= 8,"8", IF(('1 - Cover page'!$B$9-M1503)= 9,"9", IF(('1 - Cover page'!$B$9-M1503)= 10,"10", IF(('1 - Cover page'!$B$9-M1503)= 11,"11", IF(('1 - Cover page'!$B$9-M1503)= 12,"12", IF(('1 - Cover page'!$B$9-M1503)= 13,"13", IF(('1 - Cover page'!$B$9-M1503)= 14,"14", IF(('1 - Cover page'!$B$9-M1503)= 15,"15",  ""))))))))))))))))</f>
        <v>0</v>
      </c>
      <c r="Z1503" t="str">
        <f>IF(('1 - Cover page'!$B$9-I1503)=0,"0", IF(('1 - Cover page'!$B$9-I1503)= 1,"1", IF(('1 - Cover page'!$B$9-I1503)= 2,"2", IF(('1 - Cover page'!$B$9-I1503)= 3,"3", IF(('1 - Cover page'!$B$9-I1503)= 4,"4", IF(('1 - Cover page'!$B$9-I1503)= 5,"5", IF(('1 - Cover page'!$B$9-I1503)= 6,"6", IF(('1 - Cover page'!$B$9-I1503)= 7,"7", IF(('1 - Cover page'!$B$9-I1503)= 8,"8", IF(('1 - Cover page'!$B$9-I1503)= 9,"9", IF(('1 - Cover page'!$B$9-I1503)= 10,"10", IF(('1 - Cover page'!$B$9-I1503)= 11,"11", IF(('1 - Cover page'!$B$9-I1503)= 12,"12", IF(('1 - Cover page'!$B$9-I1503)= 13,"13", IF(('1 - Cover page'!$B$9-I1503)= 14,"14", IF(('1 - Cover page'!$B$9-I1503)= 15,"15",  ""))))))))))))))))</f>
        <v>0</v>
      </c>
      <c r="AA1503" t="e">
        <f>VLOOKUP(E1503,'Age group'!$A$2:$B$7,2,TRUE)</f>
        <v>#N/A</v>
      </c>
    </row>
    <row r="1504" spans="1:27" ht="12.75" x14ac:dyDescent="0.2">
      <c r="A1504" s="30">
        <v>1501</v>
      </c>
      <c r="B1504" s="31"/>
      <c r="C1504" s="31"/>
      <c r="D1504" s="32"/>
      <c r="E1504" s="104"/>
      <c r="F1504" s="31"/>
      <c r="G1504" s="31"/>
      <c r="H1504" s="33"/>
      <c r="I1504" s="16"/>
      <c r="J1504" s="34"/>
      <c r="K1504" s="34"/>
      <c r="L1504" s="35"/>
      <c r="M1504" s="36"/>
      <c r="N1504" s="37"/>
      <c r="O1504" s="37"/>
      <c r="P1504" s="37"/>
      <c r="Q1504" s="38"/>
      <c r="R1504" s="38"/>
      <c r="S1504" s="37"/>
      <c r="T1504" s="39"/>
      <c r="U1504" s="39"/>
      <c r="V1504" s="40"/>
      <c r="X1504" t="str">
        <f>IF(('1 - Cover page'!$B$9-M1504)&lt;6,"&lt;=5 Days","&gt;5 Days")</f>
        <v>&lt;=5 Days</v>
      </c>
      <c r="Y1504" t="str">
        <f>IF(('1 - Cover page'!$B$9-M1504)=0,"0", IF(('1 - Cover page'!$B$9-M1504)= 1,"1", IF(('1 - Cover page'!$B$9-M1504)= 2,"2", IF(('1 - Cover page'!$B$9-M1504)= 3,"3", IF(('1 - Cover page'!$B$9-M1504)= 4,"4", IF(('1 - Cover page'!$B$9-M1504)= 5,"5", IF(('1 - Cover page'!$B$9-M1504)= 6,"6", IF(('1 - Cover page'!$B$9-M1504)= 7,"7", IF(('1 - Cover page'!$B$9-M1504)= 8,"8", IF(('1 - Cover page'!$B$9-M1504)= 9,"9", IF(('1 - Cover page'!$B$9-M1504)= 10,"10", IF(('1 - Cover page'!$B$9-M1504)= 11,"11", IF(('1 - Cover page'!$B$9-M1504)= 12,"12", IF(('1 - Cover page'!$B$9-M1504)= 13,"13", IF(('1 - Cover page'!$B$9-M1504)= 14,"14", IF(('1 - Cover page'!$B$9-M1504)= 15,"15",  ""))))))))))))))))</f>
        <v>0</v>
      </c>
      <c r="Z1504" t="str">
        <f>IF(('1 - Cover page'!$B$9-I1504)=0,"0", IF(('1 - Cover page'!$B$9-I1504)= 1,"1", IF(('1 - Cover page'!$B$9-I1504)= 2,"2", IF(('1 - Cover page'!$B$9-I1504)= 3,"3", IF(('1 - Cover page'!$B$9-I1504)= 4,"4", IF(('1 - Cover page'!$B$9-I1504)= 5,"5", IF(('1 - Cover page'!$B$9-I1504)= 6,"6", IF(('1 - Cover page'!$B$9-I1504)= 7,"7", IF(('1 - Cover page'!$B$9-I1504)= 8,"8", IF(('1 - Cover page'!$B$9-I1504)= 9,"9", IF(('1 - Cover page'!$B$9-I1504)= 10,"10", IF(('1 - Cover page'!$B$9-I1504)= 11,"11", IF(('1 - Cover page'!$B$9-I1504)= 12,"12", IF(('1 - Cover page'!$B$9-I1504)= 13,"13", IF(('1 - Cover page'!$B$9-I1504)= 14,"14", IF(('1 - Cover page'!$B$9-I1504)= 15,"15",  ""))))))))))))))))</f>
        <v>0</v>
      </c>
      <c r="AA1504" t="e">
        <f>VLOOKUP(E1504,'Age group'!$A$2:$B$7,2,TRUE)</f>
        <v>#N/A</v>
      </c>
    </row>
    <row r="1505" spans="1:27" ht="12.75" x14ac:dyDescent="0.2">
      <c r="A1505" s="30">
        <v>1502</v>
      </c>
      <c r="B1505" s="31"/>
      <c r="C1505" s="31"/>
      <c r="D1505" s="32"/>
      <c r="E1505" s="104"/>
      <c r="F1505" s="31"/>
      <c r="G1505" s="31"/>
      <c r="H1505" s="33"/>
      <c r="I1505" s="16"/>
      <c r="J1505" s="34"/>
      <c r="K1505" s="34"/>
      <c r="L1505" s="35"/>
      <c r="M1505" s="36"/>
      <c r="N1505" s="37"/>
      <c r="O1505" s="37"/>
      <c r="P1505" s="37"/>
      <c r="Q1505" s="38"/>
      <c r="R1505" s="38"/>
      <c r="S1505" s="37"/>
      <c r="T1505" s="39"/>
      <c r="U1505" s="39"/>
      <c r="V1505" s="40"/>
      <c r="X1505" t="str">
        <f>IF(('1 - Cover page'!$B$9-M1505)&lt;6,"&lt;=5 Days","&gt;5 Days")</f>
        <v>&lt;=5 Days</v>
      </c>
      <c r="Y1505" t="str">
        <f>IF(('1 - Cover page'!$B$9-M1505)=0,"0", IF(('1 - Cover page'!$B$9-M1505)= 1,"1", IF(('1 - Cover page'!$B$9-M1505)= 2,"2", IF(('1 - Cover page'!$B$9-M1505)= 3,"3", IF(('1 - Cover page'!$B$9-M1505)= 4,"4", IF(('1 - Cover page'!$B$9-M1505)= 5,"5", IF(('1 - Cover page'!$B$9-M1505)= 6,"6", IF(('1 - Cover page'!$B$9-M1505)= 7,"7", IF(('1 - Cover page'!$B$9-M1505)= 8,"8", IF(('1 - Cover page'!$B$9-M1505)= 9,"9", IF(('1 - Cover page'!$B$9-M1505)= 10,"10", IF(('1 - Cover page'!$B$9-M1505)= 11,"11", IF(('1 - Cover page'!$B$9-M1505)= 12,"12", IF(('1 - Cover page'!$B$9-M1505)= 13,"13", IF(('1 - Cover page'!$B$9-M1505)= 14,"14", IF(('1 - Cover page'!$B$9-M1505)= 15,"15",  ""))))))))))))))))</f>
        <v>0</v>
      </c>
      <c r="Z1505" t="str">
        <f>IF(('1 - Cover page'!$B$9-I1505)=0,"0", IF(('1 - Cover page'!$B$9-I1505)= 1,"1", IF(('1 - Cover page'!$B$9-I1505)= 2,"2", IF(('1 - Cover page'!$B$9-I1505)= 3,"3", IF(('1 - Cover page'!$B$9-I1505)= 4,"4", IF(('1 - Cover page'!$B$9-I1505)= 5,"5", IF(('1 - Cover page'!$B$9-I1505)= 6,"6", IF(('1 - Cover page'!$B$9-I1505)= 7,"7", IF(('1 - Cover page'!$B$9-I1505)= 8,"8", IF(('1 - Cover page'!$B$9-I1505)= 9,"9", IF(('1 - Cover page'!$B$9-I1505)= 10,"10", IF(('1 - Cover page'!$B$9-I1505)= 11,"11", IF(('1 - Cover page'!$B$9-I1505)= 12,"12", IF(('1 - Cover page'!$B$9-I1505)= 13,"13", IF(('1 - Cover page'!$B$9-I1505)= 14,"14", IF(('1 - Cover page'!$B$9-I1505)= 15,"15",  ""))))))))))))))))</f>
        <v>0</v>
      </c>
      <c r="AA1505" t="e">
        <f>VLOOKUP(E1505,'Age group'!$A$2:$B$7,2,TRUE)</f>
        <v>#N/A</v>
      </c>
    </row>
    <row r="1506" spans="1:27" ht="12.75" x14ac:dyDescent="0.2">
      <c r="A1506" s="30">
        <v>1503</v>
      </c>
      <c r="B1506" s="31"/>
      <c r="C1506" s="31"/>
      <c r="D1506" s="32"/>
      <c r="E1506" s="104"/>
      <c r="F1506" s="31"/>
      <c r="G1506" s="31"/>
      <c r="H1506" s="33"/>
      <c r="I1506" s="16"/>
      <c r="J1506" s="34"/>
      <c r="K1506" s="34"/>
      <c r="L1506" s="35"/>
      <c r="M1506" s="36"/>
      <c r="N1506" s="37"/>
      <c r="O1506" s="37"/>
      <c r="P1506" s="37"/>
      <c r="Q1506" s="38"/>
      <c r="R1506" s="38"/>
      <c r="S1506" s="37"/>
      <c r="T1506" s="39"/>
      <c r="U1506" s="39"/>
      <c r="V1506" s="40"/>
      <c r="X1506" t="str">
        <f>IF(('1 - Cover page'!$B$9-M1506)&lt;6,"&lt;=5 Days","&gt;5 Days")</f>
        <v>&lt;=5 Days</v>
      </c>
      <c r="Y1506" t="str">
        <f>IF(('1 - Cover page'!$B$9-M1506)=0,"0", IF(('1 - Cover page'!$B$9-M1506)= 1,"1", IF(('1 - Cover page'!$B$9-M1506)= 2,"2", IF(('1 - Cover page'!$B$9-M1506)= 3,"3", IF(('1 - Cover page'!$B$9-M1506)= 4,"4", IF(('1 - Cover page'!$B$9-M1506)= 5,"5", IF(('1 - Cover page'!$B$9-M1506)= 6,"6", IF(('1 - Cover page'!$B$9-M1506)= 7,"7", IF(('1 - Cover page'!$B$9-M1506)= 8,"8", IF(('1 - Cover page'!$B$9-M1506)= 9,"9", IF(('1 - Cover page'!$B$9-M1506)= 10,"10", IF(('1 - Cover page'!$B$9-M1506)= 11,"11", IF(('1 - Cover page'!$B$9-M1506)= 12,"12", IF(('1 - Cover page'!$B$9-M1506)= 13,"13", IF(('1 - Cover page'!$B$9-M1506)= 14,"14", IF(('1 - Cover page'!$B$9-M1506)= 15,"15",  ""))))))))))))))))</f>
        <v>0</v>
      </c>
      <c r="Z1506" t="str">
        <f>IF(('1 - Cover page'!$B$9-I1506)=0,"0", IF(('1 - Cover page'!$B$9-I1506)= 1,"1", IF(('1 - Cover page'!$B$9-I1506)= 2,"2", IF(('1 - Cover page'!$B$9-I1506)= 3,"3", IF(('1 - Cover page'!$B$9-I1506)= 4,"4", IF(('1 - Cover page'!$B$9-I1506)= 5,"5", IF(('1 - Cover page'!$B$9-I1506)= 6,"6", IF(('1 - Cover page'!$B$9-I1506)= 7,"7", IF(('1 - Cover page'!$B$9-I1506)= 8,"8", IF(('1 - Cover page'!$B$9-I1506)= 9,"9", IF(('1 - Cover page'!$B$9-I1506)= 10,"10", IF(('1 - Cover page'!$B$9-I1506)= 11,"11", IF(('1 - Cover page'!$B$9-I1506)= 12,"12", IF(('1 - Cover page'!$B$9-I1506)= 13,"13", IF(('1 - Cover page'!$B$9-I1506)= 14,"14", IF(('1 - Cover page'!$B$9-I1506)= 15,"15",  ""))))))))))))))))</f>
        <v>0</v>
      </c>
      <c r="AA1506" t="e">
        <f>VLOOKUP(E1506,'Age group'!$A$2:$B$7,2,TRUE)</f>
        <v>#N/A</v>
      </c>
    </row>
    <row r="1507" spans="1:27" ht="12.75" x14ac:dyDescent="0.2">
      <c r="A1507" s="30">
        <v>1504</v>
      </c>
      <c r="B1507" s="31"/>
      <c r="C1507" s="31"/>
      <c r="D1507" s="32"/>
      <c r="E1507" s="104"/>
      <c r="F1507" s="31"/>
      <c r="G1507" s="31"/>
      <c r="H1507" s="33"/>
      <c r="I1507" s="16"/>
      <c r="J1507" s="34"/>
      <c r="K1507" s="34"/>
      <c r="L1507" s="35"/>
      <c r="M1507" s="36"/>
      <c r="N1507" s="37"/>
      <c r="O1507" s="37"/>
      <c r="P1507" s="37"/>
      <c r="Q1507" s="38"/>
      <c r="R1507" s="38"/>
      <c r="S1507" s="37"/>
      <c r="T1507" s="39"/>
      <c r="U1507" s="39"/>
      <c r="V1507" s="40"/>
      <c r="X1507" t="str">
        <f>IF(('1 - Cover page'!$B$9-M1507)&lt;6,"&lt;=5 Days","&gt;5 Days")</f>
        <v>&lt;=5 Days</v>
      </c>
      <c r="Y1507" t="str">
        <f>IF(('1 - Cover page'!$B$9-M1507)=0,"0", IF(('1 - Cover page'!$B$9-M1507)= 1,"1", IF(('1 - Cover page'!$B$9-M1507)= 2,"2", IF(('1 - Cover page'!$B$9-M1507)= 3,"3", IF(('1 - Cover page'!$B$9-M1507)= 4,"4", IF(('1 - Cover page'!$B$9-M1507)= 5,"5", IF(('1 - Cover page'!$B$9-M1507)= 6,"6", IF(('1 - Cover page'!$B$9-M1507)= 7,"7", IF(('1 - Cover page'!$B$9-M1507)= 8,"8", IF(('1 - Cover page'!$B$9-M1507)= 9,"9", IF(('1 - Cover page'!$B$9-M1507)= 10,"10", IF(('1 - Cover page'!$B$9-M1507)= 11,"11", IF(('1 - Cover page'!$B$9-M1507)= 12,"12", IF(('1 - Cover page'!$B$9-M1507)= 13,"13", IF(('1 - Cover page'!$B$9-M1507)= 14,"14", IF(('1 - Cover page'!$B$9-M1507)= 15,"15",  ""))))))))))))))))</f>
        <v>0</v>
      </c>
      <c r="Z1507" t="str">
        <f>IF(('1 - Cover page'!$B$9-I1507)=0,"0", IF(('1 - Cover page'!$B$9-I1507)= 1,"1", IF(('1 - Cover page'!$B$9-I1507)= 2,"2", IF(('1 - Cover page'!$B$9-I1507)= 3,"3", IF(('1 - Cover page'!$B$9-I1507)= 4,"4", IF(('1 - Cover page'!$B$9-I1507)= 5,"5", IF(('1 - Cover page'!$B$9-I1507)= 6,"6", IF(('1 - Cover page'!$B$9-I1507)= 7,"7", IF(('1 - Cover page'!$B$9-I1507)= 8,"8", IF(('1 - Cover page'!$B$9-I1507)= 9,"9", IF(('1 - Cover page'!$B$9-I1507)= 10,"10", IF(('1 - Cover page'!$B$9-I1507)= 11,"11", IF(('1 - Cover page'!$B$9-I1507)= 12,"12", IF(('1 - Cover page'!$B$9-I1507)= 13,"13", IF(('1 - Cover page'!$B$9-I1507)= 14,"14", IF(('1 - Cover page'!$B$9-I1507)= 15,"15",  ""))))))))))))))))</f>
        <v>0</v>
      </c>
      <c r="AA1507" t="e">
        <f>VLOOKUP(E1507,'Age group'!$A$2:$B$7,2,TRUE)</f>
        <v>#N/A</v>
      </c>
    </row>
    <row r="1508" spans="1:27" ht="12.75" x14ac:dyDescent="0.2">
      <c r="A1508" s="30">
        <v>1505</v>
      </c>
      <c r="B1508" s="31"/>
      <c r="C1508" s="31"/>
      <c r="D1508" s="32"/>
      <c r="E1508" s="104"/>
      <c r="F1508" s="31"/>
      <c r="G1508" s="31"/>
      <c r="H1508" s="33"/>
      <c r="I1508" s="16"/>
      <c r="J1508" s="34"/>
      <c r="K1508" s="34"/>
      <c r="L1508" s="35"/>
      <c r="M1508" s="36"/>
      <c r="N1508" s="37"/>
      <c r="O1508" s="37"/>
      <c r="P1508" s="37"/>
      <c r="Q1508" s="38"/>
      <c r="R1508" s="38"/>
      <c r="S1508" s="37"/>
      <c r="T1508" s="39"/>
      <c r="U1508" s="39"/>
      <c r="V1508" s="40"/>
      <c r="X1508" t="str">
        <f>IF(('1 - Cover page'!$B$9-M1508)&lt;6,"&lt;=5 Days","&gt;5 Days")</f>
        <v>&lt;=5 Days</v>
      </c>
      <c r="Y1508" t="str">
        <f>IF(('1 - Cover page'!$B$9-M1508)=0,"0", IF(('1 - Cover page'!$B$9-M1508)= 1,"1", IF(('1 - Cover page'!$B$9-M1508)= 2,"2", IF(('1 - Cover page'!$B$9-M1508)= 3,"3", IF(('1 - Cover page'!$B$9-M1508)= 4,"4", IF(('1 - Cover page'!$B$9-M1508)= 5,"5", IF(('1 - Cover page'!$B$9-M1508)= 6,"6", IF(('1 - Cover page'!$B$9-M1508)= 7,"7", IF(('1 - Cover page'!$B$9-M1508)= 8,"8", IF(('1 - Cover page'!$B$9-M1508)= 9,"9", IF(('1 - Cover page'!$B$9-M1508)= 10,"10", IF(('1 - Cover page'!$B$9-M1508)= 11,"11", IF(('1 - Cover page'!$B$9-M1508)= 12,"12", IF(('1 - Cover page'!$B$9-M1508)= 13,"13", IF(('1 - Cover page'!$B$9-M1508)= 14,"14", IF(('1 - Cover page'!$B$9-M1508)= 15,"15",  ""))))))))))))))))</f>
        <v>0</v>
      </c>
      <c r="Z1508" t="str">
        <f>IF(('1 - Cover page'!$B$9-I1508)=0,"0", IF(('1 - Cover page'!$B$9-I1508)= 1,"1", IF(('1 - Cover page'!$B$9-I1508)= 2,"2", IF(('1 - Cover page'!$B$9-I1508)= 3,"3", IF(('1 - Cover page'!$B$9-I1508)= 4,"4", IF(('1 - Cover page'!$B$9-I1508)= 5,"5", IF(('1 - Cover page'!$B$9-I1508)= 6,"6", IF(('1 - Cover page'!$B$9-I1508)= 7,"7", IF(('1 - Cover page'!$B$9-I1508)= 8,"8", IF(('1 - Cover page'!$B$9-I1508)= 9,"9", IF(('1 - Cover page'!$B$9-I1508)= 10,"10", IF(('1 - Cover page'!$B$9-I1508)= 11,"11", IF(('1 - Cover page'!$B$9-I1508)= 12,"12", IF(('1 - Cover page'!$B$9-I1508)= 13,"13", IF(('1 - Cover page'!$B$9-I1508)= 14,"14", IF(('1 - Cover page'!$B$9-I1508)= 15,"15",  ""))))))))))))))))</f>
        <v>0</v>
      </c>
      <c r="AA1508" t="e">
        <f>VLOOKUP(E1508,'Age group'!$A$2:$B$7,2,TRUE)</f>
        <v>#N/A</v>
      </c>
    </row>
    <row r="1509" spans="1:27" ht="12.75" x14ac:dyDescent="0.2">
      <c r="A1509" s="30">
        <v>1506</v>
      </c>
      <c r="B1509" s="31"/>
      <c r="C1509" s="31"/>
      <c r="D1509" s="32"/>
      <c r="E1509" s="104"/>
      <c r="F1509" s="31"/>
      <c r="G1509" s="31"/>
      <c r="H1509" s="33"/>
      <c r="I1509" s="16"/>
      <c r="J1509" s="34"/>
      <c r="K1509" s="34"/>
      <c r="L1509" s="35"/>
      <c r="M1509" s="36"/>
      <c r="N1509" s="37"/>
      <c r="O1509" s="37"/>
      <c r="P1509" s="37"/>
      <c r="Q1509" s="38"/>
      <c r="R1509" s="38"/>
      <c r="S1509" s="37"/>
      <c r="T1509" s="39"/>
      <c r="U1509" s="39"/>
      <c r="V1509" s="40"/>
      <c r="X1509" t="str">
        <f>IF(('1 - Cover page'!$B$9-M1509)&lt;6,"&lt;=5 Days","&gt;5 Days")</f>
        <v>&lt;=5 Days</v>
      </c>
      <c r="Y1509" t="str">
        <f>IF(('1 - Cover page'!$B$9-M1509)=0,"0", IF(('1 - Cover page'!$B$9-M1509)= 1,"1", IF(('1 - Cover page'!$B$9-M1509)= 2,"2", IF(('1 - Cover page'!$B$9-M1509)= 3,"3", IF(('1 - Cover page'!$B$9-M1509)= 4,"4", IF(('1 - Cover page'!$B$9-M1509)= 5,"5", IF(('1 - Cover page'!$B$9-M1509)= 6,"6", IF(('1 - Cover page'!$B$9-M1509)= 7,"7", IF(('1 - Cover page'!$B$9-M1509)= 8,"8", IF(('1 - Cover page'!$B$9-M1509)= 9,"9", IF(('1 - Cover page'!$B$9-M1509)= 10,"10", IF(('1 - Cover page'!$B$9-M1509)= 11,"11", IF(('1 - Cover page'!$B$9-M1509)= 12,"12", IF(('1 - Cover page'!$B$9-M1509)= 13,"13", IF(('1 - Cover page'!$B$9-M1509)= 14,"14", IF(('1 - Cover page'!$B$9-M1509)= 15,"15",  ""))))))))))))))))</f>
        <v>0</v>
      </c>
      <c r="Z1509" t="str">
        <f>IF(('1 - Cover page'!$B$9-I1509)=0,"0", IF(('1 - Cover page'!$B$9-I1509)= 1,"1", IF(('1 - Cover page'!$B$9-I1509)= 2,"2", IF(('1 - Cover page'!$B$9-I1509)= 3,"3", IF(('1 - Cover page'!$B$9-I1509)= 4,"4", IF(('1 - Cover page'!$B$9-I1509)= 5,"5", IF(('1 - Cover page'!$B$9-I1509)= 6,"6", IF(('1 - Cover page'!$B$9-I1509)= 7,"7", IF(('1 - Cover page'!$B$9-I1509)= 8,"8", IF(('1 - Cover page'!$B$9-I1509)= 9,"9", IF(('1 - Cover page'!$B$9-I1509)= 10,"10", IF(('1 - Cover page'!$B$9-I1509)= 11,"11", IF(('1 - Cover page'!$B$9-I1509)= 12,"12", IF(('1 - Cover page'!$B$9-I1509)= 13,"13", IF(('1 - Cover page'!$B$9-I1509)= 14,"14", IF(('1 - Cover page'!$B$9-I1509)= 15,"15",  ""))))))))))))))))</f>
        <v>0</v>
      </c>
      <c r="AA1509" t="e">
        <f>VLOOKUP(E1509,'Age group'!$A$2:$B$7,2,TRUE)</f>
        <v>#N/A</v>
      </c>
    </row>
    <row r="1510" spans="1:27" ht="12.75" x14ac:dyDescent="0.2">
      <c r="A1510" s="30">
        <v>1507</v>
      </c>
      <c r="B1510" s="31"/>
      <c r="C1510" s="31"/>
      <c r="D1510" s="32"/>
      <c r="E1510" s="104"/>
      <c r="F1510" s="31"/>
      <c r="G1510" s="31"/>
      <c r="H1510" s="33"/>
      <c r="I1510" s="16"/>
      <c r="J1510" s="34"/>
      <c r="K1510" s="34"/>
      <c r="L1510" s="35"/>
      <c r="M1510" s="36"/>
      <c r="N1510" s="37"/>
      <c r="O1510" s="37"/>
      <c r="P1510" s="37"/>
      <c r="Q1510" s="38"/>
      <c r="R1510" s="38"/>
      <c r="S1510" s="37"/>
      <c r="T1510" s="39"/>
      <c r="U1510" s="39"/>
      <c r="V1510" s="40"/>
      <c r="X1510" t="str">
        <f>IF(('1 - Cover page'!$B$9-M1510)&lt;6,"&lt;=5 Days","&gt;5 Days")</f>
        <v>&lt;=5 Days</v>
      </c>
      <c r="Y1510" t="str">
        <f>IF(('1 - Cover page'!$B$9-M1510)=0,"0", IF(('1 - Cover page'!$B$9-M1510)= 1,"1", IF(('1 - Cover page'!$B$9-M1510)= 2,"2", IF(('1 - Cover page'!$B$9-M1510)= 3,"3", IF(('1 - Cover page'!$B$9-M1510)= 4,"4", IF(('1 - Cover page'!$B$9-M1510)= 5,"5", IF(('1 - Cover page'!$B$9-M1510)= 6,"6", IF(('1 - Cover page'!$B$9-M1510)= 7,"7", IF(('1 - Cover page'!$B$9-M1510)= 8,"8", IF(('1 - Cover page'!$B$9-M1510)= 9,"9", IF(('1 - Cover page'!$B$9-M1510)= 10,"10", IF(('1 - Cover page'!$B$9-M1510)= 11,"11", IF(('1 - Cover page'!$B$9-M1510)= 12,"12", IF(('1 - Cover page'!$B$9-M1510)= 13,"13", IF(('1 - Cover page'!$B$9-M1510)= 14,"14", IF(('1 - Cover page'!$B$9-M1510)= 15,"15",  ""))))))))))))))))</f>
        <v>0</v>
      </c>
      <c r="Z1510" t="str">
        <f>IF(('1 - Cover page'!$B$9-I1510)=0,"0", IF(('1 - Cover page'!$B$9-I1510)= 1,"1", IF(('1 - Cover page'!$B$9-I1510)= 2,"2", IF(('1 - Cover page'!$B$9-I1510)= 3,"3", IF(('1 - Cover page'!$B$9-I1510)= 4,"4", IF(('1 - Cover page'!$B$9-I1510)= 5,"5", IF(('1 - Cover page'!$B$9-I1510)= 6,"6", IF(('1 - Cover page'!$B$9-I1510)= 7,"7", IF(('1 - Cover page'!$B$9-I1510)= 8,"8", IF(('1 - Cover page'!$B$9-I1510)= 9,"9", IF(('1 - Cover page'!$B$9-I1510)= 10,"10", IF(('1 - Cover page'!$B$9-I1510)= 11,"11", IF(('1 - Cover page'!$B$9-I1510)= 12,"12", IF(('1 - Cover page'!$B$9-I1510)= 13,"13", IF(('1 - Cover page'!$B$9-I1510)= 14,"14", IF(('1 - Cover page'!$B$9-I1510)= 15,"15",  ""))))))))))))))))</f>
        <v>0</v>
      </c>
      <c r="AA1510" t="e">
        <f>VLOOKUP(E1510,'Age group'!$A$2:$B$7,2,TRUE)</f>
        <v>#N/A</v>
      </c>
    </row>
    <row r="1511" spans="1:27" ht="12.75" x14ac:dyDescent="0.2">
      <c r="A1511" s="30">
        <v>1508</v>
      </c>
      <c r="B1511" s="31"/>
      <c r="C1511" s="31"/>
      <c r="D1511" s="32"/>
      <c r="E1511" s="104"/>
      <c r="F1511" s="31"/>
      <c r="G1511" s="31"/>
      <c r="H1511" s="33"/>
      <c r="I1511" s="16"/>
      <c r="J1511" s="34"/>
      <c r="K1511" s="34"/>
      <c r="L1511" s="35"/>
      <c r="M1511" s="36"/>
      <c r="N1511" s="37"/>
      <c r="O1511" s="37"/>
      <c r="P1511" s="37"/>
      <c r="Q1511" s="38"/>
      <c r="R1511" s="38"/>
      <c r="S1511" s="37"/>
      <c r="T1511" s="39"/>
      <c r="U1511" s="39"/>
      <c r="V1511" s="40"/>
      <c r="X1511" t="str">
        <f>IF(('1 - Cover page'!$B$9-M1511)&lt;6,"&lt;=5 Days","&gt;5 Days")</f>
        <v>&lt;=5 Days</v>
      </c>
      <c r="Y1511" t="str">
        <f>IF(('1 - Cover page'!$B$9-M1511)=0,"0", IF(('1 - Cover page'!$B$9-M1511)= 1,"1", IF(('1 - Cover page'!$B$9-M1511)= 2,"2", IF(('1 - Cover page'!$B$9-M1511)= 3,"3", IF(('1 - Cover page'!$B$9-M1511)= 4,"4", IF(('1 - Cover page'!$B$9-M1511)= 5,"5", IF(('1 - Cover page'!$B$9-M1511)= 6,"6", IF(('1 - Cover page'!$B$9-M1511)= 7,"7", IF(('1 - Cover page'!$B$9-M1511)= 8,"8", IF(('1 - Cover page'!$B$9-M1511)= 9,"9", IF(('1 - Cover page'!$B$9-M1511)= 10,"10", IF(('1 - Cover page'!$B$9-M1511)= 11,"11", IF(('1 - Cover page'!$B$9-M1511)= 12,"12", IF(('1 - Cover page'!$B$9-M1511)= 13,"13", IF(('1 - Cover page'!$B$9-M1511)= 14,"14", IF(('1 - Cover page'!$B$9-M1511)= 15,"15",  ""))))))))))))))))</f>
        <v>0</v>
      </c>
      <c r="Z1511" t="str">
        <f>IF(('1 - Cover page'!$B$9-I1511)=0,"0", IF(('1 - Cover page'!$B$9-I1511)= 1,"1", IF(('1 - Cover page'!$B$9-I1511)= 2,"2", IF(('1 - Cover page'!$B$9-I1511)= 3,"3", IF(('1 - Cover page'!$B$9-I1511)= 4,"4", IF(('1 - Cover page'!$B$9-I1511)= 5,"5", IF(('1 - Cover page'!$B$9-I1511)= 6,"6", IF(('1 - Cover page'!$B$9-I1511)= 7,"7", IF(('1 - Cover page'!$B$9-I1511)= 8,"8", IF(('1 - Cover page'!$B$9-I1511)= 9,"9", IF(('1 - Cover page'!$B$9-I1511)= 10,"10", IF(('1 - Cover page'!$B$9-I1511)= 11,"11", IF(('1 - Cover page'!$B$9-I1511)= 12,"12", IF(('1 - Cover page'!$B$9-I1511)= 13,"13", IF(('1 - Cover page'!$B$9-I1511)= 14,"14", IF(('1 - Cover page'!$B$9-I1511)= 15,"15",  ""))))))))))))))))</f>
        <v>0</v>
      </c>
      <c r="AA1511" t="e">
        <f>VLOOKUP(E1511,'Age group'!$A$2:$B$7,2,TRUE)</f>
        <v>#N/A</v>
      </c>
    </row>
    <row r="1512" spans="1:27" ht="12.75" x14ac:dyDescent="0.2">
      <c r="A1512" s="30">
        <v>1509</v>
      </c>
      <c r="B1512" s="31"/>
      <c r="C1512" s="31"/>
      <c r="D1512" s="32"/>
      <c r="E1512" s="104"/>
      <c r="F1512" s="31"/>
      <c r="G1512" s="31"/>
      <c r="H1512" s="33"/>
      <c r="I1512" s="16"/>
      <c r="J1512" s="34"/>
      <c r="K1512" s="34"/>
      <c r="L1512" s="35"/>
      <c r="M1512" s="36"/>
      <c r="N1512" s="37"/>
      <c r="O1512" s="37"/>
      <c r="P1512" s="37"/>
      <c r="Q1512" s="38"/>
      <c r="R1512" s="38"/>
      <c r="S1512" s="37"/>
      <c r="T1512" s="39"/>
      <c r="U1512" s="39"/>
      <c r="V1512" s="40"/>
      <c r="X1512" t="str">
        <f>IF(('1 - Cover page'!$B$9-M1512)&lt;6,"&lt;=5 Days","&gt;5 Days")</f>
        <v>&lt;=5 Days</v>
      </c>
      <c r="Y1512" t="str">
        <f>IF(('1 - Cover page'!$B$9-M1512)=0,"0", IF(('1 - Cover page'!$B$9-M1512)= 1,"1", IF(('1 - Cover page'!$B$9-M1512)= 2,"2", IF(('1 - Cover page'!$B$9-M1512)= 3,"3", IF(('1 - Cover page'!$B$9-M1512)= 4,"4", IF(('1 - Cover page'!$B$9-M1512)= 5,"5", IF(('1 - Cover page'!$B$9-M1512)= 6,"6", IF(('1 - Cover page'!$B$9-M1512)= 7,"7", IF(('1 - Cover page'!$B$9-M1512)= 8,"8", IF(('1 - Cover page'!$B$9-M1512)= 9,"9", IF(('1 - Cover page'!$B$9-M1512)= 10,"10", IF(('1 - Cover page'!$B$9-M1512)= 11,"11", IF(('1 - Cover page'!$B$9-M1512)= 12,"12", IF(('1 - Cover page'!$B$9-M1512)= 13,"13", IF(('1 - Cover page'!$B$9-M1512)= 14,"14", IF(('1 - Cover page'!$B$9-M1512)= 15,"15",  ""))))))))))))))))</f>
        <v>0</v>
      </c>
      <c r="Z1512" t="str">
        <f>IF(('1 - Cover page'!$B$9-I1512)=0,"0", IF(('1 - Cover page'!$B$9-I1512)= 1,"1", IF(('1 - Cover page'!$B$9-I1512)= 2,"2", IF(('1 - Cover page'!$B$9-I1512)= 3,"3", IF(('1 - Cover page'!$B$9-I1512)= 4,"4", IF(('1 - Cover page'!$B$9-I1512)= 5,"5", IF(('1 - Cover page'!$B$9-I1512)= 6,"6", IF(('1 - Cover page'!$B$9-I1512)= 7,"7", IF(('1 - Cover page'!$B$9-I1512)= 8,"8", IF(('1 - Cover page'!$B$9-I1512)= 9,"9", IF(('1 - Cover page'!$B$9-I1512)= 10,"10", IF(('1 - Cover page'!$B$9-I1512)= 11,"11", IF(('1 - Cover page'!$B$9-I1512)= 12,"12", IF(('1 - Cover page'!$B$9-I1512)= 13,"13", IF(('1 - Cover page'!$B$9-I1512)= 14,"14", IF(('1 - Cover page'!$B$9-I1512)= 15,"15",  ""))))))))))))))))</f>
        <v>0</v>
      </c>
      <c r="AA1512" t="e">
        <f>VLOOKUP(E1512,'Age group'!$A$2:$B$7,2,TRUE)</f>
        <v>#N/A</v>
      </c>
    </row>
    <row r="1513" spans="1:27" ht="12.75" x14ac:dyDescent="0.2">
      <c r="A1513" s="30">
        <v>1510</v>
      </c>
      <c r="B1513" s="31"/>
      <c r="C1513" s="31"/>
      <c r="D1513" s="32"/>
      <c r="E1513" s="104"/>
      <c r="F1513" s="31"/>
      <c r="G1513" s="31"/>
      <c r="H1513" s="33"/>
      <c r="I1513" s="16"/>
      <c r="J1513" s="34"/>
      <c r="K1513" s="34"/>
      <c r="L1513" s="35"/>
      <c r="M1513" s="36"/>
      <c r="N1513" s="37"/>
      <c r="O1513" s="37"/>
      <c r="P1513" s="37"/>
      <c r="Q1513" s="38"/>
      <c r="R1513" s="38"/>
      <c r="S1513" s="37"/>
      <c r="T1513" s="39"/>
      <c r="U1513" s="39"/>
      <c r="V1513" s="40"/>
      <c r="X1513" t="str">
        <f>IF(('1 - Cover page'!$B$9-M1513)&lt;6,"&lt;=5 Days","&gt;5 Days")</f>
        <v>&lt;=5 Days</v>
      </c>
      <c r="Y1513" t="str">
        <f>IF(('1 - Cover page'!$B$9-M1513)=0,"0", IF(('1 - Cover page'!$B$9-M1513)= 1,"1", IF(('1 - Cover page'!$B$9-M1513)= 2,"2", IF(('1 - Cover page'!$B$9-M1513)= 3,"3", IF(('1 - Cover page'!$B$9-M1513)= 4,"4", IF(('1 - Cover page'!$B$9-M1513)= 5,"5", IF(('1 - Cover page'!$B$9-M1513)= 6,"6", IF(('1 - Cover page'!$B$9-M1513)= 7,"7", IF(('1 - Cover page'!$B$9-M1513)= 8,"8", IF(('1 - Cover page'!$B$9-M1513)= 9,"9", IF(('1 - Cover page'!$B$9-M1513)= 10,"10", IF(('1 - Cover page'!$B$9-M1513)= 11,"11", IF(('1 - Cover page'!$B$9-M1513)= 12,"12", IF(('1 - Cover page'!$B$9-M1513)= 13,"13", IF(('1 - Cover page'!$B$9-M1513)= 14,"14", IF(('1 - Cover page'!$B$9-M1513)= 15,"15",  ""))))))))))))))))</f>
        <v>0</v>
      </c>
      <c r="Z1513" t="str">
        <f>IF(('1 - Cover page'!$B$9-I1513)=0,"0", IF(('1 - Cover page'!$B$9-I1513)= 1,"1", IF(('1 - Cover page'!$B$9-I1513)= 2,"2", IF(('1 - Cover page'!$B$9-I1513)= 3,"3", IF(('1 - Cover page'!$B$9-I1513)= 4,"4", IF(('1 - Cover page'!$B$9-I1513)= 5,"5", IF(('1 - Cover page'!$B$9-I1513)= 6,"6", IF(('1 - Cover page'!$B$9-I1513)= 7,"7", IF(('1 - Cover page'!$B$9-I1513)= 8,"8", IF(('1 - Cover page'!$B$9-I1513)= 9,"9", IF(('1 - Cover page'!$B$9-I1513)= 10,"10", IF(('1 - Cover page'!$B$9-I1513)= 11,"11", IF(('1 - Cover page'!$B$9-I1513)= 12,"12", IF(('1 - Cover page'!$B$9-I1513)= 13,"13", IF(('1 - Cover page'!$B$9-I1513)= 14,"14", IF(('1 - Cover page'!$B$9-I1513)= 15,"15",  ""))))))))))))))))</f>
        <v>0</v>
      </c>
      <c r="AA1513" t="e">
        <f>VLOOKUP(E1513,'Age group'!$A$2:$B$7,2,TRUE)</f>
        <v>#N/A</v>
      </c>
    </row>
    <row r="1514" spans="1:27" ht="12.75" x14ac:dyDescent="0.2">
      <c r="A1514" s="30">
        <v>1511</v>
      </c>
      <c r="B1514" s="31"/>
      <c r="C1514" s="31"/>
      <c r="D1514" s="32"/>
      <c r="E1514" s="104"/>
      <c r="F1514" s="31"/>
      <c r="G1514" s="31"/>
      <c r="H1514" s="33"/>
      <c r="I1514" s="16"/>
      <c r="J1514" s="34"/>
      <c r="K1514" s="34"/>
      <c r="L1514" s="35"/>
      <c r="M1514" s="36"/>
      <c r="N1514" s="37"/>
      <c r="O1514" s="37"/>
      <c r="P1514" s="37"/>
      <c r="Q1514" s="38"/>
      <c r="R1514" s="38"/>
      <c r="S1514" s="37"/>
      <c r="T1514" s="39"/>
      <c r="U1514" s="39"/>
      <c r="V1514" s="40"/>
      <c r="X1514" t="str">
        <f>IF(('1 - Cover page'!$B$9-M1514)&lt;6,"&lt;=5 Days","&gt;5 Days")</f>
        <v>&lt;=5 Days</v>
      </c>
      <c r="Y1514" t="str">
        <f>IF(('1 - Cover page'!$B$9-M1514)=0,"0", IF(('1 - Cover page'!$B$9-M1514)= 1,"1", IF(('1 - Cover page'!$B$9-M1514)= 2,"2", IF(('1 - Cover page'!$B$9-M1514)= 3,"3", IF(('1 - Cover page'!$B$9-M1514)= 4,"4", IF(('1 - Cover page'!$B$9-M1514)= 5,"5", IF(('1 - Cover page'!$B$9-M1514)= 6,"6", IF(('1 - Cover page'!$B$9-M1514)= 7,"7", IF(('1 - Cover page'!$B$9-M1514)= 8,"8", IF(('1 - Cover page'!$B$9-M1514)= 9,"9", IF(('1 - Cover page'!$B$9-M1514)= 10,"10", IF(('1 - Cover page'!$B$9-M1514)= 11,"11", IF(('1 - Cover page'!$B$9-M1514)= 12,"12", IF(('1 - Cover page'!$B$9-M1514)= 13,"13", IF(('1 - Cover page'!$B$9-M1514)= 14,"14", IF(('1 - Cover page'!$B$9-M1514)= 15,"15",  ""))))))))))))))))</f>
        <v>0</v>
      </c>
      <c r="Z1514" t="str">
        <f>IF(('1 - Cover page'!$B$9-I1514)=0,"0", IF(('1 - Cover page'!$B$9-I1514)= 1,"1", IF(('1 - Cover page'!$B$9-I1514)= 2,"2", IF(('1 - Cover page'!$B$9-I1514)= 3,"3", IF(('1 - Cover page'!$B$9-I1514)= 4,"4", IF(('1 - Cover page'!$B$9-I1514)= 5,"5", IF(('1 - Cover page'!$B$9-I1514)= 6,"6", IF(('1 - Cover page'!$B$9-I1514)= 7,"7", IF(('1 - Cover page'!$B$9-I1514)= 8,"8", IF(('1 - Cover page'!$B$9-I1514)= 9,"9", IF(('1 - Cover page'!$B$9-I1514)= 10,"10", IF(('1 - Cover page'!$B$9-I1514)= 11,"11", IF(('1 - Cover page'!$B$9-I1514)= 12,"12", IF(('1 - Cover page'!$B$9-I1514)= 13,"13", IF(('1 - Cover page'!$B$9-I1514)= 14,"14", IF(('1 - Cover page'!$B$9-I1514)= 15,"15",  ""))))))))))))))))</f>
        <v>0</v>
      </c>
      <c r="AA1514" t="e">
        <f>VLOOKUP(E1514,'Age group'!$A$2:$B$7,2,TRUE)</f>
        <v>#N/A</v>
      </c>
    </row>
    <row r="1515" spans="1:27" ht="12.75" x14ac:dyDescent="0.2">
      <c r="A1515" s="30">
        <v>1512</v>
      </c>
      <c r="B1515" s="31"/>
      <c r="C1515" s="31"/>
      <c r="D1515" s="32"/>
      <c r="E1515" s="104"/>
      <c r="F1515" s="31"/>
      <c r="G1515" s="31"/>
      <c r="H1515" s="33"/>
      <c r="I1515" s="16"/>
      <c r="J1515" s="34"/>
      <c r="K1515" s="34"/>
      <c r="L1515" s="35"/>
      <c r="M1515" s="36"/>
      <c r="N1515" s="37"/>
      <c r="O1515" s="37"/>
      <c r="P1515" s="37"/>
      <c r="Q1515" s="38"/>
      <c r="R1515" s="38"/>
      <c r="S1515" s="37"/>
      <c r="T1515" s="39"/>
      <c r="U1515" s="39"/>
      <c r="V1515" s="40"/>
      <c r="X1515" t="str">
        <f>IF(('1 - Cover page'!$B$9-M1515)&lt;6,"&lt;=5 Days","&gt;5 Days")</f>
        <v>&lt;=5 Days</v>
      </c>
      <c r="Y1515" t="str">
        <f>IF(('1 - Cover page'!$B$9-M1515)=0,"0", IF(('1 - Cover page'!$B$9-M1515)= 1,"1", IF(('1 - Cover page'!$B$9-M1515)= 2,"2", IF(('1 - Cover page'!$B$9-M1515)= 3,"3", IF(('1 - Cover page'!$B$9-M1515)= 4,"4", IF(('1 - Cover page'!$B$9-M1515)= 5,"5", IF(('1 - Cover page'!$B$9-M1515)= 6,"6", IF(('1 - Cover page'!$B$9-M1515)= 7,"7", IF(('1 - Cover page'!$B$9-M1515)= 8,"8", IF(('1 - Cover page'!$B$9-M1515)= 9,"9", IF(('1 - Cover page'!$B$9-M1515)= 10,"10", IF(('1 - Cover page'!$B$9-M1515)= 11,"11", IF(('1 - Cover page'!$B$9-M1515)= 12,"12", IF(('1 - Cover page'!$B$9-M1515)= 13,"13", IF(('1 - Cover page'!$B$9-M1515)= 14,"14", IF(('1 - Cover page'!$B$9-M1515)= 15,"15",  ""))))))))))))))))</f>
        <v>0</v>
      </c>
      <c r="Z1515" t="str">
        <f>IF(('1 - Cover page'!$B$9-I1515)=0,"0", IF(('1 - Cover page'!$B$9-I1515)= 1,"1", IF(('1 - Cover page'!$B$9-I1515)= 2,"2", IF(('1 - Cover page'!$B$9-I1515)= 3,"3", IF(('1 - Cover page'!$B$9-I1515)= 4,"4", IF(('1 - Cover page'!$B$9-I1515)= 5,"5", IF(('1 - Cover page'!$B$9-I1515)= 6,"6", IF(('1 - Cover page'!$B$9-I1515)= 7,"7", IF(('1 - Cover page'!$B$9-I1515)= 8,"8", IF(('1 - Cover page'!$B$9-I1515)= 9,"9", IF(('1 - Cover page'!$B$9-I1515)= 10,"10", IF(('1 - Cover page'!$B$9-I1515)= 11,"11", IF(('1 - Cover page'!$B$9-I1515)= 12,"12", IF(('1 - Cover page'!$B$9-I1515)= 13,"13", IF(('1 - Cover page'!$B$9-I1515)= 14,"14", IF(('1 - Cover page'!$B$9-I1515)= 15,"15",  ""))))))))))))))))</f>
        <v>0</v>
      </c>
      <c r="AA1515" t="e">
        <f>VLOOKUP(E1515,'Age group'!$A$2:$B$7,2,TRUE)</f>
        <v>#N/A</v>
      </c>
    </row>
    <row r="1516" spans="1:27" ht="12.75" x14ac:dyDescent="0.2">
      <c r="A1516" s="30">
        <v>1513</v>
      </c>
      <c r="B1516" s="31"/>
      <c r="C1516" s="31"/>
      <c r="D1516" s="32"/>
      <c r="E1516" s="104"/>
      <c r="F1516" s="31"/>
      <c r="G1516" s="31"/>
      <c r="H1516" s="33"/>
      <c r="I1516" s="16"/>
      <c r="J1516" s="34"/>
      <c r="K1516" s="34"/>
      <c r="L1516" s="35"/>
      <c r="M1516" s="36"/>
      <c r="N1516" s="37"/>
      <c r="O1516" s="37"/>
      <c r="P1516" s="37"/>
      <c r="Q1516" s="38"/>
      <c r="R1516" s="38"/>
      <c r="S1516" s="37"/>
      <c r="T1516" s="39"/>
      <c r="U1516" s="39"/>
      <c r="V1516" s="40"/>
      <c r="X1516" t="str">
        <f>IF(('1 - Cover page'!$B$9-M1516)&lt;6,"&lt;=5 Days","&gt;5 Days")</f>
        <v>&lt;=5 Days</v>
      </c>
      <c r="Y1516" t="str">
        <f>IF(('1 - Cover page'!$B$9-M1516)=0,"0", IF(('1 - Cover page'!$B$9-M1516)= 1,"1", IF(('1 - Cover page'!$B$9-M1516)= 2,"2", IF(('1 - Cover page'!$B$9-M1516)= 3,"3", IF(('1 - Cover page'!$B$9-M1516)= 4,"4", IF(('1 - Cover page'!$B$9-M1516)= 5,"5", IF(('1 - Cover page'!$B$9-M1516)= 6,"6", IF(('1 - Cover page'!$B$9-M1516)= 7,"7", IF(('1 - Cover page'!$B$9-M1516)= 8,"8", IF(('1 - Cover page'!$B$9-M1516)= 9,"9", IF(('1 - Cover page'!$B$9-M1516)= 10,"10", IF(('1 - Cover page'!$B$9-M1516)= 11,"11", IF(('1 - Cover page'!$B$9-M1516)= 12,"12", IF(('1 - Cover page'!$B$9-M1516)= 13,"13", IF(('1 - Cover page'!$B$9-M1516)= 14,"14", IF(('1 - Cover page'!$B$9-M1516)= 15,"15",  ""))))))))))))))))</f>
        <v>0</v>
      </c>
      <c r="Z1516" t="str">
        <f>IF(('1 - Cover page'!$B$9-I1516)=0,"0", IF(('1 - Cover page'!$B$9-I1516)= 1,"1", IF(('1 - Cover page'!$B$9-I1516)= 2,"2", IF(('1 - Cover page'!$B$9-I1516)= 3,"3", IF(('1 - Cover page'!$B$9-I1516)= 4,"4", IF(('1 - Cover page'!$B$9-I1516)= 5,"5", IF(('1 - Cover page'!$B$9-I1516)= 6,"6", IF(('1 - Cover page'!$B$9-I1516)= 7,"7", IF(('1 - Cover page'!$B$9-I1516)= 8,"8", IF(('1 - Cover page'!$B$9-I1516)= 9,"9", IF(('1 - Cover page'!$B$9-I1516)= 10,"10", IF(('1 - Cover page'!$B$9-I1516)= 11,"11", IF(('1 - Cover page'!$B$9-I1516)= 12,"12", IF(('1 - Cover page'!$B$9-I1516)= 13,"13", IF(('1 - Cover page'!$B$9-I1516)= 14,"14", IF(('1 - Cover page'!$B$9-I1516)= 15,"15",  ""))))))))))))))))</f>
        <v>0</v>
      </c>
      <c r="AA1516" t="e">
        <f>VLOOKUP(E1516,'Age group'!$A$2:$B$7,2,TRUE)</f>
        <v>#N/A</v>
      </c>
    </row>
    <row r="1517" spans="1:27" ht="12.75" x14ac:dyDescent="0.2">
      <c r="A1517" s="30">
        <v>1514</v>
      </c>
      <c r="B1517" s="31"/>
      <c r="C1517" s="31"/>
      <c r="D1517" s="32"/>
      <c r="E1517" s="104"/>
      <c r="F1517" s="31"/>
      <c r="G1517" s="31"/>
      <c r="H1517" s="33"/>
      <c r="I1517" s="16"/>
      <c r="J1517" s="34"/>
      <c r="K1517" s="34"/>
      <c r="L1517" s="35"/>
      <c r="M1517" s="36"/>
      <c r="N1517" s="37"/>
      <c r="O1517" s="37"/>
      <c r="P1517" s="37"/>
      <c r="Q1517" s="38"/>
      <c r="R1517" s="38"/>
      <c r="S1517" s="37"/>
      <c r="T1517" s="39"/>
      <c r="U1517" s="39"/>
      <c r="V1517" s="40"/>
      <c r="X1517" t="str">
        <f>IF(('1 - Cover page'!$B$9-M1517)&lt;6,"&lt;=5 Days","&gt;5 Days")</f>
        <v>&lt;=5 Days</v>
      </c>
      <c r="Y1517" t="str">
        <f>IF(('1 - Cover page'!$B$9-M1517)=0,"0", IF(('1 - Cover page'!$B$9-M1517)= 1,"1", IF(('1 - Cover page'!$B$9-M1517)= 2,"2", IF(('1 - Cover page'!$B$9-M1517)= 3,"3", IF(('1 - Cover page'!$B$9-M1517)= 4,"4", IF(('1 - Cover page'!$B$9-M1517)= 5,"5", IF(('1 - Cover page'!$B$9-M1517)= 6,"6", IF(('1 - Cover page'!$B$9-M1517)= 7,"7", IF(('1 - Cover page'!$B$9-M1517)= 8,"8", IF(('1 - Cover page'!$B$9-M1517)= 9,"9", IF(('1 - Cover page'!$B$9-M1517)= 10,"10", IF(('1 - Cover page'!$B$9-M1517)= 11,"11", IF(('1 - Cover page'!$B$9-M1517)= 12,"12", IF(('1 - Cover page'!$B$9-M1517)= 13,"13", IF(('1 - Cover page'!$B$9-M1517)= 14,"14", IF(('1 - Cover page'!$B$9-M1517)= 15,"15",  ""))))))))))))))))</f>
        <v>0</v>
      </c>
      <c r="Z1517" t="str">
        <f>IF(('1 - Cover page'!$B$9-I1517)=0,"0", IF(('1 - Cover page'!$B$9-I1517)= 1,"1", IF(('1 - Cover page'!$B$9-I1517)= 2,"2", IF(('1 - Cover page'!$B$9-I1517)= 3,"3", IF(('1 - Cover page'!$B$9-I1517)= 4,"4", IF(('1 - Cover page'!$B$9-I1517)= 5,"5", IF(('1 - Cover page'!$B$9-I1517)= 6,"6", IF(('1 - Cover page'!$B$9-I1517)= 7,"7", IF(('1 - Cover page'!$B$9-I1517)= 8,"8", IF(('1 - Cover page'!$B$9-I1517)= 9,"9", IF(('1 - Cover page'!$B$9-I1517)= 10,"10", IF(('1 - Cover page'!$B$9-I1517)= 11,"11", IF(('1 - Cover page'!$B$9-I1517)= 12,"12", IF(('1 - Cover page'!$B$9-I1517)= 13,"13", IF(('1 - Cover page'!$B$9-I1517)= 14,"14", IF(('1 - Cover page'!$B$9-I1517)= 15,"15",  ""))))))))))))))))</f>
        <v>0</v>
      </c>
      <c r="AA1517" t="e">
        <f>VLOOKUP(E1517,'Age group'!$A$2:$B$7,2,TRUE)</f>
        <v>#N/A</v>
      </c>
    </row>
    <row r="1518" spans="1:27" ht="12.75" x14ac:dyDescent="0.2">
      <c r="A1518" s="30">
        <v>1515</v>
      </c>
      <c r="B1518" s="31"/>
      <c r="C1518" s="31"/>
      <c r="D1518" s="32"/>
      <c r="E1518" s="104"/>
      <c r="F1518" s="31"/>
      <c r="G1518" s="31"/>
      <c r="H1518" s="33"/>
      <c r="I1518" s="16"/>
      <c r="J1518" s="34"/>
      <c r="K1518" s="34"/>
      <c r="L1518" s="35"/>
      <c r="M1518" s="36"/>
      <c r="N1518" s="37"/>
      <c r="O1518" s="37"/>
      <c r="P1518" s="37"/>
      <c r="Q1518" s="38"/>
      <c r="R1518" s="38"/>
      <c r="S1518" s="37"/>
      <c r="T1518" s="39"/>
      <c r="U1518" s="39"/>
      <c r="V1518" s="40"/>
      <c r="X1518" t="str">
        <f>IF(('1 - Cover page'!$B$9-M1518)&lt;6,"&lt;=5 Days","&gt;5 Days")</f>
        <v>&lt;=5 Days</v>
      </c>
      <c r="Y1518" t="str">
        <f>IF(('1 - Cover page'!$B$9-M1518)=0,"0", IF(('1 - Cover page'!$B$9-M1518)= 1,"1", IF(('1 - Cover page'!$B$9-M1518)= 2,"2", IF(('1 - Cover page'!$B$9-M1518)= 3,"3", IF(('1 - Cover page'!$B$9-M1518)= 4,"4", IF(('1 - Cover page'!$B$9-M1518)= 5,"5", IF(('1 - Cover page'!$B$9-M1518)= 6,"6", IF(('1 - Cover page'!$B$9-M1518)= 7,"7", IF(('1 - Cover page'!$B$9-M1518)= 8,"8", IF(('1 - Cover page'!$B$9-M1518)= 9,"9", IF(('1 - Cover page'!$B$9-M1518)= 10,"10", IF(('1 - Cover page'!$B$9-M1518)= 11,"11", IF(('1 - Cover page'!$B$9-M1518)= 12,"12", IF(('1 - Cover page'!$B$9-M1518)= 13,"13", IF(('1 - Cover page'!$B$9-M1518)= 14,"14", IF(('1 - Cover page'!$B$9-M1518)= 15,"15",  ""))))))))))))))))</f>
        <v>0</v>
      </c>
      <c r="Z1518" t="str">
        <f>IF(('1 - Cover page'!$B$9-I1518)=0,"0", IF(('1 - Cover page'!$B$9-I1518)= 1,"1", IF(('1 - Cover page'!$B$9-I1518)= 2,"2", IF(('1 - Cover page'!$B$9-I1518)= 3,"3", IF(('1 - Cover page'!$B$9-I1518)= 4,"4", IF(('1 - Cover page'!$B$9-I1518)= 5,"5", IF(('1 - Cover page'!$B$9-I1518)= 6,"6", IF(('1 - Cover page'!$B$9-I1518)= 7,"7", IF(('1 - Cover page'!$B$9-I1518)= 8,"8", IF(('1 - Cover page'!$B$9-I1518)= 9,"9", IF(('1 - Cover page'!$B$9-I1518)= 10,"10", IF(('1 - Cover page'!$B$9-I1518)= 11,"11", IF(('1 - Cover page'!$B$9-I1518)= 12,"12", IF(('1 - Cover page'!$B$9-I1518)= 13,"13", IF(('1 - Cover page'!$B$9-I1518)= 14,"14", IF(('1 - Cover page'!$B$9-I1518)= 15,"15",  ""))))))))))))))))</f>
        <v>0</v>
      </c>
      <c r="AA1518" t="e">
        <f>VLOOKUP(E1518,'Age group'!$A$2:$B$7,2,TRUE)</f>
        <v>#N/A</v>
      </c>
    </row>
    <row r="1519" spans="1:27" ht="12.75" x14ac:dyDescent="0.2">
      <c r="A1519" s="30">
        <v>1516</v>
      </c>
      <c r="B1519" s="31"/>
      <c r="C1519" s="31"/>
      <c r="D1519" s="32"/>
      <c r="E1519" s="104"/>
      <c r="F1519" s="31"/>
      <c r="G1519" s="31"/>
      <c r="H1519" s="33"/>
      <c r="I1519" s="16"/>
      <c r="J1519" s="34"/>
      <c r="K1519" s="34"/>
      <c r="L1519" s="35"/>
      <c r="M1519" s="36"/>
      <c r="N1519" s="37"/>
      <c r="O1519" s="37"/>
      <c r="P1519" s="37"/>
      <c r="Q1519" s="38"/>
      <c r="R1519" s="38"/>
      <c r="S1519" s="37"/>
      <c r="T1519" s="39"/>
      <c r="U1519" s="39"/>
      <c r="V1519" s="40"/>
      <c r="X1519" t="str">
        <f>IF(('1 - Cover page'!$B$9-M1519)&lt;6,"&lt;=5 Days","&gt;5 Days")</f>
        <v>&lt;=5 Days</v>
      </c>
      <c r="Y1519" t="str">
        <f>IF(('1 - Cover page'!$B$9-M1519)=0,"0", IF(('1 - Cover page'!$B$9-M1519)= 1,"1", IF(('1 - Cover page'!$B$9-M1519)= 2,"2", IF(('1 - Cover page'!$B$9-M1519)= 3,"3", IF(('1 - Cover page'!$B$9-M1519)= 4,"4", IF(('1 - Cover page'!$B$9-M1519)= 5,"5", IF(('1 - Cover page'!$B$9-M1519)= 6,"6", IF(('1 - Cover page'!$B$9-M1519)= 7,"7", IF(('1 - Cover page'!$B$9-M1519)= 8,"8", IF(('1 - Cover page'!$B$9-M1519)= 9,"9", IF(('1 - Cover page'!$B$9-M1519)= 10,"10", IF(('1 - Cover page'!$B$9-M1519)= 11,"11", IF(('1 - Cover page'!$B$9-M1519)= 12,"12", IF(('1 - Cover page'!$B$9-M1519)= 13,"13", IF(('1 - Cover page'!$B$9-M1519)= 14,"14", IF(('1 - Cover page'!$B$9-M1519)= 15,"15",  ""))))))))))))))))</f>
        <v>0</v>
      </c>
      <c r="Z1519" t="str">
        <f>IF(('1 - Cover page'!$B$9-I1519)=0,"0", IF(('1 - Cover page'!$B$9-I1519)= 1,"1", IF(('1 - Cover page'!$B$9-I1519)= 2,"2", IF(('1 - Cover page'!$B$9-I1519)= 3,"3", IF(('1 - Cover page'!$B$9-I1519)= 4,"4", IF(('1 - Cover page'!$B$9-I1519)= 5,"5", IF(('1 - Cover page'!$B$9-I1519)= 6,"6", IF(('1 - Cover page'!$B$9-I1519)= 7,"7", IF(('1 - Cover page'!$B$9-I1519)= 8,"8", IF(('1 - Cover page'!$B$9-I1519)= 9,"9", IF(('1 - Cover page'!$B$9-I1519)= 10,"10", IF(('1 - Cover page'!$B$9-I1519)= 11,"11", IF(('1 - Cover page'!$B$9-I1519)= 12,"12", IF(('1 - Cover page'!$B$9-I1519)= 13,"13", IF(('1 - Cover page'!$B$9-I1519)= 14,"14", IF(('1 - Cover page'!$B$9-I1519)= 15,"15",  ""))))))))))))))))</f>
        <v>0</v>
      </c>
      <c r="AA1519" t="e">
        <f>VLOOKUP(E1519,'Age group'!$A$2:$B$7,2,TRUE)</f>
        <v>#N/A</v>
      </c>
    </row>
    <row r="1520" spans="1:27" ht="12.75" x14ac:dyDescent="0.2">
      <c r="A1520" s="30">
        <v>1517</v>
      </c>
      <c r="B1520" s="31"/>
      <c r="C1520" s="31"/>
      <c r="D1520" s="32"/>
      <c r="E1520" s="104"/>
      <c r="F1520" s="31"/>
      <c r="G1520" s="31"/>
      <c r="H1520" s="33"/>
      <c r="I1520" s="16"/>
      <c r="J1520" s="34"/>
      <c r="K1520" s="34"/>
      <c r="L1520" s="35"/>
      <c r="M1520" s="36"/>
      <c r="N1520" s="37"/>
      <c r="O1520" s="37"/>
      <c r="P1520" s="37"/>
      <c r="Q1520" s="38"/>
      <c r="R1520" s="38"/>
      <c r="S1520" s="37"/>
      <c r="T1520" s="39"/>
      <c r="U1520" s="39"/>
      <c r="V1520" s="40"/>
      <c r="X1520" t="str">
        <f>IF(('1 - Cover page'!$B$9-M1520)&lt;6,"&lt;=5 Days","&gt;5 Days")</f>
        <v>&lt;=5 Days</v>
      </c>
      <c r="Y1520" t="str">
        <f>IF(('1 - Cover page'!$B$9-M1520)=0,"0", IF(('1 - Cover page'!$B$9-M1520)= 1,"1", IF(('1 - Cover page'!$B$9-M1520)= 2,"2", IF(('1 - Cover page'!$B$9-M1520)= 3,"3", IF(('1 - Cover page'!$B$9-M1520)= 4,"4", IF(('1 - Cover page'!$B$9-M1520)= 5,"5", IF(('1 - Cover page'!$B$9-M1520)= 6,"6", IF(('1 - Cover page'!$B$9-M1520)= 7,"7", IF(('1 - Cover page'!$B$9-M1520)= 8,"8", IF(('1 - Cover page'!$B$9-M1520)= 9,"9", IF(('1 - Cover page'!$B$9-M1520)= 10,"10", IF(('1 - Cover page'!$B$9-M1520)= 11,"11", IF(('1 - Cover page'!$B$9-M1520)= 12,"12", IF(('1 - Cover page'!$B$9-M1520)= 13,"13", IF(('1 - Cover page'!$B$9-M1520)= 14,"14", IF(('1 - Cover page'!$B$9-M1520)= 15,"15",  ""))))))))))))))))</f>
        <v>0</v>
      </c>
      <c r="Z1520" t="str">
        <f>IF(('1 - Cover page'!$B$9-I1520)=0,"0", IF(('1 - Cover page'!$B$9-I1520)= 1,"1", IF(('1 - Cover page'!$B$9-I1520)= 2,"2", IF(('1 - Cover page'!$B$9-I1520)= 3,"3", IF(('1 - Cover page'!$B$9-I1520)= 4,"4", IF(('1 - Cover page'!$B$9-I1520)= 5,"5", IF(('1 - Cover page'!$B$9-I1520)= 6,"6", IF(('1 - Cover page'!$B$9-I1520)= 7,"7", IF(('1 - Cover page'!$B$9-I1520)= 8,"8", IF(('1 - Cover page'!$B$9-I1520)= 9,"9", IF(('1 - Cover page'!$B$9-I1520)= 10,"10", IF(('1 - Cover page'!$B$9-I1520)= 11,"11", IF(('1 - Cover page'!$B$9-I1520)= 12,"12", IF(('1 - Cover page'!$B$9-I1520)= 13,"13", IF(('1 - Cover page'!$B$9-I1520)= 14,"14", IF(('1 - Cover page'!$B$9-I1520)= 15,"15",  ""))))))))))))))))</f>
        <v>0</v>
      </c>
      <c r="AA1520" t="e">
        <f>VLOOKUP(E1520,'Age group'!$A$2:$B$7,2,TRUE)</f>
        <v>#N/A</v>
      </c>
    </row>
    <row r="1521" spans="1:27" ht="12.75" x14ac:dyDescent="0.2">
      <c r="A1521" s="30">
        <v>1518</v>
      </c>
      <c r="B1521" s="31"/>
      <c r="C1521" s="31"/>
      <c r="D1521" s="32"/>
      <c r="E1521" s="104"/>
      <c r="F1521" s="31"/>
      <c r="G1521" s="31"/>
      <c r="H1521" s="33"/>
      <c r="I1521" s="16"/>
      <c r="J1521" s="34"/>
      <c r="K1521" s="34"/>
      <c r="L1521" s="35"/>
      <c r="M1521" s="36"/>
      <c r="N1521" s="37"/>
      <c r="O1521" s="37"/>
      <c r="P1521" s="37"/>
      <c r="Q1521" s="38"/>
      <c r="R1521" s="38"/>
      <c r="S1521" s="37"/>
      <c r="T1521" s="39"/>
      <c r="U1521" s="39"/>
      <c r="V1521" s="40"/>
      <c r="X1521" t="str">
        <f>IF(('1 - Cover page'!$B$9-M1521)&lt;6,"&lt;=5 Days","&gt;5 Days")</f>
        <v>&lt;=5 Days</v>
      </c>
      <c r="Y1521" t="str">
        <f>IF(('1 - Cover page'!$B$9-M1521)=0,"0", IF(('1 - Cover page'!$B$9-M1521)= 1,"1", IF(('1 - Cover page'!$B$9-M1521)= 2,"2", IF(('1 - Cover page'!$B$9-M1521)= 3,"3", IF(('1 - Cover page'!$B$9-M1521)= 4,"4", IF(('1 - Cover page'!$B$9-M1521)= 5,"5", IF(('1 - Cover page'!$B$9-M1521)= 6,"6", IF(('1 - Cover page'!$B$9-M1521)= 7,"7", IF(('1 - Cover page'!$B$9-M1521)= 8,"8", IF(('1 - Cover page'!$B$9-M1521)= 9,"9", IF(('1 - Cover page'!$B$9-M1521)= 10,"10", IF(('1 - Cover page'!$B$9-M1521)= 11,"11", IF(('1 - Cover page'!$B$9-M1521)= 12,"12", IF(('1 - Cover page'!$B$9-M1521)= 13,"13", IF(('1 - Cover page'!$B$9-M1521)= 14,"14", IF(('1 - Cover page'!$B$9-M1521)= 15,"15",  ""))))))))))))))))</f>
        <v>0</v>
      </c>
      <c r="Z1521" t="str">
        <f>IF(('1 - Cover page'!$B$9-I1521)=0,"0", IF(('1 - Cover page'!$B$9-I1521)= 1,"1", IF(('1 - Cover page'!$B$9-I1521)= 2,"2", IF(('1 - Cover page'!$B$9-I1521)= 3,"3", IF(('1 - Cover page'!$B$9-I1521)= 4,"4", IF(('1 - Cover page'!$B$9-I1521)= 5,"5", IF(('1 - Cover page'!$B$9-I1521)= 6,"6", IF(('1 - Cover page'!$B$9-I1521)= 7,"7", IF(('1 - Cover page'!$B$9-I1521)= 8,"8", IF(('1 - Cover page'!$B$9-I1521)= 9,"9", IF(('1 - Cover page'!$B$9-I1521)= 10,"10", IF(('1 - Cover page'!$B$9-I1521)= 11,"11", IF(('1 - Cover page'!$B$9-I1521)= 12,"12", IF(('1 - Cover page'!$B$9-I1521)= 13,"13", IF(('1 - Cover page'!$B$9-I1521)= 14,"14", IF(('1 - Cover page'!$B$9-I1521)= 15,"15",  ""))))))))))))))))</f>
        <v>0</v>
      </c>
      <c r="AA1521" t="e">
        <f>VLOOKUP(E1521,'Age group'!$A$2:$B$7,2,TRUE)</f>
        <v>#N/A</v>
      </c>
    </row>
    <row r="1522" spans="1:27" ht="12.75" x14ac:dyDescent="0.2">
      <c r="A1522" s="30">
        <v>1519</v>
      </c>
      <c r="B1522" s="31"/>
      <c r="C1522" s="31"/>
      <c r="D1522" s="32"/>
      <c r="E1522" s="104"/>
      <c r="F1522" s="31"/>
      <c r="G1522" s="31"/>
      <c r="H1522" s="33"/>
      <c r="I1522" s="16"/>
      <c r="J1522" s="34"/>
      <c r="K1522" s="34"/>
      <c r="L1522" s="35"/>
      <c r="M1522" s="36"/>
      <c r="N1522" s="37"/>
      <c r="O1522" s="37"/>
      <c r="P1522" s="37"/>
      <c r="Q1522" s="38"/>
      <c r="R1522" s="38"/>
      <c r="S1522" s="37"/>
      <c r="T1522" s="39"/>
      <c r="U1522" s="39"/>
      <c r="V1522" s="40"/>
      <c r="X1522" t="str">
        <f>IF(('1 - Cover page'!$B$9-M1522)&lt;6,"&lt;=5 Days","&gt;5 Days")</f>
        <v>&lt;=5 Days</v>
      </c>
      <c r="Y1522" t="str">
        <f>IF(('1 - Cover page'!$B$9-M1522)=0,"0", IF(('1 - Cover page'!$B$9-M1522)= 1,"1", IF(('1 - Cover page'!$B$9-M1522)= 2,"2", IF(('1 - Cover page'!$B$9-M1522)= 3,"3", IF(('1 - Cover page'!$B$9-M1522)= 4,"4", IF(('1 - Cover page'!$B$9-M1522)= 5,"5", IF(('1 - Cover page'!$B$9-M1522)= 6,"6", IF(('1 - Cover page'!$B$9-M1522)= 7,"7", IF(('1 - Cover page'!$B$9-M1522)= 8,"8", IF(('1 - Cover page'!$B$9-M1522)= 9,"9", IF(('1 - Cover page'!$B$9-M1522)= 10,"10", IF(('1 - Cover page'!$B$9-M1522)= 11,"11", IF(('1 - Cover page'!$B$9-M1522)= 12,"12", IF(('1 - Cover page'!$B$9-M1522)= 13,"13", IF(('1 - Cover page'!$B$9-M1522)= 14,"14", IF(('1 - Cover page'!$B$9-M1522)= 15,"15",  ""))))))))))))))))</f>
        <v>0</v>
      </c>
      <c r="Z1522" t="str">
        <f>IF(('1 - Cover page'!$B$9-I1522)=0,"0", IF(('1 - Cover page'!$B$9-I1522)= 1,"1", IF(('1 - Cover page'!$B$9-I1522)= 2,"2", IF(('1 - Cover page'!$B$9-I1522)= 3,"3", IF(('1 - Cover page'!$B$9-I1522)= 4,"4", IF(('1 - Cover page'!$B$9-I1522)= 5,"5", IF(('1 - Cover page'!$B$9-I1522)= 6,"6", IF(('1 - Cover page'!$B$9-I1522)= 7,"7", IF(('1 - Cover page'!$B$9-I1522)= 8,"8", IF(('1 - Cover page'!$B$9-I1522)= 9,"9", IF(('1 - Cover page'!$B$9-I1522)= 10,"10", IF(('1 - Cover page'!$B$9-I1522)= 11,"11", IF(('1 - Cover page'!$B$9-I1522)= 12,"12", IF(('1 - Cover page'!$B$9-I1522)= 13,"13", IF(('1 - Cover page'!$B$9-I1522)= 14,"14", IF(('1 - Cover page'!$B$9-I1522)= 15,"15",  ""))))))))))))))))</f>
        <v>0</v>
      </c>
      <c r="AA1522" t="e">
        <f>VLOOKUP(E1522,'Age group'!$A$2:$B$7,2,TRUE)</f>
        <v>#N/A</v>
      </c>
    </row>
    <row r="1523" spans="1:27" ht="12.75" x14ac:dyDescent="0.2">
      <c r="A1523" s="30">
        <v>1520</v>
      </c>
      <c r="B1523" s="31"/>
      <c r="C1523" s="31"/>
      <c r="D1523" s="32"/>
      <c r="E1523" s="104"/>
      <c r="F1523" s="31"/>
      <c r="G1523" s="31"/>
      <c r="H1523" s="33"/>
      <c r="I1523" s="16"/>
      <c r="J1523" s="34"/>
      <c r="K1523" s="34"/>
      <c r="L1523" s="35"/>
      <c r="M1523" s="36"/>
      <c r="N1523" s="37"/>
      <c r="O1523" s="37"/>
      <c r="P1523" s="37"/>
      <c r="Q1523" s="38"/>
      <c r="R1523" s="38"/>
      <c r="S1523" s="37"/>
      <c r="T1523" s="39"/>
      <c r="U1523" s="39"/>
      <c r="V1523" s="40"/>
      <c r="X1523" t="str">
        <f>IF(('1 - Cover page'!$B$9-M1523)&lt;6,"&lt;=5 Days","&gt;5 Days")</f>
        <v>&lt;=5 Days</v>
      </c>
      <c r="Y1523" t="str">
        <f>IF(('1 - Cover page'!$B$9-M1523)=0,"0", IF(('1 - Cover page'!$B$9-M1523)= 1,"1", IF(('1 - Cover page'!$B$9-M1523)= 2,"2", IF(('1 - Cover page'!$B$9-M1523)= 3,"3", IF(('1 - Cover page'!$B$9-M1523)= 4,"4", IF(('1 - Cover page'!$B$9-M1523)= 5,"5", IF(('1 - Cover page'!$B$9-M1523)= 6,"6", IF(('1 - Cover page'!$B$9-M1523)= 7,"7", IF(('1 - Cover page'!$B$9-M1523)= 8,"8", IF(('1 - Cover page'!$B$9-M1523)= 9,"9", IF(('1 - Cover page'!$B$9-M1523)= 10,"10", IF(('1 - Cover page'!$B$9-M1523)= 11,"11", IF(('1 - Cover page'!$B$9-M1523)= 12,"12", IF(('1 - Cover page'!$B$9-M1523)= 13,"13", IF(('1 - Cover page'!$B$9-M1523)= 14,"14", IF(('1 - Cover page'!$B$9-M1523)= 15,"15",  ""))))))))))))))))</f>
        <v>0</v>
      </c>
      <c r="Z1523" t="str">
        <f>IF(('1 - Cover page'!$B$9-I1523)=0,"0", IF(('1 - Cover page'!$B$9-I1523)= 1,"1", IF(('1 - Cover page'!$B$9-I1523)= 2,"2", IF(('1 - Cover page'!$B$9-I1523)= 3,"3", IF(('1 - Cover page'!$B$9-I1523)= 4,"4", IF(('1 - Cover page'!$B$9-I1523)= 5,"5", IF(('1 - Cover page'!$B$9-I1523)= 6,"6", IF(('1 - Cover page'!$B$9-I1523)= 7,"7", IF(('1 - Cover page'!$B$9-I1523)= 8,"8", IF(('1 - Cover page'!$B$9-I1523)= 9,"9", IF(('1 - Cover page'!$B$9-I1523)= 10,"10", IF(('1 - Cover page'!$B$9-I1523)= 11,"11", IF(('1 - Cover page'!$B$9-I1523)= 12,"12", IF(('1 - Cover page'!$B$9-I1523)= 13,"13", IF(('1 - Cover page'!$B$9-I1523)= 14,"14", IF(('1 - Cover page'!$B$9-I1523)= 15,"15",  ""))))))))))))))))</f>
        <v>0</v>
      </c>
      <c r="AA1523" t="e">
        <f>VLOOKUP(E1523,'Age group'!$A$2:$B$7,2,TRUE)</f>
        <v>#N/A</v>
      </c>
    </row>
    <row r="1524" spans="1:27" ht="12.75" x14ac:dyDescent="0.2">
      <c r="A1524" s="30">
        <v>1521</v>
      </c>
      <c r="B1524" s="31"/>
      <c r="C1524" s="31"/>
      <c r="D1524" s="32"/>
      <c r="E1524" s="104"/>
      <c r="F1524" s="31"/>
      <c r="G1524" s="31"/>
      <c r="H1524" s="33"/>
      <c r="I1524" s="16"/>
      <c r="J1524" s="34"/>
      <c r="K1524" s="34"/>
      <c r="L1524" s="35"/>
      <c r="M1524" s="36"/>
      <c r="N1524" s="37"/>
      <c r="O1524" s="37"/>
      <c r="P1524" s="37"/>
      <c r="Q1524" s="38"/>
      <c r="R1524" s="38"/>
      <c r="S1524" s="37"/>
      <c r="T1524" s="39"/>
      <c r="U1524" s="39"/>
      <c r="V1524" s="40"/>
      <c r="X1524" t="str">
        <f>IF(('1 - Cover page'!$B$9-M1524)&lt;6,"&lt;=5 Days","&gt;5 Days")</f>
        <v>&lt;=5 Days</v>
      </c>
      <c r="Y1524" t="str">
        <f>IF(('1 - Cover page'!$B$9-M1524)=0,"0", IF(('1 - Cover page'!$B$9-M1524)= 1,"1", IF(('1 - Cover page'!$B$9-M1524)= 2,"2", IF(('1 - Cover page'!$B$9-M1524)= 3,"3", IF(('1 - Cover page'!$B$9-M1524)= 4,"4", IF(('1 - Cover page'!$B$9-M1524)= 5,"5", IF(('1 - Cover page'!$B$9-M1524)= 6,"6", IF(('1 - Cover page'!$B$9-M1524)= 7,"7", IF(('1 - Cover page'!$B$9-M1524)= 8,"8", IF(('1 - Cover page'!$B$9-M1524)= 9,"9", IF(('1 - Cover page'!$B$9-M1524)= 10,"10", IF(('1 - Cover page'!$B$9-M1524)= 11,"11", IF(('1 - Cover page'!$B$9-M1524)= 12,"12", IF(('1 - Cover page'!$B$9-M1524)= 13,"13", IF(('1 - Cover page'!$B$9-M1524)= 14,"14", IF(('1 - Cover page'!$B$9-M1524)= 15,"15",  ""))))))))))))))))</f>
        <v>0</v>
      </c>
      <c r="Z1524" t="str">
        <f>IF(('1 - Cover page'!$B$9-I1524)=0,"0", IF(('1 - Cover page'!$B$9-I1524)= 1,"1", IF(('1 - Cover page'!$B$9-I1524)= 2,"2", IF(('1 - Cover page'!$B$9-I1524)= 3,"3", IF(('1 - Cover page'!$B$9-I1524)= 4,"4", IF(('1 - Cover page'!$B$9-I1524)= 5,"5", IF(('1 - Cover page'!$B$9-I1524)= 6,"6", IF(('1 - Cover page'!$B$9-I1524)= 7,"7", IF(('1 - Cover page'!$B$9-I1524)= 8,"8", IF(('1 - Cover page'!$B$9-I1524)= 9,"9", IF(('1 - Cover page'!$B$9-I1524)= 10,"10", IF(('1 - Cover page'!$B$9-I1524)= 11,"11", IF(('1 - Cover page'!$B$9-I1524)= 12,"12", IF(('1 - Cover page'!$B$9-I1524)= 13,"13", IF(('1 - Cover page'!$B$9-I1524)= 14,"14", IF(('1 - Cover page'!$B$9-I1524)= 15,"15",  ""))))))))))))))))</f>
        <v>0</v>
      </c>
      <c r="AA1524" t="e">
        <f>VLOOKUP(E1524,'Age group'!$A$2:$B$7,2,TRUE)</f>
        <v>#N/A</v>
      </c>
    </row>
    <row r="1525" spans="1:27" ht="12.75" x14ac:dyDescent="0.2">
      <c r="A1525" s="30">
        <v>1522</v>
      </c>
      <c r="B1525" s="31"/>
      <c r="C1525" s="31"/>
      <c r="D1525" s="32"/>
      <c r="E1525" s="104"/>
      <c r="F1525" s="31"/>
      <c r="G1525" s="31"/>
      <c r="H1525" s="33"/>
      <c r="I1525" s="16"/>
      <c r="J1525" s="34"/>
      <c r="K1525" s="34"/>
      <c r="L1525" s="35"/>
      <c r="M1525" s="36"/>
      <c r="N1525" s="37"/>
      <c r="O1525" s="37"/>
      <c r="P1525" s="37"/>
      <c r="Q1525" s="38"/>
      <c r="R1525" s="38"/>
      <c r="S1525" s="37"/>
      <c r="T1525" s="39"/>
      <c r="U1525" s="39"/>
      <c r="V1525" s="40"/>
      <c r="X1525" t="str">
        <f>IF(('1 - Cover page'!$B$9-M1525)&lt;6,"&lt;=5 Days","&gt;5 Days")</f>
        <v>&lt;=5 Days</v>
      </c>
      <c r="Y1525" t="str">
        <f>IF(('1 - Cover page'!$B$9-M1525)=0,"0", IF(('1 - Cover page'!$B$9-M1525)= 1,"1", IF(('1 - Cover page'!$B$9-M1525)= 2,"2", IF(('1 - Cover page'!$B$9-M1525)= 3,"3", IF(('1 - Cover page'!$B$9-M1525)= 4,"4", IF(('1 - Cover page'!$B$9-M1525)= 5,"5", IF(('1 - Cover page'!$B$9-M1525)= 6,"6", IF(('1 - Cover page'!$B$9-M1525)= 7,"7", IF(('1 - Cover page'!$B$9-M1525)= 8,"8", IF(('1 - Cover page'!$B$9-M1525)= 9,"9", IF(('1 - Cover page'!$B$9-M1525)= 10,"10", IF(('1 - Cover page'!$B$9-M1525)= 11,"11", IF(('1 - Cover page'!$B$9-M1525)= 12,"12", IF(('1 - Cover page'!$B$9-M1525)= 13,"13", IF(('1 - Cover page'!$B$9-M1525)= 14,"14", IF(('1 - Cover page'!$B$9-M1525)= 15,"15",  ""))))))))))))))))</f>
        <v>0</v>
      </c>
      <c r="Z1525" t="str">
        <f>IF(('1 - Cover page'!$B$9-I1525)=0,"0", IF(('1 - Cover page'!$B$9-I1525)= 1,"1", IF(('1 - Cover page'!$B$9-I1525)= 2,"2", IF(('1 - Cover page'!$B$9-I1525)= 3,"3", IF(('1 - Cover page'!$B$9-I1525)= 4,"4", IF(('1 - Cover page'!$B$9-I1525)= 5,"5", IF(('1 - Cover page'!$B$9-I1525)= 6,"6", IF(('1 - Cover page'!$B$9-I1525)= 7,"7", IF(('1 - Cover page'!$B$9-I1525)= 8,"8", IF(('1 - Cover page'!$B$9-I1525)= 9,"9", IF(('1 - Cover page'!$B$9-I1525)= 10,"10", IF(('1 - Cover page'!$B$9-I1525)= 11,"11", IF(('1 - Cover page'!$B$9-I1525)= 12,"12", IF(('1 - Cover page'!$B$9-I1525)= 13,"13", IF(('1 - Cover page'!$B$9-I1525)= 14,"14", IF(('1 - Cover page'!$B$9-I1525)= 15,"15",  ""))))))))))))))))</f>
        <v>0</v>
      </c>
      <c r="AA1525" t="e">
        <f>VLOOKUP(E1525,'Age group'!$A$2:$B$7,2,TRUE)</f>
        <v>#N/A</v>
      </c>
    </row>
    <row r="1526" spans="1:27" ht="12.75" x14ac:dyDescent="0.2">
      <c r="A1526" s="30">
        <v>1523</v>
      </c>
      <c r="B1526" s="31"/>
      <c r="C1526" s="31"/>
      <c r="D1526" s="32"/>
      <c r="E1526" s="104"/>
      <c r="F1526" s="31"/>
      <c r="G1526" s="31"/>
      <c r="H1526" s="33"/>
      <c r="I1526" s="16"/>
      <c r="J1526" s="34"/>
      <c r="K1526" s="34"/>
      <c r="L1526" s="35"/>
      <c r="M1526" s="36"/>
      <c r="N1526" s="37"/>
      <c r="O1526" s="37"/>
      <c r="P1526" s="37"/>
      <c r="Q1526" s="38"/>
      <c r="R1526" s="38"/>
      <c r="S1526" s="37"/>
      <c r="T1526" s="39"/>
      <c r="U1526" s="39"/>
      <c r="V1526" s="40"/>
      <c r="X1526" t="str">
        <f>IF(('1 - Cover page'!$B$9-M1526)&lt;6,"&lt;=5 Days","&gt;5 Days")</f>
        <v>&lt;=5 Days</v>
      </c>
      <c r="Y1526" t="str">
        <f>IF(('1 - Cover page'!$B$9-M1526)=0,"0", IF(('1 - Cover page'!$B$9-M1526)= 1,"1", IF(('1 - Cover page'!$B$9-M1526)= 2,"2", IF(('1 - Cover page'!$B$9-M1526)= 3,"3", IF(('1 - Cover page'!$B$9-M1526)= 4,"4", IF(('1 - Cover page'!$B$9-M1526)= 5,"5", IF(('1 - Cover page'!$B$9-M1526)= 6,"6", IF(('1 - Cover page'!$B$9-M1526)= 7,"7", IF(('1 - Cover page'!$B$9-M1526)= 8,"8", IF(('1 - Cover page'!$B$9-M1526)= 9,"9", IF(('1 - Cover page'!$B$9-M1526)= 10,"10", IF(('1 - Cover page'!$B$9-M1526)= 11,"11", IF(('1 - Cover page'!$B$9-M1526)= 12,"12", IF(('1 - Cover page'!$B$9-M1526)= 13,"13", IF(('1 - Cover page'!$B$9-M1526)= 14,"14", IF(('1 - Cover page'!$B$9-M1526)= 15,"15",  ""))))))))))))))))</f>
        <v>0</v>
      </c>
      <c r="Z1526" t="str">
        <f>IF(('1 - Cover page'!$B$9-I1526)=0,"0", IF(('1 - Cover page'!$B$9-I1526)= 1,"1", IF(('1 - Cover page'!$B$9-I1526)= 2,"2", IF(('1 - Cover page'!$B$9-I1526)= 3,"3", IF(('1 - Cover page'!$B$9-I1526)= 4,"4", IF(('1 - Cover page'!$B$9-I1526)= 5,"5", IF(('1 - Cover page'!$B$9-I1526)= 6,"6", IF(('1 - Cover page'!$B$9-I1526)= 7,"7", IF(('1 - Cover page'!$B$9-I1526)= 8,"8", IF(('1 - Cover page'!$B$9-I1526)= 9,"9", IF(('1 - Cover page'!$B$9-I1526)= 10,"10", IF(('1 - Cover page'!$B$9-I1526)= 11,"11", IF(('1 - Cover page'!$B$9-I1526)= 12,"12", IF(('1 - Cover page'!$B$9-I1526)= 13,"13", IF(('1 - Cover page'!$B$9-I1526)= 14,"14", IF(('1 - Cover page'!$B$9-I1526)= 15,"15",  ""))))))))))))))))</f>
        <v>0</v>
      </c>
      <c r="AA1526" t="e">
        <f>VLOOKUP(E1526,'Age group'!$A$2:$B$7,2,TRUE)</f>
        <v>#N/A</v>
      </c>
    </row>
    <row r="1527" spans="1:27" ht="12.75" x14ac:dyDescent="0.2">
      <c r="A1527" s="30">
        <v>1524</v>
      </c>
      <c r="B1527" s="31"/>
      <c r="C1527" s="31"/>
      <c r="D1527" s="32"/>
      <c r="E1527" s="104"/>
      <c r="F1527" s="31"/>
      <c r="G1527" s="31"/>
      <c r="H1527" s="33"/>
      <c r="I1527" s="16"/>
      <c r="J1527" s="34"/>
      <c r="K1527" s="34"/>
      <c r="L1527" s="35"/>
      <c r="M1527" s="36"/>
      <c r="N1527" s="37"/>
      <c r="O1527" s="37"/>
      <c r="P1527" s="37"/>
      <c r="Q1527" s="38"/>
      <c r="R1527" s="38"/>
      <c r="S1527" s="37"/>
      <c r="T1527" s="39"/>
      <c r="U1527" s="39"/>
      <c r="V1527" s="40"/>
      <c r="X1527" t="str">
        <f>IF(('1 - Cover page'!$B$9-M1527)&lt;6,"&lt;=5 Days","&gt;5 Days")</f>
        <v>&lt;=5 Days</v>
      </c>
      <c r="Y1527" t="str">
        <f>IF(('1 - Cover page'!$B$9-M1527)=0,"0", IF(('1 - Cover page'!$B$9-M1527)= 1,"1", IF(('1 - Cover page'!$B$9-M1527)= 2,"2", IF(('1 - Cover page'!$B$9-M1527)= 3,"3", IF(('1 - Cover page'!$B$9-M1527)= 4,"4", IF(('1 - Cover page'!$B$9-M1527)= 5,"5", IF(('1 - Cover page'!$B$9-M1527)= 6,"6", IF(('1 - Cover page'!$B$9-M1527)= 7,"7", IF(('1 - Cover page'!$B$9-M1527)= 8,"8", IF(('1 - Cover page'!$B$9-M1527)= 9,"9", IF(('1 - Cover page'!$B$9-M1527)= 10,"10", IF(('1 - Cover page'!$B$9-M1527)= 11,"11", IF(('1 - Cover page'!$B$9-M1527)= 12,"12", IF(('1 - Cover page'!$B$9-M1527)= 13,"13", IF(('1 - Cover page'!$B$9-M1527)= 14,"14", IF(('1 - Cover page'!$B$9-M1527)= 15,"15",  ""))))))))))))))))</f>
        <v>0</v>
      </c>
      <c r="Z1527" t="str">
        <f>IF(('1 - Cover page'!$B$9-I1527)=0,"0", IF(('1 - Cover page'!$B$9-I1527)= 1,"1", IF(('1 - Cover page'!$B$9-I1527)= 2,"2", IF(('1 - Cover page'!$B$9-I1527)= 3,"3", IF(('1 - Cover page'!$B$9-I1527)= 4,"4", IF(('1 - Cover page'!$B$9-I1527)= 5,"5", IF(('1 - Cover page'!$B$9-I1527)= 6,"6", IF(('1 - Cover page'!$B$9-I1527)= 7,"7", IF(('1 - Cover page'!$B$9-I1527)= 8,"8", IF(('1 - Cover page'!$B$9-I1527)= 9,"9", IF(('1 - Cover page'!$B$9-I1527)= 10,"10", IF(('1 - Cover page'!$B$9-I1527)= 11,"11", IF(('1 - Cover page'!$B$9-I1527)= 12,"12", IF(('1 - Cover page'!$B$9-I1527)= 13,"13", IF(('1 - Cover page'!$B$9-I1527)= 14,"14", IF(('1 - Cover page'!$B$9-I1527)= 15,"15",  ""))))))))))))))))</f>
        <v>0</v>
      </c>
      <c r="AA1527" t="e">
        <f>VLOOKUP(E1527,'Age group'!$A$2:$B$7,2,TRUE)</f>
        <v>#N/A</v>
      </c>
    </row>
    <row r="1528" spans="1:27" ht="12.75" x14ac:dyDescent="0.2">
      <c r="A1528" s="30">
        <v>1525</v>
      </c>
      <c r="B1528" s="31"/>
      <c r="C1528" s="31"/>
      <c r="D1528" s="32"/>
      <c r="E1528" s="104"/>
      <c r="F1528" s="31"/>
      <c r="G1528" s="31"/>
      <c r="H1528" s="33"/>
      <c r="I1528" s="16"/>
      <c r="J1528" s="34"/>
      <c r="K1528" s="34"/>
      <c r="L1528" s="35"/>
      <c r="M1528" s="36"/>
      <c r="N1528" s="37"/>
      <c r="O1528" s="37"/>
      <c r="P1528" s="37"/>
      <c r="Q1528" s="38"/>
      <c r="R1528" s="38"/>
      <c r="S1528" s="37"/>
      <c r="T1528" s="39"/>
      <c r="U1528" s="39"/>
      <c r="V1528" s="40"/>
      <c r="X1528" t="str">
        <f>IF(('1 - Cover page'!$B$9-M1528)&lt;6,"&lt;=5 Days","&gt;5 Days")</f>
        <v>&lt;=5 Days</v>
      </c>
      <c r="Y1528" t="str">
        <f>IF(('1 - Cover page'!$B$9-M1528)=0,"0", IF(('1 - Cover page'!$B$9-M1528)= 1,"1", IF(('1 - Cover page'!$B$9-M1528)= 2,"2", IF(('1 - Cover page'!$B$9-M1528)= 3,"3", IF(('1 - Cover page'!$B$9-M1528)= 4,"4", IF(('1 - Cover page'!$B$9-M1528)= 5,"5", IF(('1 - Cover page'!$B$9-M1528)= 6,"6", IF(('1 - Cover page'!$B$9-M1528)= 7,"7", IF(('1 - Cover page'!$B$9-M1528)= 8,"8", IF(('1 - Cover page'!$B$9-M1528)= 9,"9", IF(('1 - Cover page'!$B$9-M1528)= 10,"10", IF(('1 - Cover page'!$B$9-M1528)= 11,"11", IF(('1 - Cover page'!$B$9-M1528)= 12,"12", IF(('1 - Cover page'!$B$9-M1528)= 13,"13", IF(('1 - Cover page'!$B$9-M1528)= 14,"14", IF(('1 - Cover page'!$B$9-M1528)= 15,"15",  ""))))))))))))))))</f>
        <v>0</v>
      </c>
      <c r="Z1528" t="str">
        <f>IF(('1 - Cover page'!$B$9-I1528)=0,"0", IF(('1 - Cover page'!$B$9-I1528)= 1,"1", IF(('1 - Cover page'!$B$9-I1528)= 2,"2", IF(('1 - Cover page'!$B$9-I1528)= 3,"3", IF(('1 - Cover page'!$B$9-I1528)= 4,"4", IF(('1 - Cover page'!$B$9-I1528)= 5,"5", IF(('1 - Cover page'!$B$9-I1528)= 6,"6", IF(('1 - Cover page'!$B$9-I1528)= 7,"7", IF(('1 - Cover page'!$B$9-I1528)= 8,"8", IF(('1 - Cover page'!$B$9-I1528)= 9,"9", IF(('1 - Cover page'!$B$9-I1528)= 10,"10", IF(('1 - Cover page'!$B$9-I1528)= 11,"11", IF(('1 - Cover page'!$B$9-I1528)= 12,"12", IF(('1 - Cover page'!$B$9-I1528)= 13,"13", IF(('1 - Cover page'!$B$9-I1528)= 14,"14", IF(('1 - Cover page'!$B$9-I1528)= 15,"15",  ""))))))))))))))))</f>
        <v>0</v>
      </c>
      <c r="AA1528" t="e">
        <f>VLOOKUP(E1528,'Age group'!$A$2:$B$7,2,TRUE)</f>
        <v>#N/A</v>
      </c>
    </row>
    <row r="1529" spans="1:27" ht="12.75" x14ac:dyDescent="0.2">
      <c r="A1529" s="30">
        <v>1526</v>
      </c>
      <c r="B1529" s="31"/>
      <c r="C1529" s="31"/>
      <c r="D1529" s="32"/>
      <c r="E1529" s="104"/>
      <c r="F1529" s="31"/>
      <c r="G1529" s="31"/>
      <c r="H1529" s="33"/>
      <c r="I1529" s="16"/>
      <c r="J1529" s="34"/>
      <c r="K1529" s="34"/>
      <c r="L1529" s="35"/>
      <c r="M1529" s="36"/>
      <c r="N1529" s="37"/>
      <c r="O1529" s="37"/>
      <c r="P1529" s="37"/>
      <c r="Q1529" s="38"/>
      <c r="R1529" s="38"/>
      <c r="S1529" s="37"/>
      <c r="T1529" s="39"/>
      <c r="U1529" s="39"/>
      <c r="V1529" s="40"/>
      <c r="X1529" t="str">
        <f>IF(('1 - Cover page'!$B$9-M1529)&lt;6,"&lt;=5 Days","&gt;5 Days")</f>
        <v>&lt;=5 Days</v>
      </c>
      <c r="Y1529" t="str">
        <f>IF(('1 - Cover page'!$B$9-M1529)=0,"0", IF(('1 - Cover page'!$B$9-M1529)= 1,"1", IF(('1 - Cover page'!$B$9-M1529)= 2,"2", IF(('1 - Cover page'!$B$9-M1529)= 3,"3", IF(('1 - Cover page'!$B$9-M1529)= 4,"4", IF(('1 - Cover page'!$B$9-M1529)= 5,"5", IF(('1 - Cover page'!$B$9-M1529)= 6,"6", IF(('1 - Cover page'!$B$9-M1529)= 7,"7", IF(('1 - Cover page'!$B$9-M1529)= 8,"8", IF(('1 - Cover page'!$B$9-M1529)= 9,"9", IF(('1 - Cover page'!$B$9-M1529)= 10,"10", IF(('1 - Cover page'!$B$9-M1529)= 11,"11", IF(('1 - Cover page'!$B$9-M1529)= 12,"12", IF(('1 - Cover page'!$B$9-M1529)= 13,"13", IF(('1 - Cover page'!$B$9-M1529)= 14,"14", IF(('1 - Cover page'!$B$9-M1529)= 15,"15",  ""))))))))))))))))</f>
        <v>0</v>
      </c>
      <c r="Z1529" t="str">
        <f>IF(('1 - Cover page'!$B$9-I1529)=0,"0", IF(('1 - Cover page'!$B$9-I1529)= 1,"1", IF(('1 - Cover page'!$B$9-I1529)= 2,"2", IF(('1 - Cover page'!$B$9-I1529)= 3,"3", IF(('1 - Cover page'!$B$9-I1529)= 4,"4", IF(('1 - Cover page'!$B$9-I1529)= 5,"5", IF(('1 - Cover page'!$B$9-I1529)= 6,"6", IF(('1 - Cover page'!$B$9-I1529)= 7,"7", IF(('1 - Cover page'!$B$9-I1529)= 8,"8", IF(('1 - Cover page'!$B$9-I1529)= 9,"9", IF(('1 - Cover page'!$B$9-I1529)= 10,"10", IF(('1 - Cover page'!$B$9-I1529)= 11,"11", IF(('1 - Cover page'!$B$9-I1529)= 12,"12", IF(('1 - Cover page'!$B$9-I1529)= 13,"13", IF(('1 - Cover page'!$B$9-I1529)= 14,"14", IF(('1 - Cover page'!$B$9-I1529)= 15,"15",  ""))))))))))))))))</f>
        <v>0</v>
      </c>
      <c r="AA1529" t="e">
        <f>VLOOKUP(E1529,'Age group'!$A$2:$B$7,2,TRUE)</f>
        <v>#N/A</v>
      </c>
    </row>
    <row r="1530" spans="1:27" ht="12.75" x14ac:dyDescent="0.2">
      <c r="A1530" s="30">
        <v>1527</v>
      </c>
      <c r="B1530" s="31"/>
      <c r="C1530" s="31"/>
      <c r="D1530" s="32"/>
      <c r="E1530" s="104"/>
      <c r="F1530" s="31"/>
      <c r="G1530" s="31"/>
      <c r="H1530" s="33"/>
      <c r="I1530" s="16"/>
      <c r="J1530" s="34"/>
      <c r="K1530" s="34"/>
      <c r="L1530" s="35"/>
      <c r="M1530" s="36"/>
      <c r="N1530" s="37"/>
      <c r="O1530" s="37"/>
      <c r="P1530" s="37"/>
      <c r="Q1530" s="38"/>
      <c r="R1530" s="38"/>
      <c r="S1530" s="37"/>
      <c r="T1530" s="39"/>
      <c r="U1530" s="39"/>
      <c r="V1530" s="40"/>
      <c r="X1530" t="str">
        <f>IF(('1 - Cover page'!$B$9-M1530)&lt;6,"&lt;=5 Days","&gt;5 Days")</f>
        <v>&lt;=5 Days</v>
      </c>
      <c r="Y1530" t="str">
        <f>IF(('1 - Cover page'!$B$9-M1530)=0,"0", IF(('1 - Cover page'!$B$9-M1530)= 1,"1", IF(('1 - Cover page'!$B$9-M1530)= 2,"2", IF(('1 - Cover page'!$B$9-M1530)= 3,"3", IF(('1 - Cover page'!$B$9-M1530)= 4,"4", IF(('1 - Cover page'!$B$9-M1530)= 5,"5", IF(('1 - Cover page'!$B$9-M1530)= 6,"6", IF(('1 - Cover page'!$B$9-M1530)= 7,"7", IF(('1 - Cover page'!$B$9-M1530)= 8,"8", IF(('1 - Cover page'!$B$9-M1530)= 9,"9", IF(('1 - Cover page'!$B$9-M1530)= 10,"10", IF(('1 - Cover page'!$B$9-M1530)= 11,"11", IF(('1 - Cover page'!$B$9-M1530)= 12,"12", IF(('1 - Cover page'!$B$9-M1530)= 13,"13", IF(('1 - Cover page'!$B$9-M1530)= 14,"14", IF(('1 - Cover page'!$B$9-M1530)= 15,"15",  ""))))))))))))))))</f>
        <v>0</v>
      </c>
      <c r="Z1530" t="str">
        <f>IF(('1 - Cover page'!$B$9-I1530)=0,"0", IF(('1 - Cover page'!$B$9-I1530)= 1,"1", IF(('1 - Cover page'!$B$9-I1530)= 2,"2", IF(('1 - Cover page'!$B$9-I1530)= 3,"3", IF(('1 - Cover page'!$B$9-I1530)= 4,"4", IF(('1 - Cover page'!$B$9-I1530)= 5,"5", IF(('1 - Cover page'!$B$9-I1530)= 6,"6", IF(('1 - Cover page'!$B$9-I1530)= 7,"7", IF(('1 - Cover page'!$B$9-I1530)= 8,"8", IF(('1 - Cover page'!$B$9-I1530)= 9,"9", IF(('1 - Cover page'!$B$9-I1530)= 10,"10", IF(('1 - Cover page'!$B$9-I1530)= 11,"11", IF(('1 - Cover page'!$B$9-I1530)= 12,"12", IF(('1 - Cover page'!$B$9-I1530)= 13,"13", IF(('1 - Cover page'!$B$9-I1530)= 14,"14", IF(('1 - Cover page'!$B$9-I1530)= 15,"15",  ""))))))))))))))))</f>
        <v>0</v>
      </c>
      <c r="AA1530" t="e">
        <f>VLOOKUP(E1530,'Age group'!$A$2:$B$7,2,TRUE)</f>
        <v>#N/A</v>
      </c>
    </row>
    <row r="1531" spans="1:27" ht="12.75" x14ac:dyDescent="0.2">
      <c r="A1531" s="30">
        <v>1528</v>
      </c>
      <c r="B1531" s="31"/>
      <c r="C1531" s="31"/>
      <c r="D1531" s="32"/>
      <c r="E1531" s="104"/>
      <c r="F1531" s="31"/>
      <c r="G1531" s="31"/>
      <c r="H1531" s="33"/>
      <c r="I1531" s="16"/>
      <c r="J1531" s="34"/>
      <c r="K1531" s="34"/>
      <c r="L1531" s="35"/>
      <c r="M1531" s="36"/>
      <c r="N1531" s="37"/>
      <c r="O1531" s="37"/>
      <c r="P1531" s="37"/>
      <c r="Q1531" s="38"/>
      <c r="R1531" s="38"/>
      <c r="S1531" s="37"/>
      <c r="T1531" s="39"/>
      <c r="U1531" s="39"/>
      <c r="V1531" s="40"/>
      <c r="X1531" t="str">
        <f>IF(('1 - Cover page'!$B$9-M1531)&lt;6,"&lt;=5 Days","&gt;5 Days")</f>
        <v>&lt;=5 Days</v>
      </c>
      <c r="Y1531" t="str">
        <f>IF(('1 - Cover page'!$B$9-M1531)=0,"0", IF(('1 - Cover page'!$B$9-M1531)= 1,"1", IF(('1 - Cover page'!$B$9-M1531)= 2,"2", IF(('1 - Cover page'!$B$9-M1531)= 3,"3", IF(('1 - Cover page'!$B$9-M1531)= 4,"4", IF(('1 - Cover page'!$B$9-M1531)= 5,"5", IF(('1 - Cover page'!$B$9-M1531)= 6,"6", IF(('1 - Cover page'!$B$9-M1531)= 7,"7", IF(('1 - Cover page'!$B$9-M1531)= 8,"8", IF(('1 - Cover page'!$B$9-M1531)= 9,"9", IF(('1 - Cover page'!$B$9-M1531)= 10,"10", IF(('1 - Cover page'!$B$9-M1531)= 11,"11", IF(('1 - Cover page'!$B$9-M1531)= 12,"12", IF(('1 - Cover page'!$B$9-M1531)= 13,"13", IF(('1 - Cover page'!$B$9-M1531)= 14,"14", IF(('1 - Cover page'!$B$9-M1531)= 15,"15",  ""))))))))))))))))</f>
        <v>0</v>
      </c>
      <c r="Z1531" t="str">
        <f>IF(('1 - Cover page'!$B$9-I1531)=0,"0", IF(('1 - Cover page'!$B$9-I1531)= 1,"1", IF(('1 - Cover page'!$B$9-I1531)= 2,"2", IF(('1 - Cover page'!$B$9-I1531)= 3,"3", IF(('1 - Cover page'!$B$9-I1531)= 4,"4", IF(('1 - Cover page'!$B$9-I1531)= 5,"5", IF(('1 - Cover page'!$B$9-I1531)= 6,"6", IF(('1 - Cover page'!$B$9-I1531)= 7,"7", IF(('1 - Cover page'!$B$9-I1531)= 8,"8", IF(('1 - Cover page'!$B$9-I1531)= 9,"9", IF(('1 - Cover page'!$B$9-I1531)= 10,"10", IF(('1 - Cover page'!$B$9-I1531)= 11,"11", IF(('1 - Cover page'!$B$9-I1531)= 12,"12", IF(('1 - Cover page'!$B$9-I1531)= 13,"13", IF(('1 - Cover page'!$B$9-I1531)= 14,"14", IF(('1 - Cover page'!$B$9-I1531)= 15,"15",  ""))))))))))))))))</f>
        <v>0</v>
      </c>
      <c r="AA1531" t="e">
        <f>VLOOKUP(E1531,'Age group'!$A$2:$B$7,2,TRUE)</f>
        <v>#N/A</v>
      </c>
    </row>
    <row r="1532" spans="1:27" ht="12.75" x14ac:dyDescent="0.2">
      <c r="A1532" s="30">
        <v>1529</v>
      </c>
      <c r="B1532" s="31"/>
      <c r="C1532" s="31"/>
      <c r="D1532" s="32"/>
      <c r="E1532" s="104"/>
      <c r="F1532" s="31"/>
      <c r="G1532" s="31"/>
      <c r="H1532" s="33"/>
      <c r="I1532" s="16"/>
      <c r="J1532" s="34"/>
      <c r="K1532" s="34"/>
      <c r="L1532" s="35"/>
      <c r="M1532" s="36"/>
      <c r="N1532" s="37"/>
      <c r="O1532" s="37"/>
      <c r="P1532" s="37"/>
      <c r="Q1532" s="38"/>
      <c r="R1532" s="38"/>
      <c r="S1532" s="37"/>
      <c r="T1532" s="39"/>
      <c r="U1532" s="39"/>
      <c r="V1532" s="40"/>
      <c r="X1532" t="str">
        <f>IF(('1 - Cover page'!$B$9-M1532)&lt;6,"&lt;=5 Days","&gt;5 Days")</f>
        <v>&lt;=5 Days</v>
      </c>
      <c r="Y1532" t="str">
        <f>IF(('1 - Cover page'!$B$9-M1532)=0,"0", IF(('1 - Cover page'!$B$9-M1532)= 1,"1", IF(('1 - Cover page'!$B$9-M1532)= 2,"2", IF(('1 - Cover page'!$B$9-M1532)= 3,"3", IF(('1 - Cover page'!$B$9-M1532)= 4,"4", IF(('1 - Cover page'!$B$9-M1532)= 5,"5", IF(('1 - Cover page'!$B$9-M1532)= 6,"6", IF(('1 - Cover page'!$B$9-M1532)= 7,"7", IF(('1 - Cover page'!$B$9-M1532)= 8,"8", IF(('1 - Cover page'!$B$9-M1532)= 9,"9", IF(('1 - Cover page'!$B$9-M1532)= 10,"10", IF(('1 - Cover page'!$B$9-M1532)= 11,"11", IF(('1 - Cover page'!$B$9-M1532)= 12,"12", IF(('1 - Cover page'!$B$9-M1532)= 13,"13", IF(('1 - Cover page'!$B$9-M1532)= 14,"14", IF(('1 - Cover page'!$B$9-M1532)= 15,"15",  ""))))))))))))))))</f>
        <v>0</v>
      </c>
      <c r="Z1532" t="str">
        <f>IF(('1 - Cover page'!$B$9-I1532)=0,"0", IF(('1 - Cover page'!$B$9-I1532)= 1,"1", IF(('1 - Cover page'!$B$9-I1532)= 2,"2", IF(('1 - Cover page'!$B$9-I1532)= 3,"3", IF(('1 - Cover page'!$B$9-I1532)= 4,"4", IF(('1 - Cover page'!$B$9-I1532)= 5,"5", IF(('1 - Cover page'!$B$9-I1532)= 6,"6", IF(('1 - Cover page'!$B$9-I1532)= 7,"7", IF(('1 - Cover page'!$B$9-I1532)= 8,"8", IF(('1 - Cover page'!$B$9-I1532)= 9,"9", IF(('1 - Cover page'!$B$9-I1532)= 10,"10", IF(('1 - Cover page'!$B$9-I1532)= 11,"11", IF(('1 - Cover page'!$B$9-I1532)= 12,"12", IF(('1 - Cover page'!$B$9-I1532)= 13,"13", IF(('1 - Cover page'!$B$9-I1532)= 14,"14", IF(('1 - Cover page'!$B$9-I1532)= 15,"15",  ""))))))))))))))))</f>
        <v>0</v>
      </c>
      <c r="AA1532" t="e">
        <f>VLOOKUP(E1532,'Age group'!$A$2:$B$7,2,TRUE)</f>
        <v>#N/A</v>
      </c>
    </row>
    <row r="1533" spans="1:27" ht="12.75" x14ac:dyDescent="0.2">
      <c r="A1533" s="30">
        <v>1530</v>
      </c>
      <c r="B1533" s="31"/>
      <c r="C1533" s="31"/>
      <c r="D1533" s="32"/>
      <c r="E1533" s="104"/>
      <c r="F1533" s="31"/>
      <c r="G1533" s="31"/>
      <c r="H1533" s="33"/>
      <c r="I1533" s="16"/>
      <c r="J1533" s="34"/>
      <c r="K1533" s="34"/>
      <c r="L1533" s="35"/>
      <c r="M1533" s="36"/>
      <c r="N1533" s="37"/>
      <c r="O1533" s="37"/>
      <c r="P1533" s="37"/>
      <c r="Q1533" s="38"/>
      <c r="R1533" s="38"/>
      <c r="S1533" s="37"/>
      <c r="T1533" s="39"/>
      <c r="U1533" s="39"/>
      <c r="V1533" s="40"/>
      <c r="X1533" t="str">
        <f>IF(('1 - Cover page'!$B$9-M1533)&lt;6,"&lt;=5 Days","&gt;5 Days")</f>
        <v>&lt;=5 Days</v>
      </c>
      <c r="Y1533" t="str">
        <f>IF(('1 - Cover page'!$B$9-M1533)=0,"0", IF(('1 - Cover page'!$B$9-M1533)= 1,"1", IF(('1 - Cover page'!$B$9-M1533)= 2,"2", IF(('1 - Cover page'!$B$9-M1533)= 3,"3", IF(('1 - Cover page'!$B$9-M1533)= 4,"4", IF(('1 - Cover page'!$B$9-M1533)= 5,"5", IF(('1 - Cover page'!$B$9-M1533)= 6,"6", IF(('1 - Cover page'!$B$9-M1533)= 7,"7", IF(('1 - Cover page'!$B$9-M1533)= 8,"8", IF(('1 - Cover page'!$B$9-M1533)= 9,"9", IF(('1 - Cover page'!$B$9-M1533)= 10,"10", IF(('1 - Cover page'!$B$9-M1533)= 11,"11", IF(('1 - Cover page'!$B$9-M1533)= 12,"12", IF(('1 - Cover page'!$B$9-M1533)= 13,"13", IF(('1 - Cover page'!$B$9-M1533)= 14,"14", IF(('1 - Cover page'!$B$9-M1533)= 15,"15",  ""))))))))))))))))</f>
        <v>0</v>
      </c>
      <c r="Z1533" t="str">
        <f>IF(('1 - Cover page'!$B$9-I1533)=0,"0", IF(('1 - Cover page'!$B$9-I1533)= 1,"1", IF(('1 - Cover page'!$B$9-I1533)= 2,"2", IF(('1 - Cover page'!$B$9-I1533)= 3,"3", IF(('1 - Cover page'!$B$9-I1533)= 4,"4", IF(('1 - Cover page'!$B$9-I1533)= 5,"5", IF(('1 - Cover page'!$B$9-I1533)= 6,"6", IF(('1 - Cover page'!$B$9-I1533)= 7,"7", IF(('1 - Cover page'!$B$9-I1533)= 8,"8", IF(('1 - Cover page'!$B$9-I1533)= 9,"9", IF(('1 - Cover page'!$B$9-I1533)= 10,"10", IF(('1 - Cover page'!$B$9-I1533)= 11,"11", IF(('1 - Cover page'!$B$9-I1533)= 12,"12", IF(('1 - Cover page'!$B$9-I1533)= 13,"13", IF(('1 - Cover page'!$B$9-I1533)= 14,"14", IF(('1 - Cover page'!$B$9-I1533)= 15,"15",  ""))))))))))))))))</f>
        <v>0</v>
      </c>
      <c r="AA1533" t="e">
        <f>VLOOKUP(E1533,'Age group'!$A$2:$B$7,2,TRUE)</f>
        <v>#N/A</v>
      </c>
    </row>
    <row r="1534" spans="1:27" ht="12.75" x14ac:dyDescent="0.2">
      <c r="A1534" s="30">
        <v>1531</v>
      </c>
      <c r="B1534" s="31"/>
      <c r="C1534" s="31"/>
      <c r="D1534" s="32"/>
      <c r="E1534" s="104"/>
      <c r="F1534" s="31"/>
      <c r="G1534" s="31"/>
      <c r="H1534" s="33"/>
      <c r="I1534" s="16"/>
      <c r="J1534" s="34"/>
      <c r="K1534" s="34"/>
      <c r="L1534" s="35"/>
      <c r="M1534" s="36"/>
      <c r="N1534" s="37"/>
      <c r="O1534" s="37"/>
      <c r="P1534" s="37"/>
      <c r="Q1534" s="38"/>
      <c r="R1534" s="38"/>
      <c r="S1534" s="37"/>
      <c r="T1534" s="39"/>
      <c r="U1534" s="39"/>
      <c r="V1534" s="40"/>
      <c r="X1534" t="str">
        <f>IF(('1 - Cover page'!$B$9-M1534)&lt;6,"&lt;=5 Days","&gt;5 Days")</f>
        <v>&lt;=5 Days</v>
      </c>
      <c r="Y1534" t="str">
        <f>IF(('1 - Cover page'!$B$9-M1534)=0,"0", IF(('1 - Cover page'!$B$9-M1534)= 1,"1", IF(('1 - Cover page'!$B$9-M1534)= 2,"2", IF(('1 - Cover page'!$B$9-M1534)= 3,"3", IF(('1 - Cover page'!$B$9-M1534)= 4,"4", IF(('1 - Cover page'!$B$9-M1534)= 5,"5", IF(('1 - Cover page'!$B$9-M1534)= 6,"6", IF(('1 - Cover page'!$B$9-M1534)= 7,"7", IF(('1 - Cover page'!$B$9-M1534)= 8,"8", IF(('1 - Cover page'!$B$9-M1534)= 9,"9", IF(('1 - Cover page'!$B$9-M1534)= 10,"10", IF(('1 - Cover page'!$B$9-M1534)= 11,"11", IF(('1 - Cover page'!$B$9-M1534)= 12,"12", IF(('1 - Cover page'!$B$9-M1534)= 13,"13", IF(('1 - Cover page'!$B$9-M1534)= 14,"14", IF(('1 - Cover page'!$B$9-M1534)= 15,"15",  ""))))))))))))))))</f>
        <v>0</v>
      </c>
      <c r="Z1534" t="str">
        <f>IF(('1 - Cover page'!$B$9-I1534)=0,"0", IF(('1 - Cover page'!$B$9-I1534)= 1,"1", IF(('1 - Cover page'!$B$9-I1534)= 2,"2", IF(('1 - Cover page'!$B$9-I1534)= 3,"3", IF(('1 - Cover page'!$B$9-I1534)= 4,"4", IF(('1 - Cover page'!$B$9-I1534)= 5,"5", IF(('1 - Cover page'!$B$9-I1534)= 6,"6", IF(('1 - Cover page'!$B$9-I1534)= 7,"7", IF(('1 - Cover page'!$B$9-I1534)= 8,"8", IF(('1 - Cover page'!$B$9-I1534)= 9,"9", IF(('1 - Cover page'!$B$9-I1534)= 10,"10", IF(('1 - Cover page'!$B$9-I1534)= 11,"11", IF(('1 - Cover page'!$B$9-I1534)= 12,"12", IF(('1 - Cover page'!$B$9-I1534)= 13,"13", IF(('1 - Cover page'!$B$9-I1534)= 14,"14", IF(('1 - Cover page'!$B$9-I1534)= 15,"15",  ""))))))))))))))))</f>
        <v>0</v>
      </c>
      <c r="AA1534" t="e">
        <f>VLOOKUP(E1534,'Age group'!$A$2:$B$7,2,TRUE)</f>
        <v>#N/A</v>
      </c>
    </row>
    <row r="1535" spans="1:27" ht="12.75" x14ac:dyDescent="0.2">
      <c r="A1535" s="30">
        <v>1532</v>
      </c>
      <c r="B1535" s="31"/>
      <c r="C1535" s="31"/>
      <c r="D1535" s="32"/>
      <c r="E1535" s="104"/>
      <c r="F1535" s="31"/>
      <c r="G1535" s="31"/>
      <c r="H1535" s="33"/>
      <c r="I1535" s="16"/>
      <c r="J1535" s="34"/>
      <c r="K1535" s="34"/>
      <c r="L1535" s="35"/>
      <c r="M1535" s="36"/>
      <c r="N1535" s="37"/>
      <c r="O1535" s="37"/>
      <c r="P1535" s="37"/>
      <c r="Q1535" s="38"/>
      <c r="R1535" s="38"/>
      <c r="S1535" s="37"/>
      <c r="T1535" s="39"/>
      <c r="U1535" s="39"/>
      <c r="V1535" s="40"/>
      <c r="X1535" t="str">
        <f>IF(('1 - Cover page'!$B$9-M1535)&lt;6,"&lt;=5 Days","&gt;5 Days")</f>
        <v>&lt;=5 Days</v>
      </c>
      <c r="Y1535" t="str">
        <f>IF(('1 - Cover page'!$B$9-M1535)=0,"0", IF(('1 - Cover page'!$B$9-M1535)= 1,"1", IF(('1 - Cover page'!$B$9-M1535)= 2,"2", IF(('1 - Cover page'!$B$9-M1535)= 3,"3", IF(('1 - Cover page'!$B$9-M1535)= 4,"4", IF(('1 - Cover page'!$B$9-M1535)= 5,"5", IF(('1 - Cover page'!$B$9-M1535)= 6,"6", IF(('1 - Cover page'!$B$9-M1535)= 7,"7", IF(('1 - Cover page'!$B$9-M1535)= 8,"8", IF(('1 - Cover page'!$B$9-M1535)= 9,"9", IF(('1 - Cover page'!$B$9-M1535)= 10,"10", IF(('1 - Cover page'!$B$9-M1535)= 11,"11", IF(('1 - Cover page'!$B$9-M1535)= 12,"12", IF(('1 - Cover page'!$B$9-M1535)= 13,"13", IF(('1 - Cover page'!$B$9-M1535)= 14,"14", IF(('1 - Cover page'!$B$9-M1535)= 15,"15",  ""))))))))))))))))</f>
        <v>0</v>
      </c>
      <c r="Z1535" t="str">
        <f>IF(('1 - Cover page'!$B$9-I1535)=0,"0", IF(('1 - Cover page'!$B$9-I1535)= 1,"1", IF(('1 - Cover page'!$B$9-I1535)= 2,"2", IF(('1 - Cover page'!$B$9-I1535)= 3,"3", IF(('1 - Cover page'!$B$9-I1535)= 4,"4", IF(('1 - Cover page'!$B$9-I1535)= 5,"5", IF(('1 - Cover page'!$B$9-I1535)= 6,"6", IF(('1 - Cover page'!$B$9-I1535)= 7,"7", IF(('1 - Cover page'!$B$9-I1535)= 8,"8", IF(('1 - Cover page'!$B$9-I1535)= 9,"9", IF(('1 - Cover page'!$B$9-I1535)= 10,"10", IF(('1 - Cover page'!$B$9-I1535)= 11,"11", IF(('1 - Cover page'!$B$9-I1535)= 12,"12", IF(('1 - Cover page'!$B$9-I1535)= 13,"13", IF(('1 - Cover page'!$B$9-I1535)= 14,"14", IF(('1 - Cover page'!$B$9-I1535)= 15,"15",  ""))))))))))))))))</f>
        <v>0</v>
      </c>
      <c r="AA1535" t="e">
        <f>VLOOKUP(E1535,'Age group'!$A$2:$B$7,2,TRUE)</f>
        <v>#N/A</v>
      </c>
    </row>
    <row r="1536" spans="1:27" ht="12.75" x14ac:dyDescent="0.2">
      <c r="A1536" s="30">
        <v>1533</v>
      </c>
      <c r="B1536" s="31"/>
      <c r="C1536" s="31"/>
      <c r="D1536" s="32"/>
      <c r="E1536" s="104"/>
      <c r="F1536" s="31"/>
      <c r="G1536" s="31"/>
      <c r="H1536" s="33"/>
      <c r="I1536" s="16"/>
      <c r="J1536" s="34"/>
      <c r="K1536" s="34"/>
      <c r="L1536" s="35"/>
      <c r="M1536" s="36"/>
      <c r="N1536" s="37"/>
      <c r="O1536" s="37"/>
      <c r="P1536" s="37"/>
      <c r="Q1536" s="38"/>
      <c r="R1536" s="38"/>
      <c r="S1536" s="37"/>
      <c r="T1536" s="39"/>
      <c r="U1536" s="39"/>
      <c r="V1536" s="40"/>
      <c r="X1536" t="str">
        <f>IF(('1 - Cover page'!$B$9-M1536)&lt;6,"&lt;=5 Days","&gt;5 Days")</f>
        <v>&lt;=5 Days</v>
      </c>
      <c r="Y1536" t="str">
        <f>IF(('1 - Cover page'!$B$9-M1536)=0,"0", IF(('1 - Cover page'!$B$9-M1536)= 1,"1", IF(('1 - Cover page'!$B$9-M1536)= 2,"2", IF(('1 - Cover page'!$B$9-M1536)= 3,"3", IF(('1 - Cover page'!$B$9-M1536)= 4,"4", IF(('1 - Cover page'!$B$9-M1536)= 5,"5", IF(('1 - Cover page'!$B$9-M1536)= 6,"6", IF(('1 - Cover page'!$B$9-M1536)= 7,"7", IF(('1 - Cover page'!$B$9-M1536)= 8,"8", IF(('1 - Cover page'!$B$9-M1536)= 9,"9", IF(('1 - Cover page'!$B$9-M1536)= 10,"10", IF(('1 - Cover page'!$B$9-M1536)= 11,"11", IF(('1 - Cover page'!$B$9-M1536)= 12,"12", IF(('1 - Cover page'!$B$9-M1536)= 13,"13", IF(('1 - Cover page'!$B$9-M1536)= 14,"14", IF(('1 - Cover page'!$B$9-M1536)= 15,"15",  ""))))))))))))))))</f>
        <v>0</v>
      </c>
      <c r="Z1536" t="str">
        <f>IF(('1 - Cover page'!$B$9-I1536)=0,"0", IF(('1 - Cover page'!$B$9-I1536)= 1,"1", IF(('1 - Cover page'!$B$9-I1536)= 2,"2", IF(('1 - Cover page'!$B$9-I1536)= 3,"3", IF(('1 - Cover page'!$B$9-I1536)= 4,"4", IF(('1 - Cover page'!$B$9-I1536)= 5,"5", IF(('1 - Cover page'!$B$9-I1536)= 6,"6", IF(('1 - Cover page'!$B$9-I1536)= 7,"7", IF(('1 - Cover page'!$B$9-I1536)= 8,"8", IF(('1 - Cover page'!$B$9-I1536)= 9,"9", IF(('1 - Cover page'!$B$9-I1536)= 10,"10", IF(('1 - Cover page'!$B$9-I1536)= 11,"11", IF(('1 - Cover page'!$B$9-I1536)= 12,"12", IF(('1 - Cover page'!$B$9-I1536)= 13,"13", IF(('1 - Cover page'!$B$9-I1536)= 14,"14", IF(('1 - Cover page'!$B$9-I1536)= 15,"15",  ""))))))))))))))))</f>
        <v>0</v>
      </c>
      <c r="AA1536" t="e">
        <f>VLOOKUP(E1536,'Age group'!$A$2:$B$7,2,TRUE)</f>
        <v>#N/A</v>
      </c>
    </row>
    <row r="1537" spans="1:27" ht="12.75" x14ac:dyDescent="0.2">
      <c r="A1537" s="30">
        <v>1534</v>
      </c>
      <c r="B1537" s="31"/>
      <c r="C1537" s="31"/>
      <c r="D1537" s="32"/>
      <c r="E1537" s="104"/>
      <c r="F1537" s="31"/>
      <c r="G1537" s="31"/>
      <c r="H1537" s="33"/>
      <c r="I1537" s="16"/>
      <c r="J1537" s="34"/>
      <c r="K1537" s="34"/>
      <c r="L1537" s="35"/>
      <c r="M1537" s="36"/>
      <c r="N1537" s="37"/>
      <c r="O1537" s="37"/>
      <c r="P1537" s="37"/>
      <c r="Q1537" s="38"/>
      <c r="R1537" s="38"/>
      <c r="S1537" s="37"/>
      <c r="T1537" s="39"/>
      <c r="U1537" s="39"/>
      <c r="V1537" s="40"/>
      <c r="X1537" t="str">
        <f>IF(('1 - Cover page'!$B$9-M1537)&lt;6,"&lt;=5 Days","&gt;5 Days")</f>
        <v>&lt;=5 Days</v>
      </c>
      <c r="Y1537" t="str">
        <f>IF(('1 - Cover page'!$B$9-M1537)=0,"0", IF(('1 - Cover page'!$B$9-M1537)= 1,"1", IF(('1 - Cover page'!$B$9-M1537)= 2,"2", IF(('1 - Cover page'!$B$9-M1537)= 3,"3", IF(('1 - Cover page'!$B$9-M1537)= 4,"4", IF(('1 - Cover page'!$B$9-M1537)= 5,"5", IF(('1 - Cover page'!$B$9-M1537)= 6,"6", IF(('1 - Cover page'!$B$9-M1537)= 7,"7", IF(('1 - Cover page'!$B$9-M1537)= 8,"8", IF(('1 - Cover page'!$B$9-M1537)= 9,"9", IF(('1 - Cover page'!$B$9-M1537)= 10,"10", IF(('1 - Cover page'!$B$9-M1537)= 11,"11", IF(('1 - Cover page'!$B$9-M1537)= 12,"12", IF(('1 - Cover page'!$B$9-M1537)= 13,"13", IF(('1 - Cover page'!$B$9-M1537)= 14,"14", IF(('1 - Cover page'!$B$9-M1537)= 15,"15",  ""))))))))))))))))</f>
        <v>0</v>
      </c>
      <c r="Z1537" t="str">
        <f>IF(('1 - Cover page'!$B$9-I1537)=0,"0", IF(('1 - Cover page'!$B$9-I1537)= 1,"1", IF(('1 - Cover page'!$B$9-I1537)= 2,"2", IF(('1 - Cover page'!$B$9-I1537)= 3,"3", IF(('1 - Cover page'!$B$9-I1537)= 4,"4", IF(('1 - Cover page'!$B$9-I1537)= 5,"5", IF(('1 - Cover page'!$B$9-I1537)= 6,"6", IF(('1 - Cover page'!$B$9-I1537)= 7,"7", IF(('1 - Cover page'!$B$9-I1537)= 8,"8", IF(('1 - Cover page'!$B$9-I1537)= 9,"9", IF(('1 - Cover page'!$B$9-I1537)= 10,"10", IF(('1 - Cover page'!$B$9-I1537)= 11,"11", IF(('1 - Cover page'!$B$9-I1537)= 12,"12", IF(('1 - Cover page'!$B$9-I1537)= 13,"13", IF(('1 - Cover page'!$B$9-I1537)= 14,"14", IF(('1 - Cover page'!$B$9-I1537)= 15,"15",  ""))))))))))))))))</f>
        <v>0</v>
      </c>
      <c r="AA1537" t="e">
        <f>VLOOKUP(E1537,'Age group'!$A$2:$B$7,2,TRUE)</f>
        <v>#N/A</v>
      </c>
    </row>
    <row r="1538" spans="1:27" ht="12.75" x14ac:dyDescent="0.2">
      <c r="A1538" s="30">
        <v>1535</v>
      </c>
      <c r="B1538" s="31"/>
      <c r="C1538" s="31"/>
      <c r="D1538" s="32"/>
      <c r="E1538" s="104"/>
      <c r="F1538" s="31"/>
      <c r="G1538" s="31"/>
      <c r="H1538" s="33"/>
      <c r="I1538" s="16"/>
      <c r="J1538" s="34"/>
      <c r="K1538" s="34"/>
      <c r="L1538" s="35"/>
      <c r="M1538" s="36"/>
      <c r="N1538" s="37"/>
      <c r="O1538" s="37"/>
      <c r="P1538" s="37"/>
      <c r="Q1538" s="38"/>
      <c r="R1538" s="38"/>
      <c r="S1538" s="37"/>
      <c r="T1538" s="39"/>
      <c r="U1538" s="39"/>
      <c r="V1538" s="40"/>
      <c r="X1538" t="str">
        <f>IF(('1 - Cover page'!$B$9-M1538)&lt;6,"&lt;=5 Days","&gt;5 Days")</f>
        <v>&lt;=5 Days</v>
      </c>
      <c r="Y1538" t="str">
        <f>IF(('1 - Cover page'!$B$9-M1538)=0,"0", IF(('1 - Cover page'!$B$9-M1538)= 1,"1", IF(('1 - Cover page'!$B$9-M1538)= 2,"2", IF(('1 - Cover page'!$B$9-M1538)= 3,"3", IF(('1 - Cover page'!$B$9-M1538)= 4,"4", IF(('1 - Cover page'!$B$9-M1538)= 5,"5", IF(('1 - Cover page'!$B$9-M1538)= 6,"6", IF(('1 - Cover page'!$B$9-M1538)= 7,"7", IF(('1 - Cover page'!$B$9-M1538)= 8,"8", IF(('1 - Cover page'!$B$9-M1538)= 9,"9", IF(('1 - Cover page'!$B$9-M1538)= 10,"10", IF(('1 - Cover page'!$B$9-M1538)= 11,"11", IF(('1 - Cover page'!$B$9-M1538)= 12,"12", IF(('1 - Cover page'!$B$9-M1538)= 13,"13", IF(('1 - Cover page'!$B$9-M1538)= 14,"14", IF(('1 - Cover page'!$B$9-M1538)= 15,"15",  ""))))))))))))))))</f>
        <v>0</v>
      </c>
      <c r="Z1538" t="str">
        <f>IF(('1 - Cover page'!$B$9-I1538)=0,"0", IF(('1 - Cover page'!$B$9-I1538)= 1,"1", IF(('1 - Cover page'!$B$9-I1538)= 2,"2", IF(('1 - Cover page'!$B$9-I1538)= 3,"3", IF(('1 - Cover page'!$B$9-I1538)= 4,"4", IF(('1 - Cover page'!$B$9-I1538)= 5,"5", IF(('1 - Cover page'!$B$9-I1538)= 6,"6", IF(('1 - Cover page'!$B$9-I1538)= 7,"7", IF(('1 - Cover page'!$B$9-I1538)= 8,"8", IF(('1 - Cover page'!$B$9-I1538)= 9,"9", IF(('1 - Cover page'!$B$9-I1538)= 10,"10", IF(('1 - Cover page'!$B$9-I1538)= 11,"11", IF(('1 - Cover page'!$B$9-I1538)= 12,"12", IF(('1 - Cover page'!$B$9-I1538)= 13,"13", IF(('1 - Cover page'!$B$9-I1538)= 14,"14", IF(('1 - Cover page'!$B$9-I1538)= 15,"15",  ""))))))))))))))))</f>
        <v>0</v>
      </c>
      <c r="AA1538" t="e">
        <f>VLOOKUP(E1538,'Age group'!$A$2:$B$7,2,TRUE)</f>
        <v>#N/A</v>
      </c>
    </row>
    <row r="1539" spans="1:27" ht="12.75" x14ac:dyDescent="0.2">
      <c r="A1539" s="30">
        <v>1536</v>
      </c>
      <c r="B1539" s="31"/>
      <c r="C1539" s="31"/>
      <c r="D1539" s="32"/>
      <c r="E1539" s="104"/>
      <c r="F1539" s="31"/>
      <c r="G1539" s="31"/>
      <c r="H1539" s="33"/>
      <c r="I1539" s="16"/>
      <c r="J1539" s="34"/>
      <c r="K1539" s="34"/>
      <c r="L1539" s="35"/>
      <c r="M1539" s="36"/>
      <c r="N1539" s="37"/>
      <c r="O1539" s="37"/>
      <c r="P1539" s="37"/>
      <c r="Q1539" s="38"/>
      <c r="R1539" s="38"/>
      <c r="S1539" s="37"/>
      <c r="T1539" s="39"/>
      <c r="U1539" s="39"/>
      <c r="V1539" s="40"/>
      <c r="X1539" t="str">
        <f>IF(('1 - Cover page'!$B$9-M1539)&lt;6,"&lt;=5 Days","&gt;5 Days")</f>
        <v>&lt;=5 Days</v>
      </c>
      <c r="Y1539" t="str">
        <f>IF(('1 - Cover page'!$B$9-M1539)=0,"0", IF(('1 - Cover page'!$B$9-M1539)= 1,"1", IF(('1 - Cover page'!$B$9-M1539)= 2,"2", IF(('1 - Cover page'!$B$9-M1539)= 3,"3", IF(('1 - Cover page'!$B$9-M1539)= 4,"4", IF(('1 - Cover page'!$B$9-M1539)= 5,"5", IF(('1 - Cover page'!$B$9-M1539)= 6,"6", IF(('1 - Cover page'!$B$9-M1539)= 7,"7", IF(('1 - Cover page'!$B$9-M1539)= 8,"8", IF(('1 - Cover page'!$B$9-M1539)= 9,"9", IF(('1 - Cover page'!$B$9-M1539)= 10,"10", IF(('1 - Cover page'!$B$9-M1539)= 11,"11", IF(('1 - Cover page'!$B$9-M1539)= 12,"12", IF(('1 - Cover page'!$B$9-M1539)= 13,"13", IF(('1 - Cover page'!$B$9-M1539)= 14,"14", IF(('1 - Cover page'!$B$9-M1539)= 15,"15",  ""))))))))))))))))</f>
        <v>0</v>
      </c>
      <c r="Z1539" t="str">
        <f>IF(('1 - Cover page'!$B$9-I1539)=0,"0", IF(('1 - Cover page'!$B$9-I1539)= 1,"1", IF(('1 - Cover page'!$B$9-I1539)= 2,"2", IF(('1 - Cover page'!$B$9-I1539)= 3,"3", IF(('1 - Cover page'!$B$9-I1539)= 4,"4", IF(('1 - Cover page'!$B$9-I1539)= 5,"5", IF(('1 - Cover page'!$B$9-I1539)= 6,"6", IF(('1 - Cover page'!$B$9-I1539)= 7,"7", IF(('1 - Cover page'!$B$9-I1539)= 8,"8", IF(('1 - Cover page'!$B$9-I1539)= 9,"9", IF(('1 - Cover page'!$B$9-I1539)= 10,"10", IF(('1 - Cover page'!$B$9-I1539)= 11,"11", IF(('1 - Cover page'!$B$9-I1539)= 12,"12", IF(('1 - Cover page'!$B$9-I1539)= 13,"13", IF(('1 - Cover page'!$B$9-I1539)= 14,"14", IF(('1 - Cover page'!$B$9-I1539)= 15,"15",  ""))))))))))))))))</f>
        <v>0</v>
      </c>
      <c r="AA1539" t="e">
        <f>VLOOKUP(E1539,'Age group'!$A$2:$B$7,2,TRUE)</f>
        <v>#N/A</v>
      </c>
    </row>
    <row r="1540" spans="1:27" ht="12.75" x14ac:dyDescent="0.2">
      <c r="A1540" s="30">
        <v>1537</v>
      </c>
      <c r="B1540" s="31"/>
      <c r="C1540" s="31"/>
      <c r="D1540" s="32"/>
      <c r="E1540" s="104"/>
      <c r="F1540" s="31"/>
      <c r="G1540" s="31"/>
      <c r="H1540" s="33"/>
      <c r="I1540" s="16"/>
      <c r="J1540" s="34"/>
      <c r="K1540" s="34"/>
      <c r="L1540" s="35"/>
      <c r="M1540" s="36"/>
      <c r="N1540" s="37"/>
      <c r="O1540" s="37"/>
      <c r="P1540" s="37"/>
      <c r="Q1540" s="38"/>
      <c r="R1540" s="38"/>
      <c r="S1540" s="37"/>
      <c r="T1540" s="39"/>
      <c r="U1540" s="39"/>
      <c r="V1540" s="40"/>
      <c r="X1540" t="str">
        <f>IF(('1 - Cover page'!$B$9-M1540)&lt;6,"&lt;=5 Days","&gt;5 Days")</f>
        <v>&lt;=5 Days</v>
      </c>
      <c r="Y1540" t="str">
        <f>IF(('1 - Cover page'!$B$9-M1540)=0,"0", IF(('1 - Cover page'!$B$9-M1540)= 1,"1", IF(('1 - Cover page'!$B$9-M1540)= 2,"2", IF(('1 - Cover page'!$B$9-M1540)= 3,"3", IF(('1 - Cover page'!$B$9-M1540)= 4,"4", IF(('1 - Cover page'!$B$9-M1540)= 5,"5", IF(('1 - Cover page'!$B$9-M1540)= 6,"6", IF(('1 - Cover page'!$B$9-M1540)= 7,"7", IF(('1 - Cover page'!$B$9-M1540)= 8,"8", IF(('1 - Cover page'!$B$9-M1540)= 9,"9", IF(('1 - Cover page'!$B$9-M1540)= 10,"10", IF(('1 - Cover page'!$B$9-M1540)= 11,"11", IF(('1 - Cover page'!$B$9-M1540)= 12,"12", IF(('1 - Cover page'!$B$9-M1540)= 13,"13", IF(('1 - Cover page'!$B$9-M1540)= 14,"14", IF(('1 - Cover page'!$B$9-M1540)= 15,"15",  ""))))))))))))))))</f>
        <v>0</v>
      </c>
      <c r="Z1540" t="str">
        <f>IF(('1 - Cover page'!$B$9-I1540)=0,"0", IF(('1 - Cover page'!$B$9-I1540)= 1,"1", IF(('1 - Cover page'!$B$9-I1540)= 2,"2", IF(('1 - Cover page'!$B$9-I1540)= 3,"3", IF(('1 - Cover page'!$B$9-I1540)= 4,"4", IF(('1 - Cover page'!$B$9-I1540)= 5,"5", IF(('1 - Cover page'!$B$9-I1540)= 6,"6", IF(('1 - Cover page'!$B$9-I1540)= 7,"7", IF(('1 - Cover page'!$B$9-I1540)= 8,"8", IF(('1 - Cover page'!$B$9-I1540)= 9,"9", IF(('1 - Cover page'!$B$9-I1540)= 10,"10", IF(('1 - Cover page'!$B$9-I1540)= 11,"11", IF(('1 - Cover page'!$B$9-I1540)= 12,"12", IF(('1 - Cover page'!$B$9-I1540)= 13,"13", IF(('1 - Cover page'!$B$9-I1540)= 14,"14", IF(('1 - Cover page'!$B$9-I1540)= 15,"15",  ""))))))))))))))))</f>
        <v>0</v>
      </c>
      <c r="AA1540" t="e">
        <f>VLOOKUP(E1540,'Age group'!$A$2:$B$7,2,TRUE)</f>
        <v>#N/A</v>
      </c>
    </row>
    <row r="1541" spans="1:27" ht="12.75" x14ac:dyDescent="0.2">
      <c r="A1541" s="30">
        <v>1538</v>
      </c>
      <c r="B1541" s="31"/>
      <c r="C1541" s="31"/>
      <c r="D1541" s="32"/>
      <c r="E1541" s="104"/>
      <c r="F1541" s="31"/>
      <c r="G1541" s="31"/>
      <c r="H1541" s="33"/>
      <c r="I1541" s="16"/>
      <c r="J1541" s="34"/>
      <c r="K1541" s="34"/>
      <c r="L1541" s="35"/>
      <c r="M1541" s="36"/>
      <c r="N1541" s="37"/>
      <c r="O1541" s="37"/>
      <c r="P1541" s="37"/>
      <c r="Q1541" s="38"/>
      <c r="R1541" s="38"/>
      <c r="S1541" s="37"/>
      <c r="T1541" s="39"/>
      <c r="U1541" s="39"/>
      <c r="V1541" s="40"/>
      <c r="X1541" t="str">
        <f>IF(('1 - Cover page'!$B$9-M1541)&lt;6,"&lt;=5 Days","&gt;5 Days")</f>
        <v>&lt;=5 Days</v>
      </c>
      <c r="Y1541" t="str">
        <f>IF(('1 - Cover page'!$B$9-M1541)=0,"0", IF(('1 - Cover page'!$B$9-M1541)= 1,"1", IF(('1 - Cover page'!$B$9-M1541)= 2,"2", IF(('1 - Cover page'!$B$9-M1541)= 3,"3", IF(('1 - Cover page'!$B$9-M1541)= 4,"4", IF(('1 - Cover page'!$B$9-M1541)= 5,"5", IF(('1 - Cover page'!$B$9-M1541)= 6,"6", IF(('1 - Cover page'!$B$9-M1541)= 7,"7", IF(('1 - Cover page'!$B$9-M1541)= 8,"8", IF(('1 - Cover page'!$B$9-M1541)= 9,"9", IF(('1 - Cover page'!$B$9-M1541)= 10,"10", IF(('1 - Cover page'!$B$9-M1541)= 11,"11", IF(('1 - Cover page'!$B$9-M1541)= 12,"12", IF(('1 - Cover page'!$B$9-M1541)= 13,"13", IF(('1 - Cover page'!$B$9-M1541)= 14,"14", IF(('1 - Cover page'!$B$9-M1541)= 15,"15",  ""))))))))))))))))</f>
        <v>0</v>
      </c>
      <c r="Z1541" t="str">
        <f>IF(('1 - Cover page'!$B$9-I1541)=0,"0", IF(('1 - Cover page'!$B$9-I1541)= 1,"1", IF(('1 - Cover page'!$B$9-I1541)= 2,"2", IF(('1 - Cover page'!$B$9-I1541)= 3,"3", IF(('1 - Cover page'!$B$9-I1541)= 4,"4", IF(('1 - Cover page'!$B$9-I1541)= 5,"5", IF(('1 - Cover page'!$B$9-I1541)= 6,"6", IF(('1 - Cover page'!$B$9-I1541)= 7,"7", IF(('1 - Cover page'!$B$9-I1541)= 8,"8", IF(('1 - Cover page'!$B$9-I1541)= 9,"9", IF(('1 - Cover page'!$B$9-I1541)= 10,"10", IF(('1 - Cover page'!$B$9-I1541)= 11,"11", IF(('1 - Cover page'!$B$9-I1541)= 12,"12", IF(('1 - Cover page'!$B$9-I1541)= 13,"13", IF(('1 - Cover page'!$B$9-I1541)= 14,"14", IF(('1 - Cover page'!$B$9-I1541)= 15,"15",  ""))))))))))))))))</f>
        <v>0</v>
      </c>
      <c r="AA1541" t="e">
        <f>VLOOKUP(E1541,'Age group'!$A$2:$B$7,2,TRUE)</f>
        <v>#N/A</v>
      </c>
    </row>
    <row r="1542" spans="1:27" ht="12.75" x14ac:dyDescent="0.2">
      <c r="A1542" s="30">
        <v>1539</v>
      </c>
      <c r="B1542" s="31"/>
      <c r="C1542" s="31"/>
      <c r="D1542" s="32"/>
      <c r="E1542" s="104"/>
      <c r="F1542" s="31"/>
      <c r="G1542" s="31"/>
      <c r="H1542" s="33"/>
      <c r="I1542" s="16"/>
      <c r="J1542" s="34"/>
      <c r="K1542" s="34"/>
      <c r="L1542" s="35"/>
      <c r="M1542" s="36"/>
      <c r="N1542" s="37"/>
      <c r="O1542" s="37"/>
      <c r="P1542" s="37"/>
      <c r="Q1542" s="38"/>
      <c r="R1542" s="38"/>
      <c r="S1542" s="37"/>
      <c r="T1542" s="39"/>
      <c r="U1542" s="39"/>
      <c r="V1542" s="40"/>
      <c r="X1542" t="str">
        <f>IF(('1 - Cover page'!$B$9-M1542)&lt;6,"&lt;=5 Days","&gt;5 Days")</f>
        <v>&lt;=5 Days</v>
      </c>
      <c r="Y1542" t="str">
        <f>IF(('1 - Cover page'!$B$9-M1542)=0,"0", IF(('1 - Cover page'!$B$9-M1542)= 1,"1", IF(('1 - Cover page'!$B$9-M1542)= 2,"2", IF(('1 - Cover page'!$B$9-M1542)= 3,"3", IF(('1 - Cover page'!$B$9-M1542)= 4,"4", IF(('1 - Cover page'!$B$9-M1542)= 5,"5", IF(('1 - Cover page'!$B$9-M1542)= 6,"6", IF(('1 - Cover page'!$B$9-M1542)= 7,"7", IF(('1 - Cover page'!$B$9-M1542)= 8,"8", IF(('1 - Cover page'!$B$9-M1542)= 9,"9", IF(('1 - Cover page'!$B$9-M1542)= 10,"10", IF(('1 - Cover page'!$B$9-M1542)= 11,"11", IF(('1 - Cover page'!$B$9-M1542)= 12,"12", IF(('1 - Cover page'!$B$9-M1542)= 13,"13", IF(('1 - Cover page'!$B$9-M1542)= 14,"14", IF(('1 - Cover page'!$B$9-M1542)= 15,"15",  ""))))))))))))))))</f>
        <v>0</v>
      </c>
      <c r="Z1542" t="str">
        <f>IF(('1 - Cover page'!$B$9-I1542)=0,"0", IF(('1 - Cover page'!$B$9-I1542)= 1,"1", IF(('1 - Cover page'!$B$9-I1542)= 2,"2", IF(('1 - Cover page'!$B$9-I1542)= 3,"3", IF(('1 - Cover page'!$B$9-I1542)= 4,"4", IF(('1 - Cover page'!$B$9-I1542)= 5,"5", IF(('1 - Cover page'!$B$9-I1542)= 6,"6", IF(('1 - Cover page'!$B$9-I1542)= 7,"7", IF(('1 - Cover page'!$B$9-I1542)= 8,"8", IF(('1 - Cover page'!$B$9-I1542)= 9,"9", IF(('1 - Cover page'!$B$9-I1542)= 10,"10", IF(('1 - Cover page'!$B$9-I1542)= 11,"11", IF(('1 - Cover page'!$B$9-I1542)= 12,"12", IF(('1 - Cover page'!$B$9-I1542)= 13,"13", IF(('1 - Cover page'!$B$9-I1542)= 14,"14", IF(('1 - Cover page'!$B$9-I1542)= 15,"15",  ""))))))))))))))))</f>
        <v>0</v>
      </c>
      <c r="AA1542" t="e">
        <f>VLOOKUP(E1542,'Age group'!$A$2:$B$7,2,TRUE)</f>
        <v>#N/A</v>
      </c>
    </row>
    <row r="1543" spans="1:27" ht="12.75" x14ac:dyDescent="0.2">
      <c r="A1543" s="30">
        <v>1540</v>
      </c>
      <c r="B1543" s="31"/>
      <c r="C1543" s="31"/>
      <c r="D1543" s="32"/>
      <c r="E1543" s="104"/>
      <c r="F1543" s="31"/>
      <c r="G1543" s="31"/>
      <c r="H1543" s="33"/>
      <c r="I1543" s="16"/>
      <c r="J1543" s="34"/>
      <c r="K1543" s="34"/>
      <c r="L1543" s="35"/>
      <c r="M1543" s="36"/>
      <c r="N1543" s="37"/>
      <c r="O1543" s="37"/>
      <c r="P1543" s="37"/>
      <c r="Q1543" s="38"/>
      <c r="R1543" s="38"/>
      <c r="S1543" s="37"/>
      <c r="T1543" s="39"/>
      <c r="U1543" s="39"/>
      <c r="V1543" s="40"/>
      <c r="X1543" t="str">
        <f>IF(('1 - Cover page'!$B$9-M1543)&lt;6,"&lt;=5 Days","&gt;5 Days")</f>
        <v>&lt;=5 Days</v>
      </c>
      <c r="Y1543" t="str">
        <f>IF(('1 - Cover page'!$B$9-M1543)=0,"0", IF(('1 - Cover page'!$B$9-M1543)= 1,"1", IF(('1 - Cover page'!$B$9-M1543)= 2,"2", IF(('1 - Cover page'!$B$9-M1543)= 3,"3", IF(('1 - Cover page'!$B$9-M1543)= 4,"4", IF(('1 - Cover page'!$B$9-M1543)= 5,"5", IF(('1 - Cover page'!$B$9-M1543)= 6,"6", IF(('1 - Cover page'!$B$9-M1543)= 7,"7", IF(('1 - Cover page'!$B$9-M1543)= 8,"8", IF(('1 - Cover page'!$B$9-M1543)= 9,"9", IF(('1 - Cover page'!$B$9-M1543)= 10,"10", IF(('1 - Cover page'!$B$9-M1543)= 11,"11", IF(('1 - Cover page'!$B$9-M1543)= 12,"12", IF(('1 - Cover page'!$B$9-M1543)= 13,"13", IF(('1 - Cover page'!$B$9-M1543)= 14,"14", IF(('1 - Cover page'!$B$9-M1543)= 15,"15",  ""))))))))))))))))</f>
        <v>0</v>
      </c>
      <c r="Z1543" t="str">
        <f>IF(('1 - Cover page'!$B$9-I1543)=0,"0", IF(('1 - Cover page'!$B$9-I1543)= 1,"1", IF(('1 - Cover page'!$B$9-I1543)= 2,"2", IF(('1 - Cover page'!$B$9-I1543)= 3,"3", IF(('1 - Cover page'!$B$9-I1543)= 4,"4", IF(('1 - Cover page'!$B$9-I1543)= 5,"5", IF(('1 - Cover page'!$B$9-I1543)= 6,"6", IF(('1 - Cover page'!$B$9-I1543)= 7,"7", IF(('1 - Cover page'!$B$9-I1543)= 8,"8", IF(('1 - Cover page'!$B$9-I1543)= 9,"9", IF(('1 - Cover page'!$B$9-I1543)= 10,"10", IF(('1 - Cover page'!$B$9-I1543)= 11,"11", IF(('1 - Cover page'!$B$9-I1543)= 12,"12", IF(('1 - Cover page'!$B$9-I1543)= 13,"13", IF(('1 - Cover page'!$B$9-I1543)= 14,"14", IF(('1 - Cover page'!$B$9-I1543)= 15,"15",  ""))))))))))))))))</f>
        <v>0</v>
      </c>
      <c r="AA1543" t="e">
        <f>VLOOKUP(E1543,'Age group'!$A$2:$B$7,2,TRUE)</f>
        <v>#N/A</v>
      </c>
    </row>
    <row r="1544" spans="1:27" ht="12.75" x14ac:dyDescent="0.2">
      <c r="A1544" s="30">
        <v>1541</v>
      </c>
      <c r="B1544" s="31"/>
      <c r="C1544" s="31"/>
      <c r="D1544" s="32"/>
      <c r="E1544" s="104"/>
      <c r="F1544" s="31"/>
      <c r="G1544" s="31"/>
      <c r="H1544" s="33"/>
      <c r="I1544" s="16"/>
      <c r="J1544" s="34"/>
      <c r="K1544" s="34"/>
      <c r="L1544" s="35"/>
      <c r="M1544" s="36"/>
      <c r="N1544" s="37"/>
      <c r="O1544" s="37"/>
      <c r="P1544" s="37"/>
      <c r="Q1544" s="38"/>
      <c r="R1544" s="38"/>
      <c r="S1544" s="37"/>
      <c r="T1544" s="39"/>
      <c r="U1544" s="39"/>
      <c r="V1544" s="40"/>
      <c r="X1544" t="str">
        <f>IF(('1 - Cover page'!$B$9-M1544)&lt;6,"&lt;=5 Days","&gt;5 Days")</f>
        <v>&lt;=5 Days</v>
      </c>
      <c r="Y1544" t="str">
        <f>IF(('1 - Cover page'!$B$9-M1544)=0,"0", IF(('1 - Cover page'!$B$9-M1544)= 1,"1", IF(('1 - Cover page'!$B$9-M1544)= 2,"2", IF(('1 - Cover page'!$B$9-M1544)= 3,"3", IF(('1 - Cover page'!$B$9-M1544)= 4,"4", IF(('1 - Cover page'!$B$9-M1544)= 5,"5", IF(('1 - Cover page'!$B$9-M1544)= 6,"6", IF(('1 - Cover page'!$B$9-M1544)= 7,"7", IF(('1 - Cover page'!$B$9-M1544)= 8,"8", IF(('1 - Cover page'!$B$9-M1544)= 9,"9", IF(('1 - Cover page'!$B$9-M1544)= 10,"10", IF(('1 - Cover page'!$B$9-M1544)= 11,"11", IF(('1 - Cover page'!$B$9-M1544)= 12,"12", IF(('1 - Cover page'!$B$9-M1544)= 13,"13", IF(('1 - Cover page'!$B$9-M1544)= 14,"14", IF(('1 - Cover page'!$B$9-M1544)= 15,"15",  ""))))))))))))))))</f>
        <v>0</v>
      </c>
      <c r="Z1544" t="str">
        <f>IF(('1 - Cover page'!$B$9-I1544)=0,"0", IF(('1 - Cover page'!$B$9-I1544)= 1,"1", IF(('1 - Cover page'!$B$9-I1544)= 2,"2", IF(('1 - Cover page'!$B$9-I1544)= 3,"3", IF(('1 - Cover page'!$B$9-I1544)= 4,"4", IF(('1 - Cover page'!$B$9-I1544)= 5,"5", IF(('1 - Cover page'!$B$9-I1544)= 6,"6", IF(('1 - Cover page'!$B$9-I1544)= 7,"7", IF(('1 - Cover page'!$B$9-I1544)= 8,"8", IF(('1 - Cover page'!$B$9-I1544)= 9,"9", IF(('1 - Cover page'!$B$9-I1544)= 10,"10", IF(('1 - Cover page'!$B$9-I1544)= 11,"11", IF(('1 - Cover page'!$B$9-I1544)= 12,"12", IF(('1 - Cover page'!$B$9-I1544)= 13,"13", IF(('1 - Cover page'!$B$9-I1544)= 14,"14", IF(('1 - Cover page'!$B$9-I1544)= 15,"15",  ""))))))))))))))))</f>
        <v>0</v>
      </c>
      <c r="AA1544" t="e">
        <f>VLOOKUP(E1544,'Age group'!$A$2:$B$7,2,TRUE)</f>
        <v>#N/A</v>
      </c>
    </row>
    <row r="1545" spans="1:27" ht="12.75" x14ac:dyDescent="0.2">
      <c r="A1545" s="30">
        <v>1542</v>
      </c>
      <c r="B1545" s="31"/>
      <c r="C1545" s="31"/>
      <c r="D1545" s="32"/>
      <c r="E1545" s="104"/>
      <c r="F1545" s="31"/>
      <c r="G1545" s="31"/>
      <c r="H1545" s="33"/>
      <c r="I1545" s="16"/>
      <c r="J1545" s="34"/>
      <c r="K1545" s="34"/>
      <c r="L1545" s="35"/>
      <c r="M1545" s="36"/>
      <c r="N1545" s="37"/>
      <c r="O1545" s="37"/>
      <c r="P1545" s="37"/>
      <c r="Q1545" s="38"/>
      <c r="R1545" s="38"/>
      <c r="S1545" s="37"/>
      <c r="T1545" s="39"/>
      <c r="U1545" s="39"/>
      <c r="V1545" s="40"/>
      <c r="X1545" t="str">
        <f>IF(('1 - Cover page'!$B$9-M1545)&lt;6,"&lt;=5 Days","&gt;5 Days")</f>
        <v>&lt;=5 Days</v>
      </c>
      <c r="Y1545" t="str">
        <f>IF(('1 - Cover page'!$B$9-M1545)=0,"0", IF(('1 - Cover page'!$B$9-M1545)= 1,"1", IF(('1 - Cover page'!$B$9-M1545)= 2,"2", IF(('1 - Cover page'!$B$9-M1545)= 3,"3", IF(('1 - Cover page'!$B$9-M1545)= 4,"4", IF(('1 - Cover page'!$B$9-M1545)= 5,"5", IF(('1 - Cover page'!$B$9-M1545)= 6,"6", IF(('1 - Cover page'!$B$9-M1545)= 7,"7", IF(('1 - Cover page'!$B$9-M1545)= 8,"8", IF(('1 - Cover page'!$B$9-M1545)= 9,"9", IF(('1 - Cover page'!$B$9-M1545)= 10,"10", IF(('1 - Cover page'!$B$9-M1545)= 11,"11", IF(('1 - Cover page'!$B$9-M1545)= 12,"12", IF(('1 - Cover page'!$B$9-M1545)= 13,"13", IF(('1 - Cover page'!$B$9-M1545)= 14,"14", IF(('1 - Cover page'!$B$9-M1545)= 15,"15",  ""))))))))))))))))</f>
        <v>0</v>
      </c>
      <c r="Z1545" t="str">
        <f>IF(('1 - Cover page'!$B$9-I1545)=0,"0", IF(('1 - Cover page'!$B$9-I1545)= 1,"1", IF(('1 - Cover page'!$B$9-I1545)= 2,"2", IF(('1 - Cover page'!$B$9-I1545)= 3,"3", IF(('1 - Cover page'!$B$9-I1545)= 4,"4", IF(('1 - Cover page'!$B$9-I1545)= 5,"5", IF(('1 - Cover page'!$B$9-I1545)= 6,"6", IF(('1 - Cover page'!$B$9-I1545)= 7,"7", IF(('1 - Cover page'!$B$9-I1545)= 8,"8", IF(('1 - Cover page'!$B$9-I1545)= 9,"9", IF(('1 - Cover page'!$B$9-I1545)= 10,"10", IF(('1 - Cover page'!$B$9-I1545)= 11,"11", IF(('1 - Cover page'!$B$9-I1545)= 12,"12", IF(('1 - Cover page'!$B$9-I1545)= 13,"13", IF(('1 - Cover page'!$B$9-I1545)= 14,"14", IF(('1 - Cover page'!$B$9-I1545)= 15,"15",  ""))))))))))))))))</f>
        <v>0</v>
      </c>
      <c r="AA1545" t="e">
        <f>VLOOKUP(E1545,'Age group'!$A$2:$B$7,2,TRUE)</f>
        <v>#N/A</v>
      </c>
    </row>
    <row r="1546" spans="1:27" ht="12.75" x14ac:dyDescent="0.2">
      <c r="A1546" s="30">
        <v>1543</v>
      </c>
      <c r="B1546" s="31"/>
      <c r="C1546" s="31"/>
      <c r="D1546" s="32"/>
      <c r="E1546" s="104"/>
      <c r="F1546" s="31"/>
      <c r="G1546" s="31"/>
      <c r="H1546" s="33"/>
      <c r="I1546" s="16"/>
      <c r="J1546" s="34"/>
      <c r="K1546" s="34"/>
      <c r="L1546" s="35"/>
      <c r="M1546" s="36"/>
      <c r="N1546" s="37"/>
      <c r="O1546" s="37"/>
      <c r="P1546" s="37"/>
      <c r="Q1546" s="38"/>
      <c r="R1546" s="38"/>
      <c r="S1546" s="37"/>
      <c r="T1546" s="39"/>
      <c r="U1546" s="39"/>
      <c r="V1546" s="40"/>
      <c r="X1546" t="str">
        <f>IF(('1 - Cover page'!$B$9-M1546)&lt;6,"&lt;=5 Days","&gt;5 Days")</f>
        <v>&lt;=5 Days</v>
      </c>
      <c r="Y1546" t="str">
        <f>IF(('1 - Cover page'!$B$9-M1546)=0,"0", IF(('1 - Cover page'!$B$9-M1546)= 1,"1", IF(('1 - Cover page'!$B$9-M1546)= 2,"2", IF(('1 - Cover page'!$B$9-M1546)= 3,"3", IF(('1 - Cover page'!$B$9-M1546)= 4,"4", IF(('1 - Cover page'!$B$9-M1546)= 5,"5", IF(('1 - Cover page'!$B$9-M1546)= 6,"6", IF(('1 - Cover page'!$B$9-M1546)= 7,"7", IF(('1 - Cover page'!$B$9-M1546)= 8,"8", IF(('1 - Cover page'!$B$9-M1546)= 9,"9", IF(('1 - Cover page'!$B$9-M1546)= 10,"10", IF(('1 - Cover page'!$B$9-M1546)= 11,"11", IF(('1 - Cover page'!$B$9-M1546)= 12,"12", IF(('1 - Cover page'!$B$9-M1546)= 13,"13", IF(('1 - Cover page'!$B$9-M1546)= 14,"14", IF(('1 - Cover page'!$B$9-M1546)= 15,"15",  ""))))))))))))))))</f>
        <v>0</v>
      </c>
      <c r="Z1546" t="str">
        <f>IF(('1 - Cover page'!$B$9-I1546)=0,"0", IF(('1 - Cover page'!$B$9-I1546)= 1,"1", IF(('1 - Cover page'!$B$9-I1546)= 2,"2", IF(('1 - Cover page'!$B$9-I1546)= 3,"3", IF(('1 - Cover page'!$B$9-I1546)= 4,"4", IF(('1 - Cover page'!$B$9-I1546)= 5,"5", IF(('1 - Cover page'!$B$9-I1546)= 6,"6", IF(('1 - Cover page'!$B$9-I1546)= 7,"7", IF(('1 - Cover page'!$B$9-I1546)= 8,"8", IF(('1 - Cover page'!$B$9-I1546)= 9,"9", IF(('1 - Cover page'!$B$9-I1546)= 10,"10", IF(('1 - Cover page'!$B$9-I1546)= 11,"11", IF(('1 - Cover page'!$B$9-I1546)= 12,"12", IF(('1 - Cover page'!$B$9-I1546)= 13,"13", IF(('1 - Cover page'!$B$9-I1546)= 14,"14", IF(('1 - Cover page'!$B$9-I1546)= 15,"15",  ""))))))))))))))))</f>
        <v>0</v>
      </c>
      <c r="AA1546" t="e">
        <f>VLOOKUP(E1546,'Age group'!$A$2:$B$7,2,TRUE)</f>
        <v>#N/A</v>
      </c>
    </row>
    <row r="1547" spans="1:27" ht="12.75" x14ac:dyDescent="0.2">
      <c r="A1547" s="30">
        <v>1544</v>
      </c>
      <c r="B1547" s="31"/>
      <c r="C1547" s="31"/>
      <c r="D1547" s="32"/>
      <c r="E1547" s="104"/>
      <c r="F1547" s="31"/>
      <c r="G1547" s="31"/>
      <c r="H1547" s="33"/>
      <c r="I1547" s="16"/>
      <c r="J1547" s="34"/>
      <c r="K1547" s="34"/>
      <c r="L1547" s="35"/>
      <c r="M1547" s="36"/>
      <c r="N1547" s="37"/>
      <c r="O1547" s="37"/>
      <c r="P1547" s="37"/>
      <c r="Q1547" s="38"/>
      <c r="R1547" s="38"/>
      <c r="S1547" s="37"/>
      <c r="T1547" s="39"/>
      <c r="U1547" s="39"/>
      <c r="V1547" s="40"/>
      <c r="X1547" t="str">
        <f>IF(('1 - Cover page'!$B$9-M1547)&lt;6,"&lt;=5 Days","&gt;5 Days")</f>
        <v>&lt;=5 Days</v>
      </c>
      <c r="Y1547" t="str">
        <f>IF(('1 - Cover page'!$B$9-M1547)=0,"0", IF(('1 - Cover page'!$B$9-M1547)= 1,"1", IF(('1 - Cover page'!$B$9-M1547)= 2,"2", IF(('1 - Cover page'!$B$9-M1547)= 3,"3", IF(('1 - Cover page'!$B$9-M1547)= 4,"4", IF(('1 - Cover page'!$B$9-M1547)= 5,"5", IF(('1 - Cover page'!$B$9-M1547)= 6,"6", IF(('1 - Cover page'!$B$9-M1547)= 7,"7", IF(('1 - Cover page'!$B$9-M1547)= 8,"8", IF(('1 - Cover page'!$B$9-M1547)= 9,"9", IF(('1 - Cover page'!$B$9-M1547)= 10,"10", IF(('1 - Cover page'!$B$9-M1547)= 11,"11", IF(('1 - Cover page'!$B$9-M1547)= 12,"12", IF(('1 - Cover page'!$B$9-M1547)= 13,"13", IF(('1 - Cover page'!$B$9-M1547)= 14,"14", IF(('1 - Cover page'!$B$9-M1547)= 15,"15",  ""))))))))))))))))</f>
        <v>0</v>
      </c>
      <c r="Z1547" t="str">
        <f>IF(('1 - Cover page'!$B$9-I1547)=0,"0", IF(('1 - Cover page'!$B$9-I1547)= 1,"1", IF(('1 - Cover page'!$B$9-I1547)= 2,"2", IF(('1 - Cover page'!$B$9-I1547)= 3,"3", IF(('1 - Cover page'!$B$9-I1547)= 4,"4", IF(('1 - Cover page'!$B$9-I1547)= 5,"5", IF(('1 - Cover page'!$B$9-I1547)= 6,"6", IF(('1 - Cover page'!$B$9-I1547)= 7,"7", IF(('1 - Cover page'!$B$9-I1547)= 8,"8", IF(('1 - Cover page'!$B$9-I1547)= 9,"9", IF(('1 - Cover page'!$B$9-I1547)= 10,"10", IF(('1 - Cover page'!$B$9-I1547)= 11,"11", IF(('1 - Cover page'!$B$9-I1547)= 12,"12", IF(('1 - Cover page'!$B$9-I1547)= 13,"13", IF(('1 - Cover page'!$B$9-I1547)= 14,"14", IF(('1 - Cover page'!$B$9-I1547)= 15,"15",  ""))))))))))))))))</f>
        <v>0</v>
      </c>
      <c r="AA1547" t="e">
        <f>VLOOKUP(E1547,'Age group'!$A$2:$B$7,2,TRUE)</f>
        <v>#N/A</v>
      </c>
    </row>
    <row r="1548" spans="1:27" ht="12.75" x14ac:dyDescent="0.2">
      <c r="A1548" s="30">
        <v>1545</v>
      </c>
      <c r="B1548" s="31"/>
      <c r="C1548" s="31"/>
      <c r="D1548" s="32"/>
      <c r="E1548" s="104"/>
      <c r="F1548" s="31"/>
      <c r="G1548" s="31"/>
      <c r="H1548" s="33"/>
      <c r="I1548" s="16"/>
      <c r="J1548" s="34"/>
      <c r="K1548" s="34"/>
      <c r="L1548" s="35"/>
      <c r="M1548" s="36"/>
      <c r="N1548" s="37"/>
      <c r="O1548" s="37"/>
      <c r="P1548" s="37"/>
      <c r="Q1548" s="38"/>
      <c r="R1548" s="38"/>
      <c r="S1548" s="37"/>
      <c r="T1548" s="39"/>
      <c r="U1548" s="39"/>
      <c r="V1548" s="40"/>
      <c r="X1548" t="str">
        <f>IF(('1 - Cover page'!$B$9-M1548)&lt;6,"&lt;=5 Days","&gt;5 Days")</f>
        <v>&lt;=5 Days</v>
      </c>
      <c r="Y1548" t="str">
        <f>IF(('1 - Cover page'!$B$9-M1548)=0,"0", IF(('1 - Cover page'!$B$9-M1548)= 1,"1", IF(('1 - Cover page'!$B$9-M1548)= 2,"2", IF(('1 - Cover page'!$B$9-M1548)= 3,"3", IF(('1 - Cover page'!$B$9-M1548)= 4,"4", IF(('1 - Cover page'!$B$9-M1548)= 5,"5", IF(('1 - Cover page'!$B$9-M1548)= 6,"6", IF(('1 - Cover page'!$B$9-M1548)= 7,"7", IF(('1 - Cover page'!$B$9-M1548)= 8,"8", IF(('1 - Cover page'!$B$9-M1548)= 9,"9", IF(('1 - Cover page'!$B$9-M1548)= 10,"10", IF(('1 - Cover page'!$B$9-M1548)= 11,"11", IF(('1 - Cover page'!$B$9-M1548)= 12,"12", IF(('1 - Cover page'!$B$9-M1548)= 13,"13", IF(('1 - Cover page'!$B$9-M1548)= 14,"14", IF(('1 - Cover page'!$B$9-M1548)= 15,"15",  ""))))))))))))))))</f>
        <v>0</v>
      </c>
      <c r="Z1548" t="str">
        <f>IF(('1 - Cover page'!$B$9-I1548)=0,"0", IF(('1 - Cover page'!$B$9-I1548)= 1,"1", IF(('1 - Cover page'!$B$9-I1548)= 2,"2", IF(('1 - Cover page'!$B$9-I1548)= 3,"3", IF(('1 - Cover page'!$B$9-I1548)= 4,"4", IF(('1 - Cover page'!$B$9-I1548)= 5,"5", IF(('1 - Cover page'!$B$9-I1548)= 6,"6", IF(('1 - Cover page'!$B$9-I1548)= 7,"7", IF(('1 - Cover page'!$B$9-I1548)= 8,"8", IF(('1 - Cover page'!$B$9-I1548)= 9,"9", IF(('1 - Cover page'!$B$9-I1548)= 10,"10", IF(('1 - Cover page'!$B$9-I1548)= 11,"11", IF(('1 - Cover page'!$B$9-I1548)= 12,"12", IF(('1 - Cover page'!$B$9-I1548)= 13,"13", IF(('1 - Cover page'!$B$9-I1548)= 14,"14", IF(('1 - Cover page'!$B$9-I1548)= 15,"15",  ""))))))))))))))))</f>
        <v>0</v>
      </c>
      <c r="AA1548" t="e">
        <f>VLOOKUP(E1548,'Age group'!$A$2:$B$7,2,TRUE)</f>
        <v>#N/A</v>
      </c>
    </row>
    <row r="1549" spans="1:27" ht="12.75" x14ac:dyDescent="0.2">
      <c r="A1549" s="30">
        <v>1546</v>
      </c>
      <c r="B1549" s="31"/>
      <c r="C1549" s="31"/>
      <c r="D1549" s="32"/>
      <c r="E1549" s="104"/>
      <c r="F1549" s="31"/>
      <c r="G1549" s="31"/>
      <c r="H1549" s="33"/>
      <c r="I1549" s="16"/>
      <c r="J1549" s="34"/>
      <c r="K1549" s="34"/>
      <c r="L1549" s="35"/>
      <c r="M1549" s="36"/>
      <c r="N1549" s="37"/>
      <c r="O1549" s="37"/>
      <c r="P1549" s="37"/>
      <c r="Q1549" s="38"/>
      <c r="R1549" s="38"/>
      <c r="S1549" s="37"/>
      <c r="T1549" s="39"/>
      <c r="U1549" s="39"/>
      <c r="V1549" s="40"/>
      <c r="X1549" t="str">
        <f>IF(('1 - Cover page'!$B$9-M1549)&lt;6,"&lt;=5 Days","&gt;5 Days")</f>
        <v>&lt;=5 Days</v>
      </c>
      <c r="Y1549" t="str">
        <f>IF(('1 - Cover page'!$B$9-M1549)=0,"0", IF(('1 - Cover page'!$B$9-M1549)= 1,"1", IF(('1 - Cover page'!$B$9-M1549)= 2,"2", IF(('1 - Cover page'!$B$9-M1549)= 3,"3", IF(('1 - Cover page'!$B$9-M1549)= 4,"4", IF(('1 - Cover page'!$B$9-M1549)= 5,"5", IF(('1 - Cover page'!$B$9-M1549)= 6,"6", IF(('1 - Cover page'!$B$9-M1549)= 7,"7", IF(('1 - Cover page'!$B$9-M1549)= 8,"8", IF(('1 - Cover page'!$B$9-M1549)= 9,"9", IF(('1 - Cover page'!$B$9-M1549)= 10,"10", IF(('1 - Cover page'!$B$9-M1549)= 11,"11", IF(('1 - Cover page'!$B$9-M1549)= 12,"12", IF(('1 - Cover page'!$B$9-M1549)= 13,"13", IF(('1 - Cover page'!$B$9-M1549)= 14,"14", IF(('1 - Cover page'!$B$9-M1549)= 15,"15",  ""))))))))))))))))</f>
        <v>0</v>
      </c>
      <c r="Z1549" t="str">
        <f>IF(('1 - Cover page'!$B$9-I1549)=0,"0", IF(('1 - Cover page'!$B$9-I1549)= 1,"1", IF(('1 - Cover page'!$B$9-I1549)= 2,"2", IF(('1 - Cover page'!$B$9-I1549)= 3,"3", IF(('1 - Cover page'!$B$9-I1549)= 4,"4", IF(('1 - Cover page'!$B$9-I1549)= 5,"5", IF(('1 - Cover page'!$B$9-I1549)= 6,"6", IF(('1 - Cover page'!$B$9-I1549)= 7,"7", IF(('1 - Cover page'!$B$9-I1549)= 8,"8", IF(('1 - Cover page'!$B$9-I1549)= 9,"9", IF(('1 - Cover page'!$B$9-I1549)= 10,"10", IF(('1 - Cover page'!$B$9-I1549)= 11,"11", IF(('1 - Cover page'!$B$9-I1549)= 12,"12", IF(('1 - Cover page'!$B$9-I1549)= 13,"13", IF(('1 - Cover page'!$B$9-I1549)= 14,"14", IF(('1 - Cover page'!$B$9-I1549)= 15,"15",  ""))))))))))))))))</f>
        <v>0</v>
      </c>
      <c r="AA1549" t="e">
        <f>VLOOKUP(E1549,'Age group'!$A$2:$B$7,2,TRUE)</f>
        <v>#N/A</v>
      </c>
    </row>
    <row r="1550" spans="1:27" ht="12.75" x14ac:dyDescent="0.2">
      <c r="A1550" s="30">
        <v>1547</v>
      </c>
      <c r="B1550" s="31"/>
      <c r="C1550" s="31"/>
      <c r="D1550" s="32"/>
      <c r="E1550" s="104"/>
      <c r="F1550" s="31"/>
      <c r="G1550" s="31"/>
      <c r="H1550" s="33"/>
      <c r="I1550" s="16"/>
      <c r="J1550" s="34"/>
      <c r="K1550" s="34"/>
      <c r="L1550" s="35"/>
      <c r="M1550" s="36"/>
      <c r="N1550" s="37"/>
      <c r="O1550" s="37"/>
      <c r="P1550" s="37"/>
      <c r="Q1550" s="38"/>
      <c r="R1550" s="38"/>
      <c r="S1550" s="37"/>
      <c r="T1550" s="39"/>
      <c r="U1550" s="39"/>
      <c r="V1550" s="40"/>
      <c r="X1550" t="str">
        <f>IF(('1 - Cover page'!$B$9-M1550)&lt;6,"&lt;=5 Days","&gt;5 Days")</f>
        <v>&lt;=5 Days</v>
      </c>
      <c r="Y1550" t="str">
        <f>IF(('1 - Cover page'!$B$9-M1550)=0,"0", IF(('1 - Cover page'!$B$9-M1550)= 1,"1", IF(('1 - Cover page'!$B$9-M1550)= 2,"2", IF(('1 - Cover page'!$B$9-M1550)= 3,"3", IF(('1 - Cover page'!$B$9-M1550)= 4,"4", IF(('1 - Cover page'!$B$9-M1550)= 5,"5", IF(('1 - Cover page'!$B$9-M1550)= 6,"6", IF(('1 - Cover page'!$B$9-M1550)= 7,"7", IF(('1 - Cover page'!$B$9-M1550)= 8,"8", IF(('1 - Cover page'!$B$9-M1550)= 9,"9", IF(('1 - Cover page'!$B$9-M1550)= 10,"10", IF(('1 - Cover page'!$B$9-M1550)= 11,"11", IF(('1 - Cover page'!$B$9-M1550)= 12,"12", IF(('1 - Cover page'!$B$9-M1550)= 13,"13", IF(('1 - Cover page'!$B$9-M1550)= 14,"14", IF(('1 - Cover page'!$B$9-M1550)= 15,"15",  ""))))))))))))))))</f>
        <v>0</v>
      </c>
      <c r="Z1550" t="str">
        <f>IF(('1 - Cover page'!$B$9-I1550)=0,"0", IF(('1 - Cover page'!$B$9-I1550)= 1,"1", IF(('1 - Cover page'!$B$9-I1550)= 2,"2", IF(('1 - Cover page'!$B$9-I1550)= 3,"3", IF(('1 - Cover page'!$B$9-I1550)= 4,"4", IF(('1 - Cover page'!$B$9-I1550)= 5,"5", IF(('1 - Cover page'!$B$9-I1550)= 6,"6", IF(('1 - Cover page'!$B$9-I1550)= 7,"7", IF(('1 - Cover page'!$B$9-I1550)= 8,"8", IF(('1 - Cover page'!$B$9-I1550)= 9,"9", IF(('1 - Cover page'!$B$9-I1550)= 10,"10", IF(('1 - Cover page'!$B$9-I1550)= 11,"11", IF(('1 - Cover page'!$B$9-I1550)= 12,"12", IF(('1 - Cover page'!$B$9-I1550)= 13,"13", IF(('1 - Cover page'!$B$9-I1550)= 14,"14", IF(('1 - Cover page'!$B$9-I1550)= 15,"15",  ""))))))))))))))))</f>
        <v>0</v>
      </c>
      <c r="AA1550" t="e">
        <f>VLOOKUP(E1550,'Age group'!$A$2:$B$7,2,TRUE)</f>
        <v>#N/A</v>
      </c>
    </row>
    <row r="1551" spans="1:27" ht="12.75" x14ac:dyDescent="0.2">
      <c r="A1551" s="30">
        <v>1548</v>
      </c>
      <c r="B1551" s="31"/>
      <c r="C1551" s="31"/>
      <c r="D1551" s="32"/>
      <c r="E1551" s="104"/>
      <c r="F1551" s="31"/>
      <c r="G1551" s="31"/>
      <c r="H1551" s="33"/>
      <c r="I1551" s="16"/>
      <c r="J1551" s="34"/>
      <c r="K1551" s="34"/>
      <c r="L1551" s="35"/>
      <c r="M1551" s="36"/>
      <c r="N1551" s="37"/>
      <c r="O1551" s="37"/>
      <c r="P1551" s="37"/>
      <c r="Q1551" s="38"/>
      <c r="R1551" s="38"/>
      <c r="S1551" s="37"/>
      <c r="T1551" s="39"/>
      <c r="U1551" s="39"/>
      <c r="V1551" s="40"/>
      <c r="X1551" t="str">
        <f>IF(('1 - Cover page'!$B$9-M1551)&lt;6,"&lt;=5 Days","&gt;5 Days")</f>
        <v>&lt;=5 Days</v>
      </c>
      <c r="Y1551" t="str">
        <f>IF(('1 - Cover page'!$B$9-M1551)=0,"0", IF(('1 - Cover page'!$B$9-M1551)= 1,"1", IF(('1 - Cover page'!$B$9-M1551)= 2,"2", IF(('1 - Cover page'!$B$9-M1551)= 3,"3", IF(('1 - Cover page'!$B$9-M1551)= 4,"4", IF(('1 - Cover page'!$B$9-M1551)= 5,"5", IF(('1 - Cover page'!$B$9-M1551)= 6,"6", IF(('1 - Cover page'!$B$9-M1551)= 7,"7", IF(('1 - Cover page'!$B$9-M1551)= 8,"8", IF(('1 - Cover page'!$B$9-M1551)= 9,"9", IF(('1 - Cover page'!$B$9-M1551)= 10,"10", IF(('1 - Cover page'!$B$9-M1551)= 11,"11", IF(('1 - Cover page'!$B$9-M1551)= 12,"12", IF(('1 - Cover page'!$B$9-M1551)= 13,"13", IF(('1 - Cover page'!$B$9-M1551)= 14,"14", IF(('1 - Cover page'!$B$9-M1551)= 15,"15",  ""))))))))))))))))</f>
        <v>0</v>
      </c>
      <c r="Z1551" t="str">
        <f>IF(('1 - Cover page'!$B$9-I1551)=0,"0", IF(('1 - Cover page'!$B$9-I1551)= 1,"1", IF(('1 - Cover page'!$B$9-I1551)= 2,"2", IF(('1 - Cover page'!$B$9-I1551)= 3,"3", IF(('1 - Cover page'!$B$9-I1551)= 4,"4", IF(('1 - Cover page'!$B$9-I1551)= 5,"5", IF(('1 - Cover page'!$B$9-I1551)= 6,"6", IF(('1 - Cover page'!$B$9-I1551)= 7,"7", IF(('1 - Cover page'!$B$9-I1551)= 8,"8", IF(('1 - Cover page'!$B$9-I1551)= 9,"9", IF(('1 - Cover page'!$B$9-I1551)= 10,"10", IF(('1 - Cover page'!$B$9-I1551)= 11,"11", IF(('1 - Cover page'!$B$9-I1551)= 12,"12", IF(('1 - Cover page'!$B$9-I1551)= 13,"13", IF(('1 - Cover page'!$B$9-I1551)= 14,"14", IF(('1 - Cover page'!$B$9-I1551)= 15,"15",  ""))))))))))))))))</f>
        <v>0</v>
      </c>
      <c r="AA1551" t="e">
        <f>VLOOKUP(E1551,'Age group'!$A$2:$B$7,2,TRUE)</f>
        <v>#N/A</v>
      </c>
    </row>
    <row r="1552" spans="1:27" ht="12.75" x14ac:dyDescent="0.2">
      <c r="A1552" s="30">
        <v>1549</v>
      </c>
      <c r="B1552" s="31"/>
      <c r="C1552" s="31"/>
      <c r="D1552" s="32"/>
      <c r="E1552" s="104"/>
      <c r="F1552" s="31"/>
      <c r="G1552" s="31"/>
      <c r="H1552" s="33"/>
      <c r="I1552" s="16"/>
      <c r="J1552" s="34"/>
      <c r="K1552" s="34"/>
      <c r="L1552" s="35"/>
      <c r="M1552" s="36"/>
      <c r="N1552" s="37"/>
      <c r="O1552" s="37"/>
      <c r="P1552" s="37"/>
      <c r="Q1552" s="38"/>
      <c r="R1552" s="38"/>
      <c r="S1552" s="37"/>
      <c r="T1552" s="39"/>
      <c r="U1552" s="39"/>
      <c r="V1552" s="40"/>
      <c r="X1552" t="str">
        <f>IF(('1 - Cover page'!$B$9-M1552)&lt;6,"&lt;=5 Days","&gt;5 Days")</f>
        <v>&lt;=5 Days</v>
      </c>
      <c r="Y1552" t="str">
        <f>IF(('1 - Cover page'!$B$9-M1552)=0,"0", IF(('1 - Cover page'!$B$9-M1552)= 1,"1", IF(('1 - Cover page'!$B$9-M1552)= 2,"2", IF(('1 - Cover page'!$B$9-M1552)= 3,"3", IF(('1 - Cover page'!$B$9-M1552)= 4,"4", IF(('1 - Cover page'!$B$9-M1552)= 5,"5", IF(('1 - Cover page'!$B$9-M1552)= 6,"6", IF(('1 - Cover page'!$B$9-M1552)= 7,"7", IF(('1 - Cover page'!$B$9-M1552)= 8,"8", IF(('1 - Cover page'!$B$9-M1552)= 9,"9", IF(('1 - Cover page'!$B$9-M1552)= 10,"10", IF(('1 - Cover page'!$B$9-M1552)= 11,"11", IF(('1 - Cover page'!$B$9-M1552)= 12,"12", IF(('1 - Cover page'!$B$9-M1552)= 13,"13", IF(('1 - Cover page'!$B$9-M1552)= 14,"14", IF(('1 - Cover page'!$B$9-M1552)= 15,"15",  ""))))))))))))))))</f>
        <v>0</v>
      </c>
      <c r="Z1552" t="str">
        <f>IF(('1 - Cover page'!$B$9-I1552)=0,"0", IF(('1 - Cover page'!$B$9-I1552)= 1,"1", IF(('1 - Cover page'!$B$9-I1552)= 2,"2", IF(('1 - Cover page'!$B$9-I1552)= 3,"3", IF(('1 - Cover page'!$B$9-I1552)= 4,"4", IF(('1 - Cover page'!$B$9-I1552)= 5,"5", IF(('1 - Cover page'!$B$9-I1552)= 6,"6", IF(('1 - Cover page'!$B$9-I1552)= 7,"7", IF(('1 - Cover page'!$B$9-I1552)= 8,"8", IF(('1 - Cover page'!$B$9-I1552)= 9,"9", IF(('1 - Cover page'!$B$9-I1552)= 10,"10", IF(('1 - Cover page'!$B$9-I1552)= 11,"11", IF(('1 - Cover page'!$B$9-I1552)= 12,"12", IF(('1 - Cover page'!$B$9-I1552)= 13,"13", IF(('1 - Cover page'!$B$9-I1552)= 14,"14", IF(('1 - Cover page'!$B$9-I1552)= 15,"15",  ""))))))))))))))))</f>
        <v>0</v>
      </c>
      <c r="AA1552" t="e">
        <f>VLOOKUP(E1552,'Age group'!$A$2:$B$7,2,TRUE)</f>
        <v>#N/A</v>
      </c>
    </row>
    <row r="1553" spans="1:27" ht="12.75" x14ac:dyDescent="0.2">
      <c r="A1553" s="30">
        <v>1550</v>
      </c>
      <c r="B1553" s="31"/>
      <c r="C1553" s="31"/>
      <c r="D1553" s="32"/>
      <c r="E1553" s="104"/>
      <c r="F1553" s="31"/>
      <c r="G1553" s="31"/>
      <c r="H1553" s="33"/>
      <c r="I1553" s="16"/>
      <c r="J1553" s="34"/>
      <c r="K1553" s="34"/>
      <c r="L1553" s="35"/>
      <c r="M1553" s="36"/>
      <c r="N1553" s="37"/>
      <c r="O1553" s="37"/>
      <c r="P1553" s="37"/>
      <c r="Q1553" s="38"/>
      <c r="R1553" s="38"/>
      <c r="S1553" s="37"/>
      <c r="T1553" s="39"/>
      <c r="U1553" s="39"/>
      <c r="V1553" s="40"/>
      <c r="X1553" t="str">
        <f>IF(('1 - Cover page'!$B$9-M1553)&lt;6,"&lt;=5 Days","&gt;5 Days")</f>
        <v>&lt;=5 Days</v>
      </c>
      <c r="Y1553" t="str">
        <f>IF(('1 - Cover page'!$B$9-M1553)=0,"0", IF(('1 - Cover page'!$B$9-M1553)= 1,"1", IF(('1 - Cover page'!$B$9-M1553)= 2,"2", IF(('1 - Cover page'!$B$9-M1553)= 3,"3", IF(('1 - Cover page'!$B$9-M1553)= 4,"4", IF(('1 - Cover page'!$B$9-M1553)= 5,"5", IF(('1 - Cover page'!$B$9-M1553)= 6,"6", IF(('1 - Cover page'!$B$9-M1553)= 7,"7", IF(('1 - Cover page'!$B$9-M1553)= 8,"8", IF(('1 - Cover page'!$B$9-M1553)= 9,"9", IF(('1 - Cover page'!$B$9-M1553)= 10,"10", IF(('1 - Cover page'!$B$9-M1553)= 11,"11", IF(('1 - Cover page'!$B$9-M1553)= 12,"12", IF(('1 - Cover page'!$B$9-M1553)= 13,"13", IF(('1 - Cover page'!$B$9-M1553)= 14,"14", IF(('1 - Cover page'!$B$9-M1553)= 15,"15",  ""))))))))))))))))</f>
        <v>0</v>
      </c>
      <c r="Z1553" t="str">
        <f>IF(('1 - Cover page'!$B$9-I1553)=0,"0", IF(('1 - Cover page'!$B$9-I1553)= 1,"1", IF(('1 - Cover page'!$B$9-I1553)= 2,"2", IF(('1 - Cover page'!$B$9-I1553)= 3,"3", IF(('1 - Cover page'!$B$9-I1553)= 4,"4", IF(('1 - Cover page'!$B$9-I1553)= 5,"5", IF(('1 - Cover page'!$B$9-I1553)= 6,"6", IF(('1 - Cover page'!$B$9-I1553)= 7,"7", IF(('1 - Cover page'!$B$9-I1553)= 8,"8", IF(('1 - Cover page'!$B$9-I1553)= 9,"9", IF(('1 - Cover page'!$B$9-I1553)= 10,"10", IF(('1 - Cover page'!$B$9-I1553)= 11,"11", IF(('1 - Cover page'!$B$9-I1553)= 12,"12", IF(('1 - Cover page'!$B$9-I1553)= 13,"13", IF(('1 - Cover page'!$B$9-I1553)= 14,"14", IF(('1 - Cover page'!$B$9-I1553)= 15,"15",  ""))))))))))))))))</f>
        <v>0</v>
      </c>
      <c r="AA1553" t="e">
        <f>VLOOKUP(E1553,'Age group'!$A$2:$B$7,2,TRUE)</f>
        <v>#N/A</v>
      </c>
    </row>
    <row r="1554" spans="1:27" ht="12.75" x14ac:dyDescent="0.2">
      <c r="A1554" s="30">
        <v>1551</v>
      </c>
      <c r="B1554" s="31"/>
      <c r="C1554" s="31"/>
      <c r="D1554" s="32"/>
      <c r="E1554" s="104"/>
      <c r="F1554" s="31"/>
      <c r="G1554" s="31"/>
      <c r="H1554" s="33"/>
      <c r="I1554" s="16"/>
      <c r="J1554" s="34"/>
      <c r="K1554" s="34"/>
      <c r="L1554" s="35"/>
      <c r="M1554" s="36"/>
      <c r="N1554" s="37"/>
      <c r="O1554" s="37"/>
      <c r="P1554" s="37"/>
      <c r="Q1554" s="38"/>
      <c r="R1554" s="38"/>
      <c r="S1554" s="37"/>
      <c r="T1554" s="39"/>
      <c r="U1554" s="39"/>
      <c r="V1554" s="40"/>
      <c r="X1554" t="str">
        <f>IF(('1 - Cover page'!$B$9-M1554)&lt;6,"&lt;=5 Days","&gt;5 Days")</f>
        <v>&lt;=5 Days</v>
      </c>
      <c r="Y1554" t="str">
        <f>IF(('1 - Cover page'!$B$9-M1554)=0,"0", IF(('1 - Cover page'!$B$9-M1554)= 1,"1", IF(('1 - Cover page'!$B$9-M1554)= 2,"2", IF(('1 - Cover page'!$B$9-M1554)= 3,"3", IF(('1 - Cover page'!$B$9-M1554)= 4,"4", IF(('1 - Cover page'!$B$9-M1554)= 5,"5", IF(('1 - Cover page'!$B$9-M1554)= 6,"6", IF(('1 - Cover page'!$B$9-M1554)= 7,"7", IF(('1 - Cover page'!$B$9-M1554)= 8,"8", IF(('1 - Cover page'!$B$9-M1554)= 9,"9", IF(('1 - Cover page'!$B$9-M1554)= 10,"10", IF(('1 - Cover page'!$B$9-M1554)= 11,"11", IF(('1 - Cover page'!$B$9-M1554)= 12,"12", IF(('1 - Cover page'!$B$9-M1554)= 13,"13", IF(('1 - Cover page'!$B$9-M1554)= 14,"14", IF(('1 - Cover page'!$B$9-M1554)= 15,"15",  ""))))))))))))))))</f>
        <v>0</v>
      </c>
      <c r="Z1554" t="str">
        <f>IF(('1 - Cover page'!$B$9-I1554)=0,"0", IF(('1 - Cover page'!$B$9-I1554)= 1,"1", IF(('1 - Cover page'!$B$9-I1554)= 2,"2", IF(('1 - Cover page'!$B$9-I1554)= 3,"3", IF(('1 - Cover page'!$B$9-I1554)= 4,"4", IF(('1 - Cover page'!$B$9-I1554)= 5,"5", IF(('1 - Cover page'!$B$9-I1554)= 6,"6", IF(('1 - Cover page'!$B$9-I1554)= 7,"7", IF(('1 - Cover page'!$B$9-I1554)= 8,"8", IF(('1 - Cover page'!$B$9-I1554)= 9,"9", IF(('1 - Cover page'!$B$9-I1554)= 10,"10", IF(('1 - Cover page'!$B$9-I1554)= 11,"11", IF(('1 - Cover page'!$B$9-I1554)= 12,"12", IF(('1 - Cover page'!$B$9-I1554)= 13,"13", IF(('1 - Cover page'!$B$9-I1554)= 14,"14", IF(('1 - Cover page'!$B$9-I1554)= 15,"15",  ""))))))))))))))))</f>
        <v>0</v>
      </c>
      <c r="AA1554" t="e">
        <f>VLOOKUP(E1554,'Age group'!$A$2:$B$7,2,TRUE)</f>
        <v>#N/A</v>
      </c>
    </row>
    <row r="1555" spans="1:27" ht="12.75" x14ac:dyDescent="0.2">
      <c r="A1555" s="30">
        <v>1552</v>
      </c>
      <c r="B1555" s="31"/>
      <c r="C1555" s="31"/>
      <c r="D1555" s="32"/>
      <c r="E1555" s="104"/>
      <c r="F1555" s="31"/>
      <c r="G1555" s="31"/>
      <c r="H1555" s="33"/>
      <c r="I1555" s="16"/>
      <c r="J1555" s="34"/>
      <c r="K1555" s="34"/>
      <c r="L1555" s="35"/>
      <c r="M1555" s="36"/>
      <c r="N1555" s="37"/>
      <c r="O1555" s="37"/>
      <c r="P1555" s="37"/>
      <c r="Q1555" s="38"/>
      <c r="R1555" s="38"/>
      <c r="S1555" s="37"/>
      <c r="T1555" s="39"/>
      <c r="U1555" s="39"/>
      <c r="V1555" s="40"/>
      <c r="X1555" t="str">
        <f>IF(('1 - Cover page'!$B$9-M1555)&lt;6,"&lt;=5 Days","&gt;5 Days")</f>
        <v>&lt;=5 Days</v>
      </c>
      <c r="Y1555" t="str">
        <f>IF(('1 - Cover page'!$B$9-M1555)=0,"0", IF(('1 - Cover page'!$B$9-M1555)= 1,"1", IF(('1 - Cover page'!$B$9-M1555)= 2,"2", IF(('1 - Cover page'!$B$9-M1555)= 3,"3", IF(('1 - Cover page'!$B$9-M1555)= 4,"4", IF(('1 - Cover page'!$B$9-M1555)= 5,"5", IF(('1 - Cover page'!$B$9-M1555)= 6,"6", IF(('1 - Cover page'!$B$9-M1555)= 7,"7", IF(('1 - Cover page'!$B$9-M1555)= 8,"8", IF(('1 - Cover page'!$B$9-M1555)= 9,"9", IF(('1 - Cover page'!$B$9-M1555)= 10,"10", IF(('1 - Cover page'!$B$9-M1555)= 11,"11", IF(('1 - Cover page'!$B$9-M1555)= 12,"12", IF(('1 - Cover page'!$B$9-M1555)= 13,"13", IF(('1 - Cover page'!$B$9-M1555)= 14,"14", IF(('1 - Cover page'!$B$9-M1555)= 15,"15",  ""))))))))))))))))</f>
        <v>0</v>
      </c>
      <c r="Z1555" t="str">
        <f>IF(('1 - Cover page'!$B$9-I1555)=0,"0", IF(('1 - Cover page'!$B$9-I1555)= 1,"1", IF(('1 - Cover page'!$B$9-I1555)= 2,"2", IF(('1 - Cover page'!$B$9-I1555)= 3,"3", IF(('1 - Cover page'!$B$9-I1555)= 4,"4", IF(('1 - Cover page'!$B$9-I1555)= 5,"5", IF(('1 - Cover page'!$B$9-I1555)= 6,"6", IF(('1 - Cover page'!$B$9-I1555)= 7,"7", IF(('1 - Cover page'!$B$9-I1555)= 8,"8", IF(('1 - Cover page'!$B$9-I1555)= 9,"9", IF(('1 - Cover page'!$B$9-I1555)= 10,"10", IF(('1 - Cover page'!$B$9-I1555)= 11,"11", IF(('1 - Cover page'!$B$9-I1555)= 12,"12", IF(('1 - Cover page'!$B$9-I1555)= 13,"13", IF(('1 - Cover page'!$B$9-I1555)= 14,"14", IF(('1 - Cover page'!$B$9-I1555)= 15,"15",  ""))))))))))))))))</f>
        <v>0</v>
      </c>
      <c r="AA1555" t="e">
        <f>VLOOKUP(E1555,'Age group'!$A$2:$B$7,2,TRUE)</f>
        <v>#N/A</v>
      </c>
    </row>
    <row r="1556" spans="1:27" ht="12.75" x14ac:dyDescent="0.2">
      <c r="A1556" s="30">
        <v>1553</v>
      </c>
      <c r="B1556" s="31"/>
      <c r="C1556" s="31"/>
      <c r="D1556" s="32"/>
      <c r="E1556" s="104"/>
      <c r="F1556" s="31"/>
      <c r="G1556" s="31"/>
      <c r="H1556" s="33"/>
      <c r="I1556" s="16"/>
      <c r="J1556" s="34"/>
      <c r="K1556" s="34"/>
      <c r="L1556" s="35"/>
      <c r="M1556" s="36"/>
      <c r="N1556" s="37"/>
      <c r="O1556" s="37"/>
      <c r="P1556" s="37"/>
      <c r="Q1556" s="38"/>
      <c r="R1556" s="38"/>
      <c r="S1556" s="37"/>
      <c r="T1556" s="39"/>
      <c r="U1556" s="39"/>
      <c r="V1556" s="40"/>
      <c r="X1556" t="str">
        <f>IF(('1 - Cover page'!$B$9-M1556)&lt;6,"&lt;=5 Days","&gt;5 Days")</f>
        <v>&lt;=5 Days</v>
      </c>
      <c r="Y1556" t="str">
        <f>IF(('1 - Cover page'!$B$9-M1556)=0,"0", IF(('1 - Cover page'!$B$9-M1556)= 1,"1", IF(('1 - Cover page'!$B$9-M1556)= 2,"2", IF(('1 - Cover page'!$B$9-M1556)= 3,"3", IF(('1 - Cover page'!$B$9-M1556)= 4,"4", IF(('1 - Cover page'!$B$9-M1556)= 5,"5", IF(('1 - Cover page'!$B$9-M1556)= 6,"6", IF(('1 - Cover page'!$B$9-M1556)= 7,"7", IF(('1 - Cover page'!$B$9-M1556)= 8,"8", IF(('1 - Cover page'!$B$9-M1556)= 9,"9", IF(('1 - Cover page'!$B$9-M1556)= 10,"10", IF(('1 - Cover page'!$B$9-M1556)= 11,"11", IF(('1 - Cover page'!$B$9-M1556)= 12,"12", IF(('1 - Cover page'!$B$9-M1556)= 13,"13", IF(('1 - Cover page'!$B$9-M1556)= 14,"14", IF(('1 - Cover page'!$B$9-M1556)= 15,"15",  ""))))))))))))))))</f>
        <v>0</v>
      </c>
      <c r="Z1556" t="str">
        <f>IF(('1 - Cover page'!$B$9-I1556)=0,"0", IF(('1 - Cover page'!$B$9-I1556)= 1,"1", IF(('1 - Cover page'!$B$9-I1556)= 2,"2", IF(('1 - Cover page'!$B$9-I1556)= 3,"3", IF(('1 - Cover page'!$B$9-I1556)= 4,"4", IF(('1 - Cover page'!$B$9-I1556)= 5,"5", IF(('1 - Cover page'!$B$9-I1556)= 6,"6", IF(('1 - Cover page'!$B$9-I1556)= 7,"7", IF(('1 - Cover page'!$B$9-I1556)= 8,"8", IF(('1 - Cover page'!$B$9-I1556)= 9,"9", IF(('1 - Cover page'!$B$9-I1556)= 10,"10", IF(('1 - Cover page'!$B$9-I1556)= 11,"11", IF(('1 - Cover page'!$B$9-I1556)= 12,"12", IF(('1 - Cover page'!$B$9-I1556)= 13,"13", IF(('1 - Cover page'!$B$9-I1556)= 14,"14", IF(('1 - Cover page'!$B$9-I1556)= 15,"15",  ""))))))))))))))))</f>
        <v>0</v>
      </c>
      <c r="AA1556" t="e">
        <f>VLOOKUP(E1556,'Age group'!$A$2:$B$7,2,TRUE)</f>
        <v>#N/A</v>
      </c>
    </row>
    <row r="1557" spans="1:27" ht="12.75" x14ac:dyDescent="0.2">
      <c r="A1557" s="30">
        <v>1554</v>
      </c>
      <c r="B1557" s="31"/>
      <c r="C1557" s="31"/>
      <c r="D1557" s="32"/>
      <c r="E1557" s="104"/>
      <c r="F1557" s="31"/>
      <c r="G1557" s="31"/>
      <c r="H1557" s="33"/>
      <c r="I1557" s="16"/>
      <c r="J1557" s="34"/>
      <c r="K1557" s="34"/>
      <c r="L1557" s="35"/>
      <c r="M1557" s="36"/>
      <c r="N1557" s="37"/>
      <c r="O1557" s="37"/>
      <c r="P1557" s="37"/>
      <c r="Q1557" s="38"/>
      <c r="R1557" s="38"/>
      <c r="S1557" s="37"/>
      <c r="T1557" s="39"/>
      <c r="U1557" s="39"/>
      <c r="V1557" s="40"/>
      <c r="X1557" t="str">
        <f>IF(('1 - Cover page'!$B$9-M1557)&lt;6,"&lt;=5 Days","&gt;5 Days")</f>
        <v>&lt;=5 Days</v>
      </c>
      <c r="Y1557" t="str">
        <f>IF(('1 - Cover page'!$B$9-M1557)=0,"0", IF(('1 - Cover page'!$B$9-M1557)= 1,"1", IF(('1 - Cover page'!$B$9-M1557)= 2,"2", IF(('1 - Cover page'!$B$9-M1557)= 3,"3", IF(('1 - Cover page'!$B$9-M1557)= 4,"4", IF(('1 - Cover page'!$B$9-M1557)= 5,"5", IF(('1 - Cover page'!$B$9-M1557)= 6,"6", IF(('1 - Cover page'!$B$9-M1557)= 7,"7", IF(('1 - Cover page'!$B$9-M1557)= 8,"8", IF(('1 - Cover page'!$B$9-M1557)= 9,"9", IF(('1 - Cover page'!$B$9-M1557)= 10,"10", IF(('1 - Cover page'!$B$9-M1557)= 11,"11", IF(('1 - Cover page'!$B$9-M1557)= 12,"12", IF(('1 - Cover page'!$B$9-M1557)= 13,"13", IF(('1 - Cover page'!$B$9-M1557)= 14,"14", IF(('1 - Cover page'!$B$9-M1557)= 15,"15",  ""))))))))))))))))</f>
        <v>0</v>
      </c>
      <c r="Z1557" t="str">
        <f>IF(('1 - Cover page'!$B$9-I1557)=0,"0", IF(('1 - Cover page'!$B$9-I1557)= 1,"1", IF(('1 - Cover page'!$B$9-I1557)= 2,"2", IF(('1 - Cover page'!$B$9-I1557)= 3,"3", IF(('1 - Cover page'!$B$9-I1557)= 4,"4", IF(('1 - Cover page'!$B$9-I1557)= 5,"5", IF(('1 - Cover page'!$B$9-I1557)= 6,"6", IF(('1 - Cover page'!$B$9-I1557)= 7,"7", IF(('1 - Cover page'!$B$9-I1557)= 8,"8", IF(('1 - Cover page'!$B$9-I1557)= 9,"9", IF(('1 - Cover page'!$B$9-I1557)= 10,"10", IF(('1 - Cover page'!$B$9-I1557)= 11,"11", IF(('1 - Cover page'!$B$9-I1557)= 12,"12", IF(('1 - Cover page'!$B$9-I1557)= 13,"13", IF(('1 - Cover page'!$B$9-I1557)= 14,"14", IF(('1 - Cover page'!$B$9-I1557)= 15,"15",  ""))))))))))))))))</f>
        <v>0</v>
      </c>
      <c r="AA1557" t="e">
        <f>VLOOKUP(E1557,'Age group'!$A$2:$B$7,2,TRUE)</f>
        <v>#N/A</v>
      </c>
    </row>
    <row r="1558" spans="1:27" ht="12.75" x14ac:dyDescent="0.2">
      <c r="A1558" s="30">
        <v>1555</v>
      </c>
      <c r="B1558" s="31"/>
      <c r="C1558" s="31"/>
      <c r="D1558" s="32"/>
      <c r="E1558" s="104"/>
      <c r="F1558" s="31"/>
      <c r="G1558" s="31"/>
      <c r="H1558" s="33"/>
      <c r="I1558" s="16"/>
      <c r="J1558" s="34"/>
      <c r="K1558" s="34"/>
      <c r="L1558" s="35"/>
      <c r="M1558" s="36"/>
      <c r="N1558" s="37"/>
      <c r="O1558" s="37"/>
      <c r="P1558" s="37"/>
      <c r="Q1558" s="38"/>
      <c r="R1558" s="38"/>
      <c r="S1558" s="37"/>
      <c r="T1558" s="39"/>
      <c r="U1558" s="39"/>
      <c r="V1558" s="40"/>
      <c r="X1558" t="str">
        <f>IF(('1 - Cover page'!$B$9-M1558)&lt;6,"&lt;=5 Days","&gt;5 Days")</f>
        <v>&lt;=5 Days</v>
      </c>
      <c r="Y1558" t="str">
        <f>IF(('1 - Cover page'!$B$9-M1558)=0,"0", IF(('1 - Cover page'!$B$9-M1558)= 1,"1", IF(('1 - Cover page'!$B$9-M1558)= 2,"2", IF(('1 - Cover page'!$B$9-M1558)= 3,"3", IF(('1 - Cover page'!$B$9-M1558)= 4,"4", IF(('1 - Cover page'!$B$9-M1558)= 5,"5", IF(('1 - Cover page'!$B$9-M1558)= 6,"6", IF(('1 - Cover page'!$B$9-M1558)= 7,"7", IF(('1 - Cover page'!$B$9-M1558)= 8,"8", IF(('1 - Cover page'!$B$9-M1558)= 9,"9", IF(('1 - Cover page'!$B$9-M1558)= 10,"10", IF(('1 - Cover page'!$B$9-M1558)= 11,"11", IF(('1 - Cover page'!$B$9-M1558)= 12,"12", IF(('1 - Cover page'!$B$9-M1558)= 13,"13", IF(('1 - Cover page'!$B$9-M1558)= 14,"14", IF(('1 - Cover page'!$B$9-M1558)= 15,"15",  ""))))))))))))))))</f>
        <v>0</v>
      </c>
      <c r="Z1558" t="str">
        <f>IF(('1 - Cover page'!$B$9-I1558)=0,"0", IF(('1 - Cover page'!$B$9-I1558)= 1,"1", IF(('1 - Cover page'!$B$9-I1558)= 2,"2", IF(('1 - Cover page'!$B$9-I1558)= 3,"3", IF(('1 - Cover page'!$B$9-I1558)= 4,"4", IF(('1 - Cover page'!$B$9-I1558)= 5,"5", IF(('1 - Cover page'!$B$9-I1558)= 6,"6", IF(('1 - Cover page'!$B$9-I1558)= 7,"7", IF(('1 - Cover page'!$B$9-I1558)= 8,"8", IF(('1 - Cover page'!$B$9-I1558)= 9,"9", IF(('1 - Cover page'!$B$9-I1558)= 10,"10", IF(('1 - Cover page'!$B$9-I1558)= 11,"11", IF(('1 - Cover page'!$B$9-I1558)= 12,"12", IF(('1 - Cover page'!$B$9-I1558)= 13,"13", IF(('1 - Cover page'!$B$9-I1558)= 14,"14", IF(('1 - Cover page'!$B$9-I1558)= 15,"15",  ""))))))))))))))))</f>
        <v>0</v>
      </c>
      <c r="AA1558" t="e">
        <f>VLOOKUP(E1558,'Age group'!$A$2:$B$7,2,TRUE)</f>
        <v>#N/A</v>
      </c>
    </row>
    <row r="1559" spans="1:27" ht="12.75" x14ac:dyDescent="0.2">
      <c r="A1559" s="30">
        <v>1556</v>
      </c>
      <c r="B1559" s="31"/>
      <c r="C1559" s="31"/>
      <c r="D1559" s="32"/>
      <c r="E1559" s="104"/>
      <c r="F1559" s="31"/>
      <c r="G1559" s="31"/>
      <c r="H1559" s="33"/>
      <c r="I1559" s="16"/>
      <c r="J1559" s="34"/>
      <c r="K1559" s="34"/>
      <c r="L1559" s="35"/>
      <c r="M1559" s="36"/>
      <c r="N1559" s="37"/>
      <c r="O1559" s="37"/>
      <c r="P1559" s="37"/>
      <c r="Q1559" s="38"/>
      <c r="R1559" s="38"/>
      <c r="S1559" s="37"/>
      <c r="T1559" s="39"/>
      <c r="U1559" s="39"/>
      <c r="V1559" s="40"/>
      <c r="X1559" t="str">
        <f>IF(('1 - Cover page'!$B$9-M1559)&lt;6,"&lt;=5 Days","&gt;5 Days")</f>
        <v>&lt;=5 Days</v>
      </c>
      <c r="Y1559" t="str">
        <f>IF(('1 - Cover page'!$B$9-M1559)=0,"0", IF(('1 - Cover page'!$B$9-M1559)= 1,"1", IF(('1 - Cover page'!$B$9-M1559)= 2,"2", IF(('1 - Cover page'!$B$9-M1559)= 3,"3", IF(('1 - Cover page'!$B$9-M1559)= 4,"4", IF(('1 - Cover page'!$B$9-M1559)= 5,"5", IF(('1 - Cover page'!$B$9-M1559)= 6,"6", IF(('1 - Cover page'!$B$9-M1559)= 7,"7", IF(('1 - Cover page'!$B$9-M1559)= 8,"8", IF(('1 - Cover page'!$B$9-M1559)= 9,"9", IF(('1 - Cover page'!$B$9-M1559)= 10,"10", IF(('1 - Cover page'!$B$9-M1559)= 11,"11", IF(('1 - Cover page'!$B$9-M1559)= 12,"12", IF(('1 - Cover page'!$B$9-M1559)= 13,"13", IF(('1 - Cover page'!$B$9-M1559)= 14,"14", IF(('1 - Cover page'!$B$9-M1559)= 15,"15",  ""))))))))))))))))</f>
        <v>0</v>
      </c>
      <c r="Z1559" t="str">
        <f>IF(('1 - Cover page'!$B$9-I1559)=0,"0", IF(('1 - Cover page'!$B$9-I1559)= 1,"1", IF(('1 - Cover page'!$B$9-I1559)= 2,"2", IF(('1 - Cover page'!$B$9-I1559)= 3,"3", IF(('1 - Cover page'!$B$9-I1559)= 4,"4", IF(('1 - Cover page'!$B$9-I1559)= 5,"5", IF(('1 - Cover page'!$B$9-I1559)= 6,"6", IF(('1 - Cover page'!$B$9-I1559)= 7,"7", IF(('1 - Cover page'!$B$9-I1559)= 8,"8", IF(('1 - Cover page'!$B$9-I1559)= 9,"9", IF(('1 - Cover page'!$B$9-I1559)= 10,"10", IF(('1 - Cover page'!$B$9-I1559)= 11,"11", IF(('1 - Cover page'!$B$9-I1559)= 12,"12", IF(('1 - Cover page'!$B$9-I1559)= 13,"13", IF(('1 - Cover page'!$B$9-I1559)= 14,"14", IF(('1 - Cover page'!$B$9-I1559)= 15,"15",  ""))))))))))))))))</f>
        <v>0</v>
      </c>
      <c r="AA1559" t="e">
        <f>VLOOKUP(E1559,'Age group'!$A$2:$B$7,2,TRUE)</f>
        <v>#N/A</v>
      </c>
    </row>
    <row r="1560" spans="1:27" ht="12.75" x14ac:dyDescent="0.2">
      <c r="A1560" s="30">
        <v>1557</v>
      </c>
      <c r="B1560" s="31"/>
      <c r="C1560" s="31"/>
      <c r="D1560" s="32"/>
      <c r="E1560" s="104"/>
      <c r="F1560" s="31"/>
      <c r="G1560" s="31"/>
      <c r="H1560" s="33"/>
      <c r="I1560" s="16"/>
      <c r="J1560" s="34"/>
      <c r="K1560" s="34"/>
      <c r="L1560" s="35"/>
      <c r="M1560" s="36"/>
      <c r="N1560" s="37"/>
      <c r="O1560" s="37"/>
      <c r="P1560" s="37"/>
      <c r="Q1560" s="38"/>
      <c r="R1560" s="38"/>
      <c r="S1560" s="37"/>
      <c r="T1560" s="39"/>
      <c r="U1560" s="39"/>
      <c r="V1560" s="40"/>
      <c r="X1560" t="str">
        <f>IF(('1 - Cover page'!$B$9-M1560)&lt;6,"&lt;=5 Days","&gt;5 Days")</f>
        <v>&lt;=5 Days</v>
      </c>
      <c r="Y1560" t="str">
        <f>IF(('1 - Cover page'!$B$9-M1560)=0,"0", IF(('1 - Cover page'!$B$9-M1560)= 1,"1", IF(('1 - Cover page'!$B$9-M1560)= 2,"2", IF(('1 - Cover page'!$B$9-M1560)= 3,"3", IF(('1 - Cover page'!$B$9-M1560)= 4,"4", IF(('1 - Cover page'!$B$9-M1560)= 5,"5", IF(('1 - Cover page'!$B$9-M1560)= 6,"6", IF(('1 - Cover page'!$B$9-M1560)= 7,"7", IF(('1 - Cover page'!$B$9-M1560)= 8,"8", IF(('1 - Cover page'!$B$9-M1560)= 9,"9", IF(('1 - Cover page'!$B$9-M1560)= 10,"10", IF(('1 - Cover page'!$B$9-M1560)= 11,"11", IF(('1 - Cover page'!$B$9-M1560)= 12,"12", IF(('1 - Cover page'!$B$9-M1560)= 13,"13", IF(('1 - Cover page'!$B$9-M1560)= 14,"14", IF(('1 - Cover page'!$B$9-M1560)= 15,"15",  ""))))))))))))))))</f>
        <v>0</v>
      </c>
      <c r="Z1560" t="str">
        <f>IF(('1 - Cover page'!$B$9-I1560)=0,"0", IF(('1 - Cover page'!$B$9-I1560)= 1,"1", IF(('1 - Cover page'!$B$9-I1560)= 2,"2", IF(('1 - Cover page'!$B$9-I1560)= 3,"3", IF(('1 - Cover page'!$B$9-I1560)= 4,"4", IF(('1 - Cover page'!$B$9-I1560)= 5,"5", IF(('1 - Cover page'!$B$9-I1560)= 6,"6", IF(('1 - Cover page'!$B$9-I1560)= 7,"7", IF(('1 - Cover page'!$B$9-I1560)= 8,"8", IF(('1 - Cover page'!$B$9-I1560)= 9,"9", IF(('1 - Cover page'!$B$9-I1560)= 10,"10", IF(('1 - Cover page'!$B$9-I1560)= 11,"11", IF(('1 - Cover page'!$B$9-I1560)= 12,"12", IF(('1 - Cover page'!$B$9-I1560)= 13,"13", IF(('1 - Cover page'!$B$9-I1560)= 14,"14", IF(('1 - Cover page'!$B$9-I1560)= 15,"15",  ""))))))))))))))))</f>
        <v>0</v>
      </c>
      <c r="AA1560" t="e">
        <f>VLOOKUP(E1560,'Age group'!$A$2:$B$7,2,TRUE)</f>
        <v>#N/A</v>
      </c>
    </row>
    <row r="1561" spans="1:27" ht="12.75" x14ac:dyDescent="0.2">
      <c r="A1561" s="30">
        <v>1558</v>
      </c>
      <c r="B1561" s="31"/>
      <c r="C1561" s="31"/>
      <c r="D1561" s="32"/>
      <c r="E1561" s="104"/>
      <c r="F1561" s="31"/>
      <c r="G1561" s="31"/>
      <c r="H1561" s="33"/>
      <c r="I1561" s="16"/>
      <c r="J1561" s="34"/>
      <c r="K1561" s="34"/>
      <c r="L1561" s="35"/>
      <c r="M1561" s="36"/>
      <c r="N1561" s="37"/>
      <c r="O1561" s="37"/>
      <c r="P1561" s="37"/>
      <c r="Q1561" s="38"/>
      <c r="R1561" s="38"/>
      <c r="S1561" s="37"/>
      <c r="T1561" s="39"/>
      <c r="U1561" s="39"/>
      <c r="V1561" s="40"/>
      <c r="X1561" t="str">
        <f>IF(('1 - Cover page'!$B$9-M1561)&lt;6,"&lt;=5 Days","&gt;5 Days")</f>
        <v>&lt;=5 Days</v>
      </c>
      <c r="Y1561" t="str">
        <f>IF(('1 - Cover page'!$B$9-M1561)=0,"0", IF(('1 - Cover page'!$B$9-M1561)= 1,"1", IF(('1 - Cover page'!$B$9-M1561)= 2,"2", IF(('1 - Cover page'!$B$9-M1561)= 3,"3", IF(('1 - Cover page'!$B$9-M1561)= 4,"4", IF(('1 - Cover page'!$B$9-M1561)= 5,"5", IF(('1 - Cover page'!$B$9-M1561)= 6,"6", IF(('1 - Cover page'!$B$9-M1561)= 7,"7", IF(('1 - Cover page'!$B$9-M1561)= 8,"8", IF(('1 - Cover page'!$B$9-M1561)= 9,"9", IF(('1 - Cover page'!$B$9-M1561)= 10,"10", IF(('1 - Cover page'!$B$9-M1561)= 11,"11", IF(('1 - Cover page'!$B$9-M1561)= 12,"12", IF(('1 - Cover page'!$B$9-M1561)= 13,"13", IF(('1 - Cover page'!$B$9-M1561)= 14,"14", IF(('1 - Cover page'!$B$9-M1561)= 15,"15",  ""))))))))))))))))</f>
        <v>0</v>
      </c>
      <c r="Z1561" t="str">
        <f>IF(('1 - Cover page'!$B$9-I1561)=0,"0", IF(('1 - Cover page'!$B$9-I1561)= 1,"1", IF(('1 - Cover page'!$B$9-I1561)= 2,"2", IF(('1 - Cover page'!$B$9-I1561)= 3,"3", IF(('1 - Cover page'!$B$9-I1561)= 4,"4", IF(('1 - Cover page'!$B$9-I1561)= 5,"5", IF(('1 - Cover page'!$B$9-I1561)= 6,"6", IF(('1 - Cover page'!$B$9-I1561)= 7,"7", IF(('1 - Cover page'!$B$9-I1561)= 8,"8", IF(('1 - Cover page'!$B$9-I1561)= 9,"9", IF(('1 - Cover page'!$B$9-I1561)= 10,"10", IF(('1 - Cover page'!$B$9-I1561)= 11,"11", IF(('1 - Cover page'!$B$9-I1561)= 12,"12", IF(('1 - Cover page'!$B$9-I1561)= 13,"13", IF(('1 - Cover page'!$B$9-I1561)= 14,"14", IF(('1 - Cover page'!$B$9-I1561)= 15,"15",  ""))))))))))))))))</f>
        <v>0</v>
      </c>
      <c r="AA1561" t="e">
        <f>VLOOKUP(E1561,'Age group'!$A$2:$B$7,2,TRUE)</f>
        <v>#N/A</v>
      </c>
    </row>
    <row r="1562" spans="1:27" ht="12.75" x14ac:dyDescent="0.2">
      <c r="A1562" s="30">
        <v>1559</v>
      </c>
      <c r="B1562" s="31"/>
      <c r="C1562" s="31"/>
      <c r="D1562" s="32"/>
      <c r="E1562" s="104"/>
      <c r="F1562" s="31"/>
      <c r="G1562" s="31"/>
      <c r="H1562" s="33"/>
      <c r="I1562" s="16"/>
      <c r="J1562" s="34"/>
      <c r="K1562" s="34"/>
      <c r="L1562" s="35"/>
      <c r="M1562" s="36"/>
      <c r="N1562" s="37"/>
      <c r="O1562" s="37"/>
      <c r="P1562" s="37"/>
      <c r="Q1562" s="38"/>
      <c r="R1562" s="38"/>
      <c r="S1562" s="37"/>
      <c r="T1562" s="39"/>
      <c r="U1562" s="39"/>
      <c r="V1562" s="40"/>
      <c r="X1562" t="str">
        <f>IF(('1 - Cover page'!$B$9-M1562)&lt;6,"&lt;=5 Days","&gt;5 Days")</f>
        <v>&lt;=5 Days</v>
      </c>
      <c r="Y1562" t="str">
        <f>IF(('1 - Cover page'!$B$9-M1562)=0,"0", IF(('1 - Cover page'!$B$9-M1562)= 1,"1", IF(('1 - Cover page'!$B$9-M1562)= 2,"2", IF(('1 - Cover page'!$B$9-M1562)= 3,"3", IF(('1 - Cover page'!$B$9-M1562)= 4,"4", IF(('1 - Cover page'!$B$9-M1562)= 5,"5", IF(('1 - Cover page'!$B$9-M1562)= 6,"6", IF(('1 - Cover page'!$B$9-M1562)= 7,"7", IF(('1 - Cover page'!$B$9-M1562)= 8,"8", IF(('1 - Cover page'!$B$9-M1562)= 9,"9", IF(('1 - Cover page'!$B$9-M1562)= 10,"10", IF(('1 - Cover page'!$B$9-M1562)= 11,"11", IF(('1 - Cover page'!$B$9-M1562)= 12,"12", IF(('1 - Cover page'!$B$9-M1562)= 13,"13", IF(('1 - Cover page'!$B$9-M1562)= 14,"14", IF(('1 - Cover page'!$B$9-M1562)= 15,"15",  ""))))))))))))))))</f>
        <v>0</v>
      </c>
      <c r="Z1562" t="str">
        <f>IF(('1 - Cover page'!$B$9-I1562)=0,"0", IF(('1 - Cover page'!$B$9-I1562)= 1,"1", IF(('1 - Cover page'!$B$9-I1562)= 2,"2", IF(('1 - Cover page'!$B$9-I1562)= 3,"3", IF(('1 - Cover page'!$B$9-I1562)= 4,"4", IF(('1 - Cover page'!$B$9-I1562)= 5,"5", IF(('1 - Cover page'!$B$9-I1562)= 6,"6", IF(('1 - Cover page'!$B$9-I1562)= 7,"7", IF(('1 - Cover page'!$B$9-I1562)= 8,"8", IF(('1 - Cover page'!$B$9-I1562)= 9,"9", IF(('1 - Cover page'!$B$9-I1562)= 10,"10", IF(('1 - Cover page'!$B$9-I1562)= 11,"11", IF(('1 - Cover page'!$B$9-I1562)= 12,"12", IF(('1 - Cover page'!$B$9-I1562)= 13,"13", IF(('1 - Cover page'!$B$9-I1562)= 14,"14", IF(('1 - Cover page'!$B$9-I1562)= 15,"15",  ""))))))))))))))))</f>
        <v>0</v>
      </c>
      <c r="AA1562" t="e">
        <f>VLOOKUP(E1562,'Age group'!$A$2:$B$7,2,TRUE)</f>
        <v>#N/A</v>
      </c>
    </row>
    <row r="1563" spans="1:27" ht="12.75" x14ac:dyDescent="0.2">
      <c r="A1563" s="30">
        <v>1560</v>
      </c>
      <c r="B1563" s="31"/>
      <c r="C1563" s="31"/>
      <c r="D1563" s="32"/>
      <c r="E1563" s="104"/>
      <c r="F1563" s="31"/>
      <c r="G1563" s="31"/>
      <c r="H1563" s="33"/>
      <c r="I1563" s="16"/>
      <c r="J1563" s="34"/>
      <c r="K1563" s="34"/>
      <c r="L1563" s="35"/>
      <c r="M1563" s="36"/>
      <c r="N1563" s="37"/>
      <c r="O1563" s="37"/>
      <c r="P1563" s="37"/>
      <c r="Q1563" s="38"/>
      <c r="R1563" s="38"/>
      <c r="S1563" s="37"/>
      <c r="T1563" s="39"/>
      <c r="U1563" s="39"/>
      <c r="V1563" s="40"/>
      <c r="X1563" t="str">
        <f>IF(('1 - Cover page'!$B$9-M1563)&lt;6,"&lt;=5 Days","&gt;5 Days")</f>
        <v>&lt;=5 Days</v>
      </c>
      <c r="Y1563" t="str">
        <f>IF(('1 - Cover page'!$B$9-M1563)=0,"0", IF(('1 - Cover page'!$B$9-M1563)= 1,"1", IF(('1 - Cover page'!$B$9-M1563)= 2,"2", IF(('1 - Cover page'!$B$9-M1563)= 3,"3", IF(('1 - Cover page'!$B$9-M1563)= 4,"4", IF(('1 - Cover page'!$B$9-M1563)= 5,"5", IF(('1 - Cover page'!$B$9-M1563)= 6,"6", IF(('1 - Cover page'!$B$9-M1563)= 7,"7", IF(('1 - Cover page'!$B$9-M1563)= 8,"8", IF(('1 - Cover page'!$B$9-M1563)= 9,"9", IF(('1 - Cover page'!$B$9-M1563)= 10,"10", IF(('1 - Cover page'!$B$9-M1563)= 11,"11", IF(('1 - Cover page'!$B$9-M1563)= 12,"12", IF(('1 - Cover page'!$B$9-M1563)= 13,"13", IF(('1 - Cover page'!$B$9-M1563)= 14,"14", IF(('1 - Cover page'!$B$9-M1563)= 15,"15",  ""))))))))))))))))</f>
        <v>0</v>
      </c>
      <c r="Z1563" t="str">
        <f>IF(('1 - Cover page'!$B$9-I1563)=0,"0", IF(('1 - Cover page'!$B$9-I1563)= 1,"1", IF(('1 - Cover page'!$B$9-I1563)= 2,"2", IF(('1 - Cover page'!$B$9-I1563)= 3,"3", IF(('1 - Cover page'!$B$9-I1563)= 4,"4", IF(('1 - Cover page'!$B$9-I1563)= 5,"5", IF(('1 - Cover page'!$B$9-I1563)= 6,"6", IF(('1 - Cover page'!$B$9-I1563)= 7,"7", IF(('1 - Cover page'!$B$9-I1563)= 8,"8", IF(('1 - Cover page'!$B$9-I1563)= 9,"9", IF(('1 - Cover page'!$B$9-I1563)= 10,"10", IF(('1 - Cover page'!$B$9-I1563)= 11,"11", IF(('1 - Cover page'!$B$9-I1563)= 12,"12", IF(('1 - Cover page'!$B$9-I1563)= 13,"13", IF(('1 - Cover page'!$B$9-I1563)= 14,"14", IF(('1 - Cover page'!$B$9-I1563)= 15,"15",  ""))))))))))))))))</f>
        <v>0</v>
      </c>
      <c r="AA1563" t="e">
        <f>VLOOKUP(E1563,'Age group'!$A$2:$B$7,2,TRUE)</f>
        <v>#N/A</v>
      </c>
    </row>
    <row r="1564" spans="1:27" ht="12.75" x14ac:dyDescent="0.2">
      <c r="A1564" s="30">
        <v>1561</v>
      </c>
      <c r="B1564" s="31"/>
      <c r="C1564" s="31"/>
      <c r="D1564" s="32"/>
      <c r="E1564" s="104"/>
      <c r="F1564" s="31"/>
      <c r="G1564" s="31"/>
      <c r="H1564" s="33"/>
      <c r="I1564" s="16"/>
      <c r="J1564" s="34"/>
      <c r="K1564" s="34"/>
      <c r="L1564" s="35"/>
      <c r="M1564" s="36"/>
      <c r="N1564" s="37"/>
      <c r="O1564" s="37"/>
      <c r="P1564" s="37"/>
      <c r="Q1564" s="38"/>
      <c r="R1564" s="38"/>
      <c r="S1564" s="37"/>
      <c r="T1564" s="39"/>
      <c r="U1564" s="39"/>
      <c r="V1564" s="40"/>
      <c r="X1564" t="str">
        <f>IF(('1 - Cover page'!$B$9-M1564)&lt;6,"&lt;=5 Days","&gt;5 Days")</f>
        <v>&lt;=5 Days</v>
      </c>
      <c r="Y1564" t="str">
        <f>IF(('1 - Cover page'!$B$9-M1564)=0,"0", IF(('1 - Cover page'!$B$9-M1564)= 1,"1", IF(('1 - Cover page'!$B$9-M1564)= 2,"2", IF(('1 - Cover page'!$B$9-M1564)= 3,"3", IF(('1 - Cover page'!$B$9-M1564)= 4,"4", IF(('1 - Cover page'!$B$9-M1564)= 5,"5", IF(('1 - Cover page'!$B$9-M1564)= 6,"6", IF(('1 - Cover page'!$B$9-M1564)= 7,"7", IF(('1 - Cover page'!$B$9-M1564)= 8,"8", IF(('1 - Cover page'!$B$9-M1564)= 9,"9", IF(('1 - Cover page'!$B$9-M1564)= 10,"10", IF(('1 - Cover page'!$B$9-M1564)= 11,"11", IF(('1 - Cover page'!$B$9-M1564)= 12,"12", IF(('1 - Cover page'!$B$9-M1564)= 13,"13", IF(('1 - Cover page'!$B$9-M1564)= 14,"14", IF(('1 - Cover page'!$B$9-M1564)= 15,"15",  ""))))))))))))))))</f>
        <v>0</v>
      </c>
      <c r="Z1564" t="str">
        <f>IF(('1 - Cover page'!$B$9-I1564)=0,"0", IF(('1 - Cover page'!$B$9-I1564)= 1,"1", IF(('1 - Cover page'!$B$9-I1564)= 2,"2", IF(('1 - Cover page'!$B$9-I1564)= 3,"3", IF(('1 - Cover page'!$B$9-I1564)= 4,"4", IF(('1 - Cover page'!$B$9-I1564)= 5,"5", IF(('1 - Cover page'!$B$9-I1564)= 6,"6", IF(('1 - Cover page'!$B$9-I1564)= 7,"7", IF(('1 - Cover page'!$B$9-I1564)= 8,"8", IF(('1 - Cover page'!$B$9-I1564)= 9,"9", IF(('1 - Cover page'!$B$9-I1564)= 10,"10", IF(('1 - Cover page'!$B$9-I1564)= 11,"11", IF(('1 - Cover page'!$B$9-I1564)= 12,"12", IF(('1 - Cover page'!$B$9-I1564)= 13,"13", IF(('1 - Cover page'!$B$9-I1564)= 14,"14", IF(('1 - Cover page'!$B$9-I1564)= 15,"15",  ""))))))))))))))))</f>
        <v>0</v>
      </c>
      <c r="AA1564" t="e">
        <f>VLOOKUP(E1564,'Age group'!$A$2:$B$7,2,TRUE)</f>
        <v>#N/A</v>
      </c>
    </row>
    <row r="1565" spans="1:27" ht="12.75" x14ac:dyDescent="0.2">
      <c r="A1565" s="30">
        <v>1562</v>
      </c>
      <c r="B1565" s="31"/>
      <c r="C1565" s="31"/>
      <c r="D1565" s="32"/>
      <c r="E1565" s="104"/>
      <c r="F1565" s="31"/>
      <c r="G1565" s="31"/>
      <c r="H1565" s="33"/>
      <c r="I1565" s="16"/>
      <c r="J1565" s="34"/>
      <c r="K1565" s="34"/>
      <c r="L1565" s="35"/>
      <c r="M1565" s="36"/>
      <c r="N1565" s="37"/>
      <c r="O1565" s="37"/>
      <c r="P1565" s="37"/>
      <c r="Q1565" s="38"/>
      <c r="R1565" s="38"/>
      <c r="S1565" s="37"/>
      <c r="T1565" s="39"/>
      <c r="U1565" s="39"/>
      <c r="V1565" s="40"/>
      <c r="X1565" t="str">
        <f>IF(('1 - Cover page'!$B$9-M1565)&lt;6,"&lt;=5 Days","&gt;5 Days")</f>
        <v>&lt;=5 Days</v>
      </c>
      <c r="Y1565" t="str">
        <f>IF(('1 - Cover page'!$B$9-M1565)=0,"0", IF(('1 - Cover page'!$B$9-M1565)= 1,"1", IF(('1 - Cover page'!$B$9-M1565)= 2,"2", IF(('1 - Cover page'!$B$9-M1565)= 3,"3", IF(('1 - Cover page'!$B$9-M1565)= 4,"4", IF(('1 - Cover page'!$B$9-M1565)= 5,"5", IF(('1 - Cover page'!$B$9-M1565)= 6,"6", IF(('1 - Cover page'!$B$9-M1565)= 7,"7", IF(('1 - Cover page'!$B$9-M1565)= 8,"8", IF(('1 - Cover page'!$B$9-M1565)= 9,"9", IF(('1 - Cover page'!$B$9-M1565)= 10,"10", IF(('1 - Cover page'!$B$9-M1565)= 11,"11", IF(('1 - Cover page'!$B$9-M1565)= 12,"12", IF(('1 - Cover page'!$B$9-M1565)= 13,"13", IF(('1 - Cover page'!$B$9-M1565)= 14,"14", IF(('1 - Cover page'!$B$9-M1565)= 15,"15",  ""))))))))))))))))</f>
        <v>0</v>
      </c>
      <c r="Z1565" t="str">
        <f>IF(('1 - Cover page'!$B$9-I1565)=0,"0", IF(('1 - Cover page'!$B$9-I1565)= 1,"1", IF(('1 - Cover page'!$B$9-I1565)= 2,"2", IF(('1 - Cover page'!$B$9-I1565)= 3,"3", IF(('1 - Cover page'!$B$9-I1565)= 4,"4", IF(('1 - Cover page'!$B$9-I1565)= 5,"5", IF(('1 - Cover page'!$B$9-I1565)= 6,"6", IF(('1 - Cover page'!$B$9-I1565)= 7,"7", IF(('1 - Cover page'!$B$9-I1565)= 8,"8", IF(('1 - Cover page'!$B$9-I1565)= 9,"9", IF(('1 - Cover page'!$B$9-I1565)= 10,"10", IF(('1 - Cover page'!$B$9-I1565)= 11,"11", IF(('1 - Cover page'!$B$9-I1565)= 12,"12", IF(('1 - Cover page'!$B$9-I1565)= 13,"13", IF(('1 - Cover page'!$B$9-I1565)= 14,"14", IF(('1 - Cover page'!$B$9-I1565)= 15,"15",  ""))))))))))))))))</f>
        <v>0</v>
      </c>
      <c r="AA1565" t="e">
        <f>VLOOKUP(E1565,'Age group'!$A$2:$B$7,2,TRUE)</f>
        <v>#N/A</v>
      </c>
    </row>
    <row r="1566" spans="1:27" ht="12.75" x14ac:dyDescent="0.2">
      <c r="A1566" s="30">
        <v>1563</v>
      </c>
      <c r="B1566" s="31"/>
      <c r="C1566" s="31"/>
      <c r="D1566" s="32"/>
      <c r="E1566" s="104"/>
      <c r="F1566" s="31"/>
      <c r="G1566" s="31"/>
      <c r="H1566" s="33"/>
      <c r="I1566" s="16"/>
      <c r="J1566" s="34"/>
      <c r="K1566" s="34"/>
      <c r="L1566" s="35"/>
      <c r="M1566" s="36"/>
      <c r="N1566" s="37"/>
      <c r="O1566" s="37"/>
      <c r="P1566" s="37"/>
      <c r="Q1566" s="38"/>
      <c r="R1566" s="38"/>
      <c r="S1566" s="37"/>
      <c r="T1566" s="39"/>
      <c r="U1566" s="39"/>
      <c r="V1566" s="40"/>
      <c r="X1566" t="str">
        <f>IF(('1 - Cover page'!$B$9-M1566)&lt;6,"&lt;=5 Days","&gt;5 Days")</f>
        <v>&lt;=5 Days</v>
      </c>
      <c r="Y1566" t="str">
        <f>IF(('1 - Cover page'!$B$9-M1566)=0,"0", IF(('1 - Cover page'!$B$9-M1566)= 1,"1", IF(('1 - Cover page'!$B$9-M1566)= 2,"2", IF(('1 - Cover page'!$B$9-M1566)= 3,"3", IF(('1 - Cover page'!$B$9-M1566)= 4,"4", IF(('1 - Cover page'!$B$9-M1566)= 5,"5", IF(('1 - Cover page'!$B$9-M1566)= 6,"6", IF(('1 - Cover page'!$B$9-M1566)= 7,"7", IF(('1 - Cover page'!$B$9-M1566)= 8,"8", IF(('1 - Cover page'!$B$9-M1566)= 9,"9", IF(('1 - Cover page'!$B$9-M1566)= 10,"10", IF(('1 - Cover page'!$B$9-M1566)= 11,"11", IF(('1 - Cover page'!$B$9-M1566)= 12,"12", IF(('1 - Cover page'!$B$9-M1566)= 13,"13", IF(('1 - Cover page'!$B$9-M1566)= 14,"14", IF(('1 - Cover page'!$B$9-M1566)= 15,"15",  ""))))))))))))))))</f>
        <v>0</v>
      </c>
      <c r="Z1566" t="str">
        <f>IF(('1 - Cover page'!$B$9-I1566)=0,"0", IF(('1 - Cover page'!$B$9-I1566)= 1,"1", IF(('1 - Cover page'!$B$9-I1566)= 2,"2", IF(('1 - Cover page'!$B$9-I1566)= 3,"3", IF(('1 - Cover page'!$B$9-I1566)= 4,"4", IF(('1 - Cover page'!$B$9-I1566)= 5,"5", IF(('1 - Cover page'!$B$9-I1566)= 6,"6", IF(('1 - Cover page'!$B$9-I1566)= 7,"7", IF(('1 - Cover page'!$B$9-I1566)= 8,"8", IF(('1 - Cover page'!$B$9-I1566)= 9,"9", IF(('1 - Cover page'!$B$9-I1566)= 10,"10", IF(('1 - Cover page'!$B$9-I1566)= 11,"11", IF(('1 - Cover page'!$B$9-I1566)= 12,"12", IF(('1 - Cover page'!$B$9-I1566)= 13,"13", IF(('1 - Cover page'!$B$9-I1566)= 14,"14", IF(('1 - Cover page'!$B$9-I1566)= 15,"15",  ""))))))))))))))))</f>
        <v>0</v>
      </c>
      <c r="AA1566" t="e">
        <f>VLOOKUP(E1566,'Age group'!$A$2:$B$7,2,TRUE)</f>
        <v>#N/A</v>
      </c>
    </row>
    <row r="1567" spans="1:27" ht="12.75" x14ac:dyDescent="0.2">
      <c r="A1567" s="30">
        <v>1564</v>
      </c>
      <c r="B1567" s="31"/>
      <c r="C1567" s="31"/>
      <c r="D1567" s="32"/>
      <c r="E1567" s="104"/>
      <c r="F1567" s="31"/>
      <c r="G1567" s="31"/>
      <c r="H1567" s="33"/>
      <c r="I1567" s="16"/>
      <c r="J1567" s="34"/>
      <c r="K1567" s="34"/>
      <c r="L1567" s="35"/>
      <c r="M1567" s="36"/>
      <c r="N1567" s="37"/>
      <c r="O1567" s="37"/>
      <c r="P1567" s="37"/>
      <c r="Q1567" s="38"/>
      <c r="R1567" s="38"/>
      <c r="S1567" s="37"/>
      <c r="T1567" s="39"/>
      <c r="U1567" s="39"/>
      <c r="V1567" s="40"/>
      <c r="X1567" t="str">
        <f>IF(('1 - Cover page'!$B$9-M1567)&lt;6,"&lt;=5 Days","&gt;5 Days")</f>
        <v>&lt;=5 Days</v>
      </c>
      <c r="Y1567" t="str">
        <f>IF(('1 - Cover page'!$B$9-M1567)=0,"0", IF(('1 - Cover page'!$B$9-M1567)= 1,"1", IF(('1 - Cover page'!$B$9-M1567)= 2,"2", IF(('1 - Cover page'!$B$9-M1567)= 3,"3", IF(('1 - Cover page'!$B$9-M1567)= 4,"4", IF(('1 - Cover page'!$B$9-M1567)= 5,"5", IF(('1 - Cover page'!$B$9-M1567)= 6,"6", IF(('1 - Cover page'!$B$9-M1567)= 7,"7", IF(('1 - Cover page'!$B$9-M1567)= 8,"8", IF(('1 - Cover page'!$B$9-M1567)= 9,"9", IF(('1 - Cover page'!$B$9-M1567)= 10,"10", IF(('1 - Cover page'!$B$9-M1567)= 11,"11", IF(('1 - Cover page'!$B$9-M1567)= 12,"12", IF(('1 - Cover page'!$B$9-M1567)= 13,"13", IF(('1 - Cover page'!$B$9-M1567)= 14,"14", IF(('1 - Cover page'!$B$9-M1567)= 15,"15",  ""))))))))))))))))</f>
        <v>0</v>
      </c>
      <c r="Z1567" t="str">
        <f>IF(('1 - Cover page'!$B$9-I1567)=0,"0", IF(('1 - Cover page'!$B$9-I1567)= 1,"1", IF(('1 - Cover page'!$B$9-I1567)= 2,"2", IF(('1 - Cover page'!$B$9-I1567)= 3,"3", IF(('1 - Cover page'!$B$9-I1567)= 4,"4", IF(('1 - Cover page'!$B$9-I1567)= 5,"5", IF(('1 - Cover page'!$B$9-I1567)= 6,"6", IF(('1 - Cover page'!$B$9-I1567)= 7,"7", IF(('1 - Cover page'!$B$9-I1567)= 8,"8", IF(('1 - Cover page'!$B$9-I1567)= 9,"9", IF(('1 - Cover page'!$B$9-I1567)= 10,"10", IF(('1 - Cover page'!$B$9-I1567)= 11,"11", IF(('1 - Cover page'!$B$9-I1567)= 12,"12", IF(('1 - Cover page'!$B$9-I1567)= 13,"13", IF(('1 - Cover page'!$B$9-I1567)= 14,"14", IF(('1 - Cover page'!$B$9-I1567)= 15,"15",  ""))))))))))))))))</f>
        <v>0</v>
      </c>
      <c r="AA1567" t="e">
        <f>VLOOKUP(E1567,'Age group'!$A$2:$B$7,2,TRUE)</f>
        <v>#N/A</v>
      </c>
    </row>
    <row r="1568" spans="1:27" ht="12.75" x14ac:dyDescent="0.2">
      <c r="A1568" s="30">
        <v>1565</v>
      </c>
      <c r="B1568" s="31"/>
      <c r="C1568" s="31"/>
      <c r="D1568" s="32"/>
      <c r="E1568" s="104"/>
      <c r="F1568" s="31"/>
      <c r="G1568" s="31"/>
      <c r="H1568" s="33"/>
      <c r="I1568" s="16"/>
      <c r="J1568" s="34"/>
      <c r="K1568" s="34"/>
      <c r="L1568" s="35"/>
      <c r="M1568" s="36"/>
      <c r="N1568" s="37"/>
      <c r="O1568" s="37"/>
      <c r="P1568" s="37"/>
      <c r="Q1568" s="38"/>
      <c r="R1568" s="38"/>
      <c r="S1568" s="37"/>
      <c r="T1568" s="39"/>
      <c r="U1568" s="39"/>
      <c r="V1568" s="40"/>
      <c r="X1568" t="str">
        <f>IF(('1 - Cover page'!$B$9-M1568)&lt;6,"&lt;=5 Days","&gt;5 Days")</f>
        <v>&lt;=5 Days</v>
      </c>
      <c r="Y1568" t="str">
        <f>IF(('1 - Cover page'!$B$9-M1568)=0,"0", IF(('1 - Cover page'!$B$9-M1568)= 1,"1", IF(('1 - Cover page'!$B$9-M1568)= 2,"2", IF(('1 - Cover page'!$B$9-M1568)= 3,"3", IF(('1 - Cover page'!$B$9-M1568)= 4,"4", IF(('1 - Cover page'!$B$9-M1568)= 5,"5", IF(('1 - Cover page'!$B$9-M1568)= 6,"6", IF(('1 - Cover page'!$B$9-M1568)= 7,"7", IF(('1 - Cover page'!$B$9-M1568)= 8,"8", IF(('1 - Cover page'!$B$9-M1568)= 9,"9", IF(('1 - Cover page'!$B$9-M1568)= 10,"10", IF(('1 - Cover page'!$B$9-M1568)= 11,"11", IF(('1 - Cover page'!$B$9-M1568)= 12,"12", IF(('1 - Cover page'!$B$9-M1568)= 13,"13", IF(('1 - Cover page'!$B$9-M1568)= 14,"14", IF(('1 - Cover page'!$B$9-M1568)= 15,"15",  ""))))))))))))))))</f>
        <v>0</v>
      </c>
      <c r="Z1568" t="str">
        <f>IF(('1 - Cover page'!$B$9-I1568)=0,"0", IF(('1 - Cover page'!$B$9-I1568)= 1,"1", IF(('1 - Cover page'!$B$9-I1568)= 2,"2", IF(('1 - Cover page'!$B$9-I1568)= 3,"3", IF(('1 - Cover page'!$B$9-I1568)= 4,"4", IF(('1 - Cover page'!$B$9-I1568)= 5,"5", IF(('1 - Cover page'!$B$9-I1568)= 6,"6", IF(('1 - Cover page'!$B$9-I1568)= 7,"7", IF(('1 - Cover page'!$B$9-I1568)= 8,"8", IF(('1 - Cover page'!$B$9-I1568)= 9,"9", IF(('1 - Cover page'!$B$9-I1568)= 10,"10", IF(('1 - Cover page'!$B$9-I1568)= 11,"11", IF(('1 - Cover page'!$B$9-I1568)= 12,"12", IF(('1 - Cover page'!$B$9-I1568)= 13,"13", IF(('1 - Cover page'!$B$9-I1568)= 14,"14", IF(('1 - Cover page'!$B$9-I1568)= 15,"15",  ""))))))))))))))))</f>
        <v>0</v>
      </c>
      <c r="AA1568" t="e">
        <f>VLOOKUP(E1568,'Age group'!$A$2:$B$7,2,TRUE)</f>
        <v>#N/A</v>
      </c>
    </row>
    <row r="1569" spans="1:27" ht="12.75" x14ac:dyDescent="0.2">
      <c r="A1569" s="30">
        <v>1566</v>
      </c>
      <c r="B1569" s="31"/>
      <c r="C1569" s="31"/>
      <c r="D1569" s="32"/>
      <c r="E1569" s="104"/>
      <c r="F1569" s="31"/>
      <c r="G1569" s="31"/>
      <c r="H1569" s="33"/>
      <c r="I1569" s="16"/>
      <c r="J1569" s="34"/>
      <c r="K1569" s="34"/>
      <c r="L1569" s="35"/>
      <c r="M1569" s="36"/>
      <c r="N1569" s="37"/>
      <c r="O1569" s="37"/>
      <c r="P1569" s="37"/>
      <c r="Q1569" s="38"/>
      <c r="R1569" s="38"/>
      <c r="S1569" s="37"/>
      <c r="T1569" s="39"/>
      <c r="U1569" s="39"/>
      <c r="V1569" s="40"/>
      <c r="X1569" t="str">
        <f>IF(('1 - Cover page'!$B$9-M1569)&lt;6,"&lt;=5 Days","&gt;5 Days")</f>
        <v>&lt;=5 Days</v>
      </c>
      <c r="Y1569" t="str">
        <f>IF(('1 - Cover page'!$B$9-M1569)=0,"0", IF(('1 - Cover page'!$B$9-M1569)= 1,"1", IF(('1 - Cover page'!$B$9-M1569)= 2,"2", IF(('1 - Cover page'!$B$9-M1569)= 3,"3", IF(('1 - Cover page'!$B$9-M1569)= 4,"4", IF(('1 - Cover page'!$B$9-M1569)= 5,"5", IF(('1 - Cover page'!$B$9-M1569)= 6,"6", IF(('1 - Cover page'!$B$9-M1569)= 7,"7", IF(('1 - Cover page'!$B$9-M1569)= 8,"8", IF(('1 - Cover page'!$B$9-M1569)= 9,"9", IF(('1 - Cover page'!$B$9-M1569)= 10,"10", IF(('1 - Cover page'!$B$9-M1569)= 11,"11", IF(('1 - Cover page'!$B$9-M1569)= 12,"12", IF(('1 - Cover page'!$B$9-M1569)= 13,"13", IF(('1 - Cover page'!$B$9-M1569)= 14,"14", IF(('1 - Cover page'!$B$9-M1569)= 15,"15",  ""))))))))))))))))</f>
        <v>0</v>
      </c>
      <c r="Z1569" t="str">
        <f>IF(('1 - Cover page'!$B$9-I1569)=0,"0", IF(('1 - Cover page'!$B$9-I1569)= 1,"1", IF(('1 - Cover page'!$B$9-I1569)= 2,"2", IF(('1 - Cover page'!$B$9-I1569)= 3,"3", IF(('1 - Cover page'!$B$9-I1569)= 4,"4", IF(('1 - Cover page'!$B$9-I1569)= 5,"5", IF(('1 - Cover page'!$B$9-I1569)= 6,"6", IF(('1 - Cover page'!$B$9-I1569)= 7,"7", IF(('1 - Cover page'!$B$9-I1569)= 8,"8", IF(('1 - Cover page'!$B$9-I1569)= 9,"9", IF(('1 - Cover page'!$B$9-I1569)= 10,"10", IF(('1 - Cover page'!$B$9-I1569)= 11,"11", IF(('1 - Cover page'!$B$9-I1569)= 12,"12", IF(('1 - Cover page'!$B$9-I1569)= 13,"13", IF(('1 - Cover page'!$B$9-I1569)= 14,"14", IF(('1 - Cover page'!$B$9-I1569)= 15,"15",  ""))))))))))))))))</f>
        <v>0</v>
      </c>
      <c r="AA1569" t="e">
        <f>VLOOKUP(E1569,'Age group'!$A$2:$B$7,2,TRUE)</f>
        <v>#N/A</v>
      </c>
    </row>
    <row r="1570" spans="1:27" ht="12.75" x14ac:dyDescent="0.2">
      <c r="A1570" s="30">
        <v>1567</v>
      </c>
      <c r="B1570" s="31"/>
      <c r="C1570" s="31"/>
      <c r="D1570" s="32"/>
      <c r="E1570" s="104"/>
      <c r="F1570" s="31"/>
      <c r="G1570" s="31"/>
      <c r="H1570" s="33"/>
      <c r="I1570" s="16"/>
      <c r="J1570" s="34"/>
      <c r="K1570" s="34"/>
      <c r="L1570" s="35"/>
      <c r="M1570" s="36"/>
      <c r="N1570" s="37"/>
      <c r="O1570" s="37"/>
      <c r="P1570" s="37"/>
      <c r="Q1570" s="38"/>
      <c r="R1570" s="38"/>
      <c r="S1570" s="37"/>
      <c r="T1570" s="39"/>
      <c r="U1570" s="39"/>
      <c r="V1570" s="40"/>
      <c r="X1570" t="str">
        <f>IF(('1 - Cover page'!$B$9-M1570)&lt;6,"&lt;=5 Days","&gt;5 Days")</f>
        <v>&lt;=5 Days</v>
      </c>
      <c r="Y1570" t="str">
        <f>IF(('1 - Cover page'!$B$9-M1570)=0,"0", IF(('1 - Cover page'!$B$9-M1570)= 1,"1", IF(('1 - Cover page'!$B$9-M1570)= 2,"2", IF(('1 - Cover page'!$B$9-M1570)= 3,"3", IF(('1 - Cover page'!$B$9-M1570)= 4,"4", IF(('1 - Cover page'!$B$9-M1570)= 5,"5", IF(('1 - Cover page'!$B$9-M1570)= 6,"6", IF(('1 - Cover page'!$B$9-M1570)= 7,"7", IF(('1 - Cover page'!$B$9-M1570)= 8,"8", IF(('1 - Cover page'!$B$9-M1570)= 9,"9", IF(('1 - Cover page'!$B$9-M1570)= 10,"10", IF(('1 - Cover page'!$B$9-M1570)= 11,"11", IF(('1 - Cover page'!$B$9-M1570)= 12,"12", IF(('1 - Cover page'!$B$9-M1570)= 13,"13", IF(('1 - Cover page'!$B$9-M1570)= 14,"14", IF(('1 - Cover page'!$B$9-M1570)= 15,"15",  ""))))))))))))))))</f>
        <v>0</v>
      </c>
      <c r="Z1570" t="str">
        <f>IF(('1 - Cover page'!$B$9-I1570)=0,"0", IF(('1 - Cover page'!$B$9-I1570)= 1,"1", IF(('1 - Cover page'!$B$9-I1570)= 2,"2", IF(('1 - Cover page'!$B$9-I1570)= 3,"3", IF(('1 - Cover page'!$B$9-I1570)= 4,"4", IF(('1 - Cover page'!$B$9-I1570)= 5,"5", IF(('1 - Cover page'!$B$9-I1570)= 6,"6", IF(('1 - Cover page'!$B$9-I1570)= 7,"7", IF(('1 - Cover page'!$B$9-I1570)= 8,"8", IF(('1 - Cover page'!$B$9-I1570)= 9,"9", IF(('1 - Cover page'!$B$9-I1570)= 10,"10", IF(('1 - Cover page'!$B$9-I1570)= 11,"11", IF(('1 - Cover page'!$B$9-I1570)= 12,"12", IF(('1 - Cover page'!$B$9-I1570)= 13,"13", IF(('1 - Cover page'!$B$9-I1570)= 14,"14", IF(('1 - Cover page'!$B$9-I1570)= 15,"15",  ""))))))))))))))))</f>
        <v>0</v>
      </c>
      <c r="AA1570" t="e">
        <f>VLOOKUP(E1570,'Age group'!$A$2:$B$7,2,TRUE)</f>
        <v>#N/A</v>
      </c>
    </row>
    <row r="1571" spans="1:27" ht="12.75" x14ac:dyDescent="0.2">
      <c r="A1571" s="30">
        <v>1568</v>
      </c>
      <c r="B1571" s="31"/>
      <c r="C1571" s="31"/>
      <c r="D1571" s="32"/>
      <c r="E1571" s="104"/>
      <c r="F1571" s="31"/>
      <c r="G1571" s="31"/>
      <c r="H1571" s="33"/>
      <c r="I1571" s="16"/>
      <c r="J1571" s="34"/>
      <c r="K1571" s="34"/>
      <c r="L1571" s="35"/>
      <c r="M1571" s="36"/>
      <c r="N1571" s="37"/>
      <c r="O1571" s="37"/>
      <c r="P1571" s="37"/>
      <c r="Q1571" s="38"/>
      <c r="R1571" s="38"/>
      <c r="S1571" s="37"/>
      <c r="T1571" s="39"/>
      <c r="U1571" s="39"/>
      <c r="V1571" s="40"/>
      <c r="X1571" t="str">
        <f>IF(('1 - Cover page'!$B$9-M1571)&lt;6,"&lt;=5 Days","&gt;5 Days")</f>
        <v>&lt;=5 Days</v>
      </c>
      <c r="Y1571" t="str">
        <f>IF(('1 - Cover page'!$B$9-M1571)=0,"0", IF(('1 - Cover page'!$B$9-M1571)= 1,"1", IF(('1 - Cover page'!$B$9-M1571)= 2,"2", IF(('1 - Cover page'!$B$9-M1571)= 3,"3", IF(('1 - Cover page'!$B$9-M1571)= 4,"4", IF(('1 - Cover page'!$B$9-M1571)= 5,"5", IF(('1 - Cover page'!$B$9-M1571)= 6,"6", IF(('1 - Cover page'!$B$9-M1571)= 7,"7", IF(('1 - Cover page'!$B$9-M1571)= 8,"8", IF(('1 - Cover page'!$B$9-M1571)= 9,"9", IF(('1 - Cover page'!$B$9-M1571)= 10,"10", IF(('1 - Cover page'!$B$9-M1571)= 11,"11", IF(('1 - Cover page'!$B$9-M1571)= 12,"12", IF(('1 - Cover page'!$B$9-M1571)= 13,"13", IF(('1 - Cover page'!$B$9-M1571)= 14,"14", IF(('1 - Cover page'!$B$9-M1571)= 15,"15",  ""))))))))))))))))</f>
        <v>0</v>
      </c>
      <c r="Z1571" t="str">
        <f>IF(('1 - Cover page'!$B$9-I1571)=0,"0", IF(('1 - Cover page'!$B$9-I1571)= 1,"1", IF(('1 - Cover page'!$B$9-I1571)= 2,"2", IF(('1 - Cover page'!$B$9-I1571)= 3,"3", IF(('1 - Cover page'!$B$9-I1571)= 4,"4", IF(('1 - Cover page'!$B$9-I1571)= 5,"5", IF(('1 - Cover page'!$B$9-I1571)= 6,"6", IF(('1 - Cover page'!$B$9-I1571)= 7,"7", IF(('1 - Cover page'!$B$9-I1571)= 8,"8", IF(('1 - Cover page'!$B$9-I1571)= 9,"9", IF(('1 - Cover page'!$B$9-I1571)= 10,"10", IF(('1 - Cover page'!$B$9-I1571)= 11,"11", IF(('1 - Cover page'!$B$9-I1571)= 12,"12", IF(('1 - Cover page'!$B$9-I1571)= 13,"13", IF(('1 - Cover page'!$B$9-I1571)= 14,"14", IF(('1 - Cover page'!$B$9-I1571)= 15,"15",  ""))))))))))))))))</f>
        <v>0</v>
      </c>
      <c r="AA1571" t="e">
        <f>VLOOKUP(E1571,'Age group'!$A$2:$B$7,2,TRUE)</f>
        <v>#N/A</v>
      </c>
    </row>
    <row r="1572" spans="1:27" ht="12.75" x14ac:dyDescent="0.2">
      <c r="A1572" s="30">
        <v>1569</v>
      </c>
      <c r="B1572" s="31"/>
      <c r="C1572" s="31"/>
      <c r="D1572" s="32"/>
      <c r="E1572" s="104"/>
      <c r="F1572" s="31"/>
      <c r="G1572" s="31"/>
      <c r="H1572" s="33"/>
      <c r="I1572" s="16"/>
      <c r="J1572" s="34"/>
      <c r="K1572" s="34"/>
      <c r="L1572" s="35"/>
      <c r="M1572" s="36"/>
      <c r="N1572" s="37"/>
      <c r="O1572" s="37"/>
      <c r="P1572" s="37"/>
      <c r="Q1572" s="38"/>
      <c r="R1572" s="38"/>
      <c r="S1572" s="37"/>
      <c r="T1572" s="39"/>
      <c r="U1572" s="39"/>
      <c r="V1572" s="40"/>
      <c r="X1572" t="str">
        <f>IF(('1 - Cover page'!$B$9-M1572)&lt;6,"&lt;=5 Days","&gt;5 Days")</f>
        <v>&lt;=5 Days</v>
      </c>
      <c r="Y1572" t="str">
        <f>IF(('1 - Cover page'!$B$9-M1572)=0,"0", IF(('1 - Cover page'!$B$9-M1572)= 1,"1", IF(('1 - Cover page'!$B$9-M1572)= 2,"2", IF(('1 - Cover page'!$B$9-M1572)= 3,"3", IF(('1 - Cover page'!$B$9-M1572)= 4,"4", IF(('1 - Cover page'!$B$9-M1572)= 5,"5", IF(('1 - Cover page'!$B$9-M1572)= 6,"6", IF(('1 - Cover page'!$B$9-M1572)= 7,"7", IF(('1 - Cover page'!$B$9-M1572)= 8,"8", IF(('1 - Cover page'!$B$9-M1572)= 9,"9", IF(('1 - Cover page'!$B$9-M1572)= 10,"10", IF(('1 - Cover page'!$B$9-M1572)= 11,"11", IF(('1 - Cover page'!$B$9-M1572)= 12,"12", IF(('1 - Cover page'!$B$9-M1572)= 13,"13", IF(('1 - Cover page'!$B$9-M1572)= 14,"14", IF(('1 - Cover page'!$B$9-M1572)= 15,"15",  ""))))))))))))))))</f>
        <v>0</v>
      </c>
      <c r="Z1572" t="str">
        <f>IF(('1 - Cover page'!$B$9-I1572)=0,"0", IF(('1 - Cover page'!$B$9-I1572)= 1,"1", IF(('1 - Cover page'!$B$9-I1572)= 2,"2", IF(('1 - Cover page'!$B$9-I1572)= 3,"3", IF(('1 - Cover page'!$B$9-I1572)= 4,"4", IF(('1 - Cover page'!$B$9-I1572)= 5,"5", IF(('1 - Cover page'!$B$9-I1572)= 6,"6", IF(('1 - Cover page'!$B$9-I1572)= 7,"7", IF(('1 - Cover page'!$B$9-I1572)= 8,"8", IF(('1 - Cover page'!$B$9-I1572)= 9,"9", IF(('1 - Cover page'!$B$9-I1572)= 10,"10", IF(('1 - Cover page'!$B$9-I1572)= 11,"11", IF(('1 - Cover page'!$B$9-I1572)= 12,"12", IF(('1 - Cover page'!$B$9-I1572)= 13,"13", IF(('1 - Cover page'!$B$9-I1572)= 14,"14", IF(('1 - Cover page'!$B$9-I1572)= 15,"15",  ""))))))))))))))))</f>
        <v>0</v>
      </c>
      <c r="AA1572" t="e">
        <f>VLOOKUP(E1572,'Age group'!$A$2:$B$7,2,TRUE)</f>
        <v>#N/A</v>
      </c>
    </row>
    <row r="1573" spans="1:27" ht="12.75" x14ac:dyDescent="0.2">
      <c r="A1573" s="30">
        <v>1570</v>
      </c>
      <c r="B1573" s="31"/>
      <c r="C1573" s="31"/>
      <c r="D1573" s="32"/>
      <c r="E1573" s="104"/>
      <c r="F1573" s="31"/>
      <c r="G1573" s="31"/>
      <c r="H1573" s="33"/>
      <c r="I1573" s="16"/>
      <c r="J1573" s="34"/>
      <c r="K1573" s="34"/>
      <c r="L1573" s="35"/>
      <c r="M1573" s="36"/>
      <c r="N1573" s="37"/>
      <c r="O1573" s="37"/>
      <c r="P1573" s="37"/>
      <c r="Q1573" s="38"/>
      <c r="R1573" s="38"/>
      <c r="S1573" s="37"/>
      <c r="T1573" s="39"/>
      <c r="U1573" s="39"/>
      <c r="V1573" s="40"/>
      <c r="X1573" t="str">
        <f>IF(('1 - Cover page'!$B$9-M1573)&lt;6,"&lt;=5 Days","&gt;5 Days")</f>
        <v>&lt;=5 Days</v>
      </c>
      <c r="Y1573" t="str">
        <f>IF(('1 - Cover page'!$B$9-M1573)=0,"0", IF(('1 - Cover page'!$B$9-M1573)= 1,"1", IF(('1 - Cover page'!$B$9-M1573)= 2,"2", IF(('1 - Cover page'!$B$9-M1573)= 3,"3", IF(('1 - Cover page'!$B$9-M1573)= 4,"4", IF(('1 - Cover page'!$B$9-M1573)= 5,"5", IF(('1 - Cover page'!$B$9-M1573)= 6,"6", IF(('1 - Cover page'!$B$9-M1573)= 7,"7", IF(('1 - Cover page'!$B$9-M1573)= 8,"8", IF(('1 - Cover page'!$B$9-M1573)= 9,"9", IF(('1 - Cover page'!$B$9-M1573)= 10,"10", IF(('1 - Cover page'!$B$9-M1573)= 11,"11", IF(('1 - Cover page'!$B$9-M1573)= 12,"12", IF(('1 - Cover page'!$B$9-M1573)= 13,"13", IF(('1 - Cover page'!$B$9-M1573)= 14,"14", IF(('1 - Cover page'!$B$9-M1573)= 15,"15",  ""))))))))))))))))</f>
        <v>0</v>
      </c>
      <c r="Z1573" t="str">
        <f>IF(('1 - Cover page'!$B$9-I1573)=0,"0", IF(('1 - Cover page'!$B$9-I1573)= 1,"1", IF(('1 - Cover page'!$B$9-I1573)= 2,"2", IF(('1 - Cover page'!$B$9-I1573)= 3,"3", IF(('1 - Cover page'!$B$9-I1573)= 4,"4", IF(('1 - Cover page'!$B$9-I1573)= 5,"5", IF(('1 - Cover page'!$B$9-I1573)= 6,"6", IF(('1 - Cover page'!$B$9-I1573)= 7,"7", IF(('1 - Cover page'!$B$9-I1573)= 8,"8", IF(('1 - Cover page'!$B$9-I1573)= 9,"9", IF(('1 - Cover page'!$B$9-I1573)= 10,"10", IF(('1 - Cover page'!$B$9-I1573)= 11,"11", IF(('1 - Cover page'!$B$9-I1573)= 12,"12", IF(('1 - Cover page'!$B$9-I1573)= 13,"13", IF(('1 - Cover page'!$B$9-I1573)= 14,"14", IF(('1 - Cover page'!$B$9-I1573)= 15,"15",  ""))))))))))))))))</f>
        <v>0</v>
      </c>
      <c r="AA1573" t="e">
        <f>VLOOKUP(E1573,'Age group'!$A$2:$B$7,2,TRUE)</f>
        <v>#N/A</v>
      </c>
    </row>
    <row r="1574" spans="1:27" ht="12.75" x14ac:dyDescent="0.2">
      <c r="A1574" s="30">
        <v>1571</v>
      </c>
      <c r="B1574" s="31"/>
      <c r="C1574" s="31"/>
      <c r="D1574" s="32"/>
      <c r="E1574" s="104"/>
      <c r="F1574" s="31"/>
      <c r="G1574" s="31"/>
      <c r="H1574" s="33"/>
      <c r="I1574" s="16"/>
      <c r="J1574" s="34"/>
      <c r="K1574" s="34"/>
      <c r="L1574" s="35"/>
      <c r="M1574" s="36"/>
      <c r="N1574" s="37"/>
      <c r="O1574" s="37"/>
      <c r="P1574" s="37"/>
      <c r="Q1574" s="38"/>
      <c r="R1574" s="38"/>
      <c r="S1574" s="37"/>
      <c r="T1574" s="39"/>
      <c r="U1574" s="39"/>
      <c r="V1574" s="40"/>
      <c r="X1574" t="str">
        <f>IF(('1 - Cover page'!$B$9-M1574)&lt;6,"&lt;=5 Days","&gt;5 Days")</f>
        <v>&lt;=5 Days</v>
      </c>
      <c r="Y1574" t="str">
        <f>IF(('1 - Cover page'!$B$9-M1574)=0,"0", IF(('1 - Cover page'!$B$9-M1574)= 1,"1", IF(('1 - Cover page'!$B$9-M1574)= 2,"2", IF(('1 - Cover page'!$B$9-M1574)= 3,"3", IF(('1 - Cover page'!$B$9-M1574)= 4,"4", IF(('1 - Cover page'!$B$9-M1574)= 5,"5", IF(('1 - Cover page'!$B$9-M1574)= 6,"6", IF(('1 - Cover page'!$B$9-M1574)= 7,"7", IF(('1 - Cover page'!$B$9-M1574)= 8,"8", IF(('1 - Cover page'!$B$9-M1574)= 9,"9", IF(('1 - Cover page'!$B$9-M1574)= 10,"10", IF(('1 - Cover page'!$B$9-M1574)= 11,"11", IF(('1 - Cover page'!$B$9-M1574)= 12,"12", IF(('1 - Cover page'!$B$9-M1574)= 13,"13", IF(('1 - Cover page'!$B$9-M1574)= 14,"14", IF(('1 - Cover page'!$B$9-M1574)= 15,"15",  ""))))))))))))))))</f>
        <v>0</v>
      </c>
      <c r="Z1574" t="str">
        <f>IF(('1 - Cover page'!$B$9-I1574)=0,"0", IF(('1 - Cover page'!$B$9-I1574)= 1,"1", IF(('1 - Cover page'!$B$9-I1574)= 2,"2", IF(('1 - Cover page'!$B$9-I1574)= 3,"3", IF(('1 - Cover page'!$B$9-I1574)= 4,"4", IF(('1 - Cover page'!$B$9-I1574)= 5,"5", IF(('1 - Cover page'!$B$9-I1574)= 6,"6", IF(('1 - Cover page'!$B$9-I1574)= 7,"7", IF(('1 - Cover page'!$B$9-I1574)= 8,"8", IF(('1 - Cover page'!$B$9-I1574)= 9,"9", IF(('1 - Cover page'!$B$9-I1574)= 10,"10", IF(('1 - Cover page'!$B$9-I1574)= 11,"11", IF(('1 - Cover page'!$B$9-I1574)= 12,"12", IF(('1 - Cover page'!$B$9-I1574)= 13,"13", IF(('1 - Cover page'!$B$9-I1574)= 14,"14", IF(('1 - Cover page'!$B$9-I1574)= 15,"15",  ""))))))))))))))))</f>
        <v>0</v>
      </c>
      <c r="AA1574" t="e">
        <f>VLOOKUP(E1574,'Age group'!$A$2:$B$7,2,TRUE)</f>
        <v>#N/A</v>
      </c>
    </row>
    <row r="1575" spans="1:27" ht="12.75" x14ac:dyDescent="0.2">
      <c r="A1575" s="30">
        <v>1572</v>
      </c>
      <c r="B1575" s="31"/>
      <c r="C1575" s="31"/>
      <c r="D1575" s="32"/>
      <c r="E1575" s="104"/>
      <c r="F1575" s="31"/>
      <c r="G1575" s="31"/>
      <c r="H1575" s="33"/>
      <c r="I1575" s="16"/>
      <c r="J1575" s="34"/>
      <c r="K1575" s="34"/>
      <c r="L1575" s="35"/>
      <c r="M1575" s="36"/>
      <c r="N1575" s="37"/>
      <c r="O1575" s="37"/>
      <c r="P1575" s="37"/>
      <c r="Q1575" s="38"/>
      <c r="R1575" s="38"/>
      <c r="S1575" s="37"/>
      <c r="T1575" s="39"/>
      <c r="U1575" s="39"/>
      <c r="V1575" s="40"/>
      <c r="X1575" t="str">
        <f>IF(('1 - Cover page'!$B$9-M1575)&lt;6,"&lt;=5 Days","&gt;5 Days")</f>
        <v>&lt;=5 Days</v>
      </c>
      <c r="Y1575" t="str">
        <f>IF(('1 - Cover page'!$B$9-M1575)=0,"0", IF(('1 - Cover page'!$B$9-M1575)= 1,"1", IF(('1 - Cover page'!$B$9-M1575)= 2,"2", IF(('1 - Cover page'!$B$9-M1575)= 3,"3", IF(('1 - Cover page'!$B$9-M1575)= 4,"4", IF(('1 - Cover page'!$B$9-M1575)= 5,"5", IF(('1 - Cover page'!$B$9-M1575)= 6,"6", IF(('1 - Cover page'!$B$9-M1575)= 7,"7", IF(('1 - Cover page'!$B$9-M1575)= 8,"8", IF(('1 - Cover page'!$B$9-M1575)= 9,"9", IF(('1 - Cover page'!$B$9-M1575)= 10,"10", IF(('1 - Cover page'!$B$9-M1575)= 11,"11", IF(('1 - Cover page'!$B$9-M1575)= 12,"12", IF(('1 - Cover page'!$B$9-M1575)= 13,"13", IF(('1 - Cover page'!$B$9-M1575)= 14,"14", IF(('1 - Cover page'!$B$9-M1575)= 15,"15",  ""))))))))))))))))</f>
        <v>0</v>
      </c>
      <c r="Z1575" t="str">
        <f>IF(('1 - Cover page'!$B$9-I1575)=0,"0", IF(('1 - Cover page'!$B$9-I1575)= 1,"1", IF(('1 - Cover page'!$B$9-I1575)= 2,"2", IF(('1 - Cover page'!$B$9-I1575)= 3,"3", IF(('1 - Cover page'!$B$9-I1575)= 4,"4", IF(('1 - Cover page'!$B$9-I1575)= 5,"5", IF(('1 - Cover page'!$B$9-I1575)= 6,"6", IF(('1 - Cover page'!$B$9-I1575)= 7,"7", IF(('1 - Cover page'!$B$9-I1575)= 8,"8", IF(('1 - Cover page'!$B$9-I1575)= 9,"9", IF(('1 - Cover page'!$B$9-I1575)= 10,"10", IF(('1 - Cover page'!$B$9-I1575)= 11,"11", IF(('1 - Cover page'!$B$9-I1575)= 12,"12", IF(('1 - Cover page'!$B$9-I1575)= 13,"13", IF(('1 - Cover page'!$B$9-I1575)= 14,"14", IF(('1 - Cover page'!$B$9-I1575)= 15,"15",  ""))))))))))))))))</f>
        <v>0</v>
      </c>
      <c r="AA1575" t="e">
        <f>VLOOKUP(E1575,'Age group'!$A$2:$B$7,2,TRUE)</f>
        <v>#N/A</v>
      </c>
    </row>
    <row r="1576" spans="1:27" ht="12.75" x14ac:dyDescent="0.2">
      <c r="A1576" s="30">
        <v>1573</v>
      </c>
      <c r="B1576" s="31"/>
      <c r="C1576" s="31"/>
      <c r="D1576" s="32"/>
      <c r="E1576" s="104"/>
      <c r="F1576" s="31"/>
      <c r="G1576" s="31"/>
      <c r="H1576" s="33"/>
      <c r="I1576" s="16"/>
      <c r="J1576" s="34"/>
      <c r="K1576" s="34"/>
      <c r="L1576" s="35"/>
      <c r="M1576" s="36"/>
      <c r="N1576" s="37"/>
      <c r="O1576" s="37"/>
      <c r="P1576" s="37"/>
      <c r="Q1576" s="38"/>
      <c r="R1576" s="38"/>
      <c r="S1576" s="37"/>
      <c r="T1576" s="39"/>
      <c r="U1576" s="39"/>
      <c r="V1576" s="40"/>
      <c r="X1576" t="str">
        <f>IF(('1 - Cover page'!$B$9-M1576)&lt;6,"&lt;=5 Days","&gt;5 Days")</f>
        <v>&lt;=5 Days</v>
      </c>
      <c r="Y1576" t="str">
        <f>IF(('1 - Cover page'!$B$9-M1576)=0,"0", IF(('1 - Cover page'!$B$9-M1576)= 1,"1", IF(('1 - Cover page'!$B$9-M1576)= 2,"2", IF(('1 - Cover page'!$B$9-M1576)= 3,"3", IF(('1 - Cover page'!$B$9-M1576)= 4,"4", IF(('1 - Cover page'!$B$9-M1576)= 5,"5", IF(('1 - Cover page'!$B$9-M1576)= 6,"6", IF(('1 - Cover page'!$B$9-M1576)= 7,"7", IF(('1 - Cover page'!$B$9-M1576)= 8,"8", IF(('1 - Cover page'!$B$9-M1576)= 9,"9", IF(('1 - Cover page'!$B$9-M1576)= 10,"10", IF(('1 - Cover page'!$B$9-M1576)= 11,"11", IF(('1 - Cover page'!$B$9-M1576)= 12,"12", IF(('1 - Cover page'!$B$9-M1576)= 13,"13", IF(('1 - Cover page'!$B$9-M1576)= 14,"14", IF(('1 - Cover page'!$B$9-M1576)= 15,"15",  ""))))))))))))))))</f>
        <v>0</v>
      </c>
      <c r="Z1576" t="str">
        <f>IF(('1 - Cover page'!$B$9-I1576)=0,"0", IF(('1 - Cover page'!$B$9-I1576)= 1,"1", IF(('1 - Cover page'!$B$9-I1576)= 2,"2", IF(('1 - Cover page'!$B$9-I1576)= 3,"3", IF(('1 - Cover page'!$B$9-I1576)= 4,"4", IF(('1 - Cover page'!$B$9-I1576)= 5,"5", IF(('1 - Cover page'!$B$9-I1576)= 6,"6", IF(('1 - Cover page'!$B$9-I1576)= 7,"7", IF(('1 - Cover page'!$B$9-I1576)= 8,"8", IF(('1 - Cover page'!$B$9-I1576)= 9,"9", IF(('1 - Cover page'!$B$9-I1576)= 10,"10", IF(('1 - Cover page'!$B$9-I1576)= 11,"11", IF(('1 - Cover page'!$B$9-I1576)= 12,"12", IF(('1 - Cover page'!$B$9-I1576)= 13,"13", IF(('1 - Cover page'!$B$9-I1576)= 14,"14", IF(('1 - Cover page'!$B$9-I1576)= 15,"15",  ""))))))))))))))))</f>
        <v>0</v>
      </c>
      <c r="AA1576" t="e">
        <f>VLOOKUP(E1576,'Age group'!$A$2:$B$7,2,TRUE)</f>
        <v>#N/A</v>
      </c>
    </row>
    <row r="1577" spans="1:27" ht="12.75" x14ac:dyDescent="0.2">
      <c r="A1577" s="30">
        <v>1574</v>
      </c>
      <c r="B1577" s="31"/>
      <c r="C1577" s="31"/>
      <c r="D1577" s="32"/>
      <c r="E1577" s="104"/>
      <c r="F1577" s="31"/>
      <c r="G1577" s="31"/>
      <c r="H1577" s="33"/>
      <c r="I1577" s="16"/>
      <c r="J1577" s="34"/>
      <c r="K1577" s="34"/>
      <c r="L1577" s="35"/>
      <c r="M1577" s="36"/>
      <c r="N1577" s="37"/>
      <c r="O1577" s="37"/>
      <c r="P1577" s="37"/>
      <c r="Q1577" s="38"/>
      <c r="R1577" s="38"/>
      <c r="S1577" s="37"/>
      <c r="T1577" s="39"/>
      <c r="U1577" s="39"/>
      <c r="V1577" s="40"/>
      <c r="X1577" t="str">
        <f>IF(('1 - Cover page'!$B$9-M1577)&lt;6,"&lt;=5 Days","&gt;5 Days")</f>
        <v>&lt;=5 Days</v>
      </c>
      <c r="Y1577" t="str">
        <f>IF(('1 - Cover page'!$B$9-M1577)=0,"0", IF(('1 - Cover page'!$B$9-M1577)= 1,"1", IF(('1 - Cover page'!$B$9-M1577)= 2,"2", IF(('1 - Cover page'!$B$9-M1577)= 3,"3", IF(('1 - Cover page'!$B$9-M1577)= 4,"4", IF(('1 - Cover page'!$B$9-M1577)= 5,"5", IF(('1 - Cover page'!$B$9-M1577)= 6,"6", IF(('1 - Cover page'!$B$9-M1577)= 7,"7", IF(('1 - Cover page'!$B$9-M1577)= 8,"8", IF(('1 - Cover page'!$B$9-M1577)= 9,"9", IF(('1 - Cover page'!$B$9-M1577)= 10,"10", IF(('1 - Cover page'!$B$9-M1577)= 11,"11", IF(('1 - Cover page'!$B$9-M1577)= 12,"12", IF(('1 - Cover page'!$B$9-M1577)= 13,"13", IF(('1 - Cover page'!$B$9-M1577)= 14,"14", IF(('1 - Cover page'!$B$9-M1577)= 15,"15",  ""))))))))))))))))</f>
        <v>0</v>
      </c>
      <c r="Z1577" t="str">
        <f>IF(('1 - Cover page'!$B$9-I1577)=0,"0", IF(('1 - Cover page'!$B$9-I1577)= 1,"1", IF(('1 - Cover page'!$B$9-I1577)= 2,"2", IF(('1 - Cover page'!$B$9-I1577)= 3,"3", IF(('1 - Cover page'!$B$9-I1577)= 4,"4", IF(('1 - Cover page'!$B$9-I1577)= 5,"5", IF(('1 - Cover page'!$B$9-I1577)= 6,"6", IF(('1 - Cover page'!$B$9-I1577)= 7,"7", IF(('1 - Cover page'!$B$9-I1577)= 8,"8", IF(('1 - Cover page'!$B$9-I1577)= 9,"9", IF(('1 - Cover page'!$B$9-I1577)= 10,"10", IF(('1 - Cover page'!$B$9-I1577)= 11,"11", IF(('1 - Cover page'!$B$9-I1577)= 12,"12", IF(('1 - Cover page'!$B$9-I1577)= 13,"13", IF(('1 - Cover page'!$B$9-I1577)= 14,"14", IF(('1 - Cover page'!$B$9-I1577)= 15,"15",  ""))))))))))))))))</f>
        <v>0</v>
      </c>
      <c r="AA1577" t="e">
        <f>VLOOKUP(E1577,'Age group'!$A$2:$B$7,2,TRUE)</f>
        <v>#N/A</v>
      </c>
    </row>
    <row r="1578" spans="1:27" ht="12.75" x14ac:dyDescent="0.2">
      <c r="A1578" s="30">
        <v>1575</v>
      </c>
      <c r="B1578" s="31"/>
      <c r="C1578" s="31"/>
      <c r="D1578" s="32"/>
      <c r="E1578" s="104"/>
      <c r="F1578" s="31"/>
      <c r="G1578" s="31"/>
      <c r="H1578" s="33"/>
      <c r="I1578" s="16"/>
      <c r="J1578" s="34"/>
      <c r="K1578" s="34"/>
      <c r="L1578" s="35"/>
      <c r="M1578" s="36"/>
      <c r="N1578" s="37"/>
      <c r="O1578" s="37"/>
      <c r="P1578" s="37"/>
      <c r="Q1578" s="38"/>
      <c r="R1578" s="38"/>
      <c r="S1578" s="37"/>
      <c r="T1578" s="39"/>
      <c r="U1578" s="39"/>
      <c r="V1578" s="40"/>
      <c r="X1578" t="str">
        <f>IF(('1 - Cover page'!$B$9-M1578)&lt;6,"&lt;=5 Days","&gt;5 Days")</f>
        <v>&lt;=5 Days</v>
      </c>
      <c r="Y1578" t="str">
        <f>IF(('1 - Cover page'!$B$9-M1578)=0,"0", IF(('1 - Cover page'!$B$9-M1578)= 1,"1", IF(('1 - Cover page'!$B$9-M1578)= 2,"2", IF(('1 - Cover page'!$B$9-M1578)= 3,"3", IF(('1 - Cover page'!$B$9-M1578)= 4,"4", IF(('1 - Cover page'!$B$9-M1578)= 5,"5", IF(('1 - Cover page'!$B$9-M1578)= 6,"6", IF(('1 - Cover page'!$B$9-M1578)= 7,"7", IF(('1 - Cover page'!$B$9-M1578)= 8,"8", IF(('1 - Cover page'!$B$9-M1578)= 9,"9", IF(('1 - Cover page'!$B$9-M1578)= 10,"10", IF(('1 - Cover page'!$B$9-M1578)= 11,"11", IF(('1 - Cover page'!$B$9-M1578)= 12,"12", IF(('1 - Cover page'!$B$9-M1578)= 13,"13", IF(('1 - Cover page'!$B$9-M1578)= 14,"14", IF(('1 - Cover page'!$B$9-M1578)= 15,"15",  ""))))))))))))))))</f>
        <v>0</v>
      </c>
      <c r="Z1578" t="str">
        <f>IF(('1 - Cover page'!$B$9-I1578)=0,"0", IF(('1 - Cover page'!$B$9-I1578)= 1,"1", IF(('1 - Cover page'!$B$9-I1578)= 2,"2", IF(('1 - Cover page'!$B$9-I1578)= 3,"3", IF(('1 - Cover page'!$B$9-I1578)= 4,"4", IF(('1 - Cover page'!$B$9-I1578)= 5,"5", IF(('1 - Cover page'!$B$9-I1578)= 6,"6", IF(('1 - Cover page'!$B$9-I1578)= 7,"7", IF(('1 - Cover page'!$B$9-I1578)= 8,"8", IF(('1 - Cover page'!$B$9-I1578)= 9,"9", IF(('1 - Cover page'!$B$9-I1578)= 10,"10", IF(('1 - Cover page'!$B$9-I1578)= 11,"11", IF(('1 - Cover page'!$B$9-I1578)= 12,"12", IF(('1 - Cover page'!$B$9-I1578)= 13,"13", IF(('1 - Cover page'!$B$9-I1578)= 14,"14", IF(('1 - Cover page'!$B$9-I1578)= 15,"15",  ""))))))))))))))))</f>
        <v>0</v>
      </c>
      <c r="AA1578" t="e">
        <f>VLOOKUP(E1578,'Age group'!$A$2:$B$7,2,TRUE)</f>
        <v>#N/A</v>
      </c>
    </row>
    <row r="1579" spans="1:27" ht="12.75" x14ac:dyDescent="0.2">
      <c r="A1579" s="30">
        <v>1576</v>
      </c>
      <c r="B1579" s="31"/>
      <c r="C1579" s="31"/>
      <c r="D1579" s="32"/>
      <c r="E1579" s="104"/>
      <c r="F1579" s="31"/>
      <c r="G1579" s="31"/>
      <c r="H1579" s="33"/>
      <c r="I1579" s="16"/>
      <c r="J1579" s="34"/>
      <c r="K1579" s="34"/>
      <c r="L1579" s="35"/>
      <c r="M1579" s="36"/>
      <c r="N1579" s="37"/>
      <c r="O1579" s="37"/>
      <c r="P1579" s="37"/>
      <c r="Q1579" s="38"/>
      <c r="R1579" s="38"/>
      <c r="S1579" s="37"/>
      <c r="T1579" s="39"/>
      <c r="U1579" s="39"/>
      <c r="V1579" s="40"/>
      <c r="X1579" t="str">
        <f>IF(('1 - Cover page'!$B$9-M1579)&lt;6,"&lt;=5 Days","&gt;5 Days")</f>
        <v>&lt;=5 Days</v>
      </c>
      <c r="Y1579" t="str">
        <f>IF(('1 - Cover page'!$B$9-M1579)=0,"0", IF(('1 - Cover page'!$B$9-M1579)= 1,"1", IF(('1 - Cover page'!$B$9-M1579)= 2,"2", IF(('1 - Cover page'!$B$9-M1579)= 3,"3", IF(('1 - Cover page'!$B$9-M1579)= 4,"4", IF(('1 - Cover page'!$B$9-M1579)= 5,"5", IF(('1 - Cover page'!$B$9-M1579)= 6,"6", IF(('1 - Cover page'!$B$9-M1579)= 7,"7", IF(('1 - Cover page'!$B$9-M1579)= 8,"8", IF(('1 - Cover page'!$B$9-M1579)= 9,"9", IF(('1 - Cover page'!$B$9-M1579)= 10,"10", IF(('1 - Cover page'!$B$9-M1579)= 11,"11", IF(('1 - Cover page'!$B$9-M1579)= 12,"12", IF(('1 - Cover page'!$B$9-M1579)= 13,"13", IF(('1 - Cover page'!$B$9-M1579)= 14,"14", IF(('1 - Cover page'!$B$9-M1579)= 15,"15",  ""))))))))))))))))</f>
        <v>0</v>
      </c>
      <c r="Z1579" t="str">
        <f>IF(('1 - Cover page'!$B$9-I1579)=0,"0", IF(('1 - Cover page'!$B$9-I1579)= 1,"1", IF(('1 - Cover page'!$B$9-I1579)= 2,"2", IF(('1 - Cover page'!$B$9-I1579)= 3,"3", IF(('1 - Cover page'!$B$9-I1579)= 4,"4", IF(('1 - Cover page'!$B$9-I1579)= 5,"5", IF(('1 - Cover page'!$B$9-I1579)= 6,"6", IF(('1 - Cover page'!$B$9-I1579)= 7,"7", IF(('1 - Cover page'!$B$9-I1579)= 8,"8", IF(('1 - Cover page'!$B$9-I1579)= 9,"9", IF(('1 - Cover page'!$B$9-I1579)= 10,"10", IF(('1 - Cover page'!$B$9-I1579)= 11,"11", IF(('1 - Cover page'!$B$9-I1579)= 12,"12", IF(('1 - Cover page'!$B$9-I1579)= 13,"13", IF(('1 - Cover page'!$B$9-I1579)= 14,"14", IF(('1 - Cover page'!$B$9-I1579)= 15,"15",  ""))))))))))))))))</f>
        <v>0</v>
      </c>
      <c r="AA1579" t="e">
        <f>VLOOKUP(E1579,'Age group'!$A$2:$B$7,2,TRUE)</f>
        <v>#N/A</v>
      </c>
    </row>
    <row r="1580" spans="1:27" ht="12.75" x14ac:dyDescent="0.2">
      <c r="A1580" s="30">
        <v>1577</v>
      </c>
      <c r="B1580" s="31"/>
      <c r="C1580" s="31"/>
      <c r="D1580" s="32"/>
      <c r="E1580" s="104"/>
      <c r="F1580" s="31"/>
      <c r="G1580" s="31"/>
      <c r="H1580" s="33"/>
      <c r="I1580" s="16"/>
      <c r="J1580" s="34"/>
      <c r="K1580" s="34"/>
      <c r="L1580" s="35"/>
      <c r="M1580" s="36"/>
      <c r="N1580" s="37"/>
      <c r="O1580" s="37"/>
      <c r="P1580" s="37"/>
      <c r="Q1580" s="38"/>
      <c r="R1580" s="38"/>
      <c r="S1580" s="37"/>
      <c r="T1580" s="39"/>
      <c r="U1580" s="39"/>
      <c r="V1580" s="40"/>
      <c r="X1580" t="str">
        <f>IF(('1 - Cover page'!$B$9-M1580)&lt;6,"&lt;=5 Days","&gt;5 Days")</f>
        <v>&lt;=5 Days</v>
      </c>
      <c r="Y1580" t="str">
        <f>IF(('1 - Cover page'!$B$9-M1580)=0,"0", IF(('1 - Cover page'!$B$9-M1580)= 1,"1", IF(('1 - Cover page'!$B$9-M1580)= 2,"2", IF(('1 - Cover page'!$B$9-M1580)= 3,"3", IF(('1 - Cover page'!$B$9-M1580)= 4,"4", IF(('1 - Cover page'!$B$9-M1580)= 5,"5", IF(('1 - Cover page'!$B$9-M1580)= 6,"6", IF(('1 - Cover page'!$B$9-M1580)= 7,"7", IF(('1 - Cover page'!$B$9-M1580)= 8,"8", IF(('1 - Cover page'!$B$9-M1580)= 9,"9", IF(('1 - Cover page'!$B$9-M1580)= 10,"10", IF(('1 - Cover page'!$B$9-M1580)= 11,"11", IF(('1 - Cover page'!$B$9-M1580)= 12,"12", IF(('1 - Cover page'!$B$9-M1580)= 13,"13", IF(('1 - Cover page'!$B$9-M1580)= 14,"14", IF(('1 - Cover page'!$B$9-M1580)= 15,"15",  ""))))))))))))))))</f>
        <v>0</v>
      </c>
      <c r="Z1580" t="str">
        <f>IF(('1 - Cover page'!$B$9-I1580)=0,"0", IF(('1 - Cover page'!$B$9-I1580)= 1,"1", IF(('1 - Cover page'!$B$9-I1580)= 2,"2", IF(('1 - Cover page'!$B$9-I1580)= 3,"3", IF(('1 - Cover page'!$B$9-I1580)= 4,"4", IF(('1 - Cover page'!$B$9-I1580)= 5,"5", IF(('1 - Cover page'!$B$9-I1580)= 6,"6", IF(('1 - Cover page'!$B$9-I1580)= 7,"7", IF(('1 - Cover page'!$B$9-I1580)= 8,"8", IF(('1 - Cover page'!$B$9-I1580)= 9,"9", IF(('1 - Cover page'!$B$9-I1580)= 10,"10", IF(('1 - Cover page'!$B$9-I1580)= 11,"11", IF(('1 - Cover page'!$B$9-I1580)= 12,"12", IF(('1 - Cover page'!$B$9-I1580)= 13,"13", IF(('1 - Cover page'!$B$9-I1580)= 14,"14", IF(('1 - Cover page'!$B$9-I1580)= 15,"15",  ""))))))))))))))))</f>
        <v>0</v>
      </c>
      <c r="AA1580" t="e">
        <f>VLOOKUP(E1580,'Age group'!$A$2:$B$7,2,TRUE)</f>
        <v>#N/A</v>
      </c>
    </row>
    <row r="1581" spans="1:27" ht="12.75" x14ac:dyDescent="0.2">
      <c r="A1581" s="30">
        <v>1578</v>
      </c>
      <c r="B1581" s="31"/>
      <c r="C1581" s="31"/>
      <c r="D1581" s="32"/>
      <c r="E1581" s="104"/>
      <c r="F1581" s="31"/>
      <c r="G1581" s="31"/>
      <c r="H1581" s="33"/>
      <c r="I1581" s="16"/>
      <c r="J1581" s="34"/>
      <c r="K1581" s="34"/>
      <c r="L1581" s="35"/>
      <c r="M1581" s="36"/>
      <c r="N1581" s="37"/>
      <c r="O1581" s="37"/>
      <c r="P1581" s="37"/>
      <c r="Q1581" s="38"/>
      <c r="R1581" s="38"/>
      <c r="S1581" s="37"/>
      <c r="T1581" s="39"/>
      <c r="U1581" s="39"/>
      <c r="V1581" s="40"/>
      <c r="X1581" t="str">
        <f>IF(('1 - Cover page'!$B$9-M1581)&lt;6,"&lt;=5 Days","&gt;5 Days")</f>
        <v>&lt;=5 Days</v>
      </c>
      <c r="Y1581" t="str">
        <f>IF(('1 - Cover page'!$B$9-M1581)=0,"0", IF(('1 - Cover page'!$B$9-M1581)= 1,"1", IF(('1 - Cover page'!$B$9-M1581)= 2,"2", IF(('1 - Cover page'!$B$9-M1581)= 3,"3", IF(('1 - Cover page'!$B$9-M1581)= 4,"4", IF(('1 - Cover page'!$B$9-M1581)= 5,"5", IF(('1 - Cover page'!$B$9-M1581)= 6,"6", IF(('1 - Cover page'!$B$9-M1581)= 7,"7", IF(('1 - Cover page'!$B$9-M1581)= 8,"8", IF(('1 - Cover page'!$B$9-M1581)= 9,"9", IF(('1 - Cover page'!$B$9-M1581)= 10,"10", IF(('1 - Cover page'!$B$9-M1581)= 11,"11", IF(('1 - Cover page'!$B$9-M1581)= 12,"12", IF(('1 - Cover page'!$B$9-M1581)= 13,"13", IF(('1 - Cover page'!$B$9-M1581)= 14,"14", IF(('1 - Cover page'!$B$9-M1581)= 15,"15",  ""))))))))))))))))</f>
        <v>0</v>
      </c>
      <c r="Z1581" t="str">
        <f>IF(('1 - Cover page'!$B$9-I1581)=0,"0", IF(('1 - Cover page'!$B$9-I1581)= 1,"1", IF(('1 - Cover page'!$B$9-I1581)= 2,"2", IF(('1 - Cover page'!$B$9-I1581)= 3,"3", IF(('1 - Cover page'!$B$9-I1581)= 4,"4", IF(('1 - Cover page'!$B$9-I1581)= 5,"5", IF(('1 - Cover page'!$B$9-I1581)= 6,"6", IF(('1 - Cover page'!$B$9-I1581)= 7,"7", IF(('1 - Cover page'!$B$9-I1581)= 8,"8", IF(('1 - Cover page'!$B$9-I1581)= 9,"9", IF(('1 - Cover page'!$B$9-I1581)= 10,"10", IF(('1 - Cover page'!$B$9-I1581)= 11,"11", IF(('1 - Cover page'!$B$9-I1581)= 12,"12", IF(('1 - Cover page'!$B$9-I1581)= 13,"13", IF(('1 - Cover page'!$B$9-I1581)= 14,"14", IF(('1 - Cover page'!$B$9-I1581)= 15,"15",  ""))))))))))))))))</f>
        <v>0</v>
      </c>
      <c r="AA1581" t="e">
        <f>VLOOKUP(E1581,'Age group'!$A$2:$B$7,2,TRUE)</f>
        <v>#N/A</v>
      </c>
    </row>
    <row r="1582" spans="1:27" ht="12.75" x14ac:dyDescent="0.2">
      <c r="A1582" s="30">
        <v>1579</v>
      </c>
      <c r="B1582" s="31"/>
      <c r="C1582" s="31"/>
      <c r="D1582" s="32"/>
      <c r="E1582" s="104"/>
      <c r="F1582" s="31"/>
      <c r="G1582" s="31"/>
      <c r="H1582" s="33"/>
      <c r="I1582" s="16"/>
      <c r="J1582" s="34"/>
      <c r="K1582" s="34"/>
      <c r="L1582" s="35"/>
      <c r="M1582" s="36"/>
      <c r="N1582" s="37"/>
      <c r="O1582" s="37"/>
      <c r="P1582" s="37"/>
      <c r="Q1582" s="38"/>
      <c r="R1582" s="38"/>
      <c r="S1582" s="37"/>
      <c r="T1582" s="39"/>
      <c r="U1582" s="39"/>
      <c r="V1582" s="40"/>
      <c r="X1582" t="str">
        <f>IF(('1 - Cover page'!$B$9-M1582)&lt;6,"&lt;=5 Days","&gt;5 Days")</f>
        <v>&lt;=5 Days</v>
      </c>
      <c r="Y1582" t="str">
        <f>IF(('1 - Cover page'!$B$9-M1582)=0,"0", IF(('1 - Cover page'!$B$9-M1582)= 1,"1", IF(('1 - Cover page'!$B$9-M1582)= 2,"2", IF(('1 - Cover page'!$B$9-M1582)= 3,"3", IF(('1 - Cover page'!$B$9-M1582)= 4,"4", IF(('1 - Cover page'!$B$9-M1582)= 5,"5", IF(('1 - Cover page'!$B$9-M1582)= 6,"6", IF(('1 - Cover page'!$B$9-M1582)= 7,"7", IF(('1 - Cover page'!$B$9-M1582)= 8,"8", IF(('1 - Cover page'!$B$9-M1582)= 9,"9", IF(('1 - Cover page'!$B$9-M1582)= 10,"10", IF(('1 - Cover page'!$B$9-M1582)= 11,"11", IF(('1 - Cover page'!$B$9-M1582)= 12,"12", IF(('1 - Cover page'!$B$9-M1582)= 13,"13", IF(('1 - Cover page'!$B$9-M1582)= 14,"14", IF(('1 - Cover page'!$B$9-M1582)= 15,"15",  ""))))))))))))))))</f>
        <v>0</v>
      </c>
      <c r="Z1582" t="str">
        <f>IF(('1 - Cover page'!$B$9-I1582)=0,"0", IF(('1 - Cover page'!$B$9-I1582)= 1,"1", IF(('1 - Cover page'!$B$9-I1582)= 2,"2", IF(('1 - Cover page'!$B$9-I1582)= 3,"3", IF(('1 - Cover page'!$B$9-I1582)= 4,"4", IF(('1 - Cover page'!$B$9-I1582)= 5,"5", IF(('1 - Cover page'!$B$9-I1582)= 6,"6", IF(('1 - Cover page'!$B$9-I1582)= 7,"7", IF(('1 - Cover page'!$B$9-I1582)= 8,"8", IF(('1 - Cover page'!$B$9-I1582)= 9,"9", IF(('1 - Cover page'!$B$9-I1582)= 10,"10", IF(('1 - Cover page'!$B$9-I1582)= 11,"11", IF(('1 - Cover page'!$B$9-I1582)= 12,"12", IF(('1 - Cover page'!$B$9-I1582)= 13,"13", IF(('1 - Cover page'!$B$9-I1582)= 14,"14", IF(('1 - Cover page'!$B$9-I1582)= 15,"15",  ""))))))))))))))))</f>
        <v>0</v>
      </c>
      <c r="AA1582" t="e">
        <f>VLOOKUP(E1582,'Age group'!$A$2:$B$7,2,TRUE)</f>
        <v>#N/A</v>
      </c>
    </row>
    <row r="1583" spans="1:27" ht="12.75" x14ac:dyDescent="0.2">
      <c r="A1583" s="30">
        <v>1580</v>
      </c>
      <c r="B1583" s="31"/>
      <c r="C1583" s="31"/>
      <c r="D1583" s="32"/>
      <c r="E1583" s="104"/>
      <c r="F1583" s="31"/>
      <c r="G1583" s="31"/>
      <c r="H1583" s="33"/>
      <c r="I1583" s="16"/>
      <c r="J1583" s="34"/>
      <c r="K1583" s="34"/>
      <c r="L1583" s="35"/>
      <c r="M1583" s="36"/>
      <c r="N1583" s="37"/>
      <c r="O1583" s="37"/>
      <c r="P1583" s="37"/>
      <c r="Q1583" s="38"/>
      <c r="R1583" s="38"/>
      <c r="S1583" s="37"/>
      <c r="T1583" s="39"/>
      <c r="U1583" s="39"/>
      <c r="V1583" s="40"/>
      <c r="X1583" t="str">
        <f>IF(('1 - Cover page'!$B$9-M1583)&lt;6,"&lt;=5 Days","&gt;5 Days")</f>
        <v>&lt;=5 Days</v>
      </c>
      <c r="Y1583" t="str">
        <f>IF(('1 - Cover page'!$B$9-M1583)=0,"0", IF(('1 - Cover page'!$B$9-M1583)= 1,"1", IF(('1 - Cover page'!$B$9-M1583)= 2,"2", IF(('1 - Cover page'!$B$9-M1583)= 3,"3", IF(('1 - Cover page'!$B$9-M1583)= 4,"4", IF(('1 - Cover page'!$B$9-M1583)= 5,"5", IF(('1 - Cover page'!$B$9-M1583)= 6,"6", IF(('1 - Cover page'!$B$9-M1583)= 7,"7", IF(('1 - Cover page'!$B$9-M1583)= 8,"8", IF(('1 - Cover page'!$B$9-M1583)= 9,"9", IF(('1 - Cover page'!$B$9-M1583)= 10,"10", IF(('1 - Cover page'!$B$9-M1583)= 11,"11", IF(('1 - Cover page'!$B$9-M1583)= 12,"12", IF(('1 - Cover page'!$B$9-M1583)= 13,"13", IF(('1 - Cover page'!$B$9-M1583)= 14,"14", IF(('1 - Cover page'!$B$9-M1583)= 15,"15",  ""))))))))))))))))</f>
        <v>0</v>
      </c>
      <c r="Z1583" t="str">
        <f>IF(('1 - Cover page'!$B$9-I1583)=0,"0", IF(('1 - Cover page'!$B$9-I1583)= 1,"1", IF(('1 - Cover page'!$B$9-I1583)= 2,"2", IF(('1 - Cover page'!$B$9-I1583)= 3,"3", IF(('1 - Cover page'!$B$9-I1583)= 4,"4", IF(('1 - Cover page'!$B$9-I1583)= 5,"5", IF(('1 - Cover page'!$B$9-I1583)= 6,"6", IF(('1 - Cover page'!$B$9-I1583)= 7,"7", IF(('1 - Cover page'!$B$9-I1583)= 8,"8", IF(('1 - Cover page'!$B$9-I1583)= 9,"9", IF(('1 - Cover page'!$B$9-I1583)= 10,"10", IF(('1 - Cover page'!$B$9-I1583)= 11,"11", IF(('1 - Cover page'!$B$9-I1583)= 12,"12", IF(('1 - Cover page'!$B$9-I1583)= 13,"13", IF(('1 - Cover page'!$B$9-I1583)= 14,"14", IF(('1 - Cover page'!$B$9-I1583)= 15,"15",  ""))))))))))))))))</f>
        <v>0</v>
      </c>
      <c r="AA1583" t="e">
        <f>VLOOKUP(E1583,'Age group'!$A$2:$B$7,2,TRUE)</f>
        <v>#N/A</v>
      </c>
    </row>
    <row r="1584" spans="1:27" ht="12.75" x14ac:dyDescent="0.2">
      <c r="A1584" s="30">
        <v>1581</v>
      </c>
      <c r="B1584" s="31"/>
      <c r="C1584" s="31"/>
      <c r="D1584" s="32"/>
      <c r="E1584" s="104"/>
      <c r="F1584" s="31"/>
      <c r="G1584" s="31"/>
      <c r="H1584" s="33"/>
      <c r="I1584" s="16"/>
      <c r="J1584" s="34"/>
      <c r="K1584" s="34"/>
      <c r="L1584" s="35"/>
      <c r="M1584" s="36"/>
      <c r="N1584" s="37"/>
      <c r="O1584" s="37"/>
      <c r="P1584" s="37"/>
      <c r="Q1584" s="38"/>
      <c r="R1584" s="38"/>
      <c r="S1584" s="37"/>
      <c r="T1584" s="39"/>
      <c r="U1584" s="39"/>
      <c r="V1584" s="40"/>
      <c r="X1584" t="str">
        <f>IF(('1 - Cover page'!$B$9-M1584)&lt;6,"&lt;=5 Days","&gt;5 Days")</f>
        <v>&lt;=5 Days</v>
      </c>
      <c r="Y1584" t="str">
        <f>IF(('1 - Cover page'!$B$9-M1584)=0,"0", IF(('1 - Cover page'!$B$9-M1584)= 1,"1", IF(('1 - Cover page'!$B$9-M1584)= 2,"2", IF(('1 - Cover page'!$B$9-M1584)= 3,"3", IF(('1 - Cover page'!$B$9-M1584)= 4,"4", IF(('1 - Cover page'!$B$9-M1584)= 5,"5", IF(('1 - Cover page'!$B$9-M1584)= 6,"6", IF(('1 - Cover page'!$B$9-M1584)= 7,"7", IF(('1 - Cover page'!$B$9-M1584)= 8,"8", IF(('1 - Cover page'!$B$9-M1584)= 9,"9", IF(('1 - Cover page'!$B$9-M1584)= 10,"10", IF(('1 - Cover page'!$B$9-M1584)= 11,"11", IF(('1 - Cover page'!$B$9-M1584)= 12,"12", IF(('1 - Cover page'!$B$9-M1584)= 13,"13", IF(('1 - Cover page'!$B$9-M1584)= 14,"14", IF(('1 - Cover page'!$B$9-M1584)= 15,"15",  ""))))))))))))))))</f>
        <v>0</v>
      </c>
      <c r="Z1584" t="str">
        <f>IF(('1 - Cover page'!$B$9-I1584)=0,"0", IF(('1 - Cover page'!$B$9-I1584)= 1,"1", IF(('1 - Cover page'!$B$9-I1584)= 2,"2", IF(('1 - Cover page'!$B$9-I1584)= 3,"3", IF(('1 - Cover page'!$B$9-I1584)= 4,"4", IF(('1 - Cover page'!$B$9-I1584)= 5,"5", IF(('1 - Cover page'!$B$9-I1584)= 6,"6", IF(('1 - Cover page'!$B$9-I1584)= 7,"7", IF(('1 - Cover page'!$B$9-I1584)= 8,"8", IF(('1 - Cover page'!$B$9-I1584)= 9,"9", IF(('1 - Cover page'!$B$9-I1584)= 10,"10", IF(('1 - Cover page'!$B$9-I1584)= 11,"11", IF(('1 - Cover page'!$B$9-I1584)= 12,"12", IF(('1 - Cover page'!$B$9-I1584)= 13,"13", IF(('1 - Cover page'!$B$9-I1584)= 14,"14", IF(('1 - Cover page'!$B$9-I1584)= 15,"15",  ""))))))))))))))))</f>
        <v>0</v>
      </c>
      <c r="AA1584" t="e">
        <f>VLOOKUP(E1584,'Age group'!$A$2:$B$7,2,TRUE)</f>
        <v>#N/A</v>
      </c>
    </row>
    <row r="1585" spans="1:27" ht="12.75" x14ac:dyDescent="0.2">
      <c r="A1585" s="30">
        <v>1582</v>
      </c>
      <c r="B1585" s="31"/>
      <c r="C1585" s="31"/>
      <c r="D1585" s="32"/>
      <c r="E1585" s="104"/>
      <c r="F1585" s="31"/>
      <c r="G1585" s="31"/>
      <c r="H1585" s="33"/>
      <c r="I1585" s="16"/>
      <c r="J1585" s="34"/>
      <c r="K1585" s="34"/>
      <c r="L1585" s="35"/>
      <c r="M1585" s="36"/>
      <c r="N1585" s="37"/>
      <c r="O1585" s="37"/>
      <c r="P1585" s="37"/>
      <c r="Q1585" s="38"/>
      <c r="R1585" s="38"/>
      <c r="S1585" s="37"/>
      <c r="T1585" s="39"/>
      <c r="U1585" s="39"/>
      <c r="V1585" s="40"/>
      <c r="X1585" t="str">
        <f>IF(('1 - Cover page'!$B$9-M1585)&lt;6,"&lt;=5 Days","&gt;5 Days")</f>
        <v>&lt;=5 Days</v>
      </c>
      <c r="Y1585" t="str">
        <f>IF(('1 - Cover page'!$B$9-M1585)=0,"0", IF(('1 - Cover page'!$B$9-M1585)= 1,"1", IF(('1 - Cover page'!$B$9-M1585)= 2,"2", IF(('1 - Cover page'!$B$9-M1585)= 3,"3", IF(('1 - Cover page'!$B$9-M1585)= 4,"4", IF(('1 - Cover page'!$B$9-M1585)= 5,"5", IF(('1 - Cover page'!$B$9-M1585)= 6,"6", IF(('1 - Cover page'!$B$9-M1585)= 7,"7", IF(('1 - Cover page'!$B$9-M1585)= 8,"8", IF(('1 - Cover page'!$B$9-M1585)= 9,"9", IF(('1 - Cover page'!$B$9-M1585)= 10,"10", IF(('1 - Cover page'!$B$9-M1585)= 11,"11", IF(('1 - Cover page'!$B$9-M1585)= 12,"12", IF(('1 - Cover page'!$B$9-M1585)= 13,"13", IF(('1 - Cover page'!$B$9-M1585)= 14,"14", IF(('1 - Cover page'!$B$9-M1585)= 15,"15",  ""))))))))))))))))</f>
        <v>0</v>
      </c>
      <c r="Z1585" t="str">
        <f>IF(('1 - Cover page'!$B$9-I1585)=0,"0", IF(('1 - Cover page'!$B$9-I1585)= 1,"1", IF(('1 - Cover page'!$B$9-I1585)= 2,"2", IF(('1 - Cover page'!$B$9-I1585)= 3,"3", IF(('1 - Cover page'!$B$9-I1585)= 4,"4", IF(('1 - Cover page'!$B$9-I1585)= 5,"5", IF(('1 - Cover page'!$B$9-I1585)= 6,"6", IF(('1 - Cover page'!$B$9-I1585)= 7,"7", IF(('1 - Cover page'!$B$9-I1585)= 8,"8", IF(('1 - Cover page'!$B$9-I1585)= 9,"9", IF(('1 - Cover page'!$B$9-I1585)= 10,"10", IF(('1 - Cover page'!$B$9-I1585)= 11,"11", IF(('1 - Cover page'!$B$9-I1585)= 12,"12", IF(('1 - Cover page'!$B$9-I1585)= 13,"13", IF(('1 - Cover page'!$B$9-I1585)= 14,"14", IF(('1 - Cover page'!$B$9-I1585)= 15,"15",  ""))))))))))))))))</f>
        <v>0</v>
      </c>
      <c r="AA1585" t="e">
        <f>VLOOKUP(E1585,'Age group'!$A$2:$B$7,2,TRUE)</f>
        <v>#N/A</v>
      </c>
    </row>
    <row r="1586" spans="1:27" ht="12.75" x14ac:dyDescent="0.2">
      <c r="A1586" s="30">
        <v>1583</v>
      </c>
      <c r="B1586" s="31"/>
      <c r="C1586" s="31"/>
      <c r="D1586" s="32"/>
      <c r="E1586" s="104"/>
      <c r="F1586" s="31"/>
      <c r="G1586" s="31"/>
      <c r="H1586" s="33"/>
      <c r="I1586" s="16"/>
      <c r="J1586" s="34"/>
      <c r="K1586" s="34"/>
      <c r="L1586" s="35"/>
      <c r="M1586" s="36"/>
      <c r="N1586" s="37"/>
      <c r="O1586" s="37"/>
      <c r="P1586" s="37"/>
      <c r="Q1586" s="38"/>
      <c r="R1586" s="38"/>
      <c r="S1586" s="37"/>
      <c r="T1586" s="39"/>
      <c r="U1586" s="39"/>
      <c r="V1586" s="40"/>
      <c r="X1586" t="str">
        <f>IF(('1 - Cover page'!$B$9-M1586)&lt;6,"&lt;=5 Days","&gt;5 Days")</f>
        <v>&lt;=5 Days</v>
      </c>
      <c r="Y1586" t="str">
        <f>IF(('1 - Cover page'!$B$9-M1586)=0,"0", IF(('1 - Cover page'!$B$9-M1586)= 1,"1", IF(('1 - Cover page'!$B$9-M1586)= 2,"2", IF(('1 - Cover page'!$B$9-M1586)= 3,"3", IF(('1 - Cover page'!$B$9-M1586)= 4,"4", IF(('1 - Cover page'!$B$9-M1586)= 5,"5", IF(('1 - Cover page'!$B$9-M1586)= 6,"6", IF(('1 - Cover page'!$B$9-M1586)= 7,"7", IF(('1 - Cover page'!$B$9-M1586)= 8,"8", IF(('1 - Cover page'!$B$9-M1586)= 9,"9", IF(('1 - Cover page'!$B$9-M1586)= 10,"10", IF(('1 - Cover page'!$B$9-M1586)= 11,"11", IF(('1 - Cover page'!$B$9-M1586)= 12,"12", IF(('1 - Cover page'!$B$9-M1586)= 13,"13", IF(('1 - Cover page'!$B$9-M1586)= 14,"14", IF(('1 - Cover page'!$B$9-M1586)= 15,"15",  ""))))))))))))))))</f>
        <v>0</v>
      </c>
      <c r="Z1586" t="str">
        <f>IF(('1 - Cover page'!$B$9-I1586)=0,"0", IF(('1 - Cover page'!$B$9-I1586)= 1,"1", IF(('1 - Cover page'!$B$9-I1586)= 2,"2", IF(('1 - Cover page'!$B$9-I1586)= 3,"3", IF(('1 - Cover page'!$B$9-I1586)= 4,"4", IF(('1 - Cover page'!$B$9-I1586)= 5,"5", IF(('1 - Cover page'!$B$9-I1586)= 6,"6", IF(('1 - Cover page'!$B$9-I1586)= 7,"7", IF(('1 - Cover page'!$B$9-I1586)= 8,"8", IF(('1 - Cover page'!$B$9-I1586)= 9,"9", IF(('1 - Cover page'!$B$9-I1586)= 10,"10", IF(('1 - Cover page'!$B$9-I1586)= 11,"11", IF(('1 - Cover page'!$B$9-I1586)= 12,"12", IF(('1 - Cover page'!$B$9-I1586)= 13,"13", IF(('1 - Cover page'!$B$9-I1586)= 14,"14", IF(('1 - Cover page'!$B$9-I1586)= 15,"15",  ""))))))))))))))))</f>
        <v>0</v>
      </c>
      <c r="AA1586" t="e">
        <f>VLOOKUP(E1586,'Age group'!$A$2:$B$7,2,TRUE)</f>
        <v>#N/A</v>
      </c>
    </row>
    <row r="1587" spans="1:27" ht="12.75" x14ac:dyDescent="0.2">
      <c r="A1587" s="30">
        <v>1584</v>
      </c>
      <c r="B1587" s="31"/>
      <c r="C1587" s="31"/>
      <c r="D1587" s="32"/>
      <c r="E1587" s="104"/>
      <c r="F1587" s="31"/>
      <c r="G1587" s="31"/>
      <c r="H1587" s="33"/>
      <c r="I1587" s="16"/>
      <c r="J1587" s="34"/>
      <c r="K1587" s="34"/>
      <c r="L1587" s="35"/>
      <c r="M1587" s="36"/>
      <c r="N1587" s="37"/>
      <c r="O1587" s="37"/>
      <c r="P1587" s="37"/>
      <c r="Q1587" s="38"/>
      <c r="R1587" s="38"/>
      <c r="S1587" s="37"/>
      <c r="T1587" s="39"/>
      <c r="U1587" s="39"/>
      <c r="V1587" s="40"/>
      <c r="X1587" t="str">
        <f>IF(('1 - Cover page'!$B$9-M1587)&lt;6,"&lt;=5 Days","&gt;5 Days")</f>
        <v>&lt;=5 Days</v>
      </c>
      <c r="Y1587" t="str">
        <f>IF(('1 - Cover page'!$B$9-M1587)=0,"0", IF(('1 - Cover page'!$B$9-M1587)= 1,"1", IF(('1 - Cover page'!$B$9-M1587)= 2,"2", IF(('1 - Cover page'!$B$9-M1587)= 3,"3", IF(('1 - Cover page'!$B$9-M1587)= 4,"4", IF(('1 - Cover page'!$B$9-M1587)= 5,"5", IF(('1 - Cover page'!$B$9-M1587)= 6,"6", IF(('1 - Cover page'!$B$9-M1587)= 7,"7", IF(('1 - Cover page'!$B$9-M1587)= 8,"8", IF(('1 - Cover page'!$B$9-M1587)= 9,"9", IF(('1 - Cover page'!$B$9-M1587)= 10,"10", IF(('1 - Cover page'!$B$9-M1587)= 11,"11", IF(('1 - Cover page'!$B$9-M1587)= 12,"12", IF(('1 - Cover page'!$B$9-M1587)= 13,"13", IF(('1 - Cover page'!$B$9-M1587)= 14,"14", IF(('1 - Cover page'!$B$9-M1587)= 15,"15",  ""))))))))))))))))</f>
        <v>0</v>
      </c>
      <c r="Z1587" t="str">
        <f>IF(('1 - Cover page'!$B$9-I1587)=0,"0", IF(('1 - Cover page'!$B$9-I1587)= 1,"1", IF(('1 - Cover page'!$B$9-I1587)= 2,"2", IF(('1 - Cover page'!$B$9-I1587)= 3,"3", IF(('1 - Cover page'!$B$9-I1587)= 4,"4", IF(('1 - Cover page'!$B$9-I1587)= 5,"5", IF(('1 - Cover page'!$B$9-I1587)= 6,"6", IF(('1 - Cover page'!$B$9-I1587)= 7,"7", IF(('1 - Cover page'!$B$9-I1587)= 8,"8", IF(('1 - Cover page'!$B$9-I1587)= 9,"9", IF(('1 - Cover page'!$B$9-I1587)= 10,"10", IF(('1 - Cover page'!$B$9-I1587)= 11,"11", IF(('1 - Cover page'!$B$9-I1587)= 12,"12", IF(('1 - Cover page'!$B$9-I1587)= 13,"13", IF(('1 - Cover page'!$B$9-I1587)= 14,"14", IF(('1 - Cover page'!$B$9-I1587)= 15,"15",  ""))))))))))))))))</f>
        <v>0</v>
      </c>
      <c r="AA1587" t="e">
        <f>VLOOKUP(E1587,'Age group'!$A$2:$B$7,2,TRUE)</f>
        <v>#N/A</v>
      </c>
    </row>
    <row r="1588" spans="1:27" ht="12.75" x14ac:dyDescent="0.2">
      <c r="A1588" s="30">
        <v>1585</v>
      </c>
      <c r="B1588" s="31"/>
      <c r="C1588" s="31"/>
      <c r="D1588" s="32"/>
      <c r="E1588" s="104"/>
      <c r="F1588" s="31"/>
      <c r="G1588" s="31"/>
      <c r="H1588" s="33"/>
      <c r="I1588" s="16"/>
      <c r="J1588" s="34"/>
      <c r="K1588" s="34"/>
      <c r="L1588" s="35"/>
      <c r="M1588" s="36"/>
      <c r="N1588" s="37"/>
      <c r="O1588" s="37"/>
      <c r="P1588" s="37"/>
      <c r="Q1588" s="38"/>
      <c r="R1588" s="38"/>
      <c r="S1588" s="37"/>
      <c r="T1588" s="39"/>
      <c r="U1588" s="39"/>
      <c r="V1588" s="40"/>
      <c r="X1588" t="str">
        <f>IF(('1 - Cover page'!$B$9-M1588)&lt;6,"&lt;=5 Days","&gt;5 Days")</f>
        <v>&lt;=5 Days</v>
      </c>
      <c r="Y1588" t="str">
        <f>IF(('1 - Cover page'!$B$9-M1588)=0,"0", IF(('1 - Cover page'!$B$9-M1588)= 1,"1", IF(('1 - Cover page'!$B$9-M1588)= 2,"2", IF(('1 - Cover page'!$B$9-M1588)= 3,"3", IF(('1 - Cover page'!$B$9-M1588)= 4,"4", IF(('1 - Cover page'!$B$9-M1588)= 5,"5", IF(('1 - Cover page'!$B$9-M1588)= 6,"6", IF(('1 - Cover page'!$B$9-M1588)= 7,"7", IF(('1 - Cover page'!$B$9-M1588)= 8,"8", IF(('1 - Cover page'!$B$9-M1588)= 9,"9", IF(('1 - Cover page'!$B$9-M1588)= 10,"10", IF(('1 - Cover page'!$B$9-M1588)= 11,"11", IF(('1 - Cover page'!$B$9-M1588)= 12,"12", IF(('1 - Cover page'!$B$9-M1588)= 13,"13", IF(('1 - Cover page'!$B$9-M1588)= 14,"14", IF(('1 - Cover page'!$B$9-M1588)= 15,"15",  ""))))))))))))))))</f>
        <v>0</v>
      </c>
      <c r="Z1588" t="str">
        <f>IF(('1 - Cover page'!$B$9-I1588)=0,"0", IF(('1 - Cover page'!$B$9-I1588)= 1,"1", IF(('1 - Cover page'!$B$9-I1588)= 2,"2", IF(('1 - Cover page'!$B$9-I1588)= 3,"3", IF(('1 - Cover page'!$B$9-I1588)= 4,"4", IF(('1 - Cover page'!$B$9-I1588)= 5,"5", IF(('1 - Cover page'!$B$9-I1588)= 6,"6", IF(('1 - Cover page'!$B$9-I1588)= 7,"7", IF(('1 - Cover page'!$B$9-I1588)= 8,"8", IF(('1 - Cover page'!$B$9-I1588)= 9,"9", IF(('1 - Cover page'!$B$9-I1588)= 10,"10", IF(('1 - Cover page'!$B$9-I1588)= 11,"11", IF(('1 - Cover page'!$B$9-I1588)= 12,"12", IF(('1 - Cover page'!$B$9-I1588)= 13,"13", IF(('1 - Cover page'!$B$9-I1588)= 14,"14", IF(('1 - Cover page'!$B$9-I1588)= 15,"15",  ""))))))))))))))))</f>
        <v>0</v>
      </c>
      <c r="AA1588" t="e">
        <f>VLOOKUP(E1588,'Age group'!$A$2:$B$7,2,TRUE)</f>
        <v>#N/A</v>
      </c>
    </row>
    <row r="1589" spans="1:27" ht="12.75" x14ac:dyDescent="0.2">
      <c r="A1589" s="30">
        <v>1586</v>
      </c>
      <c r="B1589" s="31"/>
      <c r="C1589" s="31"/>
      <c r="D1589" s="32"/>
      <c r="E1589" s="104"/>
      <c r="F1589" s="31"/>
      <c r="G1589" s="31"/>
      <c r="H1589" s="33"/>
      <c r="I1589" s="16"/>
      <c r="J1589" s="34"/>
      <c r="K1589" s="34"/>
      <c r="L1589" s="35"/>
      <c r="M1589" s="36"/>
      <c r="N1589" s="37"/>
      <c r="O1589" s="37"/>
      <c r="P1589" s="37"/>
      <c r="Q1589" s="38"/>
      <c r="R1589" s="38"/>
      <c r="S1589" s="37"/>
      <c r="T1589" s="39"/>
      <c r="U1589" s="39"/>
      <c r="V1589" s="40"/>
      <c r="X1589" t="str">
        <f>IF(('1 - Cover page'!$B$9-M1589)&lt;6,"&lt;=5 Days","&gt;5 Days")</f>
        <v>&lt;=5 Days</v>
      </c>
      <c r="Y1589" t="str">
        <f>IF(('1 - Cover page'!$B$9-M1589)=0,"0", IF(('1 - Cover page'!$B$9-M1589)= 1,"1", IF(('1 - Cover page'!$B$9-M1589)= 2,"2", IF(('1 - Cover page'!$B$9-M1589)= 3,"3", IF(('1 - Cover page'!$B$9-M1589)= 4,"4", IF(('1 - Cover page'!$B$9-M1589)= 5,"5", IF(('1 - Cover page'!$B$9-M1589)= 6,"6", IF(('1 - Cover page'!$B$9-M1589)= 7,"7", IF(('1 - Cover page'!$B$9-M1589)= 8,"8", IF(('1 - Cover page'!$B$9-M1589)= 9,"9", IF(('1 - Cover page'!$B$9-M1589)= 10,"10", IF(('1 - Cover page'!$B$9-M1589)= 11,"11", IF(('1 - Cover page'!$B$9-M1589)= 12,"12", IF(('1 - Cover page'!$B$9-M1589)= 13,"13", IF(('1 - Cover page'!$B$9-M1589)= 14,"14", IF(('1 - Cover page'!$B$9-M1589)= 15,"15",  ""))))))))))))))))</f>
        <v>0</v>
      </c>
      <c r="Z1589" t="str">
        <f>IF(('1 - Cover page'!$B$9-I1589)=0,"0", IF(('1 - Cover page'!$B$9-I1589)= 1,"1", IF(('1 - Cover page'!$B$9-I1589)= 2,"2", IF(('1 - Cover page'!$B$9-I1589)= 3,"3", IF(('1 - Cover page'!$B$9-I1589)= 4,"4", IF(('1 - Cover page'!$B$9-I1589)= 5,"5", IF(('1 - Cover page'!$B$9-I1589)= 6,"6", IF(('1 - Cover page'!$B$9-I1589)= 7,"7", IF(('1 - Cover page'!$B$9-I1589)= 8,"8", IF(('1 - Cover page'!$B$9-I1589)= 9,"9", IF(('1 - Cover page'!$B$9-I1589)= 10,"10", IF(('1 - Cover page'!$B$9-I1589)= 11,"11", IF(('1 - Cover page'!$B$9-I1589)= 12,"12", IF(('1 - Cover page'!$B$9-I1589)= 13,"13", IF(('1 - Cover page'!$B$9-I1589)= 14,"14", IF(('1 - Cover page'!$B$9-I1589)= 15,"15",  ""))))))))))))))))</f>
        <v>0</v>
      </c>
      <c r="AA1589" t="e">
        <f>VLOOKUP(E1589,'Age group'!$A$2:$B$7,2,TRUE)</f>
        <v>#N/A</v>
      </c>
    </row>
    <row r="1590" spans="1:27" ht="12.75" x14ac:dyDescent="0.2">
      <c r="A1590" s="30">
        <v>1587</v>
      </c>
      <c r="B1590" s="31"/>
      <c r="C1590" s="31"/>
      <c r="D1590" s="32"/>
      <c r="E1590" s="104"/>
      <c r="F1590" s="31"/>
      <c r="G1590" s="31"/>
      <c r="H1590" s="33"/>
      <c r="I1590" s="16"/>
      <c r="J1590" s="34"/>
      <c r="K1590" s="34"/>
      <c r="L1590" s="35"/>
      <c r="M1590" s="36"/>
      <c r="N1590" s="37"/>
      <c r="O1590" s="37"/>
      <c r="P1590" s="37"/>
      <c r="Q1590" s="38"/>
      <c r="R1590" s="38"/>
      <c r="S1590" s="37"/>
      <c r="T1590" s="39"/>
      <c r="U1590" s="39"/>
      <c r="V1590" s="40"/>
      <c r="X1590" t="str">
        <f>IF(('1 - Cover page'!$B$9-M1590)&lt;6,"&lt;=5 Days","&gt;5 Days")</f>
        <v>&lt;=5 Days</v>
      </c>
      <c r="Y1590" t="str">
        <f>IF(('1 - Cover page'!$B$9-M1590)=0,"0", IF(('1 - Cover page'!$B$9-M1590)= 1,"1", IF(('1 - Cover page'!$B$9-M1590)= 2,"2", IF(('1 - Cover page'!$B$9-M1590)= 3,"3", IF(('1 - Cover page'!$B$9-M1590)= 4,"4", IF(('1 - Cover page'!$B$9-M1590)= 5,"5", IF(('1 - Cover page'!$B$9-M1590)= 6,"6", IF(('1 - Cover page'!$B$9-M1590)= 7,"7", IF(('1 - Cover page'!$B$9-M1590)= 8,"8", IF(('1 - Cover page'!$B$9-M1590)= 9,"9", IF(('1 - Cover page'!$B$9-M1590)= 10,"10", IF(('1 - Cover page'!$B$9-M1590)= 11,"11", IF(('1 - Cover page'!$B$9-M1590)= 12,"12", IF(('1 - Cover page'!$B$9-M1590)= 13,"13", IF(('1 - Cover page'!$B$9-M1590)= 14,"14", IF(('1 - Cover page'!$B$9-M1590)= 15,"15",  ""))))))))))))))))</f>
        <v>0</v>
      </c>
      <c r="Z1590" t="str">
        <f>IF(('1 - Cover page'!$B$9-I1590)=0,"0", IF(('1 - Cover page'!$B$9-I1590)= 1,"1", IF(('1 - Cover page'!$B$9-I1590)= 2,"2", IF(('1 - Cover page'!$B$9-I1590)= 3,"3", IF(('1 - Cover page'!$B$9-I1590)= 4,"4", IF(('1 - Cover page'!$B$9-I1590)= 5,"5", IF(('1 - Cover page'!$B$9-I1590)= 6,"6", IF(('1 - Cover page'!$B$9-I1590)= 7,"7", IF(('1 - Cover page'!$B$9-I1590)= 8,"8", IF(('1 - Cover page'!$B$9-I1590)= 9,"9", IF(('1 - Cover page'!$B$9-I1590)= 10,"10", IF(('1 - Cover page'!$B$9-I1590)= 11,"11", IF(('1 - Cover page'!$B$9-I1590)= 12,"12", IF(('1 - Cover page'!$B$9-I1590)= 13,"13", IF(('1 - Cover page'!$B$9-I1590)= 14,"14", IF(('1 - Cover page'!$B$9-I1590)= 15,"15",  ""))))))))))))))))</f>
        <v>0</v>
      </c>
      <c r="AA1590" t="e">
        <f>VLOOKUP(E1590,'Age group'!$A$2:$B$7,2,TRUE)</f>
        <v>#N/A</v>
      </c>
    </row>
    <row r="1591" spans="1:27" ht="12.75" x14ac:dyDescent="0.2">
      <c r="A1591" s="30">
        <v>1588</v>
      </c>
      <c r="B1591" s="31"/>
      <c r="C1591" s="31"/>
      <c r="D1591" s="32"/>
      <c r="E1591" s="104"/>
      <c r="F1591" s="31"/>
      <c r="G1591" s="31"/>
      <c r="H1591" s="33"/>
      <c r="I1591" s="16"/>
      <c r="J1591" s="34"/>
      <c r="K1591" s="34"/>
      <c r="L1591" s="35"/>
      <c r="M1591" s="36"/>
      <c r="N1591" s="37"/>
      <c r="O1591" s="37"/>
      <c r="P1591" s="37"/>
      <c r="Q1591" s="38"/>
      <c r="R1591" s="38"/>
      <c r="S1591" s="37"/>
      <c r="T1591" s="39"/>
      <c r="U1591" s="39"/>
      <c r="V1591" s="40"/>
      <c r="X1591" t="str">
        <f>IF(('1 - Cover page'!$B$9-M1591)&lt;6,"&lt;=5 Days","&gt;5 Days")</f>
        <v>&lt;=5 Days</v>
      </c>
      <c r="Y1591" t="str">
        <f>IF(('1 - Cover page'!$B$9-M1591)=0,"0", IF(('1 - Cover page'!$B$9-M1591)= 1,"1", IF(('1 - Cover page'!$B$9-M1591)= 2,"2", IF(('1 - Cover page'!$B$9-M1591)= 3,"3", IF(('1 - Cover page'!$B$9-M1591)= 4,"4", IF(('1 - Cover page'!$B$9-M1591)= 5,"5", IF(('1 - Cover page'!$B$9-M1591)= 6,"6", IF(('1 - Cover page'!$B$9-M1591)= 7,"7", IF(('1 - Cover page'!$B$9-M1591)= 8,"8", IF(('1 - Cover page'!$B$9-M1591)= 9,"9", IF(('1 - Cover page'!$B$9-M1591)= 10,"10", IF(('1 - Cover page'!$B$9-M1591)= 11,"11", IF(('1 - Cover page'!$B$9-M1591)= 12,"12", IF(('1 - Cover page'!$B$9-M1591)= 13,"13", IF(('1 - Cover page'!$B$9-M1591)= 14,"14", IF(('1 - Cover page'!$B$9-M1591)= 15,"15",  ""))))))))))))))))</f>
        <v>0</v>
      </c>
      <c r="Z1591" t="str">
        <f>IF(('1 - Cover page'!$B$9-I1591)=0,"0", IF(('1 - Cover page'!$B$9-I1591)= 1,"1", IF(('1 - Cover page'!$B$9-I1591)= 2,"2", IF(('1 - Cover page'!$B$9-I1591)= 3,"3", IF(('1 - Cover page'!$B$9-I1591)= 4,"4", IF(('1 - Cover page'!$B$9-I1591)= 5,"5", IF(('1 - Cover page'!$B$9-I1591)= 6,"6", IF(('1 - Cover page'!$B$9-I1591)= 7,"7", IF(('1 - Cover page'!$B$9-I1591)= 8,"8", IF(('1 - Cover page'!$B$9-I1591)= 9,"9", IF(('1 - Cover page'!$B$9-I1591)= 10,"10", IF(('1 - Cover page'!$B$9-I1591)= 11,"11", IF(('1 - Cover page'!$B$9-I1591)= 12,"12", IF(('1 - Cover page'!$B$9-I1591)= 13,"13", IF(('1 - Cover page'!$B$9-I1591)= 14,"14", IF(('1 - Cover page'!$B$9-I1591)= 15,"15",  ""))))))))))))))))</f>
        <v>0</v>
      </c>
      <c r="AA1591" t="e">
        <f>VLOOKUP(E1591,'Age group'!$A$2:$B$7,2,TRUE)</f>
        <v>#N/A</v>
      </c>
    </row>
    <row r="1592" spans="1:27" ht="12.75" x14ac:dyDescent="0.2">
      <c r="A1592" s="30">
        <v>1589</v>
      </c>
      <c r="B1592" s="31"/>
      <c r="C1592" s="31"/>
      <c r="D1592" s="32"/>
      <c r="E1592" s="104"/>
      <c r="F1592" s="31"/>
      <c r="G1592" s="31"/>
      <c r="H1592" s="33"/>
      <c r="I1592" s="16"/>
      <c r="J1592" s="34"/>
      <c r="K1592" s="34"/>
      <c r="L1592" s="35"/>
      <c r="M1592" s="36"/>
      <c r="N1592" s="37"/>
      <c r="O1592" s="37"/>
      <c r="P1592" s="37"/>
      <c r="Q1592" s="38"/>
      <c r="R1592" s="38"/>
      <c r="S1592" s="37"/>
      <c r="T1592" s="39"/>
      <c r="U1592" s="39"/>
      <c r="V1592" s="40"/>
      <c r="X1592" t="str">
        <f>IF(('1 - Cover page'!$B$9-M1592)&lt;6,"&lt;=5 Days","&gt;5 Days")</f>
        <v>&lt;=5 Days</v>
      </c>
      <c r="Y1592" t="str">
        <f>IF(('1 - Cover page'!$B$9-M1592)=0,"0", IF(('1 - Cover page'!$B$9-M1592)= 1,"1", IF(('1 - Cover page'!$B$9-M1592)= 2,"2", IF(('1 - Cover page'!$B$9-M1592)= 3,"3", IF(('1 - Cover page'!$B$9-M1592)= 4,"4", IF(('1 - Cover page'!$B$9-M1592)= 5,"5", IF(('1 - Cover page'!$B$9-M1592)= 6,"6", IF(('1 - Cover page'!$B$9-M1592)= 7,"7", IF(('1 - Cover page'!$B$9-M1592)= 8,"8", IF(('1 - Cover page'!$B$9-M1592)= 9,"9", IF(('1 - Cover page'!$B$9-M1592)= 10,"10", IF(('1 - Cover page'!$B$9-M1592)= 11,"11", IF(('1 - Cover page'!$B$9-M1592)= 12,"12", IF(('1 - Cover page'!$B$9-M1592)= 13,"13", IF(('1 - Cover page'!$B$9-M1592)= 14,"14", IF(('1 - Cover page'!$B$9-M1592)= 15,"15",  ""))))))))))))))))</f>
        <v>0</v>
      </c>
      <c r="Z1592" t="str">
        <f>IF(('1 - Cover page'!$B$9-I1592)=0,"0", IF(('1 - Cover page'!$B$9-I1592)= 1,"1", IF(('1 - Cover page'!$B$9-I1592)= 2,"2", IF(('1 - Cover page'!$B$9-I1592)= 3,"3", IF(('1 - Cover page'!$B$9-I1592)= 4,"4", IF(('1 - Cover page'!$B$9-I1592)= 5,"5", IF(('1 - Cover page'!$B$9-I1592)= 6,"6", IF(('1 - Cover page'!$B$9-I1592)= 7,"7", IF(('1 - Cover page'!$B$9-I1592)= 8,"8", IF(('1 - Cover page'!$B$9-I1592)= 9,"9", IF(('1 - Cover page'!$B$9-I1592)= 10,"10", IF(('1 - Cover page'!$B$9-I1592)= 11,"11", IF(('1 - Cover page'!$B$9-I1592)= 12,"12", IF(('1 - Cover page'!$B$9-I1592)= 13,"13", IF(('1 - Cover page'!$B$9-I1592)= 14,"14", IF(('1 - Cover page'!$B$9-I1592)= 15,"15",  ""))))))))))))))))</f>
        <v>0</v>
      </c>
      <c r="AA1592" t="e">
        <f>VLOOKUP(E1592,'Age group'!$A$2:$B$7,2,TRUE)</f>
        <v>#N/A</v>
      </c>
    </row>
    <row r="1593" spans="1:27" ht="12.75" x14ac:dyDescent="0.2">
      <c r="A1593" s="30">
        <v>1590</v>
      </c>
      <c r="B1593" s="31"/>
      <c r="C1593" s="31"/>
      <c r="D1593" s="32"/>
      <c r="E1593" s="104"/>
      <c r="F1593" s="31"/>
      <c r="G1593" s="31"/>
      <c r="H1593" s="33"/>
      <c r="I1593" s="16"/>
      <c r="J1593" s="34"/>
      <c r="K1593" s="34"/>
      <c r="L1593" s="35"/>
      <c r="M1593" s="36"/>
      <c r="N1593" s="37"/>
      <c r="O1593" s="37"/>
      <c r="P1593" s="37"/>
      <c r="Q1593" s="38"/>
      <c r="R1593" s="38"/>
      <c r="S1593" s="37"/>
      <c r="T1593" s="39"/>
      <c r="U1593" s="39"/>
      <c r="V1593" s="40"/>
      <c r="X1593" t="str">
        <f>IF(('1 - Cover page'!$B$9-M1593)&lt;6,"&lt;=5 Days","&gt;5 Days")</f>
        <v>&lt;=5 Days</v>
      </c>
      <c r="Y1593" t="str">
        <f>IF(('1 - Cover page'!$B$9-M1593)=0,"0", IF(('1 - Cover page'!$B$9-M1593)= 1,"1", IF(('1 - Cover page'!$B$9-M1593)= 2,"2", IF(('1 - Cover page'!$B$9-M1593)= 3,"3", IF(('1 - Cover page'!$B$9-M1593)= 4,"4", IF(('1 - Cover page'!$B$9-M1593)= 5,"5", IF(('1 - Cover page'!$B$9-M1593)= 6,"6", IF(('1 - Cover page'!$B$9-M1593)= 7,"7", IF(('1 - Cover page'!$B$9-M1593)= 8,"8", IF(('1 - Cover page'!$B$9-M1593)= 9,"9", IF(('1 - Cover page'!$B$9-M1593)= 10,"10", IF(('1 - Cover page'!$B$9-M1593)= 11,"11", IF(('1 - Cover page'!$B$9-M1593)= 12,"12", IF(('1 - Cover page'!$B$9-M1593)= 13,"13", IF(('1 - Cover page'!$B$9-M1593)= 14,"14", IF(('1 - Cover page'!$B$9-M1593)= 15,"15",  ""))))))))))))))))</f>
        <v>0</v>
      </c>
      <c r="Z1593" t="str">
        <f>IF(('1 - Cover page'!$B$9-I1593)=0,"0", IF(('1 - Cover page'!$B$9-I1593)= 1,"1", IF(('1 - Cover page'!$B$9-I1593)= 2,"2", IF(('1 - Cover page'!$B$9-I1593)= 3,"3", IF(('1 - Cover page'!$B$9-I1593)= 4,"4", IF(('1 - Cover page'!$B$9-I1593)= 5,"5", IF(('1 - Cover page'!$B$9-I1593)= 6,"6", IF(('1 - Cover page'!$B$9-I1593)= 7,"7", IF(('1 - Cover page'!$B$9-I1593)= 8,"8", IF(('1 - Cover page'!$B$9-I1593)= 9,"9", IF(('1 - Cover page'!$B$9-I1593)= 10,"10", IF(('1 - Cover page'!$B$9-I1593)= 11,"11", IF(('1 - Cover page'!$B$9-I1593)= 12,"12", IF(('1 - Cover page'!$B$9-I1593)= 13,"13", IF(('1 - Cover page'!$B$9-I1593)= 14,"14", IF(('1 - Cover page'!$B$9-I1593)= 15,"15",  ""))))))))))))))))</f>
        <v>0</v>
      </c>
      <c r="AA1593" t="e">
        <f>VLOOKUP(E1593,'Age group'!$A$2:$B$7,2,TRUE)</f>
        <v>#N/A</v>
      </c>
    </row>
    <row r="1594" spans="1:27" ht="12.75" x14ac:dyDescent="0.2">
      <c r="A1594" s="30">
        <v>1591</v>
      </c>
      <c r="B1594" s="31"/>
      <c r="C1594" s="31"/>
      <c r="D1594" s="32"/>
      <c r="E1594" s="104"/>
      <c r="F1594" s="31"/>
      <c r="G1594" s="31"/>
      <c r="H1594" s="33"/>
      <c r="I1594" s="16"/>
      <c r="J1594" s="34"/>
      <c r="K1594" s="34"/>
      <c r="L1594" s="35"/>
      <c r="M1594" s="36"/>
      <c r="N1594" s="37"/>
      <c r="O1594" s="37"/>
      <c r="P1594" s="37"/>
      <c r="Q1594" s="38"/>
      <c r="R1594" s="38"/>
      <c r="S1594" s="37"/>
      <c r="T1594" s="39"/>
      <c r="U1594" s="39"/>
      <c r="V1594" s="40"/>
      <c r="X1594" t="str">
        <f>IF(('1 - Cover page'!$B$9-M1594)&lt;6,"&lt;=5 Days","&gt;5 Days")</f>
        <v>&lt;=5 Days</v>
      </c>
      <c r="Y1594" t="str">
        <f>IF(('1 - Cover page'!$B$9-M1594)=0,"0", IF(('1 - Cover page'!$B$9-M1594)= 1,"1", IF(('1 - Cover page'!$B$9-M1594)= 2,"2", IF(('1 - Cover page'!$B$9-M1594)= 3,"3", IF(('1 - Cover page'!$B$9-M1594)= 4,"4", IF(('1 - Cover page'!$B$9-M1594)= 5,"5", IF(('1 - Cover page'!$B$9-M1594)= 6,"6", IF(('1 - Cover page'!$B$9-M1594)= 7,"7", IF(('1 - Cover page'!$B$9-M1594)= 8,"8", IF(('1 - Cover page'!$B$9-M1594)= 9,"9", IF(('1 - Cover page'!$B$9-M1594)= 10,"10", IF(('1 - Cover page'!$B$9-M1594)= 11,"11", IF(('1 - Cover page'!$B$9-M1594)= 12,"12", IF(('1 - Cover page'!$B$9-M1594)= 13,"13", IF(('1 - Cover page'!$B$9-M1594)= 14,"14", IF(('1 - Cover page'!$B$9-M1594)= 15,"15",  ""))))))))))))))))</f>
        <v>0</v>
      </c>
      <c r="Z1594" t="str">
        <f>IF(('1 - Cover page'!$B$9-I1594)=0,"0", IF(('1 - Cover page'!$B$9-I1594)= 1,"1", IF(('1 - Cover page'!$B$9-I1594)= 2,"2", IF(('1 - Cover page'!$B$9-I1594)= 3,"3", IF(('1 - Cover page'!$B$9-I1594)= 4,"4", IF(('1 - Cover page'!$B$9-I1594)= 5,"5", IF(('1 - Cover page'!$B$9-I1594)= 6,"6", IF(('1 - Cover page'!$B$9-I1594)= 7,"7", IF(('1 - Cover page'!$B$9-I1594)= 8,"8", IF(('1 - Cover page'!$B$9-I1594)= 9,"9", IF(('1 - Cover page'!$B$9-I1594)= 10,"10", IF(('1 - Cover page'!$B$9-I1594)= 11,"11", IF(('1 - Cover page'!$B$9-I1594)= 12,"12", IF(('1 - Cover page'!$B$9-I1594)= 13,"13", IF(('1 - Cover page'!$B$9-I1594)= 14,"14", IF(('1 - Cover page'!$B$9-I1594)= 15,"15",  ""))))))))))))))))</f>
        <v>0</v>
      </c>
      <c r="AA1594" t="e">
        <f>VLOOKUP(E1594,'Age group'!$A$2:$B$7,2,TRUE)</f>
        <v>#N/A</v>
      </c>
    </row>
    <row r="1595" spans="1:27" ht="12.75" x14ac:dyDescent="0.2">
      <c r="A1595" s="30">
        <v>1592</v>
      </c>
      <c r="B1595" s="31"/>
      <c r="C1595" s="31"/>
      <c r="D1595" s="32"/>
      <c r="E1595" s="104"/>
      <c r="F1595" s="31"/>
      <c r="G1595" s="31"/>
      <c r="H1595" s="33"/>
      <c r="I1595" s="16"/>
      <c r="J1595" s="34"/>
      <c r="K1595" s="34"/>
      <c r="L1595" s="35"/>
      <c r="M1595" s="36"/>
      <c r="N1595" s="37"/>
      <c r="O1595" s="37"/>
      <c r="P1595" s="37"/>
      <c r="Q1595" s="38"/>
      <c r="R1595" s="38"/>
      <c r="S1595" s="37"/>
      <c r="T1595" s="39"/>
      <c r="U1595" s="39"/>
      <c r="V1595" s="40"/>
      <c r="X1595" t="str">
        <f>IF(('1 - Cover page'!$B$9-M1595)&lt;6,"&lt;=5 Days","&gt;5 Days")</f>
        <v>&lt;=5 Days</v>
      </c>
      <c r="Y1595" t="str">
        <f>IF(('1 - Cover page'!$B$9-M1595)=0,"0", IF(('1 - Cover page'!$B$9-M1595)= 1,"1", IF(('1 - Cover page'!$B$9-M1595)= 2,"2", IF(('1 - Cover page'!$B$9-M1595)= 3,"3", IF(('1 - Cover page'!$B$9-M1595)= 4,"4", IF(('1 - Cover page'!$B$9-M1595)= 5,"5", IF(('1 - Cover page'!$B$9-M1595)= 6,"6", IF(('1 - Cover page'!$B$9-M1595)= 7,"7", IF(('1 - Cover page'!$B$9-M1595)= 8,"8", IF(('1 - Cover page'!$B$9-M1595)= 9,"9", IF(('1 - Cover page'!$B$9-M1595)= 10,"10", IF(('1 - Cover page'!$B$9-M1595)= 11,"11", IF(('1 - Cover page'!$B$9-M1595)= 12,"12", IF(('1 - Cover page'!$B$9-M1595)= 13,"13", IF(('1 - Cover page'!$B$9-M1595)= 14,"14", IF(('1 - Cover page'!$B$9-M1595)= 15,"15",  ""))))))))))))))))</f>
        <v>0</v>
      </c>
      <c r="Z1595" t="str">
        <f>IF(('1 - Cover page'!$B$9-I1595)=0,"0", IF(('1 - Cover page'!$B$9-I1595)= 1,"1", IF(('1 - Cover page'!$B$9-I1595)= 2,"2", IF(('1 - Cover page'!$B$9-I1595)= 3,"3", IF(('1 - Cover page'!$B$9-I1595)= 4,"4", IF(('1 - Cover page'!$B$9-I1595)= 5,"5", IF(('1 - Cover page'!$B$9-I1595)= 6,"6", IF(('1 - Cover page'!$B$9-I1595)= 7,"7", IF(('1 - Cover page'!$B$9-I1595)= 8,"8", IF(('1 - Cover page'!$B$9-I1595)= 9,"9", IF(('1 - Cover page'!$B$9-I1595)= 10,"10", IF(('1 - Cover page'!$B$9-I1595)= 11,"11", IF(('1 - Cover page'!$B$9-I1595)= 12,"12", IF(('1 - Cover page'!$B$9-I1595)= 13,"13", IF(('1 - Cover page'!$B$9-I1595)= 14,"14", IF(('1 - Cover page'!$B$9-I1595)= 15,"15",  ""))))))))))))))))</f>
        <v>0</v>
      </c>
      <c r="AA1595" t="e">
        <f>VLOOKUP(E1595,'Age group'!$A$2:$B$7,2,TRUE)</f>
        <v>#N/A</v>
      </c>
    </row>
    <row r="1596" spans="1:27" ht="12.75" x14ac:dyDescent="0.2">
      <c r="A1596" s="30">
        <v>1593</v>
      </c>
      <c r="B1596" s="31"/>
      <c r="C1596" s="31"/>
      <c r="D1596" s="32"/>
      <c r="E1596" s="104"/>
      <c r="F1596" s="31"/>
      <c r="G1596" s="31"/>
      <c r="H1596" s="33"/>
      <c r="I1596" s="16"/>
      <c r="J1596" s="34"/>
      <c r="K1596" s="34"/>
      <c r="L1596" s="35"/>
      <c r="M1596" s="36"/>
      <c r="N1596" s="37"/>
      <c r="O1596" s="37"/>
      <c r="P1596" s="37"/>
      <c r="Q1596" s="38"/>
      <c r="R1596" s="38"/>
      <c r="S1596" s="37"/>
      <c r="T1596" s="39"/>
      <c r="U1596" s="39"/>
      <c r="V1596" s="40"/>
      <c r="X1596" t="str">
        <f>IF(('1 - Cover page'!$B$9-M1596)&lt;6,"&lt;=5 Days","&gt;5 Days")</f>
        <v>&lt;=5 Days</v>
      </c>
      <c r="Y1596" t="str">
        <f>IF(('1 - Cover page'!$B$9-M1596)=0,"0", IF(('1 - Cover page'!$B$9-M1596)= 1,"1", IF(('1 - Cover page'!$B$9-M1596)= 2,"2", IF(('1 - Cover page'!$B$9-M1596)= 3,"3", IF(('1 - Cover page'!$B$9-M1596)= 4,"4", IF(('1 - Cover page'!$B$9-M1596)= 5,"5", IF(('1 - Cover page'!$B$9-M1596)= 6,"6", IF(('1 - Cover page'!$B$9-M1596)= 7,"7", IF(('1 - Cover page'!$B$9-M1596)= 8,"8", IF(('1 - Cover page'!$B$9-M1596)= 9,"9", IF(('1 - Cover page'!$B$9-M1596)= 10,"10", IF(('1 - Cover page'!$B$9-M1596)= 11,"11", IF(('1 - Cover page'!$B$9-M1596)= 12,"12", IF(('1 - Cover page'!$B$9-M1596)= 13,"13", IF(('1 - Cover page'!$B$9-M1596)= 14,"14", IF(('1 - Cover page'!$B$9-M1596)= 15,"15",  ""))))))))))))))))</f>
        <v>0</v>
      </c>
      <c r="Z1596" t="str">
        <f>IF(('1 - Cover page'!$B$9-I1596)=0,"0", IF(('1 - Cover page'!$B$9-I1596)= 1,"1", IF(('1 - Cover page'!$B$9-I1596)= 2,"2", IF(('1 - Cover page'!$B$9-I1596)= 3,"3", IF(('1 - Cover page'!$B$9-I1596)= 4,"4", IF(('1 - Cover page'!$B$9-I1596)= 5,"5", IF(('1 - Cover page'!$B$9-I1596)= 6,"6", IF(('1 - Cover page'!$B$9-I1596)= 7,"7", IF(('1 - Cover page'!$B$9-I1596)= 8,"8", IF(('1 - Cover page'!$B$9-I1596)= 9,"9", IF(('1 - Cover page'!$B$9-I1596)= 10,"10", IF(('1 - Cover page'!$B$9-I1596)= 11,"11", IF(('1 - Cover page'!$B$9-I1596)= 12,"12", IF(('1 - Cover page'!$B$9-I1596)= 13,"13", IF(('1 - Cover page'!$B$9-I1596)= 14,"14", IF(('1 - Cover page'!$B$9-I1596)= 15,"15",  ""))))))))))))))))</f>
        <v>0</v>
      </c>
      <c r="AA1596" t="e">
        <f>VLOOKUP(E1596,'Age group'!$A$2:$B$7,2,TRUE)</f>
        <v>#N/A</v>
      </c>
    </row>
    <row r="1597" spans="1:27" ht="12.75" x14ac:dyDescent="0.2">
      <c r="A1597" s="30">
        <v>1594</v>
      </c>
      <c r="B1597" s="31"/>
      <c r="C1597" s="31"/>
      <c r="D1597" s="32"/>
      <c r="E1597" s="104"/>
      <c r="F1597" s="31"/>
      <c r="G1597" s="31"/>
      <c r="H1597" s="33"/>
      <c r="I1597" s="16"/>
      <c r="J1597" s="34"/>
      <c r="K1597" s="34"/>
      <c r="L1597" s="35"/>
      <c r="M1597" s="36"/>
      <c r="N1597" s="37"/>
      <c r="O1597" s="37"/>
      <c r="P1597" s="37"/>
      <c r="Q1597" s="38"/>
      <c r="R1597" s="38"/>
      <c r="S1597" s="37"/>
      <c r="T1597" s="39"/>
      <c r="U1597" s="39"/>
      <c r="V1597" s="40"/>
      <c r="X1597" t="str">
        <f>IF(('1 - Cover page'!$B$9-M1597)&lt;6,"&lt;=5 Days","&gt;5 Days")</f>
        <v>&lt;=5 Days</v>
      </c>
      <c r="Y1597" t="str">
        <f>IF(('1 - Cover page'!$B$9-M1597)=0,"0", IF(('1 - Cover page'!$B$9-M1597)= 1,"1", IF(('1 - Cover page'!$B$9-M1597)= 2,"2", IF(('1 - Cover page'!$B$9-M1597)= 3,"3", IF(('1 - Cover page'!$B$9-M1597)= 4,"4", IF(('1 - Cover page'!$B$9-M1597)= 5,"5", IF(('1 - Cover page'!$B$9-M1597)= 6,"6", IF(('1 - Cover page'!$B$9-M1597)= 7,"7", IF(('1 - Cover page'!$B$9-M1597)= 8,"8", IF(('1 - Cover page'!$B$9-M1597)= 9,"9", IF(('1 - Cover page'!$B$9-M1597)= 10,"10", IF(('1 - Cover page'!$B$9-M1597)= 11,"11", IF(('1 - Cover page'!$B$9-M1597)= 12,"12", IF(('1 - Cover page'!$B$9-M1597)= 13,"13", IF(('1 - Cover page'!$B$9-M1597)= 14,"14", IF(('1 - Cover page'!$B$9-M1597)= 15,"15",  ""))))))))))))))))</f>
        <v>0</v>
      </c>
      <c r="Z1597" t="str">
        <f>IF(('1 - Cover page'!$B$9-I1597)=0,"0", IF(('1 - Cover page'!$B$9-I1597)= 1,"1", IF(('1 - Cover page'!$B$9-I1597)= 2,"2", IF(('1 - Cover page'!$B$9-I1597)= 3,"3", IF(('1 - Cover page'!$B$9-I1597)= 4,"4", IF(('1 - Cover page'!$B$9-I1597)= 5,"5", IF(('1 - Cover page'!$B$9-I1597)= 6,"6", IF(('1 - Cover page'!$B$9-I1597)= 7,"7", IF(('1 - Cover page'!$B$9-I1597)= 8,"8", IF(('1 - Cover page'!$B$9-I1597)= 9,"9", IF(('1 - Cover page'!$B$9-I1597)= 10,"10", IF(('1 - Cover page'!$B$9-I1597)= 11,"11", IF(('1 - Cover page'!$B$9-I1597)= 12,"12", IF(('1 - Cover page'!$B$9-I1597)= 13,"13", IF(('1 - Cover page'!$B$9-I1597)= 14,"14", IF(('1 - Cover page'!$B$9-I1597)= 15,"15",  ""))))))))))))))))</f>
        <v>0</v>
      </c>
      <c r="AA1597" t="e">
        <f>VLOOKUP(E1597,'Age group'!$A$2:$B$7,2,TRUE)</f>
        <v>#N/A</v>
      </c>
    </row>
    <row r="1598" spans="1:27" ht="12.75" x14ac:dyDescent="0.2">
      <c r="A1598" s="30">
        <v>1595</v>
      </c>
      <c r="B1598" s="31"/>
      <c r="C1598" s="31"/>
      <c r="D1598" s="32"/>
      <c r="E1598" s="104"/>
      <c r="F1598" s="31"/>
      <c r="G1598" s="31"/>
      <c r="H1598" s="33"/>
      <c r="I1598" s="16"/>
      <c r="J1598" s="34"/>
      <c r="K1598" s="34"/>
      <c r="L1598" s="35"/>
      <c r="M1598" s="36"/>
      <c r="N1598" s="37"/>
      <c r="O1598" s="37"/>
      <c r="P1598" s="37"/>
      <c r="Q1598" s="38"/>
      <c r="R1598" s="38"/>
      <c r="S1598" s="37"/>
      <c r="T1598" s="39"/>
      <c r="U1598" s="39"/>
      <c r="V1598" s="40"/>
      <c r="X1598" t="str">
        <f>IF(('1 - Cover page'!$B$9-M1598)&lt;6,"&lt;=5 Days","&gt;5 Days")</f>
        <v>&lt;=5 Days</v>
      </c>
      <c r="Y1598" t="str">
        <f>IF(('1 - Cover page'!$B$9-M1598)=0,"0", IF(('1 - Cover page'!$B$9-M1598)= 1,"1", IF(('1 - Cover page'!$B$9-M1598)= 2,"2", IF(('1 - Cover page'!$B$9-M1598)= 3,"3", IF(('1 - Cover page'!$B$9-M1598)= 4,"4", IF(('1 - Cover page'!$B$9-M1598)= 5,"5", IF(('1 - Cover page'!$B$9-M1598)= 6,"6", IF(('1 - Cover page'!$B$9-M1598)= 7,"7", IF(('1 - Cover page'!$B$9-M1598)= 8,"8", IF(('1 - Cover page'!$B$9-M1598)= 9,"9", IF(('1 - Cover page'!$B$9-M1598)= 10,"10", IF(('1 - Cover page'!$B$9-M1598)= 11,"11", IF(('1 - Cover page'!$B$9-M1598)= 12,"12", IF(('1 - Cover page'!$B$9-M1598)= 13,"13", IF(('1 - Cover page'!$B$9-M1598)= 14,"14", IF(('1 - Cover page'!$B$9-M1598)= 15,"15",  ""))))))))))))))))</f>
        <v>0</v>
      </c>
      <c r="Z1598" t="str">
        <f>IF(('1 - Cover page'!$B$9-I1598)=0,"0", IF(('1 - Cover page'!$B$9-I1598)= 1,"1", IF(('1 - Cover page'!$B$9-I1598)= 2,"2", IF(('1 - Cover page'!$B$9-I1598)= 3,"3", IF(('1 - Cover page'!$B$9-I1598)= 4,"4", IF(('1 - Cover page'!$B$9-I1598)= 5,"5", IF(('1 - Cover page'!$B$9-I1598)= 6,"6", IF(('1 - Cover page'!$B$9-I1598)= 7,"7", IF(('1 - Cover page'!$B$9-I1598)= 8,"8", IF(('1 - Cover page'!$B$9-I1598)= 9,"9", IF(('1 - Cover page'!$B$9-I1598)= 10,"10", IF(('1 - Cover page'!$B$9-I1598)= 11,"11", IF(('1 - Cover page'!$B$9-I1598)= 12,"12", IF(('1 - Cover page'!$B$9-I1598)= 13,"13", IF(('1 - Cover page'!$B$9-I1598)= 14,"14", IF(('1 - Cover page'!$B$9-I1598)= 15,"15",  ""))))))))))))))))</f>
        <v>0</v>
      </c>
      <c r="AA1598" t="e">
        <f>VLOOKUP(E1598,'Age group'!$A$2:$B$7,2,TRUE)</f>
        <v>#N/A</v>
      </c>
    </row>
    <row r="1599" spans="1:27" ht="12.75" x14ac:dyDescent="0.2">
      <c r="A1599" s="30">
        <v>1596</v>
      </c>
      <c r="B1599" s="31"/>
      <c r="C1599" s="31"/>
      <c r="D1599" s="32"/>
      <c r="E1599" s="104"/>
      <c r="F1599" s="31"/>
      <c r="G1599" s="31"/>
      <c r="H1599" s="33"/>
      <c r="I1599" s="16"/>
      <c r="J1599" s="34"/>
      <c r="K1599" s="34"/>
      <c r="L1599" s="35"/>
      <c r="M1599" s="36"/>
      <c r="N1599" s="37"/>
      <c r="O1599" s="37"/>
      <c r="P1599" s="37"/>
      <c r="Q1599" s="38"/>
      <c r="R1599" s="38"/>
      <c r="S1599" s="37"/>
      <c r="T1599" s="39"/>
      <c r="U1599" s="39"/>
      <c r="V1599" s="40"/>
      <c r="X1599" t="str">
        <f>IF(('1 - Cover page'!$B$9-M1599)&lt;6,"&lt;=5 Days","&gt;5 Days")</f>
        <v>&lt;=5 Days</v>
      </c>
      <c r="Y1599" t="str">
        <f>IF(('1 - Cover page'!$B$9-M1599)=0,"0", IF(('1 - Cover page'!$B$9-M1599)= 1,"1", IF(('1 - Cover page'!$B$9-M1599)= 2,"2", IF(('1 - Cover page'!$B$9-M1599)= 3,"3", IF(('1 - Cover page'!$B$9-M1599)= 4,"4", IF(('1 - Cover page'!$B$9-M1599)= 5,"5", IF(('1 - Cover page'!$B$9-M1599)= 6,"6", IF(('1 - Cover page'!$B$9-M1599)= 7,"7", IF(('1 - Cover page'!$B$9-M1599)= 8,"8", IF(('1 - Cover page'!$B$9-M1599)= 9,"9", IF(('1 - Cover page'!$B$9-M1599)= 10,"10", IF(('1 - Cover page'!$B$9-M1599)= 11,"11", IF(('1 - Cover page'!$B$9-M1599)= 12,"12", IF(('1 - Cover page'!$B$9-M1599)= 13,"13", IF(('1 - Cover page'!$B$9-M1599)= 14,"14", IF(('1 - Cover page'!$B$9-M1599)= 15,"15",  ""))))))))))))))))</f>
        <v>0</v>
      </c>
      <c r="Z1599" t="str">
        <f>IF(('1 - Cover page'!$B$9-I1599)=0,"0", IF(('1 - Cover page'!$B$9-I1599)= 1,"1", IF(('1 - Cover page'!$B$9-I1599)= 2,"2", IF(('1 - Cover page'!$B$9-I1599)= 3,"3", IF(('1 - Cover page'!$B$9-I1599)= 4,"4", IF(('1 - Cover page'!$B$9-I1599)= 5,"5", IF(('1 - Cover page'!$B$9-I1599)= 6,"6", IF(('1 - Cover page'!$B$9-I1599)= 7,"7", IF(('1 - Cover page'!$B$9-I1599)= 8,"8", IF(('1 - Cover page'!$B$9-I1599)= 9,"9", IF(('1 - Cover page'!$B$9-I1599)= 10,"10", IF(('1 - Cover page'!$B$9-I1599)= 11,"11", IF(('1 - Cover page'!$B$9-I1599)= 12,"12", IF(('1 - Cover page'!$B$9-I1599)= 13,"13", IF(('1 - Cover page'!$B$9-I1599)= 14,"14", IF(('1 - Cover page'!$B$9-I1599)= 15,"15",  ""))))))))))))))))</f>
        <v>0</v>
      </c>
      <c r="AA1599" t="e">
        <f>VLOOKUP(E1599,'Age group'!$A$2:$B$7,2,TRUE)</f>
        <v>#N/A</v>
      </c>
    </row>
    <row r="1600" spans="1:27" ht="12.75" x14ac:dyDescent="0.2">
      <c r="A1600" s="30">
        <v>1597</v>
      </c>
      <c r="B1600" s="31"/>
      <c r="C1600" s="31"/>
      <c r="D1600" s="32"/>
      <c r="E1600" s="104"/>
      <c r="F1600" s="31"/>
      <c r="G1600" s="31"/>
      <c r="H1600" s="33"/>
      <c r="I1600" s="16"/>
      <c r="J1600" s="34"/>
      <c r="K1600" s="34"/>
      <c r="L1600" s="35"/>
      <c r="M1600" s="36"/>
      <c r="N1600" s="37"/>
      <c r="O1600" s="37"/>
      <c r="P1600" s="37"/>
      <c r="Q1600" s="38"/>
      <c r="R1600" s="38"/>
      <c r="S1600" s="37"/>
      <c r="T1600" s="39"/>
      <c r="U1600" s="39"/>
      <c r="V1600" s="40"/>
      <c r="X1600" t="str">
        <f>IF(('1 - Cover page'!$B$9-M1600)&lt;6,"&lt;=5 Days","&gt;5 Days")</f>
        <v>&lt;=5 Days</v>
      </c>
      <c r="Y1600" t="str">
        <f>IF(('1 - Cover page'!$B$9-M1600)=0,"0", IF(('1 - Cover page'!$B$9-M1600)= 1,"1", IF(('1 - Cover page'!$B$9-M1600)= 2,"2", IF(('1 - Cover page'!$B$9-M1600)= 3,"3", IF(('1 - Cover page'!$B$9-M1600)= 4,"4", IF(('1 - Cover page'!$B$9-M1600)= 5,"5", IF(('1 - Cover page'!$B$9-M1600)= 6,"6", IF(('1 - Cover page'!$B$9-M1600)= 7,"7", IF(('1 - Cover page'!$B$9-M1600)= 8,"8", IF(('1 - Cover page'!$B$9-M1600)= 9,"9", IF(('1 - Cover page'!$B$9-M1600)= 10,"10", IF(('1 - Cover page'!$B$9-M1600)= 11,"11", IF(('1 - Cover page'!$B$9-M1600)= 12,"12", IF(('1 - Cover page'!$B$9-M1600)= 13,"13", IF(('1 - Cover page'!$B$9-M1600)= 14,"14", IF(('1 - Cover page'!$B$9-M1600)= 15,"15",  ""))))))))))))))))</f>
        <v>0</v>
      </c>
      <c r="Z1600" t="str">
        <f>IF(('1 - Cover page'!$B$9-I1600)=0,"0", IF(('1 - Cover page'!$B$9-I1600)= 1,"1", IF(('1 - Cover page'!$B$9-I1600)= 2,"2", IF(('1 - Cover page'!$B$9-I1600)= 3,"3", IF(('1 - Cover page'!$B$9-I1600)= 4,"4", IF(('1 - Cover page'!$B$9-I1600)= 5,"5", IF(('1 - Cover page'!$B$9-I1600)= 6,"6", IF(('1 - Cover page'!$B$9-I1600)= 7,"7", IF(('1 - Cover page'!$B$9-I1600)= 8,"8", IF(('1 - Cover page'!$B$9-I1600)= 9,"9", IF(('1 - Cover page'!$B$9-I1600)= 10,"10", IF(('1 - Cover page'!$B$9-I1600)= 11,"11", IF(('1 - Cover page'!$B$9-I1600)= 12,"12", IF(('1 - Cover page'!$B$9-I1600)= 13,"13", IF(('1 - Cover page'!$B$9-I1600)= 14,"14", IF(('1 - Cover page'!$B$9-I1600)= 15,"15",  ""))))))))))))))))</f>
        <v>0</v>
      </c>
      <c r="AA1600" t="e">
        <f>VLOOKUP(E1600,'Age group'!$A$2:$B$7,2,TRUE)</f>
        <v>#N/A</v>
      </c>
    </row>
    <row r="1601" spans="1:27" ht="12.75" x14ac:dyDescent="0.2">
      <c r="A1601" s="30">
        <v>1598</v>
      </c>
      <c r="B1601" s="31"/>
      <c r="C1601" s="31"/>
      <c r="D1601" s="32"/>
      <c r="E1601" s="104"/>
      <c r="F1601" s="31"/>
      <c r="G1601" s="31"/>
      <c r="H1601" s="33"/>
      <c r="I1601" s="16"/>
      <c r="J1601" s="34"/>
      <c r="K1601" s="34"/>
      <c r="L1601" s="35"/>
      <c r="M1601" s="36"/>
      <c r="N1601" s="37"/>
      <c r="O1601" s="37"/>
      <c r="P1601" s="37"/>
      <c r="Q1601" s="38"/>
      <c r="R1601" s="38"/>
      <c r="S1601" s="37"/>
      <c r="T1601" s="39"/>
      <c r="U1601" s="39"/>
      <c r="V1601" s="40"/>
      <c r="X1601" t="str">
        <f>IF(('1 - Cover page'!$B$9-M1601)&lt;6,"&lt;=5 Days","&gt;5 Days")</f>
        <v>&lt;=5 Days</v>
      </c>
      <c r="Y1601" t="str">
        <f>IF(('1 - Cover page'!$B$9-M1601)=0,"0", IF(('1 - Cover page'!$B$9-M1601)= 1,"1", IF(('1 - Cover page'!$B$9-M1601)= 2,"2", IF(('1 - Cover page'!$B$9-M1601)= 3,"3", IF(('1 - Cover page'!$B$9-M1601)= 4,"4", IF(('1 - Cover page'!$B$9-M1601)= 5,"5", IF(('1 - Cover page'!$B$9-M1601)= 6,"6", IF(('1 - Cover page'!$B$9-M1601)= 7,"7", IF(('1 - Cover page'!$B$9-M1601)= 8,"8", IF(('1 - Cover page'!$B$9-M1601)= 9,"9", IF(('1 - Cover page'!$B$9-M1601)= 10,"10", IF(('1 - Cover page'!$B$9-M1601)= 11,"11", IF(('1 - Cover page'!$B$9-M1601)= 12,"12", IF(('1 - Cover page'!$B$9-M1601)= 13,"13", IF(('1 - Cover page'!$B$9-M1601)= 14,"14", IF(('1 - Cover page'!$B$9-M1601)= 15,"15",  ""))))))))))))))))</f>
        <v>0</v>
      </c>
      <c r="Z1601" t="str">
        <f>IF(('1 - Cover page'!$B$9-I1601)=0,"0", IF(('1 - Cover page'!$B$9-I1601)= 1,"1", IF(('1 - Cover page'!$B$9-I1601)= 2,"2", IF(('1 - Cover page'!$B$9-I1601)= 3,"3", IF(('1 - Cover page'!$B$9-I1601)= 4,"4", IF(('1 - Cover page'!$B$9-I1601)= 5,"5", IF(('1 - Cover page'!$B$9-I1601)= 6,"6", IF(('1 - Cover page'!$B$9-I1601)= 7,"7", IF(('1 - Cover page'!$B$9-I1601)= 8,"8", IF(('1 - Cover page'!$B$9-I1601)= 9,"9", IF(('1 - Cover page'!$B$9-I1601)= 10,"10", IF(('1 - Cover page'!$B$9-I1601)= 11,"11", IF(('1 - Cover page'!$B$9-I1601)= 12,"12", IF(('1 - Cover page'!$B$9-I1601)= 13,"13", IF(('1 - Cover page'!$B$9-I1601)= 14,"14", IF(('1 - Cover page'!$B$9-I1601)= 15,"15",  ""))))))))))))))))</f>
        <v>0</v>
      </c>
      <c r="AA1601" t="e">
        <f>VLOOKUP(E1601,'Age group'!$A$2:$B$7,2,TRUE)</f>
        <v>#N/A</v>
      </c>
    </row>
    <row r="1602" spans="1:27" ht="12.75" x14ac:dyDescent="0.2">
      <c r="A1602" s="30">
        <v>1599</v>
      </c>
      <c r="B1602" s="31"/>
      <c r="C1602" s="31"/>
      <c r="D1602" s="32"/>
      <c r="E1602" s="104"/>
      <c r="F1602" s="31"/>
      <c r="G1602" s="31"/>
      <c r="H1602" s="33"/>
      <c r="I1602" s="16"/>
      <c r="J1602" s="34"/>
      <c r="K1602" s="34"/>
      <c r="L1602" s="35"/>
      <c r="M1602" s="36"/>
      <c r="N1602" s="37"/>
      <c r="O1602" s="37"/>
      <c r="P1602" s="37"/>
      <c r="Q1602" s="38"/>
      <c r="R1602" s="38"/>
      <c r="S1602" s="37"/>
      <c r="T1602" s="39"/>
      <c r="U1602" s="39"/>
      <c r="V1602" s="40"/>
      <c r="X1602" t="str">
        <f>IF(('1 - Cover page'!$B$9-M1602)&lt;6,"&lt;=5 Days","&gt;5 Days")</f>
        <v>&lt;=5 Days</v>
      </c>
      <c r="Y1602" t="str">
        <f>IF(('1 - Cover page'!$B$9-M1602)=0,"0", IF(('1 - Cover page'!$B$9-M1602)= 1,"1", IF(('1 - Cover page'!$B$9-M1602)= 2,"2", IF(('1 - Cover page'!$B$9-M1602)= 3,"3", IF(('1 - Cover page'!$B$9-M1602)= 4,"4", IF(('1 - Cover page'!$B$9-M1602)= 5,"5", IF(('1 - Cover page'!$B$9-M1602)= 6,"6", IF(('1 - Cover page'!$B$9-M1602)= 7,"7", IF(('1 - Cover page'!$B$9-M1602)= 8,"8", IF(('1 - Cover page'!$B$9-M1602)= 9,"9", IF(('1 - Cover page'!$B$9-M1602)= 10,"10", IF(('1 - Cover page'!$B$9-M1602)= 11,"11", IF(('1 - Cover page'!$B$9-M1602)= 12,"12", IF(('1 - Cover page'!$B$9-M1602)= 13,"13", IF(('1 - Cover page'!$B$9-M1602)= 14,"14", IF(('1 - Cover page'!$B$9-M1602)= 15,"15",  ""))))))))))))))))</f>
        <v>0</v>
      </c>
      <c r="Z1602" t="str">
        <f>IF(('1 - Cover page'!$B$9-I1602)=0,"0", IF(('1 - Cover page'!$B$9-I1602)= 1,"1", IF(('1 - Cover page'!$B$9-I1602)= 2,"2", IF(('1 - Cover page'!$B$9-I1602)= 3,"3", IF(('1 - Cover page'!$B$9-I1602)= 4,"4", IF(('1 - Cover page'!$B$9-I1602)= 5,"5", IF(('1 - Cover page'!$B$9-I1602)= 6,"6", IF(('1 - Cover page'!$B$9-I1602)= 7,"7", IF(('1 - Cover page'!$B$9-I1602)= 8,"8", IF(('1 - Cover page'!$B$9-I1602)= 9,"9", IF(('1 - Cover page'!$B$9-I1602)= 10,"10", IF(('1 - Cover page'!$B$9-I1602)= 11,"11", IF(('1 - Cover page'!$B$9-I1602)= 12,"12", IF(('1 - Cover page'!$B$9-I1602)= 13,"13", IF(('1 - Cover page'!$B$9-I1602)= 14,"14", IF(('1 - Cover page'!$B$9-I1602)= 15,"15",  ""))))))))))))))))</f>
        <v>0</v>
      </c>
      <c r="AA1602" t="e">
        <f>VLOOKUP(E1602,'Age group'!$A$2:$B$7,2,TRUE)</f>
        <v>#N/A</v>
      </c>
    </row>
    <row r="1603" spans="1:27" ht="12.75" x14ac:dyDescent="0.2">
      <c r="A1603" s="30">
        <v>1600</v>
      </c>
      <c r="B1603" s="31"/>
      <c r="C1603" s="31"/>
      <c r="D1603" s="32"/>
      <c r="E1603" s="104"/>
      <c r="F1603" s="31"/>
      <c r="G1603" s="31"/>
      <c r="H1603" s="33"/>
      <c r="I1603" s="16"/>
      <c r="J1603" s="34"/>
      <c r="K1603" s="34"/>
      <c r="L1603" s="35"/>
      <c r="M1603" s="36"/>
      <c r="N1603" s="37"/>
      <c r="O1603" s="37"/>
      <c r="P1603" s="37"/>
      <c r="Q1603" s="38"/>
      <c r="R1603" s="38"/>
      <c r="S1603" s="37"/>
      <c r="T1603" s="39"/>
      <c r="U1603" s="39"/>
      <c r="V1603" s="40"/>
      <c r="X1603" t="str">
        <f>IF(('1 - Cover page'!$B$9-M1603)&lt;6,"&lt;=5 Days","&gt;5 Days")</f>
        <v>&lt;=5 Days</v>
      </c>
      <c r="Y1603" t="str">
        <f>IF(('1 - Cover page'!$B$9-M1603)=0,"0", IF(('1 - Cover page'!$B$9-M1603)= 1,"1", IF(('1 - Cover page'!$B$9-M1603)= 2,"2", IF(('1 - Cover page'!$B$9-M1603)= 3,"3", IF(('1 - Cover page'!$B$9-M1603)= 4,"4", IF(('1 - Cover page'!$B$9-M1603)= 5,"5", IF(('1 - Cover page'!$B$9-M1603)= 6,"6", IF(('1 - Cover page'!$B$9-M1603)= 7,"7", IF(('1 - Cover page'!$B$9-M1603)= 8,"8", IF(('1 - Cover page'!$B$9-M1603)= 9,"9", IF(('1 - Cover page'!$B$9-M1603)= 10,"10", IF(('1 - Cover page'!$B$9-M1603)= 11,"11", IF(('1 - Cover page'!$B$9-M1603)= 12,"12", IF(('1 - Cover page'!$B$9-M1603)= 13,"13", IF(('1 - Cover page'!$B$9-M1603)= 14,"14", IF(('1 - Cover page'!$B$9-M1603)= 15,"15",  ""))))))))))))))))</f>
        <v>0</v>
      </c>
      <c r="Z1603" t="str">
        <f>IF(('1 - Cover page'!$B$9-I1603)=0,"0", IF(('1 - Cover page'!$B$9-I1603)= 1,"1", IF(('1 - Cover page'!$B$9-I1603)= 2,"2", IF(('1 - Cover page'!$B$9-I1603)= 3,"3", IF(('1 - Cover page'!$B$9-I1603)= 4,"4", IF(('1 - Cover page'!$B$9-I1603)= 5,"5", IF(('1 - Cover page'!$B$9-I1603)= 6,"6", IF(('1 - Cover page'!$B$9-I1603)= 7,"7", IF(('1 - Cover page'!$B$9-I1603)= 8,"8", IF(('1 - Cover page'!$B$9-I1603)= 9,"9", IF(('1 - Cover page'!$B$9-I1603)= 10,"10", IF(('1 - Cover page'!$B$9-I1603)= 11,"11", IF(('1 - Cover page'!$B$9-I1603)= 12,"12", IF(('1 - Cover page'!$B$9-I1603)= 13,"13", IF(('1 - Cover page'!$B$9-I1603)= 14,"14", IF(('1 - Cover page'!$B$9-I1603)= 15,"15",  ""))))))))))))))))</f>
        <v>0</v>
      </c>
      <c r="AA1603" t="e">
        <f>VLOOKUP(E1603,'Age group'!$A$2:$B$7,2,TRUE)</f>
        <v>#N/A</v>
      </c>
    </row>
    <row r="1604" spans="1:27" ht="12.75" x14ac:dyDescent="0.2">
      <c r="A1604" s="30">
        <v>1601</v>
      </c>
      <c r="B1604" s="31"/>
      <c r="C1604" s="31"/>
      <c r="D1604" s="32"/>
      <c r="E1604" s="104"/>
      <c r="F1604" s="31"/>
      <c r="G1604" s="31"/>
      <c r="H1604" s="33"/>
      <c r="I1604" s="16"/>
      <c r="J1604" s="34"/>
      <c r="K1604" s="34"/>
      <c r="L1604" s="35"/>
      <c r="M1604" s="36"/>
      <c r="N1604" s="37"/>
      <c r="O1604" s="37"/>
      <c r="P1604" s="37"/>
      <c r="Q1604" s="38"/>
      <c r="R1604" s="38"/>
      <c r="S1604" s="37"/>
      <c r="T1604" s="39"/>
      <c r="U1604" s="39"/>
      <c r="V1604" s="40"/>
      <c r="X1604" t="str">
        <f>IF(('1 - Cover page'!$B$9-M1604)&lt;6,"&lt;=5 Days","&gt;5 Days")</f>
        <v>&lt;=5 Days</v>
      </c>
      <c r="Y1604" t="str">
        <f>IF(('1 - Cover page'!$B$9-M1604)=0,"0", IF(('1 - Cover page'!$B$9-M1604)= 1,"1", IF(('1 - Cover page'!$B$9-M1604)= 2,"2", IF(('1 - Cover page'!$B$9-M1604)= 3,"3", IF(('1 - Cover page'!$B$9-M1604)= 4,"4", IF(('1 - Cover page'!$B$9-M1604)= 5,"5", IF(('1 - Cover page'!$B$9-M1604)= 6,"6", IF(('1 - Cover page'!$B$9-M1604)= 7,"7", IF(('1 - Cover page'!$B$9-M1604)= 8,"8", IF(('1 - Cover page'!$B$9-M1604)= 9,"9", IF(('1 - Cover page'!$B$9-M1604)= 10,"10", IF(('1 - Cover page'!$B$9-M1604)= 11,"11", IF(('1 - Cover page'!$B$9-M1604)= 12,"12", IF(('1 - Cover page'!$B$9-M1604)= 13,"13", IF(('1 - Cover page'!$B$9-M1604)= 14,"14", IF(('1 - Cover page'!$B$9-M1604)= 15,"15",  ""))))))))))))))))</f>
        <v>0</v>
      </c>
      <c r="Z1604" t="str">
        <f>IF(('1 - Cover page'!$B$9-I1604)=0,"0", IF(('1 - Cover page'!$B$9-I1604)= 1,"1", IF(('1 - Cover page'!$B$9-I1604)= 2,"2", IF(('1 - Cover page'!$B$9-I1604)= 3,"3", IF(('1 - Cover page'!$B$9-I1604)= 4,"4", IF(('1 - Cover page'!$B$9-I1604)= 5,"5", IF(('1 - Cover page'!$B$9-I1604)= 6,"6", IF(('1 - Cover page'!$B$9-I1604)= 7,"7", IF(('1 - Cover page'!$B$9-I1604)= 8,"8", IF(('1 - Cover page'!$B$9-I1604)= 9,"9", IF(('1 - Cover page'!$B$9-I1604)= 10,"10", IF(('1 - Cover page'!$B$9-I1604)= 11,"11", IF(('1 - Cover page'!$B$9-I1604)= 12,"12", IF(('1 - Cover page'!$B$9-I1604)= 13,"13", IF(('1 - Cover page'!$B$9-I1604)= 14,"14", IF(('1 - Cover page'!$B$9-I1604)= 15,"15",  ""))))))))))))))))</f>
        <v>0</v>
      </c>
      <c r="AA1604" t="e">
        <f>VLOOKUP(E1604,'Age group'!$A$2:$B$7,2,TRUE)</f>
        <v>#N/A</v>
      </c>
    </row>
    <row r="1605" spans="1:27" ht="12.75" x14ac:dyDescent="0.2">
      <c r="A1605" s="30">
        <v>1602</v>
      </c>
      <c r="B1605" s="31"/>
      <c r="C1605" s="31"/>
      <c r="D1605" s="32"/>
      <c r="E1605" s="104"/>
      <c r="F1605" s="31"/>
      <c r="G1605" s="31"/>
      <c r="H1605" s="33"/>
      <c r="I1605" s="16"/>
      <c r="J1605" s="34"/>
      <c r="K1605" s="34"/>
      <c r="L1605" s="35"/>
      <c r="M1605" s="36"/>
      <c r="N1605" s="37"/>
      <c r="O1605" s="37"/>
      <c r="P1605" s="37"/>
      <c r="Q1605" s="38"/>
      <c r="R1605" s="38"/>
      <c r="S1605" s="37"/>
      <c r="T1605" s="39"/>
      <c r="U1605" s="39"/>
      <c r="V1605" s="40"/>
      <c r="X1605" t="str">
        <f>IF(('1 - Cover page'!$B$9-M1605)&lt;6,"&lt;=5 Days","&gt;5 Days")</f>
        <v>&lt;=5 Days</v>
      </c>
      <c r="Y1605" t="str">
        <f>IF(('1 - Cover page'!$B$9-M1605)=0,"0", IF(('1 - Cover page'!$B$9-M1605)= 1,"1", IF(('1 - Cover page'!$B$9-M1605)= 2,"2", IF(('1 - Cover page'!$B$9-M1605)= 3,"3", IF(('1 - Cover page'!$B$9-M1605)= 4,"4", IF(('1 - Cover page'!$B$9-M1605)= 5,"5", IF(('1 - Cover page'!$B$9-M1605)= 6,"6", IF(('1 - Cover page'!$B$9-M1605)= 7,"7", IF(('1 - Cover page'!$B$9-M1605)= 8,"8", IF(('1 - Cover page'!$B$9-M1605)= 9,"9", IF(('1 - Cover page'!$B$9-M1605)= 10,"10", IF(('1 - Cover page'!$B$9-M1605)= 11,"11", IF(('1 - Cover page'!$B$9-M1605)= 12,"12", IF(('1 - Cover page'!$B$9-M1605)= 13,"13", IF(('1 - Cover page'!$B$9-M1605)= 14,"14", IF(('1 - Cover page'!$B$9-M1605)= 15,"15",  ""))))))))))))))))</f>
        <v>0</v>
      </c>
      <c r="Z1605" t="str">
        <f>IF(('1 - Cover page'!$B$9-I1605)=0,"0", IF(('1 - Cover page'!$B$9-I1605)= 1,"1", IF(('1 - Cover page'!$B$9-I1605)= 2,"2", IF(('1 - Cover page'!$B$9-I1605)= 3,"3", IF(('1 - Cover page'!$B$9-I1605)= 4,"4", IF(('1 - Cover page'!$B$9-I1605)= 5,"5", IF(('1 - Cover page'!$B$9-I1605)= 6,"6", IF(('1 - Cover page'!$B$9-I1605)= 7,"7", IF(('1 - Cover page'!$B$9-I1605)= 8,"8", IF(('1 - Cover page'!$B$9-I1605)= 9,"9", IF(('1 - Cover page'!$B$9-I1605)= 10,"10", IF(('1 - Cover page'!$B$9-I1605)= 11,"11", IF(('1 - Cover page'!$B$9-I1605)= 12,"12", IF(('1 - Cover page'!$B$9-I1605)= 13,"13", IF(('1 - Cover page'!$B$9-I1605)= 14,"14", IF(('1 - Cover page'!$B$9-I1605)= 15,"15",  ""))))))))))))))))</f>
        <v>0</v>
      </c>
      <c r="AA1605" t="e">
        <f>VLOOKUP(E1605,'Age group'!$A$2:$B$7,2,TRUE)</f>
        <v>#N/A</v>
      </c>
    </row>
    <row r="1606" spans="1:27" ht="12.75" x14ac:dyDescent="0.2">
      <c r="A1606" s="30">
        <v>1603</v>
      </c>
      <c r="B1606" s="31"/>
      <c r="C1606" s="31"/>
      <c r="D1606" s="32"/>
      <c r="E1606" s="104"/>
      <c r="F1606" s="31"/>
      <c r="G1606" s="31"/>
      <c r="H1606" s="33"/>
      <c r="I1606" s="16"/>
      <c r="J1606" s="34"/>
      <c r="K1606" s="34"/>
      <c r="L1606" s="35"/>
      <c r="M1606" s="36"/>
      <c r="N1606" s="37"/>
      <c r="O1606" s="37"/>
      <c r="P1606" s="37"/>
      <c r="Q1606" s="38"/>
      <c r="R1606" s="38"/>
      <c r="S1606" s="37"/>
      <c r="T1606" s="39"/>
      <c r="U1606" s="39"/>
      <c r="V1606" s="40"/>
      <c r="X1606" t="str">
        <f>IF(('1 - Cover page'!$B$9-M1606)&lt;6,"&lt;=5 Days","&gt;5 Days")</f>
        <v>&lt;=5 Days</v>
      </c>
      <c r="Y1606" t="str">
        <f>IF(('1 - Cover page'!$B$9-M1606)=0,"0", IF(('1 - Cover page'!$B$9-M1606)= 1,"1", IF(('1 - Cover page'!$B$9-M1606)= 2,"2", IF(('1 - Cover page'!$B$9-M1606)= 3,"3", IF(('1 - Cover page'!$B$9-M1606)= 4,"4", IF(('1 - Cover page'!$B$9-M1606)= 5,"5", IF(('1 - Cover page'!$B$9-M1606)= 6,"6", IF(('1 - Cover page'!$B$9-M1606)= 7,"7", IF(('1 - Cover page'!$B$9-M1606)= 8,"8", IF(('1 - Cover page'!$B$9-M1606)= 9,"9", IF(('1 - Cover page'!$B$9-M1606)= 10,"10", IF(('1 - Cover page'!$B$9-M1606)= 11,"11", IF(('1 - Cover page'!$B$9-M1606)= 12,"12", IF(('1 - Cover page'!$B$9-M1606)= 13,"13", IF(('1 - Cover page'!$B$9-M1606)= 14,"14", IF(('1 - Cover page'!$B$9-M1606)= 15,"15",  ""))))))))))))))))</f>
        <v>0</v>
      </c>
      <c r="Z1606" t="str">
        <f>IF(('1 - Cover page'!$B$9-I1606)=0,"0", IF(('1 - Cover page'!$B$9-I1606)= 1,"1", IF(('1 - Cover page'!$B$9-I1606)= 2,"2", IF(('1 - Cover page'!$B$9-I1606)= 3,"3", IF(('1 - Cover page'!$B$9-I1606)= 4,"4", IF(('1 - Cover page'!$B$9-I1606)= 5,"5", IF(('1 - Cover page'!$B$9-I1606)= 6,"6", IF(('1 - Cover page'!$B$9-I1606)= 7,"7", IF(('1 - Cover page'!$B$9-I1606)= 8,"8", IF(('1 - Cover page'!$B$9-I1606)= 9,"9", IF(('1 - Cover page'!$B$9-I1606)= 10,"10", IF(('1 - Cover page'!$B$9-I1606)= 11,"11", IF(('1 - Cover page'!$B$9-I1606)= 12,"12", IF(('1 - Cover page'!$B$9-I1606)= 13,"13", IF(('1 - Cover page'!$B$9-I1606)= 14,"14", IF(('1 - Cover page'!$B$9-I1606)= 15,"15",  ""))))))))))))))))</f>
        <v>0</v>
      </c>
      <c r="AA1606" t="e">
        <f>VLOOKUP(E1606,'Age group'!$A$2:$B$7,2,TRUE)</f>
        <v>#N/A</v>
      </c>
    </row>
    <row r="1607" spans="1:27" ht="12.75" x14ac:dyDescent="0.2">
      <c r="A1607" s="30">
        <v>1604</v>
      </c>
      <c r="B1607" s="31"/>
      <c r="C1607" s="31"/>
      <c r="D1607" s="32"/>
      <c r="E1607" s="104"/>
      <c r="F1607" s="31"/>
      <c r="G1607" s="31"/>
      <c r="H1607" s="33"/>
      <c r="I1607" s="16"/>
      <c r="J1607" s="34"/>
      <c r="K1607" s="34"/>
      <c r="L1607" s="35"/>
      <c r="M1607" s="36"/>
      <c r="N1607" s="37"/>
      <c r="O1607" s="37"/>
      <c r="P1607" s="37"/>
      <c r="Q1607" s="38"/>
      <c r="R1607" s="38"/>
      <c r="S1607" s="37"/>
      <c r="T1607" s="39"/>
      <c r="U1607" s="39"/>
      <c r="V1607" s="40"/>
      <c r="X1607" t="str">
        <f>IF(('1 - Cover page'!$B$9-M1607)&lt;6,"&lt;=5 Days","&gt;5 Days")</f>
        <v>&lt;=5 Days</v>
      </c>
      <c r="Y1607" t="str">
        <f>IF(('1 - Cover page'!$B$9-M1607)=0,"0", IF(('1 - Cover page'!$B$9-M1607)= 1,"1", IF(('1 - Cover page'!$B$9-M1607)= 2,"2", IF(('1 - Cover page'!$B$9-M1607)= 3,"3", IF(('1 - Cover page'!$B$9-M1607)= 4,"4", IF(('1 - Cover page'!$B$9-M1607)= 5,"5", IF(('1 - Cover page'!$B$9-M1607)= 6,"6", IF(('1 - Cover page'!$B$9-M1607)= 7,"7", IF(('1 - Cover page'!$B$9-M1607)= 8,"8", IF(('1 - Cover page'!$B$9-M1607)= 9,"9", IF(('1 - Cover page'!$B$9-M1607)= 10,"10", IF(('1 - Cover page'!$B$9-M1607)= 11,"11", IF(('1 - Cover page'!$B$9-M1607)= 12,"12", IF(('1 - Cover page'!$B$9-M1607)= 13,"13", IF(('1 - Cover page'!$B$9-M1607)= 14,"14", IF(('1 - Cover page'!$B$9-M1607)= 15,"15",  ""))))))))))))))))</f>
        <v>0</v>
      </c>
      <c r="Z1607" t="str">
        <f>IF(('1 - Cover page'!$B$9-I1607)=0,"0", IF(('1 - Cover page'!$B$9-I1607)= 1,"1", IF(('1 - Cover page'!$B$9-I1607)= 2,"2", IF(('1 - Cover page'!$B$9-I1607)= 3,"3", IF(('1 - Cover page'!$B$9-I1607)= 4,"4", IF(('1 - Cover page'!$B$9-I1607)= 5,"5", IF(('1 - Cover page'!$B$9-I1607)= 6,"6", IF(('1 - Cover page'!$B$9-I1607)= 7,"7", IF(('1 - Cover page'!$B$9-I1607)= 8,"8", IF(('1 - Cover page'!$B$9-I1607)= 9,"9", IF(('1 - Cover page'!$B$9-I1607)= 10,"10", IF(('1 - Cover page'!$B$9-I1607)= 11,"11", IF(('1 - Cover page'!$B$9-I1607)= 12,"12", IF(('1 - Cover page'!$B$9-I1607)= 13,"13", IF(('1 - Cover page'!$B$9-I1607)= 14,"14", IF(('1 - Cover page'!$B$9-I1607)= 15,"15",  ""))))))))))))))))</f>
        <v>0</v>
      </c>
      <c r="AA1607" t="e">
        <f>VLOOKUP(E1607,'Age group'!$A$2:$B$7,2,TRUE)</f>
        <v>#N/A</v>
      </c>
    </row>
    <row r="1608" spans="1:27" ht="12.75" x14ac:dyDescent="0.2">
      <c r="A1608" s="30">
        <v>1605</v>
      </c>
      <c r="B1608" s="31"/>
      <c r="C1608" s="31"/>
      <c r="D1608" s="32"/>
      <c r="E1608" s="104"/>
      <c r="F1608" s="31"/>
      <c r="G1608" s="31"/>
      <c r="H1608" s="33"/>
      <c r="I1608" s="16"/>
      <c r="J1608" s="34"/>
      <c r="K1608" s="34"/>
      <c r="L1608" s="35"/>
      <c r="M1608" s="36"/>
      <c r="N1608" s="37"/>
      <c r="O1608" s="37"/>
      <c r="P1608" s="37"/>
      <c r="Q1608" s="38"/>
      <c r="R1608" s="38"/>
      <c r="S1608" s="37"/>
      <c r="T1608" s="39"/>
      <c r="U1608" s="39"/>
      <c r="V1608" s="40"/>
      <c r="X1608" t="str">
        <f>IF(('1 - Cover page'!$B$9-M1608)&lt;6,"&lt;=5 Days","&gt;5 Days")</f>
        <v>&lt;=5 Days</v>
      </c>
      <c r="Y1608" t="str">
        <f>IF(('1 - Cover page'!$B$9-M1608)=0,"0", IF(('1 - Cover page'!$B$9-M1608)= 1,"1", IF(('1 - Cover page'!$B$9-M1608)= 2,"2", IF(('1 - Cover page'!$B$9-M1608)= 3,"3", IF(('1 - Cover page'!$B$9-M1608)= 4,"4", IF(('1 - Cover page'!$B$9-M1608)= 5,"5", IF(('1 - Cover page'!$B$9-M1608)= 6,"6", IF(('1 - Cover page'!$B$9-M1608)= 7,"7", IF(('1 - Cover page'!$B$9-M1608)= 8,"8", IF(('1 - Cover page'!$B$9-M1608)= 9,"9", IF(('1 - Cover page'!$B$9-M1608)= 10,"10", IF(('1 - Cover page'!$B$9-M1608)= 11,"11", IF(('1 - Cover page'!$B$9-M1608)= 12,"12", IF(('1 - Cover page'!$B$9-M1608)= 13,"13", IF(('1 - Cover page'!$B$9-M1608)= 14,"14", IF(('1 - Cover page'!$B$9-M1608)= 15,"15",  ""))))))))))))))))</f>
        <v>0</v>
      </c>
      <c r="Z1608" t="str">
        <f>IF(('1 - Cover page'!$B$9-I1608)=0,"0", IF(('1 - Cover page'!$B$9-I1608)= 1,"1", IF(('1 - Cover page'!$B$9-I1608)= 2,"2", IF(('1 - Cover page'!$B$9-I1608)= 3,"3", IF(('1 - Cover page'!$B$9-I1608)= 4,"4", IF(('1 - Cover page'!$B$9-I1608)= 5,"5", IF(('1 - Cover page'!$B$9-I1608)= 6,"6", IF(('1 - Cover page'!$B$9-I1608)= 7,"7", IF(('1 - Cover page'!$B$9-I1608)= 8,"8", IF(('1 - Cover page'!$B$9-I1608)= 9,"9", IF(('1 - Cover page'!$B$9-I1608)= 10,"10", IF(('1 - Cover page'!$B$9-I1608)= 11,"11", IF(('1 - Cover page'!$B$9-I1608)= 12,"12", IF(('1 - Cover page'!$B$9-I1608)= 13,"13", IF(('1 - Cover page'!$B$9-I1608)= 14,"14", IF(('1 - Cover page'!$B$9-I1608)= 15,"15",  ""))))))))))))))))</f>
        <v>0</v>
      </c>
      <c r="AA1608" t="e">
        <f>VLOOKUP(E1608,'Age group'!$A$2:$B$7,2,TRUE)</f>
        <v>#N/A</v>
      </c>
    </row>
    <row r="1609" spans="1:27" ht="12.75" x14ac:dyDescent="0.2">
      <c r="A1609" s="30">
        <v>1606</v>
      </c>
      <c r="B1609" s="31"/>
      <c r="C1609" s="31"/>
      <c r="D1609" s="32"/>
      <c r="E1609" s="104"/>
      <c r="F1609" s="31"/>
      <c r="G1609" s="31"/>
      <c r="H1609" s="33"/>
      <c r="I1609" s="16"/>
      <c r="J1609" s="34"/>
      <c r="K1609" s="34"/>
      <c r="L1609" s="35"/>
      <c r="M1609" s="36"/>
      <c r="N1609" s="37"/>
      <c r="O1609" s="37"/>
      <c r="P1609" s="37"/>
      <c r="Q1609" s="38"/>
      <c r="R1609" s="38"/>
      <c r="S1609" s="37"/>
      <c r="T1609" s="39"/>
      <c r="U1609" s="39"/>
      <c r="V1609" s="40"/>
      <c r="X1609" t="str">
        <f>IF(('1 - Cover page'!$B$9-M1609)&lt;6,"&lt;=5 Days","&gt;5 Days")</f>
        <v>&lt;=5 Days</v>
      </c>
      <c r="Y1609" t="str">
        <f>IF(('1 - Cover page'!$B$9-M1609)=0,"0", IF(('1 - Cover page'!$B$9-M1609)= 1,"1", IF(('1 - Cover page'!$B$9-M1609)= 2,"2", IF(('1 - Cover page'!$B$9-M1609)= 3,"3", IF(('1 - Cover page'!$B$9-M1609)= 4,"4", IF(('1 - Cover page'!$B$9-M1609)= 5,"5", IF(('1 - Cover page'!$B$9-M1609)= 6,"6", IF(('1 - Cover page'!$B$9-M1609)= 7,"7", IF(('1 - Cover page'!$B$9-M1609)= 8,"8", IF(('1 - Cover page'!$B$9-M1609)= 9,"9", IF(('1 - Cover page'!$B$9-M1609)= 10,"10", IF(('1 - Cover page'!$B$9-M1609)= 11,"11", IF(('1 - Cover page'!$B$9-M1609)= 12,"12", IF(('1 - Cover page'!$B$9-M1609)= 13,"13", IF(('1 - Cover page'!$B$9-M1609)= 14,"14", IF(('1 - Cover page'!$B$9-M1609)= 15,"15",  ""))))))))))))))))</f>
        <v>0</v>
      </c>
      <c r="Z1609" t="str">
        <f>IF(('1 - Cover page'!$B$9-I1609)=0,"0", IF(('1 - Cover page'!$B$9-I1609)= 1,"1", IF(('1 - Cover page'!$B$9-I1609)= 2,"2", IF(('1 - Cover page'!$B$9-I1609)= 3,"3", IF(('1 - Cover page'!$B$9-I1609)= 4,"4", IF(('1 - Cover page'!$B$9-I1609)= 5,"5", IF(('1 - Cover page'!$B$9-I1609)= 6,"6", IF(('1 - Cover page'!$B$9-I1609)= 7,"7", IF(('1 - Cover page'!$B$9-I1609)= 8,"8", IF(('1 - Cover page'!$B$9-I1609)= 9,"9", IF(('1 - Cover page'!$B$9-I1609)= 10,"10", IF(('1 - Cover page'!$B$9-I1609)= 11,"11", IF(('1 - Cover page'!$B$9-I1609)= 12,"12", IF(('1 - Cover page'!$B$9-I1609)= 13,"13", IF(('1 - Cover page'!$B$9-I1609)= 14,"14", IF(('1 - Cover page'!$B$9-I1609)= 15,"15",  ""))))))))))))))))</f>
        <v>0</v>
      </c>
      <c r="AA1609" t="e">
        <f>VLOOKUP(E1609,'Age group'!$A$2:$B$7,2,TRUE)</f>
        <v>#N/A</v>
      </c>
    </row>
    <row r="1610" spans="1:27" ht="12.75" x14ac:dyDescent="0.2">
      <c r="A1610" s="30">
        <v>1607</v>
      </c>
      <c r="B1610" s="31"/>
      <c r="C1610" s="31"/>
      <c r="D1610" s="32"/>
      <c r="E1610" s="104"/>
      <c r="F1610" s="31"/>
      <c r="G1610" s="31"/>
      <c r="H1610" s="33"/>
      <c r="I1610" s="16"/>
      <c r="J1610" s="34"/>
      <c r="K1610" s="34"/>
      <c r="L1610" s="35"/>
      <c r="M1610" s="36"/>
      <c r="N1610" s="37"/>
      <c r="O1610" s="37"/>
      <c r="P1610" s="37"/>
      <c r="Q1610" s="38"/>
      <c r="R1610" s="38"/>
      <c r="S1610" s="37"/>
      <c r="T1610" s="39"/>
      <c r="U1610" s="39"/>
      <c r="V1610" s="40"/>
      <c r="X1610" t="str">
        <f>IF(('1 - Cover page'!$B$9-M1610)&lt;6,"&lt;=5 Days","&gt;5 Days")</f>
        <v>&lt;=5 Days</v>
      </c>
      <c r="Y1610" t="str">
        <f>IF(('1 - Cover page'!$B$9-M1610)=0,"0", IF(('1 - Cover page'!$B$9-M1610)= 1,"1", IF(('1 - Cover page'!$B$9-M1610)= 2,"2", IF(('1 - Cover page'!$B$9-M1610)= 3,"3", IF(('1 - Cover page'!$B$9-M1610)= 4,"4", IF(('1 - Cover page'!$B$9-M1610)= 5,"5", IF(('1 - Cover page'!$B$9-M1610)= 6,"6", IF(('1 - Cover page'!$B$9-M1610)= 7,"7", IF(('1 - Cover page'!$B$9-M1610)= 8,"8", IF(('1 - Cover page'!$B$9-M1610)= 9,"9", IF(('1 - Cover page'!$B$9-M1610)= 10,"10", IF(('1 - Cover page'!$B$9-M1610)= 11,"11", IF(('1 - Cover page'!$B$9-M1610)= 12,"12", IF(('1 - Cover page'!$B$9-M1610)= 13,"13", IF(('1 - Cover page'!$B$9-M1610)= 14,"14", IF(('1 - Cover page'!$B$9-M1610)= 15,"15",  ""))))))))))))))))</f>
        <v>0</v>
      </c>
      <c r="Z1610" t="str">
        <f>IF(('1 - Cover page'!$B$9-I1610)=0,"0", IF(('1 - Cover page'!$B$9-I1610)= 1,"1", IF(('1 - Cover page'!$B$9-I1610)= 2,"2", IF(('1 - Cover page'!$B$9-I1610)= 3,"3", IF(('1 - Cover page'!$B$9-I1610)= 4,"4", IF(('1 - Cover page'!$B$9-I1610)= 5,"5", IF(('1 - Cover page'!$B$9-I1610)= 6,"6", IF(('1 - Cover page'!$B$9-I1610)= 7,"7", IF(('1 - Cover page'!$B$9-I1610)= 8,"8", IF(('1 - Cover page'!$B$9-I1610)= 9,"9", IF(('1 - Cover page'!$B$9-I1610)= 10,"10", IF(('1 - Cover page'!$B$9-I1610)= 11,"11", IF(('1 - Cover page'!$B$9-I1610)= 12,"12", IF(('1 - Cover page'!$B$9-I1610)= 13,"13", IF(('1 - Cover page'!$B$9-I1610)= 14,"14", IF(('1 - Cover page'!$B$9-I1610)= 15,"15",  ""))))))))))))))))</f>
        <v>0</v>
      </c>
      <c r="AA1610" t="e">
        <f>VLOOKUP(E1610,'Age group'!$A$2:$B$7,2,TRUE)</f>
        <v>#N/A</v>
      </c>
    </row>
    <row r="1611" spans="1:27" ht="12.75" x14ac:dyDescent="0.2">
      <c r="A1611" s="30">
        <v>1608</v>
      </c>
      <c r="B1611" s="31"/>
      <c r="C1611" s="31"/>
      <c r="D1611" s="32"/>
      <c r="E1611" s="104"/>
      <c r="F1611" s="31"/>
      <c r="G1611" s="31"/>
      <c r="H1611" s="33"/>
      <c r="I1611" s="16"/>
      <c r="J1611" s="34"/>
      <c r="K1611" s="34"/>
      <c r="L1611" s="35"/>
      <c r="M1611" s="36"/>
      <c r="N1611" s="37"/>
      <c r="O1611" s="37"/>
      <c r="P1611" s="37"/>
      <c r="Q1611" s="38"/>
      <c r="R1611" s="38"/>
      <c r="S1611" s="37"/>
      <c r="T1611" s="39"/>
      <c r="U1611" s="39"/>
      <c r="V1611" s="40"/>
      <c r="X1611" t="str">
        <f>IF(('1 - Cover page'!$B$9-M1611)&lt;6,"&lt;=5 Days","&gt;5 Days")</f>
        <v>&lt;=5 Days</v>
      </c>
      <c r="Y1611" t="str">
        <f>IF(('1 - Cover page'!$B$9-M1611)=0,"0", IF(('1 - Cover page'!$B$9-M1611)= 1,"1", IF(('1 - Cover page'!$B$9-M1611)= 2,"2", IF(('1 - Cover page'!$B$9-M1611)= 3,"3", IF(('1 - Cover page'!$B$9-M1611)= 4,"4", IF(('1 - Cover page'!$B$9-M1611)= 5,"5", IF(('1 - Cover page'!$B$9-M1611)= 6,"6", IF(('1 - Cover page'!$B$9-M1611)= 7,"7", IF(('1 - Cover page'!$B$9-M1611)= 8,"8", IF(('1 - Cover page'!$B$9-M1611)= 9,"9", IF(('1 - Cover page'!$B$9-M1611)= 10,"10", IF(('1 - Cover page'!$B$9-M1611)= 11,"11", IF(('1 - Cover page'!$B$9-M1611)= 12,"12", IF(('1 - Cover page'!$B$9-M1611)= 13,"13", IF(('1 - Cover page'!$B$9-M1611)= 14,"14", IF(('1 - Cover page'!$B$9-M1611)= 15,"15",  ""))))))))))))))))</f>
        <v>0</v>
      </c>
      <c r="Z1611" t="str">
        <f>IF(('1 - Cover page'!$B$9-I1611)=0,"0", IF(('1 - Cover page'!$B$9-I1611)= 1,"1", IF(('1 - Cover page'!$B$9-I1611)= 2,"2", IF(('1 - Cover page'!$B$9-I1611)= 3,"3", IF(('1 - Cover page'!$B$9-I1611)= 4,"4", IF(('1 - Cover page'!$B$9-I1611)= 5,"5", IF(('1 - Cover page'!$B$9-I1611)= 6,"6", IF(('1 - Cover page'!$B$9-I1611)= 7,"7", IF(('1 - Cover page'!$B$9-I1611)= 8,"8", IF(('1 - Cover page'!$B$9-I1611)= 9,"9", IF(('1 - Cover page'!$B$9-I1611)= 10,"10", IF(('1 - Cover page'!$B$9-I1611)= 11,"11", IF(('1 - Cover page'!$B$9-I1611)= 12,"12", IF(('1 - Cover page'!$B$9-I1611)= 13,"13", IF(('1 - Cover page'!$B$9-I1611)= 14,"14", IF(('1 - Cover page'!$B$9-I1611)= 15,"15",  ""))))))))))))))))</f>
        <v>0</v>
      </c>
      <c r="AA1611" t="e">
        <f>VLOOKUP(E1611,'Age group'!$A$2:$B$7,2,TRUE)</f>
        <v>#N/A</v>
      </c>
    </row>
    <row r="1612" spans="1:27" ht="12.75" x14ac:dyDescent="0.2">
      <c r="A1612" s="30">
        <v>1609</v>
      </c>
      <c r="B1612" s="31"/>
      <c r="C1612" s="31"/>
      <c r="D1612" s="32"/>
      <c r="E1612" s="104"/>
      <c r="F1612" s="31"/>
      <c r="G1612" s="31"/>
      <c r="H1612" s="33"/>
      <c r="I1612" s="16"/>
      <c r="J1612" s="34"/>
      <c r="K1612" s="34"/>
      <c r="L1612" s="35"/>
      <c r="M1612" s="36"/>
      <c r="N1612" s="37"/>
      <c r="O1612" s="37"/>
      <c r="P1612" s="37"/>
      <c r="Q1612" s="38"/>
      <c r="R1612" s="38"/>
      <c r="S1612" s="37"/>
      <c r="T1612" s="39"/>
      <c r="U1612" s="39"/>
      <c r="V1612" s="40"/>
      <c r="X1612" t="str">
        <f>IF(('1 - Cover page'!$B$9-M1612)&lt;6,"&lt;=5 Days","&gt;5 Days")</f>
        <v>&lt;=5 Days</v>
      </c>
      <c r="Y1612" t="str">
        <f>IF(('1 - Cover page'!$B$9-M1612)=0,"0", IF(('1 - Cover page'!$B$9-M1612)= 1,"1", IF(('1 - Cover page'!$B$9-M1612)= 2,"2", IF(('1 - Cover page'!$B$9-M1612)= 3,"3", IF(('1 - Cover page'!$B$9-M1612)= 4,"4", IF(('1 - Cover page'!$B$9-M1612)= 5,"5", IF(('1 - Cover page'!$B$9-M1612)= 6,"6", IF(('1 - Cover page'!$B$9-M1612)= 7,"7", IF(('1 - Cover page'!$B$9-M1612)= 8,"8", IF(('1 - Cover page'!$B$9-M1612)= 9,"9", IF(('1 - Cover page'!$B$9-M1612)= 10,"10", IF(('1 - Cover page'!$B$9-M1612)= 11,"11", IF(('1 - Cover page'!$B$9-M1612)= 12,"12", IF(('1 - Cover page'!$B$9-M1612)= 13,"13", IF(('1 - Cover page'!$B$9-M1612)= 14,"14", IF(('1 - Cover page'!$B$9-M1612)= 15,"15",  ""))))))))))))))))</f>
        <v>0</v>
      </c>
      <c r="Z1612" t="str">
        <f>IF(('1 - Cover page'!$B$9-I1612)=0,"0", IF(('1 - Cover page'!$B$9-I1612)= 1,"1", IF(('1 - Cover page'!$B$9-I1612)= 2,"2", IF(('1 - Cover page'!$B$9-I1612)= 3,"3", IF(('1 - Cover page'!$B$9-I1612)= 4,"4", IF(('1 - Cover page'!$B$9-I1612)= 5,"5", IF(('1 - Cover page'!$B$9-I1612)= 6,"6", IF(('1 - Cover page'!$B$9-I1612)= 7,"7", IF(('1 - Cover page'!$B$9-I1612)= 8,"8", IF(('1 - Cover page'!$B$9-I1612)= 9,"9", IF(('1 - Cover page'!$B$9-I1612)= 10,"10", IF(('1 - Cover page'!$B$9-I1612)= 11,"11", IF(('1 - Cover page'!$B$9-I1612)= 12,"12", IF(('1 - Cover page'!$B$9-I1612)= 13,"13", IF(('1 - Cover page'!$B$9-I1612)= 14,"14", IF(('1 - Cover page'!$B$9-I1612)= 15,"15",  ""))))))))))))))))</f>
        <v>0</v>
      </c>
      <c r="AA1612" t="e">
        <f>VLOOKUP(E1612,'Age group'!$A$2:$B$7,2,TRUE)</f>
        <v>#N/A</v>
      </c>
    </row>
    <row r="1613" spans="1:27" ht="12.75" x14ac:dyDescent="0.2">
      <c r="A1613" s="30">
        <v>1610</v>
      </c>
      <c r="B1613" s="31"/>
      <c r="C1613" s="31"/>
      <c r="D1613" s="32"/>
      <c r="E1613" s="104"/>
      <c r="F1613" s="31"/>
      <c r="G1613" s="31"/>
      <c r="H1613" s="33"/>
      <c r="I1613" s="16"/>
      <c r="J1613" s="34"/>
      <c r="K1613" s="34"/>
      <c r="L1613" s="35"/>
      <c r="M1613" s="36"/>
      <c r="N1613" s="37"/>
      <c r="O1613" s="37"/>
      <c r="P1613" s="37"/>
      <c r="Q1613" s="38"/>
      <c r="R1613" s="38"/>
      <c r="S1613" s="37"/>
      <c r="T1613" s="39"/>
      <c r="U1613" s="39"/>
      <c r="V1613" s="40"/>
      <c r="X1613" t="str">
        <f>IF(('1 - Cover page'!$B$9-M1613)&lt;6,"&lt;=5 Days","&gt;5 Days")</f>
        <v>&lt;=5 Days</v>
      </c>
      <c r="Y1613" t="str">
        <f>IF(('1 - Cover page'!$B$9-M1613)=0,"0", IF(('1 - Cover page'!$B$9-M1613)= 1,"1", IF(('1 - Cover page'!$B$9-M1613)= 2,"2", IF(('1 - Cover page'!$B$9-M1613)= 3,"3", IF(('1 - Cover page'!$B$9-M1613)= 4,"4", IF(('1 - Cover page'!$B$9-M1613)= 5,"5", IF(('1 - Cover page'!$B$9-M1613)= 6,"6", IF(('1 - Cover page'!$B$9-M1613)= 7,"7", IF(('1 - Cover page'!$B$9-M1613)= 8,"8", IF(('1 - Cover page'!$B$9-M1613)= 9,"9", IF(('1 - Cover page'!$B$9-M1613)= 10,"10", IF(('1 - Cover page'!$B$9-M1613)= 11,"11", IF(('1 - Cover page'!$B$9-M1613)= 12,"12", IF(('1 - Cover page'!$B$9-M1613)= 13,"13", IF(('1 - Cover page'!$B$9-M1613)= 14,"14", IF(('1 - Cover page'!$B$9-M1613)= 15,"15",  ""))))))))))))))))</f>
        <v>0</v>
      </c>
      <c r="Z1613" t="str">
        <f>IF(('1 - Cover page'!$B$9-I1613)=0,"0", IF(('1 - Cover page'!$B$9-I1613)= 1,"1", IF(('1 - Cover page'!$B$9-I1613)= 2,"2", IF(('1 - Cover page'!$B$9-I1613)= 3,"3", IF(('1 - Cover page'!$B$9-I1613)= 4,"4", IF(('1 - Cover page'!$B$9-I1613)= 5,"5", IF(('1 - Cover page'!$B$9-I1613)= 6,"6", IF(('1 - Cover page'!$B$9-I1613)= 7,"7", IF(('1 - Cover page'!$B$9-I1613)= 8,"8", IF(('1 - Cover page'!$B$9-I1613)= 9,"9", IF(('1 - Cover page'!$B$9-I1613)= 10,"10", IF(('1 - Cover page'!$B$9-I1613)= 11,"11", IF(('1 - Cover page'!$B$9-I1613)= 12,"12", IF(('1 - Cover page'!$B$9-I1613)= 13,"13", IF(('1 - Cover page'!$B$9-I1613)= 14,"14", IF(('1 - Cover page'!$B$9-I1613)= 15,"15",  ""))))))))))))))))</f>
        <v>0</v>
      </c>
      <c r="AA1613" t="e">
        <f>VLOOKUP(E1613,'Age group'!$A$2:$B$7,2,TRUE)</f>
        <v>#N/A</v>
      </c>
    </row>
    <row r="1614" spans="1:27" ht="12.75" x14ac:dyDescent="0.2">
      <c r="A1614" s="30">
        <v>1611</v>
      </c>
      <c r="B1614" s="31"/>
      <c r="C1614" s="31"/>
      <c r="D1614" s="32"/>
      <c r="E1614" s="104"/>
      <c r="F1614" s="31"/>
      <c r="G1614" s="31"/>
      <c r="H1614" s="33"/>
      <c r="I1614" s="16"/>
      <c r="J1614" s="34"/>
      <c r="K1614" s="34"/>
      <c r="L1614" s="35"/>
      <c r="M1614" s="36"/>
      <c r="N1614" s="37"/>
      <c r="O1614" s="37"/>
      <c r="P1614" s="37"/>
      <c r="Q1614" s="38"/>
      <c r="R1614" s="38"/>
      <c r="S1614" s="37"/>
      <c r="T1614" s="39"/>
      <c r="U1614" s="39"/>
      <c r="V1614" s="40"/>
      <c r="X1614" t="str">
        <f>IF(('1 - Cover page'!$B$9-M1614)&lt;6,"&lt;=5 Days","&gt;5 Days")</f>
        <v>&lt;=5 Days</v>
      </c>
      <c r="Y1614" t="str">
        <f>IF(('1 - Cover page'!$B$9-M1614)=0,"0", IF(('1 - Cover page'!$B$9-M1614)= 1,"1", IF(('1 - Cover page'!$B$9-M1614)= 2,"2", IF(('1 - Cover page'!$B$9-M1614)= 3,"3", IF(('1 - Cover page'!$B$9-M1614)= 4,"4", IF(('1 - Cover page'!$B$9-M1614)= 5,"5", IF(('1 - Cover page'!$B$9-M1614)= 6,"6", IF(('1 - Cover page'!$B$9-M1614)= 7,"7", IF(('1 - Cover page'!$B$9-M1614)= 8,"8", IF(('1 - Cover page'!$B$9-M1614)= 9,"9", IF(('1 - Cover page'!$B$9-M1614)= 10,"10", IF(('1 - Cover page'!$B$9-M1614)= 11,"11", IF(('1 - Cover page'!$B$9-M1614)= 12,"12", IF(('1 - Cover page'!$B$9-M1614)= 13,"13", IF(('1 - Cover page'!$B$9-M1614)= 14,"14", IF(('1 - Cover page'!$B$9-M1614)= 15,"15",  ""))))))))))))))))</f>
        <v>0</v>
      </c>
      <c r="Z1614" t="str">
        <f>IF(('1 - Cover page'!$B$9-I1614)=0,"0", IF(('1 - Cover page'!$B$9-I1614)= 1,"1", IF(('1 - Cover page'!$B$9-I1614)= 2,"2", IF(('1 - Cover page'!$B$9-I1614)= 3,"3", IF(('1 - Cover page'!$B$9-I1614)= 4,"4", IF(('1 - Cover page'!$B$9-I1614)= 5,"5", IF(('1 - Cover page'!$B$9-I1614)= 6,"6", IF(('1 - Cover page'!$B$9-I1614)= 7,"7", IF(('1 - Cover page'!$B$9-I1614)= 8,"8", IF(('1 - Cover page'!$B$9-I1614)= 9,"9", IF(('1 - Cover page'!$B$9-I1614)= 10,"10", IF(('1 - Cover page'!$B$9-I1614)= 11,"11", IF(('1 - Cover page'!$B$9-I1614)= 12,"12", IF(('1 - Cover page'!$B$9-I1614)= 13,"13", IF(('1 - Cover page'!$B$9-I1614)= 14,"14", IF(('1 - Cover page'!$B$9-I1614)= 15,"15",  ""))))))))))))))))</f>
        <v>0</v>
      </c>
      <c r="AA1614" t="e">
        <f>VLOOKUP(E1614,'Age group'!$A$2:$B$7,2,TRUE)</f>
        <v>#N/A</v>
      </c>
    </row>
    <row r="1615" spans="1:27" ht="12.75" x14ac:dyDescent="0.2">
      <c r="A1615" s="30">
        <v>1612</v>
      </c>
      <c r="B1615" s="31"/>
      <c r="C1615" s="31"/>
      <c r="D1615" s="32"/>
      <c r="E1615" s="104"/>
      <c r="F1615" s="31"/>
      <c r="G1615" s="31"/>
      <c r="H1615" s="33"/>
      <c r="I1615" s="16"/>
      <c r="J1615" s="34"/>
      <c r="K1615" s="34"/>
      <c r="L1615" s="35"/>
      <c r="M1615" s="36"/>
      <c r="N1615" s="37"/>
      <c r="O1615" s="37"/>
      <c r="P1615" s="37"/>
      <c r="Q1615" s="38"/>
      <c r="R1615" s="38"/>
      <c r="S1615" s="37"/>
      <c r="T1615" s="39"/>
      <c r="U1615" s="39"/>
      <c r="V1615" s="40"/>
      <c r="X1615" t="str">
        <f>IF(('1 - Cover page'!$B$9-M1615)&lt;6,"&lt;=5 Days","&gt;5 Days")</f>
        <v>&lt;=5 Days</v>
      </c>
      <c r="Y1615" t="str">
        <f>IF(('1 - Cover page'!$B$9-M1615)=0,"0", IF(('1 - Cover page'!$B$9-M1615)= 1,"1", IF(('1 - Cover page'!$B$9-M1615)= 2,"2", IF(('1 - Cover page'!$B$9-M1615)= 3,"3", IF(('1 - Cover page'!$B$9-M1615)= 4,"4", IF(('1 - Cover page'!$B$9-M1615)= 5,"5", IF(('1 - Cover page'!$B$9-M1615)= 6,"6", IF(('1 - Cover page'!$B$9-M1615)= 7,"7", IF(('1 - Cover page'!$B$9-M1615)= 8,"8", IF(('1 - Cover page'!$B$9-M1615)= 9,"9", IF(('1 - Cover page'!$B$9-M1615)= 10,"10", IF(('1 - Cover page'!$B$9-M1615)= 11,"11", IF(('1 - Cover page'!$B$9-M1615)= 12,"12", IF(('1 - Cover page'!$B$9-M1615)= 13,"13", IF(('1 - Cover page'!$B$9-M1615)= 14,"14", IF(('1 - Cover page'!$B$9-M1615)= 15,"15",  ""))))))))))))))))</f>
        <v>0</v>
      </c>
      <c r="Z1615" t="str">
        <f>IF(('1 - Cover page'!$B$9-I1615)=0,"0", IF(('1 - Cover page'!$B$9-I1615)= 1,"1", IF(('1 - Cover page'!$B$9-I1615)= 2,"2", IF(('1 - Cover page'!$B$9-I1615)= 3,"3", IF(('1 - Cover page'!$B$9-I1615)= 4,"4", IF(('1 - Cover page'!$B$9-I1615)= 5,"5", IF(('1 - Cover page'!$B$9-I1615)= 6,"6", IF(('1 - Cover page'!$B$9-I1615)= 7,"7", IF(('1 - Cover page'!$B$9-I1615)= 8,"8", IF(('1 - Cover page'!$B$9-I1615)= 9,"9", IF(('1 - Cover page'!$B$9-I1615)= 10,"10", IF(('1 - Cover page'!$B$9-I1615)= 11,"11", IF(('1 - Cover page'!$B$9-I1615)= 12,"12", IF(('1 - Cover page'!$B$9-I1615)= 13,"13", IF(('1 - Cover page'!$B$9-I1615)= 14,"14", IF(('1 - Cover page'!$B$9-I1615)= 15,"15",  ""))))))))))))))))</f>
        <v>0</v>
      </c>
      <c r="AA1615" t="e">
        <f>VLOOKUP(E1615,'Age group'!$A$2:$B$7,2,TRUE)</f>
        <v>#N/A</v>
      </c>
    </row>
    <row r="1616" spans="1:27" ht="12.75" x14ac:dyDescent="0.2">
      <c r="A1616" s="30">
        <v>1613</v>
      </c>
      <c r="B1616" s="31"/>
      <c r="C1616" s="31"/>
      <c r="D1616" s="32"/>
      <c r="E1616" s="104"/>
      <c r="F1616" s="31"/>
      <c r="G1616" s="31"/>
      <c r="H1616" s="33"/>
      <c r="I1616" s="16"/>
      <c r="J1616" s="34"/>
      <c r="K1616" s="34"/>
      <c r="L1616" s="35"/>
      <c r="M1616" s="36"/>
      <c r="N1616" s="37"/>
      <c r="O1616" s="37"/>
      <c r="P1616" s="37"/>
      <c r="Q1616" s="38"/>
      <c r="R1616" s="38"/>
      <c r="S1616" s="37"/>
      <c r="T1616" s="39"/>
      <c r="U1616" s="39"/>
      <c r="V1616" s="40"/>
      <c r="X1616" t="str">
        <f>IF(('1 - Cover page'!$B$9-M1616)&lt;6,"&lt;=5 Days","&gt;5 Days")</f>
        <v>&lt;=5 Days</v>
      </c>
      <c r="Y1616" t="str">
        <f>IF(('1 - Cover page'!$B$9-M1616)=0,"0", IF(('1 - Cover page'!$B$9-M1616)= 1,"1", IF(('1 - Cover page'!$B$9-M1616)= 2,"2", IF(('1 - Cover page'!$B$9-M1616)= 3,"3", IF(('1 - Cover page'!$B$9-M1616)= 4,"4", IF(('1 - Cover page'!$B$9-M1616)= 5,"5", IF(('1 - Cover page'!$B$9-M1616)= 6,"6", IF(('1 - Cover page'!$B$9-M1616)= 7,"7", IF(('1 - Cover page'!$B$9-M1616)= 8,"8", IF(('1 - Cover page'!$B$9-M1616)= 9,"9", IF(('1 - Cover page'!$B$9-M1616)= 10,"10", IF(('1 - Cover page'!$B$9-M1616)= 11,"11", IF(('1 - Cover page'!$B$9-M1616)= 12,"12", IF(('1 - Cover page'!$B$9-M1616)= 13,"13", IF(('1 - Cover page'!$B$9-M1616)= 14,"14", IF(('1 - Cover page'!$B$9-M1616)= 15,"15",  ""))))))))))))))))</f>
        <v>0</v>
      </c>
      <c r="Z1616" t="str">
        <f>IF(('1 - Cover page'!$B$9-I1616)=0,"0", IF(('1 - Cover page'!$B$9-I1616)= 1,"1", IF(('1 - Cover page'!$B$9-I1616)= 2,"2", IF(('1 - Cover page'!$B$9-I1616)= 3,"3", IF(('1 - Cover page'!$B$9-I1616)= 4,"4", IF(('1 - Cover page'!$B$9-I1616)= 5,"5", IF(('1 - Cover page'!$B$9-I1616)= 6,"6", IF(('1 - Cover page'!$B$9-I1616)= 7,"7", IF(('1 - Cover page'!$B$9-I1616)= 8,"8", IF(('1 - Cover page'!$B$9-I1616)= 9,"9", IF(('1 - Cover page'!$B$9-I1616)= 10,"10", IF(('1 - Cover page'!$B$9-I1616)= 11,"11", IF(('1 - Cover page'!$B$9-I1616)= 12,"12", IF(('1 - Cover page'!$B$9-I1616)= 13,"13", IF(('1 - Cover page'!$B$9-I1616)= 14,"14", IF(('1 - Cover page'!$B$9-I1616)= 15,"15",  ""))))))))))))))))</f>
        <v>0</v>
      </c>
      <c r="AA1616" t="e">
        <f>VLOOKUP(E1616,'Age group'!$A$2:$B$7,2,TRUE)</f>
        <v>#N/A</v>
      </c>
    </row>
    <row r="1617" spans="1:27" ht="12.75" x14ac:dyDescent="0.2">
      <c r="A1617" s="30">
        <v>1614</v>
      </c>
      <c r="B1617" s="31"/>
      <c r="C1617" s="31"/>
      <c r="D1617" s="32"/>
      <c r="E1617" s="104"/>
      <c r="F1617" s="31"/>
      <c r="G1617" s="31"/>
      <c r="H1617" s="33"/>
      <c r="I1617" s="16"/>
      <c r="J1617" s="34"/>
      <c r="K1617" s="34"/>
      <c r="L1617" s="35"/>
      <c r="M1617" s="36"/>
      <c r="N1617" s="37"/>
      <c r="O1617" s="37"/>
      <c r="P1617" s="37"/>
      <c r="Q1617" s="38"/>
      <c r="R1617" s="38"/>
      <c r="S1617" s="37"/>
      <c r="T1617" s="39"/>
      <c r="U1617" s="39"/>
      <c r="V1617" s="40"/>
      <c r="X1617" t="str">
        <f>IF(('1 - Cover page'!$B$9-M1617)&lt;6,"&lt;=5 Days","&gt;5 Days")</f>
        <v>&lt;=5 Days</v>
      </c>
      <c r="Y1617" t="str">
        <f>IF(('1 - Cover page'!$B$9-M1617)=0,"0", IF(('1 - Cover page'!$B$9-M1617)= 1,"1", IF(('1 - Cover page'!$B$9-M1617)= 2,"2", IF(('1 - Cover page'!$B$9-M1617)= 3,"3", IF(('1 - Cover page'!$B$9-M1617)= 4,"4", IF(('1 - Cover page'!$B$9-M1617)= 5,"5", IF(('1 - Cover page'!$B$9-M1617)= 6,"6", IF(('1 - Cover page'!$B$9-M1617)= 7,"7", IF(('1 - Cover page'!$B$9-M1617)= 8,"8", IF(('1 - Cover page'!$B$9-M1617)= 9,"9", IF(('1 - Cover page'!$B$9-M1617)= 10,"10", IF(('1 - Cover page'!$B$9-M1617)= 11,"11", IF(('1 - Cover page'!$B$9-M1617)= 12,"12", IF(('1 - Cover page'!$B$9-M1617)= 13,"13", IF(('1 - Cover page'!$B$9-M1617)= 14,"14", IF(('1 - Cover page'!$B$9-M1617)= 15,"15",  ""))))))))))))))))</f>
        <v>0</v>
      </c>
      <c r="Z1617" t="str">
        <f>IF(('1 - Cover page'!$B$9-I1617)=0,"0", IF(('1 - Cover page'!$B$9-I1617)= 1,"1", IF(('1 - Cover page'!$B$9-I1617)= 2,"2", IF(('1 - Cover page'!$B$9-I1617)= 3,"3", IF(('1 - Cover page'!$B$9-I1617)= 4,"4", IF(('1 - Cover page'!$B$9-I1617)= 5,"5", IF(('1 - Cover page'!$B$9-I1617)= 6,"6", IF(('1 - Cover page'!$B$9-I1617)= 7,"7", IF(('1 - Cover page'!$B$9-I1617)= 8,"8", IF(('1 - Cover page'!$B$9-I1617)= 9,"9", IF(('1 - Cover page'!$B$9-I1617)= 10,"10", IF(('1 - Cover page'!$B$9-I1617)= 11,"11", IF(('1 - Cover page'!$B$9-I1617)= 12,"12", IF(('1 - Cover page'!$B$9-I1617)= 13,"13", IF(('1 - Cover page'!$B$9-I1617)= 14,"14", IF(('1 - Cover page'!$B$9-I1617)= 15,"15",  ""))))))))))))))))</f>
        <v>0</v>
      </c>
      <c r="AA1617" t="e">
        <f>VLOOKUP(E1617,'Age group'!$A$2:$B$7,2,TRUE)</f>
        <v>#N/A</v>
      </c>
    </row>
    <row r="1618" spans="1:27" ht="12.75" x14ac:dyDescent="0.2">
      <c r="A1618" s="30">
        <v>1615</v>
      </c>
      <c r="B1618" s="31"/>
      <c r="C1618" s="31"/>
      <c r="D1618" s="32"/>
      <c r="E1618" s="104"/>
      <c r="F1618" s="31"/>
      <c r="G1618" s="31"/>
      <c r="H1618" s="33"/>
      <c r="I1618" s="16"/>
      <c r="J1618" s="34"/>
      <c r="K1618" s="34"/>
      <c r="L1618" s="35"/>
      <c r="M1618" s="36"/>
      <c r="N1618" s="37"/>
      <c r="O1618" s="37"/>
      <c r="P1618" s="37"/>
      <c r="Q1618" s="38"/>
      <c r="R1618" s="38"/>
      <c r="S1618" s="37"/>
      <c r="T1618" s="39"/>
      <c r="U1618" s="39"/>
      <c r="V1618" s="40"/>
      <c r="X1618" t="str">
        <f>IF(('1 - Cover page'!$B$9-M1618)&lt;6,"&lt;=5 Days","&gt;5 Days")</f>
        <v>&lt;=5 Days</v>
      </c>
      <c r="Y1618" t="str">
        <f>IF(('1 - Cover page'!$B$9-M1618)=0,"0", IF(('1 - Cover page'!$B$9-M1618)= 1,"1", IF(('1 - Cover page'!$B$9-M1618)= 2,"2", IF(('1 - Cover page'!$B$9-M1618)= 3,"3", IF(('1 - Cover page'!$B$9-M1618)= 4,"4", IF(('1 - Cover page'!$B$9-M1618)= 5,"5", IF(('1 - Cover page'!$B$9-M1618)= 6,"6", IF(('1 - Cover page'!$B$9-M1618)= 7,"7", IF(('1 - Cover page'!$B$9-M1618)= 8,"8", IF(('1 - Cover page'!$B$9-M1618)= 9,"9", IF(('1 - Cover page'!$B$9-M1618)= 10,"10", IF(('1 - Cover page'!$B$9-M1618)= 11,"11", IF(('1 - Cover page'!$B$9-M1618)= 12,"12", IF(('1 - Cover page'!$B$9-M1618)= 13,"13", IF(('1 - Cover page'!$B$9-M1618)= 14,"14", IF(('1 - Cover page'!$B$9-M1618)= 15,"15",  ""))))))))))))))))</f>
        <v>0</v>
      </c>
      <c r="Z1618" t="str">
        <f>IF(('1 - Cover page'!$B$9-I1618)=0,"0", IF(('1 - Cover page'!$B$9-I1618)= 1,"1", IF(('1 - Cover page'!$B$9-I1618)= 2,"2", IF(('1 - Cover page'!$B$9-I1618)= 3,"3", IF(('1 - Cover page'!$B$9-I1618)= 4,"4", IF(('1 - Cover page'!$B$9-I1618)= 5,"5", IF(('1 - Cover page'!$B$9-I1618)= 6,"6", IF(('1 - Cover page'!$B$9-I1618)= 7,"7", IF(('1 - Cover page'!$B$9-I1618)= 8,"8", IF(('1 - Cover page'!$B$9-I1618)= 9,"9", IF(('1 - Cover page'!$B$9-I1618)= 10,"10", IF(('1 - Cover page'!$B$9-I1618)= 11,"11", IF(('1 - Cover page'!$B$9-I1618)= 12,"12", IF(('1 - Cover page'!$B$9-I1618)= 13,"13", IF(('1 - Cover page'!$B$9-I1618)= 14,"14", IF(('1 - Cover page'!$B$9-I1618)= 15,"15",  ""))))))))))))))))</f>
        <v>0</v>
      </c>
      <c r="AA1618" t="e">
        <f>VLOOKUP(E1618,'Age group'!$A$2:$B$7,2,TRUE)</f>
        <v>#N/A</v>
      </c>
    </row>
    <row r="1619" spans="1:27" ht="12.75" x14ac:dyDescent="0.2">
      <c r="A1619" s="30">
        <v>1616</v>
      </c>
      <c r="B1619" s="31"/>
      <c r="C1619" s="31"/>
      <c r="D1619" s="32"/>
      <c r="E1619" s="104"/>
      <c r="F1619" s="31"/>
      <c r="G1619" s="31"/>
      <c r="H1619" s="33"/>
      <c r="I1619" s="16"/>
      <c r="J1619" s="34"/>
      <c r="K1619" s="34"/>
      <c r="L1619" s="35"/>
      <c r="M1619" s="36"/>
      <c r="N1619" s="37"/>
      <c r="O1619" s="37"/>
      <c r="P1619" s="37"/>
      <c r="Q1619" s="38"/>
      <c r="R1619" s="38"/>
      <c r="S1619" s="37"/>
      <c r="T1619" s="39"/>
      <c r="U1619" s="39"/>
      <c r="V1619" s="40"/>
      <c r="X1619" t="str">
        <f>IF(('1 - Cover page'!$B$9-M1619)&lt;6,"&lt;=5 Days","&gt;5 Days")</f>
        <v>&lt;=5 Days</v>
      </c>
      <c r="Y1619" t="str">
        <f>IF(('1 - Cover page'!$B$9-M1619)=0,"0", IF(('1 - Cover page'!$B$9-M1619)= 1,"1", IF(('1 - Cover page'!$B$9-M1619)= 2,"2", IF(('1 - Cover page'!$B$9-M1619)= 3,"3", IF(('1 - Cover page'!$B$9-M1619)= 4,"4", IF(('1 - Cover page'!$B$9-M1619)= 5,"5", IF(('1 - Cover page'!$B$9-M1619)= 6,"6", IF(('1 - Cover page'!$B$9-M1619)= 7,"7", IF(('1 - Cover page'!$B$9-M1619)= 8,"8", IF(('1 - Cover page'!$B$9-M1619)= 9,"9", IF(('1 - Cover page'!$B$9-M1619)= 10,"10", IF(('1 - Cover page'!$B$9-M1619)= 11,"11", IF(('1 - Cover page'!$B$9-M1619)= 12,"12", IF(('1 - Cover page'!$B$9-M1619)= 13,"13", IF(('1 - Cover page'!$B$9-M1619)= 14,"14", IF(('1 - Cover page'!$B$9-M1619)= 15,"15",  ""))))))))))))))))</f>
        <v>0</v>
      </c>
      <c r="Z1619" t="str">
        <f>IF(('1 - Cover page'!$B$9-I1619)=0,"0", IF(('1 - Cover page'!$B$9-I1619)= 1,"1", IF(('1 - Cover page'!$B$9-I1619)= 2,"2", IF(('1 - Cover page'!$B$9-I1619)= 3,"3", IF(('1 - Cover page'!$B$9-I1619)= 4,"4", IF(('1 - Cover page'!$B$9-I1619)= 5,"5", IF(('1 - Cover page'!$B$9-I1619)= 6,"6", IF(('1 - Cover page'!$B$9-I1619)= 7,"7", IF(('1 - Cover page'!$B$9-I1619)= 8,"8", IF(('1 - Cover page'!$B$9-I1619)= 9,"9", IF(('1 - Cover page'!$B$9-I1619)= 10,"10", IF(('1 - Cover page'!$B$9-I1619)= 11,"11", IF(('1 - Cover page'!$B$9-I1619)= 12,"12", IF(('1 - Cover page'!$B$9-I1619)= 13,"13", IF(('1 - Cover page'!$B$9-I1619)= 14,"14", IF(('1 - Cover page'!$B$9-I1619)= 15,"15",  ""))))))))))))))))</f>
        <v>0</v>
      </c>
      <c r="AA1619" t="e">
        <f>VLOOKUP(E1619,'Age group'!$A$2:$B$7,2,TRUE)</f>
        <v>#N/A</v>
      </c>
    </row>
    <row r="1620" spans="1:27" ht="12.75" x14ac:dyDescent="0.2">
      <c r="A1620" s="30">
        <v>1617</v>
      </c>
      <c r="B1620" s="31"/>
      <c r="C1620" s="31"/>
      <c r="D1620" s="32"/>
      <c r="E1620" s="104"/>
      <c r="F1620" s="31"/>
      <c r="G1620" s="31"/>
      <c r="H1620" s="33"/>
      <c r="I1620" s="16"/>
      <c r="J1620" s="34"/>
      <c r="K1620" s="34"/>
      <c r="L1620" s="35"/>
      <c r="M1620" s="36"/>
      <c r="N1620" s="37"/>
      <c r="O1620" s="37"/>
      <c r="P1620" s="37"/>
      <c r="Q1620" s="38"/>
      <c r="R1620" s="38"/>
      <c r="S1620" s="37"/>
      <c r="T1620" s="39"/>
      <c r="U1620" s="39"/>
      <c r="V1620" s="40"/>
      <c r="X1620" t="str">
        <f>IF(('1 - Cover page'!$B$9-M1620)&lt;6,"&lt;=5 Days","&gt;5 Days")</f>
        <v>&lt;=5 Days</v>
      </c>
      <c r="Y1620" t="str">
        <f>IF(('1 - Cover page'!$B$9-M1620)=0,"0", IF(('1 - Cover page'!$B$9-M1620)= 1,"1", IF(('1 - Cover page'!$B$9-M1620)= 2,"2", IF(('1 - Cover page'!$B$9-M1620)= 3,"3", IF(('1 - Cover page'!$B$9-M1620)= 4,"4", IF(('1 - Cover page'!$B$9-M1620)= 5,"5", IF(('1 - Cover page'!$B$9-M1620)= 6,"6", IF(('1 - Cover page'!$B$9-M1620)= 7,"7", IF(('1 - Cover page'!$B$9-M1620)= 8,"8", IF(('1 - Cover page'!$B$9-M1620)= 9,"9", IF(('1 - Cover page'!$B$9-M1620)= 10,"10", IF(('1 - Cover page'!$B$9-M1620)= 11,"11", IF(('1 - Cover page'!$B$9-M1620)= 12,"12", IF(('1 - Cover page'!$B$9-M1620)= 13,"13", IF(('1 - Cover page'!$B$9-M1620)= 14,"14", IF(('1 - Cover page'!$B$9-M1620)= 15,"15",  ""))))))))))))))))</f>
        <v>0</v>
      </c>
      <c r="Z1620" t="str">
        <f>IF(('1 - Cover page'!$B$9-I1620)=0,"0", IF(('1 - Cover page'!$B$9-I1620)= 1,"1", IF(('1 - Cover page'!$B$9-I1620)= 2,"2", IF(('1 - Cover page'!$B$9-I1620)= 3,"3", IF(('1 - Cover page'!$B$9-I1620)= 4,"4", IF(('1 - Cover page'!$B$9-I1620)= 5,"5", IF(('1 - Cover page'!$B$9-I1620)= 6,"6", IF(('1 - Cover page'!$B$9-I1620)= 7,"7", IF(('1 - Cover page'!$B$9-I1620)= 8,"8", IF(('1 - Cover page'!$B$9-I1620)= 9,"9", IF(('1 - Cover page'!$B$9-I1620)= 10,"10", IF(('1 - Cover page'!$B$9-I1620)= 11,"11", IF(('1 - Cover page'!$B$9-I1620)= 12,"12", IF(('1 - Cover page'!$B$9-I1620)= 13,"13", IF(('1 - Cover page'!$B$9-I1620)= 14,"14", IF(('1 - Cover page'!$B$9-I1620)= 15,"15",  ""))))))))))))))))</f>
        <v>0</v>
      </c>
      <c r="AA1620" t="e">
        <f>VLOOKUP(E1620,'Age group'!$A$2:$B$7,2,TRUE)</f>
        <v>#N/A</v>
      </c>
    </row>
    <row r="1621" spans="1:27" ht="12.75" x14ac:dyDescent="0.2">
      <c r="A1621" s="30">
        <v>1618</v>
      </c>
      <c r="B1621" s="31"/>
      <c r="C1621" s="31"/>
      <c r="D1621" s="32"/>
      <c r="E1621" s="104"/>
      <c r="F1621" s="31"/>
      <c r="G1621" s="31"/>
      <c r="H1621" s="33"/>
      <c r="I1621" s="16"/>
      <c r="J1621" s="34"/>
      <c r="K1621" s="34"/>
      <c r="L1621" s="35"/>
      <c r="M1621" s="36"/>
      <c r="N1621" s="37"/>
      <c r="O1621" s="37"/>
      <c r="P1621" s="37"/>
      <c r="Q1621" s="38"/>
      <c r="R1621" s="38"/>
      <c r="S1621" s="37"/>
      <c r="T1621" s="39"/>
      <c r="U1621" s="39"/>
      <c r="V1621" s="40"/>
      <c r="X1621" t="str">
        <f>IF(('1 - Cover page'!$B$9-M1621)&lt;6,"&lt;=5 Days","&gt;5 Days")</f>
        <v>&lt;=5 Days</v>
      </c>
      <c r="Y1621" t="str">
        <f>IF(('1 - Cover page'!$B$9-M1621)=0,"0", IF(('1 - Cover page'!$B$9-M1621)= 1,"1", IF(('1 - Cover page'!$B$9-M1621)= 2,"2", IF(('1 - Cover page'!$B$9-M1621)= 3,"3", IF(('1 - Cover page'!$B$9-M1621)= 4,"4", IF(('1 - Cover page'!$B$9-M1621)= 5,"5", IF(('1 - Cover page'!$B$9-M1621)= 6,"6", IF(('1 - Cover page'!$B$9-M1621)= 7,"7", IF(('1 - Cover page'!$B$9-M1621)= 8,"8", IF(('1 - Cover page'!$B$9-M1621)= 9,"9", IF(('1 - Cover page'!$B$9-M1621)= 10,"10", IF(('1 - Cover page'!$B$9-M1621)= 11,"11", IF(('1 - Cover page'!$B$9-M1621)= 12,"12", IF(('1 - Cover page'!$B$9-M1621)= 13,"13", IF(('1 - Cover page'!$B$9-M1621)= 14,"14", IF(('1 - Cover page'!$B$9-M1621)= 15,"15",  ""))))))))))))))))</f>
        <v>0</v>
      </c>
      <c r="Z1621" t="str">
        <f>IF(('1 - Cover page'!$B$9-I1621)=0,"0", IF(('1 - Cover page'!$B$9-I1621)= 1,"1", IF(('1 - Cover page'!$B$9-I1621)= 2,"2", IF(('1 - Cover page'!$B$9-I1621)= 3,"3", IF(('1 - Cover page'!$B$9-I1621)= 4,"4", IF(('1 - Cover page'!$B$9-I1621)= 5,"5", IF(('1 - Cover page'!$B$9-I1621)= 6,"6", IF(('1 - Cover page'!$B$9-I1621)= 7,"7", IF(('1 - Cover page'!$B$9-I1621)= 8,"8", IF(('1 - Cover page'!$B$9-I1621)= 9,"9", IF(('1 - Cover page'!$B$9-I1621)= 10,"10", IF(('1 - Cover page'!$B$9-I1621)= 11,"11", IF(('1 - Cover page'!$B$9-I1621)= 12,"12", IF(('1 - Cover page'!$B$9-I1621)= 13,"13", IF(('1 - Cover page'!$B$9-I1621)= 14,"14", IF(('1 - Cover page'!$B$9-I1621)= 15,"15",  ""))))))))))))))))</f>
        <v>0</v>
      </c>
      <c r="AA1621" t="e">
        <f>VLOOKUP(E1621,'Age group'!$A$2:$B$7,2,TRUE)</f>
        <v>#N/A</v>
      </c>
    </row>
    <row r="1622" spans="1:27" ht="12.75" x14ac:dyDescent="0.2">
      <c r="A1622" s="30">
        <v>1619</v>
      </c>
      <c r="B1622" s="31"/>
      <c r="C1622" s="31"/>
      <c r="D1622" s="32"/>
      <c r="E1622" s="104"/>
      <c r="F1622" s="31"/>
      <c r="G1622" s="31"/>
      <c r="H1622" s="33"/>
      <c r="I1622" s="16"/>
      <c r="J1622" s="34"/>
      <c r="K1622" s="34"/>
      <c r="L1622" s="35"/>
      <c r="M1622" s="36"/>
      <c r="N1622" s="37"/>
      <c r="O1622" s="37"/>
      <c r="P1622" s="37"/>
      <c r="Q1622" s="38"/>
      <c r="R1622" s="38"/>
      <c r="S1622" s="37"/>
      <c r="T1622" s="39"/>
      <c r="U1622" s="39"/>
      <c r="V1622" s="40"/>
      <c r="X1622" t="str">
        <f>IF(('1 - Cover page'!$B$9-M1622)&lt;6,"&lt;=5 Days","&gt;5 Days")</f>
        <v>&lt;=5 Days</v>
      </c>
      <c r="Y1622" t="str">
        <f>IF(('1 - Cover page'!$B$9-M1622)=0,"0", IF(('1 - Cover page'!$B$9-M1622)= 1,"1", IF(('1 - Cover page'!$B$9-M1622)= 2,"2", IF(('1 - Cover page'!$B$9-M1622)= 3,"3", IF(('1 - Cover page'!$B$9-M1622)= 4,"4", IF(('1 - Cover page'!$B$9-M1622)= 5,"5", IF(('1 - Cover page'!$B$9-M1622)= 6,"6", IF(('1 - Cover page'!$B$9-M1622)= 7,"7", IF(('1 - Cover page'!$B$9-M1622)= 8,"8", IF(('1 - Cover page'!$B$9-M1622)= 9,"9", IF(('1 - Cover page'!$B$9-M1622)= 10,"10", IF(('1 - Cover page'!$B$9-M1622)= 11,"11", IF(('1 - Cover page'!$B$9-M1622)= 12,"12", IF(('1 - Cover page'!$B$9-M1622)= 13,"13", IF(('1 - Cover page'!$B$9-M1622)= 14,"14", IF(('1 - Cover page'!$B$9-M1622)= 15,"15",  ""))))))))))))))))</f>
        <v>0</v>
      </c>
      <c r="Z1622" t="str">
        <f>IF(('1 - Cover page'!$B$9-I1622)=0,"0", IF(('1 - Cover page'!$B$9-I1622)= 1,"1", IF(('1 - Cover page'!$B$9-I1622)= 2,"2", IF(('1 - Cover page'!$B$9-I1622)= 3,"3", IF(('1 - Cover page'!$B$9-I1622)= 4,"4", IF(('1 - Cover page'!$B$9-I1622)= 5,"5", IF(('1 - Cover page'!$B$9-I1622)= 6,"6", IF(('1 - Cover page'!$B$9-I1622)= 7,"7", IF(('1 - Cover page'!$B$9-I1622)= 8,"8", IF(('1 - Cover page'!$B$9-I1622)= 9,"9", IF(('1 - Cover page'!$B$9-I1622)= 10,"10", IF(('1 - Cover page'!$B$9-I1622)= 11,"11", IF(('1 - Cover page'!$B$9-I1622)= 12,"12", IF(('1 - Cover page'!$B$9-I1622)= 13,"13", IF(('1 - Cover page'!$B$9-I1622)= 14,"14", IF(('1 - Cover page'!$B$9-I1622)= 15,"15",  ""))))))))))))))))</f>
        <v>0</v>
      </c>
      <c r="AA1622" t="e">
        <f>VLOOKUP(E1622,'Age group'!$A$2:$B$7,2,TRUE)</f>
        <v>#N/A</v>
      </c>
    </row>
    <row r="1623" spans="1:27" ht="12.75" x14ac:dyDescent="0.2">
      <c r="A1623" s="30">
        <v>1620</v>
      </c>
      <c r="B1623" s="31"/>
      <c r="C1623" s="31"/>
      <c r="D1623" s="32"/>
      <c r="E1623" s="104"/>
      <c r="F1623" s="31"/>
      <c r="G1623" s="31"/>
      <c r="H1623" s="33"/>
      <c r="I1623" s="16"/>
      <c r="J1623" s="34"/>
      <c r="K1623" s="34"/>
      <c r="L1623" s="35"/>
      <c r="M1623" s="36"/>
      <c r="N1623" s="37"/>
      <c r="O1623" s="37"/>
      <c r="P1623" s="37"/>
      <c r="Q1623" s="38"/>
      <c r="R1623" s="38"/>
      <c r="S1623" s="37"/>
      <c r="T1623" s="39"/>
      <c r="U1623" s="39"/>
      <c r="V1623" s="40"/>
      <c r="X1623" t="str">
        <f>IF(('1 - Cover page'!$B$9-M1623)&lt;6,"&lt;=5 Days","&gt;5 Days")</f>
        <v>&lt;=5 Days</v>
      </c>
      <c r="Y1623" t="str">
        <f>IF(('1 - Cover page'!$B$9-M1623)=0,"0", IF(('1 - Cover page'!$B$9-M1623)= 1,"1", IF(('1 - Cover page'!$B$9-M1623)= 2,"2", IF(('1 - Cover page'!$B$9-M1623)= 3,"3", IF(('1 - Cover page'!$B$9-M1623)= 4,"4", IF(('1 - Cover page'!$B$9-M1623)= 5,"5", IF(('1 - Cover page'!$B$9-M1623)= 6,"6", IF(('1 - Cover page'!$B$9-M1623)= 7,"7", IF(('1 - Cover page'!$B$9-M1623)= 8,"8", IF(('1 - Cover page'!$B$9-M1623)= 9,"9", IF(('1 - Cover page'!$B$9-M1623)= 10,"10", IF(('1 - Cover page'!$B$9-M1623)= 11,"11", IF(('1 - Cover page'!$B$9-M1623)= 12,"12", IF(('1 - Cover page'!$B$9-M1623)= 13,"13", IF(('1 - Cover page'!$B$9-M1623)= 14,"14", IF(('1 - Cover page'!$B$9-M1623)= 15,"15",  ""))))))))))))))))</f>
        <v>0</v>
      </c>
      <c r="Z1623" t="str">
        <f>IF(('1 - Cover page'!$B$9-I1623)=0,"0", IF(('1 - Cover page'!$B$9-I1623)= 1,"1", IF(('1 - Cover page'!$B$9-I1623)= 2,"2", IF(('1 - Cover page'!$B$9-I1623)= 3,"3", IF(('1 - Cover page'!$B$9-I1623)= 4,"4", IF(('1 - Cover page'!$B$9-I1623)= 5,"5", IF(('1 - Cover page'!$B$9-I1623)= 6,"6", IF(('1 - Cover page'!$B$9-I1623)= 7,"7", IF(('1 - Cover page'!$B$9-I1623)= 8,"8", IF(('1 - Cover page'!$B$9-I1623)= 9,"9", IF(('1 - Cover page'!$B$9-I1623)= 10,"10", IF(('1 - Cover page'!$B$9-I1623)= 11,"11", IF(('1 - Cover page'!$B$9-I1623)= 12,"12", IF(('1 - Cover page'!$B$9-I1623)= 13,"13", IF(('1 - Cover page'!$B$9-I1623)= 14,"14", IF(('1 - Cover page'!$B$9-I1623)= 15,"15",  ""))))))))))))))))</f>
        <v>0</v>
      </c>
      <c r="AA1623" t="e">
        <f>VLOOKUP(E1623,'Age group'!$A$2:$B$7,2,TRUE)</f>
        <v>#N/A</v>
      </c>
    </row>
    <row r="1624" spans="1:27" ht="12.75" x14ac:dyDescent="0.2">
      <c r="A1624" s="30">
        <v>1621</v>
      </c>
      <c r="B1624" s="31"/>
      <c r="C1624" s="31"/>
      <c r="D1624" s="32"/>
      <c r="E1624" s="104"/>
      <c r="F1624" s="31"/>
      <c r="G1624" s="31"/>
      <c r="H1624" s="33"/>
      <c r="I1624" s="16"/>
      <c r="J1624" s="34"/>
      <c r="K1624" s="34"/>
      <c r="L1624" s="35"/>
      <c r="M1624" s="36"/>
      <c r="N1624" s="37"/>
      <c r="O1624" s="37"/>
      <c r="P1624" s="37"/>
      <c r="Q1624" s="38"/>
      <c r="R1624" s="38"/>
      <c r="S1624" s="37"/>
      <c r="T1624" s="39"/>
      <c r="U1624" s="39"/>
      <c r="V1624" s="40"/>
      <c r="X1624" t="str">
        <f>IF(('1 - Cover page'!$B$9-M1624)&lt;6,"&lt;=5 Days","&gt;5 Days")</f>
        <v>&lt;=5 Days</v>
      </c>
      <c r="Y1624" t="str">
        <f>IF(('1 - Cover page'!$B$9-M1624)=0,"0", IF(('1 - Cover page'!$B$9-M1624)= 1,"1", IF(('1 - Cover page'!$B$9-M1624)= 2,"2", IF(('1 - Cover page'!$B$9-M1624)= 3,"3", IF(('1 - Cover page'!$B$9-M1624)= 4,"4", IF(('1 - Cover page'!$B$9-M1624)= 5,"5", IF(('1 - Cover page'!$B$9-M1624)= 6,"6", IF(('1 - Cover page'!$B$9-M1624)= 7,"7", IF(('1 - Cover page'!$B$9-M1624)= 8,"8", IF(('1 - Cover page'!$B$9-M1624)= 9,"9", IF(('1 - Cover page'!$B$9-M1624)= 10,"10", IF(('1 - Cover page'!$B$9-M1624)= 11,"11", IF(('1 - Cover page'!$B$9-M1624)= 12,"12", IF(('1 - Cover page'!$B$9-M1624)= 13,"13", IF(('1 - Cover page'!$B$9-M1624)= 14,"14", IF(('1 - Cover page'!$B$9-M1624)= 15,"15",  ""))))))))))))))))</f>
        <v>0</v>
      </c>
      <c r="Z1624" t="str">
        <f>IF(('1 - Cover page'!$B$9-I1624)=0,"0", IF(('1 - Cover page'!$B$9-I1624)= 1,"1", IF(('1 - Cover page'!$B$9-I1624)= 2,"2", IF(('1 - Cover page'!$B$9-I1624)= 3,"3", IF(('1 - Cover page'!$B$9-I1624)= 4,"4", IF(('1 - Cover page'!$B$9-I1624)= 5,"5", IF(('1 - Cover page'!$B$9-I1624)= 6,"6", IF(('1 - Cover page'!$B$9-I1624)= 7,"7", IF(('1 - Cover page'!$B$9-I1624)= 8,"8", IF(('1 - Cover page'!$B$9-I1624)= 9,"9", IF(('1 - Cover page'!$B$9-I1624)= 10,"10", IF(('1 - Cover page'!$B$9-I1624)= 11,"11", IF(('1 - Cover page'!$B$9-I1624)= 12,"12", IF(('1 - Cover page'!$B$9-I1624)= 13,"13", IF(('1 - Cover page'!$B$9-I1624)= 14,"14", IF(('1 - Cover page'!$B$9-I1624)= 15,"15",  ""))))))))))))))))</f>
        <v>0</v>
      </c>
      <c r="AA1624" t="e">
        <f>VLOOKUP(E1624,'Age group'!$A$2:$B$7,2,TRUE)</f>
        <v>#N/A</v>
      </c>
    </row>
    <row r="1625" spans="1:27" ht="12.75" x14ac:dyDescent="0.2">
      <c r="A1625" s="30">
        <v>1622</v>
      </c>
      <c r="B1625" s="31"/>
      <c r="C1625" s="31"/>
      <c r="D1625" s="32"/>
      <c r="E1625" s="104"/>
      <c r="F1625" s="31"/>
      <c r="G1625" s="31"/>
      <c r="H1625" s="33"/>
      <c r="I1625" s="16"/>
      <c r="J1625" s="34"/>
      <c r="K1625" s="34"/>
      <c r="L1625" s="35"/>
      <c r="M1625" s="36"/>
      <c r="N1625" s="37"/>
      <c r="O1625" s="37"/>
      <c r="P1625" s="37"/>
      <c r="Q1625" s="38"/>
      <c r="R1625" s="38"/>
      <c r="S1625" s="37"/>
      <c r="T1625" s="39"/>
      <c r="U1625" s="39"/>
      <c r="V1625" s="40"/>
      <c r="X1625" t="str">
        <f>IF(('1 - Cover page'!$B$9-M1625)&lt;6,"&lt;=5 Days","&gt;5 Days")</f>
        <v>&lt;=5 Days</v>
      </c>
      <c r="Y1625" t="str">
        <f>IF(('1 - Cover page'!$B$9-M1625)=0,"0", IF(('1 - Cover page'!$B$9-M1625)= 1,"1", IF(('1 - Cover page'!$B$9-M1625)= 2,"2", IF(('1 - Cover page'!$B$9-M1625)= 3,"3", IF(('1 - Cover page'!$B$9-M1625)= 4,"4", IF(('1 - Cover page'!$B$9-M1625)= 5,"5", IF(('1 - Cover page'!$B$9-M1625)= 6,"6", IF(('1 - Cover page'!$B$9-M1625)= 7,"7", IF(('1 - Cover page'!$B$9-M1625)= 8,"8", IF(('1 - Cover page'!$B$9-M1625)= 9,"9", IF(('1 - Cover page'!$B$9-M1625)= 10,"10", IF(('1 - Cover page'!$B$9-M1625)= 11,"11", IF(('1 - Cover page'!$B$9-M1625)= 12,"12", IF(('1 - Cover page'!$B$9-M1625)= 13,"13", IF(('1 - Cover page'!$B$9-M1625)= 14,"14", IF(('1 - Cover page'!$B$9-M1625)= 15,"15",  ""))))))))))))))))</f>
        <v>0</v>
      </c>
      <c r="Z1625" t="str">
        <f>IF(('1 - Cover page'!$B$9-I1625)=0,"0", IF(('1 - Cover page'!$B$9-I1625)= 1,"1", IF(('1 - Cover page'!$B$9-I1625)= 2,"2", IF(('1 - Cover page'!$B$9-I1625)= 3,"3", IF(('1 - Cover page'!$B$9-I1625)= 4,"4", IF(('1 - Cover page'!$B$9-I1625)= 5,"5", IF(('1 - Cover page'!$B$9-I1625)= 6,"6", IF(('1 - Cover page'!$B$9-I1625)= 7,"7", IF(('1 - Cover page'!$B$9-I1625)= 8,"8", IF(('1 - Cover page'!$B$9-I1625)= 9,"9", IF(('1 - Cover page'!$B$9-I1625)= 10,"10", IF(('1 - Cover page'!$B$9-I1625)= 11,"11", IF(('1 - Cover page'!$B$9-I1625)= 12,"12", IF(('1 - Cover page'!$B$9-I1625)= 13,"13", IF(('1 - Cover page'!$B$9-I1625)= 14,"14", IF(('1 - Cover page'!$B$9-I1625)= 15,"15",  ""))))))))))))))))</f>
        <v>0</v>
      </c>
      <c r="AA1625" t="e">
        <f>VLOOKUP(E1625,'Age group'!$A$2:$B$7,2,TRUE)</f>
        <v>#N/A</v>
      </c>
    </row>
    <row r="1626" spans="1:27" ht="12.75" x14ac:dyDescent="0.2">
      <c r="A1626" s="30">
        <v>1623</v>
      </c>
      <c r="B1626" s="31"/>
      <c r="C1626" s="31"/>
      <c r="D1626" s="32"/>
      <c r="E1626" s="104"/>
      <c r="F1626" s="31"/>
      <c r="G1626" s="31"/>
      <c r="H1626" s="33"/>
      <c r="I1626" s="16"/>
      <c r="J1626" s="34"/>
      <c r="K1626" s="34"/>
      <c r="L1626" s="35"/>
      <c r="M1626" s="36"/>
      <c r="N1626" s="37"/>
      <c r="O1626" s="37"/>
      <c r="P1626" s="37"/>
      <c r="Q1626" s="38"/>
      <c r="R1626" s="38"/>
      <c r="S1626" s="37"/>
      <c r="T1626" s="39"/>
      <c r="U1626" s="39"/>
      <c r="V1626" s="40"/>
      <c r="X1626" t="str">
        <f>IF(('1 - Cover page'!$B$9-M1626)&lt;6,"&lt;=5 Days","&gt;5 Days")</f>
        <v>&lt;=5 Days</v>
      </c>
      <c r="Y1626" t="str">
        <f>IF(('1 - Cover page'!$B$9-M1626)=0,"0", IF(('1 - Cover page'!$B$9-M1626)= 1,"1", IF(('1 - Cover page'!$B$9-M1626)= 2,"2", IF(('1 - Cover page'!$B$9-M1626)= 3,"3", IF(('1 - Cover page'!$B$9-M1626)= 4,"4", IF(('1 - Cover page'!$B$9-M1626)= 5,"5", IF(('1 - Cover page'!$B$9-M1626)= 6,"6", IF(('1 - Cover page'!$B$9-M1626)= 7,"7", IF(('1 - Cover page'!$B$9-M1626)= 8,"8", IF(('1 - Cover page'!$B$9-M1626)= 9,"9", IF(('1 - Cover page'!$B$9-M1626)= 10,"10", IF(('1 - Cover page'!$B$9-M1626)= 11,"11", IF(('1 - Cover page'!$B$9-M1626)= 12,"12", IF(('1 - Cover page'!$B$9-M1626)= 13,"13", IF(('1 - Cover page'!$B$9-M1626)= 14,"14", IF(('1 - Cover page'!$B$9-M1626)= 15,"15",  ""))))))))))))))))</f>
        <v>0</v>
      </c>
      <c r="Z1626" t="str">
        <f>IF(('1 - Cover page'!$B$9-I1626)=0,"0", IF(('1 - Cover page'!$B$9-I1626)= 1,"1", IF(('1 - Cover page'!$B$9-I1626)= 2,"2", IF(('1 - Cover page'!$B$9-I1626)= 3,"3", IF(('1 - Cover page'!$B$9-I1626)= 4,"4", IF(('1 - Cover page'!$B$9-I1626)= 5,"5", IF(('1 - Cover page'!$B$9-I1626)= 6,"6", IF(('1 - Cover page'!$B$9-I1626)= 7,"7", IF(('1 - Cover page'!$B$9-I1626)= 8,"8", IF(('1 - Cover page'!$B$9-I1626)= 9,"9", IF(('1 - Cover page'!$B$9-I1626)= 10,"10", IF(('1 - Cover page'!$B$9-I1626)= 11,"11", IF(('1 - Cover page'!$B$9-I1626)= 12,"12", IF(('1 - Cover page'!$B$9-I1626)= 13,"13", IF(('1 - Cover page'!$B$9-I1626)= 14,"14", IF(('1 - Cover page'!$B$9-I1626)= 15,"15",  ""))))))))))))))))</f>
        <v>0</v>
      </c>
      <c r="AA1626" t="e">
        <f>VLOOKUP(E1626,'Age group'!$A$2:$B$7,2,TRUE)</f>
        <v>#N/A</v>
      </c>
    </row>
    <row r="1627" spans="1:27" ht="12.75" x14ac:dyDescent="0.2">
      <c r="A1627" s="30">
        <v>1624</v>
      </c>
      <c r="B1627" s="31"/>
      <c r="C1627" s="31"/>
      <c r="D1627" s="32"/>
      <c r="E1627" s="104"/>
      <c r="F1627" s="31"/>
      <c r="G1627" s="31"/>
      <c r="H1627" s="33"/>
      <c r="I1627" s="16"/>
      <c r="J1627" s="34"/>
      <c r="K1627" s="34"/>
      <c r="L1627" s="35"/>
      <c r="M1627" s="36"/>
      <c r="N1627" s="37"/>
      <c r="O1627" s="37"/>
      <c r="P1627" s="37"/>
      <c r="Q1627" s="38"/>
      <c r="R1627" s="38"/>
      <c r="S1627" s="37"/>
      <c r="T1627" s="39"/>
      <c r="U1627" s="39"/>
      <c r="V1627" s="40"/>
      <c r="X1627" t="str">
        <f>IF(('1 - Cover page'!$B$9-M1627)&lt;6,"&lt;=5 Days","&gt;5 Days")</f>
        <v>&lt;=5 Days</v>
      </c>
      <c r="Y1627" t="str">
        <f>IF(('1 - Cover page'!$B$9-M1627)=0,"0", IF(('1 - Cover page'!$B$9-M1627)= 1,"1", IF(('1 - Cover page'!$B$9-M1627)= 2,"2", IF(('1 - Cover page'!$B$9-M1627)= 3,"3", IF(('1 - Cover page'!$B$9-M1627)= 4,"4", IF(('1 - Cover page'!$B$9-M1627)= 5,"5", IF(('1 - Cover page'!$B$9-M1627)= 6,"6", IF(('1 - Cover page'!$B$9-M1627)= 7,"7", IF(('1 - Cover page'!$B$9-M1627)= 8,"8", IF(('1 - Cover page'!$B$9-M1627)= 9,"9", IF(('1 - Cover page'!$B$9-M1627)= 10,"10", IF(('1 - Cover page'!$B$9-M1627)= 11,"11", IF(('1 - Cover page'!$B$9-M1627)= 12,"12", IF(('1 - Cover page'!$B$9-M1627)= 13,"13", IF(('1 - Cover page'!$B$9-M1627)= 14,"14", IF(('1 - Cover page'!$B$9-M1627)= 15,"15",  ""))))))))))))))))</f>
        <v>0</v>
      </c>
      <c r="Z1627" t="str">
        <f>IF(('1 - Cover page'!$B$9-I1627)=0,"0", IF(('1 - Cover page'!$B$9-I1627)= 1,"1", IF(('1 - Cover page'!$B$9-I1627)= 2,"2", IF(('1 - Cover page'!$B$9-I1627)= 3,"3", IF(('1 - Cover page'!$B$9-I1627)= 4,"4", IF(('1 - Cover page'!$B$9-I1627)= 5,"5", IF(('1 - Cover page'!$B$9-I1627)= 6,"6", IF(('1 - Cover page'!$B$9-I1627)= 7,"7", IF(('1 - Cover page'!$B$9-I1627)= 8,"8", IF(('1 - Cover page'!$B$9-I1627)= 9,"9", IF(('1 - Cover page'!$B$9-I1627)= 10,"10", IF(('1 - Cover page'!$B$9-I1627)= 11,"11", IF(('1 - Cover page'!$B$9-I1627)= 12,"12", IF(('1 - Cover page'!$B$9-I1627)= 13,"13", IF(('1 - Cover page'!$B$9-I1627)= 14,"14", IF(('1 - Cover page'!$B$9-I1627)= 15,"15",  ""))))))))))))))))</f>
        <v>0</v>
      </c>
      <c r="AA1627" t="e">
        <f>VLOOKUP(E1627,'Age group'!$A$2:$B$7,2,TRUE)</f>
        <v>#N/A</v>
      </c>
    </row>
    <row r="1628" spans="1:27" ht="12.75" x14ac:dyDescent="0.2">
      <c r="A1628" s="30">
        <v>1625</v>
      </c>
      <c r="B1628" s="31"/>
      <c r="C1628" s="31"/>
      <c r="D1628" s="32"/>
      <c r="E1628" s="104"/>
      <c r="F1628" s="31"/>
      <c r="G1628" s="31"/>
      <c r="H1628" s="33"/>
      <c r="I1628" s="16"/>
      <c r="J1628" s="34"/>
      <c r="K1628" s="34"/>
      <c r="L1628" s="35"/>
      <c r="M1628" s="36"/>
      <c r="N1628" s="37"/>
      <c r="O1628" s="37"/>
      <c r="P1628" s="37"/>
      <c r="Q1628" s="38"/>
      <c r="R1628" s="38"/>
      <c r="S1628" s="37"/>
      <c r="T1628" s="39"/>
      <c r="U1628" s="39"/>
      <c r="V1628" s="40"/>
      <c r="X1628" t="str">
        <f>IF(('1 - Cover page'!$B$9-M1628)&lt;6,"&lt;=5 Days","&gt;5 Days")</f>
        <v>&lt;=5 Days</v>
      </c>
      <c r="Y1628" t="str">
        <f>IF(('1 - Cover page'!$B$9-M1628)=0,"0", IF(('1 - Cover page'!$B$9-M1628)= 1,"1", IF(('1 - Cover page'!$B$9-M1628)= 2,"2", IF(('1 - Cover page'!$B$9-M1628)= 3,"3", IF(('1 - Cover page'!$B$9-M1628)= 4,"4", IF(('1 - Cover page'!$B$9-M1628)= 5,"5", IF(('1 - Cover page'!$B$9-M1628)= 6,"6", IF(('1 - Cover page'!$B$9-M1628)= 7,"7", IF(('1 - Cover page'!$B$9-M1628)= 8,"8", IF(('1 - Cover page'!$B$9-M1628)= 9,"9", IF(('1 - Cover page'!$B$9-M1628)= 10,"10", IF(('1 - Cover page'!$B$9-M1628)= 11,"11", IF(('1 - Cover page'!$B$9-M1628)= 12,"12", IF(('1 - Cover page'!$B$9-M1628)= 13,"13", IF(('1 - Cover page'!$B$9-M1628)= 14,"14", IF(('1 - Cover page'!$B$9-M1628)= 15,"15",  ""))))))))))))))))</f>
        <v>0</v>
      </c>
      <c r="Z1628" t="str">
        <f>IF(('1 - Cover page'!$B$9-I1628)=0,"0", IF(('1 - Cover page'!$B$9-I1628)= 1,"1", IF(('1 - Cover page'!$B$9-I1628)= 2,"2", IF(('1 - Cover page'!$B$9-I1628)= 3,"3", IF(('1 - Cover page'!$B$9-I1628)= 4,"4", IF(('1 - Cover page'!$B$9-I1628)= 5,"5", IF(('1 - Cover page'!$B$9-I1628)= 6,"6", IF(('1 - Cover page'!$B$9-I1628)= 7,"7", IF(('1 - Cover page'!$B$9-I1628)= 8,"8", IF(('1 - Cover page'!$B$9-I1628)= 9,"9", IF(('1 - Cover page'!$B$9-I1628)= 10,"10", IF(('1 - Cover page'!$B$9-I1628)= 11,"11", IF(('1 - Cover page'!$B$9-I1628)= 12,"12", IF(('1 - Cover page'!$B$9-I1628)= 13,"13", IF(('1 - Cover page'!$B$9-I1628)= 14,"14", IF(('1 - Cover page'!$B$9-I1628)= 15,"15",  ""))))))))))))))))</f>
        <v>0</v>
      </c>
      <c r="AA1628" t="e">
        <f>VLOOKUP(E1628,'Age group'!$A$2:$B$7,2,TRUE)</f>
        <v>#N/A</v>
      </c>
    </row>
    <row r="1629" spans="1:27" ht="12.75" x14ac:dyDescent="0.2">
      <c r="A1629" s="30">
        <v>1626</v>
      </c>
      <c r="B1629" s="31"/>
      <c r="C1629" s="31"/>
      <c r="D1629" s="32"/>
      <c r="E1629" s="104"/>
      <c r="F1629" s="31"/>
      <c r="G1629" s="31"/>
      <c r="H1629" s="33"/>
      <c r="I1629" s="16"/>
      <c r="J1629" s="34"/>
      <c r="K1629" s="34"/>
      <c r="L1629" s="35"/>
      <c r="M1629" s="36"/>
      <c r="N1629" s="37"/>
      <c r="O1629" s="37"/>
      <c r="P1629" s="37"/>
      <c r="Q1629" s="38"/>
      <c r="R1629" s="38"/>
      <c r="S1629" s="37"/>
      <c r="T1629" s="39"/>
      <c r="U1629" s="39"/>
      <c r="V1629" s="40"/>
      <c r="X1629" t="str">
        <f>IF(('1 - Cover page'!$B$9-M1629)&lt;6,"&lt;=5 Days","&gt;5 Days")</f>
        <v>&lt;=5 Days</v>
      </c>
      <c r="Y1629" t="str">
        <f>IF(('1 - Cover page'!$B$9-M1629)=0,"0", IF(('1 - Cover page'!$B$9-M1629)= 1,"1", IF(('1 - Cover page'!$B$9-M1629)= 2,"2", IF(('1 - Cover page'!$B$9-M1629)= 3,"3", IF(('1 - Cover page'!$B$9-M1629)= 4,"4", IF(('1 - Cover page'!$B$9-M1629)= 5,"5", IF(('1 - Cover page'!$B$9-M1629)= 6,"6", IF(('1 - Cover page'!$B$9-M1629)= 7,"7", IF(('1 - Cover page'!$B$9-M1629)= 8,"8", IF(('1 - Cover page'!$B$9-M1629)= 9,"9", IF(('1 - Cover page'!$B$9-M1629)= 10,"10", IF(('1 - Cover page'!$B$9-M1629)= 11,"11", IF(('1 - Cover page'!$B$9-M1629)= 12,"12", IF(('1 - Cover page'!$B$9-M1629)= 13,"13", IF(('1 - Cover page'!$B$9-M1629)= 14,"14", IF(('1 - Cover page'!$B$9-M1629)= 15,"15",  ""))))))))))))))))</f>
        <v>0</v>
      </c>
      <c r="Z1629" t="str">
        <f>IF(('1 - Cover page'!$B$9-I1629)=0,"0", IF(('1 - Cover page'!$B$9-I1629)= 1,"1", IF(('1 - Cover page'!$B$9-I1629)= 2,"2", IF(('1 - Cover page'!$B$9-I1629)= 3,"3", IF(('1 - Cover page'!$B$9-I1629)= 4,"4", IF(('1 - Cover page'!$B$9-I1629)= 5,"5", IF(('1 - Cover page'!$B$9-I1629)= 6,"6", IF(('1 - Cover page'!$B$9-I1629)= 7,"7", IF(('1 - Cover page'!$B$9-I1629)= 8,"8", IF(('1 - Cover page'!$B$9-I1629)= 9,"9", IF(('1 - Cover page'!$B$9-I1629)= 10,"10", IF(('1 - Cover page'!$B$9-I1629)= 11,"11", IF(('1 - Cover page'!$B$9-I1629)= 12,"12", IF(('1 - Cover page'!$B$9-I1629)= 13,"13", IF(('1 - Cover page'!$B$9-I1629)= 14,"14", IF(('1 - Cover page'!$B$9-I1629)= 15,"15",  ""))))))))))))))))</f>
        <v>0</v>
      </c>
      <c r="AA1629" t="e">
        <f>VLOOKUP(E1629,'Age group'!$A$2:$B$7,2,TRUE)</f>
        <v>#N/A</v>
      </c>
    </row>
    <row r="1630" spans="1:27" ht="12.75" x14ac:dyDescent="0.2">
      <c r="A1630" s="30">
        <v>1627</v>
      </c>
      <c r="B1630" s="31"/>
      <c r="C1630" s="31"/>
      <c r="D1630" s="32"/>
      <c r="E1630" s="104"/>
      <c r="F1630" s="31"/>
      <c r="G1630" s="31"/>
      <c r="H1630" s="33"/>
      <c r="I1630" s="16"/>
      <c r="J1630" s="34"/>
      <c r="K1630" s="34"/>
      <c r="L1630" s="35"/>
      <c r="M1630" s="36"/>
      <c r="N1630" s="37"/>
      <c r="O1630" s="37"/>
      <c r="P1630" s="37"/>
      <c r="Q1630" s="38"/>
      <c r="R1630" s="38"/>
      <c r="S1630" s="37"/>
      <c r="T1630" s="39"/>
      <c r="U1630" s="39"/>
      <c r="V1630" s="40"/>
      <c r="X1630" t="str">
        <f>IF(('1 - Cover page'!$B$9-M1630)&lt;6,"&lt;=5 Days","&gt;5 Days")</f>
        <v>&lt;=5 Days</v>
      </c>
      <c r="Y1630" t="str">
        <f>IF(('1 - Cover page'!$B$9-M1630)=0,"0", IF(('1 - Cover page'!$B$9-M1630)= 1,"1", IF(('1 - Cover page'!$B$9-M1630)= 2,"2", IF(('1 - Cover page'!$B$9-M1630)= 3,"3", IF(('1 - Cover page'!$B$9-M1630)= 4,"4", IF(('1 - Cover page'!$B$9-M1630)= 5,"5", IF(('1 - Cover page'!$B$9-M1630)= 6,"6", IF(('1 - Cover page'!$B$9-M1630)= 7,"7", IF(('1 - Cover page'!$B$9-M1630)= 8,"8", IF(('1 - Cover page'!$B$9-M1630)= 9,"9", IF(('1 - Cover page'!$B$9-M1630)= 10,"10", IF(('1 - Cover page'!$B$9-M1630)= 11,"11", IF(('1 - Cover page'!$B$9-M1630)= 12,"12", IF(('1 - Cover page'!$B$9-M1630)= 13,"13", IF(('1 - Cover page'!$B$9-M1630)= 14,"14", IF(('1 - Cover page'!$B$9-M1630)= 15,"15",  ""))))))))))))))))</f>
        <v>0</v>
      </c>
      <c r="Z1630" t="str">
        <f>IF(('1 - Cover page'!$B$9-I1630)=0,"0", IF(('1 - Cover page'!$B$9-I1630)= 1,"1", IF(('1 - Cover page'!$B$9-I1630)= 2,"2", IF(('1 - Cover page'!$B$9-I1630)= 3,"3", IF(('1 - Cover page'!$B$9-I1630)= 4,"4", IF(('1 - Cover page'!$B$9-I1630)= 5,"5", IF(('1 - Cover page'!$B$9-I1630)= 6,"6", IF(('1 - Cover page'!$B$9-I1630)= 7,"7", IF(('1 - Cover page'!$B$9-I1630)= 8,"8", IF(('1 - Cover page'!$B$9-I1630)= 9,"9", IF(('1 - Cover page'!$B$9-I1630)= 10,"10", IF(('1 - Cover page'!$B$9-I1630)= 11,"11", IF(('1 - Cover page'!$B$9-I1630)= 12,"12", IF(('1 - Cover page'!$B$9-I1630)= 13,"13", IF(('1 - Cover page'!$B$9-I1630)= 14,"14", IF(('1 - Cover page'!$B$9-I1630)= 15,"15",  ""))))))))))))))))</f>
        <v>0</v>
      </c>
      <c r="AA1630" t="e">
        <f>VLOOKUP(E1630,'Age group'!$A$2:$B$7,2,TRUE)</f>
        <v>#N/A</v>
      </c>
    </row>
    <row r="1631" spans="1:27" ht="12.75" x14ac:dyDescent="0.2">
      <c r="A1631" s="30">
        <v>1628</v>
      </c>
      <c r="B1631" s="31"/>
      <c r="C1631" s="31"/>
      <c r="D1631" s="32"/>
      <c r="E1631" s="104"/>
      <c r="F1631" s="31"/>
      <c r="G1631" s="31"/>
      <c r="H1631" s="33"/>
      <c r="I1631" s="16"/>
      <c r="J1631" s="34"/>
      <c r="K1631" s="34"/>
      <c r="L1631" s="35"/>
      <c r="M1631" s="36"/>
      <c r="N1631" s="37"/>
      <c r="O1631" s="37"/>
      <c r="P1631" s="37"/>
      <c r="Q1631" s="38"/>
      <c r="R1631" s="38"/>
      <c r="S1631" s="37"/>
      <c r="T1631" s="39"/>
      <c r="U1631" s="39"/>
      <c r="V1631" s="40"/>
      <c r="X1631" t="str">
        <f>IF(('1 - Cover page'!$B$9-M1631)&lt;6,"&lt;=5 Days","&gt;5 Days")</f>
        <v>&lt;=5 Days</v>
      </c>
      <c r="Y1631" t="str">
        <f>IF(('1 - Cover page'!$B$9-M1631)=0,"0", IF(('1 - Cover page'!$B$9-M1631)= 1,"1", IF(('1 - Cover page'!$B$9-M1631)= 2,"2", IF(('1 - Cover page'!$B$9-M1631)= 3,"3", IF(('1 - Cover page'!$B$9-M1631)= 4,"4", IF(('1 - Cover page'!$B$9-M1631)= 5,"5", IF(('1 - Cover page'!$B$9-M1631)= 6,"6", IF(('1 - Cover page'!$B$9-M1631)= 7,"7", IF(('1 - Cover page'!$B$9-M1631)= 8,"8", IF(('1 - Cover page'!$B$9-M1631)= 9,"9", IF(('1 - Cover page'!$B$9-M1631)= 10,"10", IF(('1 - Cover page'!$B$9-M1631)= 11,"11", IF(('1 - Cover page'!$B$9-M1631)= 12,"12", IF(('1 - Cover page'!$B$9-M1631)= 13,"13", IF(('1 - Cover page'!$B$9-M1631)= 14,"14", IF(('1 - Cover page'!$B$9-M1631)= 15,"15",  ""))))))))))))))))</f>
        <v>0</v>
      </c>
      <c r="Z1631" t="str">
        <f>IF(('1 - Cover page'!$B$9-I1631)=0,"0", IF(('1 - Cover page'!$B$9-I1631)= 1,"1", IF(('1 - Cover page'!$B$9-I1631)= 2,"2", IF(('1 - Cover page'!$B$9-I1631)= 3,"3", IF(('1 - Cover page'!$B$9-I1631)= 4,"4", IF(('1 - Cover page'!$B$9-I1631)= 5,"5", IF(('1 - Cover page'!$B$9-I1631)= 6,"6", IF(('1 - Cover page'!$B$9-I1631)= 7,"7", IF(('1 - Cover page'!$B$9-I1631)= 8,"8", IF(('1 - Cover page'!$B$9-I1631)= 9,"9", IF(('1 - Cover page'!$B$9-I1631)= 10,"10", IF(('1 - Cover page'!$B$9-I1631)= 11,"11", IF(('1 - Cover page'!$B$9-I1631)= 12,"12", IF(('1 - Cover page'!$B$9-I1631)= 13,"13", IF(('1 - Cover page'!$B$9-I1631)= 14,"14", IF(('1 - Cover page'!$B$9-I1631)= 15,"15",  ""))))))))))))))))</f>
        <v>0</v>
      </c>
      <c r="AA1631" t="e">
        <f>VLOOKUP(E1631,'Age group'!$A$2:$B$7,2,TRUE)</f>
        <v>#N/A</v>
      </c>
    </row>
    <row r="1632" spans="1:27" ht="12.75" x14ac:dyDescent="0.2">
      <c r="A1632" s="30">
        <v>1629</v>
      </c>
      <c r="B1632" s="31"/>
      <c r="C1632" s="31"/>
      <c r="D1632" s="32"/>
      <c r="E1632" s="104"/>
      <c r="F1632" s="31"/>
      <c r="G1632" s="31"/>
      <c r="H1632" s="33"/>
      <c r="I1632" s="16"/>
      <c r="J1632" s="34"/>
      <c r="K1632" s="34"/>
      <c r="L1632" s="35"/>
      <c r="M1632" s="36"/>
      <c r="N1632" s="37"/>
      <c r="O1632" s="37"/>
      <c r="P1632" s="37"/>
      <c r="Q1632" s="38"/>
      <c r="R1632" s="38"/>
      <c r="S1632" s="37"/>
      <c r="T1632" s="39"/>
      <c r="U1632" s="39"/>
      <c r="V1632" s="40"/>
      <c r="X1632" t="str">
        <f>IF(('1 - Cover page'!$B$9-M1632)&lt;6,"&lt;=5 Days","&gt;5 Days")</f>
        <v>&lt;=5 Days</v>
      </c>
      <c r="Y1632" t="str">
        <f>IF(('1 - Cover page'!$B$9-M1632)=0,"0", IF(('1 - Cover page'!$B$9-M1632)= 1,"1", IF(('1 - Cover page'!$B$9-M1632)= 2,"2", IF(('1 - Cover page'!$B$9-M1632)= 3,"3", IF(('1 - Cover page'!$B$9-M1632)= 4,"4", IF(('1 - Cover page'!$B$9-M1632)= 5,"5", IF(('1 - Cover page'!$B$9-M1632)= 6,"6", IF(('1 - Cover page'!$B$9-M1632)= 7,"7", IF(('1 - Cover page'!$B$9-M1632)= 8,"8", IF(('1 - Cover page'!$B$9-M1632)= 9,"9", IF(('1 - Cover page'!$B$9-M1632)= 10,"10", IF(('1 - Cover page'!$B$9-M1632)= 11,"11", IF(('1 - Cover page'!$B$9-M1632)= 12,"12", IF(('1 - Cover page'!$B$9-M1632)= 13,"13", IF(('1 - Cover page'!$B$9-M1632)= 14,"14", IF(('1 - Cover page'!$B$9-M1632)= 15,"15",  ""))))))))))))))))</f>
        <v>0</v>
      </c>
      <c r="Z1632" t="str">
        <f>IF(('1 - Cover page'!$B$9-I1632)=0,"0", IF(('1 - Cover page'!$B$9-I1632)= 1,"1", IF(('1 - Cover page'!$B$9-I1632)= 2,"2", IF(('1 - Cover page'!$B$9-I1632)= 3,"3", IF(('1 - Cover page'!$B$9-I1632)= 4,"4", IF(('1 - Cover page'!$B$9-I1632)= 5,"5", IF(('1 - Cover page'!$B$9-I1632)= 6,"6", IF(('1 - Cover page'!$B$9-I1632)= 7,"7", IF(('1 - Cover page'!$B$9-I1632)= 8,"8", IF(('1 - Cover page'!$B$9-I1632)= 9,"9", IF(('1 - Cover page'!$B$9-I1632)= 10,"10", IF(('1 - Cover page'!$B$9-I1632)= 11,"11", IF(('1 - Cover page'!$B$9-I1632)= 12,"12", IF(('1 - Cover page'!$B$9-I1632)= 13,"13", IF(('1 - Cover page'!$B$9-I1632)= 14,"14", IF(('1 - Cover page'!$B$9-I1632)= 15,"15",  ""))))))))))))))))</f>
        <v>0</v>
      </c>
      <c r="AA1632" t="e">
        <f>VLOOKUP(E1632,'Age group'!$A$2:$B$7,2,TRUE)</f>
        <v>#N/A</v>
      </c>
    </row>
    <row r="1633" spans="1:27" ht="12.75" x14ac:dyDescent="0.2">
      <c r="A1633" s="30">
        <v>1630</v>
      </c>
      <c r="B1633" s="31"/>
      <c r="C1633" s="31"/>
      <c r="D1633" s="32"/>
      <c r="E1633" s="104"/>
      <c r="F1633" s="31"/>
      <c r="G1633" s="31"/>
      <c r="H1633" s="33"/>
      <c r="I1633" s="16"/>
      <c r="J1633" s="34"/>
      <c r="K1633" s="34"/>
      <c r="L1633" s="35"/>
      <c r="M1633" s="36"/>
      <c r="N1633" s="37"/>
      <c r="O1633" s="37"/>
      <c r="P1633" s="37"/>
      <c r="Q1633" s="38"/>
      <c r="R1633" s="38"/>
      <c r="S1633" s="37"/>
      <c r="T1633" s="39"/>
      <c r="U1633" s="39"/>
      <c r="V1633" s="40"/>
      <c r="X1633" t="str">
        <f>IF(('1 - Cover page'!$B$9-M1633)&lt;6,"&lt;=5 Days","&gt;5 Days")</f>
        <v>&lt;=5 Days</v>
      </c>
      <c r="Y1633" t="str">
        <f>IF(('1 - Cover page'!$B$9-M1633)=0,"0", IF(('1 - Cover page'!$B$9-M1633)= 1,"1", IF(('1 - Cover page'!$B$9-M1633)= 2,"2", IF(('1 - Cover page'!$B$9-M1633)= 3,"3", IF(('1 - Cover page'!$B$9-M1633)= 4,"4", IF(('1 - Cover page'!$B$9-M1633)= 5,"5", IF(('1 - Cover page'!$B$9-M1633)= 6,"6", IF(('1 - Cover page'!$B$9-M1633)= 7,"7", IF(('1 - Cover page'!$B$9-M1633)= 8,"8", IF(('1 - Cover page'!$B$9-M1633)= 9,"9", IF(('1 - Cover page'!$B$9-M1633)= 10,"10", IF(('1 - Cover page'!$B$9-M1633)= 11,"11", IF(('1 - Cover page'!$B$9-M1633)= 12,"12", IF(('1 - Cover page'!$B$9-M1633)= 13,"13", IF(('1 - Cover page'!$B$9-M1633)= 14,"14", IF(('1 - Cover page'!$B$9-M1633)= 15,"15",  ""))))))))))))))))</f>
        <v>0</v>
      </c>
      <c r="Z1633" t="str">
        <f>IF(('1 - Cover page'!$B$9-I1633)=0,"0", IF(('1 - Cover page'!$B$9-I1633)= 1,"1", IF(('1 - Cover page'!$B$9-I1633)= 2,"2", IF(('1 - Cover page'!$B$9-I1633)= 3,"3", IF(('1 - Cover page'!$B$9-I1633)= 4,"4", IF(('1 - Cover page'!$B$9-I1633)= 5,"5", IF(('1 - Cover page'!$B$9-I1633)= 6,"6", IF(('1 - Cover page'!$B$9-I1633)= 7,"7", IF(('1 - Cover page'!$B$9-I1633)= 8,"8", IF(('1 - Cover page'!$B$9-I1633)= 9,"9", IF(('1 - Cover page'!$B$9-I1633)= 10,"10", IF(('1 - Cover page'!$B$9-I1633)= 11,"11", IF(('1 - Cover page'!$B$9-I1633)= 12,"12", IF(('1 - Cover page'!$B$9-I1633)= 13,"13", IF(('1 - Cover page'!$B$9-I1633)= 14,"14", IF(('1 - Cover page'!$B$9-I1633)= 15,"15",  ""))))))))))))))))</f>
        <v>0</v>
      </c>
      <c r="AA1633" t="e">
        <f>VLOOKUP(E1633,'Age group'!$A$2:$B$7,2,TRUE)</f>
        <v>#N/A</v>
      </c>
    </row>
    <row r="1634" spans="1:27" ht="12.75" x14ac:dyDescent="0.2">
      <c r="A1634" s="30">
        <v>1631</v>
      </c>
      <c r="B1634" s="31"/>
      <c r="C1634" s="31"/>
      <c r="D1634" s="32"/>
      <c r="E1634" s="104"/>
      <c r="F1634" s="31"/>
      <c r="G1634" s="31"/>
      <c r="H1634" s="33"/>
      <c r="I1634" s="16"/>
      <c r="J1634" s="34"/>
      <c r="K1634" s="34"/>
      <c r="L1634" s="35"/>
      <c r="M1634" s="36"/>
      <c r="N1634" s="37"/>
      <c r="O1634" s="37"/>
      <c r="P1634" s="37"/>
      <c r="Q1634" s="38"/>
      <c r="R1634" s="38"/>
      <c r="S1634" s="37"/>
      <c r="T1634" s="39"/>
      <c r="U1634" s="39"/>
      <c r="V1634" s="40"/>
      <c r="X1634" t="str">
        <f>IF(('1 - Cover page'!$B$9-M1634)&lt;6,"&lt;=5 Days","&gt;5 Days")</f>
        <v>&lt;=5 Days</v>
      </c>
      <c r="Y1634" t="str">
        <f>IF(('1 - Cover page'!$B$9-M1634)=0,"0", IF(('1 - Cover page'!$B$9-M1634)= 1,"1", IF(('1 - Cover page'!$B$9-M1634)= 2,"2", IF(('1 - Cover page'!$B$9-M1634)= 3,"3", IF(('1 - Cover page'!$B$9-M1634)= 4,"4", IF(('1 - Cover page'!$B$9-M1634)= 5,"5", IF(('1 - Cover page'!$B$9-M1634)= 6,"6", IF(('1 - Cover page'!$B$9-M1634)= 7,"7", IF(('1 - Cover page'!$B$9-M1634)= 8,"8", IF(('1 - Cover page'!$B$9-M1634)= 9,"9", IF(('1 - Cover page'!$B$9-M1634)= 10,"10", IF(('1 - Cover page'!$B$9-M1634)= 11,"11", IF(('1 - Cover page'!$B$9-M1634)= 12,"12", IF(('1 - Cover page'!$B$9-M1634)= 13,"13", IF(('1 - Cover page'!$B$9-M1634)= 14,"14", IF(('1 - Cover page'!$B$9-M1634)= 15,"15",  ""))))))))))))))))</f>
        <v>0</v>
      </c>
      <c r="Z1634" t="str">
        <f>IF(('1 - Cover page'!$B$9-I1634)=0,"0", IF(('1 - Cover page'!$B$9-I1634)= 1,"1", IF(('1 - Cover page'!$B$9-I1634)= 2,"2", IF(('1 - Cover page'!$B$9-I1634)= 3,"3", IF(('1 - Cover page'!$B$9-I1634)= 4,"4", IF(('1 - Cover page'!$B$9-I1634)= 5,"5", IF(('1 - Cover page'!$B$9-I1634)= 6,"6", IF(('1 - Cover page'!$B$9-I1634)= 7,"7", IF(('1 - Cover page'!$B$9-I1634)= 8,"8", IF(('1 - Cover page'!$B$9-I1634)= 9,"9", IF(('1 - Cover page'!$B$9-I1634)= 10,"10", IF(('1 - Cover page'!$B$9-I1634)= 11,"11", IF(('1 - Cover page'!$B$9-I1634)= 12,"12", IF(('1 - Cover page'!$B$9-I1634)= 13,"13", IF(('1 - Cover page'!$B$9-I1634)= 14,"14", IF(('1 - Cover page'!$B$9-I1634)= 15,"15",  ""))))))))))))))))</f>
        <v>0</v>
      </c>
      <c r="AA1634" t="e">
        <f>VLOOKUP(E1634,'Age group'!$A$2:$B$7,2,TRUE)</f>
        <v>#N/A</v>
      </c>
    </row>
    <row r="1635" spans="1:27" ht="12.75" x14ac:dyDescent="0.2">
      <c r="A1635" s="30">
        <v>1632</v>
      </c>
      <c r="B1635" s="31"/>
      <c r="C1635" s="31"/>
      <c r="D1635" s="32"/>
      <c r="E1635" s="104"/>
      <c r="F1635" s="31"/>
      <c r="G1635" s="31"/>
      <c r="H1635" s="33"/>
      <c r="I1635" s="16"/>
      <c r="J1635" s="34"/>
      <c r="K1635" s="34"/>
      <c r="L1635" s="35"/>
      <c r="M1635" s="36"/>
      <c r="N1635" s="37"/>
      <c r="O1635" s="37"/>
      <c r="P1635" s="37"/>
      <c r="Q1635" s="38"/>
      <c r="R1635" s="38"/>
      <c r="S1635" s="37"/>
      <c r="T1635" s="39"/>
      <c r="U1635" s="39"/>
      <c r="V1635" s="40"/>
      <c r="X1635" t="str">
        <f>IF(('1 - Cover page'!$B$9-M1635)&lt;6,"&lt;=5 Days","&gt;5 Days")</f>
        <v>&lt;=5 Days</v>
      </c>
      <c r="Y1635" t="str">
        <f>IF(('1 - Cover page'!$B$9-M1635)=0,"0", IF(('1 - Cover page'!$B$9-M1635)= 1,"1", IF(('1 - Cover page'!$B$9-M1635)= 2,"2", IF(('1 - Cover page'!$B$9-M1635)= 3,"3", IF(('1 - Cover page'!$B$9-M1635)= 4,"4", IF(('1 - Cover page'!$B$9-M1635)= 5,"5", IF(('1 - Cover page'!$B$9-M1635)= 6,"6", IF(('1 - Cover page'!$B$9-M1635)= 7,"7", IF(('1 - Cover page'!$B$9-M1635)= 8,"8", IF(('1 - Cover page'!$B$9-M1635)= 9,"9", IF(('1 - Cover page'!$B$9-M1635)= 10,"10", IF(('1 - Cover page'!$B$9-M1635)= 11,"11", IF(('1 - Cover page'!$B$9-M1635)= 12,"12", IF(('1 - Cover page'!$B$9-M1635)= 13,"13", IF(('1 - Cover page'!$B$9-M1635)= 14,"14", IF(('1 - Cover page'!$B$9-M1635)= 15,"15",  ""))))))))))))))))</f>
        <v>0</v>
      </c>
      <c r="Z1635" t="str">
        <f>IF(('1 - Cover page'!$B$9-I1635)=0,"0", IF(('1 - Cover page'!$B$9-I1635)= 1,"1", IF(('1 - Cover page'!$B$9-I1635)= 2,"2", IF(('1 - Cover page'!$B$9-I1635)= 3,"3", IF(('1 - Cover page'!$B$9-I1635)= 4,"4", IF(('1 - Cover page'!$B$9-I1635)= 5,"5", IF(('1 - Cover page'!$B$9-I1635)= 6,"6", IF(('1 - Cover page'!$B$9-I1635)= 7,"7", IF(('1 - Cover page'!$B$9-I1635)= 8,"8", IF(('1 - Cover page'!$B$9-I1635)= 9,"9", IF(('1 - Cover page'!$B$9-I1635)= 10,"10", IF(('1 - Cover page'!$B$9-I1635)= 11,"11", IF(('1 - Cover page'!$B$9-I1635)= 12,"12", IF(('1 - Cover page'!$B$9-I1635)= 13,"13", IF(('1 - Cover page'!$B$9-I1635)= 14,"14", IF(('1 - Cover page'!$B$9-I1635)= 15,"15",  ""))))))))))))))))</f>
        <v>0</v>
      </c>
      <c r="AA1635" t="e">
        <f>VLOOKUP(E1635,'Age group'!$A$2:$B$7,2,TRUE)</f>
        <v>#N/A</v>
      </c>
    </row>
    <row r="1636" spans="1:27" ht="12.75" x14ac:dyDescent="0.2">
      <c r="A1636" s="30">
        <v>1633</v>
      </c>
      <c r="B1636" s="31"/>
      <c r="C1636" s="31"/>
      <c r="D1636" s="32"/>
      <c r="E1636" s="104"/>
      <c r="F1636" s="31"/>
      <c r="G1636" s="31"/>
      <c r="H1636" s="33"/>
      <c r="I1636" s="16"/>
      <c r="J1636" s="34"/>
      <c r="K1636" s="34"/>
      <c r="L1636" s="35"/>
      <c r="M1636" s="36"/>
      <c r="N1636" s="37"/>
      <c r="O1636" s="37"/>
      <c r="P1636" s="37"/>
      <c r="Q1636" s="38"/>
      <c r="R1636" s="38"/>
      <c r="S1636" s="37"/>
      <c r="T1636" s="39"/>
      <c r="U1636" s="39"/>
      <c r="V1636" s="40"/>
      <c r="X1636" t="str">
        <f>IF(('1 - Cover page'!$B$9-M1636)&lt;6,"&lt;=5 Days","&gt;5 Days")</f>
        <v>&lt;=5 Days</v>
      </c>
      <c r="Y1636" t="str">
        <f>IF(('1 - Cover page'!$B$9-M1636)=0,"0", IF(('1 - Cover page'!$B$9-M1636)= 1,"1", IF(('1 - Cover page'!$B$9-M1636)= 2,"2", IF(('1 - Cover page'!$B$9-M1636)= 3,"3", IF(('1 - Cover page'!$B$9-M1636)= 4,"4", IF(('1 - Cover page'!$B$9-M1636)= 5,"5", IF(('1 - Cover page'!$B$9-M1636)= 6,"6", IF(('1 - Cover page'!$B$9-M1636)= 7,"7", IF(('1 - Cover page'!$B$9-M1636)= 8,"8", IF(('1 - Cover page'!$B$9-M1636)= 9,"9", IF(('1 - Cover page'!$B$9-M1636)= 10,"10", IF(('1 - Cover page'!$B$9-M1636)= 11,"11", IF(('1 - Cover page'!$B$9-M1636)= 12,"12", IF(('1 - Cover page'!$B$9-M1636)= 13,"13", IF(('1 - Cover page'!$B$9-M1636)= 14,"14", IF(('1 - Cover page'!$B$9-M1636)= 15,"15",  ""))))))))))))))))</f>
        <v>0</v>
      </c>
      <c r="Z1636" t="str">
        <f>IF(('1 - Cover page'!$B$9-I1636)=0,"0", IF(('1 - Cover page'!$B$9-I1636)= 1,"1", IF(('1 - Cover page'!$B$9-I1636)= 2,"2", IF(('1 - Cover page'!$B$9-I1636)= 3,"3", IF(('1 - Cover page'!$B$9-I1636)= 4,"4", IF(('1 - Cover page'!$B$9-I1636)= 5,"5", IF(('1 - Cover page'!$B$9-I1636)= 6,"6", IF(('1 - Cover page'!$B$9-I1636)= 7,"7", IF(('1 - Cover page'!$B$9-I1636)= 8,"8", IF(('1 - Cover page'!$B$9-I1636)= 9,"9", IF(('1 - Cover page'!$B$9-I1636)= 10,"10", IF(('1 - Cover page'!$B$9-I1636)= 11,"11", IF(('1 - Cover page'!$B$9-I1636)= 12,"12", IF(('1 - Cover page'!$B$9-I1636)= 13,"13", IF(('1 - Cover page'!$B$9-I1636)= 14,"14", IF(('1 - Cover page'!$B$9-I1636)= 15,"15",  ""))))))))))))))))</f>
        <v>0</v>
      </c>
      <c r="AA1636" t="e">
        <f>VLOOKUP(E1636,'Age group'!$A$2:$B$7,2,TRUE)</f>
        <v>#N/A</v>
      </c>
    </row>
    <row r="1637" spans="1:27" ht="12.75" x14ac:dyDescent="0.2">
      <c r="A1637" s="30">
        <v>1634</v>
      </c>
      <c r="B1637" s="31"/>
      <c r="C1637" s="31"/>
      <c r="D1637" s="32"/>
      <c r="E1637" s="104"/>
      <c r="F1637" s="31"/>
      <c r="G1637" s="31"/>
      <c r="H1637" s="33"/>
      <c r="I1637" s="16"/>
      <c r="J1637" s="34"/>
      <c r="K1637" s="34"/>
      <c r="L1637" s="35"/>
      <c r="M1637" s="36"/>
      <c r="N1637" s="37"/>
      <c r="O1637" s="37"/>
      <c r="P1637" s="37"/>
      <c r="Q1637" s="38"/>
      <c r="R1637" s="38"/>
      <c r="S1637" s="37"/>
      <c r="T1637" s="39"/>
      <c r="U1637" s="39"/>
      <c r="V1637" s="40"/>
      <c r="X1637" t="str">
        <f>IF(('1 - Cover page'!$B$9-M1637)&lt;6,"&lt;=5 Days","&gt;5 Days")</f>
        <v>&lt;=5 Days</v>
      </c>
      <c r="Y1637" t="str">
        <f>IF(('1 - Cover page'!$B$9-M1637)=0,"0", IF(('1 - Cover page'!$B$9-M1637)= 1,"1", IF(('1 - Cover page'!$B$9-M1637)= 2,"2", IF(('1 - Cover page'!$B$9-M1637)= 3,"3", IF(('1 - Cover page'!$B$9-M1637)= 4,"4", IF(('1 - Cover page'!$B$9-M1637)= 5,"5", IF(('1 - Cover page'!$B$9-M1637)= 6,"6", IF(('1 - Cover page'!$B$9-M1637)= 7,"7", IF(('1 - Cover page'!$B$9-M1637)= 8,"8", IF(('1 - Cover page'!$B$9-M1637)= 9,"9", IF(('1 - Cover page'!$B$9-M1637)= 10,"10", IF(('1 - Cover page'!$B$9-M1637)= 11,"11", IF(('1 - Cover page'!$B$9-M1637)= 12,"12", IF(('1 - Cover page'!$B$9-M1637)= 13,"13", IF(('1 - Cover page'!$B$9-M1637)= 14,"14", IF(('1 - Cover page'!$B$9-M1637)= 15,"15",  ""))))))))))))))))</f>
        <v>0</v>
      </c>
      <c r="Z1637" t="str">
        <f>IF(('1 - Cover page'!$B$9-I1637)=0,"0", IF(('1 - Cover page'!$B$9-I1637)= 1,"1", IF(('1 - Cover page'!$B$9-I1637)= 2,"2", IF(('1 - Cover page'!$B$9-I1637)= 3,"3", IF(('1 - Cover page'!$B$9-I1637)= 4,"4", IF(('1 - Cover page'!$B$9-I1637)= 5,"5", IF(('1 - Cover page'!$B$9-I1637)= 6,"6", IF(('1 - Cover page'!$B$9-I1637)= 7,"7", IF(('1 - Cover page'!$B$9-I1637)= 8,"8", IF(('1 - Cover page'!$B$9-I1637)= 9,"9", IF(('1 - Cover page'!$B$9-I1637)= 10,"10", IF(('1 - Cover page'!$B$9-I1637)= 11,"11", IF(('1 - Cover page'!$B$9-I1637)= 12,"12", IF(('1 - Cover page'!$B$9-I1637)= 13,"13", IF(('1 - Cover page'!$B$9-I1637)= 14,"14", IF(('1 - Cover page'!$B$9-I1637)= 15,"15",  ""))))))))))))))))</f>
        <v>0</v>
      </c>
      <c r="AA1637" t="e">
        <f>VLOOKUP(E1637,'Age group'!$A$2:$B$7,2,TRUE)</f>
        <v>#N/A</v>
      </c>
    </row>
    <row r="1638" spans="1:27" ht="12.75" x14ac:dyDescent="0.2">
      <c r="A1638" s="30">
        <v>1635</v>
      </c>
      <c r="B1638" s="31"/>
      <c r="C1638" s="31"/>
      <c r="D1638" s="32"/>
      <c r="E1638" s="104"/>
      <c r="F1638" s="31"/>
      <c r="G1638" s="31"/>
      <c r="H1638" s="33"/>
      <c r="I1638" s="16"/>
      <c r="J1638" s="34"/>
      <c r="K1638" s="34"/>
      <c r="L1638" s="35"/>
      <c r="M1638" s="36"/>
      <c r="N1638" s="37"/>
      <c r="O1638" s="37"/>
      <c r="P1638" s="37"/>
      <c r="Q1638" s="38"/>
      <c r="R1638" s="38"/>
      <c r="S1638" s="37"/>
      <c r="T1638" s="39"/>
      <c r="U1638" s="39"/>
      <c r="V1638" s="40"/>
      <c r="X1638" t="str">
        <f>IF(('1 - Cover page'!$B$9-M1638)&lt;6,"&lt;=5 Days","&gt;5 Days")</f>
        <v>&lt;=5 Days</v>
      </c>
      <c r="Y1638" t="str">
        <f>IF(('1 - Cover page'!$B$9-M1638)=0,"0", IF(('1 - Cover page'!$B$9-M1638)= 1,"1", IF(('1 - Cover page'!$B$9-M1638)= 2,"2", IF(('1 - Cover page'!$B$9-M1638)= 3,"3", IF(('1 - Cover page'!$B$9-M1638)= 4,"4", IF(('1 - Cover page'!$B$9-M1638)= 5,"5", IF(('1 - Cover page'!$B$9-M1638)= 6,"6", IF(('1 - Cover page'!$B$9-M1638)= 7,"7", IF(('1 - Cover page'!$B$9-M1638)= 8,"8", IF(('1 - Cover page'!$B$9-M1638)= 9,"9", IF(('1 - Cover page'!$B$9-M1638)= 10,"10", IF(('1 - Cover page'!$B$9-M1638)= 11,"11", IF(('1 - Cover page'!$B$9-M1638)= 12,"12", IF(('1 - Cover page'!$B$9-M1638)= 13,"13", IF(('1 - Cover page'!$B$9-M1638)= 14,"14", IF(('1 - Cover page'!$B$9-M1638)= 15,"15",  ""))))))))))))))))</f>
        <v>0</v>
      </c>
      <c r="Z1638" t="str">
        <f>IF(('1 - Cover page'!$B$9-I1638)=0,"0", IF(('1 - Cover page'!$B$9-I1638)= 1,"1", IF(('1 - Cover page'!$B$9-I1638)= 2,"2", IF(('1 - Cover page'!$B$9-I1638)= 3,"3", IF(('1 - Cover page'!$B$9-I1638)= 4,"4", IF(('1 - Cover page'!$B$9-I1638)= 5,"5", IF(('1 - Cover page'!$B$9-I1638)= 6,"6", IF(('1 - Cover page'!$B$9-I1638)= 7,"7", IF(('1 - Cover page'!$B$9-I1638)= 8,"8", IF(('1 - Cover page'!$B$9-I1638)= 9,"9", IF(('1 - Cover page'!$B$9-I1638)= 10,"10", IF(('1 - Cover page'!$B$9-I1638)= 11,"11", IF(('1 - Cover page'!$B$9-I1638)= 12,"12", IF(('1 - Cover page'!$B$9-I1638)= 13,"13", IF(('1 - Cover page'!$B$9-I1638)= 14,"14", IF(('1 - Cover page'!$B$9-I1638)= 15,"15",  ""))))))))))))))))</f>
        <v>0</v>
      </c>
      <c r="AA1638" t="e">
        <f>VLOOKUP(E1638,'Age group'!$A$2:$B$7,2,TRUE)</f>
        <v>#N/A</v>
      </c>
    </row>
    <row r="1639" spans="1:27" ht="12.75" x14ac:dyDescent="0.2">
      <c r="A1639" s="30">
        <v>1636</v>
      </c>
      <c r="B1639" s="31"/>
      <c r="C1639" s="31"/>
      <c r="D1639" s="32"/>
      <c r="E1639" s="104"/>
      <c r="F1639" s="31"/>
      <c r="G1639" s="31"/>
      <c r="H1639" s="33"/>
      <c r="I1639" s="16"/>
      <c r="J1639" s="34"/>
      <c r="K1639" s="34"/>
      <c r="L1639" s="35"/>
      <c r="M1639" s="36"/>
      <c r="N1639" s="37"/>
      <c r="O1639" s="37"/>
      <c r="P1639" s="37"/>
      <c r="Q1639" s="38"/>
      <c r="R1639" s="38"/>
      <c r="S1639" s="37"/>
      <c r="T1639" s="39"/>
      <c r="U1639" s="39"/>
      <c r="V1639" s="40"/>
      <c r="X1639" t="str">
        <f>IF(('1 - Cover page'!$B$9-M1639)&lt;6,"&lt;=5 Days","&gt;5 Days")</f>
        <v>&lt;=5 Days</v>
      </c>
      <c r="Y1639" t="str">
        <f>IF(('1 - Cover page'!$B$9-M1639)=0,"0", IF(('1 - Cover page'!$B$9-M1639)= 1,"1", IF(('1 - Cover page'!$B$9-M1639)= 2,"2", IF(('1 - Cover page'!$B$9-M1639)= 3,"3", IF(('1 - Cover page'!$B$9-M1639)= 4,"4", IF(('1 - Cover page'!$B$9-M1639)= 5,"5", IF(('1 - Cover page'!$B$9-M1639)= 6,"6", IF(('1 - Cover page'!$B$9-M1639)= 7,"7", IF(('1 - Cover page'!$B$9-M1639)= 8,"8", IF(('1 - Cover page'!$B$9-M1639)= 9,"9", IF(('1 - Cover page'!$B$9-M1639)= 10,"10", IF(('1 - Cover page'!$B$9-M1639)= 11,"11", IF(('1 - Cover page'!$B$9-M1639)= 12,"12", IF(('1 - Cover page'!$B$9-M1639)= 13,"13", IF(('1 - Cover page'!$B$9-M1639)= 14,"14", IF(('1 - Cover page'!$B$9-M1639)= 15,"15",  ""))))))))))))))))</f>
        <v>0</v>
      </c>
      <c r="Z1639" t="str">
        <f>IF(('1 - Cover page'!$B$9-I1639)=0,"0", IF(('1 - Cover page'!$B$9-I1639)= 1,"1", IF(('1 - Cover page'!$B$9-I1639)= 2,"2", IF(('1 - Cover page'!$B$9-I1639)= 3,"3", IF(('1 - Cover page'!$B$9-I1639)= 4,"4", IF(('1 - Cover page'!$B$9-I1639)= 5,"5", IF(('1 - Cover page'!$B$9-I1639)= 6,"6", IF(('1 - Cover page'!$B$9-I1639)= 7,"7", IF(('1 - Cover page'!$B$9-I1639)= 8,"8", IF(('1 - Cover page'!$B$9-I1639)= 9,"9", IF(('1 - Cover page'!$B$9-I1639)= 10,"10", IF(('1 - Cover page'!$B$9-I1639)= 11,"11", IF(('1 - Cover page'!$B$9-I1639)= 12,"12", IF(('1 - Cover page'!$B$9-I1639)= 13,"13", IF(('1 - Cover page'!$B$9-I1639)= 14,"14", IF(('1 - Cover page'!$B$9-I1639)= 15,"15",  ""))))))))))))))))</f>
        <v>0</v>
      </c>
      <c r="AA1639" t="e">
        <f>VLOOKUP(E1639,'Age group'!$A$2:$B$7,2,TRUE)</f>
        <v>#N/A</v>
      </c>
    </row>
    <row r="1640" spans="1:27" ht="12.75" x14ac:dyDescent="0.2">
      <c r="A1640" s="30">
        <v>1637</v>
      </c>
      <c r="B1640" s="31"/>
      <c r="C1640" s="31"/>
      <c r="D1640" s="32"/>
      <c r="E1640" s="104"/>
      <c r="F1640" s="31"/>
      <c r="G1640" s="31"/>
      <c r="H1640" s="33"/>
      <c r="I1640" s="16"/>
      <c r="J1640" s="34"/>
      <c r="K1640" s="34"/>
      <c r="L1640" s="35"/>
      <c r="M1640" s="36"/>
      <c r="N1640" s="37"/>
      <c r="O1640" s="37"/>
      <c r="P1640" s="37"/>
      <c r="Q1640" s="38"/>
      <c r="R1640" s="38"/>
      <c r="S1640" s="37"/>
      <c r="T1640" s="39"/>
      <c r="U1640" s="39"/>
      <c r="V1640" s="40"/>
      <c r="X1640" t="str">
        <f>IF(('1 - Cover page'!$B$9-M1640)&lt;6,"&lt;=5 Days","&gt;5 Days")</f>
        <v>&lt;=5 Days</v>
      </c>
      <c r="Y1640" t="str">
        <f>IF(('1 - Cover page'!$B$9-M1640)=0,"0", IF(('1 - Cover page'!$B$9-M1640)= 1,"1", IF(('1 - Cover page'!$B$9-M1640)= 2,"2", IF(('1 - Cover page'!$B$9-M1640)= 3,"3", IF(('1 - Cover page'!$B$9-M1640)= 4,"4", IF(('1 - Cover page'!$B$9-M1640)= 5,"5", IF(('1 - Cover page'!$B$9-M1640)= 6,"6", IF(('1 - Cover page'!$B$9-M1640)= 7,"7", IF(('1 - Cover page'!$B$9-M1640)= 8,"8", IF(('1 - Cover page'!$B$9-M1640)= 9,"9", IF(('1 - Cover page'!$B$9-M1640)= 10,"10", IF(('1 - Cover page'!$B$9-M1640)= 11,"11", IF(('1 - Cover page'!$B$9-M1640)= 12,"12", IF(('1 - Cover page'!$B$9-M1640)= 13,"13", IF(('1 - Cover page'!$B$9-M1640)= 14,"14", IF(('1 - Cover page'!$B$9-M1640)= 15,"15",  ""))))))))))))))))</f>
        <v>0</v>
      </c>
      <c r="Z1640" t="str">
        <f>IF(('1 - Cover page'!$B$9-I1640)=0,"0", IF(('1 - Cover page'!$B$9-I1640)= 1,"1", IF(('1 - Cover page'!$B$9-I1640)= 2,"2", IF(('1 - Cover page'!$B$9-I1640)= 3,"3", IF(('1 - Cover page'!$B$9-I1640)= 4,"4", IF(('1 - Cover page'!$B$9-I1640)= 5,"5", IF(('1 - Cover page'!$B$9-I1640)= 6,"6", IF(('1 - Cover page'!$B$9-I1640)= 7,"7", IF(('1 - Cover page'!$B$9-I1640)= 8,"8", IF(('1 - Cover page'!$B$9-I1640)= 9,"9", IF(('1 - Cover page'!$B$9-I1640)= 10,"10", IF(('1 - Cover page'!$B$9-I1640)= 11,"11", IF(('1 - Cover page'!$B$9-I1640)= 12,"12", IF(('1 - Cover page'!$B$9-I1640)= 13,"13", IF(('1 - Cover page'!$B$9-I1640)= 14,"14", IF(('1 - Cover page'!$B$9-I1640)= 15,"15",  ""))))))))))))))))</f>
        <v>0</v>
      </c>
      <c r="AA1640" t="e">
        <f>VLOOKUP(E1640,'Age group'!$A$2:$B$7,2,TRUE)</f>
        <v>#N/A</v>
      </c>
    </row>
    <row r="1641" spans="1:27" ht="12.75" x14ac:dyDescent="0.2">
      <c r="A1641" s="30">
        <v>1638</v>
      </c>
      <c r="B1641" s="31"/>
      <c r="C1641" s="31"/>
      <c r="D1641" s="32"/>
      <c r="E1641" s="104"/>
      <c r="F1641" s="31"/>
      <c r="G1641" s="31"/>
      <c r="H1641" s="33"/>
      <c r="I1641" s="16"/>
      <c r="J1641" s="34"/>
      <c r="K1641" s="34"/>
      <c r="L1641" s="35"/>
      <c r="M1641" s="36"/>
      <c r="N1641" s="37"/>
      <c r="O1641" s="37"/>
      <c r="P1641" s="37"/>
      <c r="Q1641" s="38"/>
      <c r="R1641" s="38"/>
      <c r="S1641" s="37"/>
      <c r="T1641" s="39"/>
      <c r="U1641" s="39"/>
      <c r="V1641" s="40"/>
      <c r="X1641" t="str">
        <f>IF(('1 - Cover page'!$B$9-M1641)&lt;6,"&lt;=5 Days","&gt;5 Days")</f>
        <v>&lt;=5 Days</v>
      </c>
      <c r="Y1641" t="str">
        <f>IF(('1 - Cover page'!$B$9-M1641)=0,"0", IF(('1 - Cover page'!$B$9-M1641)= 1,"1", IF(('1 - Cover page'!$B$9-M1641)= 2,"2", IF(('1 - Cover page'!$B$9-M1641)= 3,"3", IF(('1 - Cover page'!$B$9-M1641)= 4,"4", IF(('1 - Cover page'!$B$9-M1641)= 5,"5", IF(('1 - Cover page'!$B$9-M1641)= 6,"6", IF(('1 - Cover page'!$B$9-M1641)= 7,"7", IF(('1 - Cover page'!$B$9-M1641)= 8,"8", IF(('1 - Cover page'!$B$9-M1641)= 9,"9", IF(('1 - Cover page'!$B$9-M1641)= 10,"10", IF(('1 - Cover page'!$B$9-M1641)= 11,"11", IF(('1 - Cover page'!$B$9-M1641)= 12,"12", IF(('1 - Cover page'!$B$9-M1641)= 13,"13", IF(('1 - Cover page'!$B$9-M1641)= 14,"14", IF(('1 - Cover page'!$B$9-M1641)= 15,"15",  ""))))))))))))))))</f>
        <v>0</v>
      </c>
      <c r="Z1641" t="str">
        <f>IF(('1 - Cover page'!$B$9-I1641)=0,"0", IF(('1 - Cover page'!$B$9-I1641)= 1,"1", IF(('1 - Cover page'!$B$9-I1641)= 2,"2", IF(('1 - Cover page'!$B$9-I1641)= 3,"3", IF(('1 - Cover page'!$B$9-I1641)= 4,"4", IF(('1 - Cover page'!$B$9-I1641)= 5,"5", IF(('1 - Cover page'!$B$9-I1641)= 6,"6", IF(('1 - Cover page'!$B$9-I1641)= 7,"7", IF(('1 - Cover page'!$B$9-I1641)= 8,"8", IF(('1 - Cover page'!$B$9-I1641)= 9,"9", IF(('1 - Cover page'!$B$9-I1641)= 10,"10", IF(('1 - Cover page'!$B$9-I1641)= 11,"11", IF(('1 - Cover page'!$B$9-I1641)= 12,"12", IF(('1 - Cover page'!$B$9-I1641)= 13,"13", IF(('1 - Cover page'!$B$9-I1641)= 14,"14", IF(('1 - Cover page'!$B$9-I1641)= 15,"15",  ""))))))))))))))))</f>
        <v>0</v>
      </c>
      <c r="AA1641" t="e">
        <f>VLOOKUP(E1641,'Age group'!$A$2:$B$7,2,TRUE)</f>
        <v>#N/A</v>
      </c>
    </row>
    <row r="1642" spans="1:27" ht="12.75" x14ac:dyDescent="0.2">
      <c r="A1642" s="30">
        <v>1639</v>
      </c>
      <c r="B1642" s="31"/>
      <c r="C1642" s="31"/>
      <c r="D1642" s="32"/>
      <c r="E1642" s="104"/>
      <c r="F1642" s="31"/>
      <c r="G1642" s="31"/>
      <c r="H1642" s="33"/>
      <c r="I1642" s="16"/>
      <c r="J1642" s="34"/>
      <c r="K1642" s="34"/>
      <c r="L1642" s="35"/>
      <c r="M1642" s="36"/>
      <c r="N1642" s="37"/>
      <c r="O1642" s="37"/>
      <c r="P1642" s="37"/>
      <c r="Q1642" s="38"/>
      <c r="R1642" s="38"/>
      <c r="S1642" s="37"/>
      <c r="T1642" s="39"/>
      <c r="U1642" s="39"/>
      <c r="V1642" s="40"/>
      <c r="X1642" t="str">
        <f>IF(('1 - Cover page'!$B$9-M1642)&lt;6,"&lt;=5 Days","&gt;5 Days")</f>
        <v>&lt;=5 Days</v>
      </c>
      <c r="Y1642" t="str">
        <f>IF(('1 - Cover page'!$B$9-M1642)=0,"0", IF(('1 - Cover page'!$B$9-M1642)= 1,"1", IF(('1 - Cover page'!$B$9-M1642)= 2,"2", IF(('1 - Cover page'!$B$9-M1642)= 3,"3", IF(('1 - Cover page'!$B$9-M1642)= 4,"4", IF(('1 - Cover page'!$B$9-M1642)= 5,"5", IF(('1 - Cover page'!$B$9-M1642)= 6,"6", IF(('1 - Cover page'!$B$9-M1642)= 7,"7", IF(('1 - Cover page'!$B$9-M1642)= 8,"8", IF(('1 - Cover page'!$B$9-M1642)= 9,"9", IF(('1 - Cover page'!$B$9-M1642)= 10,"10", IF(('1 - Cover page'!$B$9-M1642)= 11,"11", IF(('1 - Cover page'!$B$9-M1642)= 12,"12", IF(('1 - Cover page'!$B$9-M1642)= 13,"13", IF(('1 - Cover page'!$B$9-M1642)= 14,"14", IF(('1 - Cover page'!$B$9-M1642)= 15,"15",  ""))))))))))))))))</f>
        <v>0</v>
      </c>
      <c r="Z1642" t="str">
        <f>IF(('1 - Cover page'!$B$9-I1642)=0,"0", IF(('1 - Cover page'!$B$9-I1642)= 1,"1", IF(('1 - Cover page'!$B$9-I1642)= 2,"2", IF(('1 - Cover page'!$B$9-I1642)= 3,"3", IF(('1 - Cover page'!$B$9-I1642)= 4,"4", IF(('1 - Cover page'!$B$9-I1642)= 5,"5", IF(('1 - Cover page'!$B$9-I1642)= 6,"6", IF(('1 - Cover page'!$B$9-I1642)= 7,"7", IF(('1 - Cover page'!$B$9-I1642)= 8,"8", IF(('1 - Cover page'!$B$9-I1642)= 9,"9", IF(('1 - Cover page'!$B$9-I1642)= 10,"10", IF(('1 - Cover page'!$B$9-I1642)= 11,"11", IF(('1 - Cover page'!$B$9-I1642)= 12,"12", IF(('1 - Cover page'!$B$9-I1642)= 13,"13", IF(('1 - Cover page'!$B$9-I1642)= 14,"14", IF(('1 - Cover page'!$B$9-I1642)= 15,"15",  ""))))))))))))))))</f>
        <v>0</v>
      </c>
      <c r="AA1642" t="e">
        <f>VLOOKUP(E1642,'Age group'!$A$2:$B$7,2,TRUE)</f>
        <v>#N/A</v>
      </c>
    </row>
    <row r="1643" spans="1:27" ht="12.75" x14ac:dyDescent="0.2">
      <c r="A1643" s="30">
        <v>1640</v>
      </c>
      <c r="B1643" s="31"/>
      <c r="C1643" s="31"/>
      <c r="D1643" s="32"/>
      <c r="E1643" s="104"/>
      <c r="F1643" s="31"/>
      <c r="G1643" s="31"/>
      <c r="H1643" s="33"/>
      <c r="I1643" s="16"/>
      <c r="J1643" s="34"/>
      <c r="K1643" s="34"/>
      <c r="L1643" s="35"/>
      <c r="M1643" s="36"/>
      <c r="N1643" s="37"/>
      <c r="O1643" s="37"/>
      <c r="P1643" s="37"/>
      <c r="Q1643" s="38"/>
      <c r="R1643" s="38"/>
      <c r="S1643" s="37"/>
      <c r="T1643" s="39"/>
      <c r="U1643" s="39"/>
      <c r="V1643" s="40"/>
      <c r="X1643" t="str">
        <f>IF(('1 - Cover page'!$B$9-M1643)&lt;6,"&lt;=5 Days","&gt;5 Days")</f>
        <v>&lt;=5 Days</v>
      </c>
      <c r="Y1643" t="str">
        <f>IF(('1 - Cover page'!$B$9-M1643)=0,"0", IF(('1 - Cover page'!$B$9-M1643)= 1,"1", IF(('1 - Cover page'!$B$9-M1643)= 2,"2", IF(('1 - Cover page'!$B$9-M1643)= 3,"3", IF(('1 - Cover page'!$B$9-M1643)= 4,"4", IF(('1 - Cover page'!$B$9-M1643)= 5,"5", IF(('1 - Cover page'!$B$9-M1643)= 6,"6", IF(('1 - Cover page'!$B$9-M1643)= 7,"7", IF(('1 - Cover page'!$B$9-M1643)= 8,"8", IF(('1 - Cover page'!$B$9-M1643)= 9,"9", IF(('1 - Cover page'!$B$9-M1643)= 10,"10", IF(('1 - Cover page'!$B$9-M1643)= 11,"11", IF(('1 - Cover page'!$B$9-M1643)= 12,"12", IF(('1 - Cover page'!$B$9-M1643)= 13,"13", IF(('1 - Cover page'!$B$9-M1643)= 14,"14", IF(('1 - Cover page'!$B$9-M1643)= 15,"15",  ""))))))))))))))))</f>
        <v>0</v>
      </c>
      <c r="Z1643" t="str">
        <f>IF(('1 - Cover page'!$B$9-I1643)=0,"0", IF(('1 - Cover page'!$B$9-I1643)= 1,"1", IF(('1 - Cover page'!$B$9-I1643)= 2,"2", IF(('1 - Cover page'!$B$9-I1643)= 3,"3", IF(('1 - Cover page'!$B$9-I1643)= 4,"4", IF(('1 - Cover page'!$B$9-I1643)= 5,"5", IF(('1 - Cover page'!$B$9-I1643)= 6,"6", IF(('1 - Cover page'!$B$9-I1643)= 7,"7", IF(('1 - Cover page'!$B$9-I1643)= 8,"8", IF(('1 - Cover page'!$B$9-I1643)= 9,"9", IF(('1 - Cover page'!$B$9-I1643)= 10,"10", IF(('1 - Cover page'!$B$9-I1643)= 11,"11", IF(('1 - Cover page'!$B$9-I1643)= 12,"12", IF(('1 - Cover page'!$B$9-I1643)= 13,"13", IF(('1 - Cover page'!$B$9-I1643)= 14,"14", IF(('1 - Cover page'!$B$9-I1643)= 15,"15",  ""))))))))))))))))</f>
        <v>0</v>
      </c>
      <c r="AA1643" t="e">
        <f>VLOOKUP(E1643,'Age group'!$A$2:$B$7,2,TRUE)</f>
        <v>#N/A</v>
      </c>
    </row>
    <row r="1644" spans="1:27" ht="12.75" x14ac:dyDescent="0.2">
      <c r="A1644" s="30">
        <v>1641</v>
      </c>
      <c r="B1644" s="31"/>
      <c r="C1644" s="31"/>
      <c r="D1644" s="32"/>
      <c r="E1644" s="104"/>
      <c r="F1644" s="31"/>
      <c r="G1644" s="31"/>
      <c r="H1644" s="33"/>
      <c r="I1644" s="16"/>
      <c r="J1644" s="34"/>
      <c r="K1644" s="34"/>
      <c r="L1644" s="35"/>
      <c r="M1644" s="36"/>
      <c r="N1644" s="37"/>
      <c r="O1644" s="37"/>
      <c r="P1644" s="37"/>
      <c r="Q1644" s="38"/>
      <c r="R1644" s="38"/>
      <c r="S1644" s="37"/>
      <c r="T1644" s="39"/>
      <c r="U1644" s="39"/>
      <c r="V1644" s="40"/>
      <c r="X1644" t="str">
        <f>IF(('1 - Cover page'!$B$9-M1644)&lt;6,"&lt;=5 Days","&gt;5 Days")</f>
        <v>&lt;=5 Days</v>
      </c>
      <c r="Y1644" t="str">
        <f>IF(('1 - Cover page'!$B$9-M1644)=0,"0", IF(('1 - Cover page'!$B$9-M1644)= 1,"1", IF(('1 - Cover page'!$B$9-M1644)= 2,"2", IF(('1 - Cover page'!$B$9-M1644)= 3,"3", IF(('1 - Cover page'!$B$9-M1644)= 4,"4", IF(('1 - Cover page'!$B$9-M1644)= 5,"5", IF(('1 - Cover page'!$B$9-M1644)= 6,"6", IF(('1 - Cover page'!$B$9-M1644)= 7,"7", IF(('1 - Cover page'!$B$9-M1644)= 8,"8", IF(('1 - Cover page'!$B$9-M1644)= 9,"9", IF(('1 - Cover page'!$B$9-M1644)= 10,"10", IF(('1 - Cover page'!$B$9-M1644)= 11,"11", IF(('1 - Cover page'!$B$9-M1644)= 12,"12", IF(('1 - Cover page'!$B$9-M1644)= 13,"13", IF(('1 - Cover page'!$B$9-M1644)= 14,"14", IF(('1 - Cover page'!$B$9-M1644)= 15,"15",  ""))))))))))))))))</f>
        <v>0</v>
      </c>
      <c r="Z1644" t="str">
        <f>IF(('1 - Cover page'!$B$9-I1644)=0,"0", IF(('1 - Cover page'!$B$9-I1644)= 1,"1", IF(('1 - Cover page'!$B$9-I1644)= 2,"2", IF(('1 - Cover page'!$B$9-I1644)= 3,"3", IF(('1 - Cover page'!$B$9-I1644)= 4,"4", IF(('1 - Cover page'!$B$9-I1644)= 5,"5", IF(('1 - Cover page'!$B$9-I1644)= 6,"6", IF(('1 - Cover page'!$B$9-I1644)= 7,"7", IF(('1 - Cover page'!$B$9-I1644)= 8,"8", IF(('1 - Cover page'!$B$9-I1644)= 9,"9", IF(('1 - Cover page'!$B$9-I1644)= 10,"10", IF(('1 - Cover page'!$B$9-I1644)= 11,"11", IF(('1 - Cover page'!$B$9-I1644)= 12,"12", IF(('1 - Cover page'!$B$9-I1644)= 13,"13", IF(('1 - Cover page'!$B$9-I1644)= 14,"14", IF(('1 - Cover page'!$B$9-I1644)= 15,"15",  ""))))))))))))))))</f>
        <v>0</v>
      </c>
      <c r="AA1644" t="e">
        <f>VLOOKUP(E1644,'Age group'!$A$2:$B$7,2,TRUE)</f>
        <v>#N/A</v>
      </c>
    </row>
    <row r="1645" spans="1:27" ht="12.75" x14ac:dyDescent="0.2">
      <c r="A1645" s="30">
        <v>1642</v>
      </c>
      <c r="B1645" s="31"/>
      <c r="C1645" s="31"/>
      <c r="D1645" s="32"/>
      <c r="E1645" s="104"/>
      <c r="F1645" s="31"/>
      <c r="G1645" s="31"/>
      <c r="H1645" s="33"/>
      <c r="I1645" s="16"/>
      <c r="J1645" s="34"/>
      <c r="K1645" s="34"/>
      <c r="L1645" s="35"/>
      <c r="M1645" s="36"/>
      <c r="N1645" s="37"/>
      <c r="O1645" s="37"/>
      <c r="P1645" s="37"/>
      <c r="Q1645" s="38"/>
      <c r="R1645" s="38"/>
      <c r="S1645" s="37"/>
      <c r="T1645" s="39"/>
      <c r="U1645" s="39"/>
      <c r="V1645" s="40"/>
      <c r="X1645" t="str">
        <f>IF(('1 - Cover page'!$B$9-M1645)&lt;6,"&lt;=5 Days","&gt;5 Days")</f>
        <v>&lt;=5 Days</v>
      </c>
      <c r="Y1645" t="str">
        <f>IF(('1 - Cover page'!$B$9-M1645)=0,"0", IF(('1 - Cover page'!$B$9-M1645)= 1,"1", IF(('1 - Cover page'!$B$9-M1645)= 2,"2", IF(('1 - Cover page'!$B$9-M1645)= 3,"3", IF(('1 - Cover page'!$B$9-M1645)= 4,"4", IF(('1 - Cover page'!$B$9-M1645)= 5,"5", IF(('1 - Cover page'!$B$9-M1645)= 6,"6", IF(('1 - Cover page'!$B$9-M1645)= 7,"7", IF(('1 - Cover page'!$B$9-M1645)= 8,"8", IF(('1 - Cover page'!$B$9-M1645)= 9,"9", IF(('1 - Cover page'!$B$9-M1645)= 10,"10", IF(('1 - Cover page'!$B$9-M1645)= 11,"11", IF(('1 - Cover page'!$B$9-M1645)= 12,"12", IF(('1 - Cover page'!$B$9-M1645)= 13,"13", IF(('1 - Cover page'!$B$9-M1645)= 14,"14", IF(('1 - Cover page'!$B$9-M1645)= 15,"15",  ""))))))))))))))))</f>
        <v>0</v>
      </c>
      <c r="Z1645" t="str">
        <f>IF(('1 - Cover page'!$B$9-I1645)=0,"0", IF(('1 - Cover page'!$B$9-I1645)= 1,"1", IF(('1 - Cover page'!$B$9-I1645)= 2,"2", IF(('1 - Cover page'!$B$9-I1645)= 3,"3", IF(('1 - Cover page'!$B$9-I1645)= 4,"4", IF(('1 - Cover page'!$B$9-I1645)= 5,"5", IF(('1 - Cover page'!$B$9-I1645)= 6,"6", IF(('1 - Cover page'!$B$9-I1645)= 7,"7", IF(('1 - Cover page'!$B$9-I1645)= 8,"8", IF(('1 - Cover page'!$B$9-I1645)= 9,"9", IF(('1 - Cover page'!$B$9-I1645)= 10,"10", IF(('1 - Cover page'!$B$9-I1645)= 11,"11", IF(('1 - Cover page'!$B$9-I1645)= 12,"12", IF(('1 - Cover page'!$B$9-I1645)= 13,"13", IF(('1 - Cover page'!$B$9-I1645)= 14,"14", IF(('1 - Cover page'!$B$9-I1645)= 15,"15",  ""))))))))))))))))</f>
        <v>0</v>
      </c>
      <c r="AA1645" t="e">
        <f>VLOOKUP(E1645,'Age group'!$A$2:$B$7,2,TRUE)</f>
        <v>#N/A</v>
      </c>
    </row>
    <row r="1646" spans="1:27" ht="12.75" x14ac:dyDescent="0.2">
      <c r="A1646" s="30">
        <v>1643</v>
      </c>
      <c r="B1646" s="31"/>
      <c r="C1646" s="31"/>
      <c r="D1646" s="32"/>
      <c r="E1646" s="104"/>
      <c r="F1646" s="31"/>
      <c r="G1646" s="31"/>
      <c r="H1646" s="33"/>
      <c r="I1646" s="16"/>
      <c r="J1646" s="34"/>
      <c r="K1646" s="34"/>
      <c r="L1646" s="35"/>
      <c r="M1646" s="36"/>
      <c r="N1646" s="37"/>
      <c r="O1646" s="37"/>
      <c r="P1646" s="37"/>
      <c r="Q1646" s="38"/>
      <c r="R1646" s="38"/>
      <c r="S1646" s="37"/>
      <c r="T1646" s="39"/>
      <c r="U1646" s="39"/>
      <c r="V1646" s="40"/>
      <c r="X1646" t="str">
        <f>IF(('1 - Cover page'!$B$9-M1646)&lt;6,"&lt;=5 Days","&gt;5 Days")</f>
        <v>&lt;=5 Days</v>
      </c>
      <c r="Y1646" t="str">
        <f>IF(('1 - Cover page'!$B$9-M1646)=0,"0", IF(('1 - Cover page'!$B$9-M1646)= 1,"1", IF(('1 - Cover page'!$B$9-M1646)= 2,"2", IF(('1 - Cover page'!$B$9-M1646)= 3,"3", IF(('1 - Cover page'!$B$9-M1646)= 4,"4", IF(('1 - Cover page'!$B$9-M1646)= 5,"5", IF(('1 - Cover page'!$B$9-M1646)= 6,"6", IF(('1 - Cover page'!$B$9-M1646)= 7,"7", IF(('1 - Cover page'!$B$9-M1646)= 8,"8", IF(('1 - Cover page'!$B$9-M1646)= 9,"9", IF(('1 - Cover page'!$B$9-M1646)= 10,"10", IF(('1 - Cover page'!$B$9-M1646)= 11,"11", IF(('1 - Cover page'!$B$9-M1646)= 12,"12", IF(('1 - Cover page'!$B$9-M1646)= 13,"13", IF(('1 - Cover page'!$B$9-M1646)= 14,"14", IF(('1 - Cover page'!$B$9-M1646)= 15,"15",  ""))))))))))))))))</f>
        <v>0</v>
      </c>
      <c r="Z1646" t="str">
        <f>IF(('1 - Cover page'!$B$9-I1646)=0,"0", IF(('1 - Cover page'!$B$9-I1646)= 1,"1", IF(('1 - Cover page'!$B$9-I1646)= 2,"2", IF(('1 - Cover page'!$B$9-I1646)= 3,"3", IF(('1 - Cover page'!$B$9-I1646)= 4,"4", IF(('1 - Cover page'!$B$9-I1646)= 5,"5", IF(('1 - Cover page'!$B$9-I1646)= 6,"6", IF(('1 - Cover page'!$B$9-I1646)= 7,"7", IF(('1 - Cover page'!$B$9-I1646)= 8,"8", IF(('1 - Cover page'!$B$9-I1646)= 9,"9", IF(('1 - Cover page'!$B$9-I1646)= 10,"10", IF(('1 - Cover page'!$B$9-I1646)= 11,"11", IF(('1 - Cover page'!$B$9-I1646)= 12,"12", IF(('1 - Cover page'!$B$9-I1646)= 13,"13", IF(('1 - Cover page'!$B$9-I1646)= 14,"14", IF(('1 - Cover page'!$B$9-I1646)= 15,"15",  ""))))))))))))))))</f>
        <v>0</v>
      </c>
      <c r="AA1646" t="e">
        <f>VLOOKUP(E1646,'Age group'!$A$2:$B$7,2,TRUE)</f>
        <v>#N/A</v>
      </c>
    </row>
    <row r="1647" spans="1:27" ht="12.75" x14ac:dyDescent="0.2">
      <c r="A1647" s="30">
        <v>1644</v>
      </c>
      <c r="B1647" s="31"/>
      <c r="C1647" s="31"/>
      <c r="D1647" s="32"/>
      <c r="E1647" s="104"/>
      <c r="F1647" s="31"/>
      <c r="G1647" s="31"/>
      <c r="H1647" s="33"/>
      <c r="I1647" s="16"/>
      <c r="J1647" s="34"/>
      <c r="K1647" s="34"/>
      <c r="L1647" s="35"/>
      <c r="M1647" s="36"/>
      <c r="N1647" s="37"/>
      <c r="O1647" s="37"/>
      <c r="P1647" s="37"/>
      <c r="Q1647" s="38"/>
      <c r="R1647" s="38"/>
      <c r="S1647" s="37"/>
      <c r="T1647" s="39"/>
      <c r="U1647" s="39"/>
      <c r="V1647" s="40"/>
      <c r="X1647" t="str">
        <f>IF(('1 - Cover page'!$B$9-M1647)&lt;6,"&lt;=5 Days","&gt;5 Days")</f>
        <v>&lt;=5 Days</v>
      </c>
      <c r="Y1647" t="str">
        <f>IF(('1 - Cover page'!$B$9-M1647)=0,"0", IF(('1 - Cover page'!$B$9-M1647)= 1,"1", IF(('1 - Cover page'!$B$9-M1647)= 2,"2", IF(('1 - Cover page'!$B$9-M1647)= 3,"3", IF(('1 - Cover page'!$B$9-M1647)= 4,"4", IF(('1 - Cover page'!$B$9-M1647)= 5,"5", IF(('1 - Cover page'!$B$9-M1647)= 6,"6", IF(('1 - Cover page'!$B$9-M1647)= 7,"7", IF(('1 - Cover page'!$B$9-M1647)= 8,"8", IF(('1 - Cover page'!$B$9-M1647)= 9,"9", IF(('1 - Cover page'!$B$9-M1647)= 10,"10", IF(('1 - Cover page'!$B$9-M1647)= 11,"11", IF(('1 - Cover page'!$B$9-M1647)= 12,"12", IF(('1 - Cover page'!$B$9-M1647)= 13,"13", IF(('1 - Cover page'!$B$9-M1647)= 14,"14", IF(('1 - Cover page'!$B$9-M1647)= 15,"15",  ""))))))))))))))))</f>
        <v>0</v>
      </c>
      <c r="Z1647" t="str">
        <f>IF(('1 - Cover page'!$B$9-I1647)=0,"0", IF(('1 - Cover page'!$B$9-I1647)= 1,"1", IF(('1 - Cover page'!$B$9-I1647)= 2,"2", IF(('1 - Cover page'!$B$9-I1647)= 3,"3", IF(('1 - Cover page'!$B$9-I1647)= 4,"4", IF(('1 - Cover page'!$B$9-I1647)= 5,"5", IF(('1 - Cover page'!$B$9-I1647)= 6,"6", IF(('1 - Cover page'!$B$9-I1647)= 7,"7", IF(('1 - Cover page'!$B$9-I1647)= 8,"8", IF(('1 - Cover page'!$B$9-I1647)= 9,"9", IF(('1 - Cover page'!$B$9-I1647)= 10,"10", IF(('1 - Cover page'!$B$9-I1647)= 11,"11", IF(('1 - Cover page'!$B$9-I1647)= 12,"12", IF(('1 - Cover page'!$B$9-I1647)= 13,"13", IF(('1 - Cover page'!$B$9-I1647)= 14,"14", IF(('1 - Cover page'!$B$9-I1647)= 15,"15",  ""))))))))))))))))</f>
        <v>0</v>
      </c>
      <c r="AA1647" t="e">
        <f>VLOOKUP(E1647,'Age group'!$A$2:$B$7,2,TRUE)</f>
        <v>#N/A</v>
      </c>
    </row>
    <row r="1648" spans="1:27" ht="12.75" x14ac:dyDescent="0.2">
      <c r="A1648" s="30">
        <v>1645</v>
      </c>
      <c r="B1648" s="31"/>
      <c r="C1648" s="31"/>
      <c r="D1648" s="32"/>
      <c r="E1648" s="104"/>
      <c r="F1648" s="31"/>
      <c r="G1648" s="31"/>
      <c r="H1648" s="33"/>
      <c r="I1648" s="16"/>
      <c r="J1648" s="34"/>
      <c r="K1648" s="34"/>
      <c r="L1648" s="35"/>
      <c r="M1648" s="36"/>
      <c r="N1648" s="37"/>
      <c r="O1648" s="37"/>
      <c r="P1648" s="37"/>
      <c r="Q1648" s="38"/>
      <c r="R1648" s="38"/>
      <c r="S1648" s="37"/>
      <c r="T1648" s="39"/>
      <c r="U1648" s="39"/>
      <c r="V1648" s="40"/>
      <c r="X1648" t="str">
        <f>IF(('1 - Cover page'!$B$9-M1648)&lt;6,"&lt;=5 Days","&gt;5 Days")</f>
        <v>&lt;=5 Days</v>
      </c>
      <c r="Y1648" t="str">
        <f>IF(('1 - Cover page'!$B$9-M1648)=0,"0", IF(('1 - Cover page'!$B$9-M1648)= 1,"1", IF(('1 - Cover page'!$B$9-M1648)= 2,"2", IF(('1 - Cover page'!$B$9-M1648)= 3,"3", IF(('1 - Cover page'!$B$9-M1648)= 4,"4", IF(('1 - Cover page'!$B$9-M1648)= 5,"5", IF(('1 - Cover page'!$B$9-M1648)= 6,"6", IF(('1 - Cover page'!$B$9-M1648)= 7,"7", IF(('1 - Cover page'!$B$9-M1648)= 8,"8", IF(('1 - Cover page'!$B$9-M1648)= 9,"9", IF(('1 - Cover page'!$B$9-M1648)= 10,"10", IF(('1 - Cover page'!$B$9-M1648)= 11,"11", IF(('1 - Cover page'!$B$9-M1648)= 12,"12", IF(('1 - Cover page'!$B$9-M1648)= 13,"13", IF(('1 - Cover page'!$B$9-M1648)= 14,"14", IF(('1 - Cover page'!$B$9-M1648)= 15,"15",  ""))))))))))))))))</f>
        <v>0</v>
      </c>
      <c r="Z1648" t="str">
        <f>IF(('1 - Cover page'!$B$9-I1648)=0,"0", IF(('1 - Cover page'!$B$9-I1648)= 1,"1", IF(('1 - Cover page'!$B$9-I1648)= 2,"2", IF(('1 - Cover page'!$B$9-I1648)= 3,"3", IF(('1 - Cover page'!$B$9-I1648)= 4,"4", IF(('1 - Cover page'!$B$9-I1648)= 5,"5", IF(('1 - Cover page'!$B$9-I1648)= 6,"6", IF(('1 - Cover page'!$B$9-I1648)= 7,"7", IF(('1 - Cover page'!$B$9-I1648)= 8,"8", IF(('1 - Cover page'!$B$9-I1648)= 9,"9", IF(('1 - Cover page'!$B$9-I1648)= 10,"10", IF(('1 - Cover page'!$B$9-I1648)= 11,"11", IF(('1 - Cover page'!$B$9-I1648)= 12,"12", IF(('1 - Cover page'!$B$9-I1648)= 13,"13", IF(('1 - Cover page'!$B$9-I1648)= 14,"14", IF(('1 - Cover page'!$B$9-I1648)= 15,"15",  ""))))))))))))))))</f>
        <v>0</v>
      </c>
      <c r="AA1648" t="e">
        <f>VLOOKUP(E1648,'Age group'!$A$2:$B$7,2,TRUE)</f>
        <v>#N/A</v>
      </c>
    </row>
    <row r="1649" spans="1:27" ht="12.75" x14ac:dyDescent="0.2">
      <c r="A1649" s="30">
        <v>1646</v>
      </c>
      <c r="B1649" s="31"/>
      <c r="C1649" s="31"/>
      <c r="D1649" s="32"/>
      <c r="E1649" s="104"/>
      <c r="F1649" s="31"/>
      <c r="G1649" s="31"/>
      <c r="H1649" s="33"/>
      <c r="I1649" s="16"/>
      <c r="J1649" s="34"/>
      <c r="K1649" s="34"/>
      <c r="L1649" s="35"/>
      <c r="M1649" s="36"/>
      <c r="N1649" s="37"/>
      <c r="O1649" s="37"/>
      <c r="P1649" s="37"/>
      <c r="Q1649" s="38"/>
      <c r="R1649" s="38"/>
      <c r="S1649" s="37"/>
      <c r="T1649" s="39"/>
      <c r="U1649" s="39"/>
      <c r="V1649" s="40"/>
      <c r="X1649" t="str">
        <f>IF(('1 - Cover page'!$B$9-M1649)&lt;6,"&lt;=5 Days","&gt;5 Days")</f>
        <v>&lt;=5 Days</v>
      </c>
      <c r="Y1649" t="str">
        <f>IF(('1 - Cover page'!$B$9-M1649)=0,"0", IF(('1 - Cover page'!$B$9-M1649)= 1,"1", IF(('1 - Cover page'!$B$9-M1649)= 2,"2", IF(('1 - Cover page'!$B$9-M1649)= 3,"3", IF(('1 - Cover page'!$B$9-M1649)= 4,"4", IF(('1 - Cover page'!$B$9-M1649)= 5,"5", IF(('1 - Cover page'!$B$9-M1649)= 6,"6", IF(('1 - Cover page'!$B$9-M1649)= 7,"7", IF(('1 - Cover page'!$B$9-M1649)= 8,"8", IF(('1 - Cover page'!$B$9-M1649)= 9,"9", IF(('1 - Cover page'!$B$9-M1649)= 10,"10", IF(('1 - Cover page'!$B$9-M1649)= 11,"11", IF(('1 - Cover page'!$B$9-M1649)= 12,"12", IF(('1 - Cover page'!$B$9-M1649)= 13,"13", IF(('1 - Cover page'!$B$9-M1649)= 14,"14", IF(('1 - Cover page'!$B$9-M1649)= 15,"15",  ""))))))))))))))))</f>
        <v>0</v>
      </c>
      <c r="Z1649" t="str">
        <f>IF(('1 - Cover page'!$B$9-I1649)=0,"0", IF(('1 - Cover page'!$B$9-I1649)= 1,"1", IF(('1 - Cover page'!$B$9-I1649)= 2,"2", IF(('1 - Cover page'!$B$9-I1649)= 3,"3", IF(('1 - Cover page'!$B$9-I1649)= 4,"4", IF(('1 - Cover page'!$B$9-I1649)= 5,"5", IF(('1 - Cover page'!$B$9-I1649)= 6,"6", IF(('1 - Cover page'!$B$9-I1649)= 7,"7", IF(('1 - Cover page'!$B$9-I1649)= 8,"8", IF(('1 - Cover page'!$B$9-I1649)= 9,"9", IF(('1 - Cover page'!$B$9-I1649)= 10,"10", IF(('1 - Cover page'!$B$9-I1649)= 11,"11", IF(('1 - Cover page'!$B$9-I1649)= 12,"12", IF(('1 - Cover page'!$B$9-I1649)= 13,"13", IF(('1 - Cover page'!$B$9-I1649)= 14,"14", IF(('1 - Cover page'!$B$9-I1649)= 15,"15",  ""))))))))))))))))</f>
        <v>0</v>
      </c>
      <c r="AA1649" t="e">
        <f>VLOOKUP(E1649,'Age group'!$A$2:$B$7,2,TRUE)</f>
        <v>#N/A</v>
      </c>
    </row>
    <row r="1650" spans="1:27" ht="12.75" x14ac:dyDescent="0.2">
      <c r="A1650" s="30">
        <v>1647</v>
      </c>
      <c r="B1650" s="31"/>
      <c r="C1650" s="31"/>
      <c r="D1650" s="32"/>
      <c r="E1650" s="104"/>
      <c r="F1650" s="31"/>
      <c r="G1650" s="31"/>
      <c r="H1650" s="33"/>
      <c r="I1650" s="16"/>
      <c r="J1650" s="34"/>
      <c r="K1650" s="34"/>
      <c r="L1650" s="35"/>
      <c r="M1650" s="36"/>
      <c r="N1650" s="37"/>
      <c r="O1650" s="37"/>
      <c r="P1650" s="37"/>
      <c r="Q1650" s="38"/>
      <c r="R1650" s="38"/>
      <c r="S1650" s="37"/>
      <c r="T1650" s="39"/>
      <c r="U1650" s="39"/>
      <c r="V1650" s="40"/>
      <c r="X1650" t="str">
        <f>IF(('1 - Cover page'!$B$9-M1650)&lt;6,"&lt;=5 Days","&gt;5 Days")</f>
        <v>&lt;=5 Days</v>
      </c>
      <c r="Y1650" t="str">
        <f>IF(('1 - Cover page'!$B$9-M1650)=0,"0", IF(('1 - Cover page'!$B$9-M1650)= 1,"1", IF(('1 - Cover page'!$B$9-M1650)= 2,"2", IF(('1 - Cover page'!$B$9-M1650)= 3,"3", IF(('1 - Cover page'!$B$9-M1650)= 4,"4", IF(('1 - Cover page'!$B$9-M1650)= 5,"5", IF(('1 - Cover page'!$B$9-M1650)= 6,"6", IF(('1 - Cover page'!$B$9-M1650)= 7,"7", IF(('1 - Cover page'!$B$9-M1650)= 8,"8", IF(('1 - Cover page'!$B$9-M1650)= 9,"9", IF(('1 - Cover page'!$B$9-M1650)= 10,"10", IF(('1 - Cover page'!$B$9-M1650)= 11,"11", IF(('1 - Cover page'!$B$9-M1650)= 12,"12", IF(('1 - Cover page'!$B$9-M1650)= 13,"13", IF(('1 - Cover page'!$B$9-M1650)= 14,"14", IF(('1 - Cover page'!$B$9-M1650)= 15,"15",  ""))))))))))))))))</f>
        <v>0</v>
      </c>
      <c r="Z1650" t="str">
        <f>IF(('1 - Cover page'!$B$9-I1650)=0,"0", IF(('1 - Cover page'!$B$9-I1650)= 1,"1", IF(('1 - Cover page'!$B$9-I1650)= 2,"2", IF(('1 - Cover page'!$B$9-I1650)= 3,"3", IF(('1 - Cover page'!$B$9-I1650)= 4,"4", IF(('1 - Cover page'!$B$9-I1650)= 5,"5", IF(('1 - Cover page'!$B$9-I1650)= 6,"6", IF(('1 - Cover page'!$B$9-I1650)= 7,"7", IF(('1 - Cover page'!$B$9-I1650)= 8,"8", IF(('1 - Cover page'!$B$9-I1650)= 9,"9", IF(('1 - Cover page'!$B$9-I1650)= 10,"10", IF(('1 - Cover page'!$B$9-I1650)= 11,"11", IF(('1 - Cover page'!$B$9-I1650)= 12,"12", IF(('1 - Cover page'!$B$9-I1650)= 13,"13", IF(('1 - Cover page'!$B$9-I1650)= 14,"14", IF(('1 - Cover page'!$B$9-I1650)= 15,"15",  ""))))))))))))))))</f>
        <v>0</v>
      </c>
      <c r="AA1650" t="e">
        <f>VLOOKUP(E1650,'Age group'!$A$2:$B$7,2,TRUE)</f>
        <v>#N/A</v>
      </c>
    </row>
    <row r="1651" spans="1:27" ht="12.75" x14ac:dyDescent="0.2">
      <c r="A1651" s="30">
        <v>1648</v>
      </c>
      <c r="B1651" s="31"/>
      <c r="C1651" s="31"/>
      <c r="D1651" s="32"/>
      <c r="E1651" s="104"/>
      <c r="F1651" s="31"/>
      <c r="G1651" s="31"/>
      <c r="H1651" s="33"/>
      <c r="I1651" s="16"/>
      <c r="J1651" s="34"/>
      <c r="K1651" s="34"/>
      <c r="L1651" s="35"/>
      <c r="M1651" s="36"/>
      <c r="N1651" s="37"/>
      <c r="O1651" s="37"/>
      <c r="P1651" s="37"/>
      <c r="Q1651" s="38"/>
      <c r="R1651" s="38"/>
      <c r="S1651" s="37"/>
      <c r="T1651" s="39"/>
      <c r="U1651" s="39"/>
      <c r="V1651" s="40"/>
      <c r="X1651" t="str">
        <f>IF(('1 - Cover page'!$B$9-M1651)&lt;6,"&lt;=5 Days","&gt;5 Days")</f>
        <v>&lt;=5 Days</v>
      </c>
      <c r="Y1651" t="str">
        <f>IF(('1 - Cover page'!$B$9-M1651)=0,"0", IF(('1 - Cover page'!$B$9-M1651)= 1,"1", IF(('1 - Cover page'!$B$9-M1651)= 2,"2", IF(('1 - Cover page'!$B$9-M1651)= 3,"3", IF(('1 - Cover page'!$B$9-M1651)= 4,"4", IF(('1 - Cover page'!$B$9-M1651)= 5,"5", IF(('1 - Cover page'!$B$9-M1651)= 6,"6", IF(('1 - Cover page'!$B$9-M1651)= 7,"7", IF(('1 - Cover page'!$B$9-M1651)= 8,"8", IF(('1 - Cover page'!$B$9-M1651)= 9,"9", IF(('1 - Cover page'!$B$9-M1651)= 10,"10", IF(('1 - Cover page'!$B$9-M1651)= 11,"11", IF(('1 - Cover page'!$B$9-M1651)= 12,"12", IF(('1 - Cover page'!$B$9-M1651)= 13,"13", IF(('1 - Cover page'!$B$9-M1651)= 14,"14", IF(('1 - Cover page'!$B$9-M1651)= 15,"15",  ""))))))))))))))))</f>
        <v>0</v>
      </c>
      <c r="Z1651" t="str">
        <f>IF(('1 - Cover page'!$B$9-I1651)=0,"0", IF(('1 - Cover page'!$B$9-I1651)= 1,"1", IF(('1 - Cover page'!$B$9-I1651)= 2,"2", IF(('1 - Cover page'!$B$9-I1651)= 3,"3", IF(('1 - Cover page'!$B$9-I1651)= 4,"4", IF(('1 - Cover page'!$B$9-I1651)= 5,"5", IF(('1 - Cover page'!$B$9-I1651)= 6,"6", IF(('1 - Cover page'!$B$9-I1651)= 7,"7", IF(('1 - Cover page'!$B$9-I1651)= 8,"8", IF(('1 - Cover page'!$B$9-I1651)= 9,"9", IF(('1 - Cover page'!$B$9-I1651)= 10,"10", IF(('1 - Cover page'!$B$9-I1651)= 11,"11", IF(('1 - Cover page'!$B$9-I1651)= 12,"12", IF(('1 - Cover page'!$B$9-I1651)= 13,"13", IF(('1 - Cover page'!$B$9-I1651)= 14,"14", IF(('1 - Cover page'!$B$9-I1651)= 15,"15",  ""))))))))))))))))</f>
        <v>0</v>
      </c>
      <c r="AA1651" t="e">
        <f>VLOOKUP(E1651,'Age group'!$A$2:$B$7,2,TRUE)</f>
        <v>#N/A</v>
      </c>
    </row>
    <row r="1652" spans="1:27" ht="12.75" x14ac:dyDescent="0.2">
      <c r="A1652" s="30">
        <v>1649</v>
      </c>
      <c r="B1652" s="31"/>
      <c r="C1652" s="31"/>
      <c r="D1652" s="32"/>
      <c r="E1652" s="104"/>
      <c r="F1652" s="31"/>
      <c r="G1652" s="31"/>
      <c r="H1652" s="33"/>
      <c r="I1652" s="16"/>
      <c r="J1652" s="34"/>
      <c r="K1652" s="34"/>
      <c r="L1652" s="35"/>
      <c r="M1652" s="36"/>
      <c r="N1652" s="37"/>
      <c r="O1652" s="37"/>
      <c r="P1652" s="37"/>
      <c r="Q1652" s="38"/>
      <c r="R1652" s="38"/>
      <c r="S1652" s="37"/>
      <c r="T1652" s="39"/>
      <c r="U1652" s="39"/>
      <c r="V1652" s="40"/>
      <c r="X1652" t="str">
        <f>IF(('1 - Cover page'!$B$9-M1652)&lt;6,"&lt;=5 Days","&gt;5 Days")</f>
        <v>&lt;=5 Days</v>
      </c>
      <c r="Y1652" t="str">
        <f>IF(('1 - Cover page'!$B$9-M1652)=0,"0", IF(('1 - Cover page'!$B$9-M1652)= 1,"1", IF(('1 - Cover page'!$B$9-M1652)= 2,"2", IF(('1 - Cover page'!$B$9-M1652)= 3,"3", IF(('1 - Cover page'!$B$9-M1652)= 4,"4", IF(('1 - Cover page'!$B$9-M1652)= 5,"5", IF(('1 - Cover page'!$B$9-M1652)= 6,"6", IF(('1 - Cover page'!$B$9-M1652)= 7,"7", IF(('1 - Cover page'!$B$9-M1652)= 8,"8", IF(('1 - Cover page'!$B$9-M1652)= 9,"9", IF(('1 - Cover page'!$B$9-M1652)= 10,"10", IF(('1 - Cover page'!$B$9-M1652)= 11,"11", IF(('1 - Cover page'!$B$9-M1652)= 12,"12", IF(('1 - Cover page'!$B$9-M1652)= 13,"13", IF(('1 - Cover page'!$B$9-M1652)= 14,"14", IF(('1 - Cover page'!$B$9-M1652)= 15,"15",  ""))))))))))))))))</f>
        <v>0</v>
      </c>
      <c r="Z1652" t="str">
        <f>IF(('1 - Cover page'!$B$9-I1652)=0,"0", IF(('1 - Cover page'!$B$9-I1652)= 1,"1", IF(('1 - Cover page'!$B$9-I1652)= 2,"2", IF(('1 - Cover page'!$B$9-I1652)= 3,"3", IF(('1 - Cover page'!$B$9-I1652)= 4,"4", IF(('1 - Cover page'!$B$9-I1652)= 5,"5", IF(('1 - Cover page'!$B$9-I1652)= 6,"6", IF(('1 - Cover page'!$B$9-I1652)= 7,"7", IF(('1 - Cover page'!$B$9-I1652)= 8,"8", IF(('1 - Cover page'!$B$9-I1652)= 9,"9", IF(('1 - Cover page'!$B$9-I1652)= 10,"10", IF(('1 - Cover page'!$B$9-I1652)= 11,"11", IF(('1 - Cover page'!$B$9-I1652)= 12,"12", IF(('1 - Cover page'!$B$9-I1652)= 13,"13", IF(('1 - Cover page'!$B$9-I1652)= 14,"14", IF(('1 - Cover page'!$B$9-I1652)= 15,"15",  ""))))))))))))))))</f>
        <v>0</v>
      </c>
      <c r="AA1652" t="e">
        <f>VLOOKUP(E1652,'Age group'!$A$2:$B$7,2,TRUE)</f>
        <v>#N/A</v>
      </c>
    </row>
    <row r="1653" spans="1:27" ht="12.75" x14ac:dyDescent="0.2">
      <c r="A1653" s="30">
        <v>1650</v>
      </c>
      <c r="B1653" s="31"/>
      <c r="C1653" s="31"/>
      <c r="D1653" s="32"/>
      <c r="E1653" s="104"/>
      <c r="F1653" s="31"/>
      <c r="G1653" s="31"/>
      <c r="H1653" s="33"/>
      <c r="I1653" s="16"/>
      <c r="J1653" s="34"/>
      <c r="K1653" s="34"/>
      <c r="L1653" s="35"/>
      <c r="M1653" s="36"/>
      <c r="N1653" s="37"/>
      <c r="O1653" s="37"/>
      <c r="P1653" s="37"/>
      <c r="Q1653" s="38"/>
      <c r="R1653" s="38"/>
      <c r="S1653" s="37"/>
      <c r="T1653" s="39"/>
      <c r="U1653" s="39"/>
      <c r="V1653" s="40"/>
      <c r="X1653" t="str">
        <f>IF(('1 - Cover page'!$B$9-M1653)&lt;6,"&lt;=5 Days","&gt;5 Days")</f>
        <v>&lt;=5 Days</v>
      </c>
      <c r="Y1653" t="str">
        <f>IF(('1 - Cover page'!$B$9-M1653)=0,"0", IF(('1 - Cover page'!$B$9-M1653)= 1,"1", IF(('1 - Cover page'!$B$9-M1653)= 2,"2", IF(('1 - Cover page'!$B$9-M1653)= 3,"3", IF(('1 - Cover page'!$B$9-M1653)= 4,"4", IF(('1 - Cover page'!$B$9-M1653)= 5,"5", IF(('1 - Cover page'!$B$9-M1653)= 6,"6", IF(('1 - Cover page'!$B$9-M1653)= 7,"7", IF(('1 - Cover page'!$B$9-M1653)= 8,"8", IF(('1 - Cover page'!$B$9-M1653)= 9,"9", IF(('1 - Cover page'!$B$9-M1653)= 10,"10", IF(('1 - Cover page'!$B$9-M1653)= 11,"11", IF(('1 - Cover page'!$B$9-M1653)= 12,"12", IF(('1 - Cover page'!$B$9-M1653)= 13,"13", IF(('1 - Cover page'!$B$9-M1653)= 14,"14", IF(('1 - Cover page'!$B$9-M1653)= 15,"15",  ""))))))))))))))))</f>
        <v>0</v>
      </c>
      <c r="Z1653" t="str">
        <f>IF(('1 - Cover page'!$B$9-I1653)=0,"0", IF(('1 - Cover page'!$B$9-I1653)= 1,"1", IF(('1 - Cover page'!$B$9-I1653)= 2,"2", IF(('1 - Cover page'!$B$9-I1653)= 3,"3", IF(('1 - Cover page'!$B$9-I1653)= 4,"4", IF(('1 - Cover page'!$B$9-I1653)= 5,"5", IF(('1 - Cover page'!$B$9-I1653)= 6,"6", IF(('1 - Cover page'!$B$9-I1653)= 7,"7", IF(('1 - Cover page'!$B$9-I1653)= 8,"8", IF(('1 - Cover page'!$B$9-I1653)= 9,"9", IF(('1 - Cover page'!$B$9-I1653)= 10,"10", IF(('1 - Cover page'!$B$9-I1653)= 11,"11", IF(('1 - Cover page'!$B$9-I1653)= 12,"12", IF(('1 - Cover page'!$B$9-I1653)= 13,"13", IF(('1 - Cover page'!$B$9-I1653)= 14,"14", IF(('1 - Cover page'!$B$9-I1653)= 15,"15",  ""))))))))))))))))</f>
        <v>0</v>
      </c>
      <c r="AA1653" t="e">
        <f>VLOOKUP(E1653,'Age group'!$A$2:$B$7,2,TRUE)</f>
        <v>#N/A</v>
      </c>
    </row>
    <row r="1654" spans="1:27" ht="12.75" x14ac:dyDescent="0.2">
      <c r="A1654" s="30">
        <v>1651</v>
      </c>
      <c r="B1654" s="31"/>
      <c r="C1654" s="31"/>
      <c r="D1654" s="32"/>
      <c r="E1654" s="104"/>
      <c r="F1654" s="31"/>
      <c r="G1654" s="31"/>
      <c r="H1654" s="33"/>
      <c r="I1654" s="16"/>
      <c r="J1654" s="34"/>
      <c r="K1654" s="34"/>
      <c r="L1654" s="35"/>
      <c r="M1654" s="36"/>
      <c r="N1654" s="37"/>
      <c r="O1654" s="37"/>
      <c r="P1654" s="37"/>
      <c r="Q1654" s="38"/>
      <c r="R1654" s="38"/>
      <c r="S1654" s="37"/>
      <c r="T1654" s="39"/>
      <c r="U1654" s="39"/>
      <c r="V1654" s="40"/>
      <c r="X1654" t="str">
        <f>IF(('1 - Cover page'!$B$9-M1654)&lt;6,"&lt;=5 Days","&gt;5 Days")</f>
        <v>&lt;=5 Days</v>
      </c>
      <c r="Y1654" t="str">
        <f>IF(('1 - Cover page'!$B$9-M1654)=0,"0", IF(('1 - Cover page'!$B$9-M1654)= 1,"1", IF(('1 - Cover page'!$B$9-M1654)= 2,"2", IF(('1 - Cover page'!$B$9-M1654)= 3,"3", IF(('1 - Cover page'!$B$9-M1654)= 4,"4", IF(('1 - Cover page'!$B$9-M1654)= 5,"5", IF(('1 - Cover page'!$B$9-M1654)= 6,"6", IF(('1 - Cover page'!$B$9-M1654)= 7,"7", IF(('1 - Cover page'!$B$9-M1654)= 8,"8", IF(('1 - Cover page'!$B$9-M1654)= 9,"9", IF(('1 - Cover page'!$B$9-M1654)= 10,"10", IF(('1 - Cover page'!$B$9-M1654)= 11,"11", IF(('1 - Cover page'!$B$9-M1654)= 12,"12", IF(('1 - Cover page'!$B$9-M1654)= 13,"13", IF(('1 - Cover page'!$B$9-M1654)= 14,"14", IF(('1 - Cover page'!$B$9-M1654)= 15,"15",  ""))))))))))))))))</f>
        <v>0</v>
      </c>
      <c r="Z1654" t="str">
        <f>IF(('1 - Cover page'!$B$9-I1654)=0,"0", IF(('1 - Cover page'!$B$9-I1654)= 1,"1", IF(('1 - Cover page'!$B$9-I1654)= 2,"2", IF(('1 - Cover page'!$B$9-I1654)= 3,"3", IF(('1 - Cover page'!$B$9-I1654)= 4,"4", IF(('1 - Cover page'!$B$9-I1654)= 5,"5", IF(('1 - Cover page'!$B$9-I1654)= 6,"6", IF(('1 - Cover page'!$B$9-I1654)= 7,"7", IF(('1 - Cover page'!$B$9-I1654)= 8,"8", IF(('1 - Cover page'!$B$9-I1654)= 9,"9", IF(('1 - Cover page'!$B$9-I1654)= 10,"10", IF(('1 - Cover page'!$B$9-I1654)= 11,"11", IF(('1 - Cover page'!$B$9-I1654)= 12,"12", IF(('1 - Cover page'!$B$9-I1654)= 13,"13", IF(('1 - Cover page'!$B$9-I1654)= 14,"14", IF(('1 - Cover page'!$B$9-I1654)= 15,"15",  ""))))))))))))))))</f>
        <v>0</v>
      </c>
      <c r="AA1654" t="e">
        <f>VLOOKUP(E1654,'Age group'!$A$2:$B$7,2,TRUE)</f>
        <v>#N/A</v>
      </c>
    </row>
    <row r="1655" spans="1:27" ht="12.75" x14ac:dyDescent="0.2">
      <c r="A1655" s="30">
        <v>1652</v>
      </c>
      <c r="B1655" s="31"/>
      <c r="C1655" s="31"/>
      <c r="D1655" s="32"/>
      <c r="E1655" s="104"/>
      <c r="F1655" s="31"/>
      <c r="G1655" s="31"/>
      <c r="H1655" s="33"/>
      <c r="I1655" s="16"/>
      <c r="J1655" s="34"/>
      <c r="K1655" s="34"/>
      <c r="L1655" s="35"/>
      <c r="M1655" s="36"/>
      <c r="N1655" s="37"/>
      <c r="O1655" s="37"/>
      <c r="P1655" s="37"/>
      <c r="Q1655" s="38"/>
      <c r="R1655" s="38"/>
      <c r="S1655" s="37"/>
      <c r="T1655" s="39"/>
      <c r="U1655" s="39"/>
      <c r="V1655" s="40"/>
      <c r="X1655" t="str">
        <f>IF(('1 - Cover page'!$B$9-M1655)&lt;6,"&lt;=5 Days","&gt;5 Days")</f>
        <v>&lt;=5 Days</v>
      </c>
      <c r="Y1655" t="str">
        <f>IF(('1 - Cover page'!$B$9-M1655)=0,"0", IF(('1 - Cover page'!$B$9-M1655)= 1,"1", IF(('1 - Cover page'!$B$9-M1655)= 2,"2", IF(('1 - Cover page'!$B$9-M1655)= 3,"3", IF(('1 - Cover page'!$B$9-M1655)= 4,"4", IF(('1 - Cover page'!$B$9-M1655)= 5,"5", IF(('1 - Cover page'!$B$9-M1655)= 6,"6", IF(('1 - Cover page'!$B$9-M1655)= 7,"7", IF(('1 - Cover page'!$B$9-M1655)= 8,"8", IF(('1 - Cover page'!$B$9-M1655)= 9,"9", IF(('1 - Cover page'!$B$9-M1655)= 10,"10", IF(('1 - Cover page'!$B$9-M1655)= 11,"11", IF(('1 - Cover page'!$B$9-M1655)= 12,"12", IF(('1 - Cover page'!$B$9-M1655)= 13,"13", IF(('1 - Cover page'!$B$9-M1655)= 14,"14", IF(('1 - Cover page'!$B$9-M1655)= 15,"15",  ""))))))))))))))))</f>
        <v>0</v>
      </c>
      <c r="Z1655" t="str">
        <f>IF(('1 - Cover page'!$B$9-I1655)=0,"0", IF(('1 - Cover page'!$B$9-I1655)= 1,"1", IF(('1 - Cover page'!$B$9-I1655)= 2,"2", IF(('1 - Cover page'!$B$9-I1655)= 3,"3", IF(('1 - Cover page'!$B$9-I1655)= 4,"4", IF(('1 - Cover page'!$B$9-I1655)= 5,"5", IF(('1 - Cover page'!$B$9-I1655)= 6,"6", IF(('1 - Cover page'!$B$9-I1655)= 7,"7", IF(('1 - Cover page'!$B$9-I1655)= 8,"8", IF(('1 - Cover page'!$B$9-I1655)= 9,"9", IF(('1 - Cover page'!$B$9-I1655)= 10,"10", IF(('1 - Cover page'!$B$9-I1655)= 11,"11", IF(('1 - Cover page'!$B$9-I1655)= 12,"12", IF(('1 - Cover page'!$B$9-I1655)= 13,"13", IF(('1 - Cover page'!$B$9-I1655)= 14,"14", IF(('1 - Cover page'!$B$9-I1655)= 15,"15",  ""))))))))))))))))</f>
        <v>0</v>
      </c>
      <c r="AA1655" t="e">
        <f>VLOOKUP(E1655,'Age group'!$A$2:$B$7,2,TRUE)</f>
        <v>#N/A</v>
      </c>
    </row>
    <row r="1656" spans="1:27" ht="12.75" x14ac:dyDescent="0.2">
      <c r="A1656" s="30">
        <v>1653</v>
      </c>
      <c r="B1656" s="31"/>
      <c r="C1656" s="31"/>
      <c r="D1656" s="32"/>
      <c r="E1656" s="104"/>
      <c r="F1656" s="31"/>
      <c r="G1656" s="31"/>
      <c r="H1656" s="33"/>
      <c r="I1656" s="16"/>
      <c r="J1656" s="34"/>
      <c r="K1656" s="34"/>
      <c r="L1656" s="35"/>
      <c r="M1656" s="36"/>
      <c r="N1656" s="37"/>
      <c r="O1656" s="37"/>
      <c r="P1656" s="37"/>
      <c r="Q1656" s="38"/>
      <c r="R1656" s="38"/>
      <c r="S1656" s="37"/>
      <c r="T1656" s="39"/>
      <c r="U1656" s="39"/>
      <c r="V1656" s="40"/>
      <c r="X1656" t="str">
        <f>IF(('1 - Cover page'!$B$9-M1656)&lt;6,"&lt;=5 Days","&gt;5 Days")</f>
        <v>&lt;=5 Days</v>
      </c>
      <c r="Y1656" t="str">
        <f>IF(('1 - Cover page'!$B$9-M1656)=0,"0", IF(('1 - Cover page'!$B$9-M1656)= 1,"1", IF(('1 - Cover page'!$B$9-M1656)= 2,"2", IF(('1 - Cover page'!$B$9-M1656)= 3,"3", IF(('1 - Cover page'!$B$9-M1656)= 4,"4", IF(('1 - Cover page'!$B$9-M1656)= 5,"5", IF(('1 - Cover page'!$B$9-M1656)= 6,"6", IF(('1 - Cover page'!$B$9-M1656)= 7,"7", IF(('1 - Cover page'!$B$9-M1656)= 8,"8", IF(('1 - Cover page'!$B$9-M1656)= 9,"9", IF(('1 - Cover page'!$B$9-M1656)= 10,"10", IF(('1 - Cover page'!$B$9-M1656)= 11,"11", IF(('1 - Cover page'!$B$9-M1656)= 12,"12", IF(('1 - Cover page'!$B$9-M1656)= 13,"13", IF(('1 - Cover page'!$B$9-M1656)= 14,"14", IF(('1 - Cover page'!$B$9-M1656)= 15,"15",  ""))))))))))))))))</f>
        <v>0</v>
      </c>
      <c r="Z1656" t="str">
        <f>IF(('1 - Cover page'!$B$9-I1656)=0,"0", IF(('1 - Cover page'!$B$9-I1656)= 1,"1", IF(('1 - Cover page'!$B$9-I1656)= 2,"2", IF(('1 - Cover page'!$B$9-I1656)= 3,"3", IF(('1 - Cover page'!$B$9-I1656)= 4,"4", IF(('1 - Cover page'!$B$9-I1656)= 5,"5", IF(('1 - Cover page'!$B$9-I1656)= 6,"6", IF(('1 - Cover page'!$B$9-I1656)= 7,"7", IF(('1 - Cover page'!$B$9-I1656)= 8,"8", IF(('1 - Cover page'!$B$9-I1656)= 9,"9", IF(('1 - Cover page'!$B$9-I1656)= 10,"10", IF(('1 - Cover page'!$B$9-I1656)= 11,"11", IF(('1 - Cover page'!$B$9-I1656)= 12,"12", IF(('1 - Cover page'!$B$9-I1656)= 13,"13", IF(('1 - Cover page'!$B$9-I1656)= 14,"14", IF(('1 - Cover page'!$B$9-I1656)= 15,"15",  ""))))))))))))))))</f>
        <v>0</v>
      </c>
      <c r="AA1656" t="e">
        <f>VLOOKUP(E1656,'Age group'!$A$2:$B$7,2,TRUE)</f>
        <v>#N/A</v>
      </c>
    </row>
    <row r="1657" spans="1:27" ht="12.75" x14ac:dyDescent="0.2">
      <c r="A1657" s="30">
        <v>1654</v>
      </c>
      <c r="B1657" s="31"/>
      <c r="C1657" s="31"/>
      <c r="D1657" s="32"/>
      <c r="E1657" s="104"/>
      <c r="F1657" s="31"/>
      <c r="G1657" s="31"/>
      <c r="H1657" s="33"/>
      <c r="I1657" s="16"/>
      <c r="J1657" s="34"/>
      <c r="K1657" s="34"/>
      <c r="L1657" s="35"/>
      <c r="M1657" s="36"/>
      <c r="N1657" s="37"/>
      <c r="O1657" s="37"/>
      <c r="P1657" s="37"/>
      <c r="Q1657" s="38"/>
      <c r="R1657" s="38"/>
      <c r="S1657" s="37"/>
      <c r="T1657" s="39"/>
      <c r="U1657" s="39"/>
      <c r="V1657" s="40"/>
      <c r="X1657" t="str">
        <f>IF(('1 - Cover page'!$B$9-M1657)&lt;6,"&lt;=5 Days","&gt;5 Days")</f>
        <v>&lt;=5 Days</v>
      </c>
      <c r="Y1657" t="str">
        <f>IF(('1 - Cover page'!$B$9-M1657)=0,"0", IF(('1 - Cover page'!$B$9-M1657)= 1,"1", IF(('1 - Cover page'!$B$9-M1657)= 2,"2", IF(('1 - Cover page'!$B$9-M1657)= 3,"3", IF(('1 - Cover page'!$B$9-M1657)= 4,"4", IF(('1 - Cover page'!$B$9-M1657)= 5,"5", IF(('1 - Cover page'!$B$9-M1657)= 6,"6", IF(('1 - Cover page'!$B$9-M1657)= 7,"7", IF(('1 - Cover page'!$B$9-M1657)= 8,"8", IF(('1 - Cover page'!$B$9-M1657)= 9,"9", IF(('1 - Cover page'!$B$9-M1657)= 10,"10", IF(('1 - Cover page'!$B$9-M1657)= 11,"11", IF(('1 - Cover page'!$B$9-M1657)= 12,"12", IF(('1 - Cover page'!$B$9-M1657)= 13,"13", IF(('1 - Cover page'!$B$9-M1657)= 14,"14", IF(('1 - Cover page'!$B$9-M1657)= 15,"15",  ""))))))))))))))))</f>
        <v>0</v>
      </c>
      <c r="Z1657" t="str">
        <f>IF(('1 - Cover page'!$B$9-I1657)=0,"0", IF(('1 - Cover page'!$B$9-I1657)= 1,"1", IF(('1 - Cover page'!$B$9-I1657)= 2,"2", IF(('1 - Cover page'!$B$9-I1657)= 3,"3", IF(('1 - Cover page'!$B$9-I1657)= 4,"4", IF(('1 - Cover page'!$B$9-I1657)= 5,"5", IF(('1 - Cover page'!$B$9-I1657)= 6,"6", IF(('1 - Cover page'!$B$9-I1657)= 7,"7", IF(('1 - Cover page'!$B$9-I1657)= 8,"8", IF(('1 - Cover page'!$B$9-I1657)= 9,"9", IF(('1 - Cover page'!$B$9-I1657)= 10,"10", IF(('1 - Cover page'!$B$9-I1657)= 11,"11", IF(('1 - Cover page'!$B$9-I1657)= 12,"12", IF(('1 - Cover page'!$B$9-I1657)= 13,"13", IF(('1 - Cover page'!$B$9-I1657)= 14,"14", IF(('1 - Cover page'!$B$9-I1657)= 15,"15",  ""))))))))))))))))</f>
        <v>0</v>
      </c>
      <c r="AA1657" t="e">
        <f>VLOOKUP(E1657,'Age group'!$A$2:$B$7,2,TRUE)</f>
        <v>#N/A</v>
      </c>
    </row>
    <row r="1658" spans="1:27" ht="12.75" x14ac:dyDescent="0.2">
      <c r="A1658" s="30">
        <v>1655</v>
      </c>
      <c r="B1658" s="31"/>
      <c r="C1658" s="31"/>
      <c r="D1658" s="32"/>
      <c r="E1658" s="104"/>
      <c r="F1658" s="31"/>
      <c r="G1658" s="31"/>
      <c r="H1658" s="33"/>
      <c r="I1658" s="16"/>
      <c r="J1658" s="34"/>
      <c r="K1658" s="34"/>
      <c r="L1658" s="35"/>
      <c r="M1658" s="36"/>
      <c r="N1658" s="37"/>
      <c r="O1658" s="37"/>
      <c r="P1658" s="37"/>
      <c r="Q1658" s="38"/>
      <c r="R1658" s="38"/>
      <c r="S1658" s="37"/>
      <c r="T1658" s="39"/>
      <c r="U1658" s="39"/>
      <c r="V1658" s="40"/>
      <c r="X1658" t="str">
        <f>IF(('1 - Cover page'!$B$9-M1658)&lt;6,"&lt;=5 Days","&gt;5 Days")</f>
        <v>&lt;=5 Days</v>
      </c>
      <c r="Y1658" t="str">
        <f>IF(('1 - Cover page'!$B$9-M1658)=0,"0", IF(('1 - Cover page'!$B$9-M1658)= 1,"1", IF(('1 - Cover page'!$B$9-M1658)= 2,"2", IF(('1 - Cover page'!$B$9-M1658)= 3,"3", IF(('1 - Cover page'!$B$9-M1658)= 4,"4", IF(('1 - Cover page'!$B$9-M1658)= 5,"5", IF(('1 - Cover page'!$B$9-M1658)= 6,"6", IF(('1 - Cover page'!$B$9-M1658)= 7,"7", IF(('1 - Cover page'!$B$9-M1658)= 8,"8", IF(('1 - Cover page'!$B$9-M1658)= 9,"9", IF(('1 - Cover page'!$B$9-M1658)= 10,"10", IF(('1 - Cover page'!$B$9-M1658)= 11,"11", IF(('1 - Cover page'!$B$9-M1658)= 12,"12", IF(('1 - Cover page'!$B$9-M1658)= 13,"13", IF(('1 - Cover page'!$B$9-M1658)= 14,"14", IF(('1 - Cover page'!$B$9-M1658)= 15,"15",  ""))))))))))))))))</f>
        <v>0</v>
      </c>
      <c r="Z1658" t="str">
        <f>IF(('1 - Cover page'!$B$9-I1658)=0,"0", IF(('1 - Cover page'!$B$9-I1658)= 1,"1", IF(('1 - Cover page'!$B$9-I1658)= 2,"2", IF(('1 - Cover page'!$B$9-I1658)= 3,"3", IF(('1 - Cover page'!$B$9-I1658)= 4,"4", IF(('1 - Cover page'!$B$9-I1658)= 5,"5", IF(('1 - Cover page'!$B$9-I1658)= 6,"6", IF(('1 - Cover page'!$B$9-I1658)= 7,"7", IF(('1 - Cover page'!$B$9-I1658)= 8,"8", IF(('1 - Cover page'!$B$9-I1658)= 9,"9", IF(('1 - Cover page'!$B$9-I1658)= 10,"10", IF(('1 - Cover page'!$B$9-I1658)= 11,"11", IF(('1 - Cover page'!$B$9-I1658)= 12,"12", IF(('1 - Cover page'!$B$9-I1658)= 13,"13", IF(('1 - Cover page'!$B$9-I1658)= 14,"14", IF(('1 - Cover page'!$B$9-I1658)= 15,"15",  ""))))))))))))))))</f>
        <v>0</v>
      </c>
      <c r="AA1658" t="e">
        <f>VLOOKUP(E1658,'Age group'!$A$2:$B$7,2,TRUE)</f>
        <v>#N/A</v>
      </c>
    </row>
    <row r="1659" spans="1:27" ht="12.75" x14ac:dyDescent="0.2">
      <c r="A1659" s="30">
        <v>1656</v>
      </c>
      <c r="B1659" s="31"/>
      <c r="C1659" s="31"/>
      <c r="D1659" s="32"/>
      <c r="E1659" s="104"/>
      <c r="F1659" s="31"/>
      <c r="G1659" s="31"/>
      <c r="H1659" s="33"/>
      <c r="I1659" s="16"/>
      <c r="J1659" s="34"/>
      <c r="K1659" s="34"/>
      <c r="L1659" s="35"/>
      <c r="M1659" s="36"/>
      <c r="N1659" s="37"/>
      <c r="O1659" s="37"/>
      <c r="P1659" s="37"/>
      <c r="Q1659" s="38"/>
      <c r="R1659" s="38"/>
      <c r="S1659" s="37"/>
      <c r="T1659" s="39"/>
      <c r="U1659" s="39"/>
      <c r="V1659" s="40"/>
      <c r="X1659" t="str">
        <f>IF(('1 - Cover page'!$B$9-M1659)&lt;6,"&lt;=5 Days","&gt;5 Days")</f>
        <v>&lt;=5 Days</v>
      </c>
      <c r="Y1659" t="str">
        <f>IF(('1 - Cover page'!$B$9-M1659)=0,"0", IF(('1 - Cover page'!$B$9-M1659)= 1,"1", IF(('1 - Cover page'!$B$9-M1659)= 2,"2", IF(('1 - Cover page'!$B$9-M1659)= 3,"3", IF(('1 - Cover page'!$B$9-M1659)= 4,"4", IF(('1 - Cover page'!$B$9-M1659)= 5,"5", IF(('1 - Cover page'!$B$9-M1659)= 6,"6", IF(('1 - Cover page'!$B$9-M1659)= 7,"7", IF(('1 - Cover page'!$B$9-M1659)= 8,"8", IF(('1 - Cover page'!$B$9-M1659)= 9,"9", IF(('1 - Cover page'!$B$9-M1659)= 10,"10", IF(('1 - Cover page'!$B$9-M1659)= 11,"11", IF(('1 - Cover page'!$B$9-M1659)= 12,"12", IF(('1 - Cover page'!$B$9-M1659)= 13,"13", IF(('1 - Cover page'!$B$9-M1659)= 14,"14", IF(('1 - Cover page'!$B$9-M1659)= 15,"15",  ""))))))))))))))))</f>
        <v>0</v>
      </c>
      <c r="Z1659" t="str">
        <f>IF(('1 - Cover page'!$B$9-I1659)=0,"0", IF(('1 - Cover page'!$B$9-I1659)= 1,"1", IF(('1 - Cover page'!$B$9-I1659)= 2,"2", IF(('1 - Cover page'!$B$9-I1659)= 3,"3", IF(('1 - Cover page'!$B$9-I1659)= 4,"4", IF(('1 - Cover page'!$B$9-I1659)= 5,"5", IF(('1 - Cover page'!$B$9-I1659)= 6,"6", IF(('1 - Cover page'!$B$9-I1659)= 7,"7", IF(('1 - Cover page'!$B$9-I1659)= 8,"8", IF(('1 - Cover page'!$B$9-I1659)= 9,"9", IF(('1 - Cover page'!$B$9-I1659)= 10,"10", IF(('1 - Cover page'!$B$9-I1659)= 11,"11", IF(('1 - Cover page'!$B$9-I1659)= 12,"12", IF(('1 - Cover page'!$B$9-I1659)= 13,"13", IF(('1 - Cover page'!$B$9-I1659)= 14,"14", IF(('1 - Cover page'!$B$9-I1659)= 15,"15",  ""))))))))))))))))</f>
        <v>0</v>
      </c>
      <c r="AA1659" t="e">
        <f>VLOOKUP(E1659,'Age group'!$A$2:$B$7,2,TRUE)</f>
        <v>#N/A</v>
      </c>
    </row>
    <row r="1660" spans="1:27" ht="12.75" x14ac:dyDescent="0.2">
      <c r="A1660" s="30">
        <v>1657</v>
      </c>
      <c r="B1660" s="31"/>
      <c r="C1660" s="31"/>
      <c r="D1660" s="32"/>
      <c r="E1660" s="104"/>
      <c r="F1660" s="31"/>
      <c r="G1660" s="31"/>
      <c r="H1660" s="33"/>
      <c r="I1660" s="16"/>
      <c r="J1660" s="34"/>
      <c r="K1660" s="34"/>
      <c r="L1660" s="35"/>
      <c r="M1660" s="36"/>
      <c r="N1660" s="37"/>
      <c r="O1660" s="37"/>
      <c r="P1660" s="37"/>
      <c r="Q1660" s="38"/>
      <c r="R1660" s="38"/>
      <c r="S1660" s="37"/>
      <c r="T1660" s="39"/>
      <c r="U1660" s="39"/>
      <c r="V1660" s="40"/>
      <c r="X1660" t="str">
        <f>IF(('1 - Cover page'!$B$9-M1660)&lt;6,"&lt;=5 Days","&gt;5 Days")</f>
        <v>&lt;=5 Days</v>
      </c>
      <c r="Y1660" t="str">
        <f>IF(('1 - Cover page'!$B$9-M1660)=0,"0", IF(('1 - Cover page'!$B$9-M1660)= 1,"1", IF(('1 - Cover page'!$B$9-M1660)= 2,"2", IF(('1 - Cover page'!$B$9-M1660)= 3,"3", IF(('1 - Cover page'!$B$9-M1660)= 4,"4", IF(('1 - Cover page'!$B$9-M1660)= 5,"5", IF(('1 - Cover page'!$B$9-M1660)= 6,"6", IF(('1 - Cover page'!$B$9-M1660)= 7,"7", IF(('1 - Cover page'!$B$9-M1660)= 8,"8", IF(('1 - Cover page'!$B$9-M1660)= 9,"9", IF(('1 - Cover page'!$B$9-M1660)= 10,"10", IF(('1 - Cover page'!$B$9-M1660)= 11,"11", IF(('1 - Cover page'!$B$9-M1660)= 12,"12", IF(('1 - Cover page'!$B$9-M1660)= 13,"13", IF(('1 - Cover page'!$B$9-M1660)= 14,"14", IF(('1 - Cover page'!$B$9-M1660)= 15,"15",  ""))))))))))))))))</f>
        <v>0</v>
      </c>
      <c r="Z1660" t="str">
        <f>IF(('1 - Cover page'!$B$9-I1660)=0,"0", IF(('1 - Cover page'!$B$9-I1660)= 1,"1", IF(('1 - Cover page'!$B$9-I1660)= 2,"2", IF(('1 - Cover page'!$B$9-I1660)= 3,"3", IF(('1 - Cover page'!$B$9-I1660)= 4,"4", IF(('1 - Cover page'!$B$9-I1660)= 5,"5", IF(('1 - Cover page'!$B$9-I1660)= 6,"6", IF(('1 - Cover page'!$B$9-I1660)= 7,"7", IF(('1 - Cover page'!$B$9-I1660)= 8,"8", IF(('1 - Cover page'!$B$9-I1660)= 9,"9", IF(('1 - Cover page'!$B$9-I1660)= 10,"10", IF(('1 - Cover page'!$B$9-I1660)= 11,"11", IF(('1 - Cover page'!$B$9-I1660)= 12,"12", IF(('1 - Cover page'!$B$9-I1660)= 13,"13", IF(('1 - Cover page'!$B$9-I1660)= 14,"14", IF(('1 - Cover page'!$B$9-I1660)= 15,"15",  ""))))))))))))))))</f>
        <v>0</v>
      </c>
      <c r="AA1660" t="e">
        <f>VLOOKUP(E1660,'Age group'!$A$2:$B$7,2,TRUE)</f>
        <v>#N/A</v>
      </c>
    </row>
    <row r="1661" spans="1:27" ht="12.75" x14ac:dyDescent="0.2">
      <c r="A1661" s="30">
        <v>1658</v>
      </c>
      <c r="B1661" s="31"/>
      <c r="C1661" s="31"/>
      <c r="D1661" s="32"/>
      <c r="E1661" s="104"/>
      <c r="F1661" s="31"/>
      <c r="G1661" s="31"/>
      <c r="H1661" s="33"/>
      <c r="I1661" s="16"/>
      <c r="J1661" s="34"/>
      <c r="K1661" s="34"/>
      <c r="L1661" s="35"/>
      <c r="M1661" s="36"/>
      <c r="N1661" s="37"/>
      <c r="O1661" s="37"/>
      <c r="P1661" s="37"/>
      <c r="Q1661" s="38"/>
      <c r="R1661" s="38"/>
      <c r="S1661" s="37"/>
      <c r="T1661" s="39"/>
      <c r="U1661" s="39"/>
      <c r="V1661" s="40"/>
      <c r="X1661" t="str">
        <f>IF(('1 - Cover page'!$B$9-M1661)&lt;6,"&lt;=5 Days","&gt;5 Days")</f>
        <v>&lt;=5 Days</v>
      </c>
      <c r="Y1661" t="str">
        <f>IF(('1 - Cover page'!$B$9-M1661)=0,"0", IF(('1 - Cover page'!$B$9-M1661)= 1,"1", IF(('1 - Cover page'!$B$9-M1661)= 2,"2", IF(('1 - Cover page'!$B$9-M1661)= 3,"3", IF(('1 - Cover page'!$B$9-M1661)= 4,"4", IF(('1 - Cover page'!$B$9-M1661)= 5,"5", IF(('1 - Cover page'!$B$9-M1661)= 6,"6", IF(('1 - Cover page'!$B$9-M1661)= 7,"7", IF(('1 - Cover page'!$B$9-M1661)= 8,"8", IF(('1 - Cover page'!$B$9-M1661)= 9,"9", IF(('1 - Cover page'!$B$9-M1661)= 10,"10", IF(('1 - Cover page'!$B$9-M1661)= 11,"11", IF(('1 - Cover page'!$B$9-M1661)= 12,"12", IF(('1 - Cover page'!$B$9-M1661)= 13,"13", IF(('1 - Cover page'!$B$9-M1661)= 14,"14", IF(('1 - Cover page'!$B$9-M1661)= 15,"15",  ""))))))))))))))))</f>
        <v>0</v>
      </c>
      <c r="Z1661" t="str">
        <f>IF(('1 - Cover page'!$B$9-I1661)=0,"0", IF(('1 - Cover page'!$B$9-I1661)= 1,"1", IF(('1 - Cover page'!$B$9-I1661)= 2,"2", IF(('1 - Cover page'!$B$9-I1661)= 3,"3", IF(('1 - Cover page'!$B$9-I1661)= 4,"4", IF(('1 - Cover page'!$B$9-I1661)= 5,"5", IF(('1 - Cover page'!$B$9-I1661)= 6,"6", IF(('1 - Cover page'!$B$9-I1661)= 7,"7", IF(('1 - Cover page'!$B$9-I1661)= 8,"8", IF(('1 - Cover page'!$B$9-I1661)= 9,"9", IF(('1 - Cover page'!$B$9-I1661)= 10,"10", IF(('1 - Cover page'!$B$9-I1661)= 11,"11", IF(('1 - Cover page'!$B$9-I1661)= 12,"12", IF(('1 - Cover page'!$B$9-I1661)= 13,"13", IF(('1 - Cover page'!$B$9-I1661)= 14,"14", IF(('1 - Cover page'!$B$9-I1661)= 15,"15",  ""))))))))))))))))</f>
        <v>0</v>
      </c>
      <c r="AA1661" t="e">
        <f>VLOOKUP(E1661,'Age group'!$A$2:$B$7,2,TRUE)</f>
        <v>#N/A</v>
      </c>
    </row>
    <row r="1662" spans="1:27" ht="12.75" x14ac:dyDescent="0.2">
      <c r="A1662" s="30">
        <v>1659</v>
      </c>
      <c r="B1662" s="31"/>
      <c r="C1662" s="31"/>
      <c r="D1662" s="32"/>
      <c r="E1662" s="104"/>
      <c r="F1662" s="31"/>
      <c r="G1662" s="31"/>
      <c r="H1662" s="33"/>
      <c r="I1662" s="16"/>
      <c r="J1662" s="34"/>
      <c r="K1662" s="34"/>
      <c r="L1662" s="35"/>
      <c r="M1662" s="36"/>
      <c r="N1662" s="37"/>
      <c r="O1662" s="37"/>
      <c r="P1662" s="37"/>
      <c r="Q1662" s="38"/>
      <c r="R1662" s="38"/>
      <c r="S1662" s="37"/>
      <c r="T1662" s="39"/>
      <c r="U1662" s="39"/>
      <c r="V1662" s="40"/>
      <c r="X1662" t="str">
        <f>IF(('1 - Cover page'!$B$9-M1662)&lt;6,"&lt;=5 Days","&gt;5 Days")</f>
        <v>&lt;=5 Days</v>
      </c>
      <c r="Y1662" t="str">
        <f>IF(('1 - Cover page'!$B$9-M1662)=0,"0", IF(('1 - Cover page'!$B$9-M1662)= 1,"1", IF(('1 - Cover page'!$B$9-M1662)= 2,"2", IF(('1 - Cover page'!$B$9-M1662)= 3,"3", IF(('1 - Cover page'!$B$9-M1662)= 4,"4", IF(('1 - Cover page'!$B$9-M1662)= 5,"5", IF(('1 - Cover page'!$B$9-M1662)= 6,"6", IF(('1 - Cover page'!$B$9-M1662)= 7,"7", IF(('1 - Cover page'!$B$9-M1662)= 8,"8", IF(('1 - Cover page'!$B$9-M1662)= 9,"9", IF(('1 - Cover page'!$B$9-M1662)= 10,"10", IF(('1 - Cover page'!$B$9-M1662)= 11,"11", IF(('1 - Cover page'!$B$9-M1662)= 12,"12", IF(('1 - Cover page'!$B$9-M1662)= 13,"13", IF(('1 - Cover page'!$B$9-M1662)= 14,"14", IF(('1 - Cover page'!$B$9-M1662)= 15,"15",  ""))))))))))))))))</f>
        <v>0</v>
      </c>
      <c r="Z1662" t="str">
        <f>IF(('1 - Cover page'!$B$9-I1662)=0,"0", IF(('1 - Cover page'!$B$9-I1662)= 1,"1", IF(('1 - Cover page'!$B$9-I1662)= 2,"2", IF(('1 - Cover page'!$B$9-I1662)= 3,"3", IF(('1 - Cover page'!$B$9-I1662)= 4,"4", IF(('1 - Cover page'!$B$9-I1662)= 5,"5", IF(('1 - Cover page'!$B$9-I1662)= 6,"6", IF(('1 - Cover page'!$B$9-I1662)= 7,"7", IF(('1 - Cover page'!$B$9-I1662)= 8,"8", IF(('1 - Cover page'!$B$9-I1662)= 9,"9", IF(('1 - Cover page'!$B$9-I1662)= 10,"10", IF(('1 - Cover page'!$B$9-I1662)= 11,"11", IF(('1 - Cover page'!$B$9-I1662)= 12,"12", IF(('1 - Cover page'!$B$9-I1662)= 13,"13", IF(('1 - Cover page'!$B$9-I1662)= 14,"14", IF(('1 - Cover page'!$B$9-I1662)= 15,"15",  ""))))))))))))))))</f>
        <v>0</v>
      </c>
      <c r="AA1662" t="e">
        <f>VLOOKUP(E1662,'Age group'!$A$2:$B$7,2,TRUE)</f>
        <v>#N/A</v>
      </c>
    </row>
    <row r="1663" spans="1:27" ht="12.75" x14ac:dyDescent="0.2">
      <c r="A1663" s="30">
        <v>1660</v>
      </c>
      <c r="B1663" s="31"/>
      <c r="C1663" s="31"/>
      <c r="D1663" s="32"/>
      <c r="E1663" s="104"/>
      <c r="F1663" s="31"/>
      <c r="G1663" s="31"/>
      <c r="H1663" s="33"/>
      <c r="I1663" s="16"/>
      <c r="J1663" s="34"/>
      <c r="K1663" s="34"/>
      <c r="L1663" s="35"/>
      <c r="M1663" s="36"/>
      <c r="N1663" s="37"/>
      <c r="O1663" s="37"/>
      <c r="P1663" s="37"/>
      <c r="Q1663" s="38"/>
      <c r="R1663" s="38"/>
      <c r="S1663" s="37"/>
      <c r="T1663" s="39"/>
      <c r="U1663" s="39"/>
      <c r="V1663" s="40"/>
      <c r="X1663" t="str">
        <f>IF(('1 - Cover page'!$B$9-M1663)&lt;6,"&lt;=5 Days","&gt;5 Days")</f>
        <v>&lt;=5 Days</v>
      </c>
      <c r="Y1663" t="str">
        <f>IF(('1 - Cover page'!$B$9-M1663)=0,"0", IF(('1 - Cover page'!$B$9-M1663)= 1,"1", IF(('1 - Cover page'!$B$9-M1663)= 2,"2", IF(('1 - Cover page'!$B$9-M1663)= 3,"3", IF(('1 - Cover page'!$B$9-M1663)= 4,"4", IF(('1 - Cover page'!$B$9-M1663)= 5,"5", IF(('1 - Cover page'!$B$9-M1663)= 6,"6", IF(('1 - Cover page'!$B$9-M1663)= 7,"7", IF(('1 - Cover page'!$B$9-M1663)= 8,"8", IF(('1 - Cover page'!$B$9-M1663)= 9,"9", IF(('1 - Cover page'!$B$9-M1663)= 10,"10", IF(('1 - Cover page'!$B$9-M1663)= 11,"11", IF(('1 - Cover page'!$B$9-M1663)= 12,"12", IF(('1 - Cover page'!$B$9-M1663)= 13,"13", IF(('1 - Cover page'!$B$9-M1663)= 14,"14", IF(('1 - Cover page'!$B$9-M1663)= 15,"15",  ""))))))))))))))))</f>
        <v>0</v>
      </c>
      <c r="Z1663" t="str">
        <f>IF(('1 - Cover page'!$B$9-I1663)=0,"0", IF(('1 - Cover page'!$B$9-I1663)= 1,"1", IF(('1 - Cover page'!$B$9-I1663)= 2,"2", IF(('1 - Cover page'!$B$9-I1663)= 3,"3", IF(('1 - Cover page'!$B$9-I1663)= 4,"4", IF(('1 - Cover page'!$B$9-I1663)= 5,"5", IF(('1 - Cover page'!$B$9-I1663)= 6,"6", IF(('1 - Cover page'!$B$9-I1663)= 7,"7", IF(('1 - Cover page'!$B$9-I1663)= 8,"8", IF(('1 - Cover page'!$B$9-I1663)= 9,"9", IF(('1 - Cover page'!$B$9-I1663)= 10,"10", IF(('1 - Cover page'!$B$9-I1663)= 11,"11", IF(('1 - Cover page'!$B$9-I1663)= 12,"12", IF(('1 - Cover page'!$B$9-I1663)= 13,"13", IF(('1 - Cover page'!$B$9-I1663)= 14,"14", IF(('1 - Cover page'!$B$9-I1663)= 15,"15",  ""))))))))))))))))</f>
        <v>0</v>
      </c>
      <c r="AA1663" t="e">
        <f>VLOOKUP(E1663,'Age group'!$A$2:$B$7,2,TRUE)</f>
        <v>#N/A</v>
      </c>
    </row>
    <row r="1664" spans="1:27" ht="12.75" x14ac:dyDescent="0.2">
      <c r="A1664" s="30">
        <v>1661</v>
      </c>
      <c r="B1664" s="31"/>
      <c r="C1664" s="31"/>
      <c r="D1664" s="32"/>
      <c r="E1664" s="104"/>
      <c r="F1664" s="31"/>
      <c r="G1664" s="31"/>
      <c r="H1664" s="33"/>
      <c r="I1664" s="16"/>
      <c r="J1664" s="34"/>
      <c r="K1664" s="34"/>
      <c r="L1664" s="35"/>
      <c r="M1664" s="36"/>
      <c r="N1664" s="37"/>
      <c r="O1664" s="37"/>
      <c r="P1664" s="37"/>
      <c r="Q1664" s="38"/>
      <c r="R1664" s="38"/>
      <c r="S1664" s="37"/>
      <c r="T1664" s="39"/>
      <c r="U1664" s="39"/>
      <c r="V1664" s="40"/>
      <c r="X1664" t="str">
        <f>IF(('1 - Cover page'!$B$9-M1664)&lt;6,"&lt;=5 Days","&gt;5 Days")</f>
        <v>&lt;=5 Days</v>
      </c>
      <c r="Y1664" t="str">
        <f>IF(('1 - Cover page'!$B$9-M1664)=0,"0", IF(('1 - Cover page'!$B$9-M1664)= 1,"1", IF(('1 - Cover page'!$B$9-M1664)= 2,"2", IF(('1 - Cover page'!$B$9-M1664)= 3,"3", IF(('1 - Cover page'!$B$9-M1664)= 4,"4", IF(('1 - Cover page'!$B$9-M1664)= 5,"5", IF(('1 - Cover page'!$B$9-M1664)= 6,"6", IF(('1 - Cover page'!$B$9-M1664)= 7,"7", IF(('1 - Cover page'!$B$9-M1664)= 8,"8", IF(('1 - Cover page'!$B$9-M1664)= 9,"9", IF(('1 - Cover page'!$B$9-M1664)= 10,"10", IF(('1 - Cover page'!$B$9-M1664)= 11,"11", IF(('1 - Cover page'!$B$9-M1664)= 12,"12", IF(('1 - Cover page'!$B$9-M1664)= 13,"13", IF(('1 - Cover page'!$B$9-M1664)= 14,"14", IF(('1 - Cover page'!$B$9-M1664)= 15,"15",  ""))))))))))))))))</f>
        <v>0</v>
      </c>
      <c r="Z1664" t="str">
        <f>IF(('1 - Cover page'!$B$9-I1664)=0,"0", IF(('1 - Cover page'!$B$9-I1664)= 1,"1", IF(('1 - Cover page'!$B$9-I1664)= 2,"2", IF(('1 - Cover page'!$B$9-I1664)= 3,"3", IF(('1 - Cover page'!$B$9-I1664)= 4,"4", IF(('1 - Cover page'!$B$9-I1664)= 5,"5", IF(('1 - Cover page'!$B$9-I1664)= 6,"6", IF(('1 - Cover page'!$B$9-I1664)= 7,"7", IF(('1 - Cover page'!$B$9-I1664)= 8,"8", IF(('1 - Cover page'!$B$9-I1664)= 9,"9", IF(('1 - Cover page'!$B$9-I1664)= 10,"10", IF(('1 - Cover page'!$B$9-I1664)= 11,"11", IF(('1 - Cover page'!$B$9-I1664)= 12,"12", IF(('1 - Cover page'!$B$9-I1664)= 13,"13", IF(('1 - Cover page'!$B$9-I1664)= 14,"14", IF(('1 - Cover page'!$B$9-I1664)= 15,"15",  ""))))))))))))))))</f>
        <v>0</v>
      </c>
      <c r="AA1664" t="e">
        <f>VLOOKUP(E1664,'Age group'!$A$2:$B$7,2,TRUE)</f>
        <v>#N/A</v>
      </c>
    </row>
    <row r="1665" spans="1:27" ht="12.75" x14ac:dyDescent="0.2">
      <c r="A1665" s="30">
        <v>1662</v>
      </c>
      <c r="B1665" s="31"/>
      <c r="C1665" s="31"/>
      <c r="D1665" s="32"/>
      <c r="E1665" s="104"/>
      <c r="F1665" s="31"/>
      <c r="G1665" s="31"/>
      <c r="H1665" s="33"/>
      <c r="I1665" s="16"/>
      <c r="J1665" s="34"/>
      <c r="K1665" s="34"/>
      <c r="L1665" s="35"/>
      <c r="M1665" s="36"/>
      <c r="N1665" s="37"/>
      <c r="O1665" s="37"/>
      <c r="P1665" s="37"/>
      <c r="Q1665" s="38"/>
      <c r="R1665" s="38"/>
      <c r="S1665" s="37"/>
      <c r="T1665" s="39"/>
      <c r="U1665" s="39"/>
      <c r="V1665" s="40"/>
      <c r="X1665" t="str">
        <f>IF(('1 - Cover page'!$B$9-M1665)&lt;6,"&lt;=5 Days","&gt;5 Days")</f>
        <v>&lt;=5 Days</v>
      </c>
      <c r="Y1665" t="str">
        <f>IF(('1 - Cover page'!$B$9-M1665)=0,"0", IF(('1 - Cover page'!$B$9-M1665)= 1,"1", IF(('1 - Cover page'!$B$9-M1665)= 2,"2", IF(('1 - Cover page'!$B$9-M1665)= 3,"3", IF(('1 - Cover page'!$B$9-M1665)= 4,"4", IF(('1 - Cover page'!$B$9-M1665)= 5,"5", IF(('1 - Cover page'!$B$9-M1665)= 6,"6", IF(('1 - Cover page'!$B$9-M1665)= 7,"7", IF(('1 - Cover page'!$B$9-M1665)= 8,"8", IF(('1 - Cover page'!$B$9-M1665)= 9,"9", IF(('1 - Cover page'!$B$9-M1665)= 10,"10", IF(('1 - Cover page'!$B$9-M1665)= 11,"11", IF(('1 - Cover page'!$B$9-M1665)= 12,"12", IF(('1 - Cover page'!$B$9-M1665)= 13,"13", IF(('1 - Cover page'!$B$9-M1665)= 14,"14", IF(('1 - Cover page'!$B$9-M1665)= 15,"15",  ""))))))))))))))))</f>
        <v>0</v>
      </c>
      <c r="Z1665" t="str">
        <f>IF(('1 - Cover page'!$B$9-I1665)=0,"0", IF(('1 - Cover page'!$B$9-I1665)= 1,"1", IF(('1 - Cover page'!$B$9-I1665)= 2,"2", IF(('1 - Cover page'!$B$9-I1665)= 3,"3", IF(('1 - Cover page'!$B$9-I1665)= 4,"4", IF(('1 - Cover page'!$B$9-I1665)= 5,"5", IF(('1 - Cover page'!$B$9-I1665)= 6,"6", IF(('1 - Cover page'!$B$9-I1665)= 7,"7", IF(('1 - Cover page'!$B$9-I1665)= 8,"8", IF(('1 - Cover page'!$B$9-I1665)= 9,"9", IF(('1 - Cover page'!$B$9-I1665)= 10,"10", IF(('1 - Cover page'!$B$9-I1665)= 11,"11", IF(('1 - Cover page'!$B$9-I1665)= 12,"12", IF(('1 - Cover page'!$B$9-I1665)= 13,"13", IF(('1 - Cover page'!$B$9-I1665)= 14,"14", IF(('1 - Cover page'!$B$9-I1665)= 15,"15",  ""))))))))))))))))</f>
        <v>0</v>
      </c>
      <c r="AA1665" t="e">
        <f>VLOOKUP(E1665,'Age group'!$A$2:$B$7,2,TRUE)</f>
        <v>#N/A</v>
      </c>
    </row>
    <row r="1666" spans="1:27" ht="12.75" x14ac:dyDescent="0.2">
      <c r="A1666" s="30">
        <v>1663</v>
      </c>
      <c r="B1666" s="31"/>
      <c r="C1666" s="31"/>
      <c r="D1666" s="32"/>
      <c r="E1666" s="104"/>
      <c r="F1666" s="31"/>
      <c r="G1666" s="31"/>
      <c r="H1666" s="33"/>
      <c r="I1666" s="16"/>
      <c r="J1666" s="34"/>
      <c r="K1666" s="34"/>
      <c r="L1666" s="35"/>
      <c r="M1666" s="36"/>
      <c r="N1666" s="37"/>
      <c r="O1666" s="37"/>
      <c r="P1666" s="37"/>
      <c r="Q1666" s="38"/>
      <c r="R1666" s="38"/>
      <c r="S1666" s="37"/>
      <c r="T1666" s="39"/>
      <c r="U1666" s="39"/>
      <c r="V1666" s="40"/>
      <c r="X1666" t="str">
        <f>IF(('1 - Cover page'!$B$9-M1666)&lt;6,"&lt;=5 Days","&gt;5 Days")</f>
        <v>&lt;=5 Days</v>
      </c>
      <c r="Y1666" t="str">
        <f>IF(('1 - Cover page'!$B$9-M1666)=0,"0", IF(('1 - Cover page'!$B$9-M1666)= 1,"1", IF(('1 - Cover page'!$B$9-M1666)= 2,"2", IF(('1 - Cover page'!$B$9-M1666)= 3,"3", IF(('1 - Cover page'!$B$9-M1666)= 4,"4", IF(('1 - Cover page'!$B$9-M1666)= 5,"5", IF(('1 - Cover page'!$B$9-M1666)= 6,"6", IF(('1 - Cover page'!$B$9-M1666)= 7,"7", IF(('1 - Cover page'!$B$9-M1666)= 8,"8", IF(('1 - Cover page'!$B$9-M1666)= 9,"9", IF(('1 - Cover page'!$B$9-M1666)= 10,"10", IF(('1 - Cover page'!$B$9-M1666)= 11,"11", IF(('1 - Cover page'!$B$9-M1666)= 12,"12", IF(('1 - Cover page'!$B$9-M1666)= 13,"13", IF(('1 - Cover page'!$B$9-M1666)= 14,"14", IF(('1 - Cover page'!$B$9-M1666)= 15,"15",  ""))))))))))))))))</f>
        <v>0</v>
      </c>
      <c r="Z1666" t="str">
        <f>IF(('1 - Cover page'!$B$9-I1666)=0,"0", IF(('1 - Cover page'!$B$9-I1666)= 1,"1", IF(('1 - Cover page'!$B$9-I1666)= 2,"2", IF(('1 - Cover page'!$B$9-I1666)= 3,"3", IF(('1 - Cover page'!$B$9-I1666)= 4,"4", IF(('1 - Cover page'!$B$9-I1666)= 5,"5", IF(('1 - Cover page'!$B$9-I1666)= 6,"6", IF(('1 - Cover page'!$B$9-I1666)= 7,"7", IF(('1 - Cover page'!$B$9-I1666)= 8,"8", IF(('1 - Cover page'!$B$9-I1666)= 9,"9", IF(('1 - Cover page'!$B$9-I1666)= 10,"10", IF(('1 - Cover page'!$B$9-I1666)= 11,"11", IF(('1 - Cover page'!$B$9-I1666)= 12,"12", IF(('1 - Cover page'!$B$9-I1666)= 13,"13", IF(('1 - Cover page'!$B$9-I1666)= 14,"14", IF(('1 - Cover page'!$B$9-I1666)= 15,"15",  ""))))))))))))))))</f>
        <v>0</v>
      </c>
      <c r="AA1666" t="e">
        <f>VLOOKUP(E1666,'Age group'!$A$2:$B$7,2,TRUE)</f>
        <v>#N/A</v>
      </c>
    </row>
    <row r="1667" spans="1:27" ht="12.75" x14ac:dyDescent="0.2">
      <c r="A1667" s="30">
        <v>1664</v>
      </c>
      <c r="B1667" s="31"/>
      <c r="C1667" s="31"/>
      <c r="D1667" s="32"/>
      <c r="E1667" s="104"/>
      <c r="F1667" s="31"/>
      <c r="G1667" s="31"/>
      <c r="H1667" s="33"/>
      <c r="I1667" s="16"/>
      <c r="J1667" s="34"/>
      <c r="K1667" s="34"/>
      <c r="L1667" s="35"/>
      <c r="M1667" s="36"/>
      <c r="N1667" s="37"/>
      <c r="O1667" s="37"/>
      <c r="P1667" s="37"/>
      <c r="Q1667" s="38"/>
      <c r="R1667" s="38"/>
      <c r="S1667" s="37"/>
      <c r="T1667" s="39"/>
      <c r="U1667" s="39"/>
      <c r="V1667" s="40"/>
      <c r="X1667" t="str">
        <f>IF(('1 - Cover page'!$B$9-M1667)&lt;6,"&lt;=5 Days","&gt;5 Days")</f>
        <v>&lt;=5 Days</v>
      </c>
      <c r="Y1667" t="str">
        <f>IF(('1 - Cover page'!$B$9-M1667)=0,"0", IF(('1 - Cover page'!$B$9-M1667)= 1,"1", IF(('1 - Cover page'!$B$9-M1667)= 2,"2", IF(('1 - Cover page'!$B$9-M1667)= 3,"3", IF(('1 - Cover page'!$B$9-M1667)= 4,"4", IF(('1 - Cover page'!$B$9-M1667)= 5,"5", IF(('1 - Cover page'!$B$9-M1667)= 6,"6", IF(('1 - Cover page'!$B$9-M1667)= 7,"7", IF(('1 - Cover page'!$B$9-M1667)= 8,"8", IF(('1 - Cover page'!$B$9-M1667)= 9,"9", IF(('1 - Cover page'!$B$9-M1667)= 10,"10", IF(('1 - Cover page'!$B$9-M1667)= 11,"11", IF(('1 - Cover page'!$B$9-M1667)= 12,"12", IF(('1 - Cover page'!$B$9-M1667)= 13,"13", IF(('1 - Cover page'!$B$9-M1667)= 14,"14", IF(('1 - Cover page'!$B$9-M1667)= 15,"15",  ""))))))))))))))))</f>
        <v>0</v>
      </c>
      <c r="Z1667" t="str">
        <f>IF(('1 - Cover page'!$B$9-I1667)=0,"0", IF(('1 - Cover page'!$B$9-I1667)= 1,"1", IF(('1 - Cover page'!$B$9-I1667)= 2,"2", IF(('1 - Cover page'!$B$9-I1667)= 3,"3", IF(('1 - Cover page'!$B$9-I1667)= 4,"4", IF(('1 - Cover page'!$B$9-I1667)= 5,"5", IF(('1 - Cover page'!$B$9-I1667)= 6,"6", IF(('1 - Cover page'!$B$9-I1667)= 7,"7", IF(('1 - Cover page'!$B$9-I1667)= 8,"8", IF(('1 - Cover page'!$B$9-I1667)= 9,"9", IF(('1 - Cover page'!$B$9-I1667)= 10,"10", IF(('1 - Cover page'!$B$9-I1667)= 11,"11", IF(('1 - Cover page'!$B$9-I1667)= 12,"12", IF(('1 - Cover page'!$B$9-I1667)= 13,"13", IF(('1 - Cover page'!$B$9-I1667)= 14,"14", IF(('1 - Cover page'!$B$9-I1667)= 15,"15",  ""))))))))))))))))</f>
        <v>0</v>
      </c>
      <c r="AA1667" t="e">
        <f>VLOOKUP(E1667,'Age group'!$A$2:$B$7,2,TRUE)</f>
        <v>#N/A</v>
      </c>
    </row>
    <row r="1668" spans="1:27" ht="12.75" x14ac:dyDescent="0.2">
      <c r="A1668" s="30">
        <v>1665</v>
      </c>
      <c r="B1668" s="31"/>
      <c r="C1668" s="31"/>
      <c r="D1668" s="32"/>
      <c r="E1668" s="104"/>
      <c r="F1668" s="31"/>
      <c r="G1668" s="31"/>
      <c r="H1668" s="33"/>
      <c r="I1668" s="16"/>
      <c r="J1668" s="34"/>
      <c r="K1668" s="34"/>
      <c r="L1668" s="35"/>
      <c r="M1668" s="36"/>
      <c r="N1668" s="37"/>
      <c r="O1668" s="37"/>
      <c r="P1668" s="37"/>
      <c r="Q1668" s="38"/>
      <c r="R1668" s="38"/>
      <c r="S1668" s="37"/>
      <c r="T1668" s="39"/>
      <c r="U1668" s="39"/>
      <c r="V1668" s="40"/>
      <c r="X1668" t="str">
        <f>IF(('1 - Cover page'!$B$9-M1668)&lt;6,"&lt;=5 Days","&gt;5 Days")</f>
        <v>&lt;=5 Days</v>
      </c>
      <c r="Y1668" t="str">
        <f>IF(('1 - Cover page'!$B$9-M1668)=0,"0", IF(('1 - Cover page'!$B$9-M1668)= 1,"1", IF(('1 - Cover page'!$B$9-M1668)= 2,"2", IF(('1 - Cover page'!$B$9-M1668)= 3,"3", IF(('1 - Cover page'!$B$9-M1668)= 4,"4", IF(('1 - Cover page'!$B$9-M1668)= 5,"5", IF(('1 - Cover page'!$B$9-M1668)= 6,"6", IF(('1 - Cover page'!$B$9-M1668)= 7,"7", IF(('1 - Cover page'!$B$9-M1668)= 8,"8", IF(('1 - Cover page'!$B$9-M1668)= 9,"9", IF(('1 - Cover page'!$B$9-M1668)= 10,"10", IF(('1 - Cover page'!$B$9-M1668)= 11,"11", IF(('1 - Cover page'!$B$9-M1668)= 12,"12", IF(('1 - Cover page'!$B$9-M1668)= 13,"13", IF(('1 - Cover page'!$B$9-M1668)= 14,"14", IF(('1 - Cover page'!$B$9-M1668)= 15,"15",  ""))))))))))))))))</f>
        <v>0</v>
      </c>
      <c r="Z1668" t="str">
        <f>IF(('1 - Cover page'!$B$9-I1668)=0,"0", IF(('1 - Cover page'!$B$9-I1668)= 1,"1", IF(('1 - Cover page'!$B$9-I1668)= 2,"2", IF(('1 - Cover page'!$B$9-I1668)= 3,"3", IF(('1 - Cover page'!$B$9-I1668)= 4,"4", IF(('1 - Cover page'!$B$9-I1668)= 5,"5", IF(('1 - Cover page'!$B$9-I1668)= 6,"6", IF(('1 - Cover page'!$B$9-I1668)= 7,"7", IF(('1 - Cover page'!$B$9-I1668)= 8,"8", IF(('1 - Cover page'!$B$9-I1668)= 9,"9", IF(('1 - Cover page'!$B$9-I1668)= 10,"10", IF(('1 - Cover page'!$B$9-I1668)= 11,"11", IF(('1 - Cover page'!$B$9-I1668)= 12,"12", IF(('1 - Cover page'!$B$9-I1668)= 13,"13", IF(('1 - Cover page'!$B$9-I1668)= 14,"14", IF(('1 - Cover page'!$B$9-I1668)= 15,"15",  ""))))))))))))))))</f>
        <v>0</v>
      </c>
      <c r="AA1668" t="e">
        <f>VLOOKUP(E1668,'Age group'!$A$2:$B$7,2,TRUE)</f>
        <v>#N/A</v>
      </c>
    </row>
    <row r="1669" spans="1:27" ht="12.75" x14ac:dyDescent="0.2">
      <c r="A1669" s="30">
        <v>1666</v>
      </c>
      <c r="B1669" s="31"/>
      <c r="C1669" s="31"/>
      <c r="D1669" s="32"/>
      <c r="E1669" s="104"/>
      <c r="F1669" s="31"/>
      <c r="G1669" s="31"/>
      <c r="H1669" s="33"/>
      <c r="I1669" s="16"/>
      <c r="J1669" s="34"/>
      <c r="K1669" s="34"/>
      <c r="L1669" s="35"/>
      <c r="M1669" s="36"/>
      <c r="N1669" s="37"/>
      <c r="O1669" s="37"/>
      <c r="P1669" s="37"/>
      <c r="Q1669" s="38"/>
      <c r="R1669" s="38"/>
      <c r="S1669" s="37"/>
      <c r="T1669" s="39"/>
      <c r="U1669" s="39"/>
      <c r="V1669" s="40"/>
      <c r="X1669" t="str">
        <f>IF(('1 - Cover page'!$B$9-M1669)&lt;6,"&lt;=5 Days","&gt;5 Days")</f>
        <v>&lt;=5 Days</v>
      </c>
      <c r="Y1669" t="str">
        <f>IF(('1 - Cover page'!$B$9-M1669)=0,"0", IF(('1 - Cover page'!$B$9-M1669)= 1,"1", IF(('1 - Cover page'!$B$9-M1669)= 2,"2", IF(('1 - Cover page'!$B$9-M1669)= 3,"3", IF(('1 - Cover page'!$B$9-M1669)= 4,"4", IF(('1 - Cover page'!$B$9-M1669)= 5,"5", IF(('1 - Cover page'!$B$9-M1669)= 6,"6", IF(('1 - Cover page'!$B$9-M1669)= 7,"7", IF(('1 - Cover page'!$B$9-M1669)= 8,"8", IF(('1 - Cover page'!$B$9-M1669)= 9,"9", IF(('1 - Cover page'!$B$9-M1669)= 10,"10", IF(('1 - Cover page'!$B$9-M1669)= 11,"11", IF(('1 - Cover page'!$B$9-M1669)= 12,"12", IF(('1 - Cover page'!$B$9-M1669)= 13,"13", IF(('1 - Cover page'!$B$9-M1669)= 14,"14", IF(('1 - Cover page'!$B$9-M1669)= 15,"15",  ""))))))))))))))))</f>
        <v>0</v>
      </c>
      <c r="Z1669" t="str">
        <f>IF(('1 - Cover page'!$B$9-I1669)=0,"0", IF(('1 - Cover page'!$B$9-I1669)= 1,"1", IF(('1 - Cover page'!$B$9-I1669)= 2,"2", IF(('1 - Cover page'!$B$9-I1669)= 3,"3", IF(('1 - Cover page'!$B$9-I1669)= 4,"4", IF(('1 - Cover page'!$B$9-I1669)= 5,"5", IF(('1 - Cover page'!$B$9-I1669)= 6,"6", IF(('1 - Cover page'!$B$9-I1669)= 7,"7", IF(('1 - Cover page'!$B$9-I1669)= 8,"8", IF(('1 - Cover page'!$B$9-I1669)= 9,"9", IF(('1 - Cover page'!$B$9-I1669)= 10,"10", IF(('1 - Cover page'!$B$9-I1669)= 11,"11", IF(('1 - Cover page'!$B$9-I1669)= 12,"12", IF(('1 - Cover page'!$B$9-I1669)= 13,"13", IF(('1 - Cover page'!$B$9-I1669)= 14,"14", IF(('1 - Cover page'!$B$9-I1669)= 15,"15",  ""))))))))))))))))</f>
        <v>0</v>
      </c>
      <c r="AA1669" t="e">
        <f>VLOOKUP(E1669,'Age group'!$A$2:$B$7,2,TRUE)</f>
        <v>#N/A</v>
      </c>
    </row>
    <row r="1670" spans="1:27" ht="12.75" x14ac:dyDescent="0.2">
      <c r="A1670" s="30">
        <v>1667</v>
      </c>
      <c r="B1670" s="31"/>
      <c r="C1670" s="31"/>
      <c r="D1670" s="32"/>
      <c r="E1670" s="104"/>
      <c r="F1670" s="31"/>
      <c r="G1670" s="31"/>
      <c r="H1670" s="33"/>
      <c r="I1670" s="16"/>
      <c r="J1670" s="34"/>
      <c r="K1670" s="34"/>
      <c r="L1670" s="35"/>
      <c r="M1670" s="36"/>
      <c r="N1670" s="37"/>
      <c r="O1670" s="37"/>
      <c r="P1670" s="37"/>
      <c r="Q1670" s="38"/>
      <c r="R1670" s="38"/>
      <c r="S1670" s="37"/>
      <c r="T1670" s="39"/>
      <c r="U1670" s="39"/>
      <c r="V1670" s="40"/>
      <c r="X1670" t="str">
        <f>IF(('1 - Cover page'!$B$9-M1670)&lt;6,"&lt;=5 Days","&gt;5 Days")</f>
        <v>&lt;=5 Days</v>
      </c>
      <c r="Y1670" t="str">
        <f>IF(('1 - Cover page'!$B$9-M1670)=0,"0", IF(('1 - Cover page'!$B$9-M1670)= 1,"1", IF(('1 - Cover page'!$B$9-M1670)= 2,"2", IF(('1 - Cover page'!$B$9-M1670)= 3,"3", IF(('1 - Cover page'!$B$9-M1670)= 4,"4", IF(('1 - Cover page'!$B$9-M1670)= 5,"5", IF(('1 - Cover page'!$B$9-M1670)= 6,"6", IF(('1 - Cover page'!$B$9-M1670)= 7,"7", IF(('1 - Cover page'!$B$9-M1670)= 8,"8", IF(('1 - Cover page'!$B$9-M1670)= 9,"9", IF(('1 - Cover page'!$B$9-M1670)= 10,"10", IF(('1 - Cover page'!$B$9-M1670)= 11,"11", IF(('1 - Cover page'!$B$9-M1670)= 12,"12", IF(('1 - Cover page'!$B$9-M1670)= 13,"13", IF(('1 - Cover page'!$B$9-M1670)= 14,"14", IF(('1 - Cover page'!$B$9-M1670)= 15,"15",  ""))))))))))))))))</f>
        <v>0</v>
      </c>
      <c r="Z1670" t="str">
        <f>IF(('1 - Cover page'!$B$9-I1670)=0,"0", IF(('1 - Cover page'!$B$9-I1670)= 1,"1", IF(('1 - Cover page'!$B$9-I1670)= 2,"2", IF(('1 - Cover page'!$B$9-I1670)= 3,"3", IF(('1 - Cover page'!$B$9-I1670)= 4,"4", IF(('1 - Cover page'!$B$9-I1670)= 5,"5", IF(('1 - Cover page'!$B$9-I1670)= 6,"6", IF(('1 - Cover page'!$B$9-I1670)= 7,"7", IF(('1 - Cover page'!$B$9-I1670)= 8,"8", IF(('1 - Cover page'!$B$9-I1670)= 9,"9", IF(('1 - Cover page'!$B$9-I1670)= 10,"10", IF(('1 - Cover page'!$B$9-I1670)= 11,"11", IF(('1 - Cover page'!$B$9-I1670)= 12,"12", IF(('1 - Cover page'!$B$9-I1670)= 13,"13", IF(('1 - Cover page'!$B$9-I1670)= 14,"14", IF(('1 - Cover page'!$B$9-I1670)= 15,"15",  ""))))))))))))))))</f>
        <v>0</v>
      </c>
      <c r="AA1670" t="e">
        <f>VLOOKUP(E1670,'Age group'!$A$2:$B$7,2,TRUE)</f>
        <v>#N/A</v>
      </c>
    </row>
    <row r="1671" spans="1:27" ht="12.75" x14ac:dyDescent="0.2">
      <c r="A1671" s="30">
        <v>1668</v>
      </c>
      <c r="B1671" s="31"/>
      <c r="C1671" s="31"/>
      <c r="D1671" s="32"/>
      <c r="E1671" s="104"/>
      <c r="F1671" s="31"/>
      <c r="G1671" s="31"/>
      <c r="H1671" s="33"/>
      <c r="I1671" s="16"/>
      <c r="J1671" s="34"/>
      <c r="K1671" s="34"/>
      <c r="L1671" s="35"/>
      <c r="M1671" s="36"/>
      <c r="N1671" s="37"/>
      <c r="O1671" s="37"/>
      <c r="P1671" s="37"/>
      <c r="Q1671" s="38"/>
      <c r="R1671" s="38"/>
      <c r="S1671" s="37"/>
      <c r="T1671" s="39"/>
      <c r="U1671" s="39"/>
      <c r="V1671" s="40"/>
      <c r="X1671" t="str">
        <f>IF(('1 - Cover page'!$B$9-M1671)&lt;6,"&lt;=5 Days","&gt;5 Days")</f>
        <v>&lt;=5 Days</v>
      </c>
      <c r="Y1671" t="str">
        <f>IF(('1 - Cover page'!$B$9-M1671)=0,"0", IF(('1 - Cover page'!$B$9-M1671)= 1,"1", IF(('1 - Cover page'!$B$9-M1671)= 2,"2", IF(('1 - Cover page'!$B$9-M1671)= 3,"3", IF(('1 - Cover page'!$B$9-M1671)= 4,"4", IF(('1 - Cover page'!$B$9-M1671)= 5,"5", IF(('1 - Cover page'!$B$9-M1671)= 6,"6", IF(('1 - Cover page'!$B$9-M1671)= 7,"7", IF(('1 - Cover page'!$B$9-M1671)= 8,"8", IF(('1 - Cover page'!$B$9-M1671)= 9,"9", IF(('1 - Cover page'!$B$9-M1671)= 10,"10", IF(('1 - Cover page'!$B$9-M1671)= 11,"11", IF(('1 - Cover page'!$B$9-M1671)= 12,"12", IF(('1 - Cover page'!$B$9-M1671)= 13,"13", IF(('1 - Cover page'!$B$9-M1671)= 14,"14", IF(('1 - Cover page'!$B$9-M1671)= 15,"15",  ""))))))))))))))))</f>
        <v>0</v>
      </c>
      <c r="Z1671" t="str">
        <f>IF(('1 - Cover page'!$B$9-I1671)=0,"0", IF(('1 - Cover page'!$B$9-I1671)= 1,"1", IF(('1 - Cover page'!$B$9-I1671)= 2,"2", IF(('1 - Cover page'!$B$9-I1671)= 3,"3", IF(('1 - Cover page'!$B$9-I1671)= 4,"4", IF(('1 - Cover page'!$B$9-I1671)= 5,"5", IF(('1 - Cover page'!$B$9-I1671)= 6,"6", IF(('1 - Cover page'!$B$9-I1671)= 7,"7", IF(('1 - Cover page'!$B$9-I1671)= 8,"8", IF(('1 - Cover page'!$B$9-I1671)= 9,"9", IF(('1 - Cover page'!$B$9-I1671)= 10,"10", IF(('1 - Cover page'!$B$9-I1671)= 11,"11", IF(('1 - Cover page'!$B$9-I1671)= 12,"12", IF(('1 - Cover page'!$B$9-I1671)= 13,"13", IF(('1 - Cover page'!$B$9-I1671)= 14,"14", IF(('1 - Cover page'!$B$9-I1671)= 15,"15",  ""))))))))))))))))</f>
        <v>0</v>
      </c>
      <c r="AA1671" t="e">
        <f>VLOOKUP(E1671,'Age group'!$A$2:$B$7,2,TRUE)</f>
        <v>#N/A</v>
      </c>
    </row>
    <row r="1672" spans="1:27" ht="12.75" x14ac:dyDescent="0.2">
      <c r="A1672" s="30">
        <v>1669</v>
      </c>
      <c r="B1672" s="31"/>
      <c r="C1672" s="31"/>
      <c r="D1672" s="32"/>
      <c r="E1672" s="104"/>
      <c r="F1672" s="31"/>
      <c r="G1672" s="31"/>
      <c r="H1672" s="33"/>
      <c r="I1672" s="16"/>
      <c r="J1672" s="34"/>
      <c r="K1672" s="34"/>
      <c r="L1672" s="35"/>
      <c r="M1672" s="36"/>
      <c r="N1672" s="37"/>
      <c r="O1672" s="37"/>
      <c r="P1672" s="37"/>
      <c r="Q1672" s="38"/>
      <c r="R1672" s="38"/>
      <c r="S1672" s="37"/>
      <c r="T1672" s="39"/>
      <c r="U1672" s="39"/>
      <c r="V1672" s="40"/>
      <c r="X1672" t="str">
        <f>IF(('1 - Cover page'!$B$9-M1672)&lt;6,"&lt;=5 Days","&gt;5 Days")</f>
        <v>&lt;=5 Days</v>
      </c>
      <c r="Y1672" t="str">
        <f>IF(('1 - Cover page'!$B$9-M1672)=0,"0", IF(('1 - Cover page'!$B$9-M1672)= 1,"1", IF(('1 - Cover page'!$B$9-M1672)= 2,"2", IF(('1 - Cover page'!$B$9-M1672)= 3,"3", IF(('1 - Cover page'!$B$9-M1672)= 4,"4", IF(('1 - Cover page'!$B$9-M1672)= 5,"5", IF(('1 - Cover page'!$B$9-M1672)= 6,"6", IF(('1 - Cover page'!$B$9-M1672)= 7,"7", IF(('1 - Cover page'!$B$9-M1672)= 8,"8", IF(('1 - Cover page'!$B$9-M1672)= 9,"9", IF(('1 - Cover page'!$B$9-M1672)= 10,"10", IF(('1 - Cover page'!$B$9-M1672)= 11,"11", IF(('1 - Cover page'!$B$9-M1672)= 12,"12", IF(('1 - Cover page'!$B$9-M1672)= 13,"13", IF(('1 - Cover page'!$B$9-M1672)= 14,"14", IF(('1 - Cover page'!$B$9-M1672)= 15,"15",  ""))))))))))))))))</f>
        <v>0</v>
      </c>
      <c r="Z1672" t="str">
        <f>IF(('1 - Cover page'!$B$9-I1672)=0,"0", IF(('1 - Cover page'!$B$9-I1672)= 1,"1", IF(('1 - Cover page'!$B$9-I1672)= 2,"2", IF(('1 - Cover page'!$B$9-I1672)= 3,"3", IF(('1 - Cover page'!$B$9-I1672)= 4,"4", IF(('1 - Cover page'!$B$9-I1672)= 5,"5", IF(('1 - Cover page'!$B$9-I1672)= 6,"6", IF(('1 - Cover page'!$B$9-I1672)= 7,"7", IF(('1 - Cover page'!$B$9-I1672)= 8,"8", IF(('1 - Cover page'!$B$9-I1672)= 9,"9", IF(('1 - Cover page'!$B$9-I1672)= 10,"10", IF(('1 - Cover page'!$B$9-I1672)= 11,"11", IF(('1 - Cover page'!$B$9-I1672)= 12,"12", IF(('1 - Cover page'!$B$9-I1672)= 13,"13", IF(('1 - Cover page'!$B$9-I1672)= 14,"14", IF(('1 - Cover page'!$B$9-I1672)= 15,"15",  ""))))))))))))))))</f>
        <v>0</v>
      </c>
      <c r="AA1672" t="e">
        <f>VLOOKUP(E1672,'Age group'!$A$2:$B$7,2,TRUE)</f>
        <v>#N/A</v>
      </c>
    </row>
    <row r="1673" spans="1:27" ht="12.75" x14ac:dyDescent="0.2">
      <c r="A1673" s="30">
        <v>1670</v>
      </c>
      <c r="B1673" s="31"/>
      <c r="C1673" s="31"/>
      <c r="D1673" s="32"/>
      <c r="E1673" s="104"/>
      <c r="F1673" s="31"/>
      <c r="G1673" s="31"/>
      <c r="H1673" s="33"/>
      <c r="I1673" s="16"/>
      <c r="J1673" s="34"/>
      <c r="K1673" s="34"/>
      <c r="L1673" s="35"/>
      <c r="M1673" s="36"/>
      <c r="N1673" s="37"/>
      <c r="O1673" s="37"/>
      <c r="P1673" s="37"/>
      <c r="Q1673" s="38"/>
      <c r="R1673" s="38"/>
      <c r="S1673" s="37"/>
      <c r="T1673" s="39"/>
      <c r="U1673" s="39"/>
      <c r="V1673" s="40"/>
      <c r="X1673" t="str">
        <f>IF(('1 - Cover page'!$B$9-M1673)&lt;6,"&lt;=5 Days","&gt;5 Days")</f>
        <v>&lt;=5 Days</v>
      </c>
      <c r="Y1673" t="str">
        <f>IF(('1 - Cover page'!$B$9-M1673)=0,"0", IF(('1 - Cover page'!$B$9-M1673)= 1,"1", IF(('1 - Cover page'!$B$9-M1673)= 2,"2", IF(('1 - Cover page'!$B$9-M1673)= 3,"3", IF(('1 - Cover page'!$B$9-M1673)= 4,"4", IF(('1 - Cover page'!$B$9-M1673)= 5,"5", IF(('1 - Cover page'!$B$9-M1673)= 6,"6", IF(('1 - Cover page'!$B$9-M1673)= 7,"7", IF(('1 - Cover page'!$B$9-M1673)= 8,"8", IF(('1 - Cover page'!$B$9-M1673)= 9,"9", IF(('1 - Cover page'!$B$9-M1673)= 10,"10", IF(('1 - Cover page'!$B$9-M1673)= 11,"11", IF(('1 - Cover page'!$B$9-M1673)= 12,"12", IF(('1 - Cover page'!$B$9-M1673)= 13,"13", IF(('1 - Cover page'!$B$9-M1673)= 14,"14", IF(('1 - Cover page'!$B$9-M1673)= 15,"15",  ""))))))))))))))))</f>
        <v>0</v>
      </c>
      <c r="Z1673" t="str">
        <f>IF(('1 - Cover page'!$B$9-I1673)=0,"0", IF(('1 - Cover page'!$B$9-I1673)= 1,"1", IF(('1 - Cover page'!$B$9-I1673)= 2,"2", IF(('1 - Cover page'!$B$9-I1673)= 3,"3", IF(('1 - Cover page'!$B$9-I1673)= 4,"4", IF(('1 - Cover page'!$B$9-I1673)= 5,"5", IF(('1 - Cover page'!$B$9-I1673)= 6,"6", IF(('1 - Cover page'!$B$9-I1673)= 7,"7", IF(('1 - Cover page'!$B$9-I1673)= 8,"8", IF(('1 - Cover page'!$B$9-I1673)= 9,"9", IF(('1 - Cover page'!$B$9-I1673)= 10,"10", IF(('1 - Cover page'!$B$9-I1673)= 11,"11", IF(('1 - Cover page'!$B$9-I1673)= 12,"12", IF(('1 - Cover page'!$B$9-I1673)= 13,"13", IF(('1 - Cover page'!$B$9-I1673)= 14,"14", IF(('1 - Cover page'!$B$9-I1673)= 15,"15",  ""))))))))))))))))</f>
        <v>0</v>
      </c>
      <c r="AA1673" t="e">
        <f>VLOOKUP(E1673,'Age group'!$A$2:$B$7,2,TRUE)</f>
        <v>#N/A</v>
      </c>
    </row>
    <row r="1674" spans="1:27" ht="12.75" x14ac:dyDescent="0.2">
      <c r="A1674" s="30">
        <v>1671</v>
      </c>
      <c r="B1674" s="31"/>
      <c r="C1674" s="31"/>
      <c r="D1674" s="32"/>
      <c r="E1674" s="104"/>
      <c r="F1674" s="31"/>
      <c r="G1674" s="31"/>
      <c r="H1674" s="33"/>
      <c r="I1674" s="16"/>
      <c r="J1674" s="34"/>
      <c r="K1674" s="34"/>
      <c r="L1674" s="35"/>
      <c r="M1674" s="36"/>
      <c r="N1674" s="37"/>
      <c r="O1674" s="37"/>
      <c r="P1674" s="37"/>
      <c r="Q1674" s="38"/>
      <c r="R1674" s="38"/>
      <c r="S1674" s="37"/>
      <c r="T1674" s="39"/>
      <c r="U1674" s="39"/>
      <c r="V1674" s="40"/>
      <c r="X1674" t="str">
        <f>IF(('1 - Cover page'!$B$9-M1674)&lt;6,"&lt;=5 Days","&gt;5 Days")</f>
        <v>&lt;=5 Days</v>
      </c>
      <c r="Y1674" t="str">
        <f>IF(('1 - Cover page'!$B$9-M1674)=0,"0", IF(('1 - Cover page'!$B$9-M1674)= 1,"1", IF(('1 - Cover page'!$B$9-M1674)= 2,"2", IF(('1 - Cover page'!$B$9-M1674)= 3,"3", IF(('1 - Cover page'!$B$9-M1674)= 4,"4", IF(('1 - Cover page'!$B$9-M1674)= 5,"5", IF(('1 - Cover page'!$B$9-M1674)= 6,"6", IF(('1 - Cover page'!$B$9-M1674)= 7,"7", IF(('1 - Cover page'!$B$9-M1674)= 8,"8", IF(('1 - Cover page'!$B$9-M1674)= 9,"9", IF(('1 - Cover page'!$B$9-M1674)= 10,"10", IF(('1 - Cover page'!$B$9-M1674)= 11,"11", IF(('1 - Cover page'!$B$9-M1674)= 12,"12", IF(('1 - Cover page'!$B$9-M1674)= 13,"13", IF(('1 - Cover page'!$B$9-M1674)= 14,"14", IF(('1 - Cover page'!$B$9-M1674)= 15,"15",  ""))))))))))))))))</f>
        <v>0</v>
      </c>
      <c r="Z1674" t="str">
        <f>IF(('1 - Cover page'!$B$9-I1674)=0,"0", IF(('1 - Cover page'!$B$9-I1674)= 1,"1", IF(('1 - Cover page'!$B$9-I1674)= 2,"2", IF(('1 - Cover page'!$B$9-I1674)= 3,"3", IF(('1 - Cover page'!$B$9-I1674)= 4,"4", IF(('1 - Cover page'!$B$9-I1674)= 5,"5", IF(('1 - Cover page'!$B$9-I1674)= 6,"6", IF(('1 - Cover page'!$B$9-I1674)= 7,"7", IF(('1 - Cover page'!$B$9-I1674)= 8,"8", IF(('1 - Cover page'!$B$9-I1674)= 9,"9", IF(('1 - Cover page'!$B$9-I1674)= 10,"10", IF(('1 - Cover page'!$B$9-I1674)= 11,"11", IF(('1 - Cover page'!$B$9-I1674)= 12,"12", IF(('1 - Cover page'!$B$9-I1674)= 13,"13", IF(('1 - Cover page'!$B$9-I1674)= 14,"14", IF(('1 - Cover page'!$B$9-I1674)= 15,"15",  ""))))))))))))))))</f>
        <v>0</v>
      </c>
      <c r="AA1674" t="e">
        <f>VLOOKUP(E1674,'Age group'!$A$2:$B$7,2,TRUE)</f>
        <v>#N/A</v>
      </c>
    </row>
    <row r="1675" spans="1:27" ht="12.75" x14ac:dyDescent="0.2">
      <c r="A1675" s="30">
        <v>1672</v>
      </c>
      <c r="B1675" s="31"/>
      <c r="C1675" s="31"/>
      <c r="D1675" s="32"/>
      <c r="E1675" s="104"/>
      <c r="F1675" s="31"/>
      <c r="G1675" s="31"/>
      <c r="H1675" s="33"/>
      <c r="I1675" s="16"/>
      <c r="J1675" s="34"/>
      <c r="K1675" s="34"/>
      <c r="L1675" s="35"/>
      <c r="M1675" s="36"/>
      <c r="N1675" s="37"/>
      <c r="O1675" s="37"/>
      <c r="P1675" s="37"/>
      <c r="Q1675" s="38"/>
      <c r="R1675" s="38"/>
      <c r="S1675" s="37"/>
      <c r="T1675" s="39"/>
      <c r="U1675" s="39"/>
      <c r="V1675" s="40"/>
      <c r="X1675" t="str">
        <f>IF(('1 - Cover page'!$B$9-M1675)&lt;6,"&lt;=5 Days","&gt;5 Days")</f>
        <v>&lt;=5 Days</v>
      </c>
      <c r="Y1675" t="str">
        <f>IF(('1 - Cover page'!$B$9-M1675)=0,"0", IF(('1 - Cover page'!$B$9-M1675)= 1,"1", IF(('1 - Cover page'!$B$9-M1675)= 2,"2", IF(('1 - Cover page'!$B$9-M1675)= 3,"3", IF(('1 - Cover page'!$B$9-M1675)= 4,"4", IF(('1 - Cover page'!$B$9-M1675)= 5,"5", IF(('1 - Cover page'!$B$9-M1675)= 6,"6", IF(('1 - Cover page'!$B$9-M1675)= 7,"7", IF(('1 - Cover page'!$B$9-M1675)= 8,"8", IF(('1 - Cover page'!$B$9-M1675)= 9,"9", IF(('1 - Cover page'!$B$9-M1675)= 10,"10", IF(('1 - Cover page'!$B$9-M1675)= 11,"11", IF(('1 - Cover page'!$B$9-M1675)= 12,"12", IF(('1 - Cover page'!$B$9-M1675)= 13,"13", IF(('1 - Cover page'!$B$9-M1675)= 14,"14", IF(('1 - Cover page'!$B$9-M1675)= 15,"15",  ""))))))))))))))))</f>
        <v>0</v>
      </c>
      <c r="Z1675" t="str">
        <f>IF(('1 - Cover page'!$B$9-I1675)=0,"0", IF(('1 - Cover page'!$B$9-I1675)= 1,"1", IF(('1 - Cover page'!$B$9-I1675)= 2,"2", IF(('1 - Cover page'!$B$9-I1675)= 3,"3", IF(('1 - Cover page'!$B$9-I1675)= 4,"4", IF(('1 - Cover page'!$B$9-I1675)= 5,"5", IF(('1 - Cover page'!$B$9-I1675)= 6,"6", IF(('1 - Cover page'!$B$9-I1675)= 7,"7", IF(('1 - Cover page'!$B$9-I1675)= 8,"8", IF(('1 - Cover page'!$B$9-I1675)= 9,"9", IF(('1 - Cover page'!$B$9-I1675)= 10,"10", IF(('1 - Cover page'!$B$9-I1675)= 11,"11", IF(('1 - Cover page'!$B$9-I1675)= 12,"12", IF(('1 - Cover page'!$B$9-I1675)= 13,"13", IF(('1 - Cover page'!$B$9-I1675)= 14,"14", IF(('1 - Cover page'!$B$9-I1675)= 15,"15",  ""))))))))))))))))</f>
        <v>0</v>
      </c>
      <c r="AA1675" t="e">
        <f>VLOOKUP(E1675,'Age group'!$A$2:$B$7,2,TRUE)</f>
        <v>#N/A</v>
      </c>
    </row>
    <row r="1676" spans="1:27" ht="12.75" x14ac:dyDescent="0.2">
      <c r="A1676" s="30">
        <v>1673</v>
      </c>
      <c r="B1676" s="31"/>
      <c r="C1676" s="31"/>
      <c r="D1676" s="32"/>
      <c r="E1676" s="104"/>
      <c r="F1676" s="31"/>
      <c r="G1676" s="31"/>
      <c r="H1676" s="33"/>
      <c r="I1676" s="16"/>
      <c r="J1676" s="34"/>
      <c r="K1676" s="34"/>
      <c r="L1676" s="35"/>
      <c r="M1676" s="36"/>
      <c r="N1676" s="37"/>
      <c r="O1676" s="37"/>
      <c r="P1676" s="37"/>
      <c r="Q1676" s="38"/>
      <c r="R1676" s="38"/>
      <c r="S1676" s="37"/>
      <c r="T1676" s="39"/>
      <c r="U1676" s="39"/>
      <c r="V1676" s="40"/>
      <c r="X1676" t="str">
        <f>IF(('1 - Cover page'!$B$9-M1676)&lt;6,"&lt;=5 Days","&gt;5 Days")</f>
        <v>&lt;=5 Days</v>
      </c>
      <c r="Y1676" t="str">
        <f>IF(('1 - Cover page'!$B$9-M1676)=0,"0", IF(('1 - Cover page'!$B$9-M1676)= 1,"1", IF(('1 - Cover page'!$B$9-M1676)= 2,"2", IF(('1 - Cover page'!$B$9-M1676)= 3,"3", IF(('1 - Cover page'!$B$9-M1676)= 4,"4", IF(('1 - Cover page'!$B$9-M1676)= 5,"5", IF(('1 - Cover page'!$B$9-M1676)= 6,"6", IF(('1 - Cover page'!$B$9-M1676)= 7,"7", IF(('1 - Cover page'!$B$9-M1676)= 8,"8", IF(('1 - Cover page'!$B$9-M1676)= 9,"9", IF(('1 - Cover page'!$B$9-M1676)= 10,"10", IF(('1 - Cover page'!$B$9-M1676)= 11,"11", IF(('1 - Cover page'!$B$9-M1676)= 12,"12", IF(('1 - Cover page'!$B$9-M1676)= 13,"13", IF(('1 - Cover page'!$B$9-M1676)= 14,"14", IF(('1 - Cover page'!$B$9-M1676)= 15,"15",  ""))))))))))))))))</f>
        <v>0</v>
      </c>
      <c r="Z1676" t="str">
        <f>IF(('1 - Cover page'!$B$9-I1676)=0,"0", IF(('1 - Cover page'!$B$9-I1676)= 1,"1", IF(('1 - Cover page'!$B$9-I1676)= 2,"2", IF(('1 - Cover page'!$B$9-I1676)= 3,"3", IF(('1 - Cover page'!$B$9-I1676)= 4,"4", IF(('1 - Cover page'!$B$9-I1676)= 5,"5", IF(('1 - Cover page'!$B$9-I1676)= 6,"6", IF(('1 - Cover page'!$B$9-I1676)= 7,"7", IF(('1 - Cover page'!$B$9-I1676)= 8,"8", IF(('1 - Cover page'!$B$9-I1676)= 9,"9", IF(('1 - Cover page'!$B$9-I1676)= 10,"10", IF(('1 - Cover page'!$B$9-I1676)= 11,"11", IF(('1 - Cover page'!$B$9-I1676)= 12,"12", IF(('1 - Cover page'!$B$9-I1676)= 13,"13", IF(('1 - Cover page'!$B$9-I1676)= 14,"14", IF(('1 - Cover page'!$B$9-I1676)= 15,"15",  ""))))))))))))))))</f>
        <v>0</v>
      </c>
      <c r="AA1676" t="e">
        <f>VLOOKUP(E1676,'Age group'!$A$2:$B$7,2,TRUE)</f>
        <v>#N/A</v>
      </c>
    </row>
    <row r="1677" spans="1:27" ht="12.75" x14ac:dyDescent="0.2">
      <c r="A1677" s="30">
        <v>1674</v>
      </c>
      <c r="B1677" s="31"/>
      <c r="C1677" s="31"/>
      <c r="D1677" s="32"/>
      <c r="E1677" s="104"/>
      <c r="F1677" s="31"/>
      <c r="G1677" s="31"/>
      <c r="H1677" s="33"/>
      <c r="I1677" s="16"/>
      <c r="J1677" s="34"/>
      <c r="K1677" s="34"/>
      <c r="L1677" s="35"/>
      <c r="M1677" s="36"/>
      <c r="N1677" s="37"/>
      <c r="O1677" s="37"/>
      <c r="P1677" s="37"/>
      <c r="Q1677" s="38"/>
      <c r="R1677" s="38"/>
      <c r="S1677" s="37"/>
      <c r="T1677" s="39"/>
      <c r="U1677" s="39"/>
      <c r="V1677" s="40"/>
      <c r="X1677" t="str">
        <f>IF(('1 - Cover page'!$B$9-M1677)&lt;6,"&lt;=5 Days","&gt;5 Days")</f>
        <v>&lt;=5 Days</v>
      </c>
      <c r="Y1677" t="str">
        <f>IF(('1 - Cover page'!$B$9-M1677)=0,"0", IF(('1 - Cover page'!$B$9-M1677)= 1,"1", IF(('1 - Cover page'!$B$9-M1677)= 2,"2", IF(('1 - Cover page'!$B$9-M1677)= 3,"3", IF(('1 - Cover page'!$B$9-M1677)= 4,"4", IF(('1 - Cover page'!$B$9-M1677)= 5,"5", IF(('1 - Cover page'!$B$9-M1677)= 6,"6", IF(('1 - Cover page'!$B$9-M1677)= 7,"7", IF(('1 - Cover page'!$B$9-M1677)= 8,"8", IF(('1 - Cover page'!$B$9-M1677)= 9,"9", IF(('1 - Cover page'!$B$9-M1677)= 10,"10", IF(('1 - Cover page'!$B$9-M1677)= 11,"11", IF(('1 - Cover page'!$B$9-M1677)= 12,"12", IF(('1 - Cover page'!$B$9-M1677)= 13,"13", IF(('1 - Cover page'!$B$9-M1677)= 14,"14", IF(('1 - Cover page'!$B$9-M1677)= 15,"15",  ""))))))))))))))))</f>
        <v>0</v>
      </c>
      <c r="Z1677" t="str">
        <f>IF(('1 - Cover page'!$B$9-I1677)=0,"0", IF(('1 - Cover page'!$B$9-I1677)= 1,"1", IF(('1 - Cover page'!$B$9-I1677)= 2,"2", IF(('1 - Cover page'!$B$9-I1677)= 3,"3", IF(('1 - Cover page'!$B$9-I1677)= 4,"4", IF(('1 - Cover page'!$B$9-I1677)= 5,"5", IF(('1 - Cover page'!$B$9-I1677)= 6,"6", IF(('1 - Cover page'!$B$9-I1677)= 7,"7", IF(('1 - Cover page'!$B$9-I1677)= 8,"8", IF(('1 - Cover page'!$B$9-I1677)= 9,"9", IF(('1 - Cover page'!$B$9-I1677)= 10,"10", IF(('1 - Cover page'!$B$9-I1677)= 11,"11", IF(('1 - Cover page'!$B$9-I1677)= 12,"12", IF(('1 - Cover page'!$B$9-I1677)= 13,"13", IF(('1 - Cover page'!$B$9-I1677)= 14,"14", IF(('1 - Cover page'!$B$9-I1677)= 15,"15",  ""))))))))))))))))</f>
        <v>0</v>
      </c>
      <c r="AA1677" t="e">
        <f>VLOOKUP(E1677,'Age group'!$A$2:$B$7,2,TRUE)</f>
        <v>#N/A</v>
      </c>
    </row>
    <row r="1678" spans="1:27" ht="12.75" x14ac:dyDescent="0.2">
      <c r="A1678" s="30">
        <v>1675</v>
      </c>
      <c r="B1678" s="31"/>
      <c r="C1678" s="31"/>
      <c r="D1678" s="32"/>
      <c r="E1678" s="104"/>
      <c r="F1678" s="31"/>
      <c r="G1678" s="31"/>
      <c r="H1678" s="33"/>
      <c r="I1678" s="16"/>
      <c r="J1678" s="34"/>
      <c r="K1678" s="34"/>
      <c r="L1678" s="35"/>
      <c r="M1678" s="36"/>
      <c r="N1678" s="37"/>
      <c r="O1678" s="37"/>
      <c r="P1678" s="37"/>
      <c r="Q1678" s="38"/>
      <c r="R1678" s="38"/>
      <c r="S1678" s="37"/>
      <c r="T1678" s="39"/>
      <c r="U1678" s="39"/>
      <c r="V1678" s="40"/>
      <c r="X1678" t="str">
        <f>IF(('1 - Cover page'!$B$9-M1678)&lt;6,"&lt;=5 Days","&gt;5 Days")</f>
        <v>&lt;=5 Days</v>
      </c>
      <c r="Y1678" t="str">
        <f>IF(('1 - Cover page'!$B$9-M1678)=0,"0", IF(('1 - Cover page'!$B$9-M1678)= 1,"1", IF(('1 - Cover page'!$B$9-M1678)= 2,"2", IF(('1 - Cover page'!$B$9-M1678)= 3,"3", IF(('1 - Cover page'!$B$9-M1678)= 4,"4", IF(('1 - Cover page'!$B$9-M1678)= 5,"5", IF(('1 - Cover page'!$B$9-M1678)= 6,"6", IF(('1 - Cover page'!$B$9-M1678)= 7,"7", IF(('1 - Cover page'!$B$9-M1678)= 8,"8", IF(('1 - Cover page'!$B$9-M1678)= 9,"9", IF(('1 - Cover page'!$B$9-M1678)= 10,"10", IF(('1 - Cover page'!$B$9-M1678)= 11,"11", IF(('1 - Cover page'!$B$9-M1678)= 12,"12", IF(('1 - Cover page'!$B$9-M1678)= 13,"13", IF(('1 - Cover page'!$B$9-M1678)= 14,"14", IF(('1 - Cover page'!$B$9-M1678)= 15,"15",  ""))))))))))))))))</f>
        <v>0</v>
      </c>
      <c r="Z1678" t="str">
        <f>IF(('1 - Cover page'!$B$9-I1678)=0,"0", IF(('1 - Cover page'!$B$9-I1678)= 1,"1", IF(('1 - Cover page'!$B$9-I1678)= 2,"2", IF(('1 - Cover page'!$B$9-I1678)= 3,"3", IF(('1 - Cover page'!$B$9-I1678)= 4,"4", IF(('1 - Cover page'!$B$9-I1678)= 5,"5", IF(('1 - Cover page'!$B$9-I1678)= 6,"6", IF(('1 - Cover page'!$B$9-I1678)= 7,"7", IF(('1 - Cover page'!$B$9-I1678)= 8,"8", IF(('1 - Cover page'!$B$9-I1678)= 9,"9", IF(('1 - Cover page'!$B$9-I1678)= 10,"10", IF(('1 - Cover page'!$B$9-I1678)= 11,"11", IF(('1 - Cover page'!$B$9-I1678)= 12,"12", IF(('1 - Cover page'!$B$9-I1678)= 13,"13", IF(('1 - Cover page'!$B$9-I1678)= 14,"14", IF(('1 - Cover page'!$B$9-I1678)= 15,"15",  ""))))))))))))))))</f>
        <v>0</v>
      </c>
      <c r="AA1678" t="e">
        <f>VLOOKUP(E1678,'Age group'!$A$2:$B$7,2,TRUE)</f>
        <v>#N/A</v>
      </c>
    </row>
    <row r="1679" spans="1:27" ht="12.75" x14ac:dyDescent="0.2">
      <c r="A1679" s="30">
        <v>1676</v>
      </c>
      <c r="B1679" s="31"/>
      <c r="C1679" s="31"/>
      <c r="D1679" s="32"/>
      <c r="E1679" s="104"/>
      <c r="F1679" s="31"/>
      <c r="G1679" s="31"/>
      <c r="H1679" s="33"/>
      <c r="I1679" s="16"/>
      <c r="J1679" s="34"/>
      <c r="K1679" s="34"/>
      <c r="L1679" s="35"/>
      <c r="M1679" s="36"/>
      <c r="N1679" s="37"/>
      <c r="O1679" s="37"/>
      <c r="P1679" s="37"/>
      <c r="Q1679" s="38"/>
      <c r="R1679" s="38"/>
      <c r="S1679" s="37"/>
      <c r="T1679" s="39"/>
      <c r="U1679" s="39"/>
      <c r="V1679" s="40"/>
      <c r="X1679" t="str">
        <f>IF(('1 - Cover page'!$B$9-M1679)&lt;6,"&lt;=5 Days","&gt;5 Days")</f>
        <v>&lt;=5 Days</v>
      </c>
      <c r="Y1679" t="str">
        <f>IF(('1 - Cover page'!$B$9-M1679)=0,"0", IF(('1 - Cover page'!$B$9-M1679)= 1,"1", IF(('1 - Cover page'!$B$9-M1679)= 2,"2", IF(('1 - Cover page'!$B$9-M1679)= 3,"3", IF(('1 - Cover page'!$B$9-M1679)= 4,"4", IF(('1 - Cover page'!$B$9-M1679)= 5,"5", IF(('1 - Cover page'!$B$9-M1679)= 6,"6", IF(('1 - Cover page'!$B$9-M1679)= 7,"7", IF(('1 - Cover page'!$B$9-M1679)= 8,"8", IF(('1 - Cover page'!$B$9-M1679)= 9,"9", IF(('1 - Cover page'!$B$9-M1679)= 10,"10", IF(('1 - Cover page'!$B$9-M1679)= 11,"11", IF(('1 - Cover page'!$B$9-M1679)= 12,"12", IF(('1 - Cover page'!$B$9-M1679)= 13,"13", IF(('1 - Cover page'!$B$9-M1679)= 14,"14", IF(('1 - Cover page'!$B$9-M1679)= 15,"15",  ""))))))))))))))))</f>
        <v>0</v>
      </c>
      <c r="Z1679" t="str">
        <f>IF(('1 - Cover page'!$B$9-I1679)=0,"0", IF(('1 - Cover page'!$B$9-I1679)= 1,"1", IF(('1 - Cover page'!$B$9-I1679)= 2,"2", IF(('1 - Cover page'!$B$9-I1679)= 3,"3", IF(('1 - Cover page'!$B$9-I1679)= 4,"4", IF(('1 - Cover page'!$B$9-I1679)= 5,"5", IF(('1 - Cover page'!$B$9-I1679)= 6,"6", IF(('1 - Cover page'!$B$9-I1679)= 7,"7", IF(('1 - Cover page'!$B$9-I1679)= 8,"8", IF(('1 - Cover page'!$B$9-I1679)= 9,"9", IF(('1 - Cover page'!$B$9-I1679)= 10,"10", IF(('1 - Cover page'!$B$9-I1679)= 11,"11", IF(('1 - Cover page'!$B$9-I1679)= 12,"12", IF(('1 - Cover page'!$B$9-I1679)= 13,"13", IF(('1 - Cover page'!$B$9-I1679)= 14,"14", IF(('1 - Cover page'!$B$9-I1679)= 15,"15",  ""))))))))))))))))</f>
        <v>0</v>
      </c>
      <c r="AA1679" t="e">
        <f>VLOOKUP(E1679,'Age group'!$A$2:$B$7,2,TRUE)</f>
        <v>#N/A</v>
      </c>
    </row>
    <row r="1680" spans="1:27" ht="12.75" x14ac:dyDescent="0.2">
      <c r="A1680" s="30">
        <v>1677</v>
      </c>
      <c r="B1680" s="31"/>
      <c r="C1680" s="31"/>
      <c r="D1680" s="32"/>
      <c r="E1680" s="104"/>
      <c r="F1680" s="31"/>
      <c r="G1680" s="31"/>
      <c r="H1680" s="33"/>
      <c r="I1680" s="16"/>
      <c r="J1680" s="34"/>
      <c r="K1680" s="34"/>
      <c r="L1680" s="35"/>
      <c r="M1680" s="36"/>
      <c r="N1680" s="37"/>
      <c r="O1680" s="37"/>
      <c r="P1680" s="37"/>
      <c r="Q1680" s="38"/>
      <c r="R1680" s="38"/>
      <c r="S1680" s="37"/>
      <c r="T1680" s="39"/>
      <c r="U1680" s="39"/>
      <c r="V1680" s="40"/>
      <c r="X1680" t="str">
        <f>IF(('1 - Cover page'!$B$9-M1680)&lt;6,"&lt;=5 Days","&gt;5 Days")</f>
        <v>&lt;=5 Days</v>
      </c>
      <c r="Y1680" t="str">
        <f>IF(('1 - Cover page'!$B$9-M1680)=0,"0", IF(('1 - Cover page'!$B$9-M1680)= 1,"1", IF(('1 - Cover page'!$B$9-M1680)= 2,"2", IF(('1 - Cover page'!$B$9-M1680)= 3,"3", IF(('1 - Cover page'!$B$9-M1680)= 4,"4", IF(('1 - Cover page'!$B$9-M1680)= 5,"5", IF(('1 - Cover page'!$B$9-M1680)= 6,"6", IF(('1 - Cover page'!$B$9-M1680)= 7,"7", IF(('1 - Cover page'!$B$9-M1680)= 8,"8", IF(('1 - Cover page'!$B$9-M1680)= 9,"9", IF(('1 - Cover page'!$B$9-M1680)= 10,"10", IF(('1 - Cover page'!$B$9-M1680)= 11,"11", IF(('1 - Cover page'!$B$9-M1680)= 12,"12", IF(('1 - Cover page'!$B$9-M1680)= 13,"13", IF(('1 - Cover page'!$B$9-M1680)= 14,"14", IF(('1 - Cover page'!$B$9-M1680)= 15,"15",  ""))))))))))))))))</f>
        <v>0</v>
      </c>
      <c r="Z1680" t="str">
        <f>IF(('1 - Cover page'!$B$9-I1680)=0,"0", IF(('1 - Cover page'!$B$9-I1680)= 1,"1", IF(('1 - Cover page'!$B$9-I1680)= 2,"2", IF(('1 - Cover page'!$B$9-I1680)= 3,"3", IF(('1 - Cover page'!$B$9-I1680)= 4,"4", IF(('1 - Cover page'!$B$9-I1680)= 5,"5", IF(('1 - Cover page'!$B$9-I1680)= 6,"6", IF(('1 - Cover page'!$B$9-I1680)= 7,"7", IF(('1 - Cover page'!$B$9-I1680)= 8,"8", IF(('1 - Cover page'!$B$9-I1680)= 9,"9", IF(('1 - Cover page'!$B$9-I1680)= 10,"10", IF(('1 - Cover page'!$B$9-I1680)= 11,"11", IF(('1 - Cover page'!$B$9-I1680)= 12,"12", IF(('1 - Cover page'!$B$9-I1680)= 13,"13", IF(('1 - Cover page'!$B$9-I1680)= 14,"14", IF(('1 - Cover page'!$B$9-I1680)= 15,"15",  ""))))))))))))))))</f>
        <v>0</v>
      </c>
      <c r="AA1680" t="e">
        <f>VLOOKUP(E1680,'Age group'!$A$2:$B$7,2,TRUE)</f>
        <v>#N/A</v>
      </c>
    </row>
    <row r="1681" spans="1:27" ht="12.75" x14ac:dyDescent="0.2">
      <c r="A1681" s="30">
        <v>1678</v>
      </c>
      <c r="B1681" s="31"/>
      <c r="C1681" s="31"/>
      <c r="D1681" s="32"/>
      <c r="E1681" s="104"/>
      <c r="F1681" s="31"/>
      <c r="G1681" s="31"/>
      <c r="H1681" s="33"/>
      <c r="I1681" s="16"/>
      <c r="J1681" s="34"/>
      <c r="K1681" s="34"/>
      <c r="L1681" s="35"/>
      <c r="M1681" s="36"/>
      <c r="N1681" s="37"/>
      <c r="O1681" s="37"/>
      <c r="P1681" s="37"/>
      <c r="Q1681" s="38"/>
      <c r="R1681" s="38"/>
      <c r="S1681" s="37"/>
      <c r="T1681" s="39"/>
      <c r="U1681" s="39"/>
      <c r="V1681" s="40"/>
      <c r="X1681" t="str">
        <f>IF(('1 - Cover page'!$B$9-M1681)&lt;6,"&lt;=5 Days","&gt;5 Days")</f>
        <v>&lt;=5 Days</v>
      </c>
      <c r="Y1681" t="str">
        <f>IF(('1 - Cover page'!$B$9-M1681)=0,"0", IF(('1 - Cover page'!$B$9-M1681)= 1,"1", IF(('1 - Cover page'!$B$9-M1681)= 2,"2", IF(('1 - Cover page'!$B$9-M1681)= 3,"3", IF(('1 - Cover page'!$B$9-M1681)= 4,"4", IF(('1 - Cover page'!$B$9-M1681)= 5,"5", IF(('1 - Cover page'!$B$9-M1681)= 6,"6", IF(('1 - Cover page'!$B$9-M1681)= 7,"7", IF(('1 - Cover page'!$B$9-M1681)= 8,"8", IF(('1 - Cover page'!$B$9-M1681)= 9,"9", IF(('1 - Cover page'!$B$9-M1681)= 10,"10", IF(('1 - Cover page'!$B$9-M1681)= 11,"11", IF(('1 - Cover page'!$B$9-M1681)= 12,"12", IF(('1 - Cover page'!$B$9-M1681)= 13,"13", IF(('1 - Cover page'!$B$9-M1681)= 14,"14", IF(('1 - Cover page'!$B$9-M1681)= 15,"15",  ""))))))))))))))))</f>
        <v>0</v>
      </c>
      <c r="Z1681" t="str">
        <f>IF(('1 - Cover page'!$B$9-I1681)=0,"0", IF(('1 - Cover page'!$B$9-I1681)= 1,"1", IF(('1 - Cover page'!$B$9-I1681)= 2,"2", IF(('1 - Cover page'!$B$9-I1681)= 3,"3", IF(('1 - Cover page'!$B$9-I1681)= 4,"4", IF(('1 - Cover page'!$B$9-I1681)= 5,"5", IF(('1 - Cover page'!$B$9-I1681)= 6,"6", IF(('1 - Cover page'!$B$9-I1681)= 7,"7", IF(('1 - Cover page'!$B$9-I1681)= 8,"8", IF(('1 - Cover page'!$B$9-I1681)= 9,"9", IF(('1 - Cover page'!$B$9-I1681)= 10,"10", IF(('1 - Cover page'!$B$9-I1681)= 11,"11", IF(('1 - Cover page'!$B$9-I1681)= 12,"12", IF(('1 - Cover page'!$B$9-I1681)= 13,"13", IF(('1 - Cover page'!$B$9-I1681)= 14,"14", IF(('1 - Cover page'!$B$9-I1681)= 15,"15",  ""))))))))))))))))</f>
        <v>0</v>
      </c>
      <c r="AA1681" t="e">
        <f>VLOOKUP(E1681,'Age group'!$A$2:$B$7,2,TRUE)</f>
        <v>#N/A</v>
      </c>
    </row>
    <row r="1682" spans="1:27" ht="12.75" x14ac:dyDescent="0.2">
      <c r="A1682" s="30">
        <v>1679</v>
      </c>
      <c r="B1682" s="31"/>
      <c r="C1682" s="31"/>
      <c r="D1682" s="32"/>
      <c r="E1682" s="104"/>
      <c r="F1682" s="31"/>
      <c r="G1682" s="31"/>
      <c r="H1682" s="33"/>
      <c r="I1682" s="16"/>
      <c r="J1682" s="34"/>
      <c r="K1682" s="34"/>
      <c r="L1682" s="35"/>
      <c r="M1682" s="36"/>
      <c r="N1682" s="37"/>
      <c r="O1682" s="37"/>
      <c r="P1682" s="37"/>
      <c r="Q1682" s="38"/>
      <c r="R1682" s="38"/>
      <c r="S1682" s="37"/>
      <c r="T1682" s="39"/>
      <c r="U1682" s="39"/>
      <c r="V1682" s="40"/>
      <c r="X1682" t="str">
        <f>IF(('1 - Cover page'!$B$9-M1682)&lt;6,"&lt;=5 Days","&gt;5 Days")</f>
        <v>&lt;=5 Days</v>
      </c>
      <c r="Y1682" t="str">
        <f>IF(('1 - Cover page'!$B$9-M1682)=0,"0", IF(('1 - Cover page'!$B$9-M1682)= 1,"1", IF(('1 - Cover page'!$B$9-M1682)= 2,"2", IF(('1 - Cover page'!$B$9-M1682)= 3,"3", IF(('1 - Cover page'!$B$9-M1682)= 4,"4", IF(('1 - Cover page'!$B$9-M1682)= 5,"5", IF(('1 - Cover page'!$B$9-M1682)= 6,"6", IF(('1 - Cover page'!$B$9-M1682)= 7,"7", IF(('1 - Cover page'!$B$9-M1682)= 8,"8", IF(('1 - Cover page'!$B$9-M1682)= 9,"9", IF(('1 - Cover page'!$B$9-M1682)= 10,"10", IF(('1 - Cover page'!$B$9-M1682)= 11,"11", IF(('1 - Cover page'!$B$9-M1682)= 12,"12", IF(('1 - Cover page'!$B$9-M1682)= 13,"13", IF(('1 - Cover page'!$B$9-M1682)= 14,"14", IF(('1 - Cover page'!$B$9-M1682)= 15,"15",  ""))))))))))))))))</f>
        <v>0</v>
      </c>
      <c r="Z1682" t="str">
        <f>IF(('1 - Cover page'!$B$9-I1682)=0,"0", IF(('1 - Cover page'!$B$9-I1682)= 1,"1", IF(('1 - Cover page'!$B$9-I1682)= 2,"2", IF(('1 - Cover page'!$B$9-I1682)= 3,"3", IF(('1 - Cover page'!$B$9-I1682)= 4,"4", IF(('1 - Cover page'!$B$9-I1682)= 5,"5", IF(('1 - Cover page'!$B$9-I1682)= 6,"6", IF(('1 - Cover page'!$B$9-I1682)= 7,"7", IF(('1 - Cover page'!$B$9-I1682)= 8,"8", IF(('1 - Cover page'!$B$9-I1682)= 9,"9", IF(('1 - Cover page'!$B$9-I1682)= 10,"10", IF(('1 - Cover page'!$B$9-I1682)= 11,"11", IF(('1 - Cover page'!$B$9-I1682)= 12,"12", IF(('1 - Cover page'!$B$9-I1682)= 13,"13", IF(('1 - Cover page'!$B$9-I1682)= 14,"14", IF(('1 - Cover page'!$B$9-I1682)= 15,"15",  ""))))))))))))))))</f>
        <v>0</v>
      </c>
      <c r="AA1682" t="e">
        <f>VLOOKUP(E1682,'Age group'!$A$2:$B$7,2,TRUE)</f>
        <v>#N/A</v>
      </c>
    </row>
    <row r="1683" spans="1:27" ht="12.75" x14ac:dyDescent="0.2">
      <c r="A1683" s="30">
        <v>1680</v>
      </c>
      <c r="B1683" s="31"/>
      <c r="C1683" s="31"/>
      <c r="D1683" s="32"/>
      <c r="E1683" s="104"/>
      <c r="F1683" s="31"/>
      <c r="G1683" s="31"/>
      <c r="H1683" s="33"/>
      <c r="I1683" s="16"/>
      <c r="J1683" s="34"/>
      <c r="K1683" s="34"/>
      <c r="L1683" s="35"/>
      <c r="M1683" s="36"/>
      <c r="N1683" s="37"/>
      <c r="O1683" s="37"/>
      <c r="P1683" s="37"/>
      <c r="Q1683" s="38"/>
      <c r="R1683" s="38"/>
      <c r="S1683" s="37"/>
      <c r="T1683" s="39"/>
      <c r="U1683" s="39"/>
      <c r="V1683" s="40"/>
      <c r="X1683" t="str">
        <f>IF(('1 - Cover page'!$B$9-M1683)&lt;6,"&lt;=5 Days","&gt;5 Days")</f>
        <v>&lt;=5 Days</v>
      </c>
      <c r="Y1683" t="str">
        <f>IF(('1 - Cover page'!$B$9-M1683)=0,"0", IF(('1 - Cover page'!$B$9-M1683)= 1,"1", IF(('1 - Cover page'!$B$9-M1683)= 2,"2", IF(('1 - Cover page'!$B$9-M1683)= 3,"3", IF(('1 - Cover page'!$B$9-M1683)= 4,"4", IF(('1 - Cover page'!$B$9-M1683)= 5,"5", IF(('1 - Cover page'!$B$9-M1683)= 6,"6", IF(('1 - Cover page'!$B$9-M1683)= 7,"7", IF(('1 - Cover page'!$B$9-M1683)= 8,"8", IF(('1 - Cover page'!$B$9-M1683)= 9,"9", IF(('1 - Cover page'!$B$9-M1683)= 10,"10", IF(('1 - Cover page'!$B$9-M1683)= 11,"11", IF(('1 - Cover page'!$B$9-M1683)= 12,"12", IF(('1 - Cover page'!$B$9-M1683)= 13,"13", IF(('1 - Cover page'!$B$9-M1683)= 14,"14", IF(('1 - Cover page'!$B$9-M1683)= 15,"15",  ""))))))))))))))))</f>
        <v>0</v>
      </c>
      <c r="Z1683" t="str">
        <f>IF(('1 - Cover page'!$B$9-I1683)=0,"0", IF(('1 - Cover page'!$B$9-I1683)= 1,"1", IF(('1 - Cover page'!$B$9-I1683)= 2,"2", IF(('1 - Cover page'!$B$9-I1683)= 3,"3", IF(('1 - Cover page'!$B$9-I1683)= 4,"4", IF(('1 - Cover page'!$B$9-I1683)= 5,"5", IF(('1 - Cover page'!$B$9-I1683)= 6,"6", IF(('1 - Cover page'!$B$9-I1683)= 7,"7", IF(('1 - Cover page'!$B$9-I1683)= 8,"8", IF(('1 - Cover page'!$B$9-I1683)= 9,"9", IF(('1 - Cover page'!$B$9-I1683)= 10,"10", IF(('1 - Cover page'!$B$9-I1683)= 11,"11", IF(('1 - Cover page'!$B$9-I1683)= 12,"12", IF(('1 - Cover page'!$B$9-I1683)= 13,"13", IF(('1 - Cover page'!$B$9-I1683)= 14,"14", IF(('1 - Cover page'!$B$9-I1683)= 15,"15",  ""))))))))))))))))</f>
        <v>0</v>
      </c>
      <c r="AA1683" t="e">
        <f>VLOOKUP(E1683,'Age group'!$A$2:$B$7,2,TRUE)</f>
        <v>#N/A</v>
      </c>
    </row>
    <row r="1684" spans="1:27" ht="12.75" x14ac:dyDescent="0.2">
      <c r="A1684" s="30">
        <v>1681</v>
      </c>
      <c r="B1684" s="31"/>
      <c r="C1684" s="31"/>
      <c r="D1684" s="32"/>
      <c r="E1684" s="104"/>
      <c r="F1684" s="31"/>
      <c r="G1684" s="31"/>
      <c r="H1684" s="33"/>
      <c r="I1684" s="16"/>
      <c r="J1684" s="34"/>
      <c r="K1684" s="34"/>
      <c r="L1684" s="35"/>
      <c r="M1684" s="36"/>
      <c r="N1684" s="37"/>
      <c r="O1684" s="37"/>
      <c r="P1684" s="37"/>
      <c r="Q1684" s="38"/>
      <c r="R1684" s="38"/>
      <c r="S1684" s="37"/>
      <c r="T1684" s="39"/>
      <c r="U1684" s="39"/>
      <c r="V1684" s="40"/>
      <c r="X1684" t="str">
        <f>IF(('1 - Cover page'!$B$9-M1684)&lt;6,"&lt;=5 Days","&gt;5 Days")</f>
        <v>&lt;=5 Days</v>
      </c>
      <c r="Y1684" t="str">
        <f>IF(('1 - Cover page'!$B$9-M1684)=0,"0", IF(('1 - Cover page'!$B$9-M1684)= 1,"1", IF(('1 - Cover page'!$B$9-M1684)= 2,"2", IF(('1 - Cover page'!$B$9-M1684)= 3,"3", IF(('1 - Cover page'!$B$9-M1684)= 4,"4", IF(('1 - Cover page'!$B$9-M1684)= 5,"5", IF(('1 - Cover page'!$B$9-M1684)= 6,"6", IF(('1 - Cover page'!$B$9-M1684)= 7,"7", IF(('1 - Cover page'!$B$9-M1684)= 8,"8", IF(('1 - Cover page'!$B$9-M1684)= 9,"9", IF(('1 - Cover page'!$B$9-M1684)= 10,"10", IF(('1 - Cover page'!$B$9-M1684)= 11,"11", IF(('1 - Cover page'!$B$9-M1684)= 12,"12", IF(('1 - Cover page'!$B$9-M1684)= 13,"13", IF(('1 - Cover page'!$B$9-M1684)= 14,"14", IF(('1 - Cover page'!$B$9-M1684)= 15,"15",  ""))))))))))))))))</f>
        <v>0</v>
      </c>
      <c r="Z1684" t="str">
        <f>IF(('1 - Cover page'!$B$9-I1684)=0,"0", IF(('1 - Cover page'!$B$9-I1684)= 1,"1", IF(('1 - Cover page'!$B$9-I1684)= 2,"2", IF(('1 - Cover page'!$B$9-I1684)= 3,"3", IF(('1 - Cover page'!$B$9-I1684)= 4,"4", IF(('1 - Cover page'!$B$9-I1684)= 5,"5", IF(('1 - Cover page'!$B$9-I1684)= 6,"6", IF(('1 - Cover page'!$B$9-I1684)= 7,"7", IF(('1 - Cover page'!$B$9-I1684)= 8,"8", IF(('1 - Cover page'!$B$9-I1684)= 9,"9", IF(('1 - Cover page'!$B$9-I1684)= 10,"10", IF(('1 - Cover page'!$B$9-I1684)= 11,"11", IF(('1 - Cover page'!$B$9-I1684)= 12,"12", IF(('1 - Cover page'!$B$9-I1684)= 13,"13", IF(('1 - Cover page'!$B$9-I1684)= 14,"14", IF(('1 - Cover page'!$B$9-I1684)= 15,"15",  ""))))))))))))))))</f>
        <v>0</v>
      </c>
      <c r="AA1684" t="e">
        <f>VLOOKUP(E1684,'Age group'!$A$2:$B$7,2,TRUE)</f>
        <v>#N/A</v>
      </c>
    </row>
    <row r="1685" spans="1:27" ht="12.75" x14ac:dyDescent="0.2">
      <c r="A1685" s="30">
        <v>1682</v>
      </c>
      <c r="B1685" s="31"/>
      <c r="C1685" s="31"/>
      <c r="D1685" s="32"/>
      <c r="E1685" s="104"/>
      <c r="F1685" s="31"/>
      <c r="G1685" s="31"/>
      <c r="H1685" s="33"/>
      <c r="I1685" s="16"/>
      <c r="J1685" s="34"/>
      <c r="K1685" s="34"/>
      <c r="L1685" s="35"/>
      <c r="M1685" s="36"/>
      <c r="N1685" s="37"/>
      <c r="O1685" s="37"/>
      <c r="P1685" s="37"/>
      <c r="Q1685" s="38"/>
      <c r="R1685" s="38"/>
      <c r="S1685" s="37"/>
      <c r="T1685" s="39"/>
      <c r="U1685" s="39"/>
      <c r="V1685" s="40"/>
      <c r="X1685" t="str">
        <f>IF(('1 - Cover page'!$B$9-M1685)&lt;6,"&lt;=5 Days","&gt;5 Days")</f>
        <v>&lt;=5 Days</v>
      </c>
      <c r="Y1685" t="str">
        <f>IF(('1 - Cover page'!$B$9-M1685)=0,"0", IF(('1 - Cover page'!$B$9-M1685)= 1,"1", IF(('1 - Cover page'!$B$9-M1685)= 2,"2", IF(('1 - Cover page'!$B$9-M1685)= 3,"3", IF(('1 - Cover page'!$B$9-M1685)= 4,"4", IF(('1 - Cover page'!$B$9-M1685)= 5,"5", IF(('1 - Cover page'!$B$9-M1685)= 6,"6", IF(('1 - Cover page'!$B$9-M1685)= 7,"7", IF(('1 - Cover page'!$B$9-M1685)= 8,"8", IF(('1 - Cover page'!$B$9-M1685)= 9,"9", IF(('1 - Cover page'!$B$9-M1685)= 10,"10", IF(('1 - Cover page'!$B$9-M1685)= 11,"11", IF(('1 - Cover page'!$B$9-M1685)= 12,"12", IF(('1 - Cover page'!$B$9-M1685)= 13,"13", IF(('1 - Cover page'!$B$9-M1685)= 14,"14", IF(('1 - Cover page'!$B$9-M1685)= 15,"15",  ""))))))))))))))))</f>
        <v>0</v>
      </c>
      <c r="Z1685" t="str">
        <f>IF(('1 - Cover page'!$B$9-I1685)=0,"0", IF(('1 - Cover page'!$B$9-I1685)= 1,"1", IF(('1 - Cover page'!$B$9-I1685)= 2,"2", IF(('1 - Cover page'!$B$9-I1685)= 3,"3", IF(('1 - Cover page'!$B$9-I1685)= 4,"4", IF(('1 - Cover page'!$B$9-I1685)= 5,"5", IF(('1 - Cover page'!$B$9-I1685)= 6,"6", IF(('1 - Cover page'!$B$9-I1685)= 7,"7", IF(('1 - Cover page'!$B$9-I1685)= 8,"8", IF(('1 - Cover page'!$B$9-I1685)= 9,"9", IF(('1 - Cover page'!$B$9-I1685)= 10,"10", IF(('1 - Cover page'!$B$9-I1685)= 11,"11", IF(('1 - Cover page'!$B$9-I1685)= 12,"12", IF(('1 - Cover page'!$B$9-I1685)= 13,"13", IF(('1 - Cover page'!$B$9-I1685)= 14,"14", IF(('1 - Cover page'!$B$9-I1685)= 15,"15",  ""))))))))))))))))</f>
        <v>0</v>
      </c>
      <c r="AA1685" t="e">
        <f>VLOOKUP(E1685,'Age group'!$A$2:$B$7,2,TRUE)</f>
        <v>#N/A</v>
      </c>
    </row>
    <row r="1686" spans="1:27" ht="12.75" x14ac:dyDescent="0.2">
      <c r="A1686" s="30">
        <v>1683</v>
      </c>
      <c r="B1686" s="31"/>
      <c r="C1686" s="31"/>
      <c r="D1686" s="32"/>
      <c r="E1686" s="104"/>
      <c r="F1686" s="31"/>
      <c r="G1686" s="31"/>
      <c r="H1686" s="33"/>
      <c r="I1686" s="16"/>
      <c r="J1686" s="34"/>
      <c r="K1686" s="34"/>
      <c r="L1686" s="35"/>
      <c r="M1686" s="36"/>
      <c r="N1686" s="37"/>
      <c r="O1686" s="37"/>
      <c r="P1686" s="37"/>
      <c r="Q1686" s="38"/>
      <c r="R1686" s="38"/>
      <c r="S1686" s="37"/>
      <c r="T1686" s="39"/>
      <c r="U1686" s="39"/>
      <c r="V1686" s="40"/>
      <c r="X1686" t="str">
        <f>IF(('1 - Cover page'!$B$9-M1686)&lt;6,"&lt;=5 Days","&gt;5 Days")</f>
        <v>&lt;=5 Days</v>
      </c>
      <c r="Y1686" t="str">
        <f>IF(('1 - Cover page'!$B$9-M1686)=0,"0", IF(('1 - Cover page'!$B$9-M1686)= 1,"1", IF(('1 - Cover page'!$B$9-M1686)= 2,"2", IF(('1 - Cover page'!$B$9-M1686)= 3,"3", IF(('1 - Cover page'!$B$9-M1686)= 4,"4", IF(('1 - Cover page'!$B$9-M1686)= 5,"5", IF(('1 - Cover page'!$B$9-M1686)= 6,"6", IF(('1 - Cover page'!$B$9-M1686)= 7,"7", IF(('1 - Cover page'!$B$9-M1686)= 8,"8", IF(('1 - Cover page'!$B$9-M1686)= 9,"9", IF(('1 - Cover page'!$B$9-M1686)= 10,"10", IF(('1 - Cover page'!$B$9-M1686)= 11,"11", IF(('1 - Cover page'!$B$9-M1686)= 12,"12", IF(('1 - Cover page'!$B$9-M1686)= 13,"13", IF(('1 - Cover page'!$B$9-M1686)= 14,"14", IF(('1 - Cover page'!$B$9-M1686)= 15,"15",  ""))))))))))))))))</f>
        <v>0</v>
      </c>
      <c r="Z1686" t="str">
        <f>IF(('1 - Cover page'!$B$9-I1686)=0,"0", IF(('1 - Cover page'!$B$9-I1686)= 1,"1", IF(('1 - Cover page'!$B$9-I1686)= 2,"2", IF(('1 - Cover page'!$B$9-I1686)= 3,"3", IF(('1 - Cover page'!$B$9-I1686)= 4,"4", IF(('1 - Cover page'!$B$9-I1686)= 5,"5", IF(('1 - Cover page'!$B$9-I1686)= 6,"6", IF(('1 - Cover page'!$B$9-I1686)= 7,"7", IF(('1 - Cover page'!$B$9-I1686)= 8,"8", IF(('1 - Cover page'!$B$9-I1686)= 9,"9", IF(('1 - Cover page'!$B$9-I1686)= 10,"10", IF(('1 - Cover page'!$B$9-I1686)= 11,"11", IF(('1 - Cover page'!$B$9-I1686)= 12,"12", IF(('1 - Cover page'!$B$9-I1686)= 13,"13", IF(('1 - Cover page'!$B$9-I1686)= 14,"14", IF(('1 - Cover page'!$B$9-I1686)= 15,"15",  ""))))))))))))))))</f>
        <v>0</v>
      </c>
      <c r="AA1686" t="e">
        <f>VLOOKUP(E1686,'Age group'!$A$2:$B$7,2,TRUE)</f>
        <v>#N/A</v>
      </c>
    </row>
    <row r="1687" spans="1:27" ht="12.75" x14ac:dyDescent="0.2">
      <c r="A1687" s="30">
        <v>1684</v>
      </c>
      <c r="B1687" s="31"/>
      <c r="C1687" s="31"/>
      <c r="D1687" s="32"/>
      <c r="E1687" s="104"/>
      <c r="F1687" s="31"/>
      <c r="G1687" s="31"/>
      <c r="H1687" s="33"/>
      <c r="I1687" s="16"/>
      <c r="J1687" s="34"/>
      <c r="K1687" s="34"/>
      <c r="L1687" s="35"/>
      <c r="M1687" s="36"/>
      <c r="N1687" s="37"/>
      <c r="O1687" s="37"/>
      <c r="P1687" s="37"/>
      <c r="Q1687" s="38"/>
      <c r="R1687" s="38"/>
      <c r="S1687" s="37"/>
      <c r="T1687" s="39"/>
      <c r="U1687" s="39"/>
      <c r="V1687" s="40"/>
      <c r="X1687" t="str">
        <f>IF(('1 - Cover page'!$B$9-M1687)&lt;6,"&lt;=5 Days","&gt;5 Days")</f>
        <v>&lt;=5 Days</v>
      </c>
      <c r="Y1687" t="str">
        <f>IF(('1 - Cover page'!$B$9-M1687)=0,"0", IF(('1 - Cover page'!$B$9-M1687)= 1,"1", IF(('1 - Cover page'!$B$9-M1687)= 2,"2", IF(('1 - Cover page'!$B$9-M1687)= 3,"3", IF(('1 - Cover page'!$B$9-M1687)= 4,"4", IF(('1 - Cover page'!$B$9-M1687)= 5,"5", IF(('1 - Cover page'!$B$9-M1687)= 6,"6", IF(('1 - Cover page'!$B$9-M1687)= 7,"7", IF(('1 - Cover page'!$B$9-M1687)= 8,"8", IF(('1 - Cover page'!$B$9-M1687)= 9,"9", IF(('1 - Cover page'!$B$9-M1687)= 10,"10", IF(('1 - Cover page'!$B$9-M1687)= 11,"11", IF(('1 - Cover page'!$B$9-M1687)= 12,"12", IF(('1 - Cover page'!$B$9-M1687)= 13,"13", IF(('1 - Cover page'!$B$9-M1687)= 14,"14", IF(('1 - Cover page'!$B$9-M1687)= 15,"15",  ""))))))))))))))))</f>
        <v>0</v>
      </c>
      <c r="Z1687" t="str">
        <f>IF(('1 - Cover page'!$B$9-I1687)=0,"0", IF(('1 - Cover page'!$B$9-I1687)= 1,"1", IF(('1 - Cover page'!$B$9-I1687)= 2,"2", IF(('1 - Cover page'!$B$9-I1687)= 3,"3", IF(('1 - Cover page'!$B$9-I1687)= 4,"4", IF(('1 - Cover page'!$B$9-I1687)= 5,"5", IF(('1 - Cover page'!$B$9-I1687)= 6,"6", IF(('1 - Cover page'!$B$9-I1687)= 7,"7", IF(('1 - Cover page'!$B$9-I1687)= 8,"8", IF(('1 - Cover page'!$B$9-I1687)= 9,"9", IF(('1 - Cover page'!$B$9-I1687)= 10,"10", IF(('1 - Cover page'!$B$9-I1687)= 11,"11", IF(('1 - Cover page'!$B$9-I1687)= 12,"12", IF(('1 - Cover page'!$B$9-I1687)= 13,"13", IF(('1 - Cover page'!$B$9-I1687)= 14,"14", IF(('1 - Cover page'!$B$9-I1687)= 15,"15",  ""))))))))))))))))</f>
        <v>0</v>
      </c>
      <c r="AA1687" t="e">
        <f>VLOOKUP(E1687,'Age group'!$A$2:$B$7,2,TRUE)</f>
        <v>#N/A</v>
      </c>
    </row>
    <row r="1688" spans="1:27" ht="12.75" x14ac:dyDescent="0.2">
      <c r="A1688" s="30">
        <v>1685</v>
      </c>
      <c r="B1688" s="31"/>
      <c r="C1688" s="31"/>
      <c r="D1688" s="32"/>
      <c r="E1688" s="104"/>
      <c r="F1688" s="31"/>
      <c r="G1688" s="31"/>
      <c r="H1688" s="33"/>
      <c r="I1688" s="16"/>
      <c r="J1688" s="34"/>
      <c r="K1688" s="34"/>
      <c r="L1688" s="35"/>
      <c r="M1688" s="36"/>
      <c r="N1688" s="37"/>
      <c r="O1688" s="37"/>
      <c r="P1688" s="37"/>
      <c r="Q1688" s="38"/>
      <c r="R1688" s="38"/>
      <c r="S1688" s="37"/>
      <c r="T1688" s="39"/>
      <c r="U1688" s="39"/>
      <c r="V1688" s="40"/>
      <c r="X1688" t="str">
        <f>IF(('1 - Cover page'!$B$9-M1688)&lt;6,"&lt;=5 Days","&gt;5 Days")</f>
        <v>&lt;=5 Days</v>
      </c>
      <c r="Y1688" t="str">
        <f>IF(('1 - Cover page'!$B$9-M1688)=0,"0", IF(('1 - Cover page'!$B$9-M1688)= 1,"1", IF(('1 - Cover page'!$B$9-M1688)= 2,"2", IF(('1 - Cover page'!$B$9-M1688)= 3,"3", IF(('1 - Cover page'!$B$9-M1688)= 4,"4", IF(('1 - Cover page'!$B$9-M1688)= 5,"5", IF(('1 - Cover page'!$B$9-M1688)= 6,"6", IF(('1 - Cover page'!$B$9-M1688)= 7,"7", IF(('1 - Cover page'!$B$9-M1688)= 8,"8", IF(('1 - Cover page'!$B$9-M1688)= 9,"9", IF(('1 - Cover page'!$B$9-M1688)= 10,"10", IF(('1 - Cover page'!$B$9-M1688)= 11,"11", IF(('1 - Cover page'!$B$9-M1688)= 12,"12", IF(('1 - Cover page'!$B$9-M1688)= 13,"13", IF(('1 - Cover page'!$B$9-M1688)= 14,"14", IF(('1 - Cover page'!$B$9-M1688)= 15,"15",  ""))))))))))))))))</f>
        <v>0</v>
      </c>
      <c r="Z1688" t="str">
        <f>IF(('1 - Cover page'!$B$9-I1688)=0,"0", IF(('1 - Cover page'!$B$9-I1688)= 1,"1", IF(('1 - Cover page'!$B$9-I1688)= 2,"2", IF(('1 - Cover page'!$B$9-I1688)= 3,"3", IF(('1 - Cover page'!$B$9-I1688)= 4,"4", IF(('1 - Cover page'!$B$9-I1688)= 5,"5", IF(('1 - Cover page'!$B$9-I1688)= 6,"6", IF(('1 - Cover page'!$B$9-I1688)= 7,"7", IF(('1 - Cover page'!$B$9-I1688)= 8,"8", IF(('1 - Cover page'!$B$9-I1688)= 9,"9", IF(('1 - Cover page'!$B$9-I1688)= 10,"10", IF(('1 - Cover page'!$B$9-I1688)= 11,"11", IF(('1 - Cover page'!$B$9-I1688)= 12,"12", IF(('1 - Cover page'!$B$9-I1688)= 13,"13", IF(('1 - Cover page'!$B$9-I1688)= 14,"14", IF(('1 - Cover page'!$B$9-I1688)= 15,"15",  ""))))))))))))))))</f>
        <v>0</v>
      </c>
      <c r="AA1688" t="e">
        <f>VLOOKUP(E1688,'Age group'!$A$2:$B$7,2,TRUE)</f>
        <v>#N/A</v>
      </c>
    </row>
    <row r="1689" spans="1:27" ht="12.75" x14ac:dyDescent="0.2">
      <c r="A1689" s="30">
        <v>1686</v>
      </c>
      <c r="B1689" s="31"/>
      <c r="C1689" s="31"/>
      <c r="D1689" s="32"/>
      <c r="E1689" s="104"/>
      <c r="F1689" s="31"/>
      <c r="G1689" s="31"/>
      <c r="H1689" s="33"/>
      <c r="I1689" s="16"/>
      <c r="J1689" s="34"/>
      <c r="K1689" s="34"/>
      <c r="L1689" s="35"/>
      <c r="M1689" s="36"/>
      <c r="N1689" s="37"/>
      <c r="O1689" s="37"/>
      <c r="P1689" s="37"/>
      <c r="Q1689" s="38"/>
      <c r="R1689" s="38"/>
      <c r="S1689" s="37"/>
      <c r="T1689" s="39"/>
      <c r="U1689" s="39"/>
      <c r="V1689" s="40"/>
      <c r="X1689" t="str">
        <f>IF(('1 - Cover page'!$B$9-M1689)&lt;6,"&lt;=5 Days","&gt;5 Days")</f>
        <v>&lt;=5 Days</v>
      </c>
      <c r="Y1689" t="str">
        <f>IF(('1 - Cover page'!$B$9-M1689)=0,"0", IF(('1 - Cover page'!$B$9-M1689)= 1,"1", IF(('1 - Cover page'!$B$9-M1689)= 2,"2", IF(('1 - Cover page'!$B$9-M1689)= 3,"3", IF(('1 - Cover page'!$B$9-M1689)= 4,"4", IF(('1 - Cover page'!$B$9-M1689)= 5,"5", IF(('1 - Cover page'!$B$9-M1689)= 6,"6", IF(('1 - Cover page'!$B$9-M1689)= 7,"7", IF(('1 - Cover page'!$B$9-M1689)= 8,"8", IF(('1 - Cover page'!$B$9-M1689)= 9,"9", IF(('1 - Cover page'!$B$9-M1689)= 10,"10", IF(('1 - Cover page'!$B$9-M1689)= 11,"11", IF(('1 - Cover page'!$B$9-M1689)= 12,"12", IF(('1 - Cover page'!$B$9-M1689)= 13,"13", IF(('1 - Cover page'!$B$9-M1689)= 14,"14", IF(('1 - Cover page'!$B$9-M1689)= 15,"15",  ""))))))))))))))))</f>
        <v>0</v>
      </c>
      <c r="Z1689" t="str">
        <f>IF(('1 - Cover page'!$B$9-I1689)=0,"0", IF(('1 - Cover page'!$B$9-I1689)= 1,"1", IF(('1 - Cover page'!$B$9-I1689)= 2,"2", IF(('1 - Cover page'!$B$9-I1689)= 3,"3", IF(('1 - Cover page'!$B$9-I1689)= 4,"4", IF(('1 - Cover page'!$B$9-I1689)= 5,"5", IF(('1 - Cover page'!$B$9-I1689)= 6,"6", IF(('1 - Cover page'!$B$9-I1689)= 7,"7", IF(('1 - Cover page'!$B$9-I1689)= 8,"8", IF(('1 - Cover page'!$B$9-I1689)= 9,"9", IF(('1 - Cover page'!$B$9-I1689)= 10,"10", IF(('1 - Cover page'!$B$9-I1689)= 11,"11", IF(('1 - Cover page'!$B$9-I1689)= 12,"12", IF(('1 - Cover page'!$B$9-I1689)= 13,"13", IF(('1 - Cover page'!$B$9-I1689)= 14,"14", IF(('1 - Cover page'!$B$9-I1689)= 15,"15",  ""))))))))))))))))</f>
        <v>0</v>
      </c>
      <c r="AA1689" t="e">
        <f>VLOOKUP(E1689,'Age group'!$A$2:$B$7,2,TRUE)</f>
        <v>#N/A</v>
      </c>
    </row>
    <row r="1690" spans="1:27" ht="12.75" x14ac:dyDescent="0.2">
      <c r="A1690" s="30">
        <v>1687</v>
      </c>
      <c r="B1690" s="31"/>
      <c r="C1690" s="31"/>
      <c r="D1690" s="32"/>
      <c r="E1690" s="104"/>
      <c r="F1690" s="31"/>
      <c r="G1690" s="31"/>
      <c r="H1690" s="33"/>
      <c r="I1690" s="16"/>
      <c r="J1690" s="34"/>
      <c r="K1690" s="34"/>
      <c r="L1690" s="35"/>
      <c r="M1690" s="36"/>
      <c r="N1690" s="37"/>
      <c r="O1690" s="37"/>
      <c r="P1690" s="37"/>
      <c r="Q1690" s="38"/>
      <c r="R1690" s="38"/>
      <c r="S1690" s="37"/>
      <c r="T1690" s="39"/>
      <c r="U1690" s="39"/>
      <c r="V1690" s="40"/>
      <c r="X1690" t="str">
        <f>IF(('1 - Cover page'!$B$9-M1690)&lt;6,"&lt;=5 Days","&gt;5 Days")</f>
        <v>&lt;=5 Days</v>
      </c>
      <c r="Y1690" t="str">
        <f>IF(('1 - Cover page'!$B$9-M1690)=0,"0", IF(('1 - Cover page'!$B$9-M1690)= 1,"1", IF(('1 - Cover page'!$B$9-M1690)= 2,"2", IF(('1 - Cover page'!$B$9-M1690)= 3,"3", IF(('1 - Cover page'!$B$9-M1690)= 4,"4", IF(('1 - Cover page'!$B$9-M1690)= 5,"5", IF(('1 - Cover page'!$B$9-M1690)= 6,"6", IF(('1 - Cover page'!$B$9-M1690)= 7,"7", IF(('1 - Cover page'!$B$9-M1690)= 8,"8", IF(('1 - Cover page'!$B$9-M1690)= 9,"9", IF(('1 - Cover page'!$B$9-M1690)= 10,"10", IF(('1 - Cover page'!$B$9-M1690)= 11,"11", IF(('1 - Cover page'!$B$9-M1690)= 12,"12", IF(('1 - Cover page'!$B$9-M1690)= 13,"13", IF(('1 - Cover page'!$B$9-M1690)= 14,"14", IF(('1 - Cover page'!$B$9-M1690)= 15,"15",  ""))))))))))))))))</f>
        <v>0</v>
      </c>
      <c r="Z1690" t="str">
        <f>IF(('1 - Cover page'!$B$9-I1690)=0,"0", IF(('1 - Cover page'!$B$9-I1690)= 1,"1", IF(('1 - Cover page'!$B$9-I1690)= 2,"2", IF(('1 - Cover page'!$B$9-I1690)= 3,"3", IF(('1 - Cover page'!$B$9-I1690)= 4,"4", IF(('1 - Cover page'!$B$9-I1690)= 5,"5", IF(('1 - Cover page'!$B$9-I1690)= 6,"6", IF(('1 - Cover page'!$B$9-I1690)= 7,"7", IF(('1 - Cover page'!$B$9-I1690)= 8,"8", IF(('1 - Cover page'!$B$9-I1690)= 9,"9", IF(('1 - Cover page'!$B$9-I1690)= 10,"10", IF(('1 - Cover page'!$B$9-I1690)= 11,"11", IF(('1 - Cover page'!$B$9-I1690)= 12,"12", IF(('1 - Cover page'!$B$9-I1690)= 13,"13", IF(('1 - Cover page'!$B$9-I1690)= 14,"14", IF(('1 - Cover page'!$B$9-I1690)= 15,"15",  ""))))))))))))))))</f>
        <v>0</v>
      </c>
      <c r="AA1690" t="e">
        <f>VLOOKUP(E1690,'Age group'!$A$2:$B$7,2,TRUE)</f>
        <v>#N/A</v>
      </c>
    </row>
    <row r="1691" spans="1:27" ht="12.75" x14ac:dyDescent="0.2">
      <c r="A1691" s="30">
        <v>1688</v>
      </c>
      <c r="B1691" s="31"/>
      <c r="C1691" s="31"/>
      <c r="D1691" s="32"/>
      <c r="E1691" s="104"/>
      <c r="F1691" s="31"/>
      <c r="G1691" s="31"/>
      <c r="H1691" s="33"/>
      <c r="I1691" s="16"/>
      <c r="J1691" s="34"/>
      <c r="K1691" s="34"/>
      <c r="L1691" s="35"/>
      <c r="M1691" s="36"/>
      <c r="N1691" s="37"/>
      <c r="O1691" s="37"/>
      <c r="P1691" s="37"/>
      <c r="Q1691" s="38"/>
      <c r="R1691" s="38"/>
      <c r="S1691" s="37"/>
      <c r="T1691" s="39"/>
      <c r="U1691" s="39"/>
      <c r="V1691" s="40"/>
      <c r="X1691" t="str">
        <f>IF(('1 - Cover page'!$B$9-M1691)&lt;6,"&lt;=5 Days","&gt;5 Days")</f>
        <v>&lt;=5 Days</v>
      </c>
      <c r="Y1691" t="str">
        <f>IF(('1 - Cover page'!$B$9-M1691)=0,"0", IF(('1 - Cover page'!$B$9-M1691)= 1,"1", IF(('1 - Cover page'!$B$9-M1691)= 2,"2", IF(('1 - Cover page'!$B$9-M1691)= 3,"3", IF(('1 - Cover page'!$B$9-M1691)= 4,"4", IF(('1 - Cover page'!$B$9-M1691)= 5,"5", IF(('1 - Cover page'!$B$9-M1691)= 6,"6", IF(('1 - Cover page'!$B$9-M1691)= 7,"7", IF(('1 - Cover page'!$B$9-M1691)= 8,"8", IF(('1 - Cover page'!$B$9-M1691)= 9,"9", IF(('1 - Cover page'!$B$9-M1691)= 10,"10", IF(('1 - Cover page'!$B$9-M1691)= 11,"11", IF(('1 - Cover page'!$B$9-M1691)= 12,"12", IF(('1 - Cover page'!$B$9-M1691)= 13,"13", IF(('1 - Cover page'!$B$9-M1691)= 14,"14", IF(('1 - Cover page'!$B$9-M1691)= 15,"15",  ""))))))))))))))))</f>
        <v>0</v>
      </c>
      <c r="Z1691" t="str">
        <f>IF(('1 - Cover page'!$B$9-I1691)=0,"0", IF(('1 - Cover page'!$B$9-I1691)= 1,"1", IF(('1 - Cover page'!$B$9-I1691)= 2,"2", IF(('1 - Cover page'!$B$9-I1691)= 3,"3", IF(('1 - Cover page'!$B$9-I1691)= 4,"4", IF(('1 - Cover page'!$B$9-I1691)= 5,"5", IF(('1 - Cover page'!$B$9-I1691)= 6,"6", IF(('1 - Cover page'!$B$9-I1691)= 7,"7", IF(('1 - Cover page'!$B$9-I1691)= 8,"8", IF(('1 - Cover page'!$B$9-I1691)= 9,"9", IF(('1 - Cover page'!$B$9-I1691)= 10,"10", IF(('1 - Cover page'!$B$9-I1691)= 11,"11", IF(('1 - Cover page'!$B$9-I1691)= 12,"12", IF(('1 - Cover page'!$B$9-I1691)= 13,"13", IF(('1 - Cover page'!$B$9-I1691)= 14,"14", IF(('1 - Cover page'!$B$9-I1691)= 15,"15",  ""))))))))))))))))</f>
        <v>0</v>
      </c>
      <c r="AA1691" t="e">
        <f>VLOOKUP(E1691,'Age group'!$A$2:$B$7,2,TRUE)</f>
        <v>#N/A</v>
      </c>
    </row>
    <row r="1692" spans="1:27" ht="12.75" x14ac:dyDescent="0.2">
      <c r="A1692" s="30">
        <v>1689</v>
      </c>
      <c r="B1692" s="31"/>
      <c r="C1692" s="31"/>
      <c r="D1692" s="32"/>
      <c r="E1692" s="104"/>
      <c r="F1692" s="31"/>
      <c r="G1692" s="31"/>
      <c r="H1692" s="33"/>
      <c r="I1692" s="16"/>
      <c r="J1692" s="34"/>
      <c r="K1692" s="34"/>
      <c r="L1692" s="35"/>
      <c r="M1692" s="36"/>
      <c r="N1692" s="37"/>
      <c r="O1692" s="37"/>
      <c r="P1692" s="37"/>
      <c r="Q1692" s="38"/>
      <c r="R1692" s="38"/>
      <c r="S1692" s="37"/>
      <c r="T1692" s="39"/>
      <c r="U1692" s="39"/>
      <c r="V1692" s="40"/>
      <c r="X1692" t="str">
        <f>IF(('1 - Cover page'!$B$9-M1692)&lt;6,"&lt;=5 Days","&gt;5 Days")</f>
        <v>&lt;=5 Days</v>
      </c>
      <c r="Y1692" t="str">
        <f>IF(('1 - Cover page'!$B$9-M1692)=0,"0", IF(('1 - Cover page'!$B$9-M1692)= 1,"1", IF(('1 - Cover page'!$B$9-M1692)= 2,"2", IF(('1 - Cover page'!$B$9-M1692)= 3,"3", IF(('1 - Cover page'!$B$9-M1692)= 4,"4", IF(('1 - Cover page'!$B$9-M1692)= 5,"5", IF(('1 - Cover page'!$B$9-M1692)= 6,"6", IF(('1 - Cover page'!$B$9-M1692)= 7,"7", IF(('1 - Cover page'!$B$9-M1692)= 8,"8", IF(('1 - Cover page'!$B$9-M1692)= 9,"9", IF(('1 - Cover page'!$B$9-M1692)= 10,"10", IF(('1 - Cover page'!$B$9-M1692)= 11,"11", IF(('1 - Cover page'!$B$9-M1692)= 12,"12", IF(('1 - Cover page'!$B$9-M1692)= 13,"13", IF(('1 - Cover page'!$B$9-M1692)= 14,"14", IF(('1 - Cover page'!$B$9-M1692)= 15,"15",  ""))))))))))))))))</f>
        <v>0</v>
      </c>
      <c r="Z1692" t="str">
        <f>IF(('1 - Cover page'!$B$9-I1692)=0,"0", IF(('1 - Cover page'!$B$9-I1692)= 1,"1", IF(('1 - Cover page'!$B$9-I1692)= 2,"2", IF(('1 - Cover page'!$B$9-I1692)= 3,"3", IF(('1 - Cover page'!$B$9-I1692)= 4,"4", IF(('1 - Cover page'!$B$9-I1692)= 5,"5", IF(('1 - Cover page'!$B$9-I1692)= 6,"6", IF(('1 - Cover page'!$B$9-I1692)= 7,"7", IF(('1 - Cover page'!$B$9-I1692)= 8,"8", IF(('1 - Cover page'!$B$9-I1692)= 9,"9", IF(('1 - Cover page'!$B$9-I1692)= 10,"10", IF(('1 - Cover page'!$B$9-I1692)= 11,"11", IF(('1 - Cover page'!$B$9-I1692)= 12,"12", IF(('1 - Cover page'!$B$9-I1692)= 13,"13", IF(('1 - Cover page'!$B$9-I1692)= 14,"14", IF(('1 - Cover page'!$B$9-I1692)= 15,"15",  ""))))))))))))))))</f>
        <v>0</v>
      </c>
      <c r="AA1692" t="e">
        <f>VLOOKUP(E1692,'Age group'!$A$2:$B$7,2,TRUE)</f>
        <v>#N/A</v>
      </c>
    </row>
    <row r="1693" spans="1:27" ht="12.75" x14ac:dyDescent="0.2">
      <c r="A1693" s="30">
        <v>1690</v>
      </c>
      <c r="B1693" s="31"/>
      <c r="C1693" s="31"/>
      <c r="D1693" s="32"/>
      <c r="E1693" s="104"/>
      <c r="F1693" s="31"/>
      <c r="G1693" s="31"/>
      <c r="H1693" s="33"/>
      <c r="I1693" s="16"/>
      <c r="J1693" s="34"/>
      <c r="K1693" s="34"/>
      <c r="L1693" s="35"/>
      <c r="M1693" s="36"/>
      <c r="N1693" s="37"/>
      <c r="O1693" s="37"/>
      <c r="P1693" s="37"/>
      <c r="Q1693" s="38"/>
      <c r="R1693" s="38"/>
      <c r="S1693" s="37"/>
      <c r="T1693" s="39"/>
      <c r="U1693" s="39"/>
      <c r="V1693" s="40"/>
      <c r="X1693" t="str">
        <f>IF(('1 - Cover page'!$B$9-M1693)&lt;6,"&lt;=5 Days","&gt;5 Days")</f>
        <v>&lt;=5 Days</v>
      </c>
      <c r="Y1693" t="str">
        <f>IF(('1 - Cover page'!$B$9-M1693)=0,"0", IF(('1 - Cover page'!$B$9-M1693)= 1,"1", IF(('1 - Cover page'!$B$9-M1693)= 2,"2", IF(('1 - Cover page'!$B$9-M1693)= 3,"3", IF(('1 - Cover page'!$B$9-M1693)= 4,"4", IF(('1 - Cover page'!$B$9-M1693)= 5,"5", IF(('1 - Cover page'!$B$9-M1693)= 6,"6", IF(('1 - Cover page'!$B$9-M1693)= 7,"7", IF(('1 - Cover page'!$B$9-M1693)= 8,"8", IF(('1 - Cover page'!$B$9-M1693)= 9,"9", IF(('1 - Cover page'!$B$9-M1693)= 10,"10", IF(('1 - Cover page'!$B$9-M1693)= 11,"11", IF(('1 - Cover page'!$B$9-M1693)= 12,"12", IF(('1 - Cover page'!$B$9-M1693)= 13,"13", IF(('1 - Cover page'!$B$9-M1693)= 14,"14", IF(('1 - Cover page'!$B$9-M1693)= 15,"15",  ""))))))))))))))))</f>
        <v>0</v>
      </c>
      <c r="Z1693" t="str">
        <f>IF(('1 - Cover page'!$B$9-I1693)=0,"0", IF(('1 - Cover page'!$B$9-I1693)= 1,"1", IF(('1 - Cover page'!$B$9-I1693)= 2,"2", IF(('1 - Cover page'!$B$9-I1693)= 3,"3", IF(('1 - Cover page'!$B$9-I1693)= 4,"4", IF(('1 - Cover page'!$B$9-I1693)= 5,"5", IF(('1 - Cover page'!$B$9-I1693)= 6,"6", IF(('1 - Cover page'!$B$9-I1693)= 7,"7", IF(('1 - Cover page'!$B$9-I1693)= 8,"8", IF(('1 - Cover page'!$B$9-I1693)= 9,"9", IF(('1 - Cover page'!$B$9-I1693)= 10,"10", IF(('1 - Cover page'!$B$9-I1693)= 11,"11", IF(('1 - Cover page'!$B$9-I1693)= 12,"12", IF(('1 - Cover page'!$B$9-I1693)= 13,"13", IF(('1 - Cover page'!$B$9-I1693)= 14,"14", IF(('1 - Cover page'!$B$9-I1693)= 15,"15",  ""))))))))))))))))</f>
        <v>0</v>
      </c>
      <c r="AA1693" t="e">
        <f>VLOOKUP(E1693,'Age group'!$A$2:$B$7,2,TRUE)</f>
        <v>#N/A</v>
      </c>
    </row>
    <row r="1694" spans="1:27" ht="12.75" x14ac:dyDescent="0.2">
      <c r="A1694" s="30">
        <v>1691</v>
      </c>
      <c r="B1694" s="31"/>
      <c r="C1694" s="31"/>
      <c r="D1694" s="32"/>
      <c r="E1694" s="104"/>
      <c r="F1694" s="31"/>
      <c r="G1694" s="31"/>
      <c r="H1694" s="33"/>
      <c r="I1694" s="16"/>
      <c r="J1694" s="34"/>
      <c r="K1694" s="34"/>
      <c r="L1694" s="35"/>
      <c r="M1694" s="36"/>
      <c r="N1694" s="37"/>
      <c r="O1694" s="37"/>
      <c r="P1694" s="37"/>
      <c r="Q1694" s="38"/>
      <c r="R1694" s="38"/>
      <c r="S1694" s="37"/>
      <c r="T1694" s="39"/>
      <c r="U1694" s="39"/>
      <c r="V1694" s="40"/>
      <c r="X1694" t="str">
        <f>IF(('1 - Cover page'!$B$9-M1694)&lt;6,"&lt;=5 Days","&gt;5 Days")</f>
        <v>&lt;=5 Days</v>
      </c>
      <c r="Y1694" t="str">
        <f>IF(('1 - Cover page'!$B$9-M1694)=0,"0", IF(('1 - Cover page'!$B$9-M1694)= 1,"1", IF(('1 - Cover page'!$B$9-M1694)= 2,"2", IF(('1 - Cover page'!$B$9-M1694)= 3,"3", IF(('1 - Cover page'!$B$9-M1694)= 4,"4", IF(('1 - Cover page'!$B$9-M1694)= 5,"5", IF(('1 - Cover page'!$B$9-M1694)= 6,"6", IF(('1 - Cover page'!$B$9-M1694)= 7,"7", IF(('1 - Cover page'!$B$9-M1694)= 8,"8", IF(('1 - Cover page'!$B$9-M1694)= 9,"9", IF(('1 - Cover page'!$B$9-M1694)= 10,"10", IF(('1 - Cover page'!$B$9-M1694)= 11,"11", IF(('1 - Cover page'!$B$9-M1694)= 12,"12", IF(('1 - Cover page'!$B$9-M1694)= 13,"13", IF(('1 - Cover page'!$B$9-M1694)= 14,"14", IF(('1 - Cover page'!$B$9-M1694)= 15,"15",  ""))))))))))))))))</f>
        <v>0</v>
      </c>
      <c r="Z1694" t="str">
        <f>IF(('1 - Cover page'!$B$9-I1694)=0,"0", IF(('1 - Cover page'!$B$9-I1694)= 1,"1", IF(('1 - Cover page'!$B$9-I1694)= 2,"2", IF(('1 - Cover page'!$B$9-I1694)= 3,"3", IF(('1 - Cover page'!$B$9-I1694)= 4,"4", IF(('1 - Cover page'!$B$9-I1694)= 5,"5", IF(('1 - Cover page'!$B$9-I1694)= 6,"6", IF(('1 - Cover page'!$B$9-I1694)= 7,"7", IF(('1 - Cover page'!$B$9-I1694)= 8,"8", IF(('1 - Cover page'!$B$9-I1694)= 9,"9", IF(('1 - Cover page'!$B$9-I1694)= 10,"10", IF(('1 - Cover page'!$B$9-I1694)= 11,"11", IF(('1 - Cover page'!$B$9-I1694)= 12,"12", IF(('1 - Cover page'!$B$9-I1694)= 13,"13", IF(('1 - Cover page'!$B$9-I1694)= 14,"14", IF(('1 - Cover page'!$B$9-I1694)= 15,"15",  ""))))))))))))))))</f>
        <v>0</v>
      </c>
      <c r="AA1694" t="e">
        <f>VLOOKUP(E1694,'Age group'!$A$2:$B$7,2,TRUE)</f>
        <v>#N/A</v>
      </c>
    </row>
    <row r="1695" spans="1:27" ht="12.75" x14ac:dyDescent="0.2">
      <c r="A1695" s="30">
        <v>1692</v>
      </c>
      <c r="B1695" s="31"/>
      <c r="C1695" s="31"/>
      <c r="D1695" s="32"/>
      <c r="E1695" s="104"/>
      <c r="F1695" s="31"/>
      <c r="G1695" s="31"/>
      <c r="H1695" s="33"/>
      <c r="I1695" s="16"/>
      <c r="J1695" s="34"/>
      <c r="K1695" s="34"/>
      <c r="L1695" s="35"/>
      <c r="M1695" s="36"/>
      <c r="N1695" s="37"/>
      <c r="O1695" s="37"/>
      <c r="P1695" s="37"/>
      <c r="Q1695" s="38"/>
      <c r="R1695" s="38"/>
      <c r="S1695" s="37"/>
      <c r="T1695" s="39"/>
      <c r="U1695" s="39"/>
      <c r="V1695" s="40"/>
      <c r="X1695" t="str">
        <f>IF(('1 - Cover page'!$B$9-M1695)&lt;6,"&lt;=5 Days","&gt;5 Days")</f>
        <v>&lt;=5 Days</v>
      </c>
      <c r="Y1695" t="str">
        <f>IF(('1 - Cover page'!$B$9-M1695)=0,"0", IF(('1 - Cover page'!$B$9-M1695)= 1,"1", IF(('1 - Cover page'!$B$9-M1695)= 2,"2", IF(('1 - Cover page'!$B$9-M1695)= 3,"3", IF(('1 - Cover page'!$B$9-M1695)= 4,"4", IF(('1 - Cover page'!$B$9-M1695)= 5,"5", IF(('1 - Cover page'!$B$9-M1695)= 6,"6", IF(('1 - Cover page'!$B$9-M1695)= 7,"7", IF(('1 - Cover page'!$B$9-M1695)= 8,"8", IF(('1 - Cover page'!$B$9-M1695)= 9,"9", IF(('1 - Cover page'!$B$9-M1695)= 10,"10", IF(('1 - Cover page'!$B$9-M1695)= 11,"11", IF(('1 - Cover page'!$B$9-M1695)= 12,"12", IF(('1 - Cover page'!$B$9-M1695)= 13,"13", IF(('1 - Cover page'!$B$9-M1695)= 14,"14", IF(('1 - Cover page'!$B$9-M1695)= 15,"15",  ""))))))))))))))))</f>
        <v>0</v>
      </c>
      <c r="Z1695" t="str">
        <f>IF(('1 - Cover page'!$B$9-I1695)=0,"0", IF(('1 - Cover page'!$B$9-I1695)= 1,"1", IF(('1 - Cover page'!$B$9-I1695)= 2,"2", IF(('1 - Cover page'!$B$9-I1695)= 3,"3", IF(('1 - Cover page'!$B$9-I1695)= 4,"4", IF(('1 - Cover page'!$B$9-I1695)= 5,"5", IF(('1 - Cover page'!$B$9-I1695)= 6,"6", IF(('1 - Cover page'!$B$9-I1695)= 7,"7", IF(('1 - Cover page'!$B$9-I1695)= 8,"8", IF(('1 - Cover page'!$B$9-I1695)= 9,"9", IF(('1 - Cover page'!$B$9-I1695)= 10,"10", IF(('1 - Cover page'!$B$9-I1695)= 11,"11", IF(('1 - Cover page'!$B$9-I1695)= 12,"12", IF(('1 - Cover page'!$B$9-I1695)= 13,"13", IF(('1 - Cover page'!$B$9-I1695)= 14,"14", IF(('1 - Cover page'!$B$9-I1695)= 15,"15",  ""))))))))))))))))</f>
        <v>0</v>
      </c>
      <c r="AA1695" t="e">
        <f>VLOOKUP(E1695,'Age group'!$A$2:$B$7,2,TRUE)</f>
        <v>#N/A</v>
      </c>
    </row>
    <row r="1696" spans="1:27" ht="12.75" x14ac:dyDescent="0.2">
      <c r="A1696" s="30">
        <v>1693</v>
      </c>
      <c r="B1696" s="31"/>
      <c r="C1696" s="31"/>
      <c r="D1696" s="32"/>
      <c r="E1696" s="104"/>
      <c r="F1696" s="31"/>
      <c r="G1696" s="31"/>
      <c r="H1696" s="33"/>
      <c r="I1696" s="16"/>
      <c r="J1696" s="34"/>
      <c r="K1696" s="34"/>
      <c r="L1696" s="35"/>
      <c r="M1696" s="36"/>
      <c r="N1696" s="37"/>
      <c r="O1696" s="37"/>
      <c r="P1696" s="37"/>
      <c r="Q1696" s="38"/>
      <c r="R1696" s="38"/>
      <c r="S1696" s="37"/>
      <c r="T1696" s="39"/>
      <c r="U1696" s="39"/>
      <c r="V1696" s="40"/>
      <c r="X1696" t="str">
        <f>IF(('1 - Cover page'!$B$9-M1696)&lt;6,"&lt;=5 Days","&gt;5 Days")</f>
        <v>&lt;=5 Days</v>
      </c>
      <c r="Y1696" t="str">
        <f>IF(('1 - Cover page'!$B$9-M1696)=0,"0", IF(('1 - Cover page'!$B$9-M1696)= 1,"1", IF(('1 - Cover page'!$B$9-M1696)= 2,"2", IF(('1 - Cover page'!$B$9-M1696)= 3,"3", IF(('1 - Cover page'!$B$9-M1696)= 4,"4", IF(('1 - Cover page'!$B$9-M1696)= 5,"5", IF(('1 - Cover page'!$B$9-M1696)= 6,"6", IF(('1 - Cover page'!$B$9-M1696)= 7,"7", IF(('1 - Cover page'!$B$9-M1696)= 8,"8", IF(('1 - Cover page'!$B$9-M1696)= 9,"9", IF(('1 - Cover page'!$B$9-M1696)= 10,"10", IF(('1 - Cover page'!$B$9-M1696)= 11,"11", IF(('1 - Cover page'!$B$9-M1696)= 12,"12", IF(('1 - Cover page'!$B$9-M1696)= 13,"13", IF(('1 - Cover page'!$B$9-M1696)= 14,"14", IF(('1 - Cover page'!$B$9-M1696)= 15,"15",  ""))))))))))))))))</f>
        <v>0</v>
      </c>
      <c r="Z1696" t="str">
        <f>IF(('1 - Cover page'!$B$9-I1696)=0,"0", IF(('1 - Cover page'!$B$9-I1696)= 1,"1", IF(('1 - Cover page'!$B$9-I1696)= 2,"2", IF(('1 - Cover page'!$B$9-I1696)= 3,"3", IF(('1 - Cover page'!$B$9-I1696)= 4,"4", IF(('1 - Cover page'!$B$9-I1696)= 5,"5", IF(('1 - Cover page'!$B$9-I1696)= 6,"6", IF(('1 - Cover page'!$B$9-I1696)= 7,"7", IF(('1 - Cover page'!$B$9-I1696)= 8,"8", IF(('1 - Cover page'!$B$9-I1696)= 9,"9", IF(('1 - Cover page'!$B$9-I1696)= 10,"10", IF(('1 - Cover page'!$B$9-I1696)= 11,"11", IF(('1 - Cover page'!$B$9-I1696)= 12,"12", IF(('1 - Cover page'!$B$9-I1696)= 13,"13", IF(('1 - Cover page'!$B$9-I1696)= 14,"14", IF(('1 - Cover page'!$B$9-I1696)= 15,"15",  ""))))))))))))))))</f>
        <v>0</v>
      </c>
      <c r="AA1696" t="e">
        <f>VLOOKUP(E1696,'Age group'!$A$2:$B$7,2,TRUE)</f>
        <v>#N/A</v>
      </c>
    </row>
    <row r="1697" spans="1:27" ht="12.75" x14ac:dyDescent="0.2">
      <c r="A1697" s="30">
        <v>1694</v>
      </c>
      <c r="B1697" s="31"/>
      <c r="C1697" s="31"/>
      <c r="D1697" s="32"/>
      <c r="E1697" s="104"/>
      <c r="F1697" s="31"/>
      <c r="G1697" s="31"/>
      <c r="H1697" s="33"/>
      <c r="I1697" s="16"/>
      <c r="J1697" s="34"/>
      <c r="K1697" s="34"/>
      <c r="L1697" s="35"/>
      <c r="M1697" s="36"/>
      <c r="N1697" s="37"/>
      <c r="O1697" s="37"/>
      <c r="P1697" s="37"/>
      <c r="Q1697" s="38"/>
      <c r="R1697" s="38"/>
      <c r="S1697" s="37"/>
      <c r="T1697" s="39"/>
      <c r="U1697" s="39"/>
      <c r="V1697" s="40"/>
      <c r="X1697" t="str">
        <f>IF(('1 - Cover page'!$B$9-M1697)&lt;6,"&lt;=5 Days","&gt;5 Days")</f>
        <v>&lt;=5 Days</v>
      </c>
      <c r="Y1697" t="str">
        <f>IF(('1 - Cover page'!$B$9-M1697)=0,"0", IF(('1 - Cover page'!$B$9-M1697)= 1,"1", IF(('1 - Cover page'!$B$9-M1697)= 2,"2", IF(('1 - Cover page'!$B$9-M1697)= 3,"3", IF(('1 - Cover page'!$B$9-M1697)= 4,"4", IF(('1 - Cover page'!$B$9-M1697)= 5,"5", IF(('1 - Cover page'!$B$9-M1697)= 6,"6", IF(('1 - Cover page'!$B$9-M1697)= 7,"7", IF(('1 - Cover page'!$B$9-M1697)= 8,"8", IF(('1 - Cover page'!$B$9-M1697)= 9,"9", IF(('1 - Cover page'!$B$9-M1697)= 10,"10", IF(('1 - Cover page'!$B$9-M1697)= 11,"11", IF(('1 - Cover page'!$B$9-M1697)= 12,"12", IF(('1 - Cover page'!$B$9-M1697)= 13,"13", IF(('1 - Cover page'!$B$9-M1697)= 14,"14", IF(('1 - Cover page'!$B$9-M1697)= 15,"15",  ""))))))))))))))))</f>
        <v>0</v>
      </c>
      <c r="Z1697" t="str">
        <f>IF(('1 - Cover page'!$B$9-I1697)=0,"0", IF(('1 - Cover page'!$B$9-I1697)= 1,"1", IF(('1 - Cover page'!$B$9-I1697)= 2,"2", IF(('1 - Cover page'!$B$9-I1697)= 3,"3", IF(('1 - Cover page'!$B$9-I1697)= 4,"4", IF(('1 - Cover page'!$B$9-I1697)= 5,"5", IF(('1 - Cover page'!$B$9-I1697)= 6,"6", IF(('1 - Cover page'!$B$9-I1697)= 7,"7", IF(('1 - Cover page'!$B$9-I1697)= 8,"8", IF(('1 - Cover page'!$B$9-I1697)= 9,"9", IF(('1 - Cover page'!$B$9-I1697)= 10,"10", IF(('1 - Cover page'!$B$9-I1697)= 11,"11", IF(('1 - Cover page'!$B$9-I1697)= 12,"12", IF(('1 - Cover page'!$B$9-I1697)= 13,"13", IF(('1 - Cover page'!$B$9-I1697)= 14,"14", IF(('1 - Cover page'!$B$9-I1697)= 15,"15",  ""))))))))))))))))</f>
        <v>0</v>
      </c>
      <c r="AA1697" t="e">
        <f>VLOOKUP(E1697,'Age group'!$A$2:$B$7,2,TRUE)</f>
        <v>#N/A</v>
      </c>
    </row>
    <row r="1698" spans="1:27" ht="12.75" x14ac:dyDescent="0.2">
      <c r="A1698" s="30">
        <v>1695</v>
      </c>
      <c r="B1698" s="31"/>
      <c r="C1698" s="31"/>
      <c r="D1698" s="32"/>
      <c r="E1698" s="104"/>
      <c r="F1698" s="31"/>
      <c r="G1698" s="31"/>
      <c r="H1698" s="33"/>
      <c r="I1698" s="16"/>
      <c r="J1698" s="34"/>
      <c r="K1698" s="34"/>
      <c r="L1698" s="35"/>
      <c r="M1698" s="36"/>
      <c r="N1698" s="37"/>
      <c r="O1698" s="37"/>
      <c r="P1698" s="37"/>
      <c r="Q1698" s="38"/>
      <c r="R1698" s="38"/>
      <c r="S1698" s="37"/>
      <c r="T1698" s="39"/>
      <c r="U1698" s="39"/>
      <c r="V1698" s="40"/>
      <c r="X1698" t="str">
        <f>IF(('1 - Cover page'!$B$9-M1698)&lt;6,"&lt;=5 Days","&gt;5 Days")</f>
        <v>&lt;=5 Days</v>
      </c>
      <c r="Y1698" t="str">
        <f>IF(('1 - Cover page'!$B$9-M1698)=0,"0", IF(('1 - Cover page'!$B$9-M1698)= 1,"1", IF(('1 - Cover page'!$B$9-M1698)= 2,"2", IF(('1 - Cover page'!$B$9-M1698)= 3,"3", IF(('1 - Cover page'!$B$9-M1698)= 4,"4", IF(('1 - Cover page'!$B$9-M1698)= 5,"5", IF(('1 - Cover page'!$B$9-M1698)= 6,"6", IF(('1 - Cover page'!$B$9-M1698)= 7,"7", IF(('1 - Cover page'!$B$9-M1698)= 8,"8", IF(('1 - Cover page'!$B$9-M1698)= 9,"9", IF(('1 - Cover page'!$B$9-M1698)= 10,"10", IF(('1 - Cover page'!$B$9-M1698)= 11,"11", IF(('1 - Cover page'!$B$9-M1698)= 12,"12", IF(('1 - Cover page'!$B$9-M1698)= 13,"13", IF(('1 - Cover page'!$B$9-M1698)= 14,"14", IF(('1 - Cover page'!$B$9-M1698)= 15,"15",  ""))))))))))))))))</f>
        <v>0</v>
      </c>
      <c r="Z1698" t="str">
        <f>IF(('1 - Cover page'!$B$9-I1698)=0,"0", IF(('1 - Cover page'!$B$9-I1698)= 1,"1", IF(('1 - Cover page'!$B$9-I1698)= 2,"2", IF(('1 - Cover page'!$B$9-I1698)= 3,"3", IF(('1 - Cover page'!$B$9-I1698)= 4,"4", IF(('1 - Cover page'!$B$9-I1698)= 5,"5", IF(('1 - Cover page'!$B$9-I1698)= 6,"6", IF(('1 - Cover page'!$B$9-I1698)= 7,"7", IF(('1 - Cover page'!$B$9-I1698)= 8,"8", IF(('1 - Cover page'!$B$9-I1698)= 9,"9", IF(('1 - Cover page'!$B$9-I1698)= 10,"10", IF(('1 - Cover page'!$B$9-I1698)= 11,"11", IF(('1 - Cover page'!$B$9-I1698)= 12,"12", IF(('1 - Cover page'!$B$9-I1698)= 13,"13", IF(('1 - Cover page'!$B$9-I1698)= 14,"14", IF(('1 - Cover page'!$B$9-I1698)= 15,"15",  ""))))))))))))))))</f>
        <v>0</v>
      </c>
      <c r="AA1698" t="e">
        <f>VLOOKUP(E1698,'Age group'!$A$2:$B$7,2,TRUE)</f>
        <v>#N/A</v>
      </c>
    </row>
    <row r="1699" spans="1:27" ht="12.75" x14ac:dyDescent="0.2">
      <c r="A1699" s="30">
        <v>1696</v>
      </c>
      <c r="B1699" s="31"/>
      <c r="C1699" s="31"/>
      <c r="D1699" s="32"/>
      <c r="E1699" s="104"/>
      <c r="F1699" s="31"/>
      <c r="G1699" s="31"/>
      <c r="H1699" s="33"/>
      <c r="I1699" s="16"/>
      <c r="J1699" s="34"/>
      <c r="K1699" s="34"/>
      <c r="L1699" s="35"/>
      <c r="M1699" s="36"/>
      <c r="N1699" s="37"/>
      <c r="O1699" s="37"/>
      <c r="P1699" s="37"/>
      <c r="Q1699" s="38"/>
      <c r="R1699" s="38"/>
      <c r="S1699" s="37"/>
      <c r="T1699" s="39"/>
      <c r="U1699" s="39"/>
      <c r="V1699" s="40"/>
      <c r="X1699" t="str">
        <f>IF(('1 - Cover page'!$B$9-M1699)&lt;6,"&lt;=5 Days","&gt;5 Days")</f>
        <v>&lt;=5 Days</v>
      </c>
      <c r="Y1699" t="str">
        <f>IF(('1 - Cover page'!$B$9-M1699)=0,"0", IF(('1 - Cover page'!$B$9-M1699)= 1,"1", IF(('1 - Cover page'!$B$9-M1699)= 2,"2", IF(('1 - Cover page'!$B$9-M1699)= 3,"3", IF(('1 - Cover page'!$B$9-M1699)= 4,"4", IF(('1 - Cover page'!$B$9-M1699)= 5,"5", IF(('1 - Cover page'!$B$9-M1699)= 6,"6", IF(('1 - Cover page'!$B$9-M1699)= 7,"7", IF(('1 - Cover page'!$B$9-M1699)= 8,"8", IF(('1 - Cover page'!$B$9-M1699)= 9,"9", IF(('1 - Cover page'!$B$9-M1699)= 10,"10", IF(('1 - Cover page'!$B$9-M1699)= 11,"11", IF(('1 - Cover page'!$B$9-M1699)= 12,"12", IF(('1 - Cover page'!$B$9-M1699)= 13,"13", IF(('1 - Cover page'!$B$9-M1699)= 14,"14", IF(('1 - Cover page'!$B$9-M1699)= 15,"15",  ""))))))))))))))))</f>
        <v>0</v>
      </c>
      <c r="Z1699" t="str">
        <f>IF(('1 - Cover page'!$B$9-I1699)=0,"0", IF(('1 - Cover page'!$B$9-I1699)= 1,"1", IF(('1 - Cover page'!$B$9-I1699)= 2,"2", IF(('1 - Cover page'!$B$9-I1699)= 3,"3", IF(('1 - Cover page'!$B$9-I1699)= 4,"4", IF(('1 - Cover page'!$B$9-I1699)= 5,"5", IF(('1 - Cover page'!$B$9-I1699)= 6,"6", IF(('1 - Cover page'!$B$9-I1699)= 7,"7", IF(('1 - Cover page'!$B$9-I1699)= 8,"8", IF(('1 - Cover page'!$B$9-I1699)= 9,"9", IF(('1 - Cover page'!$B$9-I1699)= 10,"10", IF(('1 - Cover page'!$B$9-I1699)= 11,"11", IF(('1 - Cover page'!$B$9-I1699)= 12,"12", IF(('1 - Cover page'!$B$9-I1699)= 13,"13", IF(('1 - Cover page'!$B$9-I1699)= 14,"14", IF(('1 - Cover page'!$B$9-I1699)= 15,"15",  ""))))))))))))))))</f>
        <v>0</v>
      </c>
      <c r="AA1699" t="e">
        <f>VLOOKUP(E1699,'Age group'!$A$2:$B$7,2,TRUE)</f>
        <v>#N/A</v>
      </c>
    </row>
    <row r="1700" spans="1:27" ht="12.75" x14ac:dyDescent="0.2">
      <c r="A1700" s="30">
        <v>1697</v>
      </c>
      <c r="B1700" s="31"/>
      <c r="C1700" s="31"/>
      <c r="D1700" s="32"/>
      <c r="E1700" s="104"/>
      <c r="F1700" s="31"/>
      <c r="G1700" s="31"/>
      <c r="H1700" s="33"/>
      <c r="I1700" s="16"/>
      <c r="J1700" s="34"/>
      <c r="K1700" s="34"/>
      <c r="L1700" s="35"/>
      <c r="M1700" s="36"/>
      <c r="N1700" s="37"/>
      <c r="O1700" s="37"/>
      <c r="P1700" s="37"/>
      <c r="Q1700" s="38"/>
      <c r="R1700" s="38"/>
      <c r="S1700" s="37"/>
      <c r="T1700" s="39"/>
      <c r="U1700" s="39"/>
      <c r="V1700" s="40"/>
      <c r="X1700" t="str">
        <f>IF(('1 - Cover page'!$B$9-M1700)&lt;6,"&lt;=5 Days","&gt;5 Days")</f>
        <v>&lt;=5 Days</v>
      </c>
      <c r="Y1700" t="str">
        <f>IF(('1 - Cover page'!$B$9-M1700)=0,"0", IF(('1 - Cover page'!$B$9-M1700)= 1,"1", IF(('1 - Cover page'!$B$9-M1700)= 2,"2", IF(('1 - Cover page'!$B$9-M1700)= 3,"3", IF(('1 - Cover page'!$B$9-M1700)= 4,"4", IF(('1 - Cover page'!$B$9-M1700)= 5,"5", IF(('1 - Cover page'!$B$9-M1700)= 6,"6", IF(('1 - Cover page'!$B$9-M1700)= 7,"7", IF(('1 - Cover page'!$B$9-M1700)= 8,"8", IF(('1 - Cover page'!$B$9-M1700)= 9,"9", IF(('1 - Cover page'!$B$9-M1700)= 10,"10", IF(('1 - Cover page'!$B$9-M1700)= 11,"11", IF(('1 - Cover page'!$B$9-M1700)= 12,"12", IF(('1 - Cover page'!$B$9-M1700)= 13,"13", IF(('1 - Cover page'!$B$9-M1700)= 14,"14", IF(('1 - Cover page'!$B$9-M1700)= 15,"15",  ""))))))))))))))))</f>
        <v>0</v>
      </c>
      <c r="Z1700" t="str">
        <f>IF(('1 - Cover page'!$B$9-I1700)=0,"0", IF(('1 - Cover page'!$B$9-I1700)= 1,"1", IF(('1 - Cover page'!$B$9-I1700)= 2,"2", IF(('1 - Cover page'!$B$9-I1700)= 3,"3", IF(('1 - Cover page'!$B$9-I1700)= 4,"4", IF(('1 - Cover page'!$B$9-I1700)= 5,"5", IF(('1 - Cover page'!$B$9-I1700)= 6,"6", IF(('1 - Cover page'!$B$9-I1700)= 7,"7", IF(('1 - Cover page'!$B$9-I1700)= 8,"8", IF(('1 - Cover page'!$B$9-I1700)= 9,"9", IF(('1 - Cover page'!$B$9-I1700)= 10,"10", IF(('1 - Cover page'!$B$9-I1700)= 11,"11", IF(('1 - Cover page'!$B$9-I1700)= 12,"12", IF(('1 - Cover page'!$B$9-I1700)= 13,"13", IF(('1 - Cover page'!$B$9-I1700)= 14,"14", IF(('1 - Cover page'!$B$9-I1700)= 15,"15",  ""))))))))))))))))</f>
        <v>0</v>
      </c>
      <c r="AA1700" t="e">
        <f>VLOOKUP(E1700,'Age group'!$A$2:$B$7,2,TRUE)</f>
        <v>#N/A</v>
      </c>
    </row>
    <row r="1701" spans="1:27" ht="12.75" x14ac:dyDescent="0.2">
      <c r="A1701" s="30">
        <v>1698</v>
      </c>
      <c r="B1701" s="31"/>
      <c r="C1701" s="31"/>
      <c r="D1701" s="32"/>
      <c r="E1701" s="104"/>
      <c r="F1701" s="31"/>
      <c r="G1701" s="31"/>
      <c r="H1701" s="33"/>
      <c r="I1701" s="16"/>
      <c r="J1701" s="34"/>
      <c r="K1701" s="34"/>
      <c r="L1701" s="35"/>
      <c r="M1701" s="36"/>
      <c r="N1701" s="37"/>
      <c r="O1701" s="37"/>
      <c r="P1701" s="37"/>
      <c r="Q1701" s="38"/>
      <c r="R1701" s="38"/>
      <c r="S1701" s="37"/>
      <c r="T1701" s="39"/>
      <c r="U1701" s="39"/>
      <c r="V1701" s="40"/>
      <c r="X1701" t="str">
        <f>IF(('1 - Cover page'!$B$9-M1701)&lt;6,"&lt;=5 Days","&gt;5 Days")</f>
        <v>&lt;=5 Days</v>
      </c>
      <c r="Y1701" t="str">
        <f>IF(('1 - Cover page'!$B$9-M1701)=0,"0", IF(('1 - Cover page'!$B$9-M1701)= 1,"1", IF(('1 - Cover page'!$B$9-M1701)= 2,"2", IF(('1 - Cover page'!$B$9-M1701)= 3,"3", IF(('1 - Cover page'!$B$9-M1701)= 4,"4", IF(('1 - Cover page'!$B$9-M1701)= 5,"5", IF(('1 - Cover page'!$B$9-M1701)= 6,"6", IF(('1 - Cover page'!$B$9-M1701)= 7,"7", IF(('1 - Cover page'!$B$9-M1701)= 8,"8", IF(('1 - Cover page'!$B$9-M1701)= 9,"9", IF(('1 - Cover page'!$B$9-M1701)= 10,"10", IF(('1 - Cover page'!$B$9-M1701)= 11,"11", IF(('1 - Cover page'!$B$9-M1701)= 12,"12", IF(('1 - Cover page'!$B$9-M1701)= 13,"13", IF(('1 - Cover page'!$B$9-M1701)= 14,"14", IF(('1 - Cover page'!$B$9-M1701)= 15,"15",  ""))))))))))))))))</f>
        <v>0</v>
      </c>
      <c r="Z1701" t="str">
        <f>IF(('1 - Cover page'!$B$9-I1701)=0,"0", IF(('1 - Cover page'!$B$9-I1701)= 1,"1", IF(('1 - Cover page'!$B$9-I1701)= 2,"2", IF(('1 - Cover page'!$B$9-I1701)= 3,"3", IF(('1 - Cover page'!$B$9-I1701)= 4,"4", IF(('1 - Cover page'!$B$9-I1701)= 5,"5", IF(('1 - Cover page'!$B$9-I1701)= 6,"6", IF(('1 - Cover page'!$B$9-I1701)= 7,"7", IF(('1 - Cover page'!$B$9-I1701)= 8,"8", IF(('1 - Cover page'!$B$9-I1701)= 9,"9", IF(('1 - Cover page'!$B$9-I1701)= 10,"10", IF(('1 - Cover page'!$B$9-I1701)= 11,"11", IF(('1 - Cover page'!$B$9-I1701)= 12,"12", IF(('1 - Cover page'!$B$9-I1701)= 13,"13", IF(('1 - Cover page'!$B$9-I1701)= 14,"14", IF(('1 - Cover page'!$B$9-I1701)= 15,"15",  ""))))))))))))))))</f>
        <v>0</v>
      </c>
      <c r="AA1701" t="e">
        <f>VLOOKUP(E1701,'Age group'!$A$2:$B$7,2,TRUE)</f>
        <v>#N/A</v>
      </c>
    </row>
    <row r="1702" spans="1:27" ht="12.75" x14ac:dyDescent="0.2">
      <c r="A1702" s="30">
        <v>1699</v>
      </c>
      <c r="B1702" s="31"/>
      <c r="C1702" s="31"/>
      <c r="D1702" s="32"/>
      <c r="E1702" s="104"/>
      <c r="F1702" s="31"/>
      <c r="G1702" s="31"/>
      <c r="H1702" s="33"/>
      <c r="I1702" s="16"/>
      <c r="J1702" s="34"/>
      <c r="K1702" s="34"/>
      <c r="L1702" s="35"/>
      <c r="M1702" s="36"/>
      <c r="N1702" s="37"/>
      <c r="O1702" s="37"/>
      <c r="P1702" s="37"/>
      <c r="Q1702" s="38"/>
      <c r="R1702" s="38"/>
      <c r="S1702" s="37"/>
      <c r="T1702" s="39"/>
      <c r="U1702" s="39"/>
      <c r="V1702" s="40"/>
      <c r="X1702" t="str">
        <f>IF(('1 - Cover page'!$B$9-M1702)&lt;6,"&lt;=5 Days","&gt;5 Days")</f>
        <v>&lt;=5 Days</v>
      </c>
      <c r="Y1702" t="str">
        <f>IF(('1 - Cover page'!$B$9-M1702)=0,"0", IF(('1 - Cover page'!$B$9-M1702)= 1,"1", IF(('1 - Cover page'!$B$9-M1702)= 2,"2", IF(('1 - Cover page'!$B$9-M1702)= 3,"3", IF(('1 - Cover page'!$B$9-M1702)= 4,"4", IF(('1 - Cover page'!$B$9-M1702)= 5,"5", IF(('1 - Cover page'!$B$9-M1702)= 6,"6", IF(('1 - Cover page'!$B$9-M1702)= 7,"7", IF(('1 - Cover page'!$B$9-M1702)= 8,"8", IF(('1 - Cover page'!$B$9-M1702)= 9,"9", IF(('1 - Cover page'!$B$9-M1702)= 10,"10", IF(('1 - Cover page'!$B$9-M1702)= 11,"11", IF(('1 - Cover page'!$B$9-M1702)= 12,"12", IF(('1 - Cover page'!$B$9-M1702)= 13,"13", IF(('1 - Cover page'!$B$9-M1702)= 14,"14", IF(('1 - Cover page'!$B$9-M1702)= 15,"15",  ""))))))))))))))))</f>
        <v>0</v>
      </c>
      <c r="Z1702" t="str">
        <f>IF(('1 - Cover page'!$B$9-I1702)=0,"0", IF(('1 - Cover page'!$B$9-I1702)= 1,"1", IF(('1 - Cover page'!$B$9-I1702)= 2,"2", IF(('1 - Cover page'!$B$9-I1702)= 3,"3", IF(('1 - Cover page'!$B$9-I1702)= 4,"4", IF(('1 - Cover page'!$B$9-I1702)= 5,"5", IF(('1 - Cover page'!$B$9-I1702)= 6,"6", IF(('1 - Cover page'!$B$9-I1702)= 7,"7", IF(('1 - Cover page'!$B$9-I1702)= 8,"8", IF(('1 - Cover page'!$B$9-I1702)= 9,"9", IF(('1 - Cover page'!$B$9-I1702)= 10,"10", IF(('1 - Cover page'!$B$9-I1702)= 11,"11", IF(('1 - Cover page'!$B$9-I1702)= 12,"12", IF(('1 - Cover page'!$B$9-I1702)= 13,"13", IF(('1 - Cover page'!$B$9-I1702)= 14,"14", IF(('1 - Cover page'!$B$9-I1702)= 15,"15",  ""))))))))))))))))</f>
        <v>0</v>
      </c>
      <c r="AA1702" t="e">
        <f>VLOOKUP(E1702,'Age group'!$A$2:$B$7,2,TRUE)</f>
        <v>#N/A</v>
      </c>
    </row>
    <row r="1703" spans="1:27" ht="12.75" x14ac:dyDescent="0.2">
      <c r="A1703" s="30">
        <v>1700</v>
      </c>
      <c r="B1703" s="31"/>
      <c r="C1703" s="31"/>
      <c r="D1703" s="32"/>
      <c r="E1703" s="104"/>
      <c r="F1703" s="31"/>
      <c r="G1703" s="31"/>
      <c r="H1703" s="33"/>
      <c r="I1703" s="16"/>
      <c r="J1703" s="34"/>
      <c r="K1703" s="34"/>
      <c r="L1703" s="35"/>
      <c r="M1703" s="36"/>
      <c r="N1703" s="37"/>
      <c r="O1703" s="37"/>
      <c r="P1703" s="37"/>
      <c r="Q1703" s="38"/>
      <c r="R1703" s="38"/>
      <c r="S1703" s="37"/>
      <c r="T1703" s="39"/>
      <c r="U1703" s="39"/>
      <c r="V1703" s="40"/>
      <c r="X1703" t="str">
        <f>IF(('1 - Cover page'!$B$9-M1703)&lt;6,"&lt;=5 Days","&gt;5 Days")</f>
        <v>&lt;=5 Days</v>
      </c>
      <c r="Y1703" t="str">
        <f>IF(('1 - Cover page'!$B$9-M1703)=0,"0", IF(('1 - Cover page'!$B$9-M1703)= 1,"1", IF(('1 - Cover page'!$B$9-M1703)= 2,"2", IF(('1 - Cover page'!$B$9-M1703)= 3,"3", IF(('1 - Cover page'!$B$9-M1703)= 4,"4", IF(('1 - Cover page'!$B$9-M1703)= 5,"5", IF(('1 - Cover page'!$B$9-M1703)= 6,"6", IF(('1 - Cover page'!$B$9-M1703)= 7,"7", IF(('1 - Cover page'!$B$9-M1703)= 8,"8", IF(('1 - Cover page'!$B$9-M1703)= 9,"9", IF(('1 - Cover page'!$B$9-M1703)= 10,"10", IF(('1 - Cover page'!$B$9-M1703)= 11,"11", IF(('1 - Cover page'!$B$9-M1703)= 12,"12", IF(('1 - Cover page'!$B$9-M1703)= 13,"13", IF(('1 - Cover page'!$B$9-M1703)= 14,"14", IF(('1 - Cover page'!$B$9-M1703)= 15,"15",  ""))))))))))))))))</f>
        <v>0</v>
      </c>
      <c r="Z1703" t="str">
        <f>IF(('1 - Cover page'!$B$9-I1703)=0,"0", IF(('1 - Cover page'!$B$9-I1703)= 1,"1", IF(('1 - Cover page'!$B$9-I1703)= 2,"2", IF(('1 - Cover page'!$B$9-I1703)= 3,"3", IF(('1 - Cover page'!$B$9-I1703)= 4,"4", IF(('1 - Cover page'!$B$9-I1703)= 5,"5", IF(('1 - Cover page'!$B$9-I1703)= 6,"6", IF(('1 - Cover page'!$B$9-I1703)= 7,"7", IF(('1 - Cover page'!$B$9-I1703)= 8,"8", IF(('1 - Cover page'!$B$9-I1703)= 9,"9", IF(('1 - Cover page'!$B$9-I1703)= 10,"10", IF(('1 - Cover page'!$B$9-I1703)= 11,"11", IF(('1 - Cover page'!$B$9-I1703)= 12,"12", IF(('1 - Cover page'!$B$9-I1703)= 13,"13", IF(('1 - Cover page'!$B$9-I1703)= 14,"14", IF(('1 - Cover page'!$B$9-I1703)= 15,"15",  ""))))))))))))))))</f>
        <v>0</v>
      </c>
      <c r="AA1703" t="e">
        <f>VLOOKUP(E1703,'Age group'!$A$2:$B$7,2,TRUE)</f>
        <v>#N/A</v>
      </c>
    </row>
    <row r="1704" spans="1:27" ht="12.75" x14ac:dyDescent="0.2">
      <c r="A1704" s="30">
        <v>1701</v>
      </c>
      <c r="B1704" s="31"/>
      <c r="C1704" s="31"/>
      <c r="D1704" s="32"/>
      <c r="E1704" s="104"/>
      <c r="F1704" s="31"/>
      <c r="G1704" s="31"/>
      <c r="H1704" s="33"/>
      <c r="I1704" s="16"/>
      <c r="J1704" s="34"/>
      <c r="K1704" s="34"/>
      <c r="L1704" s="35"/>
      <c r="M1704" s="36"/>
      <c r="N1704" s="37"/>
      <c r="O1704" s="37"/>
      <c r="P1704" s="37"/>
      <c r="Q1704" s="38"/>
      <c r="R1704" s="38"/>
      <c r="S1704" s="37"/>
      <c r="T1704" s="39"/>
      <c r="U1704" s="39"/>
      <c r="V1704" s="40"/>
      <c r="X1704" t="str">
        <f>IF(('1 - Cover page'!$B$9-M1704)&lt;6,"&lt;=5 Days","&gt;5 Days")</f>
        <v>&lt;=5 Days</v>
      </c>
      <c r="Y1704" t="str">
        <f>IF(('1 - Cover page'!$B$9-M1704)=0,"0", IF(('1 - Cover page'!$B$9-M1704)= 1,"1", IF(('1 - Cover page'!$B$9-M1704)= 2,"2", IF(('1 - Cover page'!$B$9-M1704)= 3,"3", IF(('1 - Cover page'!$B$9-M1704)= 4,"4", IF(('1 - Cover page'!$B$9-M1704)= 5,"5", IF(('1 - Cover page'!$B$9-M1704)= 6,"6", IF(('1 - Cover page'!$B$9-M1704)= 7,"7", IF(('1 - Cover page'!$B$9-M1704)= 8,"8", IF(('1 - Cover page'!$B$9-M1704)= 9,"9", IF(('1 - Cover page'!$B$9-M1704)= 10,"10", IF(('1 - Cover page'!$B$9-M1704)= 11,"11", IF(('1 - Cover page'!$B$9-M1704)= 12,"12", IF(('1 - Cover page'!$B$9-M1704)= 13,"13", IF(('1 - Cover page'!$B$9-M1704)= 14,"14", IF(('1 - Cover page'!$B$9-M1704)= 15,"15",  ""))))))))))))))))</f>
        <v>0</v>
      </c>
      <c r="Z1704" t="str">
        <f>IF(('1 - Cover page'!$B$9-I1704)=0,"0", IF(('1 - Cover page'!$B$9-I1704)= 1,"1", IF(('1 - Cover page'!$B$9-I1704)= 2,"2", IF(('1 - Cover page'!$B$9-I1704)= 3,"3", IF(('1 - Cover page'!$B$9-I1704)= 4,"4", IF(('1 - Cover page'!$B$9-I1704)= 5,"5", IF(('1 - Cover page'!$B$9-I1704)= 6,"6", IF(('1 - Cover page'!$B$9-I1704)= 7,"7", IF(('1 - Cover page'!$B$9-I1704)= 8,"8", IF(('1 - Cover page'!$B$9-I1704)= 9,"9", IF(('1 - Cover page'!$B$9-I1704)= 10,"10", IF(('1 - Cover page'!$B$9-I1704)= 11,"11", IF(('1 - Cover page'!$B$9-I1704)= 12,"12", IF(('1 - Cover page'!$B$9-I1704)= 13,"13", IF(('1 - Cover page'!$B$9-I1704)= 14,"14", IF(('1 - Cover page'!$B$9-I1704)= 15,"15",  ""))))))))))))))))</f>
        <v>0</v>
      </c>
      <c r="AA1704" t="e">
        <f>VLOOKUP(E1704,'Age group'!$A$2:$B$7,2,TRUE)</f>
        <v>#N/A</v>
      </c>
    </row>
    <row r="1705" spans="1:27" ht="12.75" x14ac:dyDescent="0.2">
      <c r="A1705" s="30">
        <v>1702</v>
      </c>
      <c r="B1705" s="31"/>
      <c r="C1705" s="31"/>
      <c r="D1705" s="32"/>
      <c r="E1705" s="104"/>
      <c r="F1705" s="31"/>
      <c r="G1705" s="31"/>
      <c r="H1705" s="33"/>
      <c r="I1705" s="16"/>
      <c r="J1705" s="34"/>
      <c r="K1705" s="34"/>
      <c r="L1705" s="35"/>
      <c r="M1705" s="36"/>
      <c r="N1705" s="37"/>
      <c r="O1705" s="37"/>
      <c r="P1705" s="37"/>
      <c r="Q1705" s="38"/>
      <c r="R1705" s="38"/>
      <c r="S1705" s="37"/>
      <c r="T1705" s="39"/>
      <c r="U1705" s="39"/>
      <c r="V1705" s="40"/>
      <c r="X1705" t="str">
        <f>IF(('1 - Cover page'!$B$9-M1705)&lt;6,"&lt;=5 Days","&gt;5 Days")</f>
        <v>&lt;=5 Days</v>
      </c>
      <c r="Y1705" t="str">
        <f>IF(('1 - Cover page'!$B$9-M1705)=0,"0", IF(('1 - Cover page'!$B$9-M1705)= 1,"1", IF(('1 - Cover page'!$B$9-M1705)= 2,"2", IF(('1 - Cover page'!$B$9-M1705)= 3,"3", IF(('1 - Cover page'!$B$9-M1705)= 4,"4", IF(('1 - Cover page'!$B$9-M1705)= 5,"5", IF(('1 - Cover page'!$B$9-M1705)= 6,"6", IF(('1 - Cover page'!$B$9-M1705)= 7,"7", IF(('1 - Cover page'!$B$9-M1705)= 8,"8", IF(('1 - Cover page'!$B$9-M1705)= 9,"9", IF(('1 - Cover page'!$B$9-M1705)= 10,"10", IF(('1 - Cover page'!$B$9-M1705)= 11,"11", IF(('1 - Cover page'!$B$9-M1705)= 12,"12", IF(('1 - Cover page'!$B$9-M1705)= 13,"13", IF(('1 - Cover page'!$B$9-M1705)= 14,"14", IF(('1 - Cover page'!$B$9-M1705)= 15,"15",  ""))))))))))))))))</f>
        <v>0</v>
      </c>
      <c r="Z1705" t="str">
        <f>IF(('1 - Cover page'!$B$9-I1705)=0,"0", IF(('1 - Cover page'!$B$9-I1705)= 1,"1", IF(('1 - Cover page'!$B$9-I1705)= 2,"2", IF(('1 - Cover page'!$B$9-I1705)= 3,"3", IF(('1 - Cover page'!$B$9-I1705)= 4,"4", IF(('1 - Cover page'!$B$9-I1705)= 5,"5", IF(('1 - Cover page'!$B$9-I1705)= 6,"6", IF(('1 - Cover page'!$B$9-I1705)= 7,"7", IF(('1 - Cover page'!$B$9-I1705)= 8,"8", IF(('1 - Cover page'!$B$9-I1705)= 9,"9", IF(('1 - Cover page'!$B$9-I1705)= 10,"10", IF(('1 - Cover page'!$B$9-I1705)= 11,"11", IF(('1 - Cover page'!$B$9-I1705)= 12,"12", IF(('1 - Cover page'!$B$9-I1705)= 13,"13", IF(('1 - Cover page'!$B$9-I1705)= 14,"14", IF(('1 - Cover page'!$B$9-I1705)= 15,"15",  ""))))))))))))))))</f>
        <v>0</v>
      </c>
      <c r="AA1705" t="e">
        <f>VLOOKUP(E1705,'Age group'!$A$2:$B$7,2,TRUE)</f>
        <v>#N/A</v>
      </c>
    </row>
    <row r="1706" spans="1:27" ht="12.75" x14ac:dyDescent="0.2">
      <c r="A1706" s="30">
        <v>1703</v>
      </c>
      <c r="B1706" s="31"/>
      <c r="C1706" s="31"/>
      <c r="D1706" s="32"/>
      <c r="E1706" s="104"/>
      <c r="F1706" s="31"/>
      <c r="G1706" s="31"/>
      <c r="H1706" s="33"/>
      <c r="I1706" s="16"/>
      <c r="J1706" s="34"/>
      <c r="K1706" s="34"/>
      <c r="L1706" s="35"/>
      <c r="M1706" s="36"/>
      <c r="N1706" s="37"/>
      <c r="O1706" s="37"/>
      <c r="P1706" s="37"/>
      <c r="Q1706" s="38"/>
      <c r="R1706" s="38"/>
      <c r="S1706" s="37"/>
      <c r="T1706" s="39"/>
      <c r="U1706" s="39"/>
      <c r="V1706" s="40"/>
      <c r="X1706" t="str">
        <f>IF(('1 - Cover page'!$B$9-M1706)&lt;6,"&lt;=5 Days","&gt;5 Days")</f>
        <v>&lt;=5 Days</v>
      </c>
      <c r="Y1706" t="str">
        <f>IF(('1 - Cover page'!$B$9-M1706)=0,"0", IF(('1 - Cover page'!$B$9-M1706)= 1,"1", IF(('1 - Cover page'!$B$9-M1706)= 2,"2", IF(('1 - Cover page'!$B$9-M1706)= 3,"3", IF(('1 - Cover page'!$B$9-M1706)= 4,"4", IF(('1 - Cover page'!$B$9-M1706)= 5,"5", IF(('1 - Cover page'!$B$9-M1706)= 6,"6", IF(('1 - Cover page'!$B$9-M1706)= 7,"7", IF(('1 - Cover page'!$B$9-M1706)= 8,"8", IF(('1 - Cover page'!$B$9-M1706)= 9,"9", IF(('1 - Cover page'!$B$9-M1706)= 10,"10", IF(('1 - Cover page'!$B$9-M1706)= 11,"11", IF(('1 - Cover page'!$B$9-M1706)= 12,"12", IF(('1 - Cover page'!$B$9-M1706)= 13,"13", IF(('1 - Cover page'!$B$9-M1706)= 14,"14", IF(('1 - Cover page'!$B$9-M1706)= 15,"15",  ""))))))))))))))))</f>
        <v>0</v>
      </c>
      <c r="Z1706" t="str">
        <f>IF(('1 - Cover page'!$B$9-I1706)=0,"0", IF(('1 - Cover page'!$B$9-I1706)= 1,"1", IF(('1 - Cover page'!$B$9-I1706)= 2,"2", IF(('1 - Cover page'!$B$9-I1706)= 3,"3", IF(('1 - Cover page'!$B$9-I1706)= 4,"4", IF(('1 - Cover page'!$B$9-I1706)= 5,"5", IF(('1 - Cover page'!$B$9-I1706)= 6,"6", IF(('1 - Cover page'!$B$9-I1706)= 7,"7", IF(('1 - Cover page'!$B$9-I1706)= 8,"8", IF(('1 - Cover page'!$B$9-I1706)= 9,"9", IF(('1 - Cover page'!$B$9-I1706)= 10,"10", IF(('1 - Cover page'!$B$9-I1706)= 11,"11", IF(('1 - Cover page'!$B$9-I1706)= 12,"12", IF(('1 - Cover page'!$B$9-I1706)= 13,"13", IF(('1 - Cover page'!$B$9-I1706)= 14,"14", IF(('1 - Cover page'!$B$9-I1706)= 15,"15",  ""))))))))))))))))</f>
        <v>0</v>
      </c>
      <c r="AA1706" t="e">
        <f>VLOOKUP(E1706,'Age group'!$A$2:$B$7,2,TRUE)</f>
        <v>#N/A</v>
      </c>
    </row>
    <row r="1707" spans="1:27" ht="12.75" x14ac:dyDescent="0.2">
      <c r="A1707" s="30">
        <v>1704</v>
      </c>
      <c r="B1707" s="31"/>
      <c r="C1707" s="31"/>
      <c r="D1707" s="32"/>
      <c r="E1707" s="104"/>
      <c r="F1707" s="31"/>
      <c r="G1707" s="31"/>
      <c r="H1707" s="33"/>
      <c r="I1707" s="16"/>
      <c r="J1707" s="34"/>
      <c r="K1707" s="34"/>
      <c r="L1707" s="35"/>
      <c r="M1707" s="36"/>
      <c r="N1707" s="37"/>
      <c r="O1707" s="37"/>
      <c r="P1707" s="37"/>
      <c r="Q1707" s="38"/>
      <c r="R1707" s="38"/>
      <c r="S1707" s="37"/>
      <c r="T1707" s="39"/>
      <c r="U1707" s="39"/>
      <c r="V1707" s="40"/>
      <c r="X1707" t="str">
        <f>IF(('1 - Cover page'!$B$9-M1707)&lt;6,"&lt;=5 Days","&gt;5 Days")</f>
        <v>&lt;=5 Days</v>
      </c>
      <c r="Y1707" t="str">
        <f>IF(('1 - Cover page'!$B$9-M1707)=0,"0", IF(('1 - Cover page'!$B$9-M1707)= 1,"1", IF(('1 - Cover page'!$B$9-M1707)= 2,"2", IF(('1 - Cover page'!$B$9-M1707)= 3,"3", IF(('1 - Cover page'!$B$9-M1707)= 4,"4", IF(('1 - Cover page'!$B$9-M1707)= 5,"5", IF(('1 - Cover page'!$B$9-M1707)= 6,"6", IF(('1 - Cover page'!$B$9-M1707)= 7,"7", IF(('1 - Cover page'!$B$9-M1707)= 8,"8", IF(('1 - Cover page'!$B$9-M1707)= 9,"9", IF(('1 - Cover page'!$B$9-M1707)= 10,"10", IF(('1 - Cover page'!$B$9-M1707)= 11,"11", IF(('1 - Cover page'!$B$9-M1707)= 12,"12", IF(('1 - Cover page'!$B$9-M1707)= 13,"13", IF(('1 - Cover page'!$B$9-M1707)= 14,"14", IF(('1 - Cover page'!$B$9-M1707)= 15,"15",  ""))))))))))))))))</f>
        <v>0</v>
      </c>
      <c r="Z1707" t="str">
        <f>IF(('1 - Cover page'!$B$9-I1707)=0,"0", IF(('1 - Cover page'!$B$9-I1707)= 1,"1", IF(('1 - Cover page'!$B$9-I1707)= 2,"2", IF(('1 - Cover page'!$B$9-I1707)= 3,"3", IF(('1 - Cover page'!$B$9-I1707)= 4,"4", IF(('1 - Cover page'!$B$9-I1707)= 5,"5", IF(('1 - Cover page'!$B$9-I1707)= 6,"6", IF(('1 - Cover page'!$B$9-I1707)= 7,"7", IF(('1 - Cover page'!$B$9-I1707)= 8,"8", IF(('1 - Cover page'!$B$9-I1707)= 9,"9", IF(('1 - Cover page'!$B$9-I1707)= 10,"10", IF(('1 - Cover page'!$B$9-I1707)= 11,"11", IF(('1 - Cover page'!$B$9-I1707)= 12,"12", IF(('1 - Cover page'!$B$9-I1707)= 13,"13", IF(('1 - Cover page'!$B$9-I1707)= 14,"14", IF(('1 - Cover page'!$B$9-I1707)= 15,"15",  ""))))))))))))))))</f>
        <v>0</v>
      </c>
      <c r="AA1707" t="e">
        <f>VLOOKUP(E1707,'Age group'!$A$2:$B$7,2,TRUE)</f>
        <v>#N/A</v>
      </c>
    </row>
    <row r="1708" spans="1:27" ht="12.75" x14ac:dyDescent="0.2">
      <c r="A1708" s="30">
        <v>1705</v>
      </c>
      <c r="B1708" s="31"/>
      <c r="C1708" s="31"/>
      <c r="D1708" s="32"/>
      <c r="E1708" s="104"/>
      <c r="F1708" s="31"/>
      <c r="G1708" s="31"/>
      <c r="H1708" s="33"/>
      <c r="I1708" s="16"/>
      <c r="J1708" s="34"/>
      <c r="K1708" s="34"/>
      <c r="L1708" s="35"/>
      <c r="M1708" s="36"/>
      <c r="N1708" s="37"/>
      <c r="O1708" s="37"/>
      <c r="P1708" s="37"/>
      <c r="Q1708" s="38"/>
      <c r="R1708" s="38"/>
      <c r="S1708" s="37"/>
      <c r="T1708" s="39"/>
      <c r="U1708" s="39"/>
      <c r="V1708" s="40"/>
      <c r="X1708" t="str">
        <f>IF(('1 - Cover page'!$B$9-M1708)&lt;6,"&lt;=5 Days","&gt;5 Days")</f>
        <v>&lt;=5 Days</v>
      </c>
      <c r="Y1708" t="str">
        <f>IF(('1 - Cover page'!$B$9-M1708)=0,"0", IF(('1 - Cover page'!$B$9-M1708)= 1,"1", IF(('1 - Cover page'!$B$9-M1708)= 2,"2", IF(('1 - Cover page'!$B$9-M1708)= 3,"3", IF(('1 - Cover page'!$B$9-M1708)= 4,"4", IF(('1 - Cover page'!$B$9-M1708)= 5,"5", IF(('1 - Cover page'!$B$9-M1708)= 6,"6", IF(('1 - Cover page'!$B$9-M1708)= 7,"7", IF(('1 - Cover page'!$B$9-M1708)= 8,"8", IF(('1 - Cover page'!$B$9-M1708)= 9,"9", IF(('1 - Cover page'!$B$9-M1708)= 10,"10", IF(('1 - Cover page'!$B$9-M1708)= 11,"11", IF(('1 - Cover page'!$B$9-M1708)= 12,"12", IF(('1 - Cover page'!$B$9-M1708)= 13,"13", IF(('1 - Cover page'!$B$9-M1708)= 14,"14", IF(('1 - Cover page'!$B$9-M1708)= 15,"15",  ""))))))))))))))))</f>
        <v>0</v>
      </c>
      <c r="Z1708" t="str">
        <f>IF(('1 - Cover page'!$B$9-I1708)=0,"0", IF(('1 - Cover page'!$B$9-I1708)= 1,"1", IF(('1 - Cover page'!$B$9-I1708)= 2,"2", IF(('1 - Cover page'!$B$9-I1708)= 3,"3", IF(('1 - Cover page'!$B$9-I1708)= 4,"4", IF(('1 - Cover page'!$B$9-I1708)= 5,"5", IF(('1 - Cover page'!$B$9-I1708)= 6,"6", IF(('1 - Cover page'!$B$9-I1708)= 7,"7", IF(('1 - Cover page'!$B$9-I1708)= 8,"8", IF(('1 - Cover page'!$B$9-I1708)= 9,"9", IF(('1 - Cover page'!$B$9-I1708)= 10,"10", IF(('1 - Cover page'!$B$9-I1708)= 11,"11", IF(('1 - Cover page'!$B$9-I1708)= 12,"12", IF(('1 - Cover page'!$B$9-I1708)= 13,"13", IF(('1 - Cover page'!$B$9-I1708)= 14,"14", IF(('1 - Cover page'!$B$9-I1708)= 15,"15",  ""))))))))))))))))</f>
        <v>0</v>
      </c>
      <c r="AA1708" t="e">
        <f>VLOOKUP(E1708,'Age group'!$A$2:$B$7,2,TRUE)</f>
        <v>#N/A</v>
      </c>
    </row>
    <row r="1709" spans="1:27" ht="12.75" x14ac:dyDescent="0.2">
      <c r="A1709" s="30">
        <v>1706</v>
      </c>
      <c r="B1709" s="31"/>
      <c r="C1709" s="31"/>
      <c r="D1709" s="32"/>
      <c r="E1709" s="104"/>
      <c r="F1709" s="31"/>
      <c r="G1709" s="31"/>
      <c r="H1709" s="33"/>
      <c r="I1709" s="16"/>
      <c r="J1709" s="34"/>
      <c r="K1709" s="34"/>
      <c r="L1709" s="35"/>
      <c r="M1709" s="36"/>
      <c r="N1709" s="37"/>
      <c r="O1709" s="37"/>
      <c r="P1709" s="37"/>
      <c r="Q1709" s="38"/>
      <c r="R1709" s="38"/>
      <c r="S1709" s="37"/>
      <c r="T1709" s="39"/>
      <c r="U1709" s="39"/>
      <c r="V1709" s="40"/>
      <c r="X1709" t="str">
        <f>IF(('1 - Cover page'!$B$9-M1709)&lt;6,"&lt;=5 Days","&gt;5 Days")</f>
        <v>&lt;=5 Days</v>
      </c>
      <c r="Y1709" t="str">
        <f>IF(('1 - Cover page'!$B$9-M1709)=0,"0", IF(('1 - Cover page'!$B$9-M1709)= 1,"1", IF(('1 - Cover page'!$B$9-M1709)= 2,"2", IF(('1 - Cover page'!$B$9-M1709)= 3,"3", IF(('1 - Cover page'!$B$9-M1709)= 4,"4", IF(('1 - Cover page'!$B$9-M1709)= 5,"5", IF(('1 - Cover page'!$B$9-M1709)= 6,"6", IF(('1 - Cover page'!$B$9-M1709)= 7,"7", IF(('1 - Cover page'!$B$9-M1709)= 8,"8", IF(('1 - Cover page'!$B$9-M1709)= 9,"9", IF(('1 - Cover page'!$B$9-M1709)= 10,"10", IF(('1 - Cover page'!$B$9-M1709)= 11,"11", IF(('1 - Cover page'!$B$9-M1709)= 12,"12", IF(('1 - Cover page'!$B$9-M1709)= 13,"13", IF(('1 - Cover page'!$B$9-M1709)= 14,"14", IF(('1 - Cover page'!$B$9-M1709)= 15,"15",  ""))))))))))))))))</f>
        <v>0</v>
      </c>
      <c r="Z1709" t="str">
        <f>IF(('1 - Cover page'!$B$9-I1709)=0,"0", IF(('1 - Cover page'!$B$9-I1709)= 1,"1", IF(('1 - Cover page'!$B$9-I1709)= 2,"2", IF(('1 - Cover page'!$B$9-I1709)= 3,"3", IF(('1 - Cover page'!$B$9-I1709)= 4,"4", IF(('1 - Cover page'!$B$9-I1709)= 5,"5", IF(('1 - Cover page'!$B$9-I1709)= 6,"6", IF(('1 - Cover page'!$B$9-I1709)= 7,"7", IF(('1 - Cover page'!$B$9-I1709)= 8,"8", IF(('1 - Cover page'!$B$9-I1709)= 9,"9", IF(('1 - Cover page'!$B$9-I1709)= 10,"10", IF(('1 - Cover page'!$B$9-I1709)= 11,"11", IF(('1 - Cover page'!$B$9-I1709)= 12,"12", IF(('1 - Cover page'!$B$9-I1709)= 13,"13", IF(('1 - Cover page'!$B$9-I1709)= 14,"14", IF(('1 - Cover page'!$B$9-I1709)= 15,"15",  ""))))))))))))))))</f>
        <v>0</v>
      </c>
      <c r="AA1709" t="e">
        <f>VLOOKUP(E1709,'Age group'!$A$2:$B$7,2,TRUE)</f>
        <v>#N/A</v>
      </c>
    </row>
    <row r="1710" spans="1:27" ht="12.75" x14ac:dyDescent="0.2">
      <c r="A1710" s="30">
        <v>1707</v>
      </c>
      <c r="B1710" s="31"/>
      <c r="C1710" s="31"/>
      <c r="D1710" s="32"/>
      <c r="E1710" s="104"/>
      <c r="F1710" s="31"/>
      <c r="G1710" s="31"/>
      <c r="H1710" s="33"/>
      <c r="I1710" s="16"/>
      <c r="J1710" s="34"/>
      <c r="K1710" s="34"/>
      <c r="L1710" s="35"/>
      <c r="M1710" s="36"/>
      <c r="N1710" s="37"/>
      <c r="O1710" s="37"/>
      <c r="P1710" s="37"/>
      <c r="Q1710" s="38"/>
      <c r="R1710" s="38"/>
      <c r="S1710" s="37"/>
      <c r="T1710" s="39"/>
      <c r="U1710" s="39"/>
      <c r="V1710" s="40"/>
      <c r="X1710" t="str">
        <f>IF(('1 - Cover page'!$B$9-M1710)&lt;6,"&lt;=5 Days","&gt;5 Days")</f>
        <v>&lt;=5 Days</v>
      </c>
      <c r="Y1710" t="str">
        <f>IF(('1 - Cover page'!$B$9-M1710)=0,"0", IF(('1 - Cover page'!$B$9-M1710)= 1,"1", IF(('1 - Cover page'!$B$9-M1710)= 2,"2", IF(('1 - Cover page'!$B$9-M1710)= 3,"3", IF(('1 - Cover page'!$B$9-M1710)= 4,"4", IF(('1 - Cover page'!$B$9-M1710)= 5,"5", IF(('1 - Cover page'!$B$9-M1710)= 6,"6", IF(('1 - Cover page'!$B$9-M1710)= 7,"7", IF(('1 - Cover page'!$B$9-M1710)= 8,"8", IF(('1 - Cover page'!$B$9-M1710)= 9,"9", IF(('1 - Cover page'!$B$9-M1710)= 10,"10", IF(('1 - Cover page'!$B$9-M1710)= 11,"11", IF(('1 - Cover page'!$B$9-M1710)= 12,"12", IF(('1 - Cover page'!$B$9-M1710)= 13,"13", IF(('1 - Cover page'!$B$9-M1710)= 14,"14", IF(('1 - Cover page'!$B$9-M1710)= 15,"15",  ""))))))))))))))))</f>
        <v>0</v>
      </c>
      <c r="Z1710" t="str">
        <f>IF(('1 - Cover page'!$B$9-I1710)=0,"0", IF(('1 - Cover page'!$B$9-I1710)= 1,"1", IF(('1 - Cover page'!$B$9-I1710)= 2,"2", IF(('1 - Cover page'!$B$9-I1710)= 3,"3", IF(('1 - Cover page'!$B$9-I1710)= 4,"4", IF(('1 - Cover page'!$B$9-I1710)= 5,"5", IF(('1 - Cover page'!$B$9-I1710)= 6,"6", IF(('1 - Cover page'!$B$9-I1710)= 7,"7", IF(('1 - Cover page'!$B$9-I1710)= 8,"8", IF(('1 - Cover page'!$B$9-I1710)= 9,"9", IF(('1 - Cover page'!$B$9-I1710)= 10,"10", IF(('1 - Cover page'!$B$9-I1710)= 11,"11", IF(('1 - Cover page'!$B$9-I1710)= 12,"12", IF(('1 - Cover page'!$B$9-I1710)= 13,"13", IF(('1 - Cover page'!$B$9-I1710)= 14,"14", IF(('1 - Cover page'!$B$9-I1710)= 15,"15",  ""))))))))))))))))</f>
        <v>0</v>
      </c>
      <c r="AA1710" t="e">
        <f>VLOOKUP(E1710,'Age group'!$A$2:$B$7,2,TRUE)</f>
        <v>#N/A</v>
      </c>
    </row>
    <row r="1711" spans="1:27" ht="12.75" x14ac:dyDescent="0.2">
      <c r="A1711" s="30">
        <v>1708</v>
      </c>
      <c r="B1711" s="31"/>
      <c r="C1711" s="31"/>
      <c r="D1711" s="32"/>
      <c r="E1711" s="104"/>
      <c r="F1711" s="31"/>
      <c r="G1711" s="31"/>
      <c r="H1711" s="33"/>
      <c r="I1711" s="16"/>
      <c r="J1711" s="34"/>
      <c r="K1711" s="34"/>
      <c r="L1711" s="35"/>
      <c r="M1711" s="36"/>
      <c r="N1711" s="37"/>
      <c r="O1711" s="37"/>
      <c r="P1711" s="37"/>
      <c r="Q1711" s="38"/>
      <c r="R1711" s="38"/>
      <c r="S1711" s="37"/>
      <c r="T1711" s="39"/>
      <c r="U1711" s="39"/>
      <c r="V1711" s="40"/>
      <c r="X1711" t="str">
        <f>IF(('1 - Cover page'!$B$9-M1711)&lt;6,"&lt;=5 Days","&gt;5 Days")</f>
        <v>&lt;=5 Days</v>
      </c>
      <c r="Y1711" t="str">
        <f>IF(('1 - Cover page'!$B$9-M1711)=0,"0", IF(('1 - Cover page'!$B$9-M1711)= 1,"1", IF(('1 - Cover page'!$B$9-M1711)= 2,"2", IF(('1 - Cover page'!$B$9-M1711)= 3,"3", IF(('1 - Cover page'!$B$9-M1711)= 4,"4", IF(('1 - Cover page'!$B$9-M1711)= 5,"5", IF(('1 - Cover page'!$B$9-M1711)= 6,"6", IF(('1 - Cover page'!$B$9-M1711)= 7,"7", IF(('1 - Cover page'!$B$9-M1711)= 8,"8", IF(('1 - Cover page'!$B$9-M1711)= 9,"9", IF(('1 - Cover page'!$B$9-M1711)= 10,"10", IF(('1 - Cover page'!$B$9-M1711)= 11,"11", IF(('1 - Cover page'!$B$9-M1711)= 12,"12", IF(('1 - Cover page'!$B$9-M1711)= 13,"13", IF(('1 - Cover page'!$B$9-M1711)= 14,"14", IF(('1 - Cover page'!$B$9-M1711)= 15,"15",  ""))))))))))))))))</f>
        <v>0</v>
      </c>
      <c r="Z1711" t="str">
        <f>IF(('1 - Cover page'!$B$9-I1711)=0,"0", IF(('1 - Cover page'!$B$9-I1711)= 1,"1", IF(('1 - Cover page'!$B$9-I1711)= 2,"2", IF(('1 - Cover page'!$B$9-I1711)= 3,"3", IF(('1 - Cover page'!$B$9-I1711)= 4,"4", IF(('1 - Cover page'!$B$9-I1711)= 5,"5", IF(('1 - Cover page'!$B$9-I1711)= 6,"6", IF(('1 - Cover page'!$B$9-I1711)= 7,"7", IF(('1 - Cover page'!$B$9-I1711)= 8,"8", IF(('1 - Cover page'!$B$9-I1711)= 9,"9", IF(('1 - Cover page'!$B$9-I1711)= 10,"10", IF(('1 - Cover page'!$B$9-I1711)= 11,"11", IF(('1 - Cover page'!$B$9-I1711)= 12,"12", IF(('1 - Cover page'!$B$9-I1711)= 13,"13", IF(('1 - Cover page'!$B$9-I1711)= 14,"14", IF(('1 - Cover page'!$B$9-I1711)= 15,"15",  ""))))))))))))))))</f>
        <v>0</v>
      </c>
      <c r="AA1711" t="e">
        <f>VLOOKUP(E1711,'Age group'!$A$2:$B$7,2,TRUE)</f>
        <v>#N/A</v>
      </c>
    </row>
    <row r="1712" spans="1:27" ht="12.75" x14ac:dyDescent="0.2">
      <c r="A1712" s="30">
        <v>1709</v>
      </c>
      <c r="B1712" s="31"/>
      <c r="C1712" s="31"/>
      <c r="D1712" s="32"/>
      <c r="E1712" s="104"/>
      <c r="F1712" s="31"/>
      <c r="G1712" s="31"/>
      <c r="H1712" s="33"/>
      <c r="I1712" s="16"/>
      <c r="J1712" s="34"/>
      <c r="K1712" s="34"/>
      <c r="L1712" s="35"/>
      <c r="M1712" s="36"/>
      <c r="N1712" s="37"/>
      <c r="O1712" s="37"/>
      <c r="P1712" s="37"/>
      <c r="Q1712" s="38"/>
      <c r="R1712" s="38"/>
      <c r="S1712" s="37"/>
      <c r="T1712" s="39"/>
      <c r="U1712" s="39"/>
      <c r="V1712" s="40"/>
      <c r="X1712" t="str">
        <f>IF(('1 - Cover page'!$B$9-M1712)&lt;6,"&lt;=5 Days","&gt;5 Days")</f>
        <v>&lt;=5 Days</v>
      </c>
      <c r="Y1712" t="str">
        <f>IF(('1 - Cover page'!$B$9-M1712)=0,"0", IF(('1 - Cover page'!$B$9-M1712)= 1,"1", IF(('1 - Cover page'!$B$9-M1712)= 2,"2", IF(('1 - Cover page'!$B$9-M1712)= 3,"3", IF(('1 - Cover page'!$B$9-M1712)= 4,"4", IF(('1 - Cover page'!$B$9-M1712)= 5,"5", IF(('1 - Cover page'!$B$9-M1712)= 6,"6", IF(('1 - Cover page'!$B$9-M1712)= 7,"7", IF(('1 - Cover page'!$B$9-M1712)= 8,"8", IF(('1 - Cover page'!$B$9-M1712)= 9,"9", IF(('1 - Cover page'!$B$9-M1712)= 10,"10", IF(('1 - Cover page'!$B$9-M1712)= 11,"11", IF(('1 - Cover page'!$B$9-M1712)= 12,"12", IF(('1 - Cover page'!$B$9-M1712)= 13,"13", IF(('1 - Cover page'!$B$9-M1712)= 14,"14", IF(('1 - Cover page'!$B$9-M1712)= 15,"15",  ""))))))))))))))))</f>
        <v>0</v>
      </c>
      <c r="Z1712" t="str">
        <f>IF(('1 - Cover page'!$B$9-I1712)=0,"0", IF(('1 - Cover page'!$B$9-I1712)= 1,"1", IF(('1 - Cover page'!$B$9-I1712)= 2,"2", IF(('1 - Cover page'!$B$9-I1712)= 3,"3", IF(('1 - Cover page'!$B$9-I1712)= 4,"4", IF(('1 - Cover page'!$B$9-I1712)= 5,"5", IF(('1 - Cover page'!$B$9-I1712)= 6,"6", IF(('1 - Cover page'!$B$9-I1712)= 7,"7", IF(('1 - Cover page'!$B$9-I1712)= 8,"8", IF(('1 - Cover page'!$B$9-I1712)= 9,"9", IF(('1 - Cover page'!$B$9-I1712)= 10,"10", IF(('1 - Cover page'!$B$9-I1712)= 11,"11", IF(('1 - Cover page'!$B$9-I1712)= 12,"12", IF(('1 - Cover page'!$B$9-I1712)= 13,"13", IF(('1 - Cover page'!$B$9-I1712)= 14,"14", IF(('1 - Cover page'!$B$9-I1712)= 15,"15",  ""))))))))))))))))</f>
        <v>0</v>
      </c>
      <c r="AA1712" t="e">
        <f>VLOOKUP(E1712,'Age group'!$A$2:$B$7,2,TRUE)</f>
        <v>#N/A</v>
      </c>
    </row>
    <row r="1713" spans="1:27" ht="12.75" x14ac:dyDescent="0.2">
      <c r="A1713" s="30">
        <v>1710</v>
      </c>
      <c r="B1713" s="31"/>
      <c r="C1713" s="31"/>
      <c r="D1713" s="32"/>
      <c r="E1713" s="104"/>
      <c r="F1713" s="31"/>
      <c r="G1713" s="31"/>
      <c r="H1713" s="33"/>
      <c r="I1713" s="16"/>
      <c r="J1713" s="34"/>
      <c r="K1713" s="34"/>
      <c r="L1713" s="35"/>
      <c r="M1713" s="36"/>
      <c r="N1713" s="37"/>
      <c r="O1713" s="37"/>
      <c r="P1713" s="37"/>
      <c r="Q1713" s="38"/>
      <c r="R1713" s="38"/>
      <c r="S1713" s="37"/>
      <c r="T1713" s="39"/>
      <c r="U1713" s="39"/>
      <c r="V1713" s="40"/>
      <c r="X1713" t="str">
        <f>IF(('1 - Cover page'!$B$9-M1713)&lt;6,"&lt;=5 Days","&gt;5 Days")</f>
        <v>&lt;=5 Days</v>
      </c>
      <c r="Y1713" t="str">
        <f>IF(('1 - Cover page'!$B$9-M1713)=0,"0", IF(('1 - Cover page'!$B$9-M1713)= 1,"1", IF(('1 - Cover page'!$B$9-M1713)= 2,"2", IF(('1 - Cover page'!$B$9-M1713)= 3,"3", IF(('1 - Cover page'!$B$9-M1713)= 4,"4", IF(('1 - Cover page'!$B$9-M1713)= 5,"5", IF(('1 - Cover page'!$B$9-M1713)= 6,"6", IF(('1 - Cover page'!$B$9-M1713)= 7,"7", IF(('1 - Cover page'!$B$9-M1713)= 8,"8", IF(('1 - Cover page'!$B$9-M1713)= 9,"9", IF(('1 - Cover page'!$B$9-M1713)= 10,"10", IF(('1 - Cover page'!$B$9-M1713)= 11,"11", IF(('1 - Cover page'!$B$9-M1713)= 12,"12", IF(('1 - Cover page'!$B$9-M1713)= 13,"13", IF(('1 - Cover page'!$B$9-M1713)= 14,"14", IF(('1 - Cover page'!$B$9-M1713)= 15,"15",  ""))))))))))))))))</f>
        <v>0</v>
      </c>
      <c r="Z1713" t="str">
        <f>IF(('1 - Cover page'!$B$9-I1713)=0,"0", IF(('1 - Cover page'!$B$9-I1713)= 1,"1", IF(('1 - Cover page'!$B$9-I1713)= 2,"2", IF(('1 - Cover page'!$B$9-I1713)= 3,"3", IF(('1 - Cover page'!$B$9-I1713)= 4,"4", IF(('1 - Cover page'!$B$9-I1713)= 5,"5", IF(('1 - Cover page'!$B$9-I1713)= 6,"6", IF(('1 - Cover page'!$B$9-I1713)= 7,"7", IF(('1 - Cover page'!$B$9-I1713)= 8,"8", IF(('1 - Cover page'!$B$9-I1713)= 9,"9", IF(('1 - Cover page'!$B$9-I1713)= 10,"10", IF(('1 - Cover page'!$B$9-I1713)= 11,"11", IF(('1 - Cover page'!$B$9-I1713)= 12,"12", IF(('1 - Cover page'!$B$9-I1713)= 13,"13", IF(('1 - Cover page'!$B$9-I1713)= 14,"14", IF(('1 - Cover page'!$B$9-I1713)= 15,"15",  ""))))))))))))))))</f>
        <v>0</v>
      </c>
      <c r="AA1713" t="e">
        <f>VLOOKUP(E1713,'Age group'!$A$2:$B$7,2,TRUE)</f>
        <v>#N/A</v>
      </c>
    </row>
    <row r="1714" spans="1:27" ht="12.75" x14ac:dyDescent="0.2">
      <c r="A1714" s="30">
        <v>1711</v>
      </c>
      <c r="B1714" s="31"/>
      <c r="C1714" s="31"/>
      <c r="D1714" s="32"/>
      <c r="E1714" s="104"/>
      <c r="F1714" s="31"/>
      <c r="G1714" s="31"/>
      <c r="H1714" s="33"/>
      <c r="I1714" s="16"/>
      <c r="J1714" s="34"/>
      <c r="K1714" s="34"/>
      <c r="L1714" s="35"/>
      <c r="M1714" s="36"/>
      <c r="N1714" s="37"/>
      <c r="O1714" s="37"/>
      <c r="P1714" s="37"/>
      <c r="Q1714" s="38"/>
      <c r="R1714" s="38"/>
      <c r="S1714" s="37"/>
      <c r="T1714" s="39"/>
      <c r="U1714" s="39"/>
      <c r="V1714" s="40"/>
      <c r="X1714" t="str">
        <f>IF(('1 - Cover page'!$B$9-M1714)&lt;6,"&lt;=5 Days","&gt;5 Days")</f>
        <v>&lt;=5 Days</v>
      </c>
      <c r="Y1714" t="str">
        <f>IF(('1 - Cover page'!$B$9-M1714)=0,"0", IF(('1 - Cover page'!$B$9-M1714)= 1,"1", IF(('1 - Cover page'!$B$9-M1714)= 2,"2", IF(('1 - Cover page'!$B$9-M1714)= 3,"3", IF(('1 - Cover page'!$B$9-M1714)= 4,"4", IF(('1 - Cover page'!$B$9-M1714)= 5,"5", IF(('1 - Cover page'!$B$9-M1714)= 6,"6", IF(('1 - Cover page'!$B$9-M1714)= 7,"7", IF(('1 - Cover page'!$B$9-M1714)= 8,"8", IF(('1 - Cover page'!$B$9-M1714)= 9,"9", IF(('1 - Cover page'!$B$9-M1714)= 10,"10", IF(('1 - Cover page'!$B$9-M1714)= 11,"11", IF(('1 - Cover page'!$B$9-M1714)= 12,"12", IF(('1 - Cover page'!$B$9-M1714)= 13,"13", IF(('1 - Cover page'!$B$9-M1714)= 14,"14", IF(('1 - Cover page'!$B$9-M1714)= 15,"15",  ""))))))))))))))))</f>
        <v>0</v>
      </c>
      <c r="Z1714" t="str">
        <f>IF(('1 - Cover page'!$B$9-I1714)=0,"0", IF(('1 - Cover page'!$B$9-I1714)= 1,"1", IF(('1 - Cover page'!$B$9-I1714)= 2,"2", IF(('1 - Cover page'!$B$9-I1714)= 3,"3", IF(('1 - Cover page'!$B$9-I1714)= 4,"4", IF(('1 - Cover page'!$B$9-I1714)= 5,"5", IF(('1 - Cover page'!$B$9-I1714)= 6,"6", IF(('1 - Cover page'!$B$9-I1714)= 7,"7", IF(('1 - Cover page'!$B$9-I1714)= 8,"8", IF(('1 - Cover page'!$B$9-I1714)= 9,"9", IF(('1 - Cover page'!$B$9-I1714)= 10,"10", IF(('1 - Cover page'!$B$9-I1714)= 11,"11", IF(('1 - Cover page'!$B$9-I1714)= 12,"12", IF(('1 - Cover page'!$B$9-I1714)= 13,"13", IF(('1 - Cover page'!$B$9-I1714)= 14,"14", IF(('1 - Cover page'!$B$9-I1714)= 15,"15",  ""))))))))))))))))</f>
        <v>0</v>
      </c>
      <c r="AA1714" t="e">
        <f>VLOOKUP(E1714,'Age group'!$A$2:$B$7,2,TRUE)</f>
        <v>#N/A</v>
      </c>
    </row>
    <row r="1715" spans="1:27" ht="12.75" x14ac:dyDescent="0.2">
      <c r="A1715" s="30">
        <v>1712</v>
      </c>
      <c r="B1715" s="31"/>
      <c r="C1715" s="31"/>
      <c r="D1715" s="32"/>
      <c r="E1715" s="104"/>
      <c r="F1715" s="31"/>
      <c r="G1715" s="31"/>
      <c r="H1715" s="33"/>
      <c r="I1715" s="16"/>
      <c r="J1715" s="34"/>
      <c r="K1715" s="34"/>
      <c r="L1715" s="35"/>
      <c r="M1715" s="36"/>
      <c r="N1715" s="37"/>
      <c r="O1715" s="37"/>
      <c r="P1715" s="37"/>
      <c r="Q1715" s="38"/>
      <c r="R1715" s="38"/>
      <c r="S1715" s="37"/>
      <c r="T1715" s="39"/>
      <c r="U1715" s="39"/>
      <c r="V1715" s="40"/>
      <c r="X1715" t="str">
        <f>IF(('1 - Cover page'!$B$9-M1715)&lt;6,"&lt;=5 Days","&gt;5 Days")</f>
        <v>&lt;=5 Days</v>
      </c>
      <c r="Y1715" t="str">
        <f>IF(('1 - Cover page'!$B$9-M1715)=0,"0", IF(('1 - Cover page'!$B$9-M1715)= 1,"1", IF(('1 - Cover page'!$B$9-M1715)= 2,"2", IF(('1 - Cover page'!$B$9-M1715)= 3,"3", IF(('1 - Cover page'!$B$9-M1715)= 4,"4", IF(('1 - Cover page'!$B$9-M1715)= 5,"5", IF(('1 - Cover page'!$B$9-M1715)= 6,"6", IF(('1 - Cover page'!$B$9-M1715)= 7,"7", IF(('1 - Cover page'!$B$9-M1715)= 8,"8", IF(('1 - Cover page'!$B$9-M1715)= 9,"9", IF(('1 - Cover page'!$B$9-M1715)= 10,"10", IF(('1 - Cover page'!$B$9-M1715)= 11,"11", IF(('1 - Cover page'!$B$9-M1715)= 12,"12", IF(('1 - Cover page'!$B$9-M1715)= 13,"13", IF(('1 - Cover page'!$B$9-M1715)= 14,"14", IF(('1 - Cover page'!$B$9-M1715)= 15,"15",  ""))))))))))))))))</f>
        <v>0</v>
      </c>
      <c r="Z1715" t="str">
        <f>IF(('1 - Cover page'!$B$9-I1715)=0,"0", IF(('1 - Cover page'!$B$9-I1715)= 1,"1", IF(('1 - Cover page'!$B$9-I1715)= 2,"2", IF(('1 - Cover page'!$B$9-I1715)= 3,"3", IF(('1 - Cover page'!$B$9-I1715)= 4,"4", IF(('1 - Cover page'!$B$9-I1715)= 5,"5", IF(('1 - Cover page'!$B$9-I1715)= 6,"6", IF(('1 - Cover page'!$B$9-I1715)= 7,"7", IF(('1 - Cover page'!$B$9-I1715)= 8,"8", IF(('1 - Cover page'!$B$9-I1715)= 9,"9", IF(('1 - Cover page'!$B$9-I1715)= 10,"10", IF(('1 - Cover page'!$B$9-I1715)= 11,"11", IF(('1 - Cover page'!$B$9-I1715)= 12,"12", IF(('1 - Cover page'!$B$9-I1715)= 13,"13", IF(('1 - Cover page'!$B$9-I1715)= 14,"14", IF(('1 - Cover page'!$B$9-I1715)= 15,"15",  ""))))))))))))))))</f>
        <v>0</v>
      </c>
      <c r="AA1715" t="e">
        <f>VLOOKUP(E1715,'Age group'!$A$2:$B$7,2,TRUE)</f>
        <v>#N/A</v>
      </c>
    </row>
    <row r="1716" spans="1:27" ht="12.75" x14ac:dyDescent="0.2">
      <c r="A1716" s="30">
        <v>1713</v>
      </c>
      <c r="B1716" s="31"/>
      <c r="C1716" s="31"/>
      <c r="D1716" s="32"/>
      <c r="E1716" s="104"/>
      <c r="F1716" s="31"/>
      <c r="G1716" s="31"/>
      <c r="H1716" s="33"/>
      <c r="I1716" s="16"/>
      <c r="J1716" s="34"/>
      <c r="K1716" s="34"/>
      <c r="L1716" s="35"/>
      <c r="M1716" s="36"/>
      <c r="N1716" s="37"/>
      <c r="O1716" s="37"/>
      <c r="P1716" s="37"/>
      <c r="Q1716" s="38"/>
      <c r="R1716" s="38"/>
      <c r="S1716" s="37"/>
      <c r="T1716" s="39"/>
      <c r="U1716" s="39"/>
      <c r="V1716" s="40"/>
      <c r="X1716" t="str">
        <f>IF(('1 - Cover page'!$B$9-M1716)&lt;6,"&lt;=5 Days","&gt;5 Days")</f>
        <v>&lt;=5 Days</v>
      </c>
      <c r="Y1716" t="str">
        <f>IF(('1 - Cover page'!$B$9-M1716)=0,"0", IF(('1 - Cover page'!$B$9-M1716)= 1,"1", IF(('1 - Cover page'!$B$9-M1716)= 2,"2", IF(('1 - Cover page'!$B$9-M1716)= 3,"3", IF(('1 - Cover page'!$B$9-M1716)= 4,"4", IF(('1 - Cover page'!$B$9-M1716)= 5,"5", IF(('1 - Cover page'!$B$9-M1716)= 6,"6", IF(('1 - Cover page'!$B$9-M1716)= 7,"7", IF(('1 - Cover page'!$B$9-M1716)= 8,"8", IF(('1 - Cover page'!$B$9-M1716)= 9,"9", IF(('1 - Cover page'!$B$9-M1716)= 10,"10", IF(('1 - Cover page'!$B$9-M1716)= 11,"11", IF(('1 - Cover page'!$B$9-M1716)= 12,"12", IF(('1 - Cover page'!$B$9-M1716)= 13,"13", IF(('1 - Cover page'!$B$9-M1716)= 14,"14", IF(('1 - Cover page'!$B$9-M1716)= 15,"15",  ""))))))))))))))))</f>
        <v>0</v>
      </c>
      <c r="Z1716" t="str">
        <f>IF(('1 - Cover page'!$B$9-I1716)=0,"0", IF(('1 - Cover page'!$B$9-I1716)= 1,"1", IF(('1 - Cover page'!$B$9-I1716)= 2,"2", IF(('1 - Cover page'!$B$9-I1716)= 3,"3", IF(('1 - Cover page'!$B$9-I1716)= 4,"4", IF(('1 - Cover page'!$B$9-I1716)= 5,"5", IF(('1 - Cover page'!$B$9-I1716)= 6,"6", IF(('1 - Cover page'!$B$9-I1716)= 7,"7", IF(('1 - Cover page'!$B$9-I1716)= 8,"8", IF(('1 - Cover page'!$B$9-I1716)= 9,"9", IF(('1 - Cover page'!$B$9-I1716)= 10,"10", IF(('1 - Cover page'!$B$9-I1716)= 11,"11", IF(('1 - Cover page'!$B$9-I1716)= 12,"12", IF(('1 - Cover page'!$B$9-I1716)= 13,"13", IF(('1 - Cover page'!$B$9-I1716)= 14,"14", IF(('1 - Cover page'!$B$9-I1716)= 15,"15",  ""))))))))))))))))</f>
        <v>0</v>
      </c>
      <c r="AA1716" t="e">
        <f>VLOOKUP(E1716,'Age group'!$A$2:$B$7,2,TRUE)</f>
        <v>#N/A</v>
      </c>
    </row>
    <row r="1717" spans="1:27" ht="12.75" x14ac:dyDescent="0.2">
      <c r="A1717" s="30">
        <v>1714</v>
      </c>
      <c r="B1717" s="31"/>
      <c r="C1717" s="31"/>
      <c r="D1717" s="32"/>
      <c r="E1717" s="104"/>
      <c r="F1717" s="31"/>
      <c r="G1717" s="31"/>
      <c r="H1717" s="33"/>
      <c r="I1717" s="16"/>
      <c r="J1717" s="34"/>
      <c r="K1717" s="34"/>
      <c r="L1717" s="35"/>
      <c r="M1717" s="36"/>
      <c r="N1717" s="37"/>
      <c r="O1717" s="37"/>
      <c r="P1717" s="37"/>
      <c r="Q1717" s="38"/>
      <c r="R1717" s="38"/>
      <c r="S1717" s="37"/>
      <c r="T1717" s="39"/>
      <c r="U1717" s="39"/>
      <c r="V1717" s="40"/>
      <c r="X1717" t="str">
        <f>IF(('1 - Cover page'!$B$9-M1717)&lt;6,"&lt;=5 Days","&gt;5 Days")</f>
        <v>&lt;=5 Days</v>
      </c>
      <c r="Y1717" t="str">
        <f>IF(('1 - Cover page'!$B$9-M1717)=0,"0", IF(('1 - Cover page'!$B$9-M1717)= 1,"1", IF(('1 - Cover page'!$B$9-M1717)= 2,"2", IF(('1 - Cover page'!$B$9-M1717)= 3,"3", IF(('1 - Cover page'!$B$9-M1717)= 4,"4", IF(('1 - Cover page'!$B$9-M1717)= 5,"5", IF(('1 - Cover page'!$B$9-M1717)= 6,"6", IF(('1 - Cover page'!$B$9-M1717)= 7,"7", IF(('1 - Cover page'!$B$9-M1717)= 8,"8", IF(('1 - Cover page'!$B$9-M1717)= 9,"9", IF(('1 - Cover page'!$B$9-M1717)= 10,"10", IF(('1 - Cover page'!$B$9-M1717)= 11,"11", IF(('1 - Cover page'!$B$9-M1717)= 12,"12", IF(('1 - Cover page'!$B$9-M1717)= 13,"13", IF(('1 - Cover page'!$B$9-M1717)= 14,"14", IF(('1 - Cover page'!$B$9-M1717)= 15,"15",  ""))))))))))))))))</f>
        <v>0</v>
      </c>
      <c r="Z1717" t="str">
        <f>IF(('1 - Cover page'!$B$9-I1717)=0,"0", IF(('1 - Cover page'!$B$9-I1717)= 1,"1", IF(('1 - Cover page'!$B$9-I1717)= 2,"2", IF(('1 - Cover page'!$B$9-I1717)= 3,"3", IF(('1 - Cover page'!$B$9-I1717)= 4,"4", IF(('1 - Cover page'!$B$9-I1717)= 5,"5", IF(('1 - Cover page'!$B$9-I1717)= 6,"6", IF(('1 - Cover page'!$B$9-I1717)= 7,"7", IF(('1 - Cover page'!$B$9-I1717)= 8,"8", IF(('1 - Cover page'!$B$9-I1717)= 9,"9", IF(('1 - Cover page'!$B$9-I1717)= 10,"10", IF(('1 - Cover page'!$B$9-I1717)= 11,"11", IF(('1 - Cover page'!$B$9-I1717)= 12,"12", IF(('1 - Cover page'!$B$9-I1717)= 13,"13", IF(('1 - Cover page'!$B$9-I1717)= 14,"14", IF(('1 - Cover page'!$B$9-I1717)= 15,"15",  ""))))))))))))))))</f>
        <v>0</v>
      </c>
      <c r="AA1717" t="e">
        <f>VLOOKUP(E1717,'Age group'!$A$2:$B$7,2,TRUE)</f>
        <v>#N/A</v>
      </c>
    </row>
    <row r="1718" spans="1:27" ht="12.75" x14ac:dyDescent="0.2">
      <c r="A1718" s="30">
        <v>1715</v>
      </c>
      <c r="B1718" s="31"/>
      <c r="C1718" s="31"/>
      <c r="D1718" s="32"/>
      <c r="E1718" s="104"/>
      <c r="F1718" s="31"/>
      <c r="G1718" s="31"/>
      <c r="H1718" s="33"/>
      <c r="I1718" s="16"/>
      <c r="J1718" s="34"/>
      <c r="K1718" s="34"/>
      <c r="L1718" s="35"/>
      <c r="M1718" s="36"/>
      <c r="N1718" s="37"/>
      <c r="O1718" s="37"/>
      <c r="P1718" s="37"/>
      <c r="Q1718" s="38"/>
      <c r="R1718" s="38"/>
      <c r="S1718" s="37"/>
      <c r="T1718" s="39"/>
      <c r="U1718" s="39"/>
      <c r="V1718" s="40"/>
      <c r="X1718" t="str">
        <f>IF(('1 - Cover page'!$B$9-M1718)&lt;6,"&lt;=5 Days","&gt;5 Days")</f>
        <v>&lt;=5 Days</v>
      </c>
      <c r="Y1718" t="str">
        <f>IF(('1 - Cover page'!$B$9-M1718)=0,"0", IF(('1 - Cover page'!$B$9-M1718)= 1,"1", IF(('1 - Cover page'!$B$9-M1718)= 2,"2", IF(('1 - Cover page'!$B$9-M1718)= 3,"3", IF(('1 - Cover page'!$B$9-M1718)= 4,"4", IF(('1 - Cover page'!$B$9-M1718)= 5,"5", IF(('1 - Cover page'!$B$9-M1718)= 6,"6", IF(('1 - Cover page'!$B$9-M1718)= 7,"7", IF(('1 - Cover page'!$B$9-M1718)= 8,"8", IF(('1 - Cover page'!$B$9-M1718)= 9,"9", IF(('1 - Cover page'!$B$9-M1718)= 10,"10", IF(('1 - Cover page'!$B$9-M1718)= 11,"11", IF(('1 - Cover page'!$B$9-M1718)= 12,"12", IF(('1 - Cover page'!$B$9-M1718)= 13,"13", IF(('1 - Cover page'!$B$9-M1718)= 14,"14", IF(('1 - Cover page'!$B$9-M1718)= 15,"15",  ""))))))))))))))))</f>
        <v>0</v>
      </c>
      <c r="Z1718" t="str">
        <f>IF(('1 - Cover page'!$B$9-I1718)=0,"0", IF(('1 - Cover page'!$B$9-I1718)= 1,"1", IF(('1 - Cover page'!$B$9-I1718)= 2,"2", IF(('1 - Cover page'!$B$9-I1718)= 3,"3", IF(('1 - Cover page'!$B$9-I1718)= 4,"4", IF(('1 - Cover page'!$B$9-I1718)= 5,"5", IF(('1 - Cover page'!$B$9-I1718)= 6,"6", IF(('1 - Cover page'!$B$9-I1718)= 7,"7", IF(('1 - Cover page'!$B$9-I1718)= 8,"8", IF(('1 - Cover page'!$B$9-I1718)= 9,"9", IF(('1 - Cover page'!$B$9-I1718)= 10,"10", IF(('1 - Cover page'!$B$9-I1718)= 11,"11", IF(('1 - Cover page'!$B$9-I1718)= 12,"12", IF(('1 - Cover page'!$B$9-I1718)= 13,"13", IF(('1 - Cover page'!$B$9-I1718)= 14,"14", IF(('1 - Cover page'!$B$9-I1718)= 15,"15",  ""))))))))))))))))</f>
        <v>0</v>
      </c>
      <c r="AA1718" t="e">
        <f>VLOOKUP(E1718,'Age group'!$A$2:$B$7,2,TRUE)</f>
        <v>#N/A</v>
      </c>
    </row>
    <row r="1719" spans="1:27" ht="12.75" x14ac:dyDescent="0.2">
      <c r="A1719" s="30">
        <v>1716</v>
      </c>
      <c r="B1719" s="31"/>
      <c r="C1719" s="31"/>
      <c r="D1719" s="32"/>
      <c r="E1719" s="104"/>
      <c r="F1719" s="31"/>
      <c r="G1719" s="31"/>
      <c r="H1719" s="33"/>
      <c r="I1719" s="16"/>
      <c r="J1719" s="34"/>
      <c r="K1719" s="34"/>
      <c r="L1719" s="35"/>
      <c r="M1719" s="36"/>
      <c r="N1719" s="37"/>
      <c r="O1719" s="37"/>
      <c r="P1719" s="37"/>
      <c r="Q1719" s="38"/>
      <c r="R1719" s="38"/>
      <c r="S1719" s="37"/>
      <c r="T1719" s="39"/>
      <c r="U1719" s="39"/>
      <c r="V1719" s="40"/>
      <c r="X1719" t="str">
        <f>IF(('1 - Cover page'!$B$9-M1719)&lt;6,"&lt;=5 Days","&gt;5 Days")</f>
        <v>&lt;=5 Days</v>
      </c>
      <c r="Y1719" t="str">
        <f>IF(('1 - Cover page'!$B$9-M1719)=0,"0", IF(('1 - Cover page'!$B$9-M1719)= 1,"1", IF(('1 - Cover page'!$B$9-M1719)= 2,"2", IF(('1 - Cover page'!$B$9-M1719)= 3,"3", IF(('1 - Cover page'!$B$9-M1719)= 4,"4", IF(('1 - Cover page'!$B$9-M1719)= 5,"5", IF(('1 - Cover page'!$B$9-M1719)= 6,"6", IF(('1 - Cover page'!$B$9-M1719)= 7,"7", IF(('1 - Cover page'!$B$9-M1719)= 8,"8", IF(('1 - Cover page'!$B$9-M1719)= 9,"9", IF(('1 - Cover page'!$B$9-M1719)= 10,"10", IF(('1 - Cover page'!$B$9-M1719)= 11,"11", IF(('1 - Cover page'!$B$9-M1719)= 12,"12", IF(('1 - Cover page'!$B$9-M1719)= 13,"13", IF(('1 - Cover page'!$B$9-M1719)= 14,"14", IF(('1 - Cover page'!$B$9-M1719)= 15,"15",  ""))))))))))))))))</f>
        <v>0</v>
      </c>
      <c r="Z1719" t="str">
        <f>IF(('1 - Cover page'!$B$9-I1719)=0,"0", IF(('1 - Cover page'!$B$9-I1719)= 1,"1", IF(('1 - Cover page'!$B$9-I1719)= 2,"2", IF(('1 - Cover page'!$B$9-I1719)= 3,"3", IF(('1 - Cover page'!$B$9-I1719)= 4,"4", IF(('1 - Cover page'!$B$9-I1719)= 5,"5", IF(('1 - Cover page'!$B$9-I1719)= 6,"6", IF(('1 - Cover page'!$B$9-I1719)= 7,"7", IF(('1 - Cover page'!$B$9-I1719)= 8,"8", IF(('1 - Cover page'!$B$9-I1719)= 9,"9", IF(('1 - Cover page'!$B$9-I1719)= 10,"10", IF(('1 - Cover page'!$B$9-I1719)= 11,"11", IF(('1 - Cover page'!$B$9-I1719)= 12,"12", IF(('1 - Cover page'!$B$9-I1719)= 13,"13", IF(('1 - Cover page'!$B$9-I1719)= 14,"14", IF(('1 - Cover page'!$B$9-I1719)= 15,"15",  ""))))))))))))))))</f>
        <v>0</v>
      </c>
      <c r="AA1719" t="e">
        <f>VLOOKUP(E1719,'Age group'!$A$2:$B$7,2,TRUE)</f>
        <v>#N/A</v>
      </c>
    </row>
    <row r="1720" spans="1:27" ht="12.75" x14ac:dyDescent="0.2">
      <c r="A1720" s="30">
        <v>1717</v>
      </c>
      <c r="B1720" s="31"/>
      <c r="C1720" s="31"/>
      <c r="D1720" s="32"/>
      <c r="E1720" s="104"/>
      <c r="F1720" s="31"/>
      <c r="G1720" s="31"/>
      <c r="H1720" s="33"/>
      <c r="I1720" s="16"/>
      <c r="J1720" s="34"/>
      <c r="K1720" s="34"/>
      <c r="L1720" s="35"/>
      <c r="M1720" s="36"/>
      <c r="N1720" s="37"/>
      <c r="O1720" s="37"/>
      <c r="P1720" s="37"/>
      <c r="Q1720" s="38"/>
      <c r="R1720" s="38"/>
      <c r="S1720" s="37"/>
      <c r="T1720" s="39"/>
      <c r="U1720" s="39"/>
      <c r="V1720" s="40"/>
      <c r="X1720" t="str">
        <f>IF(('1 - Cover page'!$B$9-M1720)&lt;6,"&lt;=5 Days","&gt;5 Days")</f>
        <v>&lt;=5 Days</v>
      </c>
      <c r="Y1720" t="str">
        <f>IF(('1 - Cover page'!$B$9-M1720)=0,"0", IF(('1 - Cover page'!$B$9-M1720)= 1,"1", IF(('1 - Cover page'!$B$9-M1720)= 2,"2", IF(('1 - Cover page'!$B$9-M1720)= 3,"3", IF(('1 - Cover page'!$B$9-M1720)= 4,"4", IF(('1 - Cover page'!$B$9-M1720)= 5,"5", IF(('1 - Cover page'!$B$9-M1720)= 6,"6", IF(('1 - Cover page'!$B$9-M1720)= 7,"7", IF(('1 - Cover page'!$B$9-M1720)= 8,"8", IF(('1 - Cover page'!$B$9-M1720)= 9,"9", IF(('1 - Cover page'!$B$9-M1720)= 10,"10", IF(('1 - Cover page'!$B$9-M1720)= 11,"11", IF(('1 - Cover page'!$B$9-M1720)= 12,"12", IF(('1 - Cover page'!$B$9-M1720)= 13,"13", IF(('1 - Cover page'!$B$9-M1720)= 14,"14", IF(('1 - Cover page'!$B$9-M1720)= 15,"15",  ""))))))))))))))))</f>
        <v>0</v>
      </c>
      <c r="Z1720" t="str">
        <f>IF(('1 - Cover page'!$B$9-I1720)=0,"0", IF(('1 - Cover page'!$B$9-I1720)= 1,"1", IF(('1 - Cover page'!$B$9-I1720)= 2,"2", IF(('1 - Cover page'!$B$9-I1720)= 3,"3", IF(('1 - Cover page'!$B$9-I1720)= 4,"4", IF(('1 - Cover page'!$B$9-I1720)= 5,"5", IF(('1 - Cover page'!$B$9-I1720)= 6,"6", IF(('1 - Cover page'!$B$9-I1720)= 7,"7", IF(('1 - Cover page'!$B$9-I1720)= 8,"8", IF(('1 - Cover page'!$B$9-I1720)= 9,"9", IF(('1 - Cover page'!$B$9-I1720)= 10,"10", IF(('1 - Cover page'!$B$9-I1720)= 11,"11", IF(('1 - Cover page'!$B$9-I1720)= 12,"12", IF(('1 - Cover page'!$B$9-I1720)= 13,"13", IF(('1 - Cover page'!$B$9-I1720)= 14,"14", IF(('1 - Cover page'!$B$9-I1720)= 15,"15",  ""))))))))))))))))</f>
        <v>0</v>
      </c>
      <c r="AA1720" t="e">
        <f>VLOOKUP(E1720,'Age group'!$A$2:$B$7,2,TRUE)</f>
        <v>#N/A</v>
      </c>
    </row>
    <row r="1721" spans="1:27" ht="12.75" x14ac:dyDescent="0.2">
      <c r="A1721" s="30">
        <v>1718</v>
      </c>
      <c r="B1721" s="31"/>
      <c r="C1721" s="31"/>
      <c r="D1721" s="32"/>
      <c r="E1721" s="104"/>
      <c r="F1721" s="31"/>
      <c r="G1721" s="31"/>
      <c r="H1721" s="33"/>
      <c r="I1721" s="16"/>
      <c r="J1721" s="34"/>
      <c r="K1721" s="34"/>
      <c r="L1721" s="35"/>
      <c r="M1721" s="36"/>
      <c r="N1721" s="37"/>
      <c r="O1721" s="37"/>
      <c r="P1721" s="37"/>
      <c r="Q1721" s="38"/>
      <c r="R1721" s="38"/>
      <c r="S1721" s="37"/>
      <c r="T1721" s="39"/>
      <c r="U1721" s="39"/>
      <c r="V1721" s="40"/>
      <c r="X1721" t="str">
        <f>IF(('1 - Cover page'!$B$9-M1721)&lt;6,"&lt;=5 Days","&gt;5 Days")</f>
        <v>&lt;=5 Days</v>
      </c>
      <c r="Y1721" t="str">
        <f>IF(('1 - Cover page'!$B$9-M1721)=0,"0", IF(('1 - Cover page'!$B$9-M1721)= 1,"1", IF(('1 - Cover page'!$B$9-M1721)= 2,"2", IF(('1 - Cover page'!$B$9-M1721)= 3,"3", IF(('1 - Cover page'!$B$9-M1721)= 4,"4", IF(('1 - Cover page'!$B$9-M1721)= 5,"5", IF(('1 - Cover page'!$B$9-M1721)= 6,"6", IF(('1 - Cover page'!$B$9-M1721)= 7,"7", IF(('1 - Cover page'!$B$9-M1721)= 8,"8", IF(('1 - Cover page'!$B$9-M1721)= 9,"9", IF(('1 - Cover page'!$B$9-M1721)= 10,"10", IF(('1 - Cover page'!$B$9-M1721)= 11,"11", IF(('1 - Cover page'!$B$9-M1721)= 12,"12", IF(('1 - Cover page'!$B$9-M1721)= 13,"13", IF(('1 - Cover page'!$B$9-M1721)= 14,"14", IF(('1 - Cover page'!$B$9-M1721)= 15,"15",  ""))))))))))))))))</f>
        <v>0</v>
      </c>
      <c r="Z1721" t="str">
        <f>IF(('1 - Cover page'!$B$9-I1721)=0,"0", IF(('1 - Cover page'!$B$9-I1721)= 1,"1", IF(('1 - Cover page'!$B$9-I1721)= 2,"2", IF(('1 - Cover page'!$B$9-I1721)= 3,"3", IF(('1 - Cover page'!$B$9-I1721)= 4,"4", IF(('1 - Cover page'!$B$9-I1721)= 5,"5", IF(('1 - Cover page'!$B$9-I1721)= 6,"6", IF(('1 - Cover page'!$B$9-I1721)= 7,"7", IF(('1 - Cover page'!$B$9-I1721)= 8,"8", IF(('1 - Cover page'!$B$9-I1721)= 9,"9", IF(('1 - Cover page'!$B$9-I1721)= 10,"10", IF(('1 - Cover page'!$B$9-I1721)= 11,"11", IF(('1 - Cover page'!$B$9-I1721)= 12,"12", IF(('1 - Cover page'!$B$9-I1721)= 13,"13", IF(('1 - Cover page'!$B$9-I1721)= 14,"14", IF(('1 - Cover page'!$B$9-I1721)= 15,"15",  ""))))))))))))))))</f>
        <v>0</v>
      </c>
      <c r="AA1721" t="e">
        <f>VLOOKUP(E1721,'Age group'!$A$2:$B$7,2,TRUE)</f>
        <v>#N/A</v>
      </c>
    </row>
    <row r="1722" spans="1:27" ht="12.75" x14ac:dyDescent="0.2">
      <c r="A1722" s="30">
        <v>1719</v>
      </c>
      <c r="B1722" s="31"/>
      <c r="C1722" s="31"/>
      <c r="D1722" s="32"/>
      <c r="E1722" s="104"/>
      <c r="F1722" s="31"/>
      <c r="G1722" s="31"/>
      <c r="H1722" s="33"/>
      <c r="I1722" s="16"/>
      <c r="J1722" s="34"/>
      <c r="K1722" s="34"/>
      <c r="L1722" s="35"/>
      <c r="M1722" s="36"/>
      <c r="N1722" s="37"/>
      <c r="O1722" s="37"/>
      <c r="P1722" s="37"/>
      <c r="Q1722" s="38"/>
      <c r="R1722" s="38"/>
      <c r="S1722" s="37"/>
      <c r="T1722" s="39"/>
      <c r="U1722" s="39"/>
      <c r="V1722" s="40"/>
      <c r="X1722" t="str">
        <f>IF(('1 - Cover page'!$B$9-M1722)&lt;6,"&lt;=5 Days","&gt;5 Days")</f>
        <v>&lt;=5 Days</v>
      </c>
      <c r="Y1722" t="str">
        <f>IF(('1 - Cover page'!$B$9-M1722)=0,"0", IF(('1 - Cover page'!$B$9-M1722)= 1,"1", IF(('1 - Cover page'!$B$9-M1722)= 2,"2", IF(('1 - Cover page'!$B$9-M1722)= 3,"3", IF(('1 - Cover page'!$B$9-M1722)= 4,"4", IF(('1 - Cover page'!$B$9-M1722)= 5,"5", IF(('1 - Cover page'!$B$9-M1722)= 6,"6", IF(('1 - Cover page'!$B$9-M1722)= 7,"7", IF(('1 - Cover page'!$B$9-M1722)= 8,"8", IF(('1 - Cover page'!$B$9-M1722)= 9,"9", IF(('1 - Cover page'!$B$9-M1722)= 10,"10", IF(('1 - Cover page'!$B$9-M1722)= 11,"11", IF(('1 - Cover page'!$B$9-M1722)= 12,"12", IF(('1 - Cover page'!$B$9-M1722)= 13,"13", IF(('1 - Cover page'!$B$9-M1722)= 14,"14", IF(('1 - Cover page'!$B$9-M1722)= 15,"15",  ""))))))))))))))))</f>
        <v>0</v>
      </c>
      <c r="Z1722" t="str">
        <f>IF(('1 - Cover page'!$B$9-I1722)=0,"0", IF(('1 - Cover page'!$B$9-I1722)= 1,"1", IF(('1 - Cover page'!$B$9-I1722)= 2,"2", IF(('1 - Cover page'!$B$9-I1722)= 3,"3", IF(('1 - Cover page'!$B$9-I1722)= 4,"4", IF(('1 - Cover page'!$B$9-I1722)= 5,"5", IF(('1 - Cover page'!$B$9-I1722)= 6,"6", IF(('1 - Cover page'!$B$9-I1722)= 7,"7", IF(('1 - Cover page'!$B$9-I1722)= 8,"8", IF(('1 - Cover page'!$B$9-I1722)= 9,"9", IF(('1 - Cover page'!$B$9-I1722)= 10,"10", IF(('1 - Cover page'!$B$9-I1722)= 11,"11", IF(('1 - Cover page'!$B$9-I1722)= 12,"12", IF(('1 - Cover page'!$B$9-I1722)= 13,"13", IF(('1 - Cover page'!$B$9-I1722)= 14,"14", IF(('1 - Cover page'!$B$9-I1722)= 15,"15",  ""))))))))))))))))</f>
        <v>0</v>
      </c>
      <c r="AA1722" t="e">
        <f>VLOOKUP(E1722,'Age group'!$A$2:$B$7,2,TRUE)</f>
        <v>#N/A</v>
      </c>
    </row>
    <row r="1723" spans="1:27" ht="12.75" x14ac:dyDescent="0.2">
      <c r="A1723" s="30">
        <v>1720</v>
      </c>
      <c r="B1723" s="31"/>
      <c r="C1723" s="31"/>
      <c r="D1723" s="32"/>
      <c r="E1723" s="104"/>
      <c r="F1723" s="31"/>
      <c r="G1723" s="31"/>
      <c r="H1723" s="33"/>
      <c r="I1723" s="16"/>
      <c r="J1723" s="34"/>
      <c r="K1723" s="34"/>
      <c r="L1723" s="35"/>
      <c r="M1723" s="36"/>
      <c r="N1723" s="37"/>
      <c r="O1723" s="37"/>
      <c r="P1723" s="37"/>
      <c r="Q1723" s="38"/>
      <c r="R1723" s="38"/>
      <c r="S1723" s="37"/>
      <c r="T1723" s="39"/>
      <c r="U1723" s="39"/>
      <c r="V1723" s="40"/>
      <c r="X1723" t="str">
        <f>IF(('1 - Cover page'!$B$9-M1723)&lt;6,"&lt;=5 Days","&gt;5 Days")</f>
        <v>&lt;=5 Days</v>
      </c>
      <c r="Y1723" t="str">
        <f>IF(('1 - Cover page'!$B$9-M1723)=0,"0", IF(('1 - Cover page'!$B$9-M1723)= 1,"1", IF(('1 - Cover page'!$B$9-M1723)= 2,"2", IF(('1 - Cover page'!$B$9-M1723)= 3,"3", IF(('1 - Cover page'!$B$9-M1723)= 4,"4", IF(('1 - Cover page'!$B$9-M1723)= 5,"5", IF(('1 - Cover page'!$B$9-M1723)= 6,"6", IF(('1 - Cover page'!$B$9-M1723)= 7,"7", IF(('1 - Cover page'!$B$9-M1723)= 8,"8", IF(('1 - Cover page'!$B$9-M1723)= 9,"9", IF(('1 - Cover page'!$B$9-M1723)= 10,"10", IF(('1 - Cover page'!$B$9-M1723)= 11,"11", IF(('1 - Cover page'!$B$9-M1723)= 12,"12", IF(('1 - Cover page'!$B$9-M1723)= 13,"13", IF(('1 - Cover page'!$B$9-M1723)= 14,"14", IF(('1 - Cover page'!$B$9-M1723)= 15,"15",  ""))))))))))))))))</f>
        <v>0</v>
      </c>
      <c r="Z1723" t="str">
        <f>IF(('1 - Cover page'!$B$9-I1723)=0,"0", IF(('1 - Cover page'!$B$9-I1723)= 1,"1", IF(('1 - Cover page'!$B$9-I1723)= 2,"2", IF(('1 - Cover page'!$B$9-I1723)= 3,"3", IF(('1 - Cover page'!$B$9-I1723)= 4,"4", IF(('1 - Cover page'!$B$9-I1723)= 5,"5", IF(('1 - Cover page'!$B$9-I1723)= 6,"6", IF(('1 - Cover page'!$B$9-I1723)= 7,"7", IF(('1 - Cover page'!$B$9-I1723)= 8,"8", IF(('1 - Cover page'!$B$9-I1723)= 9,"9", IF(('1 - Cover page'!$B$9-I1723)= 10,"10", IF(('1 - Cover page'!$B$9-I1723)= 11,"11", IF(('1 - Cover page'!$B$9-I1723)= 12,"12", IF(('1 - Cover page'!$B$9-I1723)= 13,"13", IF(('1 - Cover page'!$B$9-I1723)= 14,"14", IF(('1 - Cover page'!$B$9-I1723)= 15,"15",  ""))))))))))))))))</f>
        <v>0</v>
      </c>
      <c r="AA1723" t="e">
        <f>VLOOKUP(E1723,'Age group'!$A$2:$B$7,2,TRUE)</f>
        <v>#N/A</v>
      </c>
    </row>
    <row r="1724" spans="1:27" ht="12.75" x14ac:dyDescent="0.2">
      <c r="A1724" s="30">
        <v>1721</v>
      </c>
      <c r="B1724" s="31"/>
      <c r="C1724" s="31"/>
      <c r="D1724" s="32"/>
      <c r="E1724" s="104"/>
      <c r="F1724" s="31"/>
      <c r="G1724" s="31"/>
      <c r="H1724" s="33"/>
      <c r="I1724" s="16"/>
      <c r="J1724" s="34"/>
      <c r="K1724" s="34"/>
      <c r="L1724" s="35"/>
      <c r="M1724" s="36"/>
      <c r="N1724" s="37"/>
      <c r="O1724" s="37"/>
      <c r="P1724" s="37"/>
      <c r="Q1724" s="38"/>
      <c r="R1724" s="38"/>
      <c r="S1724" s="37"/>
      <c r="T1724" s="39"/>
      <c r="U1724" s="39"/>
      <c r="V1724" s="40"/>
      <c r="X1724" t="str">
        <f>IF(('1 - Cover page'!$B$9-M1724)&lt;6,"&lt;=5 Days","&gt;5 Days")</f>
        <v>&lt;=5 Days</v>
      </c>
      <c r="Y1724" t="str">
        <f>IF(('1 - Cover page'!$B$9-M1724)=0,"0", IF(('1 - Cover page'!$B$9-M1724)= 1,"1", IF(('1 - Cover page'!$B$9-M1724)= 2,"2", IF(('1 - Cover page'!$B$9-M1724)= 3,"3", IF(('1 - Cover page'!$B$9-M1724)= 4,"4", IF(('1 - Cover page'!$B$9-M1724)= 5,"5", IF(('1 - Cover page'!$B$9-M1724)= 6,"6", IF(('1 - Cover page'!$B$9-M1724)= 7,"7", IF(('1 - Cover page'!$B$9-M1724)= 8,"8", IF(('1 - Cover page'!$B$9-M1724)= 9,"9", IF(('1 - Cover page'!$B$9-M1724)= 10,"10", IF(('1 - Cover page'!$B$9-M1724)= 11,"11", IF(('1 - Cover page'!$B$9-M1724)= 12,"12", IF(('1 - Cover page'!$B$9-M1724)= 13,"13", IF(('1 - Cover page'!$B$9-M1724)= 14,"14", IF(('1 - Cover page'!$B$9-M1724)= 15,"15",  ""))))))))))))))))</f>
        <v>0</v>
      </c>
      <c r="Z1724" t="str">
        <f>IF(('1 - Cover page'!$B$9-I1724)=0,"0", IF(('1 - Cover page'!$B$9-I1724)= 1,"1", IF(('1 - Cover page'!$B$9-I1724)= 2,"2", IF(('1 - Cover page'!$B$9-I1724)= 3,"3", IF(('1 - Cover page'!$B$9-I1724)= 4,"4", IF(('1 - Cover page'!$B$9-I1724)= 5,"5", IF(('1 - Cover page'!$B$9-I1724)= 6,"6", IF(('1 - Cover page'!$B$9-I1724)= 7,"7", IF(('1 - Cover page'!$B$9-I1724)= 8,"8", IF(('1 - Cover page'!$B$9-I1724)= 9,"9", IF(('1 - Cover page'!$B$9-I1724)= 10,"10", IF(('1 - Cover page'!$B$9-I1724)= 11,"11", IF(('1 - Cover page'!$B$9-I1724)= 12,"12", IF(('1 - Cover page'!$B$9-I1724)= 13,"13", IF(('1 - Cover page'!$B$9-I1724)= 14,"14", IF(('1 - Cover page'!$B$9-I1724)= 15,"15",  ""))))))))))))))))</f>
        <v>0</v>
      </c>
      <c r="AA1724" t="e">
        <f>VLOOKUP(E1724,'Age group'!$A$2:$B$7,2,TRUE)</f>
        <v>#N/A</v>
      </c>
    </row>
    <row r="1725" spans="1:27" ht="12.75" x14ac:dyDescent="0.2">
      <c r="A1725" s="30">
        <v>1722</v>
      </c>
      <c r="B1725" s="31"/>
      <c r="C1725" s="31"/>
      <c r="D1725" s="32"/>
      <c r="E1725" s="104"/>
      <c r="F1725" s="31"/>
      <c r="G1725" s="31"/>
      <c r="H1725" s="33"/>
      <c r="I1725" s="16"/>
      <c r="J1725" s="34"/>
      <c r="K1725" s="34"/>
      <c r="L1725" s="35"/>
      <c r="M1725" s="36"/>
      <c r="N1725" s="37"/>
      <c r="O1725" s="37"/>
      <c r="P1725" s="37"/>
      <c r="Q1725" s="38"/>
      <c r="R1725" s="38"/>
      <c r="S1725" s="37"/>
      <c r="T1725" s="39"/>
      <c r="U1725" s="39"/>
      <c r="V1725" s="40"/>
      <c r="X1725" t="str">
        <f>IF(('1 - Cover page'!$B$9-M1725)&lt;6,"&lt;=5 Days","&gt;5 Days")</f>
        <v>&lt;=5 Days</v>
      </c>
      <c r="Y1725" t="str">
        <f>IF(('1 - Cover page'!$B$9-M1725)=0,"0", IF(('1 - Cover page'!$B$9-M1725)= 1,"1", IF(('1 - Cover page'!$B$9-M1725)= 2,"2", IF(('1 - Cover page'!$B$9-M1725)= 3,"3", IF(('1 - Cover page'!$B$9-M1725)= 4,"4", IF(('1 - Cover page'!$B$9-M1725)= 5,"5", IF(('1 - Cover page'!$B$9-M1725)= 6,"6", IF(('1 - Cover page'!$B$9-M1725)= 7,"7", IF(('1 - Cover page'!$B$9-M1725)= 8,"8", IF(('1 - Cover page'!$B$9-M1725)= 9,"9", IF(('1 - Cover page'!$B$9-M1725)= 10,"10", IF(('1 - Cover page'!$B$9-M1725)= 11,"11", IF(('1 - Cover page'!$B$9-M1725)= 12,"12", IF(('1 - Cover page'!$B$9-M1725)= 13,"13", IF(('1 - Cover page'!$B$9-M1725)= 14,"14", IF(('1 - Cover page'!$B$9-M1725)= 15,"15",  ""))))))))))))))))</f>
        <v>0</v>
      </c>
      <c r="Z1725" t="str">
        <f>IF(('1 - Cover page'!$B$9-I1725)=0,"0", IF(('1 - Cover page'!$B$9-I1725)= 1,"1", IF(('1 - Cover page'!$B$9-I1725)= 2,"2", IF(('1 - Cover page'!$B$9-I1725)= 3,"3", IF(('1 - Cover page'!$B$9-I1725)= 4,"4", IF(('1 - Cover page'!$B$9-I1725)= 5,"5", IF(('1 - Cover page'!$B$9-I1725)= 6,"6", IF(('1 - Cover page'!$B$9-I1725)= 7,"7", IF(('1 - Cover page'!$B$9-I1725)= 8,"8", IF(('1 - Cover page'!$B$9-I1725)= 9,"9", IF(('1 - Cover page'!$B$9-I1725)= 10,"10", IF(('1 - Cover page'!$B$9-I1725)= 11,"11", IF(('1 - Cover page'!$B$9-I1725)= 12,"12", IF(('1 - Cover page'!$B$9-I1725)= 13,"13", IF(('1 - Cover page'!$B$9-I1725)= 14,"14", IF(('1 - Cover page'!$B$9-I1725)= 15,"15",  ""))))))))))))))))</f>
        <v>0</v>
      </c>
      <c r="AA1725" t="e">
        <f>VLOOKUP(E1725,'Age group'!$A$2:$B$7,2,TRUE)</f>
        <v>#N/A</v>
      </c>
    </row>
    <row r="1726" spans="1:27" ht="12.75" x14ac:dyDescent="0.2">
      <c r="A1726" s="30">
        <v>1723</v>
      </c>
      <c r="B1726" s="31"/>
      <c r="C1726" s="31"/>
      <c r="D1726" s="32"/>
      <c r="E1726" s="104"/>
      <c r="F1726" s="31"/>
      <c r="G1726" s="31"/>
      <c r="H1726" s="33"/>
      <c r="I1726" s="16"/>
      <c r="J1726" s="34"/>
      <c r="K1726" s="34"/>
      <c r="L1726" s="35"/>
      <c r="M1726" s="36"/>
      <c r="N1726" s="37"/>
      <c r="O1726" s="37"/>
      <c r="P1726" s="37"/>
      <c r="Q1726" s="38"/>
      <c r="R1726" s="38"/>
      <c r="S1726" s="37"/>
      <c r="T1726" s="39"/>
      <c r="U1726" s="39"/>
      <c r="V1726" s="40"/>
      <c r="X1726" t="str">
        <f>IF(('1 - Cover page'!$B$9-M1726)&lt;6,"&lt;=5 Days","&gt;5 Days")</f>
        <v>&lt;=5 Days</v>
      </c>
      <c r="Y1726" t="str">
        <f>IF(('1 - Cover page'!$B$9-M1726)=0,"0", IF(('1 - Cover page'!$B$9-M1726)= 1,"1", IF(('1 - Cover page'!$B$9-M1726)= 2,"2", IF(('1 - Cover page'!$B$9-M1726)= 3,"3", IF(('1 - Cover page'!$B$9-M1726)= 4,"4", IF(('1 - Cover page'!$B$9-M1726)= 5,"5", IF(('1 - Cover page'!$B$9-M1726)= 6,"6", IF(('1 - Cover page'!$B$9-M1726)= 7,"7", IF(('1 - Cover page'!$B$9-M1726)= 8,"8", IF(('1 - Cover page'!$B$9-M1726)= 9,"9", IF(('1 - Cover page'!$B$9-M1726)= 10,"10", IF(('1 - Cover page'!$B$9-M1726)= 11,"11", IF(('1 - Cover page'!$B$9-M1726)= 12,"12", IF(('1 - Cover page'!$B$9-M1726)= 13,"13", IF(('1 - Cover page'!$B$9-M1726)= 14,"14", IF(('1 - Cover page'!$B$9-M1726)= 15,"15",  ""))))))))))))))))</f>
        <v>0</v>
      </c>
      <c r="Z1726" t="str">
        <f>IF(('1 - Cover page'!$B$9-I1726)=0,"0", IF(('1 - Cover page'!$B$9-I1726)= 1,"1", IF(('1 - Cover page'!$B$9-I1726)= 2,"2", IF(('1 - Cover page'!$B$9-I1726)= 3,"3", IF(('1 - Cover page'!$B$9-I1726)= 4,"4", IF(('1 - Cover page'!$B$9-I1726)= 5,"5", IF(('1 - Cover page'!$B$9-I1726)= 6,"6", IF(('1 - Cover page'!$B$9-I1726)= 7,"7", IF(('1 - Cover page'!$B$9-I1726)= 8,"8", IF(('1 - Cover page'!$B$9-I1726)= 9,"9", IF(('1 - Cover page'!$B$9-I1726)= 10,"10", IF(('1 - Cover page'!$B$9-I1726)= 11,"11", IF(('1 - Cover page'!$B$9-I1726)= 12,"12", IF(('1 - Cover page'!$B$9-I1726)= 13,"13", IF(('1 - Cover page'!$B$9-I1726)= 14,"14", IF(('1 - Cover page'!$B$9-I1726)= 15,"15",  ""))))))))))))))))</f>
        <v>0</v>
      </c>
      <c r="AA1726" t="e">
        <f>VLOOKUP(E1726,'Age group'!$A$2:$B$7,2,TRUE)</f>
        <v>#N/A</v>
      </c>
    </row>
    <row r="1727" spans="1:27" ht="12.75" x14ac:dyDescent="0.2">
      <c r="A1727" s="30">
        <v>1724</v>
      </c>
      <c r="B1727" s="31"/>
      <c r="C1727" s="31"/>
      <c r="D1727" s="32"/>
      <c r="E1727" s="104"/>
      <c r="F1727" s="31"/>
      <c r="G1727" s="31"/>
      <c r="H1727" s="33"/>
      <c r="I1727" s="16"/>
      <c r="J1727" s="34"/>
      <c r="K1727" s="34"/>
      <c r="L1727" s="35"/>
      <c r="M1727" s="36"/>
      <c r="N1727" s="37"/>
      <c r="O1727" s="37"/>
      <c r="P1727" s="37"/>
      <c r="Q1727" s="38"/>
      <c r="R1727" s="38"/>
      <c r="S1727" s="37"/>
      <c r="T1727" s="39"/>
      <c r="U1727" s="39"/>
      <c r="V1727" s="40"/>
      <c r="X1727" t="str">
        <f>IF(('1 - Cover page'!$B$9-M1727)&lt;6,"&lt;=5 Days","&gt;5 Days")</f>
        <v>&lt;=5 Days</v>
      </c>
      <c r="Y1727" t="str">
        <f>IF(('1 - Cover page'!$B$9-M1727)=0,"0", IF(('1 - Cover page'!$B$9-M1727)= 1,"1", IF(('1 - Cover page'!$B$9-M1727)= 2,"2", IF(('1 - Cover page'!$B$9-M1727)= 3,"3", IF(('1 - Cover page'!$B$9-M1727)= 4,"4", IF(('1 - Cover page'!$B$9-M1727)= 5,"5", IF(('1 - Cover page'!$B$9-M1727)= 6,"6", IF(('1 - Cover page'!$B$9-M1727)= 7,"7", IF(('1 - Cover page'!$B$9-M1727)= 8,"8", IF(('1 - Cover page'!$B$9-M1727)= 9,"9", IF(('1 - Cover page'!$B$9-M1727)= 10,"10", IF(('1 - Cover page'!$B$9-M1727)= 11,"11", IF(('1 - Cover page'!$B$9-M1727)= 12,"12", IF(('1 - Cover page'!$B$9-M1727)= 13,"13", IF(('1 - Cover page'!$B$9-M1727)= 14,"14", IF(('1 - Cover page'!$B$9-M1727)= 15,"15",  ""))))))))))))))))</f>
        <v>0</v>
      </c>
      <c r="Z1727" t="str">
        <f>IF(('1 - Cover page'!$B$9-I1727)=0,"0", IF(('1 - Cover page'!$B$9-I1727)= 1,"1", IF(('1 - Cover page'!$B$9-I1727)= 2,"2", IF(('1 - Cover page'!$B$9-I1727)= 3,"3", IF(('1 - Cover page'!$B$9-I1727)= 4,"4", IF(('1 - Cover page'!$B$9-I1727)= 5,"5", IF(('1 - Cover page'!$B$9-I1727)= 6,"6", IF(('1 - Cover page'!$B$9-I1727)= 7,"7", IF(('1 - Cover page'!$B$9-I1727)= 8,"8", IF(('1 - Cover page'!$B$9-I1727)= 9,"9", IF(('1 - Cover page'!$B$9-I1727)= 10,"10", IF(('1 - Cover page'!$B$9-I1727)= 11,"11", IF(('1 - Cover page'!$B$9-I1727)= 12,"12", IF(('1 - Cover page'!$B$9-I1727)= 13,"13", IF(('1 - Cover page'!$B$9-I1727)= 14,"14", IF(('1 - Cover page'!$B$9-I1727)= 15,"15",  ""))))))))))))))))</f>
        <v>0</v>
      </c>
      <c r="AA1727" t="e">
        <f>VLOOKUP(E1727,'Age group'!$A$2:$B$7,2,TRUE)</f>
        <v>#N/A</v>
      </c>
    </row>
    <row r="1728" spans="1:27" ht="12.75" x14ac:dyDescent="0.2">
      <c r="A1728" s="30">
        <v>1725</v>
      </c>
      <c r="B1728" s="31"/>
      <c r="C1728" s="31"/>
      <c r="D1728" s="32"/>
      <c r="E1728" s="104"/>
      <c r="F1728" s="31"/>
      <c r="G1728" s="31"/>
      <c r="H1728" s="33"/>
      <c r="I1728" s="16"/>
      <c r="J1728" s="34"/>
      <c r="K1728" s="34"/>
      <c r="L1728" s="35"/>
      <c r="M1728" s="36"/>
      <c r="N1728" s="37"/>
      <c r="O1728" s="37"/>
      <c r="P1728" s="37"/>
      <c r="Q1728" s="38"/>
      <c r="R1728" s="38"/>
      <c r="S1728" s="37"/>
      <c r="T1728" s="39"/>
      <c r="U1728" s="39"/>
      <c r="V1728" s="40"/>
      <c r="X1728" t="str">
        <f>IF(('1 - Cover page'!$B$9-M1728)&lt;6,"&lt;=5 Days","&gt;5 Days")</f>
        <v>&lt;=5 Days</v>
      </c>
      <c r="Y1728" t="str">
        <f>IF(('1 - Cover page'!$B$9-M1728)=0,"0", IF(('1 - Cover page'!$B$9-M1728)= 1,"1", IF(('1 - Cover page'!$B$9-M1728)= 2,"2", IF(('1 - Cover page'!$B$9-M1728)= 3,"3", IF(('1 - Cover page'!$B$9-M1728)= 4,"4", IF(('1 - Cover page'!$B$9-M1728)= 5,"5", IF(('1 - Cover page'!$B$9-M1728)= 6,"6", IF(('1 - Cover page'!$B$9-M1728)= 7,"7", IF(('1 - Cover page'!$B$9-M1728)= 8,"8", IF(('1 - Cover page'!$B$9-M1728)= 9,"9", IF(('1 - Cover page'!$B$9-M1728)= 10,"10", IF(('1 - Cover page'!$B$9-M1728)= 11,"11", IF(('1 - Cover page'!$B$9-M1728)= 12,"12", IF(('1 - Cover page'!$B$9-M1728)= 13,"13", IF(('1 - Cover page'!$B$9-M1728)= 14,"14", IF(('1 - Cover page'!$B$9-M1728)= 15,"15",  ""))))))))))))))))</f>
        <v>0</v>
      </c>
      <c r="Z1728" t="str">
        <f>IF(('1 - Cover page'!$B$9-I1728)=0,"0", IF(('1 - Cover page'!$B$9-I1728)= 1,"1", IF(('1 - Cover page'!$B$9-I1728)= 2,"2", IF(('1 - Cover page'!$B$9-I1728)= 3,"3", IF(('1 - Cover page'!$B$9-I1728)= 4,"4", IF(('1 - Cover page'!$B$9-I1728)= 5,"5", IF(('1 - Cover page'!$B$9-I1728)= 6,"6", IF(('1 - Cover page'!$B$9-I1728)= 7,"7", IF(('1 - Cover page'!$B$9-I1728)= 8,"8", IF(('1 - Cover page'!$B$9-I1728)= 9,"9", IF(('1 - Cover page'!$B$9-I1728)= 10,"10", IF(('1 - Cover page'!$B$9-I1728)= 11,"11", IF(('1 - Cover page'!$B$9-I1728)= 12,"12", IF(('1 - Cover page'!$B$9-I1728)= 13,"13", IF(('1 - Cover page'!$B$9-I1728)= 14,"14", IF(('1 - Cover page'!$B$9-I1728)= 15,"15",  ""))))))))))))))))</f>
        <v>0</v>
      </c>
      <c r="AA1728" t="e">
        <f>VLOOKUP(E1728,'Age group'!$A$2:$B$7,2,TRUE)</f>
        <v>#N/A</v>
      </c>
    </row>
    <row r="1729" spans="1:27" ht="12.75" x14ac:dyDescent="0.2">
      <c r="A1729" s="30">
        <v>1726</v>
      </c>
      <c r="B1729" s="31"/>
      <c r="C1729" s="31"/>
      <c r="D1729" s="32"/>
      <c r="E1729" s="104"/>
      <c r="F1729" s="31"/>
      <c r="G1729" s="31"/>
      <c r="H1729" s="33"/>
      <c r="I1729" s="16"/>
      <c r="J1729" s="34"/>
      <c r="K1729" s="34"/>
      <c r="L1729" s="35"/>
      <c r="M1729" s="36"/>
      <c r="N1729" s="37"/>
      <c r="O1729" s="37"/>
      <c r="P1729" s="37"/>
      <c r="Q1729" s="38"/>
      <c r="R1729" s="38"/>
      <c r="S1729" s="37"/>
      <c r="T1729" s="39"/>
      <c r="U1729" s="39"/>
      <c r="V1729" s="40"/>
      <c r="X1729" t="str">
        <f>IF(('1 - Cover page'!$B$9-M1729)&lt;6,"&lt;=5 Days","&gt;5 Days")</f>
        <v>&lt;=5 Days</v>
      </c>
      <c r="Y1729" t="str">
        <f>IF(('1 - Cover page'!$B$9-M1729)=0,"0", IF(('1 - Cover page'!$B$9-M1729)= 1,"1", IF(('1 - Cover page'!$B$9-M1729)= 2,"2", IF(('1 - Cover page'!$B$9-M1729)= 3,"3", IF(('1 - Cover page'!$B$9-M1729)= 4,"4", IF(('1 - Cover page'!$B$9-M1729)= 5,"5", IF(('1 - Cover page'!$B$9-M1729)= 6,"6", IF(('1 - Cover page'!$B$9-M1729)= 7,"7", IF(('1 - Cover page'!$B$9-M1729)= 8,"8", IF(('1 - Cover page'!$B$9-M1729)= 9,"9", IF(('1 - Cover page'!$B$9-M1729)= 10,"10", IF(('1 - Cover page'!$B$9-M1729)= 11,"11", IF(('1 - Cover page'!$B$9-M1729)= 12,"12", IF(('1 - Cover page'!$B$9-M1729)= 13,"13", IF(('1 - Cover page'!$B$9-M1729)= 14,"14", IF(('1 - Cover page'!$B$9-M1729)= 15,"15",  ""))))))))))))))))</f>
        <v>0</v>
      </c>
      <c r="Z1729" t="str">
        <f>IF(('1 - Cover page'!$B$9-I1729)=0,"0", IF(('1 - Cover page'!$B$9-I1729)= 1,"1", IF(('1 - Cover page'!$B$9-I1729)= 2,"2", IF(('1 - Cover page'!$B$9-I1729)= 3,"3", IF(('1 - Cover page'!$B$9-I1729)= 4,"4", IF(('1 - Cover page'!$B$9-I1729)= 5,"5", IF(('1 - Cover page'!$B$9-I1729)= 6,"6", IF(('1 - Cover page'!$B$9-I1729)= 7,"7", IF(('1 - Cover page'!$B$9-I1729)= 8,"8", IF(('1 - Cover page'!$B$9-I1729)= 9,"9", IF(('1 - Cover page'!$B$9-I1729)= 10,"10", IF(('1 - Cover page'!$B$9-I1729)= 11,"11", IF(('1 - Cover page'!$B$9-I1729)= 12,"12", IF(('1 - Cover page'!$B$9-I1729)= 13,"13", IF(('1 - Cover page'!$B$9-I1729)= 14,"14", IF(('1 - Cover page'!$B$9-I1729)= 15,"15",  ""))))))))))))))))</f>
        <v>0</v>
      </c>
      <c r="AA1729" t="e">
        <f>VLOOKUP(E1729,'Age group'!$A$2:$B$7,2,TRUE)</f>
        <v>#N/A</v>
      </c>
    </row>
    <row r="1730" spans="1:27" ht="12.75" x14ac:dyDescent="0.2">
      <c r="A1730" s="30">
        <v>1727</v>
      </c>
      <c r="B1730" s="31"/>
      <c r="C1730" s="31"/>
      <c r="D1730" s="32"/>
      <c r="E1730" s="104"/>
      <c r="F1730" s="31"/>
      <c r="G1730" s="31"/>
      <c r="H1730" s="33"/>
      <c r="I1730" s="16"/>
      <c r="J1730" s="34"/>
      <c r="K1730" s="34"/>
      <c r="L1730" s="35"/>
      <c r="M1730" s="36"/>
      <c r="N1730" s="37"/>
      <c r="O1730" s="37"/>
      <c r="P1730" s="37"/>
      <c r="Q1730" s="38"/>
      <c r="R1730" s="38"/>
      <c r="S1730" s="37"/>
      <c r="T1730" s="39"/>
      <c r="U1730" s="39"/>
      <c r="V1730" s="40"/>
      <c r="X1730" t="str">
        <f>IF(('1 - Cover page'!$B$9-M1730)&lt;6,"&lt;=5 Days","&gt;5 Days")</f>
        <v>&lt;=5 Days</v>
      </c>
      <c r="Y1730" t="str">
        <f>IF(('1 - Cover page'!$B$9-M1730)=0,"0", IF(('1 - Cover page'!$B$9-M1730)= 1,"1", IF(('1 - Cover page'!$B$9-M1730)= 2,"2", IF(('1 - Cover page'!$B$9-M1730)= 3,"3", IF(('1 - Cover page'!$B$9-M1730)= 4,"4", IF(('1 - Cover page'!$B$9-M1730)= 5,"5", IF(('1 - Cover page'!$B$9-M1730)= 6,"6", IF(('1 - Cover page'!$B$9-M1730)= 7,"7", IF(('1 - Cover page'!$B$9-M1730)= 8,"8", IF(('1 - Cover page'!$B$9-M1730)= 9,"9", IF(('1 - Cover page'!$B$9-M1730)= 10,"10", IF(('1 - Cover page'!$B$9-M1730)= 11,"11", IF(('1 - Cover page'!$B$9-M1730)= 12,"12", IF(('1 - Cover page'!$B$9-M1730)= 13,"13", IF(('1 - Cover page'!$B$9-M1730)= 14,"14", IF(('1 - Cover page'!$B$9-M1730)= 15,"15",  ""))))))))))))))))</f>
        <v>0</v>
      </c>
      <c r="Z1730" t="str">
        <f>IF(('1 - Cover page'!$B$9-I1730)=0,"0", IF(('1 - Cover page'!$B$9-I1730)= 1,"1", IF(('1 - Cover page'!$B$9-I1730)= 2,"2", IF(('1 - Cover page'!$B$9-I1730)= 3,"3", IF(('1 - Cover page'!$B$9-I1730)= 4,"4", IF(('1 - Cover page'!$B$9-I1730)= 5,"5", IF(('1 - Cover page'!$B$9-I1730)= 6,"6", IF(('1 - Cover page'!$B$9-I1730)= 7,"7", IF(('1 - Cover page'!$B$9-I1730)= 8,"8", IF(('1 - Cover page'!$B$9-I1730)= 9,"9", IF(('1 - Cover page'!$B$9-I1730)= 10,"10", IF(('1 - Cover page'!$B$9-I1730)= 11,"11", IF(('1 - Cover page'!$B$9-I1730)= 12,"12", IF(('1 - Cover page'!$B$9-I1730)= 13,"13", IF(('1 - Cover page'!$B$9-I1730)= 14,"14", IF(('1 - Cover page'!$B$9-I1730)= 15,"15",  ""))))))))))))))))</f>
        <v>0</v>
      </c>
      <c r="AA1730" t="e">
        <f>VLOOKUP(E1730,'Age group'!$A$2:$B$7,2,TRUE)</f>
        <v>#N/A</v>
      </c>
    </row>
    <row r="1731" spans="1:27" ht="12.75" x14ac:dyDescent="0.2">
      <c r="A1731" s="30">
        <v>1728</v>
      </c>
      <c r="B1731" s="31"/>
      <c r="C1731" s="31"/>
      <c r="D1731" s="32"/>
      <c r="E1731" s="104"/>
      <c r="F1731" s="31"/>
      <c r="G1731" s="31"/>
      <c r="H1731" s="33"/>
      <c r="I1731" s="16"/>
      <c r="J1731" s="34"/>
      <c r="K1731" s="34"/>
      <c r="L1731" s="35"/>
      <c r="M1731" s="36"/>
      <c r="N1731" s="37"/>
      <c r="O1731" s="37"/>
      <c r="P1731" s="37"/>
      <c r="Q1731" s="38"/>
      <c r="R1731" s="38"/>
      <c r="S1731" s="37"/>
      <c r="T1731" s="39"/>
      <c r="U1731" s="39"/>
      <c r="V1731" s="40"/>
      <c r="X1731" t="str">
        <f>IF(('1 - Cover page'!$B$9-M1731)&lt;6,"&lt;=5 Days","&gt;5 Days")</f>
        <v>&lt;=5 Days</v>
      </c>
      <c r="Y1731" t="str">
        <f>IF(('1 - Cover page'!$B$9-M1731)=0,"0", IF(('1 - Cover page'!$B$9-M1731)= 1,"1", IF(('1 - Cover page'!$B$9-M1731)= 2,"2", IF(('1 - Cover page'!$B$9-M1731)= 3,"3", IF(('1 - Cover page'!$B$9-M1731)= 4,"4", IF(('1 - Cover page'!$B$9-M1731)= 5,"5", IF(('1 - Cover page'!$B$9-M1731)= 6,"6", IF(('1 - Cover page'!$B$9-M1731)= 7,"7", IF(('1 - Cover page'!$B$9-M1731)= 8,"8", IF(('1 - Cover page'!$B$9-M1731)= 9,"9", IF(('1 - Cover page'!$B$9-M1731)= 10,"10", IF(('1 - Cover page'!$B$9-M1731)= 11,"11", IF(('1 - Cover page'!$B$9-M1731)= 12,"12", IF(('1 - Cover page'!$B$9-M1731)= 13,"13", IF(('1 - Cover page'!$B$9-M1731)= 14,"14", IF(('1 - Cover page'!$B$9-M1731)= 15,"15",  ""))))))))))))))))</f>
        <v>0</v>
      </c>
      <c r="Z1731" t="str">
        <f>IF(('1 - Cover page'!$B$9-I1731)=0,"0", IF(('1 - Cover page'!$B$9-I1731)= 1,"1", IF(('1 - Cover page'!$B$9-I1731)= 2,"2", IF(('1 - Cover page'!$B$9-I1731)= 3,"3", IF(('1 - Cover page'!$B$9-I1731)= 4,"4", IF(('1 - Cover page'!$B$9-I1731)= 5,"5", IF(('1 - Cover page'!$B$9-I1731)= 6,"6", IF(('1 - Cover page'!$B$9-I1731)= 7,"7", IF(('1 - Cover page'!$B$9-I1731)= 8,"8", IF(('1 - Cover page'!$B$9-I1731)= 9,"9", IF(('1 - Cover page'!$B$9-I1731)= 10,"10", IF(('1 - Cover page'!$B$9-I1731)= 11,"11", IF(('1 - Cover page'!$B$9-I1731)= 12,"12", IF(('1 - Cover page'!$B$9-I1731)= 13,"13", IF(('1 - Cover page'!$B$9-I1731)= 14,"14", IF(('1 - Cover page'!$B$9-I1731)= 15,"15",  ""))))))))))))))))</f>
        <v>0</v>
      </c>
      <c r="AA1731" t="e">
        <f>VLOOKUP(E1731,'Age group'!$A$2:$B$7,2,TRUE)</f>
        <v>#N/A</v>
      </c>
    </row>
    <row r="1732" spans="1:27" ht="12.75" x14ac:dyDescent="0.2">
      <c r="A1732" s="30">
        <v>1729</v>
      </c>
      <c r="B1732" s="31"/>
      <c r="C1732" s="31"/>
      <c r="D1732" s="32"/>
      <c r="E1732" s="104"/>
      <c r="F1732" s="31"/>
      <c r="G1732" s="31"/>
      <c r="H1732" s="33"/>
      <c r="I1732" s="16"/>
      <c r="J1732" s="34"/>
      <c r="K1732" s="34"/>
      <c r="L1732" s="35"/>
      <c r="M1732" s="36"/>
      <c r="N1732" s="37"/>
      <c r="O1732" s="37"/>
      <c r="P1732" s="37"/>
      <c r="Q1732" s="38"/>
      <c r="R1732" s="38"/>
      <c r="S1732" s="37"/>
      <c r="T1732" s="39"/>
      <c r="U1732" s="39"/>
      <c r="V1732" s="40"/>
      <c r="X1732" t="str">
        <f>IF(('1 - Cover page'!$B$9-M1732)&lt;6,"&lt;=5 Days","&gt;5 Days")</f>
        <v>&lt;=5 Days</v>
      </c>
      <c r="Y1732" t="str">
        <f>IF(('1 - Cover page'!$B$9-M1732)=0,"0", IF(('1 - Cover page'!$B$9-M1732)= 1,"1", IF(('1 - Cover page'!$B$9-M1732)= 2,"2", IF(('1 - Cover page'!$B$9-M1732)= 3,"3", IF(('1 - Cover page'!$B$9-M1732)= 4,"4", IF(('1 - Cover page'!$B$9-M1732)= 5,"5", IF(('1 - Cover page'!$B$9-M1732)= 6,"6", IF(('1 - Cover page'!$B$9-M1732)= 7,"7", IF(('1 - Cover page'!$B$9-M1732)= 8,"8", IF(('1 - Cover page'!$B$9-M1732)= 9,"9", IF(('1 - Cover page'!$B$9-M1732)= 10,"10", IF(('1 - Cover page'!$B$9-M1732)= 11,"11", IF(('1 - Cover page'!$B$9-M1732)= 12,"12", IF(('1 - Cover page'!$B$9-M1732)= 13,"13", IF(('1 - Cover page'!$B$9-M1732)= 14,"14", IF(('1 - Cover page'!$B$9-M1732)= 15,"15",  ""))))))))))))))))</f>
        <v>0</v>
      </c>
      <c r="Z1732" t="str">
        <f>IF(('1 - Cover page'!$B$9-I1732)=0,"0", IF(('1 - Cover page'!$B$9-I1732)= 1,"1", IF(('1 - Cover page'!$B$9-I1732)= 2,"2", IF(('1 - Cover page'!$B$9-I1732)= 3,"3", IF(('1 - Cover page'!$B$9-I1732)= 4,"4", IF(('1 - Cover page'!$B$9-I1732)= 5,"5", IF(('1 - Cover page'!$B$9-I1732)= 6,"6", IF(('1 - Cover page'!$B$9-I1732)= 7,"7", IF(('1 - Cover page'!$B$9-I1732)= 8,"8", IF(('1 - Cover page'!$B$9-I1732)= 9,"9", IF(('1 - Cover page'!$B$9-I1732)= 10,"10", IF(('1 - Cover page'!$B$9-I1732)= 11,"11", IF(('1 - Cover page'!$B$9-I1732)= 12,"12", IF(('1 - Cover page'!$B$9-I1732)= 13,"13", IF(('1 - Cover page'!$B$9-I1732)= 14,"14", IF(('1 - Cover page'!$B$9-I1732)= 15,"15",  ""))))))))))))))))</f>
        <v>0</v>
      </c>
      <c r="AA1732" t="e">
        <f>VLOOKUP(E1732,'Age group'!$A$2:$B$7,2,TRUE)</f>
        <v>#N/A</v>
      </c>
    </row>
    <row r="1733" spans="1:27" ht="12.75" x14ac:dyDescent="0.2">
      <c r="A1733" s="30">
        <v>1730</v>
      </c>
      <c r="B1733" s="31"/>
      <c r="C1733" s="31"/>
      <c r="D1733" s="32"/>
      <c r="E1733" s="104"/>
      <c r="F1733" s="31"/>
      <c r="G1733" s="31"/>
      <c r="H1733" s="33"/>
      <c r="I1733" s="16"/>
      <c r="J1733" s="34"/>
      <c r="K1733" s="34"/>
      <c r="L1733" s="35"/>
      <c r="M1733" s="36"/>
      <c r="N1733" s="37"/>
      <c r="O1733" s="37"/>
      <c r="P1733" s="37"/>
      <c r="Q1733" s="38"/>
      <c r="R1733" s="38"/>
      <c r="S1733" s="37"/>
      <c r="T1733" s="39"/>
      <c r="U1733" s="39"/>
      <c r="V1733" s="40"/>
      <c r="X1733" t="str">
        <f>IF(('1 - Cover page'!$B$9-M1733)&lt;6,"&lt;=5 Days","&gt;5 Days")</f>
        <v>&lt;=5 Days</v>
      </c>
      <c r="Y1733" t="str">
        <f>IF(('1 - Cover page'!$B$9-M1733)=0,"0", IF(('1 - Cover page'!$B$9-M1733)= 1,"1", IF(('1 - Cover page'!$B$9-M1733)= 2,"2", IF(('1 - Cover page'!$B$9-M1733)= 3,"3", IF(('1 - Cover page'!$B$9-M1733)= 4,"4", IF(('1 - Cover page'!$B$9-M1733)= 5,"5", IF(('1 - Cover page'!$B$9-M1733)= 6,"6", IF(('1 - Cover page'!$B$9-M1733)= 7,"7", IF(('1 - Cover page'!$B$9-M1733)= 8,"8", IF(('1 - Cover page'!$B$9-M1733)= 9,"9", IF(('1 - Cover page'!$B$9-M1733)= 10,"10", IF(('1 - Cover page'!$B$9-M1733)= 11,"11", IF(('1 - Cover page'!$B$9-M1733)= 12,"12", IF(('1 - Cover page'!$B$9-M1733)= 13,"13", IF(('1 - Cover page'!$B$9-M1733)= 14,"14", IF(('1 - Cover page'!$B$9-M1733)= 15,"15",  ""))))))))))))))))</f>
        <v>0</v>
      </c>
      <c r="Z1733" t="str">
        <f>IF(('1 - Cover page'!$B$9-I1733)=0,"0", IF(('1 - Cover page'!$B$9-I1733)= 1,"1", IF(('1 - Cover page'!$B$9-I1733)= 2,"2", IF(('1 - Cover page'!$B$9-I1733)= 3,"3", IF(('1 - Cover page'!$B$9-I1733)= 4,"4", IF(('1 - Cover page'!$B$9-I1733)= 5,"5", IF(('1 - Cover page'!$B$9-I1733)= 6,"6", IF(('1 - Cover page'!$B$9-I1733)= 7,"7", IF(('1 - Cover page'!$B$9-I1733)= 8,"8", IF(('1 - Cover page'!$B$9-I1733)= 9,"9", IF(('1 - Cover page'!$B$9-I1733)= 10,"10", IF(('1 - Cover page'!$B$9-I1733)= 11,"11", IF(('1 - Cover page'!$B$9-I1733)= 12,"12", IF(('1 - Cover page'!$B$9-I1733)= 13,"13", IF(('1 - Cover page'!$B$9-I1733)= 14,"14", IF(('1 - Cover page'!$B$9-I1733)= 15,"15",  ""))))))))))))))))</f>
        <v>0</v>
      </c>
      <c r="AA1733" t="e">
        <f>VLOOKUP(E1733,'Age group'!$A$2:$B$7,2,TRUE)</f>
        <v>#N/A</v>
      </c>
    </row>
    <row r="1734" spans="1:27" ht="12.75" x14ac:dyDescent="0.2">
      <c r="A1734" s="30">
        <v>1731</v>
      </c>
      <c r="B1734" s="31"/>
      <c r="C1734" s="31"/>
      <c r="D1734" s="32"/>
      <c r="E1734" s="104"/>
      <c r="F1734" s="31"/>
      <c r="G1734" s="31"/>
      <c r="H1734" s="33"/>
      <c r="I1734" s="16"/>
      <c r="J1734" s="34"/>
      <c r="K1734" s="34"/>
      <c r="L1734" s="35"/>
      <c r="M1734" s="36"/>
      <c r="N1734" s="37"/>
      <c r="O1734" s="37"/>
      <c r="P1734" s="37"/>
      <c r="Q1734" s="38"/>
      <c r="R1734" s="38"/>
      <c r="S1734" s="37"/>
      <c r="T1734" s="39"/>
      <c r="U1734" s="39"/>
      <c r="V1734" s="40"/>
      <c r="X1734" t="str">
        <f>IF(('1 - Cover page'!$B$9-M1734)&lt;6,"&lt;=5 Days","&gt;5 Days")</f>
        <v>&lt;=5 Days</v>
      </c>
      <c r="Y1734" t="str">
        <f>IF(('1 - Cover page'!$B$9-M1734)=0,"0", IF(('1 - Cover page'!$B$9-M1734)= 1,"1", IF(('1 - Cover page'!$B$9-M1734)= 2,"2", IF(('1 - Cover page'!$B$9-M1734)= 3,"3", IF(('1 - Cover page'!$B$9-M1734)= 4,"4", IF(('1 - Cover page'!$B$9-M1734)= 5,"5", IF(('1 - Cover page'!$B$9-M1734)= 6,"6", IF(('1 - Cover page'!$B$9-M1734)= 7,"7", IF(('1 - Cover page'!$B$9-M1734)= 8,"8", IF(('1 - Cover page'!$B$9-M1734)= 9,"9", IF(('1 - Cover page'!$B$9-M1734)= 10,"10", IF(('1 - Cover page'!$B$9-M1734)= 11,"11", IF(('1 - Cover page'!$B$9-M1734)= 12,"12", IF(('1 - Cover page'!$B$9-M1734)= 13,"13", IF(('1 - Cover page'!$B$9-M1734)= 14,"14", IF(('1 - Cover page'!$B$9-M1734)= 15,"15",  ""))))))))))))))))</f>
        <v>0</v>
      </c>
      <c r="Z1734" t="str">
        <f>IF(('1 - Cover page'!$B$9-I1734)=0,"0", IF(('1 - Cover page'!$B$9-I1734)= 1,"1", IF(('1 - Cover page'!$B$9-I1734)= 2,"2", IF(('1 - Cover page'!$B$9-I1734)= 3,"3", IF(('1 - Cover page'!$B$9-I1734)= 4,"4", IF(('1 - Cover page'!$B$9-I1734)= 5,"5", IF(('1 - Cover page'!$B$9-I1734)= 6,"6", IF(('1 - Cover page'!$B$9-I1734)= 7,"7", IF(('1 - Cover page'!$B$9-I1734)= 8,"8", IF(('1 - Cover page'!$B$9-I1734)= 9,"9", IF(('1 - Cover page'!$B$9-I1734)= 10,"10", IF(('1 - Cover page'!$B$9-I1734)= 11,"11", IF(('1 - Cover page'!$B$9-I1734)= 12,"12", IF(('1 - Cover page'!$B$9-I1734)= 13,"13", IF(('1 - Cover page'!$B$9-I1734)= 14,"14", IF(('1 - Cover page'!$B$9-I1734)= 15,"15",  ""))))))))))))))))</f>
        <v>0</v>
      </c>
      <c r="AA1734" t="e">
        <f>VLOOKUP(E1734,'Age group'!$A$2:$B$7,2,TRUE)</f>
        <v>#N/A</v>
      </c>
    </row>
    <row r="1735" spans="1:27" ht="12.75" x14ac:dyDescent="0.2">
      <c r="A1735" s="30">
        <v>1732</v>
      </c>
      <c r="B1735" s="31"/>
      <c r="C1735" s="31"/>
      <c r="D1735" s="32"/>
      <c r="E1735" s="104"/>
      <c r="F1735" s="31"/>
      <c r="G1735" s="31"/>
      <c r="H1735" s="33"/>
      <c r="I1735" s="16"/>
      <c r="J1735" s="34"/>
      <c r="K1735" s="34"/>
      <c r="L1735" s="35"/>
      <c r="M1735" s="36"/>
      <c r="N1735" s="37"/>
      <c r="O1735" s="37"/>
      <c r="P1735" s="37"/>
      <c r="Q1735" s="38"/>
      <c r="R1735" s="38"/>
      <c r="S1735" s="37"/>
      <c r="T1735" s="39"/>
      <c r="U1735" s="39"/>
      <c r="V1735" s="40"/>
      <c r="X1735" t="str">
        <f>IF(('1 - Cover page'!$B$9-M1735)&lt;6,"&lt;=5 Days","&gt;5 Days")</f>
        <v>&lt;=5 Days</v>
      </c>
      <c r="Y1735" t="str">
        <f>IF(('1 - Cover page'!$B$9-M1735)=0,"0", IF(('1 - Cover page'!$B$9-M1735)= 1,"1", IF(('1 - Cover page'!$B$9-M1735)= 2,"2", IF(('1 - Cover page'!$B$9-M1735)= 3,"3", IF(('1 - Cover page'!$B$9-M1735)= 4,"4", IF(('1 - Cover page'!$B$9-M1735)= 5,"5", IF(('1 - Cover page'!$B$9-M1735)= 6,"6", IF(('1 - Cover page'!$B$9-M1735)= 7,"7", IF(('1 - Cover page'!$B$9-M1735)= 8,"8", IF(('1 - Cover page'!$B$9-M1735)= 9,"9", IF(('1 - Cover page'!$B$9-M1735)= 10,"10", IF(('1 - Cover page'!$B$9-M1735)= 11,"11", IF(('1 - Cover page'!$B$9-M1735)= 12,"12", IF(('1 - Cover page'!$B$9-M1735)= 13,"13", IF(('1 - Cover page'!$B$9-M1735)= 14,"14", IF(('1 - Cover page'!$B$9-M1735)= 15,"15",  ""))))))))))))))))</f>
        <v>0</v>
      </c>
      <c r="Z1735" t="str">
        <f>IF(('1 - Cover page'!$B$9-I1735)=0,"0", IF(('1 - Cover page'!$B$9-I1735)= 1,"1", IF(('1 - Cover page'!$B$9-I1735)= 2,"2", IF(('1 - Cover page'!$B$9-I1735)= 3,"3", IF(('1 - Cover page'!$B$9-I1735)= 4,"4", IF(('1 - Cover page'!$B$9-I1735)= 5,"5", IF(('1 - Cover page'!$B$9-I1735)= 6,"6", IF(('1 - Cover page'!$B$9-I1735)= 7,"7", IF(('1 - Cover page'!$B$9-I1735)= 8,"8", IF(('1 - Cover page'!$B$9-I1735)= 9,"9", IF(('1 - Cover page'!$B$9-I1735)= 10,"10", IF(('1 - Cover page'!$B$9-I1735)= 11,"11", IF(('1 - Cover page'!$B$9-I1735)= 12,"12", IF(('1 - Cover page'!$B$9-I1735)= 13,"13", IF(('1 - Cover page'!$B$9-I1735)= 14,"14", IF(('1 - Cover page'!$B$9-I1735)= 15,"15",  ""))))))))))))))))</f>
        <v>0</v>
      </c>
      <c r="AA1735" t="e">
        <f>VLOOKUP(E1735,'Age group'!$A$2:$B$7,2,TRUE)</f>
        <v>#N/A</v>
      </c>
    </row>
    <row r="1736" spans="1:27" ht="12.75" x14ac:dyDescent="0.2">
      <c r="A1736" s="30">
        <v>1733</v>
      </c>
      <c r="B1736" s="31"/>
      <c r="C1736" s="31"/>
      <c r="D1736" s="32"/>
      <c r="E1736" s="104"/>
      <c r="F1736" s="31"/>
      <c r="G1736" s="31"/>
      <c r="H1736" s="33"/>
      <c r="I1736" s="16"/>
      <c r="J1736" s="34"/>
      <c r="K1736" s="34"/>
      <c r="L1736" s="35"/>
      <c r="M1736" s="36"/>
      <c r="N1736" s="37"/>
      <c r="O1736" s="37"/>
      <c r="P1736" s="37"/>
      <c r="Q1736" s="38"/>
      <c r="R1736" s="38"/>
      <c r="S1736" s="37"/>
      <c r="T1736" s="39"/>
      <c r="U1736" s="39"/>
      <c r="V1736" s="40"/>
      <c r="X1736" t="str">
        <f>IF(('1 - Cover page'!$B$9-M1736)&lt;6,"&lt;=5 Days","&gt;5 Days")</f>
        <v>&lt;=5 Days</v>
      </c>
      <c r="Y1736" t="str">
        <f>IF(('1 - Cover page'!$B$9-M1736)=0,"0", IF(('1 - Cover page'!$B$9-M1736)= 1,"1", IF(('1 - Cover page'!$B$9-M1736)= 2,"2", IF(('1 - Cover page'!$B$9-M1736)= 3,"3", IF(('1 - Cover page'!$B$9-M1736)= 4,"4", IF(('1 - Cover page'!$B$9-M1736)= 5,"5", IF(('1 - Cover page'!$B$9-M1736)= 6,"6", IF(('1 - Cover page'!$B$9-M1736)= 7,"7", IF(('1 - Cover page'!$B$9-M1736)= 8,"8", IF(('1 - Cover page'!$B$9-M1736)= 9,"9", IF(('1 - Cover page'!$B$9-M1736)= 10,"10", IF(('1 - Cover page'!$B$9-M1736)= 11,"11", IF(('1 - Cover page'!$B$9-M1736)= 12,"12", IF(('1 - Cover page'!$B$9-M1736)= 13,"13", IF(('1 - Cover page'!$B$9-M1736)= 14,"14", IF(('1 - Cover page'!$B$9-M1736)= 15,"15",  ""))))))))))))))))</f>
        <v>0</v>
      </c>
      <c r="Z1736" t="str">
        <f>IF(('1 - Cover page'!$B$9-I1736)=0,"0", IF(('1 - Cover page'!$B$9-I1736)= 1,"1", IF(('1 - Cover page'!$B$9-I1736)= 2,"2", IF(('1 - Cover page'!$B$9-I1736)= 3,"3", IF(('1 - Cover page'!$B$9-I1736)= 4,"4", IF(('1 - Cover page'!$B$9-I1736)= 5,"5", IF(('1 - Cover page'!$B$9-I1736)= 6,"6", IF(('1 - Cover page'!$B$9-I1736)= 7,"7", IF(('1 - Cover page'!$B$9-I1736)= 8,"8", IF(('1 - Cover page'!$B$9-I1736)= 9,"9", IF(('1 - Cover page'!$B$9-I1736)= 10,"10", IF(('1 - Cover page'!$B$9-I1736)= 11,"11", IF(('1 - Cover page'!$B$9-I1736)= 12,"12", IF(('1 - Cover page'!$B$9-I1736)= 13,"13", IF(('1 - Cover page'!$B$9-I1736)= 14,"14", IF(('1 - Cover page'!$B$9-I1736)= 15,"15",  ""))))))))))))))))</f>
        <v>0</v>
      </c>
      <c r="AA1736" t="e">
        <f>VLOOKUP(E1736,'Age group'!$A$2:$B$7,2,TRUE)</f>
        <v>#N/A</v>
      </c>
    </row>
    <row r="1737" spans="1:27" ht="12.75" x14ac:dyDescent="0.2">
      <c r="A1737" s="30">
        <v>1734</v>
      </c>
      <c r="B1737" s="31"/>
      <c r="C1737" s="31"/>
      <c r="D1737" s="32"/>
      <c r="E1737" s="104"/>
      <c r="F1737" s="31"/>
      <c r="G1737" s="31"/>
      <c r="H1737" s="33"/>
      <c r="I1737" s="16"/>
      <c r="J1737" s="34"/>
      <c r="K1737" s="34"/>
      <c r="L1737" s="35"/>
      <c r="M1737" s="36"/>
      <c r="N1737" s="37"/>
      <c r="O1737" s="37"/>
      <c r="P1737" s="37"/>
      <c r="Q1737" s="38"/>
      <c r="R1737" s="38"/>
      <c r="S1737" s="37"/>
      <c r="T1737" s="39"/>
      <c r="U1737" s="39"/>
      <c r="V1737" s="40"/>
      <c r="X1737" t="str">
        <f>IF(('1 - Cover page'!$B$9-M1737)&lt;6,"&lt;=5 Days","&gt;5 Days")</f>
        <v>&lt;=5 Days</v>
      </c>
      <c r="Y1737" t="str">
        <f>IF(('1 - Cover page'!$B$9-M1737)=0,"0", IF(('1 - Cover page'!$B$9-M1737)= 1,"1", IF(('1 - Cover page'!$B$9-M1737)= 2,"2", IF(('1 - Cover page'!$B$9-M1737)= 3,"3", IF(('1 - Cover page'!$B$9-M1737)= 4,"4", IF(('1 - Cover page'!$B$9-M1737)= 5,"5", IF(('1 - Cover page'!$B$9-M1737)= 6,"6", IF(('1 - Cover page'!$B$9-M1737)= 7,"7", IF(('1 - Cover page'!$B$9-M1737)= 8,"8", IF(('1 - Cover page'!$B$9-M1737)= 9,"9", IF(('1 - Cover page'!$B$9-M1737)= 10,"10", IF(('1 - Cover page'!$B$9-M1737)= 11,"11", IF(('1 - Cover page'!$B$9-M1737)= 12,"12", IF(('1 - Cover page'!$B$9-M1737)= 13,"13", IF(('1 - Cover page'!$B$9-M1737)= 14,"14", IF(('1 - Cover page'!$B$9-M1737)= 15,"15",  ""))))))))))))))))</f>
        <v>0</v>
      </c>
      <c r="Z1737" t="str">
        <f>IF(('1 - Cover page'!$B$9-I1737)=0,"0", IF(('1 - Cover page'!$B$9-I1737)= 1,"1", IF(('1 - Cover page'!$B$9-I1737)= 2,"2", IF(('1 - Cover page'!$B$9-I1737)= 3,"3", IF(('1 - Cover page'!$B$9-I1737)= 4,"4", IF(('1 - Cover page'!$B$9-I1737)= 5,"5", IF(('1 - Cover page'!$B$9-I1737)= 6,"6", IF(('1 - Cover page'!$B$9-I1737)= 7,"7", IF(('1 - Cover page'!$B$9-I1737)= 8,"8", IF(('1 - Cover page'!$B$9-I1737)= 9,"9", IF(('1 - Cover page'!$B$9-I1737)= 10,"10", IF(('1 - Cover page'!$B$9-I1737)= 11,"11", IF(('1 - Cover page'!$B$9-I1737)= 12,"12", IF(('1 - Cover page'!$B$9-I1737)= 13,"13", IF(('1 - Cover page'!$B$9-I1737)= 14,"14", IF(('1 - Cover page'!$B$9-I1737)= 15,"15",  ""))))))))))))))))</f>
        <v>0</v>
      </c>
      <c r="AA1737" t="e">
        <f>VLOOKUP(E1737,'Age group'!$A$2:$B$7,2,TRUE)</f>
        <v>#N/A</v>
      </c>
    </row>
    <row r="1738" spans="1:27" ht="12.75" x14ac:dyDescent="0.2">
      <c r="A1738" s="30">
        <v>1735</v>
      </c>
      <c r="B1738" s="31"/>
      <c r="C1738" s="31"/>
      <c r="D1738" s="32"/>
      <c r="E1738" s="104"/>
      <c r="F1738" s="31"/>
      <c r="G1738" s="31"/>
      <c r="H1738" s="33"/>
      <c r="I1738" s="16"/>
      <c r="J1738" s="34"/>
      <c r="K1738" s="34"/>
      <c r="L1738" s="35"/>
      <c r="M1738" s="36"/>
      <c r="N1738" s="37"/>
      <c r="O1738" s="37"/>
      <c r="P1738" s="37"/>
      <c r="Q1738" s="38"/>
      <c r="R1738" s="38"/>
      <c r="S1738" s="37"/>
      <c r="T1738" s="39"/>
      <c r="U1738" s="39"/>
      <c r="V1738" s="40"/>
      <c r="X1738" t="str">
        <f>IF(('1 - Cover page'!$B$9-M1738)&lt;6,"&lt;=5 Days","&gt;5 Days")</f>
        <v>&lt;=5 Days</v>
      </c>
      <c r="Y1738" t="str">
        <f>IF(('1 - Cover page'!$B$9-M1738)=0,"0", IF(('1 - Cover page'!$B$9-M1738)= 1,"1", IF(('1 - Cover page'!$B$9-M1738)= 2,"2", IF(('1 - Cover page'!$B$9-M1738)= 3,"3", IF(('1 - Cover page'!$B$9-M1738)= 4,"4", IF(('1 - Cover page'!$B$9-M1738)= 5,"5", IF(('1 - Cover page'!$B$9-M1738)= 6,"6", IF(('1 - Cover page'!$B$9-M1738)= 7,"7", IF(('1 - Cover page'!$B$9-M1738)= 8,"8", IF(('1 - Cover page'!$B$9-M1738)= 9,"9", IF(('1 - Cover page'!$B$9-M1738)= 10,"10", IF(('1 - Cover page'!$B$9-M1738)= 11,"11", IF(('1 - Cover page'!$B$9-M1738)= 12,"12", IF(('1 - Cover page'!$B$9-M1738)= 13,"13", IF(('1 - Cover page'!$B$9-M1738)= 14,"14", IF(('1 - Cover page'!$B$9-M1738)= 15,"15",  ""))))))))))))))))</f>
        <v>0</v>
      </c>
      <c r="Z1738" t="str">
        <f>IF(('1 - Cover page'!$B$9-I1738)=0,"0", IF(('1 - Cover page'!$B$9-I1738)= 1,"1", IF(('1 - Cover page'!$B$9-I1738)= 2,"2", IF(('1 - Cover page'!$B$9-I1738)= 3,"3", IF(('1 - Cover page'!$B$9-I1738)= 4,"4", IF(('1 - Cover page'!$B$9-I1738)= 5,"5", IF(('1 - Cover page'!$B$9-I1738)= 6,"6", IF(('1 - Cover page'!$B$9-I1738)= 7,"7", IF(('1 - Cover page'!$B$9-I1738)= 8,"8", IF(('1 - Cover page'!$B$9-I1738)= 9,"9", IF(('1 - Cover page'!$B$9-I1738)= 10,"10", IF(('1 - Cover page'!$B$9-I1738)= 11,"11", IF(('1 - Cover page'!$B$9-I1738)= 12,"12", IF(('1 - Cover page'!$B$9-I1738)= 13,"13", IF(('1 - Cover page'!$B$9-I1738)= 14,"14", IF(('1 - Cover page'!$B$9-I1738)= 15,"15",  ""))))))))))))))))</f>
        <v>0</v>
      </c>
      <c r="AA1738" t="e">
        <f>VLOOKUP(E1738,'Age group'!$A$2:$B$7,2,TRUE)</f>
        <v>#N/A</v>
      </c>
    </row>
    <row r="1739" spans="1:27" ht="12.75" x14ac:dyDescent="0.2">
      <c r="A1739" s="30">
        <v>1736</v>
      </c>
      <c r="B1739" s="31"/>
      <c r="C1739" s="31"/>
      <c r="D1739" s="32"/>
      <c r="E1739" s="104"/>
      <c r="F1739" s="31"/>
      <c r="G1739" s="31"/>
      <c r="H1739" s="33"/>
      <c r="I1739" s="16"/>
      <c r="J1739" s="34"/>
      <c r="K1739" s="34"/>
      <c r="L1739" s="35"/>
      <c r="M1739" s="36"/>
      <c r="N1739" s="37"/>
      <c r="O1739" s="37"/>
      <c r="P1739" s="37"/>
      <c r="Q1739" s="38"/>
      <c r="R1739" s="38"/>
      <c r="S1739" s="37"/>
      <c r="T1739" s="39"/>
      <c r="U1739" s="39"/>
      <c r="V1739" s="40"/>
      <c r="X1739" t="str">
        <f>IF(('1 - Cover page'!$B$9-M1739)&lt;6,"&lt;=5 Days","&gt;5 Days")</f>
        <v>&lt;=5 Days</v>
      </c>
      <c r="Y1739" t="str">
        <f>IF(('1 - Cover page'!$B$9-M1739)=0,"0", IF(('1 - Cover page'!$B$9-M1739)= 1,"1", IF(('1 - Cover page'!$B$9-M1739)= 2,"2", IF(('1 - Cover page'!$B$9-M1739)= 3,"3", IF(('1 - Cover page'!$B$9-M1739)= 4,"4", IF(('1 - Cover page'!$B$9-M1739)= 5,"5", IF(('1 - Cover page'!$B$9-M1739)= 6,"6", IF(('1 - Cover page'!$B$9-M1739)= 7,"7", IF(('1 - Cover page'!$B$9-M1739)= 8,"8", IF(('1 - Cover page'!$B$9-M1739)= 9,"9", IF(('1 - Cover page'!$B$9-M1739)= 10,"10", IF(('1 - Cover page'!$B$9-M1739)= 11,"11", IF(('1 - Cover page'!$B$9-M1739)= 12,"12", IF(('1 - Cover page'!$B$9-M1739)= 13,"13", IF(('1 - Cover page'!$B$9-M1739)= 14,"14", IF(('1 - Cover page'!$B$9-M1739)= 15,"15",  ""))))))))))))))))</f>
        <v>0</v>
      </c>
      <c r="Z1739" t="str">
        <f>IF(('1 - Cover page'!$B$9-I1739)=0,"0", IF(('1 - Cover page'!$B$9-I1739)= 1,"1", IF(('1 - Cover page'!$B$9-I1739)= 2,"2", IF(('1 - Cover page'!$B$9-I1739)= 3,"3", IF(('1 - Cover page'!$B$9-I1739)= 4,"4", IF(('1 - Cover page'!$B$9-I1739)= 5,"5", IF(('1 - Cover page'!$B$9-I1739)= 6,"6", IF(('1 - Cover page'!$B$9-I1739)= 7,"7", IF(('1 - Cover page'!$B$9-I1739)= 8,"8", IF(('1 - Cover page'!$B$9-I1739)= 9,"9", IF(('1 - Cover page'!$B$9-I1739)= 10,"10", IF(('1 - Cover page'!$B$9-I1739)= 11,"11", IF(('1 - Cover page'!$B$9-I1739)= 12,"12", IF(('1 - Cover page'!$B$9-I1739)= 13,"13", IF(('1 - Cover page'!$B$9-I1739)= 14,"14", IF(('1 - Cover page'!$B$9-I1739)= 15,"15",  ""))))))))))))))))</f>
        <v>0</v>
      </c>
      <c r="AA1739" t="e">
        <f>VLOOKUP(E1739,'Age group'!$A$2:$B$7,2,TRUE)</f>
        <v>#N/A</v>
      </c>
    </row>
    <row r="1740" spans="1:27" ht="12.75" x14ac:dyDescent="0.2">
      <c r="A1740" s="30">
        <v>1737</v>
      </c>
      <c r="B1740" s="31"/>
      <c r="C1740" s="31"/>
      <c r="D1740" s="32"/>
      <c r="E1740" s="104"/>
      <c r="F1740" s="31"/>
      <c r="G1740" s="31"/>
      <c r="H1740" s="33"/>
      <c r="I1740" s="16"/>
      <c r="J1740" s="34"/>
      <c r="K1740" s="34"/>
      <c r="L1740" s="35"/>
      <c r="M1740" s="36"/>
      <c r="N1740" s="37"/>
      <c r="O1740" s="37"/>
      <c r="P1740" s="37"/>
      <c r="Q1740" s="38"/>
      <c r="R1740" s="38"/>
      <c r="S1740" s="37"/>
      <c r="T1740" s="39"/>
      <c r="U1740" s="39"/>
      <c r="V1740" s="40"/>
      <c r="X1740" t="str">
        <f>IF(('1 - Cover page'!$B$9-M1740)&lt;6,"&lt;=5 Days","&gt;5 Days")</f>
        <v>&lt;=5 Days</v>
      </c>
      <c r="Y1740" t="str">
        <f>IF(('1 - Cover page'!$B$9-M1740)=0,"0", IF(('1 - Cover page'!$B$9-M1740)= 1,"1", IF(('1 - Cover page'!$B$9-M1740)= 2,"2", IF(('1 - Cover page'!$B$9-M1740)= 3,"3", IF(('1 - Cover page'!$B$9-M1740)= 4,"4", IF(('1 - Cover page'!$B$9-M1740)= 5,"5", IF(('1 - Cover page'!$B$9-M1740)= 6,"6", IF(('1 - Cover page'!$B$9-M1740)= 7,"7", IF(('1 - Cover page'!$B$9-M1740)= 8,"8", IF(('1 - Cover page'!$B$9-M1740)= 9,"9", IF(('1 - Cover page'!$B$9-M1740)= 10,"10", IF(('1 - Cover page'!$B$9-M1740)= 11,"11", IF(('1 - Cover page'!$B$9-M1740)= 12,"12", IF(('1 - Cover page'!$B$9-M1740)= 13,"13", IF(('1 - Cover page'!$B$9-M1740)= 14,"14", IF(('1 - Cover page'!$B$9-M1740)= 15,"15",  ""))))))))))))))))</f>
        <v>0</v>
      </c>
      <c r="Z1740" t="str">
        <f>IF(('1 - Cover page'!$B$9-I1740)=0,"0", IF(('1 - Cover page'!$B$9-I1740)= 1,"1", IF(('1 - Cover page'!$B$9-I1740)= 2,"2", IF(('1 - Cover page'!$B$9-I1740)= 3,"3", IF(('1 - Cover page'!$B$9-I1740)= 4,"4", IF(('1 - Cover page'!$B$9-I1740)= 5,"5", IF(('1 - Cover page'!$B$9-I1740)= 6,"6", IF(('1 - Cover page'!$B$9-I1740)= 7,"7", IF(('1 - Cover page'!$B$9-I1740)= 8,"8", IF(('1 - Cover page'!$B$9-I1740)= 9,"9", IF(('1 - Cover page'!$B$9-I1740)= 10,"10", IF(('1 - Cover page'!$B$9-I1740)= 11,"11", IF(('1 - Cover page'!$B$9-I1740)= 12,"12", IF(('1 - Cover page'!$B$9-I1740)= 13,"13", IF(('1 - Cover page'!$B$9-I1740)= 14,"14", IF(('1 - Cover page'!$B$9-I1740)= 15,"15",  ""))))))))))))))))</f>
        <v>0</v>
      </c>
      <c r="AA1740" t="e">
        <f>VLOOKUP(E1740,'Age group'!$A$2:$B$7,2,TRUE)</f>
        <v>#N/A</v>
      </c>
    </row>
    <row r="1741" spans="1:27" ht="12.75" x14ac:dyDescent="0.2">
      <c r="A1741" s="30">
        <v>1738</v>
      </c>
      <c r="B1741" s="31"/>
      <c r="C1741" s="31"/>
      <c r="D1741" s="32"/>
      <c r="E1741" s="104"/>
      <c r="F1741" s="31"/>
      <c r="G1741" s="31"/>
      <c r="H1741" s="33"/>
      <c r="I1741" s="16"/>
      <c r="J1741" s="34"/>
      <c r="K1741" s="34"/>
      <c r="L1741" s="35"/>
      <c r="M1741" s="36"/>
      <c r="N1741" s="37"/>
      <c r="O1741" s="37"/>
      <c r="P1741" s="37"/>
      <c r="Q1741" s="38"/>
      <c r="R1741" s="38"/>
      <c r="S1741" s="37"/>
      <c r="T1741" s="39"/>
      <c r="U1741" s="39"/>
      <c r="V1741" s="40"/>
      <c r="X1741" t="str">
        <f>IF(('1 - Cover page'!$B$9-M1741)&lt;6,"&lt;=5 Days","&gt;5 Days")</f>
        <v>&lt;=5 Days</v>
      </c>
      <c r="Y1741" t="str">
        <f>IF(('1 - Cover page'!$B$9-M1741)=0,"0", IF(('1 - Cover page'!$B$9-M1741)= 1,"1", IF(('1 - Cover page'!$B$9-M1741)= 2,"2", IF(('1 - Cover page'!$B$9-M1741)= 3,"3", IF(('1 - Cover page'!$B$9-M1741)= 4,"4", IF(('1 - Cover page'!$B$9-M1741)= 5,"5", IF(('1 - Cover page'!$B$9-M1741)= 6,"6", IF(('1 - Cover page'!$B$9-M1741)= 7,"7", IF(('1 - Cover page'!$B$9-M1741)= 8,"8", IF(('1 - Cover page'!$B$9-M1741)= 9,"9", IF(('1 - Cover page'!$B$9-M1741)= 10,"10", IF(('1 - Cover page'!$B$9-M1741)= 11,"11", IF(('1 - Cover page'!$B$9-M1741)= 12,"12", IF(('1 - Cover page'!$B$9-M1741)= 13,"13", IF(('1 - Cover page'!$B$9-M1741)= 14,"14", IF(('1 - Cover page'!$B$9-M1741)= 15,"15",  ""))))))))))))))))</f>
        <v>0</v>
      </c>
      <c r="Z1741" t="str">
        <f>IF(('1 - Cover page'!$B$9-I1741)=0,"0", IF(('1 - Cover page'!$B$9-I1741)= 1,"1", IF(('1 - Cover page'!$B$9-I1741)= 2,"2", IF(('1 - Cover page'!$B$9-I1741)= 3,"3", IF(('1 - Cover page'!$B$9-I1741)= 4,"4", IF(('1 - Cover page'!$B$9-I1741)= 5,"5", IF(('1 - Cover page'!$B$9-I1741)= 6,"6", IF(('1 - Cover page'!$B$9-I1741)= 7,"7", IF(('1 - Cover page'!$B$9-I1741)= 8,"8", IF(('1 - Cover page'!$B$9-I1741)= 9,"9", IF(('1 - Cover page'!$B$9-I1741)= 10,"10", IF(('1 - Cover page'!$B$9-I1741)= 11,"11", IF(('1 - Cover page'!$B$9-I1741)= 12,"12", IF(('1 - Cover page'!$B$9-I1741)= 13,"13", IF(('1 - Cover page'!$B$9-I1741)= 14,"14", IF(('1 - Cover page'!$B$9-I1741)= 15,"15",  ""))))))))))))))))</f>
        <v>0</v>
      </c>
      <c r="AA1741" t="e">
        <f>VLOOKUP(E1741,'Age group'!$A$2:$B$7,2,TRUE)</f>
        <v>#N/A</v>
      </c>
    </row>
    <row r="1742" spans="1:27" ht="12.75" x14ac:dyDescent="0.2">
      <c r="A1742" s="30">
        <v>1739</v>
      </c>
      <c r="B1742" s="31"/>
      <c r="C1742" s="31"/>
      <c r="D1742" s="32"/>
      <c r="E1742" s="104"/>
      <c r="F1742" s="31"/>
      <c r="G1742" s="31"/>
      <c r="H1742" s="33"/>
      <c r="I1742" s="16"/>
      <c r="J1742" s="34"/>
      <c r="K1742" s="34"/>
      <c r="L1742" s="35"/>
      <c r="M1742" s="36"/>
      <c r="N1742" s="37"/>
      <c r="O1742" s="37"/>
      <c r="P1742" s="37"/>
      <c r="Q1742" s="38"/>
      <c r="R1742" s="38"/>
      <c r="S1742" s="37"/>
      <c r="T1742" s="39"/>
      <c r="U1742" s="39"/>
      <c r="V1742" s="40"/>
      <c r="X1742" t="str">
        <f>IF(('1 - Cover page'!$B$9-M1742)&lt;6,"&lt;=5 Days","&gt;5 Days")</f>
        <v>&lt;=5 Days</v>
      </c>
      <c r="Y1742" t="str">
        <f>IF(('1 - Cover page'!$B$9-M1742)=0,"0", IF(('1 - Cover page'!$B$9-M1742)= 1,"1", IF(('1 - Cover page'!$B$9-M1742)= 2,"2", IF(('1 - Cover page'!$B$9-M1742)= 3,"3", IF(('1 - Cover page'!$B$9-M1742)= 4,"4", IF(('1 - Cover page'!$B$9-M1742)= 5,"5", IF(('1 - Cover page'!$B$9-M1742)= 6,"6", IF(('1 - Cover page'!$B$9-M1742)= 7,"7", IF(('1 - Cover page'!$B$9-M1742)= 8,"8", IF(('1 - Cover page'!$B$9-M1742)= 9,"9", IF(('1 - Cover page'!$B$9-M1742)= 10,"10", IF(('1 - Cover page'!$B$9-M1742)= 11,"11", IF(('1 - Cover page'!$B$9-M1742)= 12,"12", IF(('1 - Cover page'!$B$9-M1742)= 13,"13", IF(('1 - Cover page'!$B$9-M1742)= 14,"14", IF(('1 - Cover page'!$B$9-M1742)= 15,"15",  ""))))))))))))))))</f>
        <v>0</v>
      </c>
      <c r="Z1742" t="str">
        <f>IF(('1 - Cover page'!$B$9-I1742)=0,"0", IF(('1 - Cover page'!$B$9-I1742)= 1,"1", IF(('1 - Cover page'!$B$9-I1742)= 2,"2", IF(('1 - Cover page'!$B$9-I1742)= 3,"3", IF(('1 - Cover page'!$B$9-I1742)= 4,"4", IF(('1 - Cover page'!$B$9-I1742)= 5,"5", IF(('1 - Cover page'!$B$9-I1742)= 6,"6", IF(('1 - Cover page'!$B$9-I1742)= 7,"7", IF(('1 - Cover page'!$B$9-I1742)= 8,"8", IF(('1 - Cover page'!$B$9-I1742)= 9,"9", IF(('1 - Cover page'!$B$9-I1742)= 10,"10", IF(('1 - Cover page'!$B$9-I1742)= 11,"11", IF(('1 - Cover page'!$B$9-I1742)= 12,"12", IF(('1 - Cover page'!$B$9-I1742)= 13,"13", IF(('1 - Cover page'!$B$9-I1742)= 14,"14", IF(('1 - Cover page'!$B$9-I1742)= 15,"15",  ""))))))))))))))))</f>
        <v>0</v>
      </c>
      <c r="AA1742" t="e">
        <f>VLOOKUP(E1742,'Age group'!$A$2:$B$7,2,TRUE)</f>
        <v>#N/A</v>
      </c>
    </row>
    <row r="1743" spans="1:27" ht="12.75" x14ac:dyDescent="0.2">
      <c r="A1743" s="30">
        <v>1740</v>
      </c>
      <c r="B1743" s="31"/>
      <c r="C1743" s="31"/>
      <c r="D1743" s="32"/>
      <c r="E1743" s="104"/>
      <c r="F1743" s="31"/>
      <c r="G1743" s="31"/>
      <c r="H1743" s="33"/>
      <c r="I1743" s="16"/>
      <c r="J1743" s="34"/>
      <c r="K1743" s="34"/>
      <c r="L1743" s="35"/>
      <c r="M1743" s="36"/>
      <c r="N1743" s="37"/>
      <c r="O1743" s="37"/>
      <c r="P1743" s="37"/>
      <c r="Q1743" s="38"/>
      <c r="R1743" s="38"/>
      <c r="S1743" s="37"/>
      <c r="T1743" s="39"/>
      <c r="U1743" s="39"/>
      <c r="V1743" s="40"/>
      <c r="X1743" t="str">
        <f>IF(('1 - Cover page'!$B$9-M1743)&lt;6,"&lt;=5 Days","&gt;5 Days")</f>
        <v>&lt;=5 Days</v>
      </c>
      <c r="Y1743" t="str">
        <f>IF(('1 - Cover page'!$B$9-M1743)=0,"0", IF(('1 - Cover page'!$B$9-M1743)= 1,"1", IF(('1 - Cover page'!$B$9-M1743)= 2,"2", IF(('1 - Cover page'!$B$9-M1743)= 3,"3", IF(('1 - Cover page'!$B$9-M1743)= 4,"4", IF(('1 - Cover page'!$B$9-M1743)= 5,"5", IF(('1 - Cover page'!$B$9-M1743)= 6,"6", IF(('1 - Cover page'!$B$9-M1743)= 7,"7", IF(('1 - Cover page'!$B$9-M1743)= 8,"8", IF(('1 - Cover page'!$B$9-M1743)= 9,"9", IF(('1 - Cover page'!$B$9-M1743)= 10,"10", IF(('1 - Cover page'!$B$9-M1743)= 11,"11", IF(('1 - Cover page'!$B$9-M1743)= 12,"12", IF(('1 - Cover page'!$B$9-M1743)= 13,"13", IF(('1 - Cover page'!$B$9-M1743)= 14,"14", IF(('1 - Cover page'!$B$9-M1743)= 15,"15",  ""))))))))))))))))</f>
        <v>0</v>
      </c>
      <c r="Z1743" t="str">
        <f>IF(('1 - Cover page'!$B$9-I1743)=0,"0", IF(('1 - Cover page'!$B$9-I1743)= 1,"1", IF(('1 - Cover page'!$B$9-I1743)= 2,"2", IF(('1 - Cover page'!$B$9-I1743)= 3,"3", IF(('1 - Cover page'!$B$9-I1743)= 4,"4", IF(('1 - Cover page'!$B$9-I1743)= 5,"5", IF(('1 - Cover page'!$B$9-I1743)= 6,"6", IF(('1 - Cover page'!$B$9-I1743)= 7,"7", IF(('1 - Cover page'!$B$9-I1743)= 8,"8", IF(('1 - Cover page'!$B$9-I1743)= 9,"9", IF(('1 - Cover page'!$B$9-I1743)= 10,"10", IF(('1 - Cover page'!$B$9-I1743)= 11,"11", IF(('1 - Cover page'!$B$9-I1743)= 12,"12", IF(('1 - Cover page'!$B$9-I1743)= 13,"13", IF(('1 - Cover page'!$B$9-I1743)= 14,"14", IF(('1 - Cover page'!$B$9-I1743)= 15,"15",  ""))))))))))))))))</f>
        <v>0</v>
      </c>
      <c r="AA1743" t="e">
        <f>VLOOKUP(E1743,'Age group'!$A$2:$B$7,2,TRUE)</f>
        <v>#N/A</v>
      </c>
    </row>
    <row r="1744" spans="1:27" ht="12.75" x14ac:dyDescent="0.2">
      <c r="A1744" s="30">
        <v>1741</v>
      </c>
      <c r="B1744" s="31"/>
      <c r="C1744" s="31"/>
      <c r="D1744" s="32"/>
      <c r="E1744" s="104"/>
      <c r="F1744" s="31"/>
      <c r="G1744" s="31"/>
      <c r="H1744" s="33"/>
      <c r="I1744" s="16"/>
      <c r="J1744" s="34"/>
      <c r="K1744" s="34"/>
      <c r="L1744" s="35"/>
      <c r="M1744" s="36"/>
      <c r="N1744" s="37"/>
      <c r="O1744" s="37"/>
      <c r="P1744" s="37"/>
      <c r="Q1744" s="38"/>
      <c r="R1744" s="38"/>
      <c r="S1744" s="37"/>
      <c r="T1744" s="39"/>
      <c r="U1744" s="39"/>
      <c r="V1744" s="40"/>
      <c r="X1744" t="str">
        <f>IF(('1 - Cover page'!$B$9-M1744)&lt;6,"&lt;=5 Days","&gt;5 Days")</f>
        <v>&lt;=5 Days</v>
      </c>
      <c r="Y1744" t="str">
        <f>IF(('1 - Cover page'!$B$9-M1744)=0,"0", IF(('1 - Cover page'!$B$9-M1744)= 1,"1", IF(('1 - Cover page'!$B$9-M1744)= 2,"2", IF(('1 - Cover page'!$B$9-M1744)= 3,"3", IF(('1 - Cover page'!$B$9-M1744)= 4,"4", IF(('1 - Cover page'!$B$9-M1744)= 5,"5", IF(('1 - Cover page'!$B$9-M1744)= 6,"6", IF(('1 - Cover page'!$B$9-M1744)= 7,"7", IF(('1 - Cover page'!$B$9-M1744)= 8,"8", IF(('1 - Cover page'!$B$9-M1744)= 9,"9", IF(('1 - Cover page'!$B$9-M1744)= 10,"10", IF(('1 - Cover page'!$B$9-M1744)= 11,"11", IF(('1 - Cover page'!$B$9-M1744)= 12,"12", IF(('1 - Cover page'!$B$9-M1744)= 13,"13", IF(('1 - Cover page'!$B$9-M1744)= 14,"14", IF(('1 - Cover page'!$B$9-M1744)= 15,"15",  ""))))))))))))))))</f>
        <v>0</v>
      </c>
      <c r="Z1744" t="str">
        <f>IF(('1 - Cover page'!$B$9-I1744)=0,"0", IF(('1 - Cover page'!$B$9-I1744)= 1,"1", IF(('1 - Cover page'!$B$9-I1744)= 2,"2", IF(('1 - Cover page'!$B$9-I1744)= 3,"3", IF(('1 - Cover page'!$B$9-I1744)= 4,"4", IF(('1 - Cover page'!$B$9-I1744)= 5,"5", IF(('1 - Cover page'!$B$9-I1744)= 6,"6", IF(('1 - Cover page'!$B$9-I1744)= 7,"7", IF(('1 - Cover page'!$B$9-I1744)= 8,"8", IF(('1 - Cover page'!$B$9-I1744)= 9,"9", IF(('1 - Cover page'!$B$9-I1744)= 10,"10", IF(('1 - Cover page'!$B$9-I1744)= 11,"11", IF(('1 - Cover page'!$B$9-I1744)= 12,"12", IF(('1 - Cover page'!$B$9-I1744)= 13,"13", IF(('1 - Cover page'!$B$9-I1744)= 14,"14", IF(('1 - Cover page'!$B$9-I1744)= 15,"15",  ""))))))))))))))))</f>
        <v>0</v>
      </c>
      <c r="AA1744" t="e">
        <f>VLOOKUP(E1744,'Age group'!$A$2:$B$7,2,TRUE)</f>
        <v>#N/A</v>
      </c>
    </row>
    <row r="1745" spans="1:27" ht="12.75" x14ac:dyDescent="0.2">
      <c r="A1745" s="30">
        <v>1742</v>
      </c>
      <c r="B1745" s="31"/>
      <c r="C1745" s="31"/>
      <c r="D1745" s="32"/>
      <c r="E1745" s="104"/>
      <c r="F1745" s="31"/>
      <c r="G1745" s="31"/>
      <c r="H1745" s="33"/>
      <c r="I1745" s="16"/>
      <c r="J1745" s="34"/>
      <c r="K1745" s="34"/>
      <c r="L1745" s="35"/>
      <c r="M1745" s="36"/>
      <c r="N1745" s="37"/>
      <c r="O1745" s="37"/>
      <c r="P1745" s="37"/>
      <c r="Q1745" s="38"/>
      <c r="R1745" s="38"/>
      <c r="S1745" s="37"/>
      <c r="T1745" s="39"/>
      <c r="U1745" s="39"/>
      <c r="V1745" s="40"/>
      <c r="X1745" t="str">
        <f>IF(('1 - Cover page'!$B$9-M1745)&lt;6,"&lt;=5 Days","&gt;5 Days")</f>
        <v>&lt;=5 Days</v>
      </c>
      <c r="Y1745" t="str">
        <f>IF(('1 - Cover page'!$B$9-M1745)=0,"0", IF(('1 - Cover page'!$B$9-M1745)= 1,"1", IF(('1 - Cover page'!$B$9-M1745)= 2,"2", IF(('1 - Cover page'!$B$9-M1745)= 3,"3", IF(('1 - Cover page'!$B$9-M1745)= 4,"4", IF(('1 - Cover page'!$B$9-M1745)= 5,"5", IF(('1 - Cover page'!$B$9-M1745)= 6,"6", IF(('1 - Cover page'!$B$9-M1745)= 7,"7", IF(('1 - Cover page'!$B$9-M1745)= 8,"8", IF(('1 - Cover page'!$B$9-M1745)= 9,"9", IF(('1 - Cover page'!$B$9-M1745)= 10,"10", IF(('1 - Cover page'!$B$9-M1745)= 11,"11", IF(('1 - Cover page'!$B$9-M1745)= 12,"12", IF(('1 - Cover page'!$B$9-M1745)= 13,"13", IF(('1 - Cover page'!$B$9-M1745)= 14,"14", IF(('1 - Cover page'!$B$9-M1745)= 15,"15",  ""))))))))))))))))</f>
        <v>0</v>
      </c>
      <c r="Z1745" t="str">
        <f>IF(('1 - Cover page'!$B$9-I1745)=0,"0", IF(('1 - Cover page'!$B$9-I1745)= 1,"1", IF(('1 - Cover page'!$B$9-I1745)= 2,"2", IF(('1 - Cover page'!$B$9-I1745)= 3,"3", IF(('1 - Cover page'!$B$9-I1745)= 4,"4", IF(('1 - Cover page'!$B$9-I1745)= 5,"5", IF(('1 - Cover page'!$B$9-I1745)= 6,"6", IF(('1 - Cover page'!$B$9-I1745)= 7,"7", IF(('1 - Cover page'!$B$9-I1745)= 8,"8", IF(('1 - Cover page'!$B$9-I1745)= 9,"9", IF(('1 - Cover page'!$B$9-I1745)= 10,"10", IF(('1 - Cover page'!$B$9-I1745)= 11,"11", IF(('1 - Cover page'!$B$9-I1745)= 12,"12", IF(('1 - Cover page'!$B$9-I1745)= 13,"13", IF(('1 - Cover page'!$B$9-I1745)= 14,"14", IF(('1 - Cover page'!$B$9-I1745)= 15,"15",  ""))))))))))))))))</f>
        <v>0</v>
      </c>
      <c r="AA1745" t="e">
        <f>VLOOKUP(E1745,'Age group'!$A$2:$B$7,2,TRUE)</f>
        <v>#N/A</v>
      </c>
    </row>
    <row r="1746" spans="1:27" ht="12.75" x14ac:dyDescent="0.2">
      <c r="A1746" s="30">
        <v>1743</v>
      </c>
      <c r="B1746" s="31"/>
      <c r="C1746" s="31"/>
      <c r="D1746" s="32"/>
      <c r="E1746" s="104"/>
      <c r="F1746" s="31"/>
      <c r="G1746" s="31"/>
      <c r="H1746" s="33"/>
      <c r="I1746" s="16"/>
      <c r="J1746" s="34"/>
      <c r="K1746" s="34"/>
      <c r="L1746" s="35"/>
      <c r="M1746" s="36"/>
      <c r="N1746" s="37"/>
      <c r="O1746" s="37"/>
      <c r="P1746" s="37"/>
      <c r="Q1746" s="38"/>
      <c r="R1746" s="38"/>
      <c r="S1746" s="37"/>
      <c r="T1746" s="39"/>
      <c r="U1746" s="39"/>
      <c r="V1746" s="40"/>
      <c r="X1746" t="str">
        <f>IF(('1 - Cover page'!$B$9-M1746)&lt;6,"&lt;=5 Days","&gt;5 Days")</f>
        <v>&lt;=5 Days</v>
      </c>
      <c r="Y1746" t="str">
        <f>IF(('1 - Cover page'!$B$9-M1746)=0,"0", IF(('1 - Cover page'!$B$9-M1746)= 1,"1", IF(('1 - Cover page'!$B$9-M1746)= 2,"2", IF(('1 - Cover page'!$B$9-M1746)= 3,"3", IF(('1 - Cover page'!$B$9-M1746)= 4,"4", IF(('1 - Cover page'!$B$9-M1746)= 5,"5", IF(('1 - Cover page'!$B$9-M1746)= 6,"6", IF(('1 - Cover page'!$B$9-M1746)= 7,"7", IF(('1 - Cover page'!$B$9-M1746)= 8,"8", IF(('1 - Cover page'!$B$9-M1746)= 9,"9", IF(('1 - Cover page'!$B$9-M1746)= 10,"10", IF(('1 - Cover page'!$B$9-M1746)= 11,"11", IF(('1 - Cover page'!$B$9-M1746)= 12,"12", IF(('1 - Cover page'!$B$9-M1746)= 13,"13", IF(('1 - Cover page'!$B$9-M1746)= 14,"14", IF(('1 - Cover page'!$B$9-M1746)= 15,"15",  ""))))))))))))))))</f>
        <v>0</v>
      </c>
      <c r="Z1746" t="str">
        <f>IF(('1 - Cover page'!$B$9-I1746)=0,"0", IF(('1 - Cover page'!$B$9-I1746)= 1,"1", IF(('1 - Cover page'!$B$9-I1746)= 2,"2", IF(('1 - Cover page'!$B$9-I1746)= 3,"3", IF(('1 - Cover page'!$B$9-I1746)= 4,"4", IF(('1 - Cover page'!$B$9-I1746)= 5,"5", IF(('1 - Cover page'!$B$9-I1746)= 6,"6", IF(('1 - Cover page'!$B$9-I1746)= 7,"7", IF(('1 - Cover page'!$B$9-I1746)= 8,"8", IF(('1 - Cover page'!$B$9-I1746)= 9,"9", IF(('1 - Cover page'!$B$9-I1746)= 10,"10", IF(('1 - Cover page'!$B$9-I1746)= 11,"11", IF(('1 - Cover page'!$B$9-I1746)= 12,"12", IF(('1 - Cover page'!$B$9-I1746)= 13,"13", IF(('1 - Cover page'!$B$9-I1746)= 14,"14", IF(('1 - Cover page'!$B$9-I1746)= 15,"15",  ""))))))))))))))))</f>
        <v>0</v>
      </c>
      <c r="AA1746" t="e">
        <f>VLOOKUP(E1746,'Age group'!$A$2:$B$7,2,TRUE)</f>
        <v>#N/A</v>
      </c>
    </row>
    <row r="1747" spans="1:27" ht="12.75" x14ac:dyDescent="0.2">
      <c r="A1747" s="30">
        <v>1744</v>
      </c>
      <c r="B1747" s="31"/>
      <c r="C1747" s="31"/>
      <c r="D1747" s="32"/>
      <c r="E1747" s="104"/>
      <c r="F1747" s="31"/>
      <c r="G1747" s="31"/>
      <c r="H1747" s="33"/>
      <c r="I1747" s="16"/>
      <c r="J1747" s="34"/>
      <c r="K1747" s="34"/>
      <c r="L1747" s="35"/>
      <c r="M1747" s="36"/>
      <c r="N1747" s="37"/>
      <c r="O1747" s="37"/>
      <c r="P1747" s="37"/>
      <c r="Q1747" s="38"/>
      <c r="R1747" s="38"/>
      <c r="S1747" s="37"/>
      <c r="T1747" s="39"/>
      <c r="U1747" s="39"/>
      <c r="V1747" s="40"/>
      <c r="X1747" t="str">
        <f>IF(('1 - Cover page'!$B$9-M1747)&lt;6,"&lt;=5 Days","&gt;5 Days")</f>
        <v>&lt;=5 Days</v>
      </c>
      <c r="Y1747" t="str">
        <f>IF(('1 - Cover page'!$B$9-M1747)=0,"0", IF(('1 - Cover page'!$B$9-M1747)= 1,"1", IF(('1 - Cover page'!$B$9-M1747)= 2,"2", IF(('1 - Cover page'!$B$9-M1747)= 3,"3", IF(('1 - Cover page'!$B$9-M1747)= 4,"4", IF(('1 - Cover page'!$B$9-M1747)= 5,"5", IF(('1 - Cover page'!$B$9-M1747)= 6,"6", IF(('1 - Cover page'!$B$9-M1747)= 7,"7", IF(('1 - Cover page'!$B$9-M1747)= 8,"8", IF(('1 - Cover page'!$B$9-M1747)= 9,"9", IF(('1 - Cover page'!$B$9-M1747)= 10,"10", IF(('1 - Cover page'!$B$9-M1747)= 11,"11", IF(('1 - Cover page'!$B$9-M1747)= 12,"12", IF(('1 - Cover page'!$B$9-M1747)= 13,"13", IF(('1 - Cover page'!$B$9-M1747)= 14,"14", IF(('1 - Cover page'!$B$9-M1747)= 15,"15",  ""))))))))))))))))</f>
        <v>0</v>
      </c>
      <c r="Z1747" t="str">
        <f>IF(('1 - Cover page'!$B$9-I1747)=0,"0", IF(('1 - Cover page'!$B$9-I1747)= 1,"1", IF(('1 - Cover page'!$B$9-I1747)= 2,"2", IF(('1 - Cover page'!$B$9-I1747)= 3,"3", IF(('1 - Cover page'!$B$9-I1747)= 4,"4", IF(('1 - Cover page'!$B$9-I1747)= 5,"5", IF(('1 - Cover page'!$B$9-I1747)= 6,"6", IF(('1 - Cover page'!$B$9-I1747)= 7,"7", IF(('1 - Cover page'!$B$9-I1747)= 8,"8", IF(('1 - Cover page'!$B$9-I1747)= 9,"9", IF(('1 - Cover page'!$B$9-I1747)= 10,"10", IF(('1 - Cover page'!$B$9-I1747)= 11,"11", IF(('1 - Cover page'!$B$9-I1747)= 12,"12", IF(('1 - Cover page'!$B$9-I1747)= 13,"13", IF(('1 - Cover page'!$B$9-I1747)= 14,"14", IF(('1 - Cover page'!$B$9-I1747)= 15,"15",  ""))))))))))))))))</f>
        <v>0</v>
      </c>
      <c r="AA1747" t="e">
        <f>VLOOKUP(E1747,'Age group'!$A$2:$B$7,2,TRUE)</f>
        <v>#N/A</v>
      </c>
    </row>
    <row r="1748" spans="1:27" ht="12.75" x14ac:dyDescent="0.2">
      <c r="A1748" s="30">
        <v>1745</v>
      </c>
      <c r="B1748" s="31"/>
      <c r="C1748" s="31"/>
      <c r="D1748" s="32"/>
      <c r="E1748" s="104"/>
      <c r="F1748" s="31"/>
      <c r="G1748" s="31"/>
      <c r="H1748" s="33"/>
      <c r="I1748" s="16"/>
      <c r="J1748" s="34"/>
      <c r="K1748" s="34"/>
      <c r="L1748" s="35"/>
      <c r="M1748" s="36"/>
      <c r="N1748" s="37"/>
      <c r="O1748" s="37"/>
      <c r="P1748" s="37"/>
      <c r="Q1748" s="38"/>
      <c r="R1748" s="38"/>
      <c r="S1748" s="37"/>
      <c r="T1748" s="39"/>
      <c r="U1748" s="39"/>
      <c r="V1748" s="40"/>
      <c r="X1748" t="str">
        <f>IF(('1 - Cover page'!$B$9-M1748)&lt;6,"&lt;=5 Days","&gt;5 Days")</f>
        <v>&lt;=5 Days</v>
      </c>
      <c r="Y1748" t="str">
        <f>IF(('1 - Cover page'!$B$9-M1748)=0,"0", IF(('1 - Cover page'!$B$9-M1748)= 1,"1", IF(('1 - Cover page'!$B$9-M1748)= 2,"2", IF(('1 - Cover page'!$B$9-M1748)= 3,"3", IF(('1 - Cover page'!$B$9-M1748)= 4,"4", IF(('1 - Cover page'!$B$9-M1748)= 5,"5", IF(('1 - Cover page'!$B$9-M1748)= 6,"6", IF(('1 - Cover page'!$B$9-M1748)= 7,"7", IF(('1 - Cover page'!$B$9-M1748)= 8,"8", IF(('1 - Cover page'!$B$9-M1748)= 9,"9", IF(('1 - Cover page'!$B$9-M1748)= 10,"10", IF(('1 - Cover page'!$B$9-M1748)= 11,"11", IF(('1 - Cover page'!$B$9-M1748)= 12,"12", IF(('1 - Cover page'!$B$9-M1748)= 13,"13", IF(('1 - Cover page'!$B$9-M1748)= 14,"14", IF(('1 - Cover page'!$B$9-M1748)= 15,"15",  ""))))))))))))))))</f>
        <v>0</v>
      </c>
      <c r="Z1748" t="str">
        <f>IF(('1 - Cover page'!$B$9-I1748)=0,"0", IF(('1 - Cover page'!$B$9-I1748)= 1,"1", IF(('1 - Cover page'!$B$9-I1748)= 2,"2", IF(('1 - Cover page'!$B$9-I1748)= 3,"3", IF(('1 - Cover page'!$B$9-I1748)= 4,"4", IF(('1 - Cover page'!$B$9-I1748)= 5,"5", IF(('1 - Cover page'!$B$9-I1748)= 6,"6", IF(('1 - Cover page'!$B$9-I1748)= 7,"7", IF(('1 - Cover page'!$B$9-I1748)= 8,"8", IF(('1 - Cover page'!$B$9-I1748)= 9,"9", IF(('1 - Cover page'!$B$9-I1748)= 10,"10", IF(('1 - Cover page'!$B$9-I1748)= 11,"11", IF(('1 - Cover page'!$B$9-I1748)= 12,"12", IF(('1 - Cover page'!$B$9-I1748)= 13,"13", IF(('1 - Cover page'!$B$9-I1748)= 14,"14", IF(('1 - Cover page'!$B$9-I1748)= 15,"15",  ""))))))))))))))))</f>
        <v>0</v>
      </c>
      <c r="AA1748" t="e">
        <f>VLOOKUP(E1748,'Age group'!$A$2:$B$7,2,TRUE)</f>
        <v>#N/A</v>
      </c>
    </row>
    <row r="1749" spans="1:27" ht="12.75" x14ac:dyDescent="0.2">
      <c r="A1749" s="30">
        <v>1746</v>
      </c>
      <c r="B1749" s="31"/>
      <c r="C1749" s="31"/>
      <c r="D1749" s="32"/>
      <c r="E1749" s="104"/>
      <c r="F1749" s="31"/>
      <c r="G1749" s="31"/>
      <c r="H1749" s="33"/>
      <c r="I1749" s="16"/>
      <c r="J1749" s="34"/>
      <c r="K1749" s="34"/>
      <c r="L1749" s="35"/>
      <c r="M1749" s="36"/>
      <c r="N1749" s="37"/>
      <c r="O1749" s="37"/>
      <c r="P1749" s="37"/>
      <c r="Q1749" s="38"/>
      <c r="R1749" s="38"/>
      <c r="S1749" s="37"/>
      <c r="T1749" s="39"/>
      <c r="U1749" s="39"/>
      <c r="V1749" s="40"/>
      <c r="X1749" t="str">
        <f>IF(('1 - Cover page'!$B$9-M1749)&lt;6,"&lt;=5 Days","&gt;5 Days")</f>
        <v>&lt;=5 Days</v>
      </c>
      <c r="Y1749" t="str">
        <f>IF(('1 - Cover page'!$B$9-M1749)=0,"0", IF(('1 - Cover page'!$B$9-M1749)= 1,"1", IF(('1 - Cover page'!$B$9-M1749)= 2,"2", IF(('1 - Cover page'!$B$9-M1749)= 3,"3", IF(('1 - Cover page'!$B$9-M1749)= 4,"4", IF(('1 - Cover page'!$B$9-M1749)= 5,"5", IF(('1 - Cover page'!$B$9-M1749)= 6,"6", IF(('1 - Cover page'!$B$9-M1749)= 7,"7", IF(('1 - Cover page'!$B$9-M1749)= 8,"8", IF(('1 - Cover page'!$B$9-M1749)= 9,"9", IF(('1 - Cover page'!$B$9-M1749)= 10,"10", IF(('1 - Cover page'!$B$9-M1749)= 11,"11", IF(('1 - Cover page'!$B$9-M1749)= 12,"12", IF(('1 - Cover page'!$B$9-M1749)= 13,"13", IF(('1 - Cover page'!$B$9-M1749)= 14,"14", IF(('1 - Cover page'!$B$9-M1749)= 15,"15",  ""))))))))))))))))</f>
        <v>0</v>
      </c>
      <c r="Z1749" t="str">
        <f>IF(('1 - Cover page'!$B$9-I1749)=0,"0", IF(('1 - Cover page'!$B$9-I1749)= 1,"1", IF(('1 - Cover page'!$B$9-I1749)= 2,"2", IF(('1 - Cover page'!$B$9-I1749)= 3,"3", IF(('1 - Cover page'!$B$9-I1749)= 4,"4", IF(('1 - Cover page'!$B$9-I1749)= 5,"5", IF(('1 - Cover page'!$B$9-I1749)= 6,"6", IF(('1 - Cover page'!$B$9-I1749)= 7,"7", IF(('1 - Cover page'!$B$9-I1749)= 8,"8", IF(('1 - Cover page'!$B$9-I1749)= 9,"9", IF(('1 - Cover page'!$B$9-I1749)= 10,"10", IF(('1 - Cover page'!$B$9-I1749)= 11,"11", IF(('1 - Cover page'!$B$9-I1749)= 12,"12", IF(('1 - Cover page'!$B$9-I1749)= 13,"13", IF(('1 - Cover page'!$B$9-I1749)= 14,"14", IF(('1 - Cover page'!$B$9-I1749)= 15,"15",  ""))))))))))))))))</f>
        <v>0</v>
      </c>
      <c r="AA1749" t="e">
        <f>VLOOKUP(E1749,'Age group'!$A$2:$B$7,2,TRUE)</f>
        <v>#N/A</v>
      </c>
    </row>
    <row r="1750" spans="1:27" ht="12.75" x14ac:dyDescent="0.2">
      <c r="A1750" s="30">
        <v>1747</v>
      </c>
      <c r="B1750" s="31"/>
      <c r="C1750" s="31"/>
      <c r="D1750" s="32"/>
      <c r="E1750" s="104"/>
      <c r="F1750" s="31"/>
      <c r="G1750" s="31"/>
      <c r="H1750" s="33"/>
      <c r="I1750" s="16"/>
      <c r="J1750" s="34"/>
      <c r="K1750" s="34"/>
      <c r="L1750" s="35"/>
      <c r="M1750" s="36"/>
      <c r="N1750" s="37"/>
      <c r="O1750" s="37"/>
      <c r="P1750" s="37"/>
      <c r="Q1750" s="38"/>
      <c r="R1750" s="38"/>
      <c r="S1750" s="37"/>
      <c r="T1750" s="39"/>
      <c r="U1750" s="39"/>
      <c r="V1750" s="40"/>
      <c r="X1750" t="str">
        <f>IF(('1 - Cover page'!$B$9-M1750)&lt;6,"&lt;=5 Days","&gt;5 Days")</f>
        <v>&lt;=5 Days</v>
      </c>
      <c r="Y1750" t="str">
        <f>IF(('1 - Cover page'!$B$9-M1750)=0,"0", IF(('1 - Cover page'!$B$9-M1750)= 1,"1", IF(('1 - Cover page'!$B$9-M1750)= 2,"2", IF(('1 - Cover page'!$B$9-M1750)= 3,"3", IF(('1 - Cover page'!$B$9-M1750)= 4,"4", IF(('1 - Cover page'!$B$9-M1750)= 5,"5", IF(('1 - Cover page'!$B$9-M1750)= 6,"6", IF(('1 - Cover page'!$B$9-M1750)= 7,"7", IF(('1 - Cover page'!$B$9-M1750)= 8,"8", IF(('1 - Cover page'!$B$9-M1750)= 9,"9", IF(('1 - Cover page'!$B$9-M1750)= 10,"10", IF(('1 - Cover page'!$B$9-M1750)= 11,"11", IF(('1 - Cover page'!$B$9-M1750)= 12,"12", IF(('1 - Cover page'!$B$9-M1750)= 13,"13", IF(('1 - Cover page'!$B$9-M1750)= 14,"14", IF(('1 - Cover page'!$B$9-M1750)= 15,"15",  ""))))))))))))))))</f>
        <v>0</v>
      </c>
      <c r="Z1750" t="str">
        <f>IF(('1 - Cover page'!$B$9-I1750)=0,"0", IF(('1 - Cover page'!$B$9-I1750)= 1,"1", IF(('1 - Cover page'!$B$9-I1750)= 2,"2", IF(('1 - Cover page'!$B$9-I1750)= 3,"3", IF(('1 - Cover page'!$B$9-I1750)= 4,"4", IF(('1 - Cover page'!$B$9-I1750)= 5,"5", IF(('1 - Cover page'!$B$9-I1750)= 6,"6", IF(('1 - Cover page'!$B$9-I1750)= 7,"7", IF(('1 - Cover page'!$B$9-I1750)= 8,"8", IF(('1 - Cover page'!$B$9-I1750)= 9,"9", IF(('1 - Cover page'!$B$9-I1750)= 10,"10", IF(('1 - Cover page'!$B$9-I1750)= 11,"11", IF(('1 - Cover page'!$B$9-I1750)= 12,"12", IF(('1 - Cover page'!$B$9-I1750)= 13,"13", IF(('1 - Cover page'!$B$9-I1750)= 14,"14", IF(('1 - Cover page'!$B$9-I1750)= 15,"15",  ""))))))))))))))))</f>
        <v>0</v>
      </c>
      <c r="AA1750" t="e">
        <f>VLOOKUP(E1750,'Age group'!$A$2:$B$7,2,TRUE)</f>
        <v>#N/A</v>
      </c>
    </row>
    <row r="1751" spans="1:27" ht="12.75" x14ac:dyDescent="0.2">
      <c r="A1751" s="30">
        <v>1748</v>
      </c>
      <c r="B1751" s="31"/>
      <c r="C1751" s="31"/>
      <c r="D1751" s="32"/>
      <c r="E1751" s="104"/>
      <c r="F1751" s="31"/>
      <c r="G1751" s="31"/>
      <c r="H1751" s="33"/>
      <c r="I1751" s="16"/>
      <c r="J1751" s="34"/>
      <c r="K1751" s="34"/>
      <c r="L1751" s="35"/>
      <c r="M1751" s="36"/>
      <c r="N1751" s="37"/>
      <c r="O1751" s="37"/>
      <c r="P1751" s="37"/>
      <c r="Q1751" s="38"/>
      <c r="R1751" s="38"/>
      <c r="S1751" s="37"/>
      <c r="T1751" s="39"/>
      <c r="U1751" s="39"/>
      <c r="V1751" s="40"/>
      <c r="X1751" t="str">
        <f>IF(('1 - Cover page'!$B$9-M1751)&lt;6,"&lt;=5 Days","&gt;5 Days")</f>
        <v>&lt;=5 Days</v>
      </c>
      <c r="Y1751" t="str">
        <f>IF(('1 - Cover page'!$B$9-M1751)=0,"0", IF(('1 - Cover page'!$B$9-M1751)= 1,"1", IF(('1 - Cover page'!$B$9-M1751)= 2,"2", IF(('1 - Cover page'!$B$9-M1751)= 3,"3", IF(('1 - Cover page'!$B$9-M1751)= 4,"4", IF(('1 - Cover page'!$B$9-M1751)= 5,"5", IF(('1 - Cover page'!$B$9-M1751)= 6,"6", IF(('1 - Cover page'!$B$9-M1751)= 7,"7", IF(('1 - Cover page'!$B$9-M1751)= 8,"8", IF(('1 - Cover page'!$B$9-M1751)= 9,"9", IF(('1 - Cover page'!$B$9-M1751)= 10,"10", IF(('1 - Cover page'!$B$9-M1751)= 11,"11", IF(('1 - Cover page'!$B$9-M1751)= 12,"12", IF(('1 - Cover page'!$B$9-M1751)= 13,"13", IF(('1 - Cover page'!$B$9-M1751)= 14,"14", IF(('1 - Cover page'!$B$9-M1751)= 15,"15",  ""))))))))))))))))</f>
        <v>0</v>
      </c>
      <c r="Z1751" t="str">
        <f>IF(('1 - Cover page'!$B$9-I1751)=0,"0", IF(('1 - Cover page'!$B$9-I1751)= 1,"1", IF(('1 - Cover page'!$B$9-I1751)= 2,"2", IF(('1 - Cover page'!$B$9-I1751)= 3,"3", IF(('1 - Cover page'!$B$9-I1751)= 4,"4", IF(('1 - Cover page'!$B$9-I1751)= 5,"5", IF(('1 - Cover page'!$B$9-I1751)= 6,"6", IF(('1 - Cover page'!$B$9-I1751)= 7,"7", IF(('1 - Cover page'!$B$9-I1751)= 8,"8", IF(('1 - Cover page'!$B$9-I1751)= 9,"9", IF(('1 - Cover page'!$B$9-I1751)= 10,"10", IF(('1 - Cover page'!$B$9-I1751)= 11,"11", IF(('1 - Cover page'!$B$9-I1751)= 12,"12", IF(('1 - Cover page'!$B$9-I1751)= 13,"13", IF(('1 - Cover page'!$B$9-I1751)= 14,"14", IF(('1 - Cover page'!$B$9-I1751)= 15,"15",  ""))))))))))))))))</f>
        <v>0</v>
      </c>
      <c r="AA1751" t="e">
        <f>VLOOKUP(E1751,'Age group'!$A$2:$B$7,2,TRUE)</f>
        <v>#N/A</v>
      </c>
    </row>
    <row r="1752" spans="1:27" ht="12.75" x14ac:dyDescent="0.2">
      <c r="A1752" s="30">
        <v>1749</v>
      </c>
      <c r="B1752" s="31"/>
      <c r="C1752" s="31"/>
      <c r="D1752" s="32"/>
      <c r="E1752" s="104"/>
      <c r="F1752" s="31"/>
      <c r="G1752" s="31"/>
      <c r="H1752" s="33"/>
      <c r="I1752" s="16"/>
      <c r="J1752" s="34"/>
      <c r="K1752" s="34"/>
      <c r="L1752" s="35"/>
      <c r="M1752" s="36"/>
      <c r="N1752" s="37"/>
      <c r="O1752" s="37"/>
      <c r="P1752" s="37"/>
      <c r="Q1752" s="38"/>
      <c r="R1752" s="38"/>
      <c r="S1752" s="37"/>
      <c r="T1752" s="39"/>
      <c r="U1752" s="39"/>
      <c r="V1752" s="40"/>
      <c r="X1752" t="str">
        <f>IF(('1 - Cover page'!$B$9-M1752)&lt;6,"&lt;=5 Days","&gt;5 Days")</f>
        <v>&lt;=5 Days</v>
      </c>
      <c r="Y1752" t="str">
        <f>IF(('1 - Cover page'!$B$9-M1752)=0,"0", IF(('1 - Cover page'!$B$9-M1752)= 1,"1", IF(('1 - Cover page'!$B$9-M1752)= 2,"2", IF(('1 - Cover page'!$B$9-M1752)= 3,"3", IF(('1 - Cover page'!$B$9-M1752)= 4,"4", IF(('1 - Cover page'!$B$9-M1752)= 5,"5", IF(('1 - Cover page'!$B$9-M1752)= 6,"6", IF(('1 - Cover page'!$B$9-M1752)= 7,"7", IF(('1 - Cover page'!$B$9-M1752)= 8,"8", IF(('1 - Cover page'!$B$9-M1752)= 9,"9", IF(('1 - Cover page'!$B$9-M1752)= 10,"10", IF(('1 - Cover page'!$B$9-M1752)= 11,"11", IF(('1 - Cover page'!$B$9-M1752)= 12,"12", IF(('1 - Cover page'!$B$9-M1752)= 13,"13", IF(('1 - Cover page'!$B$9-M1752)= 14,"14", IF(('1 - Cover page'!$B$9-M1752)= 15,"15",  ""))))))))))))))))</f>
        <v>0</v>
      </c>
      <c r="Z1752" t="str">
        <f>IF(('1 - Cover page'!$B$9-I1752)=0,"0", IF(('1 - Cover page'!$B$9-I1752)= 1,"1", IF(('1 - Cover page'!$B$9-I1752)= 2,"2", IF(('1 - Cover page'!$B$9-I1752)= 3,"3", IF(('1 - Cover page'!$B$9-I1752)= 4,"4", IF(('1 - Cover page'!$B$9-I1752)= 5,"5", IF(('1 - Cover page'!$B$9-I1752)= 6,"6", IF(('1 - Cover page'!$B$9-I1752)= 7,"7", IF(('1 - Cover page'!$B$9-I1752)= 8,"8", IF(('1 - Cover page'!$B$9-I1752)= 9,"9", IF(('1 - Cover page'!$B$9-I1752)= 10,"10", IF(('1 - Cover page'!$B$9-I1752)= 11,"11", IF(('1 - Cover page'!$B$9-I1752)= 12,"12", IF(('1 - Cover page'!$B$9-I1752)= 13,"13", IF(('1 - Cover page'!$B$9-I1752)= 14,"14", IF(('1 - Cover page'!$B$9-I1752)= 15,"15",  ""))))))))))))))))</f>
        <v>0</v>
      </c>
      <c r="AA1752" t="e">
        <f>VLOOKUP(E1752,'Age group'!$A$2:$B$7,2,TRUE)</f>
        <v>#N/A</v>
      </c>
    </row>
    <row r="1753" spans="1:27" ht="12.75" x14ac:dyDescent="0.2">
      <c r="A1753" s="30">
        <v>1750</v>
      </c>
      <c r="B1753" s="31"/>
      <c r="C1753" s="31"/>
      <c r="D1753" s="32"/>
      <c r="E1753" s="104"/>
      <c r="F1753" s="31"/>
      <c r="G1753" s="31"/>
      <c r="H1753" s="33"/>
      <c r="I1753" s="16"/>
      <c r="J1753" s="34"/>
      <c r="K1753" s="34"/>
      <c r="L1753" s="35"/>
      <c r="M1753" s="36"/>
      <c r="N1753" s="37"/>
      <c r="O1753" s="37"/>
      <c r="P1753" s="37"/>
      <c r="Q1753" s="38"/>
      <c r="R1753" s="38"/>
      <c r="S1753" s="37"/>
      <c r="T1753" s="39"/>
      <c r="U1753" s="39"/>
      <c r="V1753" s="40"/>
      <c r="X1753" t="str">
        <f>IF(('1 - Cover page'!$B$9-M1753)&lt;6,"&lt;=5 Days","&gt;5 Days")</f>
        <v>&lt;=5 Days</v>
      </c>
      <c r="Y1753" t="str">
        <f>IF(('1 - Cover page'!$B$9-M1753)=0,"0", IF(('1 - Cover page'!$B$9-M1753)= 1,"1", IF(('1 - Cover page'!$B$9-M1753)= 2,"2", IF(('1 - Cover page'!$B$9-M1753)= 3,"3", IF(('1 - Cover page'!$B$9-M1753)= 4,"4", IF(('1 - Cover page'!$B$9-M1753)= 5,"5", IF(('1 - Cover page'!$B$9-M1753)= 6,"6", IF(('1 - Cover page'!$B$9-M1753)= 7,"7", IF(('1 - Cover page'!$B$9-M1753)= 8,"8", IF(('1 - Cover page'!$B$9-M1753)= 9,"9", IF(('1 - Cover page'!$B$9-M1753)= 10,"10", IF(('1 - Cover page'!$B$9-M1753)= 11,"11", IF(('1 - Cover page'!$B$9-M1753)= 12,"12", IF(('1 - Cover page'!$B$9-M1753)= 13,"13", IF(('1 - Cover page'!$B$9-M1753)= 14,"14", IF(('1 - Cover page'!$B$9-M1753)= 15,"15",  ""))))))))))))))))</f>
        <v>0</v>
      </c>
      <c r="Z1753" t="str">
        <f>IF(('1 - Cover page'!$B$9-I1753)=0,"0", IF(('1 - Cover page'!$B$9-I1753)= 1,"1", IF(('1 - Cover page'!$B$9-I1753)= 2,"2", IF(('1 - Cover page'!$B$9-I1753)= 3,"3", IF(('1 - Cover page'!$B$9-I1753)= 4,"4", IF(('1 - Cover page'!$B$9-I1753)= 5,"5", IF(('1 - Cover page'!$B$9-I1753)= 6,"6", IF(('1 - Cover page'!$B$9-I1753)= 7,"7", IF(('1 - Cover page'!$B$9-I1753)= 8,"8", IF(('1 - Cover page'!$B$9-I1753)= 9,"9", IF(('1 - Cover page'!$B$9-I1753)= 10,"10", IF(('1 - Cover page'!$B$9-I1753)= 11,"11", IF(('1 - Cover page'!$B$9-I1753)= 12,"12", IF(('1 - Cover page'!$B$9-I1753)= 13,"13", IF(('1 - Cover page'!$B$9-I1753)= 14,"14", IF(('1 - Cover page'!$B$9-I1753)= 15,"15",  ""))))))))))))))))</f>
        <v>0</v>
      </c>
      <c r="AA1753" t="e">
        <f>VLOOKUP(E1753,'Age group'!$A$2:$B$7,2,TRUE)</f>
        <v>#N/A</v>
      </c>
    </row>
    <row r="1754" spans="1:27" ht="12.75" x14ac:dyDescent="0.2">
      <c r="A1754" s="30">
        <v>1751</v>
      </c>
      <c r="B1754" s="31"/>
      <c r="C1754" s="31"/>
      <c r="D1754" s="32"/>
      <c r="E1754" s="104"/>
      <c r="F1754" s="31"/>
      <c r="G1754" s="31"/>
      <c r="H1754" s="33"/>
      <c r="I1754" s="16"/>
      <c r="J1754" s="34"/>
      <c r="K1754" s="34"/>
      <c r="L1754" s="35"/>
      <c r="M1754" s="36"/>
      <c r="N1754" s="37"/>
      <c r="O1754" s="37"/>
      <c r="P1754" s="37"/>
      <c r="Q1754" s="38"/>
      <c r="R1754" s="38"/>
      <c r="S1754" s="37"/>
      <c r="T1754" s="39"/>
      <c r="U1754" s="39"/>
      <c r="V1754" s="40"/>
      <c r="X1754" t="str">
        <f>IF(('1 - Cover page'!$B$9-M1754)&lt;6,"&lt;=5 Days","&gt;5 Days")</f>
        <v>&lt;=5 Days</v>
      </c>
      <c r="Y1754" t="str">
        <f>IF(('1 - Cover page'!$B$9-M1754)=0,"0", IF(('1 - Cover page'!$B$9-M1754)= 1,"1", IF(('1 - Cover page'!$B$9-M1754)= 2,"2", IF(('1 - Cover page'!$B$9-M1754)= 3,"3", IF(('1 - Cover page'!$B$9-M1754)= 4,"4", IF(('1 - Cover page'!$B$9-M1754)= 5,"5", IF(('1 - Cover page'!$B$9-M1754)= 6,"6", IF(('1 - Cover page'!$B$9-M1754)= 7,"7", IF(('1 - Cover page'!$B$9-M1754)= 8,"8", IF(('1 - Cover page'!$B$9-M1754)= 9,"9", IF(('1 - Cover page'!$B$9-M1754)= 10,"10", IF(('1 - Cover page'!$B$9-M1754)= 11,"11", IF(('1 - Cover page'!$B$9-M1754)= 12,"12", IF(('1 - Cover page'!$B$9-M1754)= 13,"13", IF(('1 - Cover page'!$B$9-M1754)= 14,"14", IF(('1 - Cover page'!$B$9-M1754)= 15,"15",  ""))))))))))))))))</f>
        <v>0</v>
      </c>
      <c r="Z1754" t="str">
        <f>IF(('1 - Cover page'!$B$9-I1754)=0,"0", IF(('1 - Cover page'!$B$9-I1754)= 1,"1", IF(('1 - Cover page'!$B$9-I1754)= 2,"2", IF(('1 - Cover page'!$B$9-I1754)= 3,"3", IF(('1 - Cover page'!$B$9-I1754)= 4,"4", IF(('1 - Cover page'!$B$9-I1754)= 5,"5", IF(('1 - Cover page'!$B$9-I1754)= 6,"6", IF(('1 - Cover page'!$B$9-I1754)= 7,"7", IF(('1 - Cover page'!$B$9-I1754)= 8,"8", IF(('1 - Cover page'!$B$9-I1754)= 9,"9", IF(('1 - Cover page'!$B$9-I1754)= 10,"10", IF(('1 - Cover page'!$B$9-I1754)= 11,"11", IF(('1 - Cover page'!$B$9-I1754)= 12,"12", IF(('1 - Cover page'!$B$9-I1754)= 13,"13", IF(('1 - Cover page'!$B$9-I1754)= 14,"14", IF(('1 - Cover page'!$B$9-I1754)= 15,"15",  ""))))))))))))))))</f>
        <v>0</v>
      </c>
      <c r="AA1754" t="e">
        <f>VLOOKUP(E1754,'Age group'!$A$2:$B$7,2,TRUE)</f>
        <v>#N/A</v>
      </c>
    </row>
    <row r="1755" spans="1:27" ht="12.75" x14ac:dyDescent="0.2">
      <c r="A1755" s="30">
        <v>1752</v>
      </c>
      <c r="B1755" s="31"/>
      <c r="C1755" s="31"/>
      <c r="D1755" s="32"/>
      <c r="E1755" s="104"/>
      <c r="F1755" s="31"/>
      <c r="G1755" s="31"/>
      <c r="H1755" s="33"/>
      <c r="I1755" s="16"/>
      <c r="J1755" s="34"/>
      <c r="K1755" s="34"/>
      <c r="L1755" s="35"/>
      <c r="M1755" s="36"/>
      <c r="N1755" s="37"/>
      <c r="O1755" s="37"/>
      <c r="P1755" s="37"/>
      <c r="Q1755" s="38"/>
      <c r="R1755" s="38"/>
      <c r="S1755" s="37"/>
      <c r="T1755" s="39"/>
      <c r="U1755" s="39"/>
      <c r="V1755" s="40"/>
      <c r="X1755" t="str">
        <f>IF(('1 - Cover page'!$B$9-M1755)&lt;6,"&lt;=5 Days","&gt;5 Days")</f>
        <v>&lt;=5 Days</v>
      </c>
      <c r="Y1755" t="str">
        <f>IF(('1 - Cover page'!$B$9-M1755)=0,"0", IF(('1 - Cover page'!$B$9-M1755)= 1,"1", IF(('1 - Cover page'!$B$9-M1755)= 2,"2", IF(('1 - Cover page'!$B$9-M1755)= 3,"3", IF(('1 - Cover page'!$B$9-M1755)= 4,"4", IF(('1 - Cover page'!$B$9-M1755)= 5,"5", IF(('1 - Cover page'!$B$9-M1755)= 6,"6", IF(('1 - Cover page'!$B$9-M1755)= 7,"7", IF(('1 - Cover page'!$B$9-M1755)= 8,"8", IF(('1 - Cover page'!$B$9-M1755)= 9,"9", IF(('1 - Cover page'!$B$9-M1755)= 10,"10", IF(('1 - Cover page'!$B$9-M1755)= 11,"11", IF(('1 - Cover page'!$B$9-M1755)= 12,"12", IF(('1 - Cover page'!$B$9-M1755)= 13,"13", IF(('1 - Cover page'!$B$9-M1755)= 14,"14", IF(('1 - Cover page'!$B$9-M1755)= 15,"15",  ""))))))))))))))))</f>
        <v>0</v>
      </c>
      <c r="Z1755" t="str">
        <f>IF(('1 - Cover page'!$B$9-I1755)=0,"0", IF(('1 - Cover page'!$B$9-I1755)= 1,"1", IF(('1 - Cover page'!$B$9-I1755)= 2,"2", IF(('1 - Cover page'!$B$9-I1755)= 3,"3", IF(('1 - Cover page'!$B$9-I1755)= 4,"4", IF(('1 - Cover page'!$B$9-I1755)= 5,"5", IF(('1 - Cover page'!$B$9-I1755)= 6,"6", IF(('1 - Cover page'!$B$9-I1755)= 7,"7", IF(('1 - Cover page'!$B$9-I1755)= 8,"8", IF(('1 - Cover page'!$B$9-I1755)= 9,"9", IF(('1 - Cover page'!$B$9-I1755)= 10,"10", IF(('1 - Cover page'!$B$9-I1755)= 11,"11", IF(('1 - Cover page'!$B$9-I1755)= 12,"12", IF(('1 - Cover page'!$B$9-I1755)= 13,"13", IF(('1 - Cover page'!$B$9-I1755)= 14,"14", IF(('1 - Cover page'!$B$9-I1755)= 15,"15",  ""))))))))))))))))</f>
        <v>0</v>
      </c>
      <c r="AA1755" t="e">
        <f>VLOOKUP(E1755,'Age group'!$A$2:$B$7,2,TRUE)</f>
        <v>#N/A</v>
      </c>
    </row>
    <row r="1756" spans="1:27" ht="12.75" x14ac:dyDescent="0.2">
      <c r="A1756" s="30">
        <v>1753</v>
      </c>
      <c r="B1756" s="31"/>
      <c r="C1756" s="31"/>
      <c r="D1756" s="32"/>
      <c r="E1756" s="104"/>
      <c r="F1756" s="31"/>
      <c r="G1756" s="31"/>
      <c r="H1756" s="33"/>
      <c r="I1756" s="16"/>
      <c r="J1756" s="34"/>
      <c r="K1756" s="34"/>
      <c r="L1756" s="35"/>
      <c r="M1756" s="36"/>
      <c r="N1756" s="37"/>
      <c r="O1756" s="37"/>
      <c r="P1756" s="37"/>
      <c r="Q1756" s="38"/>
      <c r="R1756" s="38"/>
      <c r="S1756" s="37"/>
      <c r="T1756" s="39"/>
      <c r="U1756" s="39"/>
      <c r="V1756" s="40"/>
      <c r="X1756" t="str">
        <f>IF(('1 - Cover page'!$B$9-M1756)&lt;6,"&lt;=5 Days","&gt;5 Days")</f>
        <v>&lt;=5 Days</v>
      </c>
      <c r="Y1756" t="str">
        <f>IF(('1 - Cover page'!$B$9-M1756)=0,"0", IF(('1 - Cover page'!$B$9-M1756)= 1,"1", IF(('1 - Cover page'!$B$9-M1756)= 2,"2", IF(('1 - Cover page'!$B$9-M1756)= 3,"3", IF(('1 - Cover page'!$B$9-M1756)= 4,"4", IF(('1 - Cover page'!$B$9-M1756)= 5,"5", IF(('1 - Cover page'!$B$9-M1756)= 6,"6", IF(('1 - Cover page'!$B$9-M1756)= 7,"7", IF(('1 - Cover page'!$B$9-M1756)= 8,"8", IF(('1 - Cover page'!$B$9-M1756)= 9,"9", IF(('1 - Cover page'!$B$9-M1756)= 10,"10", IF(('1 - Cover page'!$B$9-M1756)= 11,"11", IF(('1 - Cover page'!$B$9-M1756)= 12,"12", IF(('1 - Cover page'!$B$9-M1756)= 13,"13", IF(('1 - Cover page'!$B$9-M1756)= 14,"14", IF(('1 - Cover page'!$B$9-M1756)= 15,"15",  ""))))))))))))))))</f>
        <v>0</v>
      </c>
      <c r="Z1756" t="str">
        <f>IF(('1 - Cover page'!$B$9-I1756)=0,"0", IF(('1 - Cover page'!$B$9-I1756)= 1,"1", IF(('1 - Cover page'!$B$9-I1756)= 2,"2", IF(('1 - Cover page'!$B$9-I1756)= 3,"3", IF(('1 - Cover page'!$B$9-I1756)= 4,"4", IF(('1 - Cover page'!$B$9-I1756)= 5,"5", IF(('1 - Cover page'!$B$9-I1756)= 6,"6", IF(('1 - Cover page'!$B$9-I1756)= 7,"7", IF(('1 - Cover page'!$B$9-I1756)= 8,"8", IF(('1 - Cover page'!$B$9-I1756)= 9,"9", IF(('1 - Cover page'!$B$9-I1756)= 10,"10", IF(('1 - Cover page'!$B$9-I1756)= 11,"11", IF(('1 - Cover page'!$B$9-I1756)= 12,"12", IF(('1 - Cover page'!$B$9-I1756)= 13,"13", IF(('1 - Cover page'!$B$9-I1756)= 14,"14", IF(('1 - Cover page'!$B$9-I1756)= 15,"15",  ""))))))))))))))))</f>
        <v>0</v>
      </c>
      <c r="AA1756" t="e">
        <f>VLOOKUP(E1756,'Age group'!$A$2:$B$7,2,TRUE)</f>
        <v>#N/A</v>
      </c>
    </row>
    <row r="1757" spans="1:27" ht="12.75" x14ac:dyDescent="0.2">
      <c r="A1757" s="30">
        <v>1754</v>
      </c>
      <c r="B1757" s="31"/>
      <c r="C1757" s="31"/>
      <c r="D1757" s="32"/>
      <c r="E1757" s="104"/>
      <c r="F1757" s="31"/>
      <c r="G1757" s="31"/>
      <c r="H1757" s="33"/>
      <c r="I1757" s="16"/>
      <c r="J1757" s="34"/>
      <c r="K1757" s="34"/>
      <c r="L1757" s="35"/>
      <c r="M1757" s="36"/>
      <c r="N1757" s="37"/>
      <c r="O1757" s="37"/>
      <c r="P1757" s="37"/>
      <c r="Q1757" s="38"/>
      <c r="R1757" s="38"/>
      <c r="S1757" s="37"/>
      <c r="T1757" s="39"/>
      <c r="U1757" s="39"/>
      <c r="V1757" s="40"/>
      <c r="X1757" t="str">
        <f>IF(('1 - Cover page'!$B$9-M1757)&lt;6,"&lt;=5 Days","&gt;5 Days")</f>
        <v>&lt;=5 Days</v>
      </c>
      <c r="Y1757" t="str">
        <f>IF(('1 - Cover page'!$B$9-M1757)=0,"0", IF(('1 - Cover page'!$B$9-M1757)= 1,"1", IF(('1 - Cover page'!$B$9-M1757)= 2,"2", IF(('1 - Cover page'!$B$9-M1757)= 3,"3", IF(('1 - Cover page'!$B$9-M1757)= 4,"4", IF(('1 - Cover page'!$B$9-M1757)= 5,"5", IF(('1 - Cover page'!$B$9-M1757)= 6,"6", IF(('1 - Cover page'!$B$9-M1757)= 7,"7", IF(('1 - Cover page'!$B$9-M1757)= 8,"8", IF(('1 - Cover page'!$B$9-M1757)= 9,"9", IF(('1 - Cover page'!$B$9-M1757)= 10,"10", IF(('1 - Cover page'!$B$9-M1757)= 11,"11", IF(('1 - Cover page'!$B$9-M1757)= 12,"12", IF(('1 - Cover page'!$B$9-M1757)= 13,"13", IF(('1 - Cover page'!$B$9-M1757)= 14,"14", IF(('1 - Cover page'!$B$9-M1757)= 15,"15",  ""))))))))))))))))</f>
        <v>0</v>
      </c>
      <c r="Z1757" t="str">
        <f>IF(('1 - Cover page'!$B$9-I1757)=0,"0", IF(('1 - Cover page'!$B$9-I1757)= 1,"1", IF(('1 - Cover page'!$B$9-I1757)= 2,"2", IF(('1 - Cover page'!$B$9-I1757)= 3,"3", IF(('1 - Cover page'!$B$9-I1757)= 4,"4", IF(('1 - Cover page'!$B$9-I1757)= 5,"5", IF(('1 - Cover page'!$B$9-I1757)= 6,"6", IF(('1 - Cover page'!$B$9-I1757)= 7,"7", IF(('1 - Cover page'!$B$9-I1757)= 8,"8", IF(('1 - Cover page'!$B$9-I1757)= 9,"9", IF(('1 - Cover page'!$B$9-I1757)= 10,"10", IF(('1 - Cover page'!$B$9-I1757)= 11,"11", IF(('1 - Cover page'!$B$9-I1757)= 12,"12", IF(('1 - Cover page'!$B$9-I1757)= 13,"13", IF(('1 - Cover page'!$B$9-I1757)= 14,"14", IF(('1 - Cover page'!$B$9-I1757)= 15,"15",  ""))))))))))))))))</f>
        <v>0</v>
      </c>
      <c r="AA1757" t="e">
        <f>VLOOKUP(E1757,'Age group'!$A$2:$B$7,2,TRUE)</f>
        <v>#N/A</v>
      </c>
    </row>
    <row r="1758" spans="1:27" ht="12.75" x14ac:dyDescent="0.2">
      <c r="A1758" s="30">
        <v>1755</v>
      </c>
      <c r="B1758" s="31"/>
      <c r="C1758" s="31"/>
      <c r="D1758" s="32"/>
      <c r="E1758" s="104"/>
      <c r="F1758" s="31"/>
      <c r="G1758" s="31"/>
      <c r="H1758" s="33"/>
      <c r="I1758" s="16"/>
      <c r="J1758" s="34"/>
      <c r="K1758" s="34"/>
      <c r="L1758" s="35"/>
      <c r="M1758" s="36"/>
      <c r="N1758" s="37"/>
      <c r="O1758" s="37"/>
      <c r="P1758" s="37"/>
      <c r="Q1758" s="38"/>
      <c r="R1758" s="38"/>
      <c r="S1758" s="37"/>
      <c r="T1758" s="39"/>
      <c r="U1758" s="39"/>
      <c r="V1758" s="40"/>
      <c r="X1758" t="str">
        <f>IF(('1 - Cover page'!$B$9-M1758)&lt;6,"&lt;=5 Days","&gt;5 Days")</f>
        <v>&lt;=5 Days</v>
      </c>
      <c r="Y1758" t="str">
        <f>IF(('1 - Cover page'!$B$9-M1758)=0,"0", IF(('1 - Cover page'!$B$9-M1758)= 1,"1", IF(('1 - Cover page'!$B$9-M1758)= 2,"2", IF(('1 - Cover page'!$B$9-M1758)= 3,"3", IF(('1 - Cover page'!$B$9-M1758)= 4,"4", IF(('1 - Cover page'!$B$9-M1758)= 5,"5", IF(('1 - Cover page'!$B$9-M1758)= 6,"6", IF(('1 - Cover page'!$B$9-M1758)= 7,"7", IF(('1 - Cover page'!$B$9-M1758)= 8,"8", IF(('1 - Cover page'!$B$9-M1758)= 9,"9", IF(('1 - Cover page'!$B$9-M1758)= 10,"10", IF(('1 - Cover page'!$B$9-M1758)= 11,"11", IF(('1 - Cover page'!$B$9-M1758)= 12,"12", IF(('1 - Cover page'!$B$9-M1758)= 13,"13", IF(('1 - Cover page'!$B$9-M1758)= 14,"14", IF(('1 - Cover page'!$B$9-M1758)= 15,"15",  ""))))))))))))))))</f>
        <v>0</v>
      </c>
      <c r="Z1758" t="str">
        <f>IF(('1 - Cover page'!$B$9-I1758)=0,"0", IF(('1 - Cover page'!$B$9-I1758)= 1,"1", IF(('1 - Cover page'!$B$9-I1758)= 2,"2", IF(('1 - Cover page'!$B$9-I1758)= 3,"3", IF(('1 - Cover page'!$B$9-I1758)= 4,"4", IF(('1 - Cover page'!$B$9-I1758)= 5,"5", IF(('1 - Cover page'!$B$9-I1758)= 6,"6", IF(('1 - Cover page'!$B$9-I1758)= 7,"7", IF(('1 - Cover page'!$B$9-I1758)= 8,"8", IF(('1 - Cover page'!$B$9-I1758)= 9,"9", IF(('1 - Cover page'!$B$9-I1758)= 10,"10", IF(('1 - Cover page'!$B$9-I1758)= 11,"11", IF(('1 - Cover page'!$B$9-I1758)= 12,"12", IF(('1 - Cover page'!$B$9-I1758)= 13,"13", IF(('1 - Cover page'!$B$9-I1758)= 14,"14", IF(('1 - Cover page'!$B$9-I1758)= 15,"15",  ""))))))))))))))))</f>
        <v>0</v>
      </c>
      <c r="AA1758" t="e">
        <f>VLOOKUP(E1758,'Age group'!$A$2:$B$7,2,TRUE)</f>
        <v>#N/A</v>
      </c>
    </row>
    <row r="1759" spans="1:27" ht="12.75" x14ac:dyDescent="0.2">
      <c r="A1759" s="30">
        <v>1756</v>
      </c>
      <c r="B1759" s="31"/>
      <c r="C1759" s="31"/>
      <c r="D1759" s="32"/>
      <c r="E1759" s="104"/>
      <c r="F1759" s="31"/>
      <c r="G1759" s="31"/>
      <c r="H1759" s="33"/>
      <c r="I1759" s="16"/>
      <c r="J1759" s="34"/>
      <c r="K1759" s="34"/>
      <c r="L1759" s="35"/>
      <c r="M1759" s="36"/>
      <c r="N1759" s="37"/>
      <c r="O1759" s="37"/>
      <c r="P1759" s="37"/>
      <c r="Q1759" s="38"/>
      <c r="R1759" s="38"/>
      <c r="S1759" s="37"/>
      <c r="T1759" s="39"/>
      <c r="U1759" s="39"/>
      <c r="V1759" s="40"/>
      <c r="X1759" t="str">
        <f>IF(('1 - Cover page'!$B$9-M1759)&lt;6,"&lt;=5 Days","&gt;5 Days")</f>
        <v>&lt;=5 Days</v>
      </c>
      <c r="Y1759" t="str">
        <f>IF(('1 - Cover page'!$B$9-M1759)=0,"0", IF(('1 - Cover page'!$B$9-M1759)= 1,"1", IF(('1 - Cover page'!$B$9-M1759)= 2,"2", IF(('1 - Cover page'!$B$9-M1759)= 3,"3", IF(('1 - Cover page'!$B$9-M1759)= 4,"4", IF(('1 - Cover page'!$B$9-M1759)= 5,"5", IF(('1 - Cover page'!$B$9-M1759)= 6,"6", IF(('1 - Cover page'!$B$9-M1759)= 7,"7", IF(('1 - Cover page'!$B$9-M1759)= 8,"8", IF(('1 - Cover page'!$B$9-M1759)= 9,"9", IF(('1 - Cover page'!$B$9-M1759)= 10,"10", IF(('1 - Cover page'!$B$9-M1759)= 11,"11", IF(('1 - Cover page'!$B$9-M1759)= 12,"12", IF(('1 - Cover page'!$B$9-M1759)= 13,"13", IF(('1 - Cover page'!$B$9-M1759)= 14,"14", IF(('1 - Cover page'!$B$9-M1759)= 15,"15",  ""))))))))))))))))</f>
        <v>0</v>
      </c>
      <c r="Z1759" t="str">
        <f>IF(('1 - Cover page'!$B$9-I1759)=0,"0", IF(('1 - Cover page'!$B$9-I1759)= 1,"1", IF(('1 - Cover page'!$B$9-I1759)= 2,"2", IF(('1 - Cover page'!$B$9-I1759)= 3,"3", IF(('1 - Cover page'!$B$9-I1759)= 4,"4", IF(('1 - Cover page'!$B$9-I1759)= 5,"5", IF(('1 - Cover page'!$B$9-I1759)= 6,"6", IF(('1 - Cover page'!$B$9-I1759)= 7,"7", IF(('1 - Cover page'!$B$9-I1759)= 8,"8", IF(('1 - Cover page'!$B$9-I1759)= 9,"9", IF(('1 - Cover page'!$B$9-I1759)= 10,"10", IF(('1 - Cover page'!$B$9-I1759)= 11,"11", IF(('1 - Cover page'!$B$9-I1759)= 12,"12", IF(('1 - Cover page'!$B$9-I1759)= 13,"13", IF(('1 - Cover page'!$B$9-I1759)= 14,"14", IF(('1 - Cover page'!$B$9-I1759)= 15,"15",  ""))))))))))))))))</f>
        <v>0</v>
      </c>
      <c r="AA1759" t="e">
        <f>VLOOKUP(E1759,'Age group'!$A$2:$B$7,2,TRUE)</f>
        <v>#N/A</v>
      </c>
    </row>
    <row r="1760" spans="1:27" ht="12.75" x14ac:dyDescent="0.2">
      <c r="A1760" s="30">
        <v>1757</v>
      </c>
      <c r="B1760" s="31"/>
      <c r="C1760" s="31"/>
      <c r="D1760" s="32"/>
      <c r="E1760" s="104"/>
      <c r="F1760" s="31"/>
      <c r="G1760" s="31"/>
      <c r="H1760" s="33"/>
      <c r="I1760" s="16"/>
      <c r="J1760" s="34"/>
      <c r="K1760" s="34"/>
      <c r="L1760" s="35"/>
      <c r="M1760" s="36"/>
      <c r="N1760" s="37"/>
      <c r="O1760" s="37"/>
      <c r="P1760" s="37"/>
      <c r="Q1760" s="38"/>
      <c r="R1760" s="38"/>
      <c r="S1760" s="37"/>
      <c r="T1760" s="39"/>
      <c r="U1760" s="39"/>
      <c r="V1760" s="40"/>
      <c r="X1760" t="str">
        <f>IF(('1 - Cover page'!$B$9-M1760)&lt;6,"&lt;=5 Days","&gt;5 Days")</f>
        <v>&lt;=5 Days</v>
      </c>
      <c r="Y1760" t="str">
        <f>IF(('1 - Cover page'!$B$9-M1760)=0,"0", IF(('1 - Cover page'!$B$9-M1760)= 1,"1", IF(('1 - Cover page'!$B$9-M1760)= 2,"2", IF(('1 - Cover page'!$B$9-M1760)= 3,"3", IF(('1 - Cover page'!$B$9-M1760)= 4,"4", IF(('1 - Cover page'!$B$9-M1760)= 5,"5", IF(('1 - Cover page'!$B$9-M1760)= 6,"6", IF(('1 - Cover page'!$B$9-M1760)= 7,"7", IF(('1 - Cover page'!$B$9-M1760)= 8,"8", IF(('1 - Cover page'!$B$9-M1760)= 9,"9", IF(('1 - Cover page'!$B$9-M1760)= 10,"10", IF(('1 - Cover page'!$B$9-M1760)= 11,"11", IF(('1 - Cover page'!$B$9-M1760)= 12,"12", IF(('1 - Cover page'!$B$9-M1760)= 13,"13", IF(('1 - Cover page'!$B$9-M1760)= 14,"14", IF(('1 - Cover page'!$B$9-M1760)= 15,"15",  ""))))))))))))))))</f>
        <v>0</v>
      </c>
      <c r="Z1760" t="str">
        <f>IF(('1 - Cover page'!$B$9-I1760)=0,"0", IF(('1 - Cover page'!$B$9-I1760)= 1,"1", IF(('1 - Cover page'!$B$9-I1760)= 2,"2", IF(('1 - Cover page'!$B$9-I1760)= 3,"3", IF(('1 - Cover page'!$B$9-I1760)= 4,"4", IF(('1 - Cover page'!$B$9-I1760)= 5,"5", IF(('1 - Cover page'!$B$9-I1760)= 6,"6", IF(('1 - Cover page'!$B$9-I1760)= 7,"7", IF(('1 - Cover page'!$B$9-I1760)= 8,"8", IF(('1 - Cover page'!$B$9-I1760)= 9,"9", IF(('1 - Cover page'!$B$9-I1760)= 10,"10", IF(('1 - Cover page'!$B$9-I1760)= 11,"11", IF(('1 - Cover page'!$B$9-I1760)= 12,"12", IF(('1 - Cover page'!$B$9-I1760)= 13,"13", IF(('1 - Cover page'!$B$9-I1760)= 14,"14", IF(('1 - Cover page'!$B$9-I1760)= 15,"15",  ""))))))))))))))))</f>
        <v>0</v>
      </c>
      <c r="AA1760" t="e">
        <f>VLOOKUP(E1760,'Age group'!$A$2:$B$7,2,TRUE)</f>
        <v>#N/A</v>
      </c>
    </row>
    <row r="1761" spans="1:27" ht="12.75" x14ac:dyDescent="0.2">
      <c r="A1761" s="30">
        <v>1758</v>
      </c>
      <c r="B1761" s="31"/>
      <c r="C1761" s="31"/>
      <c r="D1761" s="32"/>
      <c r="E1761" s="104"/>
      <c r="F1761" s="31"/>
      <c r="G1761" s="31"/>
      <c r="H1761" s="33"/>
      <c r="I1761" s="16"/>
      <c r="J1761" s="34"/>
      <c r="K1761" s="34"/>
      <c r="L1761" s="35"/>
      <c r="M1761" s="36"/>
      <c r="N1761" s="37"/>
      <c r="O1761" s="37"/>
      <c r="P1761" s="37"/>
      <c r="Q1761" s="38"/>
      <c r="R1761" s="38"/>
      <c r="S1761" s="37"/>
      <c r="T1761" s="39"/>
      <c r="U1761" s="39"/>
      <c r="V1761" s="40"/>
      <c r="X1761" t="str">
        <f>IF(('1 - Cover page'!$B$9-M1761)&lt;6,"&lt;=5 Days","&gt;5 Days")</f>
        <v>&lt;=5 Days</v>
      </c>
      <c r="Y1761" t="str">
        <f>IF(('1 - Cover page'!$B$9-M1761)=0,"0", IF(('1 - Cover page'!$B$9-M1761)= 1,"1", IF(('1 - Cover page'!$B$9-M1761)= 2,"2", IF(('1 - Cover page'!$B$9-M1761)= 3,"3", IF(('1 - Cover page'!$B$9-M1761)= 4,"4", IF(('1 - Cover page'!$B$9-M1761)= 5,"5", IF(('1 - Cover page'!$B$9-M1761)= 6,"6", IF(('1 - Cover page'!$B$9-M1761)= 7,"7", IF(('1 - Cover page'!$B$9-M1761)= 8,"8", IF(('1 - Cover page'!$B$9-M1761)= 9,"9", IF(('1 - Cover page'!$B$9-M1761)= 10,"10", IF(('1 - Cover page'!$B$9-M1761)= 11,"11", IF(('1 - Cover page'!$B$9-M1761)= 12,"12", IF(('1 - Cover page'!$B$9-M1761)= 13,"13", IF(('1 - Cover page'!$B$9-M1761)= 14,"14", IF(('1 - Cover page'!$B$9-M1761)= 15,"15",  ""))))))))))))))))</f>
        <v>0</v>
      </c>
      <c r="Z1761" t="str">
        <f>IF(('1 - Cover page'!$B$9-I1761)=0,"0", IF(('1 - Cover page'!$B$9-I1761)= 1,"1", IF(('1 - Cover page'!$B$9-I1761)= 2,"2", IF(('1 - Cover page'!$B$9-I1761)= 3,"3", IF(('1 - Cover page'!$B$9-I1761)= 4,"4", IF(('1 - Cover page'!$B$9-I1761)= 5,"5", IF(('1 - Cover page'!$B$9-I1761)= 6,"6", IF(('1 - Cover page'!$B$9-I1761)= 7,"7", IF(('1 - Cover page'!$B$9-I1761)= 8,"8", IF(('1 - Cover page'!$B$9-I1761)= 9,"9", IF(('1 - Cover page'!$B$9-I1761)= 10,"10", IF(('1 - Cover page'!$B$9-I1761)= 11,"11", IF(('1 - Cover page'!$B$9-I1761)= 12,"12", IF(('1 - Cover page'!$B$9-I1761)= 13,"13", IF(('1 - Cover page'!$B$9-I1761)= 14,"14", IF(('1 - Cover page'!$B$9-I1761)= 15,"15",  ""))))))))))))))))</f>
        <v>0</v>
      </c>
      <c r="AA1761" t="e">
        <f>VLOOKUP(E1761,'Age group'!$A$2:$B$7,2,TRUE)</f>
        <v>#N/A</v>
      </c>
    </row>
    <row r="1762" spans="1:27" ht="12.75" x14ac:dyDescent="0.2">
      <c r="A1762" s="30">
        <v>1759</v>
      </c>
      <c r="B1762" s="31"/>
      <c r="C1762" s="31"/>
      <c r="D1762" s="32"/>
      <c r="E1762" s="104"/>
      <c r="F1762" s="31"/>
      <c r="G1762" s="31"/>
      <c r="H1762" s="33"/>
      <c r="I1762" s="16"/>
      <c r="J1762" s="34"/>
      <c r="K1762" s="34"/>
      <c r="L1762" s="35"/>
      <c r="M1762" s="36"/>
      <c r="N1762" s="37"/>
      <c r="O1762" s="37"/>
      <c r="P1762" s="37"/>
      <c r="Q1762" s="38"/>
      <c r="R1762" s="38"/>
      <c r="S1762" s="37"/>
      <c r="T1762" s="39"/>
      <c r="U1762" s="39"/>
      <c r="V1762" s="40"/>
      <c r="X1762" t="str">
        <f>IF(('1 - Cover page'!$B$9-M1762)&lt;6,"&lt;=5 Days","&gt;5 Days")</f>
        <v>&lt;=5 Days</v>
      </c>
      <c r="Y1762" t="str">
        <f>IF(('1 - Cover page'!$B$9-M1762)=0,"0", IF(('1 - Cover page'!$B$9-M1762)= 1,"1", IF(('1 - Cover page'!$B$9-M1762)= 2,"2", IF(('1 - Cover page'!$B$9-M1762)= 3,"3", IF(('1 - Cover page'!$B$9-M1762)= 4,"4", IF(('1 - Cover page'!$B$9-M1762)= 5,"5", IF(('1 - Cover page'!$B$9-M1762)= 6,"6", IF(('1 - Cover page'!$B$9-M1762)= 7,"7", IF(('1 - Cover page'!$B$9-M1762)= 8,"8", IF(('1 - Cover page'!$B$9-M1762)= 9,"9", IF(('1 - Cover page'!$B$9-M1762)= 10,"10", IF(('1 - Cover page'!$B$9-M1762)= 11,"11", IF(('1 - Cover page'!$B$9-M1762)= 12,"12", IF(('1 - Cover page'!$B$9-M1762)= 13,"13", IF(('1 - Cover page'!$B$9-M1762)= 14,"14", IF(('1 - Cover page'!$B$9-M1762)= 15,"15",  ""))))))))))))))))</f>
        <v>0</v>
      </c>
      <c r="Z1762" t="str">
        <f>IF(('1 - Cover page'!$B$9-I1762)=0,"0", IF(('1 - Cover page'!$B$9-I1762)= 1,"1", IF(('1 - Cover page'!$B$9-I1762)= 2,"2", IF(('1 - Cover page'!$B$9-I1762)= 3,"3", IF(('1 - Cover page'!$B$9-I1762)= 4,"4", IF(('1 - Cover page'!$B$9-I1762)= 5,"5", IF(('1 - Cover page'!$B$9-I1762)= 6,"6", IF(('1 - Cover page'!$B$9-I1762)= 7,"7", IF(('1 - Cover page'!$B$9-I1762)= 8,"8", IF(('1 - Cover page'!$B$9-I1762)= 9,"9", IF(('1 - Cover page'!$B$9-I1762)= 10,"10", IF(('1 - Cover page'!$B$9-I1762)= 11,"11", IF(('1 - Cover page'!$B$9-I1762)= 12,"12", IF(('1 - Cover page'!$B$9-I1762)= 13,"13", IF(('1 - Cover page'!$B$9-I1762)= 14,"14", IF(('1 - Cover page'!$B$9-I1762)= 15,"15",  ""))))))))))))))))</f>
        <v>0</v>
      </c>
      <c r="AA1762" t="e">
        <f>VLOOKUP(E1762,'Age group'!$A$2:$B$7,2,TRUE)</f>
        <v>#N/A</v>
      </c>
    </row>
    <row r="1763" spans="1:27" ht="12.75" x14ac:dyDescent="0.2">
      <c r="A1763" s="30">
        <v>1760</v>
      </c>
      <c r="B1763" s="31"/>
      <c r="C1763" s="31"/>
      <c r="D1763" s="32"/>
      <c r="E1763" s="104"/>
      <c r="F1763" s="31"/>
      <c r="G1763" s="31"/>
      <c r="H1763" s="33"/>
      <c r="I1763" s="16"/>
      <c r="J1763" s="34"/>
      <c r="K1763" s="34"/>
      <c r="L1763" s="35"/>
      <c r="M1763" s="36"/>
      <c r="N1763" s="37"/>
      <c r="O1763" s="37"/>
      <c r="P1763" s="37"/>
      <c r="Q1763" s="38"/>
      <c r="R1763" s="38"/>
      <c r="S1763" s="37"/>
      <c r="T1763" s="39"/>
      <c r="U1763" s="39"/>
      <c r="V1763" s="40"/>
      <c r="X1763" t="str">
        <f>IF(('1 - Cover page'!$B$9-M1763)&lt;6,"&lt;=5 Days","&gt;5 Days")</f>
        <v>&lt;=5 Days</v>
      </c>
      <c r="Y1763" t="str">
        <f>IF(('1 - Cover page'!$B$9-M1763)=0,"0", IF(('1 - Cover page'!$B$9-M1763)= 1,"1", IF(('1 - Cover page'!$B$9-M1763)= 2,"2", IF(('1 - Cover page'!$B$9-M1763)= 3,"3", IF(('1 - Cover page'!$B$9-M1763)= 4,"4", IF(('1 - Cover page'!$B$9-M1763)= 5,"5", IF(('1 - Cover page'!$B$9-M1763)= 6,"6", IF(('1 - Cover page'!$B$9-M1763)= 7,"7", IF(('1 - Cover page'!$B$9-M1763)= 8,"8", IF(('1 - Cover page'!$B$9-M1763)= 9,"9", IF(('1 - Cover page'!$B$9-M1763)= 10,"10", IF(('1 - Cover page'!$B$9-M1763)= 11,"11", IF(('1 - Cover page'!$B$9-M1763)= 12,"12", IF(('1 - Cover page'!$B$9-M1763)= 13,"13", IF(('1 - Cover page'!$B$9-M1763)= 14,"14", IF(('1 - Cover page'!$B$9-M1763)= 15,"15",  ""))))))))))))))))</f>
        <v>0</v>
      </c>
      <c r="Z1763" t="str">
        <f>IF(('1 - Cover page'!$B$9-I1763)=0,"0", IF(('1 - Cover page'!$B$9-I1763)= 1,"1", IF(('1 - Cover page'!$B$9-I1763)= 2,"2", IF(('1 - Cover page'!$B$9-I1763)= 3,"3", IF(('1 - Cover page'!$B$9-I1763)= 4,"4", IF(('1 - Cover page'!$B$9-I1763)= 5,"5", IF(('1 - Cover page'!$B$9-I1763)= 6,"6", IF(('1 - Cover page'!$B$9-I1763)= 7,"7", IF(('1 - Cover page'!$B$9-I1763)= 8,"8", IF(('1 - Cover page'!$B$9-I1763)= 9,"9", IF(('1 - Cover page'!$B$9-I1763)= 10,"10", IF(('1 - Cover page'!$B$9-I1763)= 11,"11", IF(('1 - Cover page'!$B$9-I1763)= 12,"12", IF(('1 - Cover page'!$B$9-I1763)= 13,"13", IF(('1 - Cover page'!$B$9-I1763)= 14,"14", IF(('1 - Cover page'!$B$9-I1763)= 15,"15",  ""))))))))))))))))</f>
        <v>0</v>
      </c>
      <c r="AA1763" t="e">
        <f>VLOOKUP(E1763,'Age group'!$A$2:$B$7,2,TRUE)</f>
        <v>#N/A</v>
      </c>
    </row>
    <row r="1764" spans="1:27" ht="12.75" x14ac:dyDescent="0.2">
      <c r="A1764" s="30">
        <v>1761</v>
      </c>
      <c r="B1764" s="31"/>
      <c r="C1764" s="31"/>
      <c r="D1764" s="32"/>
      <c r="E1764" s="104"/>
      <c r="F1764" s="31"/>
      <c r="G1764" s="31"/>
      <c r="H1764" s="33"/>
      <c r="I1764" s="16"/>
      <c r="J1764" s="34"/>
      <c r="K1764" s="34"/>
      <c r="L1764" s="35"/>
      <c r="M1764" s="36"/>
      <c r="N1764" s="37"/>
      <c r="O1764" s="37"/>
      <c r="P1764" s="37"/>
      <c r="Q1764" s="38"/>
      <c r="R1764" s="38"/>
      <c r="S1764" s="37"/>
      <c r="T1764" s="39"/>
      <c r="U1764" s="39"/>
      <c r="V1764" s="40"/>
      <c r="X1764" t="str">
        <f>IF(('1 - Cover page'!$B$9-M1764)&lt;6,"&lt;=5 Days","&gt;5 Days")</f>
        <v>&lt;=5 Days</v>
      </c>
      <c r="Y1764" t="str">
        <f>IF(('1 - Cover page'!$B$9-M1764)=0,"0", IF(('1 - Cover page'!$B$9-M1764)= 1,"1", IF(('1 - Cover page'!$B$9-M1764)= 2,"2", IF(('1 - Cover page'!$B$9-M1764)= 3,"3", IF(('1 - Cover page'!$B$9-M1764)= 4,"4", IF(('1 - Cover page'!$B$9-M1764)= 5,"5", IF(('1 - Cover page'!$B$9-M1764)= 6,"6", IF(('1 - Cover page'!$B$9-M1764)= 7,"7", IF(('1 - Cover page'!$B$9-M1764)= 8,"8", IF(('1 - Cover page'!$B$9-M1764)= 9,"9", IF(('1 - Cover page'!$B$9-M1764)= 10,"10", IF(('1 - Cover page'!$B$9-M1764)= 11,"11", IF(('1 - Cover page'!$B$9-M1764)= 12,"12", IF(('1 - Cover page'!$B$9-M1764)= 13,"13", IF(('1 - Cover page'!$B$9-M1764)= 14,"14", IF(('1 - Cover page'!$B$9-M1764)= 15,"15",  ""))))))))))))))))</f>
        <v>0</v>
      </c>
      <c r="Z1764" t="str">
        <f>IF(('1 - Cover page'!$B$9-I1764)=0,"0", IF(('1 - Cover page'!$B$9-I1764)= 1,"1", IF(('1 - Cover page'!$B$9-I1764)= 2,"2", IF(('1 - Cover page'!$B$9-I1764)= 3,"3", IF(('1 - Cover page'!$B$9-I1764)= 4,"4", IF(('1 - Cover page'!$B$9-I1764)= 5,"5", IF(('1 - Cover page'!$B$9-I1764)= 6,"6", IF(('1 - Cover page'!$B$9-I1764)= 7,"7", IF(('1 - Cover page'!$B$9-I1764)= 8,"8", IF(('1 - Cover page'!$B$9-I1764)= 9,"9", IF(('1 - Cover page'!$B$9-I1764)= 10,"10", IF(('1 - Cover page'!$B$9-I1764)= 11,"11", IF(('1 - Cover page'!$B$9-I1764)= 12,"12", IF(('1 - Cover page'!$B$9-I1764)= 13,"13", IF(('1 - Cover page'!$B$9-I1764)= 14,"14", IF(('1 - Cover page'!$B$9-I1764)= 15,"15",  ""))))))))))))))))</f>
        <v>0</v>
      </c>
      <c r="AA1764" t="e">
        <f>VLOOKUP(E1764,'Age group'!$A$2:$B$7,2,TRUE)</f>
        <v>#N/A</v>
      </c>
    </row>
    <row r="1765" spans="1:27" ht="12.75" x14ac:dyDescent="0.2">
      <c r="A1765" s="30">
        <v>1762</v>
      </c>
      <c r="B1765" s="31"/>
      <c r="C1765" s="31"/>
      <c r="D1765" s="32"/>
      <c r="E1765" s="104"/>
      <c r="F1765" s="31"/>
      <c r="G1765" s="31"/>
      <c r="H1765" s="33"/>
      <c r="I1765" s="16"/>
      <c r="J1765" s="34"/>
      <c r="K1765" s="34"/>
      <c r="L1765" s="35"/>
      <c r="M1765" s="36"/>
      <c r="N1765" s="37"/>
      <c r="O1765" s="37"/>
      <c r="P1765" s="37"/>
      <c r="Q1765" s="38"/>
      <c r="R1765" s="38"/>
      <c r="S1765" s="37"/>
      <c r="T1765" s="39"/>
      <c r="U1765" s="39"/>
      <c r="V1765" s="40"/>
      <c r="X1765" t="str">
        <f>IF(('1 - Cover page'!$B$9-M1765)&lt;6,"&lt;=5 Days","&gt;5 Days")</f>
        <v>&lt;=5 Days</v>
      </c>
      <c r="Y1765" t="str">
        <f>IF(('1 - Cover page'!$B$9-M1765)=0,"0", IF(('1 - Cover page'!$B$9-M1765)= 1,"1", IF(('1 - Cover page'!$B$9-M1765)= 2,"2", IF(('1 - Cover page'!$B$9-M1765)= 3,"3", IF(('1 - Cover page'!$B$9-M1765)= 4,"4", IF(('1 - Cover page'!$B$9-M1765)= 5,"5", IF(('1 - Cover page'!$B$9-M1765)= 6,"6", IF(('1 - Cover page'!$B$9-M1765)= 7,"7", IF(('1 - Cover page'!$B$9-M1765)= 8,"8", IF(('1 - Cover page'!$B$9-M1765)= 9,"9", IF(('1 - Cover page'!$B$9-M1765)= 10,"10", IF(('1 - Cover page'!$B$9-M1765)= 11,"11", IF(('1 - Cover page'!$B$9-M1765)= 12,"12", IF(('1 - Cover page'!$B$9-M1765)= 13,"13", IF(('1 - Cover page'!$B$9-M1765)= 14,"14", IF(('1 - Cover page'!$B$9-M1765)= 15,"15",  ""))))))))))))))))</f>
        <v>0</v>
      </c>
      <c r="Z1765" t="str">
        <f>IF(('1 - Cover page'!$B$9-I1765)=0,"0", IF(('1 - Cover page'!$B$9-I1765)= 1,"1", IF(('1 - Cover page'!$B$9-I1765)= 2,"2", IF(('1 - Cover page'!$B$9-I1765)= 3,"3", IF(('1 - Cover page'!$B$9-I1765)= 4,"4", IF(('1 - Cover page'!$B$9-I1765)= 5,"5", IF(('1 - Cover page'!$B$9-I1765)= 6,"6", IF(('1 - Cover page'!$B$9-I1765)= 7,"7", IF(('1 - Cover page'!$B$9-I1765)= 8,"8", IF(('1 - Cover page'!$B$9-I1765)= 9,"9", IF(('1 - Cover page'!$B$9-I1765)= 10,"10", IF(('1 - Cover page'!$B$9-I1765)= 11,"11", IF(('1 - Cover page'!$B$9-I1765)= 12,"12", IF(('1 - Cover page'!$B$9-I1765)= 13,"13", IF(('1 - Cover page'!$B$9-I1765)= 14,"14", IF(('1 - Cover page'!$B$9-I1765)= 15,"15",  ""))))))))))))))))</f>
        <v>0</v>
      </c>
      <c r="AA1765" t="e">
        <f>VLOOKUP(E1765,'Age group'!$A$2:$B$7,2,TRUE)</f>
        <v>#N/A</v>
      </c>
    </row>
    <row r="1766" spans="1:27" ht="12.75" x14ac:dyDescent="0.2">
      <c r="A1766" s="30">
        <v>1763</v>
      </c>
      <c r="B1766" s="31"/>
      <c r="C1766" s="31"/>
      <c r="D1766" s="32"/>
      <c r="E1766" s="104"/>
      <c r="F1766" s="31"/>
      <c r="G1766" s="31"/>
      <c r="H1766" s="33"/>
      <c r="I1766" s="16"/>
      <c r="J1766" s="34"/>
      <c r="K1766" s="34"/>
      <c r="L1766" s="35"/>
      <c r="M1766" s="36"/>
      <c r="N1766" s="37"/>
      <c r="O1766" s="37"/>
      <c r="P1766" s="37"/>
      <c r="Q1766" s="38"/>
      <c r="R1766" s="38"/>
      <c r="S1766" s="37"/>
      <c r="T1766" s="39"/>
      <c r="U1766" s="39"/>
      <c r="V1766" s="40"/>
      <c r="X1766" t="str">
        <f>IF(('1 - Cover page'!$B$9-M1766)&lt;6,"&lt;=5 Days","&gt;5 Days")</f>
        <v>&lt;=5 Days</v>
      </c>
      <c r="Y1766" t="str">
        <f>IF(('1 - Cover page'!$B$9-M1766)=0,"0", IF(('1 - Cover page'!$B$9-M1766)= 1,"1", IF(('1 - Cover page'!$B$9-M1766)= 2,"2", IF(('1 - Cover page'!$B$9-M1766)= 3,"3", IF(('1 - Cover page'!$B$9-M1766)= 4,"4", IF(('1 - Cover page'!$B$9-M1766)= 5,"5", IF(('1 - Cover page'!$B$9-M1766)= 6,"6", IF(('1 - Cover page'!$B$9-M1766)= 7,"7", IF(('1 - Cover page'!$B$9-M1766)= 8,"8", IF(('1 - Cover page'!$B$9-M1766)= 9,"9", IF(('1 - Cover page'!$B$9-M1766)= 10,"10", IF(('1 - Cover page'!$B$9-M1766)= 11,"11", IF(('1 - Cover page'!$B$9-M1766)= 12,"12", IF(('1 - Cover page'!$B$9-M1766)= 13,"13", IF(('1 - Cover page'!$B$9-M1766)= 14,"14", IF(('1 - Cover page'!$B$9-M1766)= 15,"15",  ""))))))))))))))))</f>
        <v>0</v>
      </c>
      <c r="Z1766" t="str">
        <f>IF(('1 - Cover page'!$B$9-I1766)=0,"0", IF(('1 - Cover page'!$B$9-I1766)= 1,"1", IF(('1 - Cover page'!$B$9-I1766)= 2,"2", IF(('1 - Cover page'!$B$9-I1766)= 3,"3", IF(('1 - Cover page'!$B$9-I1766)= 4,"4", IF(('1 - Cover page'!$B$9-I1766)= 5,"5", IF(('1 - Cover page'!$B$9-I1766)= 6,"6", IF(('1 - Cover page'!$B$9-I1766)= 7,"7", IF(('1 - Cover page'!$B$9-I1766)= 8,"8", IF(('1 - Cover page'!$B$9-I1766)= 9,"9", IF(('1 - Cover page'!$B$9-I1766)= 10,"10", IF(('1 - Cover page'!$B$9-I1766)= 11,"11", IF(('1 - Cover page'!$B$9-I1766)= 12,"12", IF(('1 - Cover page'!$B$9-I1766)= 13,"13", IF(('1 - Cover page'!$B$9-I1766)= 14,"14", IF(('1 - Cover page'!$B$9-I1766)= 15,"15",  ""))))))))))))))))</f>
        <v>0</v>
      </c>
      <c r="AA1766" t="e">
        <f>VLOOKUP(E1766,'Age group'!$A$2:$B$7,2,TRUE)</f>
        <v>#N/A</v>
      </c>
    </row>
    <row r="1767" spans="1:27" ht="12.75" x14ac:dyDescent="0.2">
      <c r="A1767" s="30">
        <v>1764</v>
      </c>
      <c r="B1767" s="31"/>
      <c r="C1767" s="31"/>
      <c r="D1767" s="32"/>
      <c r="E1767" s="104"/>
      <c r="F1767" s="31"/>
      <c r="G1767" s="31"/>
      <c r="H1767" s="33"/>
      <c r="I1767" s="16"/>
      <c r="J1767" s="34"/>
      <c r="K1767" s="34"/>
      <c r="L1767" s="35"/>
      <c r="M1767" s="36"/>
      <c r="N1767" s="37"/>
      <c r="O1767" s="37"/>
      <c r="P1767" s="37"/>
      <c r="Q1767" s="38"/>
      <c r="R1767" s="38"/>
      <c r="S1767" s="37"/>
      <c r="T1767" s="39"/>
      <c r="U1767" s="39"/>
      <c r="V1767" s="40"/>
      <c r="X1767" t="str">
        <f>IF(('1 - Cover page'!$B$9-M1767)&lt;6,"&lt;=5 Days","&gt;5 Days")</f>
        <v>&lt;=5 Days</v>
      </c>
      <c r="Y1767" t="str">
        <f>IF(('1 - Cover page'!$B$9-M1767)=0,"0", IF(('1 - Cover page'!$B$9-M1767)= 1,"1", IF(('1 - Cover page'!$B$9-M1767)= 2,"2", IF(('1 - Cover page'!$B$9-M1767)= 3,"3", IF(('1 - Cover page'!$B$9-M1767)= 4,"4", IF(('1 - Cover page'!$B$9-M1767)= 5,"5", IF(('1 - Cover page'!$B$9-M1767)= 6,"6", IF(('1 - Cover page'!$B$9-M1767)= 7,"7", IF(('1 - Cover page'!$B$9-M1767)= 8,"8", IF(('1 - Cover page'!$B$9-M1767)= 9,"9", IF(('1 - Cover page'!$B$9-M1767)= 10,"10", IF(('1 - Cover page'!$B$9-M1767)= 11,"11", IF(('1 - Cover page'!$B$9-M1767)= 12,"12", IF(('1 - Cover page'!$B$9-M1767)= 13,"13", IF(('1 - Cover page'!$B$9-M1767)= 14,"14", IF(('1 - Cover page'!$B$9-M1767)= 15,"15",  ""))))))))))))))))</f>
        <v>0</v>
      </c>
      <c r="Z1767" t="str">
        <f>IF(('1 - Cover page'!$B$9-I1767)=0,"0", IF(('1 - Cover page'!$B$9-I1767)= 1,"1", IF(('1 - Cover page'!$B$9-I1767)= 2,"2", IF(('1 - Cover page'!$B$9-I1767)= 3,"3", IF(('1 - Cover page'!$B$9-I1767)= 4,"4", IF(('1 - Cover page'!$B$9-I1767)= 5,"5", IF(('1 - Cover page'!$B$9-I1767)= 6,"6", IF(('1 - Cover page'!$B$9-I1767)= 7,"7", IF(('1 - Cover page'!$B$9-I1767)= 8,"8", IF(('1 - Cover page'!$B$9-I1767)= 9,"9", IF(('1 - Cover page'!$B$9-I1767)= 10,"10", IF(('1 - Cover page'!$B$9-I1767)= 11,"11", IF(('1 - Cover page'!$B$9-I1767)= 12,"12", IF(('1 - Cover page'!$B$9-I1767)= 13,"13", IF(('1 - Cover page'!$B$9-I1767)= 14,"14", IF(('1 - Cover page'!$B$9-I1767)= 15,"15",  ""))))))))))))))))</f>
        <v>0</v>
      </c>
      <c r="AA1767" t="e">
        <f>VLOOKUP(E1767,'Age group'!$A$2:$B$7,2,TRUE)</f>
        <v>#N/A</v>
      </c>
    </row>
    <row r="1768" spans="1:27" ht="12.75" x14ac:dyDescent="0.2">
      <c r="A1768" s="30">
        <v>1765</v>
      </c>
      <c r="B1768" s="31"/>
      <c r="C1768" s="31"/>
      <c r="D1768" s="32"/>
      <c r="E1768" s="104"/>
      <c r="F1768" s="31"/>
      <c r="G1768" s="31"/>
      <c r="H1768" s="33"/>
      <c r="I1768" s="16"/>
      <c r="J1768" s="34"/>
      <c r="K1768" s="34"/>
      <c r="L1768" s="35"/>
      <c r="M1768" s="36"/>
      <c r="N1768" s="37"/>
      <c r="O1768" s="37"/>
      <c r="P1768" s="37"/>
      <c r="Q1768" s="38"/>
      <c r="R1768" s="38"/>
      <c r="S1768" s="37"/>
      <c r="T1768" s="39"/>
      <c r="U1768" s="39"/>
      <c r="V1768" s="40"/>
      <c r="X1768" t="str">
        <f>IF(('1 - Cover page'!$B$9-M1768)&lt;6,"&lt;=5 Days","&gt;5 Days")</f>
        <v>&lt;=5 Days</v>
      </c>
      <c r="Y1768" t="str">
        <f>IF(('1 - Cover page'!$B$9-M1768)=0,"0", IF(('1 - Cover page'!$B$9-M1768)= 1,"1", IF(('1 - Cover page'!$B$9-M1768)= 2,"2", IF(('1 - Cover page'!$B$9-M1768)= 3,"3", IF(('1 - Cover page'!$B$9-M1768)= 4,"4", IF(('1 - Cover page'!$B$9-M1768)= 5,"5", IF(('1 - Cover page'!$B$9-M1768)= 6,"6", IF(('1 - Cover page'!$B$9-M1768)= 7,"7", IF(('1 - Cover page'!$B$9-M1768)= 8,"8", IF(('1 - Cover page'!$B$9-M1768)= 9,"9", IF(('1 - Cover page'!$B$9-M1768)= 10,"10", IF(('1 - Cover page'!$B$9-M1768)= 11,"11", IF(('1 - Cover page'!$B$9-M1768)= 12,"12", IF(('1 - Cover page'!$B$9-M1768)= 13,"13", IF(('1 - Cover page'!$B$9-M1768)= 14,"14", IF(('1 - Cover page'!$B$9-M1768)= 15,"15",  ""))))))))))))))))</f>
        <v>0</v>
      </c>
      <c r="Z1768" t="str">
        <f>IF(('1 - Cover page'!$B$9-I1768)=0,"0", IF(('1 - Cover page'!$B$9-I1768)= 1,"1", IF(('1 - Cover page'!$B$9-I1768)= 2,"2", IF(('1 - Cover page'!$B$9-I1768)= 3,"3", IF(('1 - Cover page'!$B$9-I1768)= 4,"4", IF(('1 - Cover page'!$B$9-I1768)= 5,"5", IF(('1 - Cover page'!$B$9-I1768)= 6,"6", IF(('1 - Cover page'!$B$9-I1768)= 7,"7", IF(('1 - Cover page'!$B$9-I1768)= 8,"8", IF(('1 - Cover page'!$B$9-I1768)= 9,"9", IF(('1 - Cover page'!$B$9-I1768)= 10,"10", IF(('1 - Cover page'!$B$9-I1768)= 11,"11", IF(('1 - Cover page'!$B$9-I1768)= 12,"12", IF(('1 - Cover page'!$B$9-I1768)= 13,"13", IF(('1 - Cover page'!$B$9-I1768)= 14,"14", IF(('1 - Cover page'!$B$9-I1768)= 15,"15",  ""))))))))))))))))</f>
        <v>0</v>
      </c>
      <c r="AA1768" t="e">
        <f>VLOOKUP(E1768,'Age group'!$A$2:$B$7,2,TRUE)</f>
        <v>#N/A</v>
      </c>
    </row>
    <row r="1769" spans="1:27" ht="12.75" x14ac:dyDescent="0.2">
      <c r="A1769" s="30">
        <v>1766</v>
      </c>
      <c r="B1769" s="31"/>
      <c r="C1769" s="31"/>
      <c r="D1769" s="32"/>
      <c r="E1769" s="104"/>
      <c r="F1769" s="31"/>
      <c r="G1769" s="31"/>
      <c r="H1769" s="33"/>
      <c r="I1769" s="16"/>
      <c r="J1769" s="34"/>
      <c r="K1769" s="34"/>
      <c r="L1769" s="35"/>
      <c r="M1769" s="36"/>
      <c r="N1769" s="37"/>
      <c r="O1769" s="37"/>
      <c r="P1769" s="37"/>
      <c r="Q1769" s="38"/>
      <c r="R1769" s="38"/>
      <c r="S1769" s="37"/>
      <c r="T1769" s="39"/>
      <c r="U1769" s="39"/>
      <c r="V1769" s="40"/>
      <c r="X1769" t="str">
        <f>IF(('1 - Cover page'!$B$9-M1769)&lt;6,"&lt;=5 Days","&gt;5 Days")</f>
        <v>&lt;=5 Days</v>
      </c>
      <c r="Y1769" t="str">
        <f>IF(('1 - Cover page'!$B$9-M1769)=0,"0", IF(('1 - Cover page'!$B$9-M1769)= 1,"1", IF(('1 - Cover page'!$B$9-M1769)= 2,"2", IF(('1 - Cover page'!$B$9-M1769)= 3,"3", IF(('1 - Cover page'!$B$9-M1769)= 4,"4", IF(('1 - Cover page'!$B$9-M1769)= 5,"5", IF(('1 - Cover page'!$B$9-M1769)= 6,"6", IF(('1 - Cover page'!$B$9-M1769)= 7,"7", IF(('1 - Cover page'!$B$9-M1769)= 8,"8", IF(('1 - Cover page'!$B$9-M1769)= 9,"9", IF(('1 - Cover page'!$B$9-M1769)= 10,"10", IF(('1 - Cover page'!$B$9-M1769)= 11,"11", IF(('1 - Cover page'!$B$9-M1769)= 12,"12", IF(('1 - Cover page'!$B$9-M1769)= 13,"13", IF(('1 - Cover page'!$B$9-M1769)= 14,"14", IF(('1 - Cover page'!$B$9-M1769)= 15,"15",  ""))))))))))))))))</f>
        <v>0</v>
      </c>
      <c r="Z1769" t="str">
        <f>IF(('1 - Cover page'!$B$9-I1769)=0,"0", IF(('1 - Cover page'!$B$9-I1769)= 1,"1", IF(('1 - Cover page'!$B$9-I1769)= 2,"2", IF(('1 - Cover page'!$B$9-I1769)= 3,"3", IF(('1 - Cover page'!$B$9-I1769)= 4,"4", IF(('1 - Cover page'!$B$9-I1769)= 5,"5", IF(('1 - Cover page'!$B$9-I1769)= 6,"6", IF(('1 - Cover page'!$B$9-I1769)= 7,"7", IF(('1 - Cover page'!$B$9-I1769)= 8,"8", IF(('1 - Cover page'!$B$9-I1769)= 9,"9", IF(('1 - Cover page'!$B$9-I1769)= 10,"10", IF(('1 - Cover page'!$B$9-I1769)= 11,"11", IF(('1 - Cover page'!$B$9-I1769)= 12,"12", IF(('1 - Cover page'!$B$9-I1769)= 13,"13", IF(('1 - Cover page'!$B$9-I1769)= 14,"14", IF(('1 - Cover page'!$B$9-I1769)= 15,"15",  ""))))))))))))))))</f>
        <v>0</v>
      </c>
      <c r="AA1769" t="e">
        <f>VLOOKUP(E1769,'Age group'!$A$2:$B$7,2,TRUE)</f>
        <v>#N/A</v>
      </c>
    </row>
    <row r="1770" spans="1:27" ht="12.75" x14ac:dyDescent="0.2">
      <c r="A1770" s="30">
        <v>1767</v>
      </c>
      <c r="B1770" s="31"/>
      <c r="C1770" s="31"/>
      <c r="D1770" s="32"/>
      <c r="E1770" s="104"/>
      <c r="F1770" s="31"/>
      <c r="G1770" s="31"/>
      <c r="H1770" s="33"/>
      <c r="I1770" s="16"/>
      <c r="J1770" s="34"/>
      <c r="K1770" s="34"/>
      <c r="L1770" s="35"/>
      <c r="M1770" s="36"/>
      <c r="N1770" s="37"/>
      <c r="O1770" s="37"/>
      <c r="P1770" s="37"/>
      <c r="Q1770" s="38"/>
      <c r="R1770" s="38"/>
      <c r="S1770" s="37"/>
      <c r="T1770" s="39"/>
      <c r="U1770" s="39"/>
      <c r="V1770" s="40"/>
      <c r="X1770" t="str">
        <f>IF(('1 - Cover page'!$B$9-M1770)&lt;6,"&lt;=5 Days","&gt;5 Days")</f>
        <v>&lt;=5 Days</v>
      </c>
      <c r="Y1770" t="str">
        <f>IF(('1 - Cover page'!$B$9-M1770)=0,"0", IF(('1 - Cover page'!$B$9-M1770)= 1,"1", IF(('1 - Cover page'!$B$9-M1770)= 2,"2", IF(('1 - Cover page'!$B$9-M1770)= 3,"3", IF(('1 - Cover page'!$B$9-M1770)= 4,"4", IF(('1 - Cover page'!$B$9-M1770)= 5,"5", IF(('1 - Cover page'!$B$9-M1770)= 6,"6", IF(('1 - Cover page'!$B$9-M1770)= 7,"7", IF(('1 - Cover page'!$B$9-M1770)= 8,"8", IF(('1 - Cover page'!$B$9-M1770)= 9,"9", IF(('1 - Cover page'!$B$9-M1770)= 10,"10", IF(('1 - Cover page'!$B$9-M1770)= 11,"11", IF(('1 - Cover page'!$B$9-M1770)= 12,"12", IF(('1 - Cover page'!$B$9-M1770)= 13,"13", IF(('1 - Cover page'!$B$9-M1770)= 14,"14", IF(('1 - Cover page'!$B$9-M1770)= 15,"15",  ""))))))))))))))))</f>
        <v>0</v>
      </c>
      <c r="Z1770" t="str">
        <f>IF(('1 - Cover page'!$B$9-I1770)=0,"0", IF(('1 - Cover page'!$B$9-I1770)= 1,"1", IF(('1 - Cover page'!$B$9-I1770)= 2,"2", IF(('1 - Cover page'!$B$9-I1770)= 3,"3", IF(('1 - Cover page'!$B$9-I1770)= 4,"4", IF(('1 - Cover page'!$B$9-I1770)= 5,"5", IF(('1 - Cover page'!$B$9-I1770)= 6,"6", IF(('1 - Cover page'!$B$9-I1770)= 7,"7", IF(('1 - Cover page'!$B$9-I1770)= 8,"8", IF(('1 - Cover page'!$B$9-I1770)= 9,"9", IF(('1 - Cover page'!$B$9-I1770)= 10,"10", IF(('1 - Cover page'!$B$9-I1770)= 11,"11", IF(('1 - Cover page'!$B$9-I1770)= 12,"12", IF(('1 - Cover page'!$B$9-I1770)= 13,"13", IF(('1 - Cover page'!$B$9-I1770)= 14,"14", IF(('1 - Cover page'!$B$9-I1770)= 15,"15",  ""))))))))))))))))</f>
        <v>0</v>
      </c>
      <c r="AA1770" t="e">
        <f>VLOOKUP(E1770,'Age group'!$A$2:$B$7,2,TRUE)</f>
        <v>#N/A</v>
      </c>
    </row>
    <row r="1771" spans="1:27" ht="12.75" x14ac:dyDescent="0.2">
      <c r="A1771" s="30">
        <v>1768</v>
      </c>
      <c r="B1771" s="31"/>
      <c r="C1771" s="31"/>
      <c r="D1771" s="32"/>
      <c r="E1771" s="104"/>
      <c r="F1771" s="31"/>
      <c r="G1771" s="31"/>
      <c r="H1771" s="33"/>
      <c r="I1771" s="16"/>
      <c r="J1771" s="34"/>
      <c r="K1771" s="34"/>
      <c r="L1771" s="35"/>
      <c r="M1771" s="36"/>
      <c r="N1771" s="37"/>
      <c r="O1771" s="37"/>
      <c r="P1771" s="37"/>
      <c r="Q1771" s="38"/>
      <c r="R1771" s="38"/>
      <c r="S1771" s="37"/>
      <c r="T1771" s="39"/>
      <c r="U1771" s="39"/>
      <c r="V1771" s="40"/>
      <c r="X1771" t="str">
        <f>IF(('1 - Cover page'!$B$9-M1771)&lt;6,"&lt;=5 Days","&gt;5 Days")</f>
        <v>&lt;=5 Days</v>
      </c>
      <c r="Y1771" t="str">
        <f>IF(('1 - Cover page'!$B$9-M1771)=0,"0", IF(('1 - Cover page'!$B$9-M1771)= 1,"1", IF(('1 - Cover page'!$B$9-M1771)= 2,"2", IF(('1 - Cover page'!$B$9-M1771)= 3,"3", IF(('1 - Cover page'!$B$9-M1771)= 4,"4", IF(('1 - Cover page'!$B$9-M1771)= 5,"5", IF(('1 - Cover page'!$B$9-M1771)= 6,"6", IF(('1 - Cover page'!$B$9-M1771)= 7,"7", IF(('1 - Cover page'!$B$9-M1771)= 8,"8", IF(('1 - Cover page'!$B$9-M1771)= 9,"9", IF(('1 - Cover page'!$B$9-M1771)= 10,"10", IF(('1 - Cover page'!$B$9-M1771)= 11,"11", IF(('1 - Cover page'!$B$9-M1771)= 12,"12", IF(('1 - Cover page'!$B$9-M1771)= 13,"13", IF(('1 - Cover page'!$B$9-M1771)= 14,"14", IF(('1 - Cover page'!$B$9-M1771)= 15,"15",  ""))))))))))))))))</f>
        <v>0</v>
      </c>
      <c r="Z1771" t="str">
        <f>IF(('1 - Cover page'!$B$9-I1771)=0,"0", IF(('1 - Cover page'!$B$9-I1771)= 1,"1", IF(('1 - Cover page'!$B$9-I1771)= 2,"2", IF(('1 - Cover page'!$B$9-I1771)= 3,"3", IF(('1 - Cover page'!$B$9-I1771)= 4,"4", IF(('1 - Cover page'!$B$9-I1771)= 5,"5", IF(('1 - Cover page'!$B$9-I1771)= 6,"6", IF(('1 - Cover page'!$B$9-I1771)= 7,"7", IF(('1 - Cover page'!$B$9-I1771)= 8,"8", IF(('1 - Cover page'!$B$9-I1771)= 9,"9", IF(('1 - Cover page'!$B$9-I1771)= 10,"10", IF(('1 - Cover page'!$B$9-I1771)= 11,"11", IF(('1 - Cover page'!$B$9-I1771)= 12,"12", IF(('1 - Cover page'!$B$9-I1771)= 13,"13", IF(('1 - Cover page'!$B$9-I1771)= 14,"14", IF(('1 - Cover page'!$B$9-I1771)= 15,"15",  ""))))))))))))))))</f>
        <v>0</v>
      </c>
      <c r="AA1771" t="e">
        <f>VLOOKUP(E1771,'Age group'!$A$2:$B$7,2,TRUE)</f>
        <v>#N/A</v>
      </c>
    </row>
    <row r="1772" spans="1:27" ht="12.75" x14ac:dyDescent="0.2">
      <c r="A1772" s="30">
        <v>1769</v>
      </c>
      <c r="B1772" s="31"/>
      <c r="C1772" s="31"/>
      <c r="D1772" s="32"/>
      <c r="E1772" s="104"/>
      <c r="F1772" s="31"/>
      <c r="G1772" s="31"/>
      <c r="H1772" s="33"/>
      <c r="I1772" s="16"/>
      <c r="J1772" s="34"/>
      <c r="K1772" s="34"/>
      <c r="L1772" s="35"/>
      <c r="M1772" s="36"/>
      <c r="N1772" s="37"/>
      <c r="O1772" s="37"/>
      <c r="P1772" s="37"/>
      <c r="Q1772" s="38"/>
      <c r="R1772" s="38"/>
      <c r="S1772" s="37"/>
      <c r="T1772" s="39"/>
      <c r="U1772" s="39"/>
      <c r="V1772" s="40"/>
      <c r="X1772" t="str">
        <f>IF(('1 - Cover page'!$B$9-M1772)&lt;6,"&lt;=5 Days","&gt;5 Days")</f>
        <v>&lt;=5 Days</v>
      </c>
      <c r="Y1772" t="str">
        <f>IF(('1 - Cover page'!$B$9-M1772)=0,"0", IF(('1 - Cover page'!$B$9-M1772)= 1,"1", IF(('1 - Cover page'!$B$9-M1772)= 2,"2", IF(('1 - Cover page'!$B$9-M1772)= 3,"3", IF(('1 - Cover page'!$B$9-M1772)= 4,"4", IF(('1 - Cover page'!$B$9-M1772)= 5,"5", IF(('1 - Cover page'!$B$9-M1772)= 6,"6", IF(('1 - Cover page'!$B$9-M1772)= 7,"7", IF(('1 - Cover page'!$B$9-M1772)= 8,"8", IF(('1 - Cover page'!$B$9-M1772)= 9,"9", IF(('1 - Cover page'!$B$9-M1772)= 10,"10", IF(('1 - Cover page'!$B$9-M1772)= 11,"11", IF(('1 - Cover page'!$B$9-M1772)= 12,"12", IF(('1 - Cover page'!$B$9-M1772)= 13,"13", IF(('1 - Cover page'!$B$9-M1772)= 14,"14", IF(('1 - Cover page'!$B$9-M1772)= 15,"15",  ""))))))))))))))))</f>
        <v>0</v>
      </c>
      <c r="Z1772" t="str">
        <f>IF(('1 - Cover page'!$B$9-I1772)=0,"0", IF(('1 - Cover page'!$B$9-I1772)= 1,"1", IF(('1 - Cover page'!$B$9-I1772)= 2,"2", IF(('1 - Cover page'!$B$9-I1772)= 3,"3", IF(('1 - Cover page'!$B$9-I1772)= 4,"4", IF(('1 - Cover page'!$B$9-I1772)= 5,"5", IF(('1 - Cover page'!$B$9-I1772)= 6,"6", IF(('1 - Cover page'!$B$9-I1772)= 7,"7", IF(('1 - Cover page'!$B$9-I1772)= 8,"8", IF(('1 - Cover page'!$B$9-I1772)= 9,"9", IF(('1 - Cover page'!$B$9-I1772)= 10,"10", IF(('1 - Cover page'!$B$9-I1772)= 11,"11", IF(('1 - Cover page'!$B$9-I1772)= 12,"12", IF(('1 - Cover page'!$B$9-I1772)= 13,"13", IF(('1 - Cover page'!$B$9-I1772)= 14,"14", IF(('1 - Cover page'!$B$9-I1772)= 15,"15",  ""))))))))))))))))</f>
        <v>0</v>
      </c>
      <c r="AA1772" t="e">
        <f>VLOOKUP(E1772,'Age group'!$A$2:$B$7,2,TRUE)</f>
        <v>#N/A</v>
      </c>
    </row>
    <row r="1773" spans="1:27" ht="12.75" x14ac:dyDescent="0.2">
      <c r="A1773" s="30">
        <v>1770</v>
      </c>
      <c r="B1773" s="31"/>
      <c r="C1773" s="31"/>
      <c r="D1773" s="32"/>
      <c r="E1773" s="104"/>
      <c r="F1773" s="31"/>
      <c r="G1773" s="31"/>
      <c r="H1773" s="33"/>
      <c r="I1773" s="16"/>
      <c r="J1773" s="34"/>
      <c r="K1773" s="34"/>
      <c r="L1773" s="35"/>
      <c r="M1773" s="36"/>
      <c r="N1773" s="37"/>
      <c r="O1773" s="37"/>
      <c r="P1773" s="37"/>
      <c r="Q1773" s="38"/>
      <c r="R1773" s="38"/>
      <c r="S1773" s="37"/>
      <c r="T1773" s="39"/>
      <c r="U1773" s="39"/>
      <c r="V1773" s="40"/>
      <c r="X1773" t="str">
        <f>IF(('1 - Cover page'!$B$9-M1773)&lt;6,"&lt;=5 Days","&gt;5 Days")</f>
        <v>&lt;=5 Days</v>
      </c>
      <c r="Y1773" t="str">
        <f>IF(('1 - Cover page'!$B$9-M1773)=0,"0", IF(('1 - Cover page'!$B$9-M1773)= 1,"1", IF(('1 - Cover page'!$B$9-M1773)= 2,"2", IF(('1 - Cover page'!$B$9-M1773)= 3,"3", IF(('1 - Cover page'!$B$9-M1773)= 4,"4", IF(('1 - Cover page'!$B$9-M1773)= 5,"5", IF(('1 - Cover page'!$B$9-M1773)= 6,"6", IF(('1 - Cover page'!$B$9-M1773)= 7,"7", IF(('1 - Cover page'!$B$9-M1773)= 8,"8", IF(('1 - Cover page'!$B$9-M1773)= 9,"9", IF(('1 - Cover page'!$B$9-M1773)= 10,"10", IF(('1 - Cover page'!$B$9-M1773)= 11,"11", IF(('1 - Cover page'!$B$9-M1773)= 12,"12", IF(('1 - Cover page'!$B$9-M1773)= 13,"13", IF(('1 - Cover page'!$B$9-M1773)= 14,"14", IF(('1 - Cover page'!$B$9-M1773)= 15,"15",  ""))))))))))))))))</f>
        <v>0</v>
      </c>
      <c r="Z1773" t="str">
        <f>IF(('1 - Cover page'!$B$9-I1773)=0,"0", IF(('1 - Cover page'!$B$9-I1773)= 1,"1", IF(('1 - Cover page'!$B$9-I1773)= 2,"2", IF(('1 - Cover page'!$B$9-I1773)= 3,"3", IF(('1 - Cover page'!$B$9-I1773)= 4,"4", IF(('1 - Cover page'!$B$9-I1773)= 5,"5", IF(('1 - Cover page'!$B$9-I1773)= 6,"6", IF(('1 - Cover page'!$B$9-I1773)= 7,"7", IF(('1 - Cover page'!$B$9-I1773)= 8,"8", IF(('1 - Cover page'!$B$9-I1773)= 9,"9", IF(('1 - Cover page'!$B$9-I1773)= 10,"10", IF(('1 - Cover page'!$B$9-I1773)= 11,"11", IF(('1 - Cover page'!$B$9-I1773)= 12,"12", IF(('1 - Cover page'!$B$9-I1773)= 13,"13", IF(('1 - Cover page'!$B$9-I1773)= 14,"14", IF(('1 - Cover page'!$B$9-I1773)= 15,"15",  ""))))))))))))))))</f>
        <v>0</v>
      </c>
      <c r="AA1773" t="e">
        <f>VLOOKUP(E1773,'Age group'!$A$2:$B$7,2,TRUE)</f>
        <v>#N/A</v>
      </c>
    </row>
    <row r="1774" spans="1:27" ht="12.75" x14ac:dyDescent="0.2">
      <c r="A1774" s="30">
        <v>1771</v>
      </c>
      <c r="B1774" s="31"/>
      <c r="C1774" s="31"/>
      <c r="D1774" s="32"/>
      <c r="E1774" s="104"/>
      <c r="F1774" s="31"/>
      <c r="G1774" s="31"/>
      <c r="H1774" s="33"/>
      <c r="I1774" s="16"/>
      <c r="J1774" s="34"/>
      <c r="K1774" s="34"/>
      <c r="L1774" s="35"/>
      <c r="M1774" s="36"/>
      <c r="N1774" s="37"/>
      <c r="O1774" s="37"/>
      <c r="P1774" s="37"/>
      <c r="Q1774" s="38"/>
      <c r="R1774" s="38"/>
      <c r="S1774" s="37"/>
      <c r="T1774" s="39"/>
      <c r="U1774" s="39"/>
      <c r="V1774" s="40"/>
      <c r="X1774" t="str">
        <f>IF(('1 - Cover page'!$B$9-M1774)&lt;6,"&lt;=5 Days","&gt;5 Days")</f>
        <v>&lt;=5 Days</v>
      </c>
      <c r="Y1774" t="str">
        <f>IF(('1 - Cover page'!$B$9-M1774)=0,"0", IF(('1 - Cover page'!$B$9-M1774)= 1,"1", IF(('1 - Cover page'!$B$9-M1774)= 2,"2", IF(('1 - Cover page'!$B$9-M1774)= 3,"3", IF(('1 - Cover page'!$B$9-M1774)= 4,"4", IF(('1 - Cover page'!$B$9-M1774)= 5,"5", IF(('1 - Cover page'!$B$9-M1774)= 6,"6", IF(('1 - Cover page'!$B$9-M1774)= 7,"7", IF(('1 - Cover page'!$B$9-M1774)= 8,"8", IF(('1 - Cover page'!$B$9-M1774)= 9,"9", IF(('1 - Cover page'!$B$9-M1774)= 10,"10", IF(('1 - Cover page'!$B$9-M1774)= 11,"11", IF(('1 - Cover page'!$B$9-M1774)= 12,"12", IF(('1 - Cover page'!$B$9-M1774)= 13,"13", IF(('1 - Cover page'!$B$9-M1774)= 14,"14", IF(('1 - Cover page'!$B$9-M1774)= 15,"15",  ""))))))))))))))))</f>
        <v>0</v>
      </c>
      <c r="Z1774" t="str">
        <f>IF(('1 - Cover page'!$B$9-I1774)=0,"0", IF(('1 - Cover page'!$B$9-I1774)= 1,"1", IF(('1 - Cover page'!$B$9-I1774)= 2,"2", IF(('1 - Cover page'!$B$9-I1774)= 3,"3", IF(('1 - Cover page'!$B$9-I1774)= 4,"4", IF(('1 - Cover page'!$B$9-I1774)= 5,"5", IF(('1 - Cover page'!$B$9-I1774)= 6,"6", IF(('1 - Cover page'!$B$9-I1774)= 7,"7", IF(('1 - Cover page'!$B$9-I1774)= 8,"8", IF(('1 - Cover page'!$B$9-I1774)= 9,"9", IF(('1 - Cover page'!$B$9-I1774)= 10,"10", IF(('1 - Cover page'!$B$9-I1774)= 11,"11", IF(('1 - Cover page'!$B$9-I1774)= 12,"12", IF(('1 - Cover page'!$B$9-I1774)= 13,"13", IF(('1 - Cover page'!$B$9-I1774)= 14,"14", IF(('1 - Cover page'!$B$9-I1774)= 15,"15",  ""))))))))))))))))</f>
        <v>0</v>
      </c>
      <c r="AA1774" t="e">
        <f>VLOOKUP(E1774,'Age group'!$A$2:$B$7,2,TRUE)</f>
        <v>#N/A</v>
      </c>
    </row>
    <row r="1775" spans="1:27" ht="12.75" x14ac:dyDescent="0.2">
      <c r="A1775" s="30">
        <v>1772</v>
      </c>
      <c r="B1775" s="31"/>
      <c r="C1775" s="31"/>
      <c r="D1775" s="32"/>
      <c r="E1775" s="104"/>
      <c r="F1775" s="31"/>
      <c r="G1775" s="31"/>
      <c r="H1775" s="33"/>
      <c r="I1775" s="16"/>
      <c r="J1775" s="34"/>
      <c r="K1775" s="34"/>
      <c r="L1775" s="35"/>
      <c r="M1775" s="36"/>
      <c r="N1775" s="37"/>
      <c r="O1775" s="37"/>
      <c r="P1775" s="37"/>
      <c r="Q1775" s="38"/>
      <c r="R1775" s="38"/>
      <c r="S1775" s="37"/>
      <c r="T1775" s="39"/>
      <c r="U1775" s="39"/>
      <c r="V1775" s="40"/>
      <c r="X1775" t="str">
        <f>IF(('1 - Cover page'!$B$9-M1775)&lt;6,"&lt;=5 Days","&gt;5 Days")</f>
        <v>&lt;=5 Days</v>
      </c>
      <c r="Y1775" t="str">
        <f>IF(('1 - Cover page'!$B$9-M1775)=0,"0", IF(('1 - Cover page'!$B$9-M1775)= 1,"1", IF(('1 - Cover page'!$B$9-M1775)= 2,"2", IF(('1 - Cover page'!$B$9-M1775)= 3,"3", IF(('1 - Cover page'!$B$9-M1775)= 4,"4", IF(('1 - Cover page'!$B$9-M1775)= 5,"5", IF(('1 - Cover page'!$B$9-M1775)= 6,"6", IF(('1 - Cover page'!$B$9-M1775)= 7,"7", IF(('1 - Cover page'!$B$9-M1775)= 8,"8", IF(('1 - Cover page'!$B$9-M1775)= 9,"9", IF(('1 - Cover page'!$B$9-M1775)= 10,"10", IF(('1 - Cover page'!$B$9-M1775)= 11,"11", IF(('1 - Cover page'!$B$9-M1775)= 12,"12", IF(('1 - Cover page'!$B$9-M1775)= 13,"13", IF(('1 - Cover page'!$B$9-M1775)= 14,"14", IF(('1 - Cover page'!$B$9-M1775)= 15,"15",  ""))))))))))))))))</f>
        <v>0</v>
      </c>
      <c r="Z1775" t="str">
        <f>IF(('1 - Cover page'!$B$9-I1775)=0,"0", IF(('1 - Cover page'!$B$9-I1775)= 1,"1", IF(('1 - Cover page'!$B$9-I1775)= 2,"2", IF(('1 - Cover page'!$B$9-I1775)= 3,"3", IF(('1 - Cover page'!$B$9-I1775)= 4,"4", IF(('1 - Cover page'!$B$9-I1775)= 5,"5", IF(('1 - Cover page'!$B$9-I1775)= 6,"6", IF(('1 - Cover page'!$B$9-I1775)= 7,"7", IF(('1 - Cover page'!$B$9-I1775)= 8,"8", IF(('1 - Cover page'!$B$9-I1775)= 9,"9", IF(('1 - Cover page'!$B$9-I1775)= 10,"10", IF(('1 - Cover page'!$B$9-I1775)= 11,"11", IF(('1 - Cover page'!$B$9-I1775)= 12,"12", IF(('1 - Cover page'!$B$9-I1775)= 13,"13", IF(('1 - Cover page'!$B$9-I1775)= 14,"14", IF(('1 - Cover page'!$B$9-I1775)= 15,"15",  ""))))))))))))))))</f>
        <v>0</v>
      </c>
      <c r="AA1775" t="e">
        <f>VLOOKUP(E1775,'Age group'!$A$2:$B$7,2,TRUE)</f>
        <v>#N/A</v>
      </c>
    </row>
    <row r="1776" spans="1:27" ht="12.75" x14ac:dyDescent="0.2">
      <c r="A1776" s="30">
        <v>1773</v>
      </c>
      <c r="B1776" s="31"/>
      <c r="C1776" s="31"/>
      <c r="D1776" s="32"/>
      <c r="E1776" s="104"/>
      <c r="F1776" s="31"/>
      <c r="G1776" s="31"/>
      <c r="H1776" s="33"/>
      <c r="I1776" s="16"/>
      <c r="J1776" s="34"/>
      <c r="K1776" s="34"/>
      <c r="L1776" s="35"/>
      <c r="M1776" s="36"/>
      <c r="N1776" s="37"/>
      <c r="O1776" s="37"/>
      <c r="P1776" s="37"/>
      <c r="Q1776" s="38"/>
      <c r="R1776" s="38"/>
      <c r="S1776" s="37"/>
      <c r="T1776" s="39"/>
      <c r="U1776" s="39"/>
      <c r="V1776" s="40"/>
      <c r="X1776" t="str">
        <f>IF(('1 - Cover page'!$B$9-M1776)&lt;6,"&lt;=5 Days","&gt;5 Days")</f>
        <v>&lt;=5 Days</v>
      </c>
      <c r="Y1776" t="str">
        <f>IF(('1 - Cover page'!$B$9-M1776)=0,"0", IF(('1 - Cover page'!$B$9-M1776)= 1,"1", IF(('1 - Cover page'!$B$9-M1776)= 2,"2", IF(('1 - Cover page'!$B$9-M1776)= 3,"3", IF(('1 - Cover page'!$B$9-M1776)= 4,"4", IF(('1 - Cover page'!$B$9-M1776)= 5,"5", IF(('1 - Cover page'!$B$9-M1776)= 6,"6", IF(('1 - Cover page'!$B$9-M1776)= 7,"7", IF(('1 - Cover page'!$B$9-M1776)= 8,"8", IF(('1 - Cover page'!$B$9-M1776)= 9,"9", IF(('1 - Cover page'!$B$9-M1776)= 10,"10", IF(('1 - Cover page'!$B$9-M1776)= 11,"11", IF(('1 - Cover page'!$B$9-M1776)= 12,"12", IF(('1 - Cover page'!$B$9-M1776)= 13,"13", IF(('1 - Cover page'!$B$9-M1776)= 14,"14", IF(('1 - Cover page'!$B$9-M1776)= 15,"15",  ""))))))))))))))))</f>
        <v>0</v>
      </c>
      <c r="Z1776" t="str">
        <f>IF(('1 - Cover page'!$B$9-I1776)=0,"0", IF(('1 - Cover page'!$B$9-I1776)= 1,"1", IF(('1 - Cover page'!$B$9-I1776)= 2,"2", IF(('1 - Cover page'!$B$9-I1776)= 3,"3", IF(('1 - Cover page'!$B$9-I1776)= 4,"4", IF(('1 - Cover page'!$B$9-I1776)= 5,"5", IF(('1 - Cover page'!$B$9-I1776)= 6,"6", IF(('1 - Cover page'!$B$9-I1776)= 7,"7", IF(('1 - Cover page'!$B$9-I1776)= 8,"8", IF(('1 - Cover page'!$B$9-I1776)= 9,"9", IF(('1 - Cover page'!$B$9-I1776)= 10,"10", IF(('1 - Cover page'!$B$9-I1776)= 11,"11", IF(('1 - Cover page'!$B$9-I1776)= 12,"12", IF(('1 - Cover page'!$B$9-I1776)= 13,"13", IF(('1 - Cover page'!$B$9-I1776)= 14,"14", IF(('1 - Cover page'!$B$9-I1776)= 15,"15",  ""))))))))))))))))</f>
        <v>0</v>
      </c>
      <c r="AA1776" t="e">
        <f>VLOOKUP(E1776,'Age group'!$A$2:$B$7,2,TRUE)</f>
        <v>#N/A</v>
      </c>
    </row>
    <row r="1777" spans="1:27" ht="12.75" x14ac:dyDescent="0.2">
      <c r="A1777" s="30">
        <v>1774</v>
      </c>
      <c r="B1777" s="31"/>
      <c r="C1777" s="31"/>
      <c r="D1777" s="32"/>
      <c r="E1777" s="104"/>
      <c r="F1777" s="31"/>
      <c r="G1777" s="31"/>
      <c r="H1777" s="33"/>
      <c r="I1777" s="16"/>
      <c r="J1777" s="34"/>
      <c r="K1777" s="34"/>
      <c r="L1777" s="35"/>
      <c r="M1777" s="36"/>
      <c r="N1777" s="37"/>
      <c r="O1777" s="37"/>
      <c r="P1777" s="37"/>
      <c r="Q1777" s="38"/>
      <c r="R1777" s="38"/>
      <c r="S1777" s="37"/>
      <c r="T1777" s="39"/>
      <c r="U1777" s="39"/>
      <c r="V1777" s="40"/>
      <c r="X1777" t="str">
        <f>IF(('1 - Cover page'!$B$9-M1777)&lt;6,"&lt;=5 Days","&gt;5 Days")</f>
        <v>&lt;=5 Days</v>
      </c>
      <c r="Y1777" t="str">
        <f>IF(('1 - Cover page'!$B$9-M1777)=0,"0", IF(('1 - Cover page'!$B$9-M1777)= 1,"1", IF(('1 - Cover page'!$B$9-M1777)= 2,"2", IF(('1 - Cover page'!$B$9-M1777)= 3,"3", IF(('1 - Cover page'!$B$9-M1777)= 4,"4", IF(('1 - Cover page'!$B$9-M1777)= 5,"5", IF(('1 - Cover page'!$B$9-M1777)= 6,"6", IF(('1 - Cover page'!$B$9-M1777)= 7,"7", IF(('1 - Cover page'!$B$9-M1777)= 8,"8", IF(('1 - Cover page'!$B$9-M1777)= 9,"9", IF(('1 - Cover page'!$B$9-M1777)= 10,"10", IF(('1 - Cover page'!$B$9-M1777)= 11,"11", IF(('1 - Cover page'!$B$9-M1777)= 12,"12", IF(('1 - Cover page'!$B$9-M1777)= 13,"13", IF(('1 - Cover page'!$B$9-M1777)= 14,"14", IF(('1 - Cover page'!$B$9-M1777)= 15,"15",  ""))))))))))))))))</f>
        <v>0</v>
      </c>
      <c r="Z1777" t="str">
        <f>IF(('1 - Cover page'!$B$9-I1777)=0,"0", IF(('1 - Cover page'!$B$9-I1777)= 1,"1", IF(('1 - Cover page'!$B$9-I1777)= 2,"2", IF(('1 - Cover page'!$B$9-I1777)= 3,"3", IF(('1 - Cover page'!$B$9-I1777)= 4,"4", IF(('1 - Cover page'!$B$9-I1777)= 5,"5", IF(('1 - Cover page'!$B$9-I1777)= 6,"6", IF(('1 - Cover page'!$B$9-I1777)= 7,"7", IF(('1 - Cover page'!$B$9-I1777)= 8,"8", IF(('1 - Cover page'!$B$9-I1777)= 9,"9", IF(('1 - Cover page'!$B$9-I1777)= 10,"10", IF(('1 - Cover page'!$B$9-I1777)= 11,"11", IF(('1 - Cover page'!$B$9-I1777)= 12,"12", IF(('1 - Cover page'!$B$9-I1777)= 13,"13", IF(('1 - Cover page'!$B$9-I1777)= 14,"14", IF(('1 - Cover page'!$B$9-I1777)= 15,"15",  ""))))))))))))))))</f>
        <v>0</v>
      </c>
      <c r="AA1777" t="e">
        <f>VLOOKUP(E1777,'Age group'!$A$2:$B$7,2,TRUE)</f>
        <v>#N/A</v>
      </c>
    </row>
    <row r="1778" spans="1:27" ht="12.75" x14ac:dyDescent="0.2">
      <c r="A1778" s="30">
        <v>1775</v>
      </c>
      <c r="B1778" s="31"/>
      <c r="C1778" s="31"/>
      <c r="D1778" s="32"/>
      <c r="E1778" s="104"/>
      <c r="F1778" s="31"/>
      <c r="G1778" s="31"/>
      <c r="H1778" s="33"/>
      <c r="I1778" s="16"/>
      <c r="J1778" s="34"/>
      <c r="K1778" s="34"/>
      <c r="L1778" s="35"/>
      <c r="M1778" s="36"/>
      <c r="N1778" s="37"/>
      <c r="O1778" s="37"/>
      <c r="P1778" s="37"/>
      <c r="Q1778" s="38"/>
      <c r="R1778" s="38"/>
      <c r="S1778" s="37"/>
      <c r="T1778" s="39"/>
      <c r="U1778" s="39"/>
      <c r="V1778" s="40"/>
      <c r="X1778" t="str">
        <f>IF(('1 - Cover page'!$B$9-M1778)&lt;6,"&lt;=5 Days","&gt;5 Days")</f>
        <v>&lt;=5 Days</v>
      </c>
      <c r="Y1778" t="str">
        <f>IF(('1 - Cover page'!$B$9-M1778)=0,"0", IF(('1 - Cover page'!$B$9-M1778)= 1,"1", IF(('1 - Cover page'!$B$9-M1778)= 2,"2", IF(('1 - Cover page'!$B$9-M1778)= 3,"3", IF(('1 - Cover page'!$B$9-M1778)= 4,"4", IF(('1 - Cover page'!$B$9-M1778)= 5,"5", IF(('1 - Cover page'!$B$9-M1778)= 6,"6", IF(('1 - Cover page'!$B$9-M1778)= 7,"7", IF(('1 - Cover page'!$B$9-M1778)= 8,"8", IF(('1 - Cover page'!$B$9-M1778)= 9,"9", IF(('1 - Cover page'!$B$9-M1778)= 10,"10", IF(('1 - Cover page'!$B$9-M1778)= 11,"11", IF(('1 - Cover page'!$B$9-M1778)= 12,"12", IF(('1 - Cover page'!$B$9-M1778)= 13,"13", IF(('1 - Cover page'!$B$9-M1778)= 14,"14", IF(('1 - Cover page'!$B$9-M1778)= 15,"15",  ""))))))))))))))))</f>
        <v>0</v>
      </c>
      <c r="Z1778" t="str">
        <f>IF(('1 - Cover page'!$B$9-I1778)=0,"0", IF(('1 - Cover page'!$B$9-I1778)= 1,"1", IF(('1 - Cover page'!$B$9-I1778)= 2,"2", IF(('1 - Cover page'!$B$9-I1778)= 3,"3", IF(('1 - Cover page'!$B$9-I1778)= 4,"4", IF(('1 - Cover page'!$B$9-I1778)= 5,"5", IF(('1 - Cover page'!$B$9-I1778)= 6,"6", IF(('1 - Cover page'!$B$9-I1778)= 7,"7", IF(('1 - Cover page'!$B$9-I1778)= 8,"8", IF(('1 - Cover page'!$B$9-I1778)= 9,"9", IF(('1 - Cover page'!$B$9-I1778)= 10,"10", IF(('1 - Cover page'!$B$9-I1778)= 11,"11", IF(('1 - Cover page'!$B$9-I1778)= 12,"12", IF(('1 - Cover page'!$B$9-I1778)= 13,"13", IF(('1 - Cover page'!$B$9-I1778)= 14,"14", IF(('1 - Cover page'!$B$9-I1778)= 15,"15",  ""))))))))))))))))</f>
        <v>0</v>
      </c>
      <c r="AA1778" t="e">
        <f>VLOOKUP(E1778,'Age group'!$A$2:$B$7,2,TRUE)</f>
        <v>#N/A</v>
      </c>
    </row>
    <row r="1779" spans="1:27" ht="12.75" x14ac:dyDescent="0.2">
      <c r="A1779" s="30">
        <v>1776</v>
      </c>
      <c r="B1779" s="31"/>
      <c r="C1779" s="31"/>
      <c r="D1779" s="32"/>
      <c r="E1779" s="104"/>
      <c r="F1779" s="31"/>
      <c r="G1779" s="31"/>
      <c r="H1779" s="33"/>
      <c r="I1779" s="16"/>
      <c r="J1779" s="34"/>
      <c r="K1779" s="34"/>
      <c r="L1779" s="35"/>
      <c r="M1779" s="36"/>
      <c r="N1779" s="37"/>
      <c r="O1779" s="37"/>
      <c r="P1779" s="37"/>
      <c r="Q1779" s="38"/>
      <c r="R1779" s="38"/>
      <c r="S1779" s="37"/>
      <c r="T1779" s="39"/>
      <c r="U1779" s="39"/>
      <c r="V1779" s="40"/>
      <c r="X1779" t="str">
        <f>IF(('1 - Cover page'!$B$9-M1779)&lt;6,"&lt;=5 Days","&gt;5 Days")</f>
        <v>&lt;=5 Days</v>
      </c>
      <c r="Y1779" t="str">
        <f>IF(('1 - Cover page'!$B$9-M1779)=0,"0", IF(('1 - Cover page'!$B$9-M1779)= 1,"1", IF(('1 - Cover page'!$B$9-M1779)= 2,"2", IF(('1 - Cover page'!$B$9-M1779)= 3,"3", IF(('1 - Cover page'!$B$9-M1779)= 4,"4", IF(('1 - Cover page'!$B$9-M1779)= 5,"5", IF(('1 - Cover page'!$B$9-M1779)= 6,"6", IF(('1 - Cover page'!$B$9-M1779)= 7,"7", IF(('1 - Cover page'!$B$9-M1779)= 8,"8", IF(('1 - Cover page'!$B$9-M1779)= 9,"9", IF(('1 - Cover page'!$B$9-M1779)= 10,"10", IF(('1 - Cover page'!$B$9-M1779)= 11,"11", IF(('1 - Cover page'!$B$9-M1779)= 12,"12", IF(('1 - Cover page'!$B$9-M1779)= 13,"13", IF(('1 - Cover page'!$B$9-M1779)= 14,"14", IF(('1 - Cover page'!$B$9-M1779)= 15,"15",  ""))))))))))))))))</f>
        <v>0</v>
      </c>
      <c r="Z1779" t="str">
        <f>IF(('1 - Cover page'!$B$9-I1779)=0,"0", IF(('1 - Cover page'!$B$9-I1779)= 1,"1", IF(('1 - Cover page'!$B$9-I1779)= 2,"2", IF(('1 - Cover page'!$B$9-I1779)= 3,"3", IF(('1 - Cover page'!$B$9-I1779)= 4,"4", IF(('1 - Cover page'!$B$9-I1779)= 5,"5", IF(('1 - Cover page'!$B$9-I1779)= 6,"6", IF(('1 - Cover page'!$B$9-I1779)= 7,"7", IF(('1 - Cover page'!$B$9-I1779)= 8,"8", IF(('1 - Cover page'!$B$9-I1779)= 9,"9", IF(('1 - Cover page'!$B$9-I1779)= 10,"10", IF(('1 - Cover page'!$B$9-I1779)= 11,"11", IF(('1 - Cover page'!$B$9-I1779)= 12,"12", IF(('1 - Cover page'!$B$9-I1779)= 13,"13", IF(('1 - Cover page'!$B$9-I1779)= 14,"14", IF(('1 - Cover page'!$B$9-I1779)= 15,"15",  ""))))))))))))))))</f>
        <v>0</v>
      </c>
      <c r="AA1779" t="e">
        <f>VLOOKUP(E1779,'Age group'!$A$2:$B$7,2,TRUE)</f>
        <v>#N/A</v>
      </c>
    </row>
    <row r="1780" spans="1:27" ht="12.75" x14ac:dyDescent="0.2">
      <c r="A1780" s="30">
        <v>1777</v>
      </c>
      <c r="B1780" s="31"/>
      <c r="C1780" s="31"/>
      <c r="D1780" s="32"/>
      <c r="E1780" s="104"/>
      <c r="F1780" s="31"/>
      <c r="G1780" s="31"/>
      <c r="H1780" s="33"/>
      <c r="I1780" s="16"/>
      <c r="J1780" s="34"/>
      <c r="K1780" s="34"/>
      <c r="L1780" s="35"/>
      <c r="M1780" s="36"/>
      <c r="N1780" s="37"/>
      <c r="O1780" s="37"/>
      <c r="P1780" s="37"/>
      <c r="Q1780" s="38"/>
      <c r="R1780" s="38"/>
      <c r="S1780" s="37"/>
      <c r="T1780" s="39"/>
      <c r="U1780" s="39"/>
      <c r="V1780" s="40"/>
      <c r="X1780" t="str">
        <f>IF(('1 - Cover page'!$B$9-M1780)&lt;6,"&lt;=5 Days","&gt;5 Days")</f>
        <v>&lt;=5 Days</v>
      </c>
      <c r="Y1780" t="str">
        <f>IF(('1 - Cover page'!$B$9-M1780)=0,"0", IF(('1 - Cover page'!$B$9-M1780)= 1,"1", IF(('1 - Cover page'!$B$9-M1780)= 2,"2", IF(('1 - Cover page'!$B$9-M1780)= 3,"3", IF(('1 - Cover page'!$B$9-M1780)= 4,"4", IF(('1 - Cover page'!$B$9-M1780)= 5,"5", IF(('1 - Cover page'!$B$9-M1780)= 6,"6", IF(('1 - Cover page'!$B$9-M1780)= 7,"7", IF(('1 - Cover page'!$B$9-M1780)= 8,"8", IF(('1 - Cover page'!$B$9-M1780)= 9,"9", IF(('1 - Cover page'!$B$9-M1780)= 10,"10", IF(('1 - Cover page'!$B$9-M1780)= 11,"11", IF(('1 - Cover page'!$B$9-M1780)= 12,"12", IF(('1 - Cover page'!$B$9-M1780)= 13,"13", IF(('1 - Cover page'!$B$9-M1780)= 14,"14", IF(('1 - Cover page'!$B$9-M1780)= 15,"15",  ""))))))))))))))))</f>
        <v>0</v>
      </c>
      <c r="Z1780" t="str">
        <f>IF(('1 - Cover page'!$B$9-I1780)=0,"0", IF(('1 - Cover page'!$B$9-I1780)= 1,"1", IF(('1 - Cover page'!$B$9-I1780)= 2,"2", IF(('1 - Cover page'!$B$9-I1780)= 3,"3", IF(('1 - Cover page'!$B$9-I1780)= 4,"4", IF(('1 - Cover page'!$B$9-I1780)= 5,"5", IF(('1 - Cover page'!$B$9-I1780)= 6,"6", IF(('1 - Cover page'!$B$9-I1780)= 7,"7", IF(('1 - Cover page'!$B$9-I1780)= 8,"8", IF(('1 - Cover page'!$B$9-I1780)= 9,"9", IF(('1 - Cover page'!$B$9-I1780)= 10,"10", IF(('1 - Cover page'!$B$9-I1780)= 11,"11", IF(('1 - Cover page'!$B$9-I1780)= 12,"12", IF(('1 - Cover page'!$B$9-I1780)= 13,"13", IF(('1 - Cover page'!$B$9-I1780)= 14,"14", IF(('1 - Cover page'!$B$9-I1780)= 15,"15",  ""))))))))))))))))</f>
        <v>0</v>
      </c>
      <c r="AA1780" t="e">
        <f>VLOOKUP(E1780,'Age group'!$A$2:$B$7,2,TRUE)</f>
        <v>#N/A</v>
      </c>
    </row>
    <row r="1781" spans="1:27" ht="12.75" x14ac:dyDescent="0.2">
      <c r="A1781" s="30">
        <v>1778</v>
      </c>
      <c r="B1781" s="31"/>
      <c r="C1781" s="31"/>
      <c r="D1781" s="32"/>
      <c r="E1781" s="104"/>
      <c r="F1781" s="31"/>
      <c r="G1781" s="31"/>
      <c r="H1781" s="33"/>
      <c r="I1781" s="16"/>
      <c r="J1781" s="34"/>
      <c r="K1781" s="34"/>
      <c r="L1781" s="35"/>
      <c r="M1781" s="36"/>
      <c r="N1781" s="37"/>
      <c r="O1781" s="37"/>
      <c r="P1781" s="37"/>
      <c r="Q1781" s="38"/>
      <c r="R1781" s="38"/>
      <c r="S1781" s="37"/>
      <c r="T1781" s="39"/>
      <c r="U1781" s="39"/>
      <c r="V1781" s="40"/>
      <c r="X1781" t="str">
        <f>IF(('1 - Cover page'!$B$9-M1781)&lt;6,"&lt;=5 Days","&gt;5 Days")</f>
        <v>&lt;=5 Days</v>
      </c>
      <c r="Y1781" t="str">
        <f>IF(('1 - Cover page'!$B$9-M1781)=0,"0", IF(('1 - Cover page'!$B$9-M1781)= 1,"1", IF(('1 - Cover page'!$B$9-M1781)= 2,"2", IF(('1 - Cover page'!$B$9-M1781)= 3,"3", IF(('1 - Cover page'!$B$9-M1781)= 4,"4", IF(('1 - Cover page'!$B$9-M1781)= 5,"5", IF(('1 - Cover page'!$B$9-M1781)= 6,"6", IF(('1 - Cover page'!$B$9-M1781)= 7,"7", IF(('1 - Cover page'!$B$9-M1781)= 8,"8", IF(('1 - Cover page'!$B$9-M1781)= 9,"9", IF(('1 - Cover page'!$B$9-M1781)= 10,"10", IF(('1 - Cover page'!$B$9-M1781)= 11,"11", IF(('1 - Cover page'!$B$9-M1781)= 12,"12", IF(('1 - Cover page'!$B$9-M1781)= 13,"13", IF(('1 - Cover page'!$B$9-M1781)= 14,"14", IF(('1 - Cover page'!$B$9-M1781)= 15,"15",  ""))))))))))))))))</f>
        <v>0</v>
      </c>
      <c r="Z1781" t="str">
        <f>IF(('1 - Cover page'!$B$9-I1781)=0,"0", IF(('1 - Cover page'!$B$9-I1781)= 1,"1", IF(('1 - Cover page'!$B$9-I1781)= 2,"2", IF(('1 - Cover page'!$B$9-I1781)= 3,"3", IF(('1 - Cover page'!$B$9-I1781)= 4,"4", IF(('1 - Cover page'!$B$9-I1781)= 5,"5", IF(('1 - Cover page'!$B$9-I1781)= 6,"6", IF(('1 - Cover page'!$B$9-I1781)= 7,"7", IF(('1 - Cover page'!$B$9-I1781)= 8,"8", IF(('1 - Cover page'!$B$9-I1781)= 9,"9", IF(('1 - Cover page'!$B$9-I1781)= 10,"10", IF(('1 - Cover page'!$B$9-I1781)= 11,"11", IF(('1 - Cover page'!$B$9-I1781)= 12,"12", IF(('1 - Cover page'!$B$9-I1781)= 13,"13", IF(('1 - Cover page'!$B$9-I1781)= 14,"14", IF(('1 - Cover page'!$B$9-I1781)= 15,"15",  ""))))))))))))))))</f>
        <v>0</v>
      </c>
      <c r="AA1781" t="e">
        <f>VLOOKUP(E1781,'Age group'!$A$2:$B$7,2,TRUE)</f>
        <v>#N/A</v>
      </c>
    </row>
    <row r="1782" spans="1:27" ht="12.75" x14ac:dyDescent="0.2">
      <c r="A1782" s="30">
        <v>1779</v>
      </c>
      <c r="B1782" s="31"/>
      <c r="C1782" s="31"/>
      <c r="D1782" s="32"/>
      <c r="E1782" s="104"/>
      <c r="F1782" s="31"/>
      <c r="G1782" s="31"/>
      <c r="H1782" s="33"/>
      <c r="I1782" s="16"/>
      <c r="J1782" s="34"/>
      <c r="K1782" s="34"/>
      <c r="L1782" s="35"/>
      <c r="M1782" s="36"/>
      <c r="N1782" s="37"/>
      <c r="O1782" s="37"/>
      <c r="P1782" s="37"/>
      <c r="Q1782" s="38"/>
      <c r="R1782" s="38"/>
      <c r="S1782" s="37"/>
      <c r="T1782" s="39"/>
      <c r="U1782" s="39"/>
      <c r="V1782" s="40"/>
      <c r="X1782" t="str">
        <f>IF(('1 - Cover page'!$B$9-M1782)&lt;6,"&lt;=5 Days","&gt;5 Days")</f>
        <v>&lt;=5 Days</v>
      </c>
      <c r="Y1782" t="str">
        <f>IF(('1 - Cover page'!$B$9-M1782)=0,"0", IF(('1 - Cover page'!$B$9-M1782)= 1,"1", IF(('1 - Cover page'!$B$9-M1782)= 2,"2", IF(('1 - Cover page'!$B$9-M1782)= 3,"3", IF(('1 - Cover page'!$B$9-M1782)= 4,"4", IF(('1 - Cover page'!$B$9-M1782)= 5,"5", IF(('1 - Cover page'!$B$9-M1782)= 6,"6", IF(('1 - Cover page'!$B$9-M1782)= 7,"7", IF(('1 - Cover page'!$B$9-M1782)= 8,"8", IF(('1 - Cover page'!$B$9-M1782)= 9,"9", IF(('1 - Cover page'!$B$9-M1782)= 10,"10", IF(('1 - Cover page'!$B$9-M1782)= 11,"11", IF(('1 - Cover page'!$B$9-M1782)= 12,"12", IF(('1 - Cover page'!$B$9-M1782)= 13,"13", IF(('1 - Cover page'!$B$9-M1782)= 14,"14", IF(('1 - Cover page'!$B$9-M1782)= 15,"15",  ""))))))))))))))))</f>
        <v>0</v>
      </c>
      <c r="Z1782" t="str">
        <f>IF(('1 - Cover page'!$B$9-I1782)=0,"0", IF(('1 - Cover page'!$B$9-I1782)= 1,"1", IF(('1 - Cover page'!$B$9-I1782)= 2,"2", IF(('1 - Cover page'!$B$9-I1782)= 3,"3", IF(('1 - Cover page'!$B$9-I1782)= 4,"4", IF(('1 - Cover page'!$B$9-I1782)= 5,"5", IF(('1 - Cover page'!$B$9-I1782)= 6,"6", IF(('1 - Cover page'!$B$9-I1782)= 7,"7", IF(('1 - Cover page'!$B$9-I1782)= 8,"8", IF(('1 - Cover page'!$B$9-I1782)= 9,"9", IF(('1 - Cover page'!$B$9-I1782)= 10,"10", IF(('1 - Cover page'!$B$9-I1782)= 11,"11", IF(('1 - Cover page'!$B$9-I1782)= 12,"12", IF(('1 - Cover page'!$B$9-I1782)= 13,"13", IF(('1 - Cover page'!$B$9-I1782)= 14,"14", IF(('1 - Cover page'!$B$9-I1782)= 15,"15",  ""))))))))))))))))</f>
        <v>0</v>
      </c>
      <c r="AA1782" t="e">
        <f>VLOOKUP(E1782,'Age group'!$A$2:$B$7,2,TRUE)</f>
        <v>#N/A</v>
      </c>
    </row>
    <row r="1783" spans="1:27" ht="12.75" x14ac:dyDescent="0.2">
      <c r="A1783" s="30">
        <v>1780</v>
      </c>
      <c r="B1783" s="31"/>
      <c r="C1783" s="31"/>
      <c r="D1783" s="32"/>
      <c r="E1783" s="104"/>
      <c r="F1783" s="31"/>
      <c r="G1783" s="31"/>
      <c r="H1783" s="33"/>
      <c r="I1783" s="16"/>
      <c r="J1783" s="34"/>
      <c r="K1783" s="34"/>
      <c r="L1783" s="35"/>
      <c r="M1783" s="36"/>
      <c r="N1783" s="37"/>
      <c r="O1783" s="37"/>
      <c r="P1783" s="37"/>
      <c r="Q1783" s="38"/>
      <c r="R1783" s="38"/>
      <c r="S1783" s="37"/>
      <c r="T1783" s="39"/>
      <c r="U1783" s="39"/>
      <c r="V1783" s="40"/>
      <c r="X1783" t="str">
        <f>IF(('1 - Cover page'!$B$9-M1783)&lt;6,"&lt;=5 Days","&gt;5 Days")</f>
        <v>&lt;=5 Days</v>
      </c>
      <c r="Y1783" t="str">
        <f>IF(('1 - Cover page'!$B$9-M1783)=0,"0", IF(('1 - Cover page'!$B$9-M1783)= 1,"1", IF(('1 - Cover page'!$B$9-M1783)= 2,"2", IF(('1 - Cover page'!$B$9-M1783)= 3,"3", IF(('1 - Cover page'!$B$9-M1783)= 4,"4", IF(('1 - Cover page'!$B$9-M1783)= 5,"5", IF(('1 - Cover page'!$B$9-M1783)= 6,"6", IF(('1 - Cover page'!$B$9-M1783)= 7,"7", IF(('1 - Cover page'!$B$9-M1783)= 8,"8", IF(('1 - Cover page'!$B$9-M1783)= 9,"9", IF(('1 - Cover page'!$B$9-M1783)= 10,"10", IF(('1 - Cover page'!$B$9-M1783)= 11,"11", IF(('1 - Cover page'!$B$9-M1783)= 12,"12", IF(('1 - Cover page'!$B$9-M1783)= 13,"13", IF(('1 - Cover page'!$B$9-M1783)= 14,"14", IF(('1 - Cover page'!$B$9-M1783)= 15,"15",  ""))))))))))))))))</f>
        <v>0</v>
      </c>
      <c r="Z1783" t="str">
        <f>IF(('1 - Cover page'!$B$9-I1783)=0,"0", IF(('1 - Cover page'!$B$9-I1783)= 1,"1", IF(('1 - Cover page'!$B$9-I1783)= 2,"2", IF(('1 - Cover page'!$B$9-I1783)= 3,"3", IF(('1 - Cover page'!$B$9-I1783)= 4,"4", IF(('1 - Cover page'!$B$9-I1783)= 5,"5", IF(('1 - Cover page'!$B$9-I1783)= 6,"6", IF(('1 - Cover page'!$B$9-I1783)= 7,"7", IF(('1 - Cover page'!$B$9-I1783)= 8,"8", IF(('1 - Cover page'!$B$9-I1783)= 9,"9", IF(('1 - Cover page'!$B$9-I1783)= 10,"10", IF(('1 - Cover page'!$B$9-I1783)= 11,"11", IF(('1 - Cover page'!$B$9-I1783)= 12,"12", IF(('1 - Cover page'!$B$9-I1783)= 13,"13", IF(('1 - Cover page'!$B$9-I1783)= 14,"14", IF(('1 - Cover page'!$B$9-I1783)= 15,"15",  ""))))))))))))))))</f>
        <v>0</v>
      </c>
      <c r="AA1783" t="e">
        <f>VLOOKUP(E1783,'Age group'!$A$2:$B$7,2,TRUE)</f>
        <v>#N/A</v>
      </c>
    </row>
    <row r="1784" spans="1:27" ht="12.75" x14ac:dyDescent="0.2">
      <c r="A1784" s="30">
        <v>1781</v>
      </c>
      <c r="B1784" s="31"/>
      <c r="C1784" s="31"/>
      <c r="D1784" s="32"/>
      <c r="E1784" s="104"/>
      <c r="F1784" s="31"/>
      <c r="G1784" s="31"/>
      <c r="H1784" s="33"/>
      <c r="I1784" s="16"/>
      <c r="J1784" s="34"/>
      <c r="K1784" s="34"/>
      <c r="L1784" s="35"/>
      <c r="M1784" s="36"/>
      <c r="N1784" s="37"/>
      <c r="O1784" s="37"/>
      <c r="P1784" s="37"/>
      <c r="Q1784" s="38"/>
      <c r="R1784" s="38"/>
      <c r="S1784" s="37"/>
      <c r="T1784" s="39"/>
      <c r="U1784" s="39"/>
      <c r="V1784" s="40"/>
      <c r="X1784" t="str">
        <f>IF(('1 - Cover page'!$B$9-M1784)&lt;6,"&lt;=5 Days","&gt;5 Days")</f>
        <v>&lt;=5 Days</v>
      </c>
      <c r="Y1784" t="str">
        <f>IF(('1 - Cover page'!$B$9-M1784)=0,"0", IF(('1 - Cover page'!$B$9-M1784)= 1,"1", IF(('1 - Cover page'!$B$9-M1784)= 2,"2", IF(('1 - Cover page'!$B$9-M1784)= 3,"3", IF(('1 - Cover page'!$B$9-M1784)= 4,"4", IF(('1 - Cover page'!$B$9-M1784)= 5,"5", IF(('1 - Cover page'!$B$9-M1784)= 6,"6", IF(('1 - Cover page'!$B$9-M1784)= 7,"7", IF(('1 - Cover page'!$B$9-M1784)= 8,"8", IF(('1 - Cover page'!$B$9-M1784)= 9,"9", IF(('1 - Cover page'!$B$9-M1784)= 10,"10", IF(('1 - Cover page'!$B$9-M1784)= 11,"11", IF(('1 - Cover page'!$B$9-M1784)= 12,"12", IF(('1 - Cover page'!$B$9-M1784)= 13,"13", IF(('1 - Cover page'!$B$9-M1784)= 14,"14", IF(('1 - Cover page'!$B$9-M1784)= 15,"15",  ""))))))))))))))))</f>
        <v>0</v>
      </c>
      <c r="Z1784" t="str">
        <f>IF(('1 - Cover page'!$B$9-I1784)=0,"0", IF(('1 - Cover page'!$B$9-I1784)= 1,"1", IF(('1 - Cover page'!$B$9-I1784)= 2,"2", IF(('1 - Cover page'!$B$9-I1784)= 3,"3", IF(('1 - Cover page'!$B$9-I1784)= 4,"4", IF(('1 - Cover page'!$B$9-I1784)= 5,"5", IF(('1 - Cover page'!$B$9-I1784)= 6,"6", IF(('1 - Cover page'!$B$9-I1784)= 7,"7", IF(('1 - Cover page'!$B$9-I1784)= 8,"8", IF(('1 - Cover page'!$B$9-I1784)= 9,"9", IF(('1 - Cover page'!$B$9-I1784)= 10,"10", IF(('1 - Cover page'!$B$9-I1784)= 11,"11", IF(('1 - Cover page'!$B$9-I1784)= 12,"12", IF(('1 - Cover page'!$B$9-I1784)= 13,"13", IF(('1 - Cover page'!$B$9-I1784)= 14,"14", IF(('1 - Cover page'!$B$9-I1784)= 15,"15",  ""))))))))))))))))</f>
        <v>0</v>
      </c>
      <c r="AA1784" t="e">
        <f>VLOOKUP(E1784,'Age group'!$A$2:$B$7,2,TRUE)</f>
        <v>#N/A</v>
      </c>
    </row>
    <row r="1785" spans="1:27" ht="12.75" x14ac:dyDescent="0.2">
      <c r="A1785" s="30">
        <v>1782</v>
      </c>
      <c r="B1785" s="31"/>
      <c r="C1785" s="31"/>
      <c r="D1785" s="32"/>
      <c r="E1785" s="104"/>
      <c r="F1785" s="31"/>
      <c r="G1785" s="31"/>
      <c r="H1785" s="33"/>
      <c r="I1785" s="16"/>
      <c r="J1785" s="34"/>
      <c r="K1785" s="34"/>
      <c r="L1785" s="35"/>
      <c r="M1785" s="36"/>
      <c r="N1785" s="37"/>
      <c r="O1785" s="37"/>
      <c r="P1785" s="37"/>
      <c r="Q1785" s="38"/>
      <c r="R1785" s="38"/>
      <c r="S1785" s="37"/>
      <c r="T1785" s="39"/>
      <c r="U1785" s="39"/>
      <c r="V1785" s="40"/>
      <c r="X1785" t="str">
        <f>IF(('1 - Cover page'!$B$9-M1785)&lt;6,"&lt;=5 Days","&gt;5 Days")</f>
        <v>&lt;=5 Days</v>
      </c>
      <c r="Y1785" t="str">
        <f>IF(('1 - Cover page'!$B$9-M1785)=0,"0", IF(('1 - Cover page'!$B$9-M1785)= 1,"1", IF(('1 - Cover page'!$B$9-M1785)= 2,"2", IF(('1 - Cover page'!$B$9-M1785)= 3,"3", IF(('1 - Cover page'!$B$9-M1785)= 4,"4", IF(('1 - Cover page'!$B$9-M1785)= 5,"5", IF(('1 - Cover page'!$B$9-M1785)= 6,"6", IF(('1 - Cover page'!$B$9-M1785)= 7,"7", IF(('1 - Cover page'!$B$9-M1785)= 8,"8", IF(('1 - Cover page'!$B$9-M1785)= 9,"9", IF(('1 - Cover page'!$B$9-M1785)= 10,"10", IF(('1 - Cover page'!$B$9-M1785)= 11,"11", IF(('1 - Cover page'!$B$9-M1785)= 12,"12", IF(('1 - Cover page'!$B$9-M1785)= 13,"13", IF(('1 - Cover page'!$B$9-M1785)= 14,"14", IF(('1 - Cover page'!$B$9-M1785)= 15,"15",  ""))))))))))))))))</f>
        <v>0</v>
      </c>
      <c r="Z1785" t="str">
        <f>IF(('1 - Cover page'!$B$9-I1785)=0,"0", IF(('1 - Cover page'!$B$9-I1785)= 1,"1", IF(('1 - Cover page'!$B$9-I1785)= 2,"2", IF(('1 - Cover page'!$B$9-I1785)= 3,"3", IF(('1 - Cover page'!$B$9-I1785)= 4,"4", IF(('1 - Cover page'!$B$9-I1785)= 5,"5", IF(('1 - Cover page'!$B$9-I1785)= 6,"6", IF(('1 - Cover page'!$B$9-I1785)= 7,"7", IF(('1 - Cover page'!$B$9-I1785)= 8,"8", IF(('1 - Cover page'!$B$9-I1785)= 9,"9", IF(('1 - Cover page'!$B$9-I1785)= 10,"10", IF(('1 - Cover page'!$B$9-I1785)= 11,"11", IF(('1 - Cover page'!$B$9-I1785)= 12,"12", IF(('1 - Cover page'!$B$9-I1785)= 13,"13", IF(('1 - Cover page'!$B$9-I1785)= 14,"14", IF(('1 - Cover page'!$B$9-I1785)= 15,"15",  ""))))))))))))))))</f>
        <v>0</v>
      </c>
      <c r="AA1785" t="e">
        <f>VLOOKUP(E1785,'Age group'!$A$2:$B$7,2,TRUE)</f>
        <v>#N/A</v>
      </c>
    </row>
    <row r="1786" spans="1:27" ht="12.75" x14ac:dyDescent="0.2">
      <c r="A1786" s="30">
        <v>1783</v>
      </c>
      <c r="B1786" s="31"/>
      <c r="C1786" s="31"/>
      <c r="D1786" s="32"/>
      <c r="E1786" s="104"/>
      <c r="F1786" s="31"/>
      <c r="G1786" s="31"/>
      <c r="H1786" s="33"/>
      <c r="I1786" s="16"/>
      <c r="J1786" s="34"/>
      <c r="K1786" s="34"/>
      <c r="L1786" s="35"/>
      <c r="M1786" s="36"/>
      <c r="N1786" s="37"/>
      <c r="O1786" s="37"/>
      <c r="P1786" s="37"/>
      <c r="Q1786" s="38"/>
      <c r="R1786" s="38"/>
      <c r="S1786" s="37"/>
      <c r="T1786" s="39"/>
      <c r="U1786" s="39"/>
      <c r="V1786" s="40"/>
      <c r="X1786" t="str">
        <f>IF(('1 - Cover page'!$B$9-M1786)&lt;6,"&lt;=5 Days","&gt;5 Days")</f>
        <v>&lt;=5 Days</v>
      </c>
      <c r="Y1786" t="str">
        <f>IF(('1 - Cover page'!$B$9-M1786)=0,"0", IF(('1 - Cover page'!$B$9-M1786)= 1,"1", IF(('1 - Cover page'!$B$9-M1786)= 2,"2", IF(('1 - Cover page'!$B$9-M1786)= 3,"3", IF(('1 - Cover page'!$B$9-M1786)= 4,"4", IF(('1 - Cover page'!$B$9-M1786)= 5,"5", IF(('1 - Cover page'!$B$9-M1786)= 6,"6", IF(('1 - Cover page'!$B$9-M1786)= 7,"7", IF(('1 - Cover page'!$B$9-M1786)= 8,"8", IF(('1 - Cover page'!$B$9-M1786)= 9,"9", IF(('1 - Cover page'!$B$9-M1786)= 10,"10", IF(('1 - Cover page'!$B$9-M1786)= 11,"11", IF(('1 - Cover page'!$B$9-M1786)= 12,"12", IF(('1 - Cover page'!$B$9-M1786)= 13,"13", IF(('1 - Cover page'!$B$9-M1786)= 14,"14", IF(('1 - Cover page'!$B$9-M1786)= 15,"15",  ""))))))))))))))))</f>
        <v>0</v>
      </c>
      <c r="Z1786" t="str">
        <f>IF(('1 - Cover page'!$B$9-I1786)=0,"0", IF(('1 - Cover page'!$B$9-I1786)= 1,"1", IF(('1 - Cover page'!$B$9-I1786)= 2,"2", IF(('1 - Cover page'!$B$9-I1786)= 3,"3", IF(('1 - Cover page'!$B$9-I1786)= 4,"4", IF(('1 - Cover page'!$B$9-I1786)= 5,"5", IF(('1 - Cover page'!$B$9-I1786)= 6,"6", IF(('1 - Cover page'!$B$9-I1786)= 7,"7", IF(('1 - Cover page'!$B$9-I1786)= 8,"8", IF(('1 - Cover page'!$B$9-I1786)= 9,"9", IF(('1 - Cover page'!$B$9-I1786)= 10,"10", IF(('1 - Cover page'!$B$9-I1786)= 11,"11", IF(('1 - Cover page'!$B$9-I1786)= 12,"12", IF(('1 - Cover page'!$B$9-I1786)= 13,"13", IF(('1 - Cover page'!$B$9-I1786)= 14,"14", IF(('1 - Cover page'!$B$9-I1786)= 15,"15",  ""))))))))))))))))</f>
        <v>0</v>
      </c>
      <c r="AA1786" t="e">
        <f>VLOOKUP(E1786,'Age group'!$A$2:$B$7,2,TRUE)</f>
        <v>#N/A</v>
      </c>
    </row>
    <row r="1787" spans="1:27" ht="12.75" x14ac:dyDescent="0.2">
      <c r="A1787" s="30">
        <v>1784</v>
      </c>
      <c r="B1787" s="31"/>
      <c r="C1787" s="31"/>
      <c r="D1787" s="32"/>
      <c r="E1787" s="104"/>
      <c r="F1787" s="31"/>
      <c r="G1787" s="31"/>
      <c r="H1787" s="33"/>
      <c r="I1787" s="16"/>
      <c r="J1787" s="34"/>
      <c r="K1787" s="34"/>
      <c r="L1787" s="35"/>
      <c r="M1787" s="36"/>
      <c r="N1787" s="37"/>
      <c r="O1787" s="37"/>
      <c r="P1787" s="37"/>
      <c r="Q1787" s="38"/>
      <c r="R1787" s="38"/>
      <c r="S1787" s="37"/>
      <c r="T1787" s="39"/>
      <c r="U1787" s="39"/>
      <c r="V1787" s="40"/>
      <c r="X1787" t="str">
        <f>IF(('1 - Cover page'!$B$9-M1787)&lt;6,"&lt;=5 Days","&gt;5 Days")</f>
        <v>&lt;=5 Days</v>
      </c>
      <c r="Y1787" t="str">
        <f>IF(('1 - Cover page'!$B$9-M1787)=0,"0", IF(('1 - Cover page'!$B$9-M1787)= 1,"1", IF(('1 - Cover page'!$B$9-M1787)= 2,"2", IF(('1 - Cover page'!$B$9-M1787)= 3,"3", IF(('1 - Cover page'!$B$9-M1787)= 4,"4", IF(('1 - Cover page'!$B$9-M1787)= 5,"5", IF(('1 - Cover page'!$B$9-M1787)= 6,"6", IF(('1 - Cover page'!$B$9-M1787)= 7,"7", IF(('1 - Cover page'!$B$9-M1787)= 8,"8", IF(('1 - Cover page'!$B$9-M1787)= 9,"9", IF(('1 - Cover page'!$B$9-M1787)= 10,"10", IF(('1 - Cover page'!$B$9-M1787)= 11,"11", IF(('1 - Cover page'!$B$9-M1787)= 12,"12", IF(('1 - Cover page'!$B$9-M1787)= 13,"13", IF(('1 - Cover page'!$B$9-M1787)= 14,"14", IF(('1 - Cover page'!$B$9-M1787)= 15,"15",  ""))))))))))))))))</f>
        <v>0</v>
      </c>
      <c r="Z1787" t="str">
        <f>IF(('1 - Cover page'!$B$9-I1787)=0,"0", IF(('1 - Cover page'!$B$9-I1787)= 1,"1", IF(('1 - Cover page'!$B$9-I1787)= 2,"2", IF(('1 - Cover page'!$B$9-I1787)= 3,"3", IF(('1 - Cover page'!$B$9-I1787)= 4,"4", IF(('1 - Cover page'!$B$9-I1787)= 5,"5", IF(('1 - Cover page'!$B$9-I1787)= 6,"6", IF(('1 - Cover page'!$B$9-I1787)= 7,"7", IF(('1 - Cover page'!$B$9-I1787)= 8,"8", IF(('1 - Cover page'!$B$9-I1787)= 9,"9", IF(('1 - Cover page'!$B$9-I1787)= 10,"10", IF(('1 - Cover page'!$B$9-I1787)= 11,"11", IF(('1 - Cover page'!$B$9-I1787)= 12,"12", IF(('1 - Cover page'!$B$9-I1787)= 13,"13", IF(('1 - Cover page'!$B$9-I1787)= 14,"14", IF(('1 - Cover page'!$B$9-I1787)= 15,"15",  ""))))))))))))))))</f>
        <v>0</v>
      </c>
      <c r="AA1787" t="e">
        <f>VLOOKUP(E1787,'Age group'!$A$2:$B$7,2,TRUE)</f>
        <v>#N/A</v>
      </c>
    </row>
    <row r="1788" spans="1:27" ht="12.75" x14ac:dyDescent="0.2">
      <c r="A1788" s="30">
        <v>1785</v>
      </c>
      <c r="B1788" s="31"/>
      <c r="C1788" s="31"/>
      <c r="D1788" s="32"/>
      <c r="E1788" s="104"/>
      <c r="F1788" s="31"/>
      <c r="G1788" s="31"/>
      <c r="H1788" s="33"/>
      <c r="I1788" s="16"/>
      <c r="J1788" s="34"/>
      <c r="K1788" s="34"/>
      <c r="L1788" s="35"/>
      <c r="M1788" s="36"/>
      <c r="N1788" s="37"/>
      <c r="O1788" s="37"/>
      <c r="P1788" s="37"/>
      <c r="Q1788" s="38"/>
      <c r="R1788" s="38"/>
      <c r="S1788" s="37"/>
      <c r="T1788" s="39"/>
      <c r="U1788" s="39"/>
      <c r="V1788" s="40"/>
      <c r="X1788" t="str">
        <f>IF(('1 - Cover page'!$B$9-M1788)&lt;6,"&lt;=5 Days","&gt;5 Days")</f>
        <v>&lt;=5 Days</v>
      </c>
      <c r="Y1788" t="str">
        <f>IF(('1 - Cover page'!$B$9-M1788)=0,"0", IF(('1 - Cover page'!$B$9-M1788)= 1,"1", IF(('1 - Cover page'!$B$9-M1788)= 2,"2", IF(('1 - Cover page'!$B$9-M1788)= 3,"3", IF(('1 - Cover page'!$B$9-M1788)= 4,"4", IF(('1 - Cover page'!$B$9-M1788)= 5,"5", IF(('1 - Cover page'!$B$9-M1788)= 6,"6", IF(('1 - Cover page'!$B$9-M1788)= 7,"7", IF(('1 - Cover page'!$B$9-M1788)= 8,"8", IF(('1 - Cover page'!$B$9-M1788)= 9,"9", IF(('1 - Cover page'!$B$9-M1788)= 10,"10", IF(('1 - Cover page'!$B$9-M1788)= 11,"11", IF(('1 - Cover page'!$B$9-M1788)= 12,"12", IF(('1 - Cover page'!$B$9-M1788)= 13,"13", IF(('1 - Cover page'!$B$9-M1788)= 14,"14", IF(('1 - Cover page'!$B$9-M1788)= 15,"15",  ""))))))))))))))))</f>
        <v>0</v>
      </c>
      <c r="Z1788" t="str">
        <f>IF(('1 - Cover page'!$B$9-I1788)=0,"0", IF(('1 - Cover page'!$B$9-I1788)= 1,"1", IF(('1 - Cover page'!$B$9-I1788)= 2,"2", IF(('1 - Cover page'!$B$9-I1788)= 3,"3", IF(('1 - Cover page'!$B$9-I1788)= 4,"4", IF(('1 - Cover page'!$B$9-I1788)= 5,"5", IF(('1 - Cover page'!$B$9-I1788)= 6,"6", IF(('1 - Cover page'!$B$9-I1788)= 7,"7", IF(('1 - Cover page'!$B$9-I1788)= 8,"8", IF(('1 - Cover page'!$B$9-I1788)= 9,"9", IF(('1 - Cover page'!$B$9-I1788)= 10,"10", IF(('1 - Cover page'!$B$9-I1788)= 11,"11", IF(('1 - Cover page'!$B$9-I1788)= 12,"12", IF(('1 - Cover page'!$B$9-I1788)= 13,"13", IF(('1 - Cover page'!$B$9-I1788)= 14,"14", IF(('1 - Cover page'!$B$9-I1788)= 15,"15",  ""))))))))))))))))</f>
        <v>0</v>
      </c>
      <c r="AA1788" t="e">
        <f>VLOOKUP(E1788,'Age group'!$A$2:$B$7,2,TRUE)</f>
        <v>#N/A</v>
      </c>
    </row>
    <row r="1789" spans="1:27" ht="12.75" x14ac:dyDescent="0.2">
      <c r="A1789" s="30">
        <v>1786</v>
      </c>
      <c r="B1789" s="31"/>
      <c r="C1789" s="31"/>
      <c r="D1789" s="32"/>
      <c r="E1789" s="104"/>
      <c r="F1789" s="31"/>
      <c r="G1789" s="31"/>
      <c r="H1789" s="33"/>
      <c r="I1789" s="16"/>
      <c r="J1789" s="34"/>
      <c r="K1789" s="34"/>
      <c r="L1789" s="35"/>
      <c r="M1789" s="36"/>
      <c r="N1789" s="37"/>
      <c r="O1789" s="37"/>
      <c r="P1789" s="37"/>
      <c r="Q1789" s="38"/>
      <c r="R1789" s="38"/>
      <c r="S1789" s="37"/>
      <c r="T1789" s="39"/>
      <c r="U1789" s="39"/>
      <c r="V1789" s="40"/>
      <c r="X1789" t="str">
        <f>IF(('1 - Cover page'!$B$9-M1789)&lt;6,"&lt;=5 Days","&gt;5 Days")</f>
        <v>&lt;=5 Days</v>
      </c>
      <c r="Y1789" t="str">
        <f>IF(('1 - Cover page'!$B$9-M1789)=0,"0", IF(('1 - Cover page'!$B$9-M1789)= 1,"1", IF(('1 - Cover page'!$B$9-M1789)= 2,"2", IF(('1 - Cover page'!$B$9-M1789)= 3,"3", IF(('1 - Cover page'!$B$9-M1789)= 4,"4", IF(('1 - Cover page'!$B$9-M1789)= 5,"5", IF(('1 - Cover page'!$B$9-M1789)= 6,"6", IF(('1 - Cover page'!$B$9-M1789)= 7,"7", IF(('1 - Cover page'!$B$9-M1789)= 8,"8", IF(('1 - Cover page'!$B$9-M1789)= 9,"9", IF(('1 - Cover page'!$B$9-M1789)= 10,"10", IF(('1 - Cover page'!$B$9-M1789)= 11,"11", IF(('1 - Cover page'!$B$9-M1789)= 12,"12", IF(('1 - Cover page'!$B$9-M1789)= 13,"13", IF(('1 - Cover page'!$B$9-M1789)= 14,"14", IF(('1 - Cover page'!$B$9-M1789)= 15,"15",  ""))))))))))))))))</f>
        <v>0</v>
      </c>
      <c r="Z1789" t="str">
        <f>IF(('1 - Cover page'!$B$9-I1789)=0,"0", IF(('1 - Cover page'!$B$9-I1789)= 1,"1", IF(('1 - Cover page'!$B$9-I1789)= 2,"2", IF(('1 - Cover page'!$B$9-I1789)= 3,"3", IF(('1 - Cover page'!$B$9-I1789)= 4,"4", IF(('1 - Cover page'!$B$9-I1789)= 5,"5", IF(('1 - Cover page'!$B$9-I1789)= 6,"6", IF(('1 - Cover page'!$B$9-I1789)= 7,"7", IF(('1 - Cover page'!$B$9-I1789)= 8,"8", IF(('1 - Cover page'!$B$9-I1789)= 9,"9", IF(('1 - Cover page'!$B$9-I1789)= 10,"10", IF(('1 - Cover page'!$B$9-I1789)= 11,"11", IF(('1 - Cover page'!$B$9-I1789)= 12,"12", IF(('1 - Cover page'!$B$9-I1789)= 13,"13", IF(('1 - Cover page'!$B$9-I1789)= 14,"14", IF(('1 - Cover page'!$B$9-I1789)= 15,"15",  ""))))))))))))))))</f>
        <v>0</v>
      </c>
      <c r="AA1789" t="e">
        <f>VLOOKUP(E1789,'Age group'!$A$2:$B$7,2,TRUE)</f>
        <v>#N/A</v>
      </c>
    </row>
    <row r="1790" spans="1:27" ht="12.75" x14ac:dyDescent="0.2">
      <c r="A1790" s="30">
        <v>1787</v>
      </c>
      <c r="B1790" s="31"/>
      <c r="C1790" s="31"/>
      <c r="D1790" s="32"/>
      <c r="E1790" s="104"/>
      <c r="F1790" s="31"/>
      <c r="G1790" s="31"/>
      <c r="H1790" s="33"/>
      <c r="I1790" s="16"/>
      <c r="J1790" s="34"/>
      <c r="K1790" s="34"/>
      <c r="L1790" s="35"/>
      <c r="M1790" s="36"/>
      <c r="N1790" s="37"/>
      <c r="O1790" s="37"/>
      <c r="P1790" s="37"/>
      <c r="Q1790" s="38"/>
      <c r="R1790" s="38"/>
      <c r="S1790" s="37"/>
      <c r="T1790" s="39"/>
      <c r="U1790" s="39"/>
      <c r="V1790" s="40"/>
      <c r="X1790" t="str">
        <f>IF(('1 - Cover page'!$B$9-M1790)&lt;6,"&lt;=5 Days","&gt;5 Days")</f>
        <v>&lt;=5 Days</v>
      </c>
      <c r="Y1790" t="str">
        <f>IF(('1 - Cover page'!$B$9-M1790)=0,"0", IF(('1 - Cover page'!$B$9-M1790)= 1,"1", IF(('1 - Cover page'!$B$9-M1790)= 2,"2", IF(('1 - Cover page'!$B$9-M1790)= 3,"3", IF(('1 - Cover page'!$B$9-M1790)= 4,"4", IF(('1 - Cover page'!$B$9-M1790)= 5,"5", IF(('1 - Cover page'!$B$9-M1790)= 6,"6", IF(('1 - Cover page'!$B$9-M1790)= 7,"7", IF(('1 - Cover page'!$B$9-M1790)= 8,"8", IF(('1 - Cover page'!$B$9-M1790)= 9,"9", IF(('1 - Cover page'!$B$9-M1790)= 10,"10", IF(('1 - Cover page'!$B$9-M1790)= 11,"11", IF(('1 - Cover page'!$B$9-M1790)= 12,"12", IF(('1 - Cover page'!$B$9-M1790)= 13,"13", IF(('1 - Cover page'!$B$9-M1790)= 14,"14", IF(('1 - Cover page'!$B$9-M1790)= 15,"15",  ""))))))))))))))))</f>
        <v>0</v>
      </c>
      <c r="Z1790" t="str">
        <f>IF(('1 - Cover page'!$B$9-I1790)=0,"0", IF(('1 - Cover page'!$B$9-I1790)= 1,"1", IF(('1 - Cover page'!$B$9-I1790)= 2,"2", IF(('1 - Cover page'!$B$9-I1790)= 3,"3", IF(('1 - Cover page'!$B$9-I1790)= 4,"4", IF(('1 - Cover page'!$B$9-I1790)= 5,"5", IF(('1 - Cover page'!$B$9-I1790)= 6,"6", IF(('1 - Cover page'!$B$9-I1790)= 7,"7", IF(('1 - Cover page'!$B$9-I1790)= 8,"8", IF(('1 - Cover page'!$B$9-I1790)= 9,"9", IF(('1 - Cover page'!$B$9-I1790)= 10,"10", IF(('1 - Cover page'!$B$9-I1790)= 11,"11", IF(('1 - Cover page'!$B$9-I1790)= 12,"12", IF(('1 - Cover page'!$B$9-I1790)= 13,"13", IF(('1 - Cover page'!$B$9-I1790)= 14,"14", IF(('1 - Cover page'!$B$9-I1790)= 15,"15",  ""))))))))))))))))</f>
        <v>0</v>
      </c>
      <c r="AA1790" t="e">
        <f>VLOOKUP(E1790,'Age group'!$A$2:$B$7,2,TRUE)</f>
        <v>#N/A</v>
      </c>
    </row>
    <row r="1791" spans="1:27" ht="12.75" x14ac:dyDescent="0.2">
      <c r="A1791" s="30">
        <v>1788</v>
      </c>
      <c r="B1791" s="31"/>
      <c r="C1791" s="31"/>
      <c r="D1791" s="32"/>
      <c r="E1791" s="104"/>
      <c r="F1791" s="31"/>
      <c r="G1791" s="31"/>
      <c r="H1791" s="33"/>
      <c r="I1791" s="16"/>
      <c r="J1791" s="34"/>
      <c r="K1791" s="34"/>
      <c r="L1791" s="35"/>
      <c r="M1791" s="36"/>
      <c r="N1791" s="37"/>
      <c r="O1791" s="37"/>
      <c r="P1791" s="37"/>
      <c r="Q1791" s="38"/>
      <c r="R1791" s="38"/>
      <c r="S1791" s="37"/>
      <c r="T1791" s="39"/>
      <c r="U1791" s="39"/>
      <c r="V1791" s="40"/>
      <c r="X1791" t="str">
        <f>IF(('1 - Cover page'!$B$9-M1791)&lt;6,"&lt;=5 Days","&gt;5 Days")</f>
        <v>&lt;=5 Days</v>
      </c>
      <c r="Y1791" t="str">
        <f>IF(('1 - Cover page'!$B$9-M1791)=0,"0", IF(('1 - Cover page'!$B$9-M1791)= 1,"1", IF(('1 - Cover page'!$B$9-M1791)= 2,"2", IF(('1 - Cover page'!$B$9-M1791)= 3,"3", IF(('1 - Cover page'!$B$9-M1791)= 4,"4", IF(('1 - Cover page'!$B$9-M1791)= 5,"5", IF(('1 - Cover page'!$B$9-M1791)= 6,"6", IF(('1 - Cover page'!$B$9-M1791)= 7,"7", IF(('1 - Cover page'!$B$9-M1791)= 8,"8", IF(('1 - Cover page'!$B$9-M1791)= 9,"9", IF(('1 - Cover page'!$B$9-M1791)= 10,"10", IF(('1 - Cover page'!$B$9-M1791)= 11,"11", IF(('1 - Cover page'!$B$9-M1791)= 12,"12", IF(('1 - Cover page'!$B$9-M1791)= 13,"13", IF(('1 - Cover page'!$B$9-M1791)= 14,"14", IF(('1 - Cover page'!$B$9-M1791)= 15,"15",  ""))))))))))))))))</f>
        <v>0</v>
      </c>
      <c r="Z1791" t="str">
        <f>IF(('1 - Cover page'!$B$9-I1791)=0,"0", IF(('1 - Cover page'!$B$9-I1791)= 1,"1", IF(('1 - Cover page'!$B$9-I1791)= 2,"2", IF(('1 - Cover page'!$B$9-I1791)= 3,"3", IF(('1 - Cover page'!$B$9-I1791)= 4,"4", IF(('1 - Cover page'!$B$9-I1791)= 5,"5", IF(('1 - Cover page'!$B$9-I1791)= 6,"6", IF(('1 - Cover page'!$B$9-I1791)= 7,"7", IF(('1 - Cover page'!$B$9-I1791)= 8,"8", IF(('1 - Cover page'!$B$9-I1791)= 9,"9", IF(('1 - Cover page'!$B$9-I1791)= 10,"10", IF(('1 - Cover page'!$B$9-I1791)= 11,"11", IF(('1 - Cover page'!$B$9-I1791)= 12,"12", IF(('1 - Cover page'!$B$9-I1791)= 13,"13", IF(('1 - Cover page'!$B$9-I1791)= 14,"14", IF(('1 - Cover page'!$B$9-I1791)= 15,"15",  ""))))))))))))))))</f>
        <v>0</v>
      </c>
      <c r="AA1791" t="e">
        <f>VLOOKUP(E1791,'Age group'!$A$2:$B$7,2,TRUE)</f>
        <v>#N/A</v>
      </c>
    </row>
    <row r="1792" spans="1:27" ht="12.75" x14ac:dyDescent="0.2">
      <c r="A1792" s="30">
        <v>1789</v>
      </c>
      <c r="B1792" s="31"/>
      <c r="C1792" s="31"/>
      <c r="D1792" s="32"/>
      <c r="E1792" s="104"/>
      <c r="F1792" s="31"/>
      <c r="G1792" s="31"/>
      <c r="H1792" s="33"/>
      <c r="I1792" s="16"/>
      <c r="J1792" s="34"/>
      <c r="K1792" s="34"/>
      <c r="L1792" s="35"/>
      <c r="M1792" s="36"/>
      <c r="N1792" s="37"/>
      <c r="O1792" s="37"/>
      <c r="P1792" s="37"/>
      <c r="Q1792" s="38"/>
      <c r="R1792" s="38"/>
      <c r="S1792" s="37"/>
      <c r="T1792" s="39"/>
      <c r="U1792" s="39"/>
      <c r="V1792" s="40"/>
      <c r="X1792" t="str">
        <f>IF(('1 - Cover page'!$B$9-M1792)&lt;6,"&lt;=5 Days","&gt;5 Days")</f>
        <v>&lt;=5 Days</v>
      </c>
      <c r="Y1792" t="str">
        <f>IF(('1 - Cover page'!$B$9-M1792)=0,"0", IF(('1 - Cover page'!$B$9-M1792)= 1,"1", IF(('1 - Cover page'!$B$9-M1792)= 2,"2", IF(('1 - Cover page'!$B$9-M1792)= 3,"3", IF(('1 - Cover page'!$B$9-M1792)= 4,"4", IF(('1 - Cover page'!$B$9-M1792)= 5,"5", IF(('1 - Cover page'!$B$9-M1792)= 6,"6", IF(('1 - Cover page'!$B$9-M1792)= 7,"7", IF(('1 - Cover page'!$B$9-M1792)= 8,"8", IF(('1 - Cover page'!$B$9-M1792)= 9,"9", IF(('1 - Cover page'!$B$9-M1792)= 10,"10", IF(('1 - Cover page'!$B$9-M1792)= 11,"11", IF(('1 - Cover page'!$B$9-M1792)= 12,"12", IF(('1 - Cover page'!$B$9-M1792)= 13,"13", IF(('1 - Cover page'!$B$9-M1792)= 14,"14", IF(('1 - Cover page'!$B$9-M1792)= 15,"15",  ""))))))))))))))))</f>
        <v>0</v>
      </c>
      <c r="Z1792" t="str">
        <f>IF(('1 - Cover page'!$B$9-I1792)=0,"0", IF(('1 - Cover page'!$B$9-I1792)= 1,"1", IF(('1 - Cover page'!$B$9-I1792)= 2,"2", IF(('1 - Cover page'!$B$9-I1792)= 3,"3", IF(('1 - Cover page'!$B$9-I1792)= 4,"4", IF(('1 - Cover page'!$B$9-I1792)= 5,"5", IF(('1 - Cover page'!$B$9-I1792)= 6,"6", IF(('1 - Cover page'!$B$9-I1792)= 7,"7", IF(('1 - Cover page'!$B$9-I1792)= 8,"8", IF(('1 - Cover page'!$B$9-I1792)= 9,"9", IF(('1 - Cover page'!$B$9-I1792)= 10,"10", IF(('1 - Cover page'!$B$9-I1792)= 11,"11", IF(('1 - Cover page'!$B$9-I1792)= 12,"12", IF(('1 - Cover page'!$B$9-I1792)= 13,"13", IF(('1 - Cover page'!$B$9-I1792)= 14,"14", IF(('1 - Cover page'!$B$9-I1792)= 15,"15",  ""))))))))))))))))</f>
        <v>0</v>
      </c>
      <c r="AA1792" t="e">
        <f>VLOOKUP(E1792,'Age group'!$A$2:$B$7,2,TRUE)</f>
        <v>#N/A</v>
      </c>
    </row>
    <row r="1793" spans="1:27" ht="12.75" x14ac:dyDescent="0.2">
      <c r="A1793" s="30">
        <v>1790</v>
      </c>
      <c r="B1793" s="31"/>
      <c r="C1793" s="31"/>
      <c r="D1793" s="32"/>
      <c r="E1793" s="104"/>
      <c r="F1793" s="31"/>
      <c r="G1793" s="31"/>
      <c r="H1793" s="33"/>
      <c r="I1793" s="16"/>
      <c r="J1793" s="34"/>
      <c r="K1793" s="34"/>
      <c r="L1793" s="35"/>
      <c r="M1793" s="36"/>
      <c r="N1793" s="37"/>
      <c r="O1793" s="37"/>
      <c r="P1793" s="37"/>
      <c r="Q1793" s="38"/>
      <c r="R1793" s="38"/>
      <c r="S1793" s="37"/>
      <c r="T1793" s="39"/>
      <c r="U1793" s="39"/>
      <c r="V1793" s="40"/>
      <c r="X1793" t="str">
        <f>IF(('1 - Cover page'!$B$9-M1793)&lt;6,"&lt;=5 Days","&gt;5 Days")</f>
        <v>&lt;=5 Days</v>
      </c>
      <c r="Y1793" t="str">
        <f>IF(('1 - Cover page'!$B$9-M1793)=0,"0", IF(('1 - Cover page'!$B$9-M1793)= 1,"1", IF(('1 - Cover page'!$B$9-M1793)= 2,"2", IF(('1 - Cover page'!$B$9-M1793)= 3,"3", IF(('1 - Cover page'!$B$9-M1793)= 4,"4", IF(('1 - Cover page'!$B$9-M1793)= 5,"5", IF(('1 - Cover page'!$B$9-M1793)= 6,"6", IF(('1 - Cover page'!$B$9-M1793)= 7,"7", IF(('1 - Cover page'!$B$9-M1793)= 8,"8", IF(('1 - Cover page'!$B$9-M1793)= 9,"9", IF(('1 - Cover page'!$B$9-M1793)= 10,"10", IF(('1 - Cover page'!$B$9-M1793)= 11,"11", IF(('1 - Cover page'!$B$9-M1793)= 12,"12", IF(('1 - Cover page'!$B$9-M1793)= 13,"13", IF(('1 - Cover page'!$B$9-M1793)= 14,"14", IF(('1 - Cover page'!$B$9-M1793)= 15,"15",  ""))))))))))))))))</f>
        <v>0</v>
      </c>
      <c r="Z1793" t="str">
        <f>IF(('1 - Cover page'!$B$9-I1793)=0,"0", IF(('1 - Cover page'!$B$9-I1793)= 1,"1", IF(('1 - Cover page'!$B$9-I1793)= 2,"2", IF(('1 - Cover page'!$B$9-I1793)= 3,"3", IF(('1 - Cover page'!$B$9-I1793)= 4,"4", IF(('1 - Cover page'!$B$9-I1793)= 5,"5", IF(('1 - Cover page'!$B$9-I1793)= 6,"6", IF(('1 - Cover page'!$B$9-I1793)= 7,"7", IF(('1 - Cover page'!$B$9-I1793)= 8,"8", IF(('1 - Cover page'!$B$9-I1793)= 9,"9", IF(('1 - Cover page'!$B$9-I1793)= 10,"10", IF(('1 - Cover page'!$B$9-I1793)= 11,"11", IF(('1 - Cover page'!$B$9-I1793)= 12,"12", IF(('1 - Cover page'!$B$9-I1793)= 13,"13", IF(('1 - Cover page'!$B$9-I1793)= 14,"14", IF(('1 - Cover page'!$B$9-I1793)= 15,"15",  ""))))))))))))))))</f>
        <v>0</v>
      </c>
      <c r="AA1793" t="e">
        <f>VLOOKUP(E1793,'Age group'!$A$2:$B$7,2,TRUE)</f>
        <v>#N/A</v>
      </c>
    </row>
    <row r="1794" spans="1:27" ht="12.75" x14ac:dyDescent="0.2">
      <c r="A1794" s="30">
        <v>1791</v>
      </c>
      <c r="B1794" s="31"/>
      <c r="C1794" s="31"/>
      <c r="D1794" s="32"/>
      <c r="E1794" s="104"/>
      <c r="F1794" s="31"/>
      <c r="G1794" s="31"/>
      <c r="H1794" s="33"/>
      <c r="I1794" s="16"/>
      <c r="J1794" s="34"/>
      <c r="K1794" s="34"/>
      <c r="L1794" s="35"/>
      <c r="M1794" s="36"/>
      <c r="N1794" s="37"/>
      <c r="O1794" s="37"/>
      <c r="P1794" s="37"/>
      <c r="Q1794" s="38"/>
      <c r="R1794" s="38"/>
      <c r="S1794" s="37"/>
      <c r="T1794" s="39"/>
      <c r="U1794" s="39"/>
      <c r="V1794" s="40"/>
      <c r="X1794" t="str">
        <f>IF(('1 - Cover page'!$B$9-M1794)&lt;6,"&lt;=5 Days","&gt;5 Days")</f>
        <v>&lt;=5 Days</v>
      </c>
      <c r="Y1794" t="str">
        <f>IF(('1 - Cover page'!$B$9-M1794)=0,"0", IF(('1 - Cover page'!$B$9-M1794)= 1,"1", IF(('1 - Cover page'!$B$9-M1794)= 2,"2", IF(('1 - Cover page'!$B$9-M1794)= 3,"3", IF(('1 - Cover page'!$B$9-M1794)= 4,"4", IF(('1 - Cover page'!$B$9-M1794)= 5,"5", IF(('1 - Cover page'!$B$9-M1794)= 6,"6", IF(('1 - Cover page'!$B$9-M1794)= 7,"7", IF(('1 - Cover page'!$B$9-M1794)= 8,"8", IF(('1 - Cover page'!$B$9-M1794)= 9,"9", IF(('1 - Cover page'!$B$9-M1794)= 10,"10", IF(('1 - Cover page'!$B$9-M1794)= 11,"11", IF(('1 - Cover page'!$B$9-M1794)= 12,"12", IF(('1 - Cover page'!$B$9-M1794)= 13,"13", IF(('1 - Cover page'!$B$9-M1794)= 14,"14", IF(('1 - Cover page'!$B$9-M1794)= 15,"15",  ""))))))))))))))))</f>
        <v>0</v>
      </c>
      <c r="Z1794" t="str">
        <f>IF(('1 - Cover page'!$B$9-I1794)=0,"0", IF(('1 - Cover page'!$B$9-I1794)= 1,"1", IF(('1 - Cover page'!$B$9-I1794)= 2,"2", IF(('1 - Cover page'!$B$9-I1794)= 3,"3", IF(('1 - Cover page'!$B$9-I1794)= 4,"4", IF(('1 - Cover page'!$B$9-I1794)= 5,"5", IF(('1 - Cover page'!$B$9-I1794)= 6,"6", IF(('1 - Cover page'!$B$9-I1794)= 7,"7", IF(('1 - Cover page'!$B$9-I1794)= 8,"8", IF(('1 - Cover page'!$B$9-I1794)= 9,"9", IF(('1 - Cover page'!$B$9-I1794)= 10,"10", IF(('1 - Cover page'!$B$9-I1794)= 11,"11", IF(('1 - Cover page'!$B$9-I1794)= 12,"12", IF(('1 - Cover page'!$B$9-I1794)= 13,"13", IF(('1 - Cover page'!$B$9-I1794)= 14,"14", IF(('1 - Cover page'!$B$9-I1794)= 15,"15",  ""))))))))))))))))</f>
        <v>0</v>
      </c>
      <c r="AA1794" t="e">
        <f>VLOOKUP(E1794,'Age group'!$A$2:$B$7,2,TRUE)</f>
        <v>#N/A</v>
      </c>
    </row>
    <row r="1795" spans="1:27" ht="12.75" x14ac:dyDescent="0.2">
      <c r="A1795" s="30">
        <v>1792</v>
      </c>
      <c r="B1795" s="31"/>
      <c r="C1795" s="31"/>
      <c r="D1795" s="32"/>
      <c r="E1795" s="104"/>
      <c r="F1795" s="31"/>
      <c r="G1795" s="31"/>
      <c r="H1795" s="33"/>
      <c r="I1795" s="16"/>
      <c r="J1795" s="34"/>
      <c r="K1795" s="34"/>
      <c r="L1795" s="35"/>
      <c r="M1795" s="36"/>
      <c r="N1795" s="37"/>
      <c r="O1795" s="37"/>
      <c r="P1795" s="37"/>
      <c r="Q1795" s="38"/>
      <c r="R1795" s="38"/>
      <c r="S1795" s="37"/>
      <c r="T1795" s="39"/>
      <c r="U1795" s="39"/>
      <c r="V1795" s="40"/>
      <c r="X1795" t="str">
        <f>IF(('1 - Cover page'!$B$9-M1795)&lt;6,"&lt;=5 Days","&gt;5 Days")</f>
        <v>&lt;=5 Days</v>
      </c>
      <c r="Y1795" t="str">
        <f>IF(('1 - Cover page'!$B$9-M1795)=0,"0", IF(('1 - Cover page'!$B$9-M1795)= 1,"1", IF(('1 - Cover page'!$B$9-M1795)= 2,"2", IF(('1 - Cover page'!$B$9-M1795)= 3,"3", IF(('1 - Cover page'!$B$9-M1795)= 4,"4", IF(('1 - Cover page'!$B$9-M1795)= 5,"5", IF(('1 - Cover page'!$B$9-M1795)= 6,"6", IF(('1 - Cover page'!$B$9-M1795)= 7,"7", IF(('1 - Cover page'!$B$9-M1795)= 8,"8", IF(('1 - Cover page'!$B$9-M1795)= 9,"9", IF(('1 - Cover page'!$B$9-M1795)= 10,"10", IF(('1 - Cover page'!$B$9-M1795)= 11,"11", IF(('1 - Cover page'!$B$9-M1795)= 12,"12", IF(('1 - Cover page'!$B$9-M1795)= 13,"13", IF(('1 - Cover page'!$B$9-M1795)= 14,"14", IF(('1 - Cover page'!$B$9-M1795)= 15,"15",  ""))))))))))))))))</f>
        <v>0</v>
      </c>
      <c r="Z1795" t="str">
        <f>IF(('1 - Cover page'!$B$9-I1795)=0,"0", IF(('1 - Cover page'!$B$9-I1795)= 1,"1", IF(('1 - Cover page'!$B$9-I1795)= 2,"2", IF(('1 - Cover page'!$B$9-I1795)= 3,"3", IF(('1 - Cover page'!$B$9-I1795)= 4,"4", IF(('1 - Cover page'!$B$9-I1795)= 5,"5", IF(('1 - Cover page'!$B$9-I1795)= 6,"6", IF(('1 - Cover page'!$B$9-I1795)= 7,"7", IF(('1 - Cover page'!$B$9-I1795)= 8,"8", IF(('1 - Cover page'!$B$9-I1795)= 9,"9", IF(('1 - Cover page'!$B$9-I1795)= 10,"10", IF(('1 - Cover page'!$B$9-I1795)= 11,"11", IF(('1 - Cover page'!$B$9-I1795)= 12,"12", IF(('1 - Cover page'!$B$9-I1795)= 13,"13", IF(('1 - Cover page'!$B$9-I1795)= 14,"14", IF(('1 - Cover page'!$B$9-I1795)= 15,"15",  ""))))))))))))))))</f>
        <v>0</v>
      </c>
      <c r="AA1795" t="e">
        <f>VLOOKUP(E1795,'Age group'!$A$2:$B$7,2,TRUE)</f>
        <v>#N/A</v>
      </c>
    </row>
    <row r="1796" spans="1:27" ht="12.75" x14ac:dyDescent="0.2">
      <c r="A1796" s="30">
        <v>1793</v>
      </c>
      <c r="B1796" s="31"/>
      <c r="C1796" s="31"/>
      <c r="D1796" s="32"/>
      <c r="E1796" s="104"/>
      <c r="F1796" s="31"/>
      <c r="G1796" s="31"/>
      <c r="H1796" s="33"/>
      <c r="I1796" s="16"/>
      <c r="J1796" s="34"/>
      <c r="K1796" s="34"/>
      <c r="L1796" s="35"/>
      <c r="M1796" s="36"/>
      <c r="N1796" s="37"/>
      <c r="O1796" s="37"/>
      <c r="P1796" s="37"/>
      <c r="Q1796" s="38"/>
      <c r="R1796" s="38"/>
      <c r="S1796" s="37"/>
      <c r="T1796" s="39"/>
      <c r="U1796" s="39"/>
      <c r="V1796" s="40"/>
      <c r="X1796" t="str">
        <f>IF(('1 - Cover page'!$B$9-M1796)&lt;6,"&lt;=5 Days","&gt;5 Days")</f>
        <v>&lt;=5 Days</v>
      </c>
      <c r="Y1796" t="str">
        <f>IF(('1 - Cover page'!$B$9-M1796)=0,"0", IF(('1 - Cover page'!$B$9-M1796)= 1,"1", IF(('1 - Cover page'!$B$9-M1796)= 2,"2", IF(('1 - Cover page'!$B$9-M1796)= 3,"3", IF(('1 - Cover page'!$B$9-M1796)= 4,"4", IF(('1 - Cover page'!$B$9-M1796)= 5,"5", IF(('1 - Cover page'!$B$9-M1796)= 6,"6", IF(('1 - Cover page'!$B$9-M1796)= 7,"7", IF(('1 - Cover page'!$B$9-M1796)= 8,"8", IF(('1 - Cover page'!$B$9-M1796)= 9,"9", IF(('1 - Cover page'!$B$9-M1796)= 10,"10", IF(('1 - Cover page'!$B$9-M1796)= 11,"11", IF(('1 - Cover page'!$B$9-M1796)= 12,"12", IF(('1 - Cover page'!$B$9-M1796)= 13,"13", IF(('1 - Cover page'!$B$9-M1796)= 14,"14", IF(('1 - Cover page'!$B$9-M1796)= 15,"15",  ""))))))))))))))))</f>
        <v>0</v>
      </c>
      <c r="Z1796" t="str">
        <f>IF(('1 - Cover page'!$B$9-I1796)=0,"0", IF(('1 - Cover page'!$B$9-I1796)= 1,"1", IF(('1 - Cover page'!$B$9-I1796)= 2,"2", IF(('1 - Cover page'!$B$9-I1796)= 3,"3", IF(('1 - Cover page'!$B$9-I1796)= 4,"4", IF(('1 - Cover page'!$B$9-I1796)= 5,"5", IF(('1 - Cover page'!$B$9-I1796)= 6,"6", IF(('1 - Cover page'!$B$9-I1796)= 7,"7", IF(('1 - Cover page'!$B$9-I1796)= 8,"8", IF(('1 - Cover page'!$B$9-I1796)= 9,"9", IF(('1 - Cover page'!$B$9-I1796)= 10,"10", IF(('1 - Cover page'!$B$9-I1796)= 11,"11", IF(('1 - Cover page'!$B$9-I1796)= 12,"12", IF(('1 - Cover page'!$B$9-I1796)= 13,"13", IF(('1 - Cover page'!$B$9-I1796)= 14,"14", IF(('1 - Cover page'!$B$9-I1796)= 15,"15",  ""))))))))))))))))</f>
        <v>0</v>
      </c>
      <c r="AA1796" t="e">
        <f>VLOOKUP(E1796,'Age group'!$A$2:$B$7,2,TRUE)</f>
        <v>#N/A</v>
      </c>
    </row>
    <row r="1797" spans="1:27" ht="12.75" x14ac:dyDescent="0.2">
      <c r="A1797" s="30">
        <v>1794</v>
      </c>
      <c r="B1797" s="31"/>
      <c r="C1797" s="31"/>
      <c r="D1797" s="32"/>
      <c r="E1797" s="104"/>
      <c r="F1797" s="31"/>
      <c r="G1797" s="31"/>
      <c r="H1797" s="33"/>
      <c r="I1797" s="16"/>
      <c r="J1797" s="34"/>
      <c r="K1797" s="34"/>
      <c r="L1797" s="35"/>
      <c r="M1797" s="36"/>
      <c r="N1797" s="37"/>
      <c r="O1797" s="37"/>
      <c r="P1797" s="37"/>
      <c r="Q1797" s="38"/>
      <c r="R1797" s="38"/>
      <c r="S1797" s="37"/>
      <c r="T1797" s="39"/>
      <c r="U1797" s="39"/>
      <c r="V1797" s="40"/>
      <c r="X1797" t="str">
        <f>IF(('1 - Cover page'!$B$9-M1797)&lt;6,"&lt;=5 Days","&gt;5 Days")</f>
        <v>&lt;=5 Days</v>
      </c>
      <c r="Y1797" t="str">
        <f>IF(('1 - Cover page'!$B$9-M1797)=0,"0", IF(('1 - Cover page'!$B$9-M1797)= 1,"1", IF(('1 - Cover page'!$B$9-M1797)= 2,"2", IF(('1 - Cover page'!$B$9-M1797)= 3,"3", IF(('1 - Cover page'!$B$9-M1797)= 4,"4", IF(('1 - Cover page'!$B$9-M1797)= 5,"5", IF(('1 - Cover page'!$B$9-M1797)= 6,"6", IF(('1 - Cover page'!$B$9-M1797)= 7,"7", IF(('1 - Cover page'!$B$9-M1797)= 8,"8", IF(('1 - Cover page'!$B$9-M1797)= 9,"9", IF(('1 - Cover page'!$B$9-M1797)= 10,"10", IF(('1 - Cover page'!$B$9-M1797)= 11,"11", IF(('1 - Cover page'!$B$9-M1797)= 12,"12", IF(('1 - Cover page'!$B$9-M1797)= 13,"13", IF(('1 - Cover page'!$B$9-M1797)= 14,"14", IF(('1 - Cover page'!$B$9-M1797)= 15,"15",  ""))))))))))))))))</f>
        <v>0</v>
      </c>
      <c r="Z1797" t="str">
        <f>IF(('1 - Cover page'!$B$9-I1797)=0,"0", IF(('1 - Cover page'!$B$9-I1797)= 1,"1", IF(('1 - Cover page'!$B$9-I1797)= 2,"2", IF(('1 - Cover page'!$B$9-I1797)= 3,"3", IF(('1 - Cover page'!$B$9-I1797)= 4,"4", IF(('1 - Cover page'!$B$9-I1797)= 5,"5", IF(('1 - Cover page'!$B$9-I1797)= 6,"6", IF(('1 - Cover page'!$B$9-I1797)= 7,"7", IF(('1 - Cover page'!$B$9-I1797)= 8,"8", IF(('1 - Cover page'!$B$9-I1797)= 9,"9", IF(('1 - Cover page'!$B$9-I1797)= 10,"10", IF(('1 - Cover page'!$B$9-I1797)= 11,"11", IF(('1 - Cover page'!$B$9-I1797)= 12,"12", IF(('1 - Cover page'!$B$9-I1797)= 13,"13", IF(('1 - Cover page'!$B$9-I1797)= 14,"14", IF(('1 - Cover page'!$B$9-I1797)= 15,"15",  ""))))))))))))))))</f>
        <v>0</v>
      </c>
      <c r="AA1797" t="e">
        <f>VLOOKUP(E1797,'Age group'!$A$2:$B$7,2,TRUE)</f>
        <v>#N/A</v>
      </c>
    </row>
    <row r="1798" spans="1:27" ht="12.75" x14ac:dyDescent="0.2">
      <c r="A1798" s="30">
        <v>1795</v>
      </c>
      <c r="B1798" s="31"/>
      <c r="C1798" s="31"/>
      <c r="D1798" s="32"/>
      <c r="E1798" s="104"/>
      <c r="F1798" s="31"/>
      <c r="G1798" s="31"/>
      <c r="H1798" s="33"/>
      <c r="I1798" s="16"/>
      <c r="J1798" s="34"/>
      <c r="K1798" s="34"/>
      <c r="L1798" s="35"/>
      <c r="M1798" s="36"/>
      <c r="N1798" s="37"/>
      <c r="O1798" s="37"/>
      <c r="P1798" s="37"/>
      <c r="Q1798" s="38"/>
      <c r="R1798" s="38"/>
      <c r="S1798" s="37"/>
      <c r="T1798" s="39"/>
      <c r="U1798" s="39"/>
      <c r="V1798" s="40"/>
      <c r="X1798" t="str">
        <f>IF(('1 - Cover page'!$B$9-M1798)&lt;6,"&lt;=5 Days","&gt;5 Days")</f>
        <v>&lt;=5 Days</v>
      </c>
      <c r="Y1798" t="str">
        <f>IF(('1 - Cover page'!$B$9-M1798)=0,"0", IF(('1 - Cover page'!$B$9-M1798)= 1,"1", IF(('1 - Cover page'!$B$9-M1798)= 2,"2", IF(('1 - Cover page'!$B$9-M1798)= 3,"3", IF(('1 - Cover page'!$B$9-M1798)= 4,"4", IF(('1 - Cover page'!$B$9-M1798)= 5,"5", IF(('1 - Cover page'!$B$9-M1798)= 6,"6", IF(('1 - Cover page'!$B$9-M1798)= 7,"7", IF(('1 - Cover page'!$B$9-M1798)= 8,"8", IF(('1 - Cover page'!$B$9-M1798)= 9,"9", IF(('1 - Cover page'!$B$9-M1798)= 10,"10", IF(('1 - Cover page'!$B$9-M1798)= 11,"11", IF(('1 - Cover page'!$B$9-M1798)= 12,"12", IF(('1 - Cover page'!$B$9-M1798)= 13,"13", IF(('1 - Cover page'!$B$9-M1798)= 14,"14", IF(('1 - Cover page'!$B$9-M1798)= 15,"15",  ""))))))))))))))))</f>
        <v>0</v>
      </c>
      <c r="Z1798" t="str">
        <f>IF(('1 - Cover page'!$B$9-I1798)=0,"0", IF(('1 - Cover page'!$B$9-I1798)= 1,"1", IF(('1 - Cover page'!$B$9-I1798)= 2,"2", IF(('1 - Cover page'!$B$9-I1798)= 3,"3", IF(('1 - Cover page'!$B$9-I1798)= 4,"4", IF(('1 - Cover page'!$B$9-I1798)= 5,"5", IF(('1 - Cover page'!$B$9-I1798)= 6,"6", IF(('1 - Cover page'!$B$9-I1798)= 7,"7", IF(('1 - Cover page'!$B$9-I1798)= 8,"8", IF(('1 - Cover page'!$B$9-I1798)= 9,"9", IF(('1 - Cover page'!$B$9-I1798)= 10,"10", IF(('1 - Cover page'!$B$9-I1798)= 11,"11", IF(('1 - Cover page'!$B$9-I1798)= 12,"12", IF(('1 - Cover page'!$B$9-I1798)= 13,"13", IF(('1 - Cover page'!$B$9-I1798)= 14,"14", IF(('1 - Cover page'!$B$9-I1798)= 15,"15",  ""))))))))))))))))</f>
        <v>0</v>
      </c>
      <c r="AA1798" t="e">
        <f>VLOOKUP(E1798,'Age group'!$A$2:$B$7,2,TRUE)</f>
        <v>#N/A</v>
      </c>
    </row>
    <row r="1799" spans="1:27" ht="12.75" x14ac:dyDescent="0.2">
      <c r="A1799" s="30">
        <v>1796</v>
      </c>
      <c r="B1799" s="31"/>
      <c r="C1799" s="31"/>
      <c r="D1799" s="32"/>
      <c r="E1799" s="104"/>
      <c r="F1799" s="31"/>
      <c r="G1799" s="31"/>
      <c r="H1799" s="33"/>
      <c r="I1799" s="16"/>
      <c r="J1799" s="34"/>
      <c r="K1799" s="34"/>
      <c r="L1799" s="35"/>
      <c r="M1799" s="36"/>
      <c r="N1799" s="37"/>
      <c r="O1799" s="37"/>
      <c r="P1799" s="37"/>
      <c r="Q1799" s="38"/>
      <c r="R1799" s="38"/>
      <c r="S1799" s="37"/>
      <c r="T1799" s="39"/>
      <c r="U1799" s="39"/>
      <c r="V1799" s="40"/>
      <c r="X1799" t="str">
        <f>IF(('1 - Cover page'!$B$9-M1799)&lt;6,"&lt;=5 Days","&gt;5 Days")</f>
        <v>&lt;=5 Days</v>
      </c>
      <c r="Y1799" t="str">
        <f>IF(('1 - Cover page'!$B$9-M1799)=0,"0", IF(('1 - Cover page'!$B$9-M1799)= 1,"1", IF(('1 - Cover page'!$B$9-M1799)= 2,"2", IF(('1 - Cover page'!$B$9-M1799)= 3,"3", IF(('1 - Cover page'!$B$9-M1799)= 4,"4", IF(('1 - Cover page'!$B$9-M1799)= 5,"5", IF(('1 - Cover page'!$B$9-M1799)= 6,"6", IF(('1 - Cover page'!$B$9-M1799)= 7,"7", IF(('1 - Cover page'!$B$9-M1799)= 8,"8", IF(('1 - Cover page'!$B$9-M1799)= 9,"9", IF(('1 - Cover page'!$B$9-M1799)= 10,"10", IF(('1 - Cover page'!$B$9-M1799)= 11,"11", IF(('1 - Cover page'!$B$9-M1799)= 12,"12", IF(('1 - Cover page'!$B$9-M1799)= 13,"13", IF(('1 - Cover page'!$B$9-M1799)= 14,"14", IF(('1 - Cover page'!$B$9-M1799)= 15,"15",  ""))))))))))))))))</f>
        <v>0</v>
      </c>
      <c r="Z1799" t="str">
        <f>IF(('1 - Cover page'!$B$9-I1799)=0,"0", IF(('1 - Cover page'!$B$9-I1799)= 1,"1", IF(('1 - Cover page'!$B$9-I1799)= 2,"2", IF(('1 - Cover page'!$B$9-I1799)= 3,"3", IF(('1 - Cover page'!$B$9-I1799)= 4,"4", IF(('1 - Cover page'!$B$9-I1799)= 5,"5", IF(('1 - Cover page'!$B$9-I1799)= 6,"6", IF(('1 - Cover page'!$B$9-I1799)= 7,"7", IF(('1 - Cover page'!$B$9-I1799)= 8,"8", IF(('1 - Cover page'!$B$9-I1799)= 9,"9", IF(('1 - Cover page'!$B$9-I1799)= 10,"10", IF(('1 - Cover page'!$B$9-I1799)= 11,"11", IF(('1 - Cover page'!$B$9-I1799)= 12,"12", IF(('1 - Cover page'!$B$9-I1799)= 13,"13", IF(('1 - Cover page'!$B$9-I1799)= 14,"14", IF(('1 - Cover page'!$B$9-I1799)= 15,"15",  ""))))))))))))))))</f>
        <v>0</v>
      </c>
      <c r="AA1799" t="e">
        <f>VLOOKUP(E1799,'Age group'!$A$2:$B$7,2,TRUE)</f>
        <v>#N/A</v>
      </c>
    </row>
    <row r="1800" spans="1:27" ht="12.75" x14ac:dyDescent="0.2">
      <c r="A1800" s="30">
        <v>1797</v>
      </c>
      <c r="B1800" s="31"/>
      <c r="C1800" s="31"/>
      <c r="D1800" s="32"/>
      <c r="E1800" s="104"/>
      <c r="F1800" s="31"/>
      <c r="G1800" s="31"/>
      <c r="H1800" s="33"/>
      <c r="I1800" s="16"/>
      <c r="J1800" s="34"/>
      <c r="K1800" s="34"/>
      <c r="L1800" s="35"/>
      <c r="M1800" s="36"/>
      <c r="N1800" s="37"/>
      <c r="O1800" s="37"/>
      <c r="P1800" s="37"/>
      <c r="Q1800" s="38"/>
      <c r="R1800" s="38"/>
      <c r="S1800" s="37"/>
      <c r="T1800" s="39"/>
      <c r="U1800" s="39"/>
      <c r="V1800" s="40"/>
      <c r="X1800" t="str">
        <f>IF(('1 - Cover page'!$B$9-M1800)&lt;6,"&lt;=5 Days","&gt;5 Days")</f>
        <v>&lt;=5 Days</v>
      </c>
      <c r="Y1800" t="str">
        <f>IF(('1 - Cover page'!$B$9-M1800)=0,"0", IF(('1 - Cover page'!$B$9-M1800)= 1,"1", IF(('1 - Cover page'!$B$9-M1800)= 2,"2", IF(('1 - Cover page'!$B$9-M1800)= 3,"3", IF(('1 - Cover page'!$B$9-M1800)= 4,"4", IF(('1 - Cover page'!$B$9-M1800)= 5,"5", IF(('1 - Cover page'!$B$9-M1800)= 6,"6", IF(('1 - Cover page'!$B$9-M1800)= 7,"7", IF(('1 - Cover page'!$B$9-M1800)= 8,"8", IF(('1 - Cover page'!$B$9-M1800)= 9,"9", IF(('1 - Cover page'!$B$9-M1800)= 10,"10", IF(('1 - Cover page'!$B$9-M1800)= 11,"11", IF(('1 - Cover page'!$B$9-M1800)= 12,"12", IF(('1 - Cover page'!$B$9-M1800)= 13,"13", IF(('1 - Cover page'!$B$9-M1800)= 14,"14", IF(('1 - Cover page'!$B$9-M1800)= 15,"15",  ""))))))))))))))))</f>
        <v>0</v>
      </c>
      <c r="Z1800" t="str">
        <f>IF(('1 - Cover page'!$B$9-I1800)=0,"0", IF(('1 - Cover page'!$B$9-I1800)= 1,"1", IF(('1 - Cover page'!$B$9-I1800)= 2,"2", IF(('1 - Cover page'!$B$9-I1800)= 3,"3", IF(('1 - Cover page'!$B$9-I1800)= 4,"4", IF(('1 - Cover page'!$B$9-I1800)= 5,"5", IF(('1 - Cover page'!$B$9-I1800)= 6,"6", IF(('1 - Cover page'!$B$9-I1800)= 7,"7", IF(('1 - Cover page'!$B$9-I1800)= 8,"8", IF(('1 - Cover page'!$B$9-I1800)= 9,"9", IF(('1 - Cover page'!$B$9-I1800)= 10,"10", IF(('1 - Cover page'!$B$9-I1800)= 11,"11", IF(('1 - Cover page'!$B$9-I1800)= 12,"12", IF(('1 - Cover page'!$B$9-I1800)= 13,"13", IF(('1 - Cover page'!$B$9-I1800)= 14,"14", IF(('1 - Cover page'!$B$9-I1800)= 15,"15",  ""))))))))))))))))</f>
        <v>0</v>
      </c>
      <c r="AA1800" t="e">
        <f>VLOOKUP(E1800,'Age group'!$A$2:$B$7,2,TRUE)</f>
        <v>#N/A</v>
      </c>
    </row>
    <row r="1801" spans="1:27" ht="12.75" x14ac:dyDescent="0.2">
      <c r="A1801" s="30">
        <v>1798</v>
      </c>
      <c r="B1801" s="31"/>
      <c r="C1801" s="31"/>
      <c r="D1801" s="32"/>
      <c r="E1801" s="104"/>
      <c r="F1801" s="31"/>
      <c r="G1801" s="31"/>
      <c r="H1801" s="33"/>
      <c r="I1801" s="16"/>
      <c r="J1801" s="34"/>
      <c r="K1801" s="34"/>
      <c r="L1801" s="35"/>
      <c r="M1801" s="36"/>
      <c r="N1801" s="37"/>
      <c r="O1801" s="37"/>
      <c r="P1801" s="37"/>
      <c r="Q1801" s="38"/>
      <c r="R1801" s="38"/>
      <c r="S1801" s="37"/>
      <c r="T1801" s="39"/>
      <c r="U1801" s="39"/>
      <c r="V1801" s="40"/>
      <c r="X1801" t="str">
        <f>IF(('1 - Cover page'!$B$9-M1801)&lt;6,"&lt;=5 Days","&gt;5 Days")</f>
        <v>&lt;=5 Days</v>
      </c>
      <c r="Y1801" t="str">
        <f>IF(('1 - Cover page'!$B$9-M1801)=0,"0", IF(('1 - Cover page'!$B$9-M1801)= 1,"1", IF(('1 - Cover page'!$B$9-M1801)= 2,"2", IF(('1 - Cover page'!$B$9-M1801)= 3,"3", IF(('1 - Cover page'!$B$9-M1801)= 4,"4", IF(('1 - Cover page'!$B$9-M1801)= 5,"5", IF(('1 - Cover page'!$B$9-M1801)= 6,"6", IF(('1 - Cover page'!$B$9-M1801)= 7,"7", IF(('1 - Cover page'!$B$9-M1801)= 8,"8", IF(('1 - Cover page'!$B$9-M1801)= 9,"9", IF(('1 - Cover page'!$B$9-M1801)= 10,"10", IF(('1 - Cover page'!$B$9-M1801)= 11,"11", IF(('1 - Cover page'!$B$9-M1801)= 12,"12", IF(('1 - Cover page'!$B$9-M1801)= 13,"13", IF(('1 - Cover page'!$B$9-M1801)= 14,"14", IF(('1 - Cover page'!$B$9-M1801)= 15,"15",  ""))))))))))))))))</f>
        <v>0</v>
      </c>
      <c r="Z1801" t="str">
        <f>IF(('1 - Cover page'!$B$9-I1801)=0,"0", IF(('1 - Cover page'!$B$9-I1801)= 1,"1", IF(('1 - Cover page'!$B$9-I1801)= 2,"2", IF(('1 - Cover page'!$B$9-I1801)= 3,"3", IF(('1 - Cover page'!$B$9-I1801)= 4,"4", IF(('1 - Cover page'!$B$9-I1801)= 5,"5", IF(('1 - Cover page'!$B$9-I1801)= 6,"6", IF(('1 - Cover page'!$B$9-I1801)= 7,"7", IF(('1 - Cover page'!$B$9-I1801)= 8,"8", IF(('1 - Cover page'!$B$9-I1801)= 9,"9", IF(('1 - Cover page'!$B$9-I1801)= 10,"10", IF(('1 - Cover page'!$B$9-I1801)= 11,"11", IF(('1 - Cover page'!$B$9-I1801)= 12,"12", IF(('1 - Cover page'!$B$9-I1801)= 13,"13", IF(('1 - Cover page'!$B$9-I1801)= 14,"14", IF(('1 - Cover page'!$B$9-I1801)= 15,"15",  ""))))))))))))))))</f>
        <v>0</v>
      </c>
      <c r="AA1801" t="e">
        <f>VLOOKUP(E1801,'Age group'!$A$2:$B$7,2,TRUE)</f>
        <v>#N/A</v>
      </c>
    </row>
    <row r="1802" spans="1:27" ht="12.75" x14ac:dyDescent="0.2">
      <c r="A1802" s="30">
        <v>1799</v>
      </c>
      <c r="B1802" s="31"/>
      <c r="C1802" s="31"/>
      <c r="D1802" s="32"/>
      <c r="E1802" s="104"/>
      <c r="F1802" s="31"/>
      <c r="G1802" s="31"/>
      <c r="H1802" s="33"/>
      <c r="I1802" s="16"/>
      <c r="J1802" s="34"/>
      <c r="K1802" s="34"/>
      <c r="L1802" s="35"/>
      <c r="M1802" s="36"/>
      <c r="N1802" s="37"/>
      <c r="O1802" s="37"/>
      <c r="P1802" s="37"/>
      <c r="Q1802" s="38"/>
      <c r="R1802" s="38"/>
      <c r="S1802" s="37"/>
      <c r="T1802" s="39"/>
      <c r="U1802" s="39"/>
      <c r="V1802" s="40"/>
      <c r="X1802" t="str">
        <f>IF(('1 - Cover page'!$B$9-M1802)&lt;6,"&lt;=5 Days","&gt;5 Days")</f>
        <v>&lt;=5 Days</v>
      </c>
      <c r="Y1802" t="str">
        <f>IF(('1 - Cover page'!$B$9-M1802)=0,"0", IF(('1 - Cover page'!$B$9-M1802)= 1,"1", IF(('1 - Cover page'!$B$9-M1802)= 2,"2", IF(('1 - Cover page'!$B$9-M1802)= 3,"3", IF(('1 - Cover page'!$B$9-M1802)= 4,"4", IF(('1 - Cover page'!$B$9-M1802)= 5,"5", IF(('1 - Cover page'!$B$9-M1802)= 6,"6", IF(('1 - Cover page'!$B$9-M1802)= 7,"7", IF(('1 - Cover page'!$B$9-M1802)= 8,"8", IF(('1 - Cover page'!$B$9-M1802)= 9,"9", IF(('1 - Cover page'!$B$9-M1802)= 10,"10", IF(('1 - Cover page'!$B$9-M1802)= 11,"11", IF(('1 - Cover page'!$B$9-M1802)= 12,"12", IF(('1 - Cover page'!$B$9-M1802)= 13,"13", IF(('1 - Cover page'!$B$9-M1802)= 14,"14", IF(('1 - Cover page'!$B$9-M1802)= 15,"15",  ""))))))))))))))))</f>
        <v>0</v>
      </c>
      <c r="Z1802" t="str">
        <f>IF(('1 - Cover page'!$B$9-I1802)=0,"0", IF(('1 - Cover page'!$B$9-I1802)= 1,"1", IF(('1 - Cover page'!$B$9-I1802)= 2,"2", IF(('1 - Cover page'!$B$9-I1802)= 3,"3", IF(('1 - Cover page'!$B$9-I1802)= 4,"4", IF(('1 - Cover page'!$B$9-I1802)= 5,"5", IF(('1 - Cover page'!$B$9-I1802)= 6,"6", IF(('1 - Cover page'!$B$9-I1802)= 7,"7", IF(('1 - Cover page'!$B$9-I1802)= 8,"8", IF(('1 - Cover page'!$B$9-I1802)= 9,"9", IF(('1 - Cover page'!$B$9-I1802)= 10,"10", IF(('1 - Cover page'!$B$9-I1802)= 11,"11", IF(('1 - Cover page'!$B$9-I1802)= 12,"12", IF(('1 - Cover page'!$B$9-I1802)= 13,"13", IF(('1 - Cover page'!$B$9-I1802)= 14,"14", IF(('1 - Cover page'!$B$9-I1802)= 15,"15",  ""))))))))))))))))</f>
        <v>0</v>
      </c>
      <c r="AA1802" t="e">
        <f>VLOOKUP(E1802,'Age group'!$A$2:$B$7,2,TRUE)</f>
        <v>#N/A</v>
      </c>
    </row>
    <row r="1803" spans="1:27" ht="12.75" x14ac:dyDescent="0.2">
      <c r="A1803" s="30">
        <v>1800</v>
      </c>
      <c r="B1803" s="31"/>
      <c r="C1803" s="31"/>
      <c r="D1803" s="32"/>
      <c r="E1803" s="104"/>
      <c r="F1803" s="31"/>
      <c r="G1803" s="31"/>
      <c r="H1803" s="33"/>
      <c r="I1803" s="16"/>
      <c r="J1803" s="34"/>
      <c r="K1803" s="34"/>
      <c r="L1803" s="35"/>
      <c r="M1803" s="36"/>
      <c r="N1803" s="37"/>
      <c r="O1803" s="37"/>
      <c r="P1803" s="37"/>
      <c r="Q1803" s="38"/>
      <c r="R1803" s="38"/>
      <c r="S1803" s="37"/>
      <c r="T1803" s="39"/>
      <c r="U1803" s="39"/>
      <c r="V1803" s="40"/>
      <c r="X1803" t="str">
        <f>IF(('1 - Cover page'!$B$9-M1803)&lt;6,"&lt;=5 Days","&gt;5 Days")</f>
        <v>&lt;=5 Days</v>
      </c>
      <c r="Y1803" t="str">
        <f>IF(('1 - Cover page'!$B$9-M1803)=0,"0", IF(('1 - Cover page'!$B$9-M1803)= 1,"1", IF(('1 - Cover page'!$B$9-M1803)= 2,"2", IF(('1 - Cover page'!$B$9-M1803)= 3,"3", IF(('1 - Cover page'!$B$9-M1803)= 4,"4", IF(('1 - Cover page'!$B$9-M1803)= 5,"5", IF(('1 - Cover page'!$B$9-M1803)= 6,"6", IF(('1 - Cover page'!$B$9-M1803)= 7,"7", IF(('1 - Cover page'!$B$9-M1803)= 8,"8", IF(('1 - Cover page'!$B$9-M1803)= 9,"9", IF(('1 - Cover page'!$B$9-M1803)= 10,"10", IF(('1 - Cover page'!$B$9-M1803)= 11,"11", IF(('1 - Cover page'!$B$9-M1803)= 12,"12", IF(('1 - Cover page'!$B$9-M1803)= 13,"13", IF(('1 - Cover page'!$B$9-M1803)= 14,"14", IF(('1 - Cover page'!$B$9-M1803)= 15,"15",  ""))))))))))))))))</f>
        <v>0</v>
      </c>
      <c r="Z1803" t="str">
        <f>IF(('1 - Cover page'!$B$9-I1803)=0,"0", IF(('1 - Cover page'!$B$9-I1803)= 1,"1", IF(('1 - Cover page'!$B$9-I1803)= 2,"2", IF(('1 - Cover page'!$B$9-I1803)= 3,"3", IF(('1 - Cover page'!$B$9-I1803)= 4,"4", IF(('1 - Cover page'!$B$9-I1803)= 5,"5", IF(('1 - Cover page'!$B$9-I1803)= 6,"6", IF(('1 - Cover page'!$B$9-I1803)= 7,"7", IF(('1 - Cover page'!$B$9-I1803)= 8,"8", IF(('1 - Cover page'!$B$9-I1803)= 9,"9", IF(('1 - Cover page'!$B$9-I1803)= 10,"10", IF(('1 - Cover page'!$B$9-I1803)= 11,"11", IF(('1 - Cover page'!$B$9-I1803)= 12,"12", IF(('1 - Cover page'!$B$9-I1803)= 13,"13", IF(('1 - Cover page'!$B$9-I1803)= 14,"14", IF(('1 - Cover page'!$B$9-I1803)= 15,"15",  ""))))))))))))))))</f>
        <v>0</v>
      </c>
      <c r="AA1803" t="e">
        <f>VLOOKUP(E1803,'Age group'!$A$2:$B$7,2,TRUE)</f>
        <v>#N/A</v>
      </c>
    </row>
    <row r="1804" spans="1:27" ht="12.75" x14ac:dyDescent="0.2">
      <c r="A1804" s="30">
        <v>1801</v>
      </c>
      <c r="B1804" s="31"/>
      <c r="C1804" s="31"/>
      <c r="D1804" s="32"/>
      <c r="E1804" s="104"/>
      <c r="F1804" s="31"/>
      <c r="G1804" s="31"/>
      <c r="H1804" s="33"/>
      <c r="I1804" s="16"/>
      <c r="J1804" s="34"/>
      <c r="K1804" s="34"/>
      <c r="L1804" s="35"/>
      <c r="M1804" s="36"/>
      <c r="N1804" s="37"/>
      <c r="O1804" s="37"/>
      <c r="P1804" s="37"/>
      <c r="Q1804" s="38"/>
      <c r="R1804" s="38"/>
      <c r="S1804" s="37"/>
      <c r="T1804" s="39"/>
      <c r="U1804" s="39"/>
      <c r="V1804" s="40"/>
      <c r="X1804" t="str">
        <f>IF(('1 - Cover page'!$B$9-M1804)&lt;6,"&lt;=5 Days","&gt;5 Days")</f>
        <v>&lt;=5 Days</v>
      </c>
      <c r="Y1804" t="str">
        <f>IF(('1 - Cover page'!$B$9-M1804)=0,"0", IF(('1 - Cover page'!$B$9-M1804)= 1,"1", IF(('1 - Cover page'!$B$9-M1804)= 2,"2", IF(('1 - Cover page'!$B$9-M1804)= 3,"3", IF(('1 - Cover page'!$B$9-M1804)= 4,"4", IF(('1 - Cover page'!$B$9-M1804)= 5,"5", IF(('1 - Cover page'!$B$9-M1804)= 6,"6", IF(('1 - Cover page'!$B$9-M1804)= 7,"7", IF(('1 - Cover page'!$B$9-M1804)= 8,"8", IF(('1 - Cover page'!$B$9-M1804)= 9,"9", IF(('1 - Cover page'!$B$9-M1804)= 10,"10", IF(('1 - Cover page'!$B$9-M1804)= 11,"11", IF(('1 - Cover page'!$B$9-M1804)= 12,"12", IF(('1 - Cover page'!$B$9-M1804)= 13,"13", IF(('1 - Cover page'!$B$9-M1804)= 14,"14", IF(('1 - Cover page'!$B$9-M1804)= 15,"15",  ""))))))))))))))))</f>
        <v>0</v>
      </c>
      <c r="Z1804" t="str">
        <f>IF(('1 - Cover page'!$B$9-I1804)=0,"0", IF(('1 - Cover page'!$B$9-I1804)= 1,"1", IF(('1 - Cover page'!$B$9-I1804)= 2,"2", IF(('1 - Cover page'!$B$9-I1804)= 3,"3", IF(('1 - Cover page'!$B$9-I1804)= 4,"4", IF(('1 - Cover page'!$B$9-I1804)= 5,"5", IF(('1 - Cover page'!$B$9-I1804)= 6,"6", IF(('1 - Cover page'!$B$9-I1804)= 7,"7", IF(('1 - Cover page'!$B$9-I1804)= 8,"8", IF(('1 - Cover page'!$B$9-I1804)= 9,"9", IF(('1 - Cover page'!$B$9-I1804)= 10,"10", IF(('1 - Cover page'!$B$9-I1804)= 11,"11", IF(('1 - Cover page'!$B$9-I1804)= 12,"12", IF(('1 - Cover page'!$B$9-I1804)= 13,"13", IF(('1 - Cover page'!$B$9-I1804)= 14,"14", IF(('1 - Cover page'!$B$9-I1804)= 15,"15",  ""))))))))))))))))</f>
        <v>0</v>
      </c>
      <c r="AA1804" t="e">
        <f>VLOOKUP(E1804,'Age group'!$A$2:$B$7,2,TRUE)</f>
        <v>#N/A</v>
      </c>
    </row>
    <row r="1805" spans="1:27" ht="12.75" x14ac:dyDescent="0.2">
      <c r="A1805" s="30">
        <v>1802</v>
      </c>
      <c r="B1805" s="31"/>
      <c r="C1805" s="31"/>
      <c r="D1805" s="32"/>
      <c r="E1805" s="104"/>
      <c r="F1805" s="31"/>
      <c r="G1805" s="31"/>
      <c r="H1805" s="33"/>
      <c r="I1805" s="16"/>
      <c r="J1805" s="34"/>
      <c r="K1805" s="34"/>
      <c r="L1805" s="35"/>
      <c r="M1805" s="36"/>
      <c r="N1805" s="37"/>
      <c r="O1805" s="37"/>
      <c r="P1805" s="37"/>
      <c r="Q1805" s="38"/>
      <c r="R1805" s="38"/>
      <c r="S1805" s="37"/>
      <c r="T1805" s="39"/>
      <c r="U1805" s="39"/>
      <c r="V1805" s="40"/>
      <c r="X1805" t="str">
        <f>IF(('1 - Cover page'!$B$9-M1805)&lt;6,"&lt;=5 Days","&gt;5 Days")</f>
        <v>&lt;=5 Days</v>
      </c>
      <c r="Y1805" t="str">
        <f>IF(('1 - Cover page'!$B$9-M1805)=0,"0", IF(('1 - Cover page'!$B$9-M1805)= 1,"1", IF(('1 - Cover page'!$B$9-M1805)= 2,"2", IF(('1 - Cover page'!$B$9-M1805)= 3,"3", IF(('1 - Cover page'!$B$9-M1805)= 4,"4", IF(('1 - Cover page'!$B$9-M1805)= 5,"5", IF(('1 - Cover page'!$B$9-M1805)= 6,"6", IF(('1 - Cover page'!$B$9-M1805)= 7,"7", IF(('1 - Cover page'!$B$9-M1805)= 8,"8", IF(('1 - Cover page'!$B$9-M1805)= 9,"9", IF(('1 - Cover page'!$B$9-M1805)= 10,"10", IF(('1 - Cover page'!$B$9-M1805)= 11,"11", IF(('1 - Cover page'!$B$9-M1805)= 12,"12", IF(('1 - Cover page'!$B$9-M1805)= 13,"13", IF(('1 - Cover page'!$B$9-M1805)= 14,"14", IF(('1 - Cover page'!$B$9-M1805)= 15,"15",  ""))))))))))))))))</f>
        <v>0</v>
      </c>
      <c r="Z1805" t="str">
        <f>IF(('1 - Cover page'!$B$9-I1805)=0,"0", IF(('1 - Cover page'!$B$9-I1805)= 1,"1", IF(('1 - Cover page'!$B$9-I1805)= 2,"2", IF(('1 - Cover page'!$B$9-I1805)= 3,"3", IF(('1 - Cover page'!$B$9-I1805)= 4,"4", IF(('1 - Cover page'!$B$9-I1805)= 5,"5", IF(('1 - Cover page'!$B$9-I1805)= 6,"6", IF(('1 - Cover page'!$B$9-I1805)= 7,"7", IF(('1 - Cover page'!$B$9-I1805)= 8,"8", IF(('1 - Cover page'!$B$9-I1805)= 9,"9", IF(('1 - Cover page'!$B$9-I1805)= 10,"10", IF(('1 - Cover page'!$B$9-I1805)= 11,"11", IF(('1 - Cover page'!$B$9-I1805)= 12,"12", IF(('1 - Cover page'!$B$9-I1805)= 13,"13", IF(('1 - Cover page'!$B$9-I1805)= 14,"14", IF(('1 - Cover page'!$B$9-I1805)= 15,"15",  ""))))))))))))))))</f>
        <v>0</v>
      </c>
      <c r="AA1805" t="e">
        <f>VLOOKUP(E1805,'Age group'!$A$2:$B$7,2,TRUE)</f>
        <v>#N/A</v>
      </c>
    </row>
    <row r="1806" spans="1:27" ht="12.75" x14ac:dyDescent="0.2">
      <c r="A1806" s="30">
        <v>1803</v>
      </c>
      <c r="B1806" s="31"/>
      <c r="C1806" s="31"/>
      <c r="D1806" s="32"/>
      <c r="E1806" s="104"/>
      <c r="F1806" s="31"/>
      <c r="G1806" s="31"/>
      <c r="H1806" s="33"/>
      <c r="I1806" s="16"/>
      <c r="J1806" s="34"/>
      <c r="K1806" s="34"/>
      <c r="L1806" s="35"/>
      <c r="M1806" s="36"/>
      <c r="N1806" s="37"/>
      <c r="O1806" s="37"/>
      <c r="P1806" s="37"/>
      <c r="Q1806" s="38"/>
      <c r="R1806" s="38"/>
      <c r="S1806" s="37"/>
      <c r="T1806" s="39"/>
      <c r="U1806" s="39"/>
      <c r="V1806" s="40"/>
      <c r="X1806" t="str">
        <f>IF(('1 - Cover page'!$B$9-M1806)&lt;6,"&lt;=5 Days","&gt;5 Days")</f>
        <v>&lt;=5 Days</v>
      </c>
      <c r="Y1806" t="str">
        <f>IF(('1 - Cover page'!$B$9-M1806)=0,"0", IF(('1 - Cover page'!$B$9-M1806)= 1,"1", IF(('1 - Cover page'!$B$9-M1806)= 2,"2", IF(('1 - Cover page'!$B$9-M1806)= 3,"3", IF(('1 - Cover page'!$B$9-M1806)= 4,"4", IF(('1 - Cover page'!$B$9-M1806)= 5,"5", IF(('1 - Cover page'!$B$9-M1806)= 6,"6", IF(('1 - Cover page'!$B$9-M1806)= 7,"7", IF(('1 - Cover page'!$B$9-M1806)= 8,"8", IF(('1 - Cover page'!$B$9-M1806)= 9,"9", IF(('1 - Cover page'!$B$9-M1806)= 10,"10", IF(('1 - Cover page'!$B$9-M1806)= 11,"11", IF(('1 - Cover page'!$B$9-M1806)= 12,"12", IF(('1 - Cover page'!$B$9-M1806)= 13,"13", IF(('1 - Cover page'!$B$9-M1806)= 14,"14", IF(('1 - Cover page'!$B$9-M1806)= 15,"15",  ""))))))))))))))))</f>
        <v>0</v>
      </c>
      <c r="Z1806" t="str">
        <f>IF(('1 - Cover page'!$B$9-I1806)=0,"0", IF(('1 - Cover page'!$B$9-I1806)= 1,"1", IF(('1 - Cover page'!$B$9-I1806)= 2,"2", IF(('1 - Cover page'!$B$9-I1806)= 3,"3", IF(('1 - Cover page'!$B$9-I1806)= 4,"4", IF(('1 - Cover page'!$B$9-I1806)= 5,"5", IF(('1 - Cover page'!$B$9-I1806)= 6,"6", IF(('1 - Cover page'!$B$9-I1806)= 7,"7", IF(('1 - Cover page'!$B$9-I1806)= 8,"8", IF(('1 - Cover page'!$B$9-I1806)= 9,"9", IF(('1 - Cover page'!$B$9-I1806)= 10,"10", IF(('1 - Cover page'!$B$9-I1806)= 11,"11", IF(('1 - Cover page'!$B$9-I1806)= 12,"12", IF(('1 - Cover page'!$B$9-I1806)= 13,"13", IF(('1 - Cover page'!$B$9-I1806)= 14,"14", IF(('1 - Cover page'!$B$9-I1806)= 15,"15",  ""))))))))))))))))</f>
        <v>0</v>
      </c>
      <c r="AA1806" t="e">
        <f>VLOOKUP(E1806,'Age group'!$A$2:$B$7,2,TRUE)</f>
        <v>#N/A</v>
      </c>
    </row>
    <row r="1807" spans="1:27" ht="12.75" x14ac:dyDescent="0.2">
      <c r="A1807" s="30">
        <v>1804</v>
      </c>
      <c r="B1807" s="31"/>
      <c r="C1807" s="31"/>
      <c r="D1807" s="32"/>
      <c r="E1807" s="104"/>
      <c r="F1807" s="31"/>
      <c r="G1807" s="31"/>
      <c r="H1807" s="33"/>
      <c r="I1807" s="16"/>
      <c r="J1807" s="34"/>
      <c r="K1807" s="34"/>
      <c r="L1807" s="35"/>
      <c r="M1807" s="36"/>
      <c r="N1807" s="37"/>
      <c r="O1807" s="37"/>
      <c r="P1807" s="37"/>
      <c r="Q1807" s="38"/>
      <c r="R1807" s="38"/>
      <c r="S1807" s="37"/>
      <c r="T1807" s="39"/>
      <c r="U1807" s="39"/>
      <c r="V1807" s="40"/>
      <c r="X1807" t="str">
        <f>IF(('1 - Cover page'!$B$9-M1807)&lt;6,"&lt;=5 Days","&gt;5 Days")</f>
        <v>&lt;=5 Days</v>
      </c>
      <c r="Y1807" t="str">
        <f>IF(('1 - Cover page'!$B$9-M1807)=0,"0", IF(('1 - Cover page'!$B$9-M1807)= 1,"1", IF(('1 - Cover page'!$B$9-M1807)= 2,"2", IF(('1 - Cover page'!$B$9-M1807)= 3,"3", IF(('1 - Cover page'!$B$9-M1807)= 4,"4", IF(('1 - Cover page'!$B$9-M1807)= 5,"5", IF(('1 - Cover page'!$B$9-M1807)= 6,"6", IF(('1 - Cover page'!$B$9-M1807)= 7,"7", IF(('1 - Cover page'!$B$9-M1807)= 8,"8", IF(('1 - Cover page'!$B$9-M1807)= 9,"9", IF(('1 - Cover page'!$B$9-M1807)= 10,"10", IF(('1 - Cover page'!$B$9-M1807)= 11,"11", IF(('1 - Cover page'!$B$9-M1807)= 12,"12", IF(('1 - Cover page'!$B$9-M1807)= 13,"13", IF(('1 - Cover page'!$B$9-M1807)= 14,"14", IF(('1 - Cover page'!$B$9-M1807)= 15,"15",  ""))))))))))))))))</f>
        <v>0</v>
      </c>
      <c r="Z1807" t="str">
        <f>IF(('1 - Cover page'!$B$9-I1807)=0,"0", IF(('1 - Cover page'!$B$9-I1807)= 1,"1", IF(('1 - Cover page'!$B$9-I1807)= 2,"2", IF(('1 - Cover page'!$B$9-I1807)= 3,"3", IF(('1 - Cover page'!$B$9-I1807)= 4,"4", IF(('1 - Cover page'!$B$9-I1807)= 5,"5", IF(('1 - Cover page'!$B$9-I1807)= 6,"6", IF(('1 - Cover page'!$B$9-I1807)= 7,"7", IF(('1 - Cover page'!$B$9-I1807)= 8,"8", IF(('1 - Cover page'!$B$9-I1807)= 9,"9", IF(('1 - Cover page'!$B$9-I1807)= 10,"10", IF(('1 - Cover page'!$B$9-I1807)= 11,"11", IF(('1 - Cover page'!$B$9-I1807)= 12,"12", IF(('1 - Cover page'!$B$9-I1807)= 13,"13", IF(('1 - Cover page'!$B$9-I1807)= 14,"14", IF(('1 - Cover page'!$B$9-I1807)= 15,"15",  ""))))))))))))))))</f>
        <v>0</v>
      </c>
      <c r="AA1807" t="e">
        <f>VLOOKUP(E1807,'Age group'!$A$2:$B$7,2,TRUE)</f>
        <v>#N/A</v>
      </c>
    </row>
    <row r="1808" spans="1:27" ht="12.75" x14ac:dyDescent="0.2">
      <c r="A1808" s="30">
        <v>1805</v>
      </c>
      <c r="B1808" s="31"/>
      <c r="C1808" s="31"/>
      <c r="D1808" s="32"/>
      <c r="E1808" s="104"/>
      <c r="F1808" s="31"/>
      <c r="G1808" s="31"/>
      <c r="H1808" s="33"/>
      <c r="I1808" s="16"/>
      <c r="J1808" s="34"/>
      <c r="K1808" s="34"/>
      <c r="L1808" s="35"/>
      <c r="M1808" s="36"/>
      <c r="N1808" s="37"/>
      <c r="O1808" s="37"/>
      <c r="P1808" s="37"/>
      <c r="Q1808" s="38"/>
      <c r="R1808" s="38"/>
      <c r="S1808" s="37"/>
      <c r="T1808" s="39"/>
      <c r="U1808" s="39"/>
      <c r="V1808" s="40"/>
      <c r="X1808" t="str">
        <f>IF(('1 - Cover page'!$B$9-M1808)&lt;6,"&lt;=5 Days","&gt;5 Days")</f>
        <v>&lt;=5 Days</v>
      </c>
      <c r="Y1808" t="str">
        <f>IF(('1 - Cover page'!$B$9-M1808)=0,"0", IF(('1 - Cover page'!$B$9-M1808)= 1,"1", IF(('1 - Cover page'!$B$9-M1808)= 2,"2", IF(('1 - Cover page'!$B$9-M1808)= 3,"3", IF(('1 - Cover page'!$B$9-M1808)= 4,"4", IF(('1 - Cover page'!$B$9-M1808)= 5,"5", IF(('1 - Cover page'!$B$9-M1808)= 6,"6", IF(('1 - Cover page'!$B$9-M1808)= 7,"7", IF(('1 - Cover page'!$B$9-M1808)= 8,"8", IF(('1 - Cover page'!$B$9-M1808)= 9,"9", IF(('1 - Cover page'!$B$9-M1808)= 10,"10", IF(('1 - Cover page'!$B$9-M1808)= 11,"11", IF(('1 - Cover page'!$B$9-M1808)= 12,"12", IF(('1 - Cover page'!$B$9-M1808)= 13,"13", IF(('1 - Cover page'!$B$9-M1808)= 14,"14", IF(('1 - Cover page'!$B$9-M1808)= 15,"15",  ""))))))))))))))))</f>
        <v>0</v>
      </c>
      <c r="Z1808" t="str">
        <f>IF(('1 - Cover page'!$B$9-I1808)=0,"0", IF(('1 - Cover page'!$B$9-I1808)= 1,"1", IF(('1 - Cover page'!$B$9-I1808)= 2,"2", IF(('1 - Cover page'!$B$9-I1808)= 3,"3", IF(('1 - Cover page'!$B$9-I1808)= 4,"4", IF(('1 - Cover page'!$B$9-I1808)= 5,"5", IF(('1 - Cover page'!$B$9-I1808)= 6,"6", IF(('1 - Cover page'!$B$9-I1808)= 7,"7", IF(('1 - Cover page'!$B$9-I1808)= 8,"8", IF(('1 - Cover page'!$B$9-I1808)= 9,"9", IF(('1 - Cover page'!$B$9-I1808)= 10,"10", IF(('1 - Cover page'!$B$9-I1808)= 11,"11", IF(('1 - Cover page'!$B$9-I1808)= 12,"12", IF(('1 - Cover page'!$B$9-I1808)= 13,"13", IF(('1 - Cover page'!$B$9-I1808)= 14,"14", IF(('1 - Cover page'!$B$9-I1808)= 15,"15",  ""))))))))))))))))</f>
        <v>0</v>
      </c>
      <c r="AA1808" t="e">
        <f>VLOOKUP(E1808,'Age group'!$A$2:$B$7,2,TRUE)</f>
        <v>#N/A</v>
      </c>
    </row>
    <row r="1809" spans="1:27" ht="12.75" x14ac:dyDescent="0.2">
      <c r="A1809" s="30">
        <v>1806</v>
      </c>
      <c r="B1809" s="31"/>
      <c r="C1809" s="31"/>
      <c r="D1809" s="32"/>
      <c r="E1809" s="104"/>
      <c r="F1809" s="31"/>
      <c r="G1809" s="31"/>
      <c r="H1809" s="33"/>
      <c r="I1809" s="16"/>
      <c r="J1809" s="34"/>
      <c r="K1809" s="34"/>
      <c r="L1809" s="35"/>
      <c r="M1809" s="36"/>
      <c r="N1809" s="37"/>
      <c r="O1809" s="37"/>
      <c r="P1809" s="37"/>
      <c r="Q1809" s="38"/>
      <c r="R1809" s="38"/>
      <c r="S1809" s="37"/>
      <c r="T1809" s="39"/>
      <c r="U1809" s="39"/>
      <c r="V1809" s="40"/>
      <c r="X1809" t="str">
        <f>IF(('1 - Cover page'!$B$9-M1809)&lt;6,"&lt;=5 Days","&gt;5 Days")</f>
        <v>&lt;=5 Days</v>
      </c>
      <c r="Y1809" t="str">
        <f>IF(('1 - Cover page'!$B$9-M1809)=0,"0", IF(('1 - Cover page'!$B$9-M1809)= 1,"1", IF(('1 - Cover page'!$B$9-M1809)= 2,"2", IF(('1 - Cover page'!$B$9-M1809)= 3,"3", IF(('1 - Cover page'!$B$9-M1809)= 4,"4", IF(('1 - Cover page'!$B$9-M1809)= 5,"5", IF(('1 - Cover page'!$B$9-M1809)= 6,"6", IF(('1 - Cover page'!$B$9-M1809)= 7,"7", IF(('1 - Cover page'!$B$9-M1809)= 8,"8", IF(('1 - Cover page'!$B$9-M1809)= 9,"9", IF(('1 - Cover page'!$B$9-M1809)= 10,"10", IF(('1 - Cover page'!$B$9-M1809)= 11,"11", IF(('1 - Cover page'!$B$9-M1809)= 12,"12", IF(('1 - Cover page'!$B$9-M1809)= 13,"13", IF(('1 - Cover page'!$B$9-M1809)= 14,"14", IF(('1 - Cover page'!$B$9-M1809)= 15,"15",  ""))))))))))))))))</f>
        <v>0</v>
      </c>
      <c r="Z1809" t="str">
        <f>IF(('1 - Cover page'!$B$9-I1809)=0,"0", IF(('1 - Cover page'!$B$9-I1809)= 1,"1", IF(('1 - Cover page'!$B$9-I1809)= 2,"2", IF(('1 - Cover page'!$B$9-I1809)= 3,"3", IF(('1 - Cover page'!$B$9-I1809)= 4,"4", IF(('1 - Cover page'!$B$9-I1809)= 5,"5", IF(('1 - Cover page'!$B$9-I1809)= 6,"6", IF(('1 - Cover page'!$B$9-I1809)= 7,"7", IF(('1 - Cover page'!$B$9-I1809)= 8,"8", IF(('1 - Cover page'!$B$9-I1809)= 9,"9", IF(('1 - Cover page'!$B$9-I1809)= 10,"10", IF(('1 - Cover page'!$B$9-I1809)= 11,"11", IF(('1 - Cover page'!$B$9-I1809)= 12,"12", IF(('1 - Cover page'!$B$9-I1809)= 13,"13", IF(('1 - Cover page'!$B$9-I1809)= 14,"14", IF(('1 - Cover page'!$B$9-I1809)= 15,"15",  ""))))))))))))))))</f>
        <v>0</v>
      </c>
      <c r="AA1809" t="e">
        <f>VLOOKUP(E1809,'Age group'!$A$2:$B$7,2,TRUE)</f>
        <v>#N/A</v>
      </c>
    </row>
    <row r="1810" spans="1:27" ht="12.75" x14ac:dyDescent="0.2">
      <c r="A1810" s="30">
        <v>1807</v>
      </c>
      <c r="B1810" s="31"/>
      <c r="C1810" s="31"/>
      <c r="D1810" s="32"/>
      <c r="E1810" s="104"/>
      <c r="F1810" s="31"/>
      <c r="G1810" s="31"/>
      <c r="H1810" s="33"/>
      <c r="I1810" s="16"/>
      <c r="J1810" s="34"/>
      <c r="K1810" s="34"/>
      <c r="L1810" s="35"/>
      <c r="M1810" s="36"/>
      <c r="N1810" s="37"/>
      <c r="O1810" s="37"/>
      <c r="P1810" s="37"/>
      <c r="Q1810" s="38"/>
      <c r="R1810" s="38"/>
      <c r="S1810" s="37"/>
      <c r="T1810" s="39"/>
      <c r="U1810" s="39"/>
      <c r="V1810" s="40"/>
      <c r="X1810" t="str">
        <f>IF(('1 - Cover page'!$B$9-M1810)&lt;6,"&lt;=5 Days","&gt;5 Days")</f>
        <v>&lt;=5 Days</v>
      </c>
      <c r="Y1810" t="str">
        <f>IF(('1 - Cover page'!$B$9-M1810)=0,"0", IF(('1 - Cover page'!$B$9-M1810)= 1,"1", IF(('1 - Cover page'!$B$9-M1810)= 2,"2", IF(('1 - Cover page'!$B$9-M1810)= 3,"3", IF(('1 - Cover page'!$B$9-M1810)= 4,"4", IF(('1 - Cover page'!$B$9-M1810)= 5,"5", IF(('1 - Cover page'!$B$9-M1810)= 6,"6", IF(('1 - Cover page'!$B$9-M1810)= 7,"7", IF(('1 - Cover page'!$B$9-M1810)= 8,"8", IF(('1 - Cover page'!$B$9-M1810)= 9,"9", IF(('1 - Cover page'!$B$9-M1810)= 10,"10", IF(('1 - Cover page'!$B$9-M1810)= 11,"11", IF(('1 - Cover page'!$B$9-M1810)= 12,"12", IF(('1 - Cover page'!$B$9-M1810)= 13,"13", IF(('1 - Cover page'!$B$9-M1810)= 14,"14", IF(('1 - Cover page'!$B$9-M1810)= 15,"15",  ""))))))))))))))))</f>
        <v>0</v>
      </c>
      <c r="Z1810" t="str">
        <f>IF(('1 - Cover page'!$B$9-I1810)=0,"0", IF(('1 - Cover page'!$B$9-I1810)= 1,"1", IF(('1 - Cover page'!$B$9-I1810)= 2,"2", IF(('1 - Cover page'!$B$9-I1810)= 3,"3", IF(('1 - Cover page'!$B$9-I1810)= 4,"4", IF(('1 - Cover page'!$B$9-I1810)= 5,"5", IF(('1 - Cover page'!$B$9-I1810)= 6,"6", IF(('1 - Cover page'!$B$9-I1810)= 7,"7", IF(('1 - Cover page'!$B$9-I1810)= 8,"8", IF(('1 - Cover page'!$B$9-I1810)= 9,"9", IF(('1 - Cover page'!$B$9-I1810)= 10,"10", IF(('1 - Cover page'!$B$9-I1810)= 11,"11", IF(('1 - Cover page'!$B$9-I1810)= 12,"12", IF(('1 - Cover page'!$B$9-I1810)= 13,"13", IF(('1 - Cover page'!$B$9-I1810)= 14,"14", IF(('1 - Cover page'!$B$9-I1810)= 15,"15",  ""))))))))))))))))</f>
        <v>0</v>
      </c>
      <c r="AA1810" t="e">
        <f>VLOOKUP(E1810,'Age group'!$A$2:$B$7,2,TRUE)</f>
        <v>#N/A</v>
      </c>
    </row>
    <row r="1811" spans="1:27" ht="12.75" x14ac:dyDescent="0.2">
      <c r="A1811" s="30">
        <v>1808</v>
      </c>
      <c r="B1811" s="31"/>
      <c r="C1811" s="31"/>
      <c r="D1811" s="32"/>
      <c r="E1811" s="104"/>
      <c r="F1811" s="31"/>
      <c r="G1811" s="31"/>
      <c r="H1811" s="33"/>
      <c r="I1811" s="16"/>
      <c r="J1811" s="34"/>
      <c r="K1811" s="34"/>
      <c r="L1811" s="35"/>
      <c r="M1811" s="36"/>
      <c r="N1811" s="37"/>
      <c r="O1811" s="37"/>
      <c r="P1811" s="37"/>
      <c r="Q1811" s="38"/>
      <c r="R1811" s="38"/>
      <c r="S1811" s="37"/>
      <c r="T1811" s="39"/>
      <c r="U1811" s="39"/>
      <c r="V1811" s="40"/>
      <c r="X1811" t="str">
        <f>IF(('1 - Cover page'!$B$9-M1811)&lt;6,"&lt;=5 Days","&gt;5 Days")</f>
        <v>&lt;=5 Days</v>
      </c>
      <c r="Y1811" t="str">
        <f>IF(('1 - Cover page'!$B$9-M1811)=0,"0", IF(('1 - Cover page'!$B$9-M1811)= 1,"1", IF(('1 - Cover page'!$B$9-M1811)= 2,"2", IF(('1 - Cover page'!$B$9-M1811)= 3,"3", IF(('1 - Cover page'!$B$9-M1811)= 4,"4", IF(('1 - Cover page'!$B$9-M1811)= 5,"5", IF(('1 - Cover page'!$B$9-M1811)= 6,"6", IF(('1 - Cover page'!$B$9-M1811)= 7,"7", IF(('1 - Cover page'!$B$9-M1811)= 8,"8", IF(('1 - Cover page'!$B$9-M1811)= 9,"9", IF(('1 - Cover page'!$B$9-M1811)= 10,"10", IF(('1 - Cover page'!$B$9-M1811)= 11,"11", IF(('1 - Cover page'!$B$9-M1811)= 12,"12", IF(('1 - Cover page'!$B$9-M1811)= 13,"13", IF(('1 - Cover page'!$B$9-M1811)= 14,"14", IF(('1 - Cover page'!$B$9-M1811)= 15,"15",  ""))))))))))))))))</f>
        <v>0</v>
      </c>
      <c r="Z1811" t="str">
        <f>IF(('1 - Cover page'!$B$9-I1811)=0,"0", IF(('1 - Cover page'!$B$9-I1811)= 1,"1", IF(('1 - Cover page'!$B$9-I1811)= 2,"2", IF(('1 - Cover page'!$B$9-I1811)= 3,"3", IF(('1 - Cover page'!$B$9-I1811)= 4,"4", IF(('1 - Cover page'!$B$9-I1811)= 5,"5", IF(('1 - Cover page'!$B$9-I1811)= 6,"6", IF(('1 - Cover page'!$B$9-I1811)= 7,"7", IF(('1 - Cover page'!$B$9-I1811)= 8,"8", IF(('1 - Cover page'!$B$9-I1811)= 9,"9", IF(('1 - Cover page'!$B$9-I1811)= 10,"10", IF(('1 - Cover page'!$B$9-I1811)= 11,"11", IF(('1 - Cover page'!$B$9-I1811)= 12,"12", IF(('1 - Cover page'!$B$9-I1811)= 13,"13", IF(('1 - Cover page'!$B$9-I1811)= 14,"14", IF(('1 - Cover page'!$B$9-I1811)= 15,"15",  ""))))))))))))))))</f>
        <v>0</v>
      </c>
      <c r="AA1811" t="e">
        <f>VLOOKUP(E1811,'Age group'!$A$2:$B$7,2,TRUE)</f>
        <v>#N/A</v>
      </c>
    </row>
    <row r="1812" spans="1:27" ht="12.75" x14ac:dyDescent="0.2">
      <c r="A1812" s="30">
        <v>1809</v>
      </c>
      <c r="B1812" s="31"/>
      <c r="C1812" s="31"/>
      <c r="D1812" s="32"/>
      <c r="E1812" s="104"/>
      <c r="F1812" s="31"/>
      <c r="G1812" s="31"/>
      <c r="H1812" s="33"/>
      <c r="I1812" s="16"/>
      <c r="J1812" s="34"/>
      <c r="K1812" s="34"/>
      <c r="L1812" s="35"/>
      <c r="M1812" s="36"/>
      <c r="N1812" s="37"/>
      <c r="O1812" s="37"/>
      <c r="P1812" s="37"/>
      <c r="Q1812" s="38"/>
      <c r="R1812" s="38"/>
      <c r="S1812" s="37"/>
      <c r="T1812" s="39"/>
      <c r="U1812" s="39"/>
      <c r="V1812" s="40"/>
      <c r="X1812" t="str">
        <f>IF(('1 - Cover page'!$B$9-M1812)&lt;6,"&lt;=5 Days","&gt;5 Days")</f>
        <v>&lt;=5 Days</v>
      </c>
      <c r="Y1812" t="str">
        <f>IF(('1 - Cover page'!$B$9-M1812)=0,"0", IF(('1 - Cover page'!$B$9-M1812)= 1,"1", IF(('1 - Cover page'!$B$9-M1812)= 2,"2", IF(('1 - Cover page'!$B$9-M1812)= 3,"3", IF(('1 - Cover page'!$B$9-M1812)= 4,"4", IF(('1 - Cover page'!$B$9-M1812)= 5,"5", IF(('1 - Cover page'!$B$9-M1812)= 6,"6", IF(('1 - Cover page'!$B$9-M1812)= 7,"7", IF(('1 - Cover page'!$B$9-M1812)= 8,"8", IF(('1 - Cover page'!$B$9-M1812)= 9,"9", IF(('1 - Cover page'!$B$9-M1812)= 10,"10", IF(('1 - Cover page'!$B$9-M1812)= 11,"11", IF(('1 - Cover page'!$B$9-M1812)= 12,"12", IF(('1 - Cover page'!$B$9-M1812)= 13,"13", IF(('1 - Cover page'!$B$9-M1812)= 14,"14", IF(('1 - Cover page'!$B$9-M1812)= 15,"15",  ""))))))))))))))))</f>
        <v>0</v>
      </c>
      <c r="Z1812" t="str">
        <f>IF(('1 - Cover page'!$B$9-I1812)=0,"0", IF(('1 - Cover page'!$B$9-I1812)= 1,"1", IF(('1 - Cover page'!$B$9-I1812)= 2,"2", IF(('1 - Cover page'!$B$9-I1812)= 3,"3", IF(('1 - Cover page'!$B$9-I1812)= 4,"4", IF(('1 - Cover page'!$B$9-I1812)= 5,"5", IF(('1 - Cover page'!$B$9-I1812)= 6,"6", IF(('1 - Cover page'!$B$9-I1812)= 7,"7", IF(('1 - Cover page'!$B$9-I1812)= 8,"8", IF(('1 - Cover page'!$B$9-I1812)= 9,"9", IF(('1 - Cover page'!$B$9-I1812)= 10,"10", IF(('1 - Cover page'!$B$9-I1812)= 11,"11", IF(('1 - Cover page'!$B$9-I1812)= 12,"12", IF(('1 - Cover page'!$B$9-I1812)= 13,"13", IF(('1 - Cover page'!$B$9-I1812)= 14,"14", IF(('1 - Cover page'!$B$9-I1812)= 15,"15",  ""))))))))))))))))</f>
        <v>0</v>
      </c>
      <c r="AA1812" t="e">
        <f>VLOOKUP(E1812,'Age group'!$A$2:$B$7,2,TRUE)</f>
        <v>#N/A</v>
      </c>
    </row>
    <row r="1813" spans="1:27" ht="12.75" x14ac:dyDescent="0.2">
      <c r="A1813" s="30">
        <v>1810</v>
      </c>
      <c r="B1813" s="31"/>
      <c r="C1813" s="31"/>
      <c r="D1813" s="32"/>
      <c r="E1813" s="104"/>
      <c r="F1813" s="31"/>
      <c r="G1813" s="31"/>
      <c r="H1813" s="33"/>
      <c r="I1813" s="16"/>
      <c r="J1813" s="34"/>
      <c r="K1813" s="34"/>
      <c r="L1813" s="35"/>
      <c r="M1813" s="36"/>
      <c r="N1813" s="37"/>
      <c r="O1813" s="37"/>
      <c r="P1813" s="37"/>
      <c r="Q1813" s="38"/>
      <c r="R1813" s="38"/>
      <c r="S1813" s="37"/>
      <c r="T1813" s="39"/>
      <c r="U1813" s="39"/>
      <c r="V1813" s="40"/>
      <c r="X1813" t="str">
        <f>IF(('1 - Cover page'!$B$9-M1813)&lt;6,"&lt;=5 Days","&gt;5 Days")</f>
        <v>&lt;=5 Days</v>
      </c>
      <c r="Y1813" t="str">
        <f>IF(('1 - Cover page'!$B$9-M1813)=0,"0", IF(('1 - Cover page'!$B$9-M1813)= 1,"1", IF(('1 - Cover page'!$B$9-M1813)= 2,"2", IF(('1 - Cover page'!$B$9-M1813)= 3,"3", IF(('1 - Cover page'!$B$9-M1813)= 4,"4", IF(('1 - Cover page'!$B$9-M1813)= 5,"5", IF(('1 - Cover page'!$B$9-M1813)= 6,"6", IF(('1 - Cover page'!$B$9-M1813)= 7,"7", IF(('1 - Cover page'!$B$9-M1813)= 8,"8", IF(('1 - Cover page'!$B$9-M1813)= 9,"9", IF(('1 - Cover page'!$B$9-M1813)= 10,"10", IF(('1 - Cover page'!$B$9-M1813)= 11,"11", IF(('1 - Cover page'!$B$9-M1813)= 12,"12", IF(('1 - Cover page'!$B$9-M1813)= 13,"13", IF(('1 - Cover page'!$B$9-M1813)= 14,"14", IF(('1 - Cover page'!$B$9-M1813)= 15,"15",  ""))))))))))))))))</f>
        <v>0</v>
      </c>
      <c r="Z1813" t="str">
        <f>IF(('1 - Cover page'!$B$9-I1813)=0,"0", IF(('1 - Cover page'!$B$9-I1813)= 1,"1", IF(('1 - Cover page'!$B$9-I1813)= 2,"2", IF(('1 - Cover page'!$B$9-I1813)= 3,"3", IF(('1 - Cover page'!$B$9-I1813)= 4,"4", IF(('1 - Cover page'!$B$9-I1813)= 5,"5", IF(('1 - Cover page'!$B$9-I1813)= 6,"6", IF(('1 - Cover page'!$B$9-I1813)= 7,"7", IF(('1 - Cover page'!$B$9-I1813)= 8,"8", IF(('1 - Cover page'!$B$9-I1813)= 9,"9", IF(('1 - Cover page'!$B$9-I1813)= 10,"10", IF(('1 - Cover page'!$B$9-I1813)= 11,"11", IF(('1 - Cover page'!$B$9-I1813)= 12,"12", IF(('1 - Cover page'!$B$9-I1813)= 13,"13", IF(('1 - Cover page'!$B$9-I1813)= 14,"14", IF(('1 - Cover page'!$B$9-I1813)= 15,"15",  ""))))))))))))))))</f>
        <v>0</v>
      </c>
      <c r="AA1813" t="e">
        <f>VLOOKUP(E1813,'Age group'!$A$2:$B$7,2,TRUE)</f>
        <v>#N/A</v>
      </c>
    </row>
    <row r="1814" spans="1:27" ht="12.75" x14ac:dyDescent="0.2">
      <c r="A1814" s="30">
        <v>1811</v>
      </c>
      <c r="B1814" s="31"/>
      <c r="C1814" s="31"/>
      <c r="D1814" s="32"/>
      <c r="E1814" s="104"/>
      <c r="F1814" s="31"/>
      <c r="G1814" s="31"/>
      <c r="H1814" s="33"/>
      <c r="I1814" s="16"/>
      <c r="J1814" s="34"/>
      <c r="K1814" s="34"/>
      <c r="L1814" s="35"/>
      <c r="M1814" s="36"/>
      <c r="N1814" s="37"/>
      <c r="O1814" s="37"/>
      <c r="P1814" s="37"/>
      <c r="Q1814" s="38"/>
      <c r="R1814" s="38"/>
      <c r="S1814" s="37"/>
      <c r="T1814" s="39"/>
      <c r="U1814" s="39"/>
      <c r="V1814" s="40"/>
      <c r="X1814" t="str">
        <f>IF(('1 - Cover page'!$B$9-M1814)&lt;6,"&lt;=5 Days","&gt;5 Days")</f>
        <v>&lt;=5 Days</v>
      </c>
      <c r="Y1814" t="str">
        <f>IF(('1 - Cover page'!$B$9-M1814)=0,"0", IF(('1 - Cover page'!$B$9-M1814)= 1,"1", IF(('1 - Cover page'!$B$9-M1814)= 2,"2", IF(('1 - Cover page'!$B$9-M1814)= 3,"3", IF(('1 - Cover page'!$B$9-M1814)= 4,"4", IF(('1 - Cover page'!$B$9-M1814)= 5,"5", IF(('1 - Cover page'!$B$9-M1814)= 6,"6", IF(('1 - Cover page'!$B$9-M1814)= 7,"7", IF(('1 - Cover page'!$B$9-M1814)= 8,"8", IF(('1 - Cover page'!$B$9-M1814)= 9,"9", IF(('1 - Cover page'!$B$9-M1814)= 10,"10", IF(('1 - Cover page'!$B$9-M1814)= 11,"11", IF(('1 - Cover page'!$B$9-M1814)= 12,"12", IF(('1 - Cover page'!$B$9-M1814)= 13,"13", IF(('1 - Cover page'!$B$9-M1814)= 14,"14", IF(('1 - Cover page'!$B$9-M1814)= 15,"15",  ""))))))))))))))))</f>
        <v>0</v>
      </c>
      <c r="Z1814" t="str">
        <f>IF(('1 - Cover page'!$B$9-I1814)=0,"0", IF(('1 - Cover page'!$B$9-I1814)= 1,"1", IF(('1 - Cover page'!$B$9-I1814)= 2,"2", IF(('1 - Cover page'!$B$9-I1814)= 3,"3", IF(('1 - Cover page'!$B$9-I1814)= 4,"4", IF(('1 - Cover page'!$B$9-I1814)= 5,"5", IF(('1 - Cover page'!$B$9-I1814)= 6,"6", IF(('1 - Cover page'!$B$9-I1814)= 7,"7", IF(('1 - Cover page'!$B$9-I1814)= 8,"8", IF(('1 - Cover page'!$B$9-I1814)= 9,"9", IF(('1 - Cover page'!$B$9-I1814)= 10,"10", IF(('1 - Cover page'!$B$9-I1814)= 11,"11", IF(('1 - Cover page'!$B$9-I1814)= 12,"12", IF(('1 - Cover page'!$B$9-I1814)= 13,"13", IF(('1 - Cover page'!$B$9-I1814)= 14,"14", IF(('1 - Cover page'!$B$9-I1814)= 15,"15",  ""))))))))))))))))</f>
        <v>0</v>
      </c>
      <c r="AA1814" t="e">
        <f>VLOOKUP(E1814,'Age group'!$A$2:$B$7,2,TRUE)</f>
        <v>#N/A</v>
      </c>
    </row>
    <row r="1815" spans="1:27" ht="12.75" x14ac:dyDescent="0.2">
      <c r="A1815" s="30">
        <v>1812</v>
      </c>
      <c r="B1815" s="31"/>
      <c r="C1815" s="31"/>
      <c r="D1815" s="32"/>
      <c r="E1815" s="104"/>
      <c r="F1815" s="31"/>
      <c r="G1815" s="31"/>
      <c r="H1815" s="33"/>
      <c r="I1815" s="16"/>
      <c r="J1815" s="34"/>
      <c r="K1815" s="34"/>
      <c r="L1815" s="35"/>
      <c r="M1815" s="36"/>
      <c r="N1815" s="37"/>
      <c r="O1815" s="37"/>
      <c r="P1815" s="37"/>
      <c r="Q1815" s="38"/>
      <c r="R1815" s="38"/>
      <c r="S1815" s="37"/>
      <c r="T1815" s="39"/>
      <c r="U1815" s="39"/>
      <c r="V1815" s="40"/>
      <c r="X1815" t="str">
        <f>IF(('1 - Cover page'!$B$9-M1815)&lt;6,"&lt;=5 Days","&gt;5 Days")</f>
        <v>&lt;=5 Days</v>
      </c>
      <c r="Y1815" t="str">
        <f>IF(('1 - Cover page'!$B$9-M1815)=0,"0", IF(('1 - Cover page'!$B$9-M1815)= 1,"1", IF(('1 - Cover page'!$B$9-M1815)= 2,"2", IF(('1 - Cover page'!$B$9-M1815)= 3,"3", IF(('1 - Cover page'!$B$9-M1815)= 4,"4", IF(('1 - Cover page'!$B$9-M1815)= 5,"5", IF(('1 - Cover page'!$B$9-M1815)= 6,"6", IF(('1 - Cover page'!$B$9-M1815)= 7,"7", IF(('1 - Cover page'!$B$9-M1815)= 8,"8", IF(('1 - Cover page'!$B$9-M1815)= 9,"9", IF(('1 - Cover page'!$B$9-M1815)= 10,"10", IF(('1 - Cover page'!$B$9-M1815)= 11,"11", IF(('1 - Cover page'!$B$9-M1815)= 12,"12", IF(('1 - Cover page'!$B$9-M1815)= 13,"13", IF(('1 - Cover page'!$B$9-M1815)= 14,"14", IF(('1 - Cover page'!$B$9-M1815)= 15,"15",  ""))))))))))))))))</f>
        <v>0</v>
      </c>
      <c r="Z1815" t="str">
        <f>IF(('1 - Cover page'!$B$9-I1815)=0,"0", IF(('1 - Cover page'!$B$9-I1815)= 1,"1", IF(('1 - Cover page'!$B$9-I1815)= 2,"2", IF(('1 - Cover page'!$B$9-I1815)= 3,"3", IF(('1 - Cover page'!$B$9-I1815)= 4,"4", IF(('1 - Cover page'!$B$9-I1815)= 5,"5", IF(('1 - Cover page'!$B$9-I1815)= 6,"6", IF(('1 - Cover page'!$B$9-I1815)= 7,"7", IF(('1 - Cover page'!$B$9-I1815)= 8,"8", IF(('1 - Cover page'!$B$9-I1815)= 9,"9", IF(('1 - Cover page'!$B$9-I1815)= 10,"10", IF(('1 - Cover page'!$B$9-I1815)= 11,"11", IF(('1 - Cover page'!$B$9-I1815)= 12,"12", IF(('1 - Cover page'!$B$9-I1815)= 13,"13", IF(('1 - Cover page'!$B$9-I1815)= 14,"14", IF(('1 - Cover page'!$B$9-I1815)= 15,"15",  ""))))))))))))))))</f>
        <v>0</v>
      </c>
      <c r="AA1815" t="e">
        <f>VLOOKUP(E1815,'Age group'!$A$2:$B$7,2,TRUE)</f>
        <v>#N/A</v>
      </c>
    </row>
    <row r="1816" spans="1:27" ht="12.75" x14ac:dyDescent="0.2">
      <c r="A1816" s="30">
        <v>1813</v>
      </c>
      <c r="B1816" s="31"/>
      <c r="C1816" s="31"/>
      <c r="D1816" s="32"/>
      <c r="E1816" s="104"/>
      <c r="F1816" s="31"/>
      <c r="G1816" s="31"/>
      <c r="H1816" s="33"/>
      <c r="I1816" s="16"/>
      <c r="J1816" s="34"/>
      <c r="K1816" s="34"/>
      <c r="L1816" s="35"/>
      <c r="M1816" s="36"/>
      <c r="N1816" s="37"/>
      <c r="O1816" s="37"/>
      <c r="P1816" s="37"/>
      <c r="Q1816" s="38"/>
      <c r="R1816" s="38"/>
      <c r="S1816" s="37"/>
      <c r="T1816" s="39"/>
      <c r="U1816" s="39"/>
      <c r="V1816" s="40"/>
      <c r="X1816" t="str">
        <f>IF(('1 - Cover page'!$B$9-M1816)&lt;6,"&lt;=5 Days","&gt;5 Days")</f>
        <v>&lt;=5 Days</v>
      </c>
      <c r="Y1816" t="str">
        <f>IF(('1 - Cover page'!$B$9-M1816)=0,"0", IF(('1 - Cover page'!$B$9-M1816)= 1,"1", IF(('1 - Cover page'!$B$9-M1816)= 2,"2", IF(('1 - Cover page'!$B$9-M1816)= 3,"3", IF(('1 - Cover page'!$B$9-M1816)= 4,"4", IF(('1 - Cover page'!$B$9-M1816)= 5,"5", IF(('1 - Cover page'!$B$9-M1816)= 6,"6", IF(('1 - Cover page'!$B$9-M1816)= 7,"7", IF(('1 - Cover page'!$B$9-M1816)= 8,"8", IF(('1 - Cover page'!$B$9-M1816)= 9,"9", IF(('1 - Cover page'!$B$9-M1816)= 10,"10", IF(('1 - Cover page'!$B$9-M1816)= 11,"11", IF(('1 - Cover page'!$B$9-M1816)= 12,"12", IF(('1 - Cover page'!$B$9-M1816)= 13,"13", IF(('1 - Cover page'!$B$9-M1816)= 14,"14", IF(('1 - Cover page'!$B$9-M1816)= 15,"15",  ""))))))))))))))))</f>
        <v>0</v>
      </c>
      <c r="Z1816" t="str">
        <f>IF(('1 - Cover page'!$B$9-I1816)=0,"0", IF(('1 - Cover page'!$B$9-I1816)= 1,"1", IF(('1 - Cover page'!$B$9-I1816)= 2,"2", IF(('1 - Cover page'!$B$9-I1816)= 3,"3", IF(('1 - Cover page'!$B$9-I1816)= 4,"4", IF(('1 - Cover page'!$B$9-I1816)= 5,"5", IF(('1 - Cover page'!$B$9-I1816)= 6,"6", IF(('1 - Cover page'!$B$9-I1816)= 7,"7", IF(('1 - Cover page'!$B$9-I1816)= 8,"8", IF(('1 - Cover page'!$B$9-I1816)= 9,"9", IF(('1 - Cover page'!$B$9-I1816)= 10,"10", IF(('1 - Cover page'!$B$9-I1816)= 11,"11", IF(('1 - Cover page'!$B$9-I1816)= 12,"12", IF(('1 - Cover page'!$B$9-I1816)= 13,"13", IF(('1 - Cover page'!$B$9-I1816)= 14,"14", IF(('1 - Cover page'!$B$9-I1816)= 15,"15",  ""))))))))))))))))</f>
        <v>0</v>
      </c>
      <c r="AA1816" t="e">
        <f>VLOOKUP(E1816,'Age group'!$A$2:$B$7,2,TRUE)</f>
        <v>#N/A</v>
      </c>
    </row>
    <row r="1817" spans="1:27" ht="12.75" x14ac:dyDescent="0.2">
      <c r="A1817" s="30">
        <v>1814</v>
      </c>
      <c r="B1817" s="31"/>
      <c r="C1817" s="31"/>
      <c r="D1817" s="32"/>
      <c r="E1817" s="104"/>
      <c r="F1817" s="31"/>
      <c r="G1817" s="31"/>
      <c r="H1817" s="33"/>
      <c r="I1817" s="16"/>
      <c r="J1817" s="34"/>
      <c r="K1817" s="34"/>
      <c r="L1817" s="35"/>
      <c r="M1817" s="36"/>
      <c r="N1817" s="37"/>
      <c r="O1817" s="37"/>
      <c r="P1817" s="37"/>
      <c r="Q1817" s="38"/>
      <c r="R1817" s="38"/>
      <c r="S1817" s="37"/>
      <c r="T1817" s="39"/>
      <c r="U1817" s="39"/>
      <c r="V1817" s="40"/>
      <c r="X1817" t="str">
        <f>IF(('1 - Cover page'!$B$9-M1817)&lt;6,"&lt;=5 Days","&gt;5 Days")</f>
        <v>&lt;=5 Days</v>
      </c>
      <c r="Y1817" t="str">
        <f>IF(('1 - Cover page'!$B$9-M1817)=0,"0", IF(('1 - Cover page'!$B$9-M1817)= 1,"1", IF(('1 - Cover page'!$B$9-M1817)= 2,"2", IF(('1 - Cover page'!$B$9-M1817)= 3,"3", IF(('1 - Cover page'!$B$9-M1817)= 4,"4", IF(('1 - Cover page'!$B$9-M1817)= 5,"5", IF(('1 - Cover page'!$B$9-M1817)= 6,"6", IF(('1 - Cover page'!$B$9-M1817)= 7,"7", IF(('1 - Cover page'!$B$9-M1817)= 8,"8", IF(('1 - Cover page'!$B$9-M1817)= 9,"9", IF(('1 - Cover page'!$B$9-M1817)= 10,"10", IF(('1 - Cover page'!$B$9-M1817)= 11,"11", IF(('1 - Cover page'!$B$9-M1817)= 12,"12", IF(('1 - Cover page'!$B$9-M1817)= 13,"13", IF(('1 - Cover page'!$B$9-M1817)= 14,"14", IF(('1 - Cover page'!$B$9-M1817)= 15,"15",  ""))))))))))))))))</f>
        <v>0</v>
      </c>
      <c r="Z1817" t="str">
        <f>IF(('1 - Cover page'!$B$9-I1817)=0,"0", IF(('1 - Cover page'!$B$9-I1817)= 1,"1", IF(('1 - Cover page'!$B$9-I1817)= 2,"2", IF(('1 - Cover page'!$B$9-I1817)= 3,"3", IF(('1 - Cover page'!$B$9-I1817)= 4,"4", IF(('1 - Cover page'!$B$9-I1817)= 5,"5", IF(('1 - Cover page'!$B$9-I1817)= 6,"6", IF(('1 - Cover page'!$B$9-I1817)= 7,"7", IF(('1 - Cover page'!$B$9-I1817)= 8,"8", IF(('1 - Cover page'!$B$9-I1817)= 9,"9", IF(('1 - Cover page'!$B$9-I1817)= 10,"10", IF(('1 - Cover page'!$B$9-I1817)= 11,"11", IF(('1 - Cover page'!$B$9-I1817)= 12,"12", IF(('1 - Cover page'!$B$9-I1817)= 13,"13", IF(('1 - Cover page'!$B$9-I1817)= 14,"14", IF(('1 - Cover page'!$B$9-I1817)= 15,"15",  ""))))))))))))))))</f>
        <v>0</v>
      </c>
      <c r="AA1817" t="e">
        <f>VLOOKUP(E1817,'Age group'!$A$2:$B$7,2,TRUE)</f>
        <v>#N/A</v>
      </c>
    </row>
    <row r="1818" spans="1:27" ht="12.75" x14ac:dyDescent="0.2">
      <c r="A1818" s="30">
        <v>1815</v>
      </c>
      <c r="B1818" s="31"/>
      <c r="C1818" s="31"/>
      <c r="D1818" s="32"/>
      <c r="E1818" s="104"/>
      <c r="F1818" s="31"/>
      <c r="G1818" s="31"/>
      <c r="H1818" s="33"/>
      <c r="I1818" s="16"/>
      <c r="J1818" s="34"/>
      <c r="K1818" s="34"/>
      <c r="L1818" s="35"/>
      <c r="M1818" s="36"/>
      <c r="N1818" s="37"/>
      <c r="O1818" s="37"/>
      <c r="P1818" s="37"/>
      <c r="Q1818" s="38"/>
      <c r="R1818" s="38"/>
      <c r="S1818" s="37"/>
      <c r="T1818" s="39"/>
      <c r="U1818" s="39"/>
      <c r="V1818" s="40"/>
      <c r="X1818" t="str">
        <f>IF(('1 - Cover page'!$B$9-M1818)&lt;6,"&lt;=5 Days","&gt;5 Days")</f>
        <v>&lt;=5 Days</v>
      </c>
      <c r="Y1818" t="str">
        <f>IF(('1 - Cover page'!$B$9-M1818)=0,"0", IF(('1 - Cover page'!$B$9-M1818)= 1,"1", IF(('1 - Cover page'!$B$9-M1818)= 2,"2", IF(('1 - Cover page'!$B$9-M1818)= 3,"3", IF(('1 - Cover page'!$B$9-M1818)= 4,"4", IF(('1 - Cover page'!$B$9-M1818)= 5,"5", IF(('1 - Cover page'!$B$9-M1818)= 6,"6", IF(('1 - Cover page'!$B$9-M1818)= 7,"7", IF(('1 - Cover page'!$B$9-M1818)= 8,"8", IF(('1 - Cover page'!$B$9-M1818)= 9,"9", IF(('1 - Cover page'!$B$9-M1818)= 10,"10", IF(('1 - Cover page'!$B$9-M1818)= 11,"11", IF(('1 - Cover page'!$B$9-M1818)= 12,"12", IF(('1 - Cover page'!$B$9-M1818)= 13,"13", IF(('1 - Cover page'!$B$9-M1818)= 14,"14", IF(('1 - Cover page'!$B$9-M1818)= 15,"15",  ""))))))))))))))))</f>
        <v>0</v>
      </c>
      <c r="Z1818" t="str">
        <f>IF(('1 - Cover page'!$B$9-I1818)=0,"0", IF(('1 - Cover page'!$B$9-I1818)= 1,"1", IF(('1 - Cover page'!$B$9-I1818)= 2,"2", IF(('1 - Cover page'!$B$9-I1818)= 3,"3", IF(('1 - Cover page'!$B$9-I1818)= 4,"4", IF(('1 - Cover page'!$B$9-I1818)= 5,"5", IF(('1 - Cover page'!$B$9-I1818)= 6,"6", IF(('1 - Cover page'!$B$9-I1818)= 7,"7", IF(('1 - Cover page'!$B$9-I1818)= 8,"8", IF(('1 - Cover page'!$B$9-I1818)= 9,"9", IF(('1 - Cover page'!$B$9-I1818)= 10,"10", IF(('1 - Cover page'!$B$9-I1818)= 11,"11", IF(('1 - Cover page'!$B$9-I1818)= 12,"12", IF(('1 - Cover page'!$B$9-I1818)= 13,"13", IF(('1 - Cover page'!$B$9-I1818)= 14,"14", IF(('1 - Cover page'!$B$9-I1818)= 15,"15",  ""))))))))))))))))</f>
        <v>0</v>
      </c>
      <c r="AA1818" t="e">
        <f>VLOOKUP(E1818,'Age group'!$A$2:$B$7,2,TRUE)</f>
        <v>#N/A</v>
      </c>
    </row>
    <row r="1819" spans="1:27" ht="12.75" x14ac:dyDescent="0.2">
      <c r="A1819" s="30">
        <v>1816</v>
      </c>
      <c r="B1819" s="31"/>
      <c r="C1819" s="31"/>
      <c r="D1819" s="32"/>
      <c r="E1819" s="104"/>
      <c r="F1819" s="31"/>
      <c r="G1819" s="31"/>
      <c r="H1819" s="33"/>
      <c r="I1819" s="16"/>
      <c r="J1819" s="34"/>
      <c r="K1819" s="34"/>
      <c r="L1819" s="35"/>
      <c r="M1819" s="36"/>
      <c r="N1819" s="37"/>
      <c r="O1819" s="37"/>
      <c r="P1819" s="37"/>
      <c r="Q1819" s="38"/>
      <c r="R1819" s="38"/>
      <c r="S1819" s="37"/>
      <c r="T1819" s="39"/>
      <c r="U1819" s="39"/>
      <c r="V1819" s="40"/>
      <c r="X1819" t="str">
        <f>IF(('1 - Cover page'!$B$9-M1819)&lt;6,"&lt;=5 Days","&gt;5 Days")</f>
        <v>&lt;=5 Days</v>
      </c>
      <c r="Y1819" t="str">
        <f>IF(('1 - Cover page'!$B$9-M1819)=0,"0", IF(('1 - Cover page'!$B$9-M1819)= 1,"1", IF(('1 - Cover page'!$B$9-M1819)= 2,"2", IF(('1 - Cover page'!$B$9-M1819)= 3,"3", IF(('1 - Cover page'!$B$9-M1819)= 4,"4", IF(('1 - Cover page'!$B$9-M1819)= 5,"5", IF(('1 - Cover page'!$B$9-M1819)= 6,"6", IF(('1 - Cover page'!$B$9-M1819)= 7,"7", IF(('1 - Cover page'!$B$9-M1819)= 8,"8", IF(('1 - Cover page'!$B$9-M1819)= 9,"9", IF(('1 - Cover page'!$B$9-M1819)= 10,"10", IF(('1 - Cover page'!$B$9-M1819)= 11,"11", IF(('1 - Cover page'!$B$9-M1819)= 12,"12", IF(('1 - Cover page'!$B$9-M1819)= 13,"13", IF(('1 - Cover page'!$B$9-M1819)= 14,"14", IF(('1 - Cover page'!$B$9-M1819)= 15,"15",  ""))))))))))))))))</f>
        <v>0</v>
      </c>
      <c r="Z1819" t="str">
        <f>IF(('1 - Cover page'!$B$9-I1819)=0,"0", IF(('1 - Cover page'!$B$9-I1819)= 1,"1", IF(('1 - Cover page'!$B$9-I1819)= 2,"2", IF(('1 - Cover page'!$B$9-I1819)= 3,"3", IF(('1 - Cover page'!$B$9-I1819)= 4,"4", IF(('1 - Cover page'!$B$9-I1819)= 5,"5", IF(('1 - Cover page'!$B$9-I1819)= 6,"6", IF(('1 - Cover page'!$B$9-I1819)= 7,"7", IF(('1 - Cover page'!$B$9-I1819)= 8,"8", IF(('1 - Cover page'!$B$9-I1819)= 9,"9", IF(('1 - Cover page'!$B$9-I1819)= 10,"10", IF(('1 - Cover page'!$B$9-I1819)= 11,"11", IF(('1 - Cover page'!$B$9-I1819)= 12,"12", IF(('1 - Cover page'!$B$9-I1819)= 13,"13", IF(('1 - Cover page'!$B$9-I1819)= 14,"14", IF(('1 - Cover page'!$B$9-I1819)= 15,"15",  ""))))))))))))))))</f>
        <v>0</v>
      </c>
      <c r="AA1819" t="e">
        <f>VLOOKUP(E1819,'Age group'!$A$2:$B$7,2,TRUE)</f>
        <v>#N/A</v>
      </c>
    </row>
    <row r="1820" spans="1:27" ht="12.75" x14ac:dyDescent="0.2">
      <c r="A1820" s="30">
        <v>1817</v>
      </c>
      <c r="B1820" s="31"/>
      <c r="C1820" s="31"/>
      <c r="D1820" s="32"/>
      <c r="E1820" s="104"/>
      <c r="F1820" s="31"/>
      <c r="G1820" s="31"/>
      <c r="H1820" s="33"/>
      <c r="I1820" s="16"/>
      <c r="J1820" s="34"/>
      <c r="K1820" s="34"/>
      <c r="L1820" s="35"/>
      <c r="M1820" s="36"/>
      <c r="N1820" s="37"/>
      <c r="O1820" s="37"/>
      <c r="P1820" s="37"/>
      <c r="Q1820" s="38"/>
      <c r="R1820" s="38"/>
      <c r="S1820" s="37"/>
      <c r="T1820" s="39"/>
      <c r="U1820" s="39"/>
      <c r="V1820" s="40"/>
      <c r="X1820" t="str">
        <f>IF(('1 - Cover page'!$B$9-M1820)&lt;6,"&lt;=5 Days","&gt;5 Days")</f>
        <v>&lt;=5 Days</v>
      </c>
      <c r="Y1820" t="str">
        <f>IF(('1 - Cover page'!$B$9-M1820)=0,"0", IF(('1 - Cover page'!$B$9-M1820)= 1,"1", IF(('1 - Cover page'!$B$9-M1820)= 2,"2", IF(('1 - Cover page'!$B$9-M1820)= 3,"3", IF(('1 - Cover page'!$B$9-M1820)= 4,"4", IF(('1 - Cover page'!$B$9-M1820)= 5,"5", IF(('1 - Cover page'!$B$9-M1820)= 6,"6", IF(('1 - Cover page'!$B$9-M1820)= 7,"7", IF(('1 - Cover page'!$B$9-M1820)= 8,"8", IF(('1 - Cover page'!$B$9-M1820)= 9,"9", IF(('1 - Cover page'!$B$9-M1820)= 10,"10", IF(('1 - Cover page'!$B$9-M1820)= 11,"11", IF(('1 - Cover page'!$B$9-M1820)= 12,"12", IF(('1 - Cover page'!$B$9-M1820)= 13,"13", IF(('1 - Cover page'!$B$9-M1820)= 14,"14", IF(('1 - Cover page'!$B$9-M1820)= 15,"15",  ""))))))))))))))))</f>
        <v>0</v>
      </c>
      <c r="Z1820" t="str">
        <f>IF(('1 - Cover page'!$B$9-I1820)=0,"0", IF(('1 - Cover page'!$B$9-I1820)= 1,"1", IF(('1 - Cover page'!$B$9-I1820)= 2,"2", IF(('1 - Cover page'!$B$9-I1820)= 3,"3", IF(('1 - Cover page'!$B$9-I1820)= 4,"4", IF(('1 - Cover page'!$B$9-I1820)= 5,"5", IF(('1 - Cover page'!$B$9-I1820)= 6,"6", IF(('1 - Cover page'!$B$9-I1820)= 7,"7", IF(('1 - Cover page'!$B$9-I1820)= 8,"8", IF(('1 - Cover page'!$B$9-I1820)= 9,"9", IF(('1 - Cover page'!$B$9-I1820)= 10,"10", IF(('1 - Cover page'!$B$9-I1820)= 11,"11", IF(('1 - Cover page'!$B$9-I1820)= 12,"12", IF(('1 - Cover page'!$B$9-I1820)= 13,"13", IF(('1 - Cover page'!$B$9-I1820)= 14,"14", IF(('1 - Cover page'!$B$9-I1820)= 15,"15",  ""))))))))))))))))</f>
        <v>0</v>
      </c>
      <c r="AA1820" t="e">
        <f>VLOOKUP(E1820,'Age group'!$A$2:$B$7,2,TRUE)</f>
        <v>#N/A</v>
      </c>
    </row>
    <row r="1821" spans="1:27" ht="12.75" x14ac:dyDescent="0.2">
      <c r="A1821" s="30">
        <v>1818</v>
      </c>
      <c r="B1821" s="31"/>
      <c r="C1821" s="31"/>
      <c r="D1821" s="32"/>
      <c r="E1821" s="104"/>
      <c r="F1821" s="31"/>
      <c r="G1821" s="31"/>
      <c r="H1821" s="33"/>
      <c r="I1821" s="16"/>
      <c r="J1821" s="34"/>
      <c r="K1821" s="34"/>
      <c r="L1821" s="35"/>
      <c r="M1821" s="36"/>
      <c r="N1821" s="37"/>
      <c r="O1821" s="37"/>
      <c r="P1821" s="37"/>
      <c r="Q1821" s="38"/>
      <c r="R1821" s="38"/>
      <c r="S1821" s="37"/>
      <c r="T1821" s="39"/>
      <c r="U1821" s="39"/>
      <c r="V1821" s="40"/>
      <c r="X1821" t="str">
        <f>IF(('1 - Cover page'!$B$9-M1821)&lt;6,"&lt;=5 Days","&gt;5 Days")</f>
        <v>&lt;=5 Days</v>
      </c>
      <c r="Y1821" t="str">
        <f>IF(('1 - Cover page'!$B$9-M1821)=0,"0", IF(('1 - Cover page'!$B$9-M1821)= 1,"1", IF(('1 - Cover page'!$B$9-M1821)= 2,"2", IF(('1 - Cover page'!$B$9-M1821)= 3,"3", IF(('1 - Cover page'!$B$9-M1821)= 4,"4", IF(('1 - Cover page'!$B$9-M1821)= 5,"5", IF(('1 - Cover page'!$B$9-M1821)= 6,"6", IF(('1 - Cover page'!$B$9-M1821)= 7,"7", IF(('1 - Cover page'!$B$9-M1821)= 8,"8", IF(('1 - Cover page'!$B$9-M1821)= 9,"9", IF(('1 - Cover page'!$B$9-M1821)= 10,"10", IF(('1 - Cover page'!$B$9-M1821)= 11,"11", IF(('1 - Cover page'!$B$9-M1821)= 12,"12", IF(('1 - Cover page'!$B$9-M1821)= 13,"13", IF(('1 - Cover page'!$B$9-M1821)= 14,"14", IF(('1 - Cover page'!$B$9-M1821)= 15,"15",  ""))))))))))))))))</f>
        <v>0</v>
      </c>
      <c r="Z1821" t="str">
        <f>IF(('1 - Cover page'!$B$9-I1821)=0,"0", IF(('1 - Cover page'!$B$9-I1821)= 1,"1", IF(('1 - Cover page'!$B$9-I1821)= 2,"2", IF(('1 - Cover page'!$B$9-I1821)= 3,"3", IF(('1 - Cover page'!$B$9-I1821)= 4,"4", IF(('1 - Cover page'!$B$9-I1821)= 5,"5", IF(('1 - Cover page'!$B$9-I1821)= 6,"6", IF(('1 - Cover page'!$B$9-I1821)= 7,"7", IF(('1 - Cover page'!$B$9-I1821)= 8,"8", IF(('1 - Cover page'!$B$9-I1821)= 9,"9", IF(('1 - Cover page'!$B$9-I1821)= 10,"10", IF(('1 - Cover page'!$B$9-I1821)= 11,"11", IF(('1 - Cover page'!$B$9-I1821)= 12,"12", IF(('1 - Cover page'!$B$9-I1821)= 13,"13", IF(('1 - Cover page'!$B$9-I1821)= 14,"14", IF(('1 - Cover page'!$B$9-I1821)= 15,"15",  ""))))))))))))))))</f>
        <v>0</v>
      </c>
      <c r="AA1821" t="e">
        <f>VLOOKUP(E1821,'Age group'!$A$2:$B$7,2,TRUE)</f>
        <v>#N/A</v>
      </c>
    </row>
    <row r="1822" spans="1:27" ht="12.75" x14ac:dyDescent="0.2">
      <c r="A1822" s="30">
        <v>1819</v>
      </c>
      <c r="B1822" s="31"/>
      <c r="C1822" s="31"/>
      <c r="D1822" s="32"/>
      <c r="E1822" s="104"/>
      <c r="F1822" s="31"/>
      <c r="G1822" s="31"/>
      <c r="H1822" s="33"/>
      <c r="I1822" s="16"/>
      <c r="J1822" s="34"/>
      <c r="K1822" s="34"/>
      <c r="L1822" s="35"/>
      <c r="M1822" s="36"/>
      <c r="N1822" s="37"/>
      <c r="O1822" s="37"/>
      <c r="P1822" s="37"/>
      <c r="Q1822" s="38"/>
      <c r="R1822" s="38"/>
      <c r="S1822" s="37"/>
      <c r="T1822" s="39"/>
      <c r="U1822" s="39"/>
      <c r="V1822" s="40"/>
      <c r="X1822" t="str">
        <f>IF(('1 - Cover page'!$B$9-M1822)&lt;6,"&lt;=5 Days","&gt;5 Days")</f>
        <v>&lt;=5 Days</v>
      </c>
      <c r="Y1822" t="str">
        <f>IF(('1 - Cover page'!$B$9-M1822)=0,"0", IF(('1 - Cover page'!$B$9-M1822)= 1,"1", IF(('1 - Cover page'!$B$9-M1822)= 2,"2", IF(('1 - Cover page'!$B$9-M1822)= 3,"3", IF(('1 - Cover page'!$B$9-M1822)= 4,"4", IF(('1 - Cover page'!$B$9-M1822)= 5,"5", IF(('1 - Cover page'!$B$9-M1822)= 6,"6", IF(('1 - Cover page'!$B$9-M1822)= 7,"7", IF(('1 - Cover page'!$B$9-M1822)= 8,"8", IF(('1 - Cover page'!$B$9-M1822)= 9,"9", IF(('1 - Cover page'!$B$9-M1822)= 10,"10", IF(('1 - Cover page'!$B$9-M1822)= 11,"11", IF(('1 - Cover page'!$B$9-M1822)= 12,"12", IF(('1 - Cover page'!$B$9-M1822)= 13,"13", IF(('1 - Cover page'!$B$9-M1822)= 14,"14", IF(('1 - Cover page'!$B$9-M1822)= 15,"15",  ""))))))))))))))))</f>
        <v>0</v>
      </c>
      <c r="Z1822" t="str">
        <f>IF(('1 - Cover page'!$B$9-I1822)=0,"0", IF(('1 - Cover page'!$B$9-I1822)= 1,"1", IF(('1 - Cover page'!$B$9-I1822)= 2,"2", IF(('1 - Cover page'!$B$9-I1822)= 3,"3", IF(('1 - Cover page'!$B$9-I1822)= 4,"4", IF(('1 - Cover page'!$B$9-I1822)= 5,"5", IF(('1 - Cover page'!$B$9-I1822)= 6,"6", IF(('1 - Cover page'!$B$9-I1822)= 7,"7", IF(('1 - Cover page'!$B$9-I1822)= 8,"8", IF(('1 - Cover page'!$B$9-I1822)= 9,"9", IF(('1 - Cover page'!$B$9-I1822)= 10,"10", IF(('1 - Cover page'!$B$9-I1822)= 11,"11", IF(('1 - Cover page'!$B$9-I1822)= 12,"12", IF(('1 - Cover page'!$B$9-I1822)= 13,"13", IF(('1 - Cover page'!$B$9-I1822)= 14,"14", IF(('1 - Cover page'!$B$9-I1822)= 15,"15",  ""))))))))))))))))</f>
        <v>0</v>
      </c>
      <c r="AA1822" t="e">
        <f>VLOOKUP(E1822,'Age group'!$A$2:$B$7,2,TRUE)</f>
        <v>#N/A</v>
      </c>
    </row>
    <row r="1823" spans="1:27" ht="12.75" x14ac:dyDescent="0.2">
      <c r="A1823" s="30">
        <v>1820</v>
      </c>
      <c r="B1823" s="31"/>
      <c r="C1823" s="31"/>
      <c r="D1823" s="32"/>
      <c r="E1823" s="104"/>
      <c r="F1823" s="31"/>
      <c r="G1823" s="31"/>
      <c r="H1823" s="33"/>
      <c r="I1823" s="16"/>
      <c r="J1823" s="34"/>
      <c r="K1823" s="34"/>
      <c r="L1823" s="35"/>
      <c r="M1823" s="36"/>
      <c r="N1823" s="37"/>
      <c r="O1823" s="37"/>
      <c r="P1823" s="37"/>
      <c r="Q1823" s="38"/>
      <c r="R1823" s="38"/>
      <c r="S1823" s="37"/>
      <c r="T1823" s="39"/>
      <c r="U1823" s="39"/>
      <c r="V1823" s="40"/>
      <c r="X1823" t="str">
        <f>IF(('1 - Cover page'!$B$9-M1823)&lt;6,"&lt;=5 Days","&gt;5 Days")</f>
        <v>&lt;=5 Days</v>
      </c>
      <c r="Y1823" t="str">
        <f>IF(('1 - Cover page'!$B$9-M1823)=0,"0", IF(('1 - Cover page'!$B$9-M1823)= 1,"1", IF(('1 - Cover page'!$B$9-M1823)= 2,"2", IF(('1 - Cover page'!$B$9-M1823)= 3,"3", IF(('1 - Cover page'!$B$9-M1823)= 4,"4", IF(('1 - Cover page'!$B$9-M1823)= 5,"5", IF(('1 - Cover page'!$B$9-M1823)= 6,"6", IF(('1 - Cover page'!$B$9-M1823)= 7,"7", IF(('1 - Cover page'!$B$9-M1823)= 8,"8", IF(('1 - Cover page'!$B$9-M1823)= 9,"9", IF(('1 - Cover page'!$B$9-M1823)= 10,"10", IF(('1 - Cover page'!$B$9-M1823)= 11,"11", IF(('1 - Cover page'!$B$9-M1823)= 12,"12", IF(('1 - Cover page'!$B$9-M1823)= 13,"13", IF(('1 - Cover page'!$B$9-M1823)= 14,"14", IF(('1 - Cover page'!$B$9-M1823)= 15,"15",  ""))))))))))))))))</f>
        <v>0</v>
      </c>
      <c r="Z1823" t="str">
        <f>IF(('1 - Cover page'!$B$9-I1823)=0,"0", IF(('1 - Cover page'!$B$9-I1823)= 1,"1", IF(('1 - Cover page'!$B$9-I1823)= 2,"2", IF(('1 - Cover page'!$B$9-I1823)= 3,"3", IF(('1 - Cover page'!$B$9-I1823)= 4,"4", IF(('1 - Cover page'!$B$9-I1823)= 5,"5", IF(('1 - Cover page'!$B$9-I1823)= 6,"6", IF(('1 - Cover page'!$B$9-I1823)= 7,"7", IF(('1 - Cover page'!$B$9-I1823)= 8,"8", IF(('1 - Cover page'!$B$9-I1823)= 9,"9", IF(('1 - Cover page'!$B$9-I1823)= 10,"10", IF(('1 - Cover page'!$B$9-I1823)= 11,"11", IF(('1 - Cover page'!$B$9-I1823)= 12,"12", IF(('1 - Cover page'!$B$9-I1823)= 13,"13", IF(('1 - Cover page'!$B$9-I1823)= 14,"14", IF(('1 - Cover page'!$B$9-I1823)= 15,"15",  ""))))))))))))))))</f>
        <v>0</v>
      </c>
      <c r="AA1823" t="e">
        <f>VLOOKUP(E1823,'Age group'!$A$2:$B$7,2,TRUE)</f>
        <v>#N/A</v>
      </c>
    </row>
    <row r="1824" spans="1:27" ht="12.75" x14ac:dyDescent="0.2">
      <c r="A1824" s="30">
        <v>1821</v>
      </c>
      <c r="B1824" s="31"/>
      <c r="C1824" s="31"/>
      <c r="D1824" s="32"/>
      <c r="E1824" s="104"/>
      <c r="F1824" s="31"/>
      <c r="G1824" s="31"/>
      <c r="H1824" s="33"/>
      <c r="I1824" s="16"/>
      <c r="J1824" s="34"/>
      <c r="K1824" s="34"/>
      <c r="L1824" s="35"/>
      <c r="M1824" s="36"/>
      <c r="N1824" s="37"/>
      <c r="O1824" s="37"/>
      <c r="P1824" s="37"/>
      <c r="Q1824" s="38"/>
      <c r="R1824" s="38"/>
      <c r="S1824" s="37"/>
      <c r="T1824" s="39"/>
      <c r="U1824" s="39"/>
      <c r="V1824" s="40"/>
      <c r="X1824" t="str">
        <f>IF(('1 - Cover page'!$B$9-M1824)&lt;6,"&lt;=5 Days","&gt;5 Days")</f>
        <v>&lt;=5 Days</v>
      </c>
      <c r="Y1824" t="str">
        <f>IF(('1 - Cover page'!$B$9-M1824)=0,"0", IF(('1 - Cover page'!$B$9-M1824)= 1,"1", IF(('1 - Cover page'!$B$9-M1824)= 2,"2", IF(('1 - Cover page'!$B$9-M1824)= 3,"3", IF(('1 - Cover page'!$B$9-M1824)= 4,"4", IF(('1 - Cover page'!$B$9-M1824)= 5,"5", IF(('1 - Cover page'!$B$9-M1824)= 6,"6", IF(('1 - Cover page'!$B$9-M1824)= 7,"7", IF(('1 - Cover page'!$B$9-M1824)= 8,"8", IF(('1 - Cover page'!$B$9-M1824)= 9,"9", IF(('1 - Cover page'!$B$9-M1824)= 10,"10", IF(('1 - Cover page'!$B$9-M1824)= 11,"11", IF(('1 - Cover page'!$B$9-M1824)= 12,"12", IF(('1 - Cover page'!$B$9-M1824)= 13,"13", IF(('1 - Cover page'!$B$9-M1824)= 14,"14", IF(('1 - Cover page'!$B$9-M1824)= 15,"15",  ""))))))))))))))))</f>
        <v>0</v>
      </c>
      <c r="Z1824" t="str">
        <f>IF(('1 - Cover page'!$B$9-I1824)=0,"0", IF(('1 - Cover page'!$B$9-I1824)= 1,"1", IF(('1 - Cover page'!$B$9-I1824)= 2,"2", IF(('1 - Cover page'!$B$9-I1824)= 3,"3", IF(('1 - Cover page'!$B$9-I1824)= 4,"4", IF(('1 - Cover page'!$B$9-I1824)= 5,"5", IF(('1 - Cover page'!$B$9-I1824)= 6,"6", IF(('1 - Cover page'!$B$9-I1824)= 7,"7", IF(('1 - Cover page'!$B$9-I1824)= 8,"8", IF(('1 - Cover page'!$B$9-I1824)= 9,"9", IF(('1 - Cover page'!$B$9-I1824)= 10,"10", IF(('1 - Cover page'!$B$9-I1824)= 11,"11", IF(('1 - Cover page'!$B$9-I1824)= 12,"12", IF(('1 - Cover page'!$B$9-I1824)= 13,"13", IF(('1 - Cover page'!$B$9-I1824)= 14,"14", IF(('1 - Cover page'!$B$9-I1824)= 15,"15",  ""))))))))))))))))</f>
        <v>0</v>
      </c>
      <c r="AA1824" t="e">
        <f>VLOOKUP(E1824,'Age group'!$A$2:$B$7,2,TRUE)</f>
        <v>#N/A</v>
      </c>
    </row>
    <row r="1825" spans="1:27" ht="12.75" x14ac:dyDescent="0.2">
      <c r="A1825" s="30">
        <v>1822</v>
      </c>
      <c r="B1825" s="31"/>
      <c r="C1825" s="31"/>
      <c r="D1825" s="32"/>
      <c r="E1825" s="104"/>
      <c r="F1825" s="31"/>
      <c r="G1825" s="31"/>
      <c r="H1825" s="33"/>
      <c r="I1825" s="16"/>
      <c r="J1825" s="34"/>
      <c r="K1825" s="34"/>
      <c r="L1825" s="35"/>
      <c r="M1825" s="36"/>
      <c r="N1825" s="37"/>
      <c r="O1825" s="37"/>
      <c r="P1825" s="37"/>
      <c r="Q1825" s="38"/>
      <c r="R1825" s="38"/>
      <c r="S1825" s="37"/>
      <c r="T1825" s="39"/>
      <c r="U1825" s="39"/>
      <c r="V1825" s="40"/>
      <c r="X1825" t="str">
        <f>IF(('1 - Cover page'!$B$9-M1825)&lt;6,"&lt;=5 Days","&gt;5 Days")</f>
        <v>&lt;=5 Days</v>
      </c>
      <c r="Y1825" t="str">
        <f>IF(('1 - Cover page'!$B$9-M1825)=0,"0", IF(('1 - Cover page'!$B$9-M1825)= 1,"1", IF(('1 - Cover page'!$B$9-M1825)= 2,"2", IF(('1 - Cover page'!$B$9-M1825)= 3,"3", IF(('1 - Cover page'!$B$9-M1825)= 4,"4", IF(('1 - Cover page'!$B$9-M1825)= 5,"5", IF(('1 - Cover page'!$B$9-M1825)= 6,"6", IF(('1 - Cover page'!$B$9-M1825)= 7,"7", IF(('1 - Cover page'!$B$9-M1825)= 8,"8", IF(('1 - Cover page'!$B$9-M1825)= 9,"9", IF(('1 - Cover page'!$B$9-M1825)= 10,"10", IF(('1 - Cover page'!$B$9-M1825)= 11,"11", IF(('1 - Cover page'!$B$9-M1825)= 12,"12", IF(('1 - Cover page'!$B$9-M1825)= 13,"13", IF(('1 - Cover page'!$B$9-M1825)= 14,"14", IF(('1 - Cover page'!$B$9-M1825)= 15,"15",  ""))))))))))))))))</f>
        <v>0</v>
      </c>
      <c r="Z1825" t="str">
        <f>IF(('1 - Cover page'!$B$9-I1825)=0,"0", IF(('1 - Cover page'!$B$9-I1825)= 1,"1", IF(('1 - Cover page'!$B$9-I1825)= 2,"2", IF(('1 - Cover page'!$B$9-I1825)= 3,"3", IF(('1 - Cover page'!$B$9-I1825)= 4,"4", IF(('1 - Cover page'!$B$9-I1825)= 5,"5", IF(('1 - Cover page'!$B$9-I1825)= 6,"6", IF(('1 - Cover page'!$B$9-I1825)= 7,"7", IF(('1 - Cover page'!$B$9-I1825)= 8,"8", IF(('1 - Cover page'!$B$9-I1825)= 9,"9", IF(('1 - Cover page'!$B$9-I1825)= 10,"10", IF(('1 - Cover page'!$B$9-I1825)= 11,"11", IF(('1 - Cover page'!$B$9-I1825)= 12,"12", IF(('1 - Cover page'!$B$9-I1825)= 13,"13", IF(('1 - Cover page'!$B$9-I1825)= 14,"14", IF(('1 - Cover page'!$B$9-I1825)= 15,"15",  ""))))))))))))))))</f>
        <v>0</v>
      </c>
      <c r="AA1825" t="e">
        <f>VLOOKUP(E1825,'Age group'!$A$2:$B$7,2,TRUE)</f>
        <v>#N/A</v>
      </c>
    </row>
    <row r="1826" spans="1:27" ht="12.75" x14ac:dyDescent="0.2">
      <c r="A1826" s="30">
        <v>1823</v>
      </c>
      <c r="B1826" s="31"/>
      <c r="C1826" s="31"/>
      <c r="D1826" s="32"/>
      <c r="E1826" s="104"/>
      <c r="F1826" s="31"/>
      <c r="G1826" s="31"/>
      <c r="H1826" s="33"/>
      <c r="I1826" s="16"/>
      <c r="J1826" s="34"/>
      <c r="K1826" s="34"/>
      <c r="L1826" s="35"/>
      <c r="M1826" s="36"/>
      <c r="N1826" s="37"/>
      <c r="O1826" s="37"/>
      <c r="P1826" s="37"/>
      <c r="Q1826" s="38"/>
      <c r="R1826" s="38"/>
      <c r="S1826" s="37"/>
      <c r="T1826" s="39"/>
      <c r="U1826" s="39"/>
      <c r="V1826" s="40"/>
      <c r="X1826" t="str">
        <f>IF(('1 - Cover page'!$B$9-M1826)&lt;6,"&lt;=5 Days","&gt;5 Days")</f>
        <v>&lt;=5 Days</v>
      </c>
      <c r="Y1826" t="str">
        <f>IF(('1 - Cover page'!$B$9-M1826)=0,"0", IF(('1 - Cover page'!$B$9-M1826)= 1,"1", IF(('1 - Cover page'!$B$9-M1826)= 2,"2", IF(('1 - Cover page'!$B$9-M1826)= 3,"3", IF(('1 - Cover page'!$B$9-M1826)= 4,"4", IF(('1 - Cover page'!$B$9-M1826)= 5,"5", IF(('1 - Cover page'!$B$9-M1826)= 6,"6", IF(('1 - Cover page'!$B$9-M1826)= 7,"7", IF(('1 - Cover page'!$B$9-M1826)= 8,"8", IF(('1 - Cover page'!$B$9-M1826)= 9,"9", IF(('1 - Cover page'!$B$9-M1826)= 10,"10", IF(('1 - Cover page'!$B$9-M1826)= 11,"11", IF(('1 - Cover page'!$B$9-M1826)= 12,"12", IF(('1 - Cover page'!$B$9-M1826)= 13,"13", IF(('1 - Cover page'!$B$9-M1826)= 14,"14", IF(('1 - Cover page'!$B$9-M1826)= 15,"15",  ""))))))))))))))))</f>
        <v>0</v>
      </c>
      <c r="Z1826" t="str">
        <f>IF(('1 - Cover page'!$B$9-I1826)=0,"0", IF(('1 - Cover page'!$B$9-I1826)= 1,"1", IF(('1 - Cover page'!$B$9-I1826)= 2,"2", IF(('1 - Cover page'!$B$9-I1826)= 3,"3", IF(('1 - Cover page'!$B$9-I1826)= 4,"4", IF(('1 - Cover page'!$B$9-I1826)= 5,"5", IF(('1 - Cover page'!$B$9-I1826)= 6,"6", IF(('1 - Cover page'!$B$9-I1826)= 7,"7", IF(('1 - Cover page'!$B$9-I1826)= 8,"8", IF(('1 - Cover page'!$B$9-I1826)= 9,"9", IF(('1 - Cover page'!$B$9-I1826)= 10,"10", IF(('1 - Cover page'!$B$9-I1826)= 11,"11", IF(('1 - Cover page'!$B$9-I1826)= 12,"12", IF(('1 - Cover page'!$B$9-I1826)= 13,"13", IF(('1 - Cover page'!$B$9-I1826)= 14,"14", IF(('1 - Cover page'!$B$9-I1826)= 15,"15",  ""))))))))))))))))</f>
        <v>0</v>
      </c>
      <c r="AA1826" t="e">
        <f>VLOOKUP(E1826,'Age group'!$A$2:$B$7,2,TRUE)</f>
        <v>#N/A</v>
      </c>
    </row>
    <row r="1827" spans="1:27" ht="12.75" x14ac:dyDescent="0.2">
      <c r="A1827" s="30">
        <v>1824</v>
      </c>
      <c r="B1827" s="31"/>
      <c r="C1827" s="31"/>
      <c r="D1827" s="32"/>
      <c r="E1827" s="104"/>
      <c r="F1827" s="31"/>
      <c r="G1827" s="31"/>
      <c r="H1827" s="33"/>
      <c r="I1827" s="16"/>
      <c r="J1827" s="34"/>
      <c r="K1827" s="34"/>
      <c r="L1827" s="35"/>
      <c r="M1827" s="36"/>
      <c r="N1827" s="37"/>
      <c r="O1827" s="37"/>
      <c r="P1827" s="37"/>
      <c r="Q1827" s="38"/>
      <c r="R1827" s="38"/>
      <c r="S1827" s="37"/>
      <c r="T1827" s="39"/>
      <c r="U1827" s="39"/>
      <c r="V1827" s="40"/>
      <c r="X1827" t="str">
        <f>IF(('1 - Cover page'!$B$9-M1827)&lt;6,"&lt;=5 Days","&gt;5 Days")</f>
        <v>&lt;=5 Days</v>
      </c>
      <c r="Y1827" t="str">
        <f>IF(('1 - Cover page'!$B$9-M1827)=0,"0", IF(('1 - Cover page'!$B$9-M1827)= 1,"1", IF(('1 - Cover page'!$B$9-M1827)= 2,"2", IF(('1 - Cover page'!$B$9-M1827)= 3,"3", IF(('1 - Cover page'!$B$9-M1827)= 4,"4", IF(('1 - Cover page'!$B$9-M1827)= 5,"5", IF(('1 - Cover page'!$B$9-M1827)= 6,"6", IF(('1 - Cover page'!$B$9-M1827)= 7,"7", IF(('1 - Cover page'!$B$9-M1827)= 8,"8", IF(('1 - Cover page'!$B$9-M1827)= 9,"9", IF(('1 - Cover page'!$B$9-M1827)= 10,"10", IF(('1 - Cover page'!$B$9-M1827)= 11,"11", IF(('1 - Cover page'!$B$9-M1827)= 12,"12", IF(('1 - Cover page'!$B$9-M1827)= 13,"13", IF(('1 - Cover page'!$B$9-M1827)= 14,"14", IF(('1 - Cover page'!$B$9-M1827)= 15,"15",  ""))))))))))))))))</f>
        <v>0</v>
      </c>
      <c r="Z1827" t="str">
        <f>IF(('1 - Cover page'!$B$9-I1827)=0,"0", IF(('1 - Cover page'!$B$9-I1827)= 1,"1", IF(('1 - Cover page'!$B$9-I1827)= 2,"2", IF(('1 - Cover page'!$B$9-I1827)= 3,"3", IF(('1 - Cover page'!$B$9-I1827)= 4,"4", IF(('1 - Cover page'!$B$9-I1827)= 5,"5", IF(('1 - Cover page'!$B$9-I1827)= 6,"6", IF(('1 - Cover page'!$B$9-I1827)= 7,"7", IF(('1 - Cover page'!$B$9-I1827)= 8,"8", IF(('1 - Cover page'!$B$9-I1827)= 9,"9", IF(('1 - Cover page'!$B$9-I1827)= 10,"10", IF(('1 - Cover page'!$B$9-I1827)= 11,"11", IF(('1 - Cover page'!$B$9-I1827)= 12,"12", IF(('1 - Cover page'!$B$9-I1827)= 13,"13", IF(('1 - Cover page'!$B$9-I1827)= 14,"14", IF(('1 - Cover page'!$B$9-I1827)= 15,"15",  ""))))))))))))))))</f>
        <v>0</v>
      </c>
      <c r="AA1827" t="e">
        <f>VLOOKUP(E1827,'Age group'!$A$2:$B$7,2,TRUE)</f>
        <v>#N/A</v>
      </c>
    </row>
    <row r="1828" spans="1:27" ht="12.75" x14ac:dyDescent="0.2">
      <c r="A1828" s="30">
        <v>1825</v>
      </c>
      <c r="B1828" s="31"/>
      <c r="C1828" s="31"/>
      <c r="D1828" s="32"/>
      <c r="E1828" s="104"/>
      <c r="F1828" s="31"/>
      <c r="G1828" s="31"/>
      <c r="H1828" s="33"/>
      <c r="I1828" s="16"/>
      <c r="J1828" s="34"/>
      <c r="K1828" s="34"/>
      <c r="L1828" s="35"/>
      <c r="M1828" s="36"/>
      <c r="N1828" s="37"/>
      <c r="O1828" s="37"/>
      <c r="P1828" s="37"/>
      <c r="Q1828" s="38"/>
      <c r="R1828" s="38"/>
      <c r="S1828" s="37"/>
      <c r="T1828" s="39"/>
      <c r="U1828" s="39"/>
      <c r="V1828" s="40"/>
      <c r="X1828" t="str">
        <f>IF(('1 - Cover page'!$B$9-M1828)&lt;6,"&lt;=5 Days","&gt;5 Days")</f>
        <v>&lt;=5 Days</v>
      </c>
      <c r="Y1828" t="str">
        <f>IF(('1 - Cover page'!$B$9-M1828)=0,"0", IF(('1 - Cover page'!$B$9-M1828)= 1,"1", IF(('1 - Cover page'!$B$9-M1828)= 2,"2", IF(('1 - Cover page'!$B$9-M1828)= 3,"3", IF(('1 - Cover page'!$B$9-M1828)= 4,"4", IF(('1 - Cover page'!$B$9-M1828)= 5,"5", IF(('1 - Cover page'!$B$9-M1828)= 6,"6", IF(('1 - Cover page'!$B$9-M1828)= 7,"7", IF(('1 - Cover page'!$B$9-M1828)= 8,"8", IF(('1 - Cover page'!$B$9-M1828)= 9,"9", IF(('1 - Cover page'!$B$9-M1828)= 10,"10", IF(('1 - Cover page'!$B$9-M1828)= 11,"11", IF(('1 - Cover page'!$B$9-M1828)= 12,"12", IF(('1 - Cover page'!$B$9-M1828)= 13,"13", IF(('1 - Cover page'!$B$9-M1828)= 14,"14", IF(('1 - Cover page'!$B$9-M1828)= 15,"15",  ""))))))))))))))))</f>
        <v>0</v>
      </c>
      <c r="Z1828" t="str">
        <f>IF(('1 - Cover page'!$B$9-I1828)=0,"0", IF(('1 - Cover page'!$B$9-I1828)= 1,"1", IF(('1 - Cover page'!$B$9-I1828)= 2,"2", IF(('1 - Cover page'!$B$9-I1828)= 3,"3", IF(('1 - Cover page'!$B$9-I1828)= 4,"4", IF(('1 - Cover page'!$B$9-I1828)= 5,"5", IF(('1 - Cover page'!$B$9-I1828)= 6,"6", IF(('1 - Cover page'!$B$9-I1828)= 7,"7", IF(('1 - Cover page'!$B$9-I1828)= 8,"8", IF(('1 - Cover page'!$B$9-I1828)= 9,"9", IF(('1 - Cover page'!$B$9-I1828)= 10,"10", IF(('1 - Cover page'!$B$9-I1828)= 11,"11", IF(('1 - Cover page'!$B$9-I1828)= 12,"12", IF(('1 - Cover page'!$B$9-I1828)= 13,"13", IF(('1 - Cover page'!$B$9-I1828)= 14,"14", IF(('1 - Cover page'!$B$9-I1828)= 15,"15",  ""))))))))))))))))</f>
        <v>0</v>
      </c>
      <c r="AA1828" t="e">
        <f>VLOOKUP(E1828,'Age group'!$A$2:$B$7,2,TRUE)</f>
        <v>#N/A</v>
      </c>
    </row>
    <row r="1829" spans="1:27" ht="12.75" x14ac:dyDescent="0.2">
      <c r="A1829" s="30">
        <v>1826</v>
      </c>
      <c r="B1829" s="31"/>
      <c r="C1829" s="31"/>
      <c r="D1829" s="32"/>
      <c r="E1829" s="104"/>
      <c r="F1829" s="31"/>
      <c r="G1829" s="31"/>
      <c r="H1829" s="33"/>
      <c r="I1829" s="16"/>
      <c r="J1829" s="34"/>
      <c r="K1829" s="34"/>
      <c r="L1829" s="35"/>
      <c r="M1829" s="36"/>
      <c r="N1829" s="37"/>
      <c r="O1829" s="37"/>
      <c r="P1829" s="37"/>
      <c r="Q1829" s="38"/>
      <c r="R1829" s="38"/>
      <c r="S1829" s="37"/>
      <c r="T1829" s="39"/>
      <c r="U1829" s="39"/>
      <c r="V1829" s="40"/>
      <c r="X1829" t="str">
        <f>IF(('1 - Cover page'!$B$9-M1829)&lt;6,"&lt;=5 Days","&gt;5 Days")</f>
        <v>&lt;=5 Days</v>
      </c>
      <c r="Y1829" t="str">
        <f>IF(('1 - Cover page'!$B$9-M1829)=0,"0", IF(('1 - Cover page'!$B$9-M1829)= 1,"1", IF(('1 - Cover page'!$B$9-M1829)= 2,"2", IF(('1 - Cover page'!$B$9-M1829)= 3,"3", IF(('1 - Cover page'!$B$9-M1829)= 4,"4", IF(('1 - Cover page'!$B$9-M1829)= 5,"5", IF(('1 - Cover page'!$B$9-M1829)= 6,"6", IF(('1 - Cover page'!$B$9-M1829)= 7,"7", IF(('1 - Cover page'!$B$9-M1829)= 8,"8", IF(('1 - Cover page'!$B$9-M1829)= 9,"9", IF(('1 - Cover page'!$B$9-M1829)= 10,"10", IF(('1 - Cover page'!$B$9-M1829)= 11,"11", IF(('1 - Cover page'!$B$9-M1829)= 12,"12", IF(('1 - Cover page'!$B$9-M1829)= 13,"13", IF(('1 - Cover page'!$B$9-M1829)= 14,"14", IF(('1 - Cover page'!$B$9-M1829)= 15,"15",  ""))))))))))))))))</f>
        <v>0</v>
      </c>
      <c r="Z1829" t="str">
        <f>IF(('1 - Cover page'!$B$9-I1829)=0,"0", IF(('1 - Cover page'!$B$9-I1829)= 1,"1", IF(('1 - Cover page'!$B$9-I1829)= 2,"2", IF(('1 - Cover page'!$B$9-I1829)= 3,"3", IF(('1 - Cover page'!$B$9-I1829)= 4,"4", IF(('1 - Cover page'!$B$9-I1829)= 5,"5", IF(('1 - Cover page'!$B$9-I1829)= 6,"6", IF(('1 - Cover page'!$B$9-I1829)= 7,"7", IF(('1 - Cover page'!$B$9-I1829)= 8,"8", IF(('1 - Cover page'!$B$9-I1829)= 9,"9", IF(('1 - Cover page'!$B$9-I1829)= 10,"10", IF(('1 - Cover page'!$B$9-I1829)= 11,"11", IF(('1 - Cover page'!$B$9-I1829)= 12,"12", IF(('1 - Cover page'!$B$9-I1829)= 13,"13", IF(('1 - Cover page'!$B$9-I1829)= 14,"14", IF(('1 - Cover page'!$B$9-I1829)= 15,"15",  ""))))))))))))))))</f>
        <v>0</v>
      </c>
      <c r="AA1829" t="e">
        <f>VLOOKUP(E1829,'Age group'!$A$2:$B$7,2,TRUE)</f>
        <v>#N/A</v>
      </c>
    </row>
    <row r="1830" spans="1:27" ht="12.75" x14ac:dyDescent="0.2">
      <c r="A1830" s="30">
        <v>1827</v>
      </c>
      <c r="B1830" s="31"/>
      <c r="C1830" s="31"/>
      <c r="D1830" s="32"/>
      <c r="E1830" s="104"/>
      <c r="F1830" s="31"/>
      <c r="G1830" s="31"/>
      <c r="H1830" s="33"/>
      <c r="I1830" s="16"/>
      <c r="J1830" s="34"/>
      <c r="K1830" s="34"/>
      <c r="L1830" s="35"/>
      <c r="M1830" s="36"/>
      <c r="N1830" s="37"/>
      <c r="O1830" s="37"/>
      <c r="P1830" s="37"/>
      <c r="Q1830" s="38"/>
      <c r="R1830" s="38"/>
      <c r="S1830" s="37"/>
      <c r="T1830" s="39"/>
      <c r="U1830" s="39"/>
      <c r="V1830" s="40"/>
      <c r="X1830" t="str">
        <f>IF(('1 - Cover page'!$B$9-M1830)&lt;6,"&lt;=5 Days","&gt;5 Days")</f>
        <v>&lt;=5 Days</v>
      </c>
      <c r="Y1830" t="str">
        <f>IF(('1 - Cover page'!$B$9-M1830)=0,"0", IF(('1 - Cover page'!$B$9-M1830)= 1,"1", IF(('1 - Cover page'!$B$9-M1830)= 2,"2", IF(('1 - Cover page'!$B$9-M1830)= 3,"3", IF(('1 - Cover page'!$B$9-M1830)= 4,"4", IF(('1 - Cover page'!$B$9-M1830)= 5,"5", IF(('1 - Cover page'!$B$9-M1830)= 6,"6", IF(('1 - Cover page'!$B$9-M1830)= 7,"7", IF(('1 - Cover page'!$B$9-M1830)= 8,"8", IF(('1 - Cover page'!$B$9-M1830)= 9,"9", IF(('1 - Cover page'!$B$9-M1830)= 10,"10", IF(('1 - Cover page'!$B$9-M1830)= 11,"11", IF(('1 - Cover page'!$B$9-M1830)= 12,"12", IF(('1 - Cover page'!$B$9-M1830)= 13,"13", IF(('1 - Cover page'!$B$9-M1830)= 14,"14", IF(('1 - Cover page'!$B$9-M1830)= 15,"15",  ""))))))))))))))))</f>
        <v>0</v>
      </c>
      <c r="Z1830" t="str">
        <f>IF(('1 - Cover page'!$B$9-I1830)=0,"0", IF(('1 - Cover page'!$B$9-I1830)= 1,"1", IF(('1 - Cover page'!$B$9-I1830)= 2,"2", IF(('1 - Cover page'!$B$9-I1830)= 3,"3", IF(('1 - Cover page'!$B$9-I1830)= 4,"4", IF(('1 - Cover page'!$B$9-I1830)= 5,"5", IF(('1 - Cover page'!$B$9-I1830)= 6,"6", IF(('1 - Cover page'!$B$9-I1830)= 7,"7", IF(('1 - Cover page'!$B$9-I1830)= 8,"8", IF(('1 - Cover page'!$B$9-I1830)= 9,"9", IF(('1 - Cover page'!$B$9-I1830)= 10,"10", IF(('1 - Cover page'!$B$9-I1830)= 11,"11", IF(('1 - Cover page'!$B$9-I1830)= 12,"12", IF(('1 - Cover page'!$B$9-I1830)= 13,"13", IF(('1 - Cover page'!$B$9-I1830)= 14,"14", IF(('1 - Cover page'!$B$9-I1830)= 15,"15",  ""))))))))))))))))</f>
        <v>0</v>
      </c>
      <c r="AA1830" t="e">
        <f>VLOOKUP(E1830,'Age group'!$A$2:$B$7,2,TRUE)</f>
        <v>#N/A</v>
      </c>
    </row>
    <row r="1831" spans="1:27" ht="12.75" x14ac:dyDescent="0.2">
      <c r="A1831" s="30">
        <v>1828</v>
      </c>
      <c r="B1831" s="31"/>
      <c r="C1831" s="31"/>
      <c r="D1831" s="32"/>
      <c r="E1831" s="104"/>
      <c r="F1831" s="31"/>
      <c r="G1831" s="31"/>
      <c r="H1831" s="33"/>
      <c r="I1831" s="16"/>
      <c r="J1831" s="34"/>
      <c r="K1831" s="34"/>
      <c r="L1831" s="35"/>
      <c r="M1831" s="36"/>
      <c r="N1831" s="37"/>
      <c r="O1831" s="37"/>
      <c r="P1831" s="37"/>
      <c r="Q1831" s="38"/>
      <c r="R1831" s="38"/>
      <c r="S1831" s="37"/>
      <c r="T1831" s="39"/>
      <c r="U1831" s="39"/>
      <c r="V1831" s="40"/>
      <c r="X1831" t="str">
        <f>IF(('1 - Cover page'!$B$9-M1831)&lt;6,"&lt;=5 Days","&gt;5 Days")</f>
        <v>&lt;=5 Days</v>
      </c>
      <c r="Y1831" t="str">
        <f>IF(('1 - Cover page'!$B$9-M1831)=0,"0", IF(('1 - Cover page'!$B$9-M1831)= 1,"1", IF(('1 - Cover page'!$B$9-M1831)= 2,"2", IF(('1 - Cover page'!$B$9-M1831)= 3,"3", IF(('1 - Cover page'!$B$9-M1831)= 4,"4", IF(('1 - Cover page'!$B$9-M1831)= 5,"5", IF(('1 - Cover page'!$B$9-M1831)= 6,"6", IF(('1 - Cover page'!$B$9-M1831)= 7,"7", IF(('1 - Cover page'!$B$9-M1831)= 8,"8", IF(('1 - Cover page'!$B$9-M1831)= 9,"9", IF(('1 - Cover page'!$B$9-M1831)= 10,"10", IF(('1 - Cover page'!$B$9-M1831)= 11,"11", IF(('1 - Cover page'!$B$9-M1831)= 12,"12", IF(('1 - Cover page'!$B$9-M1831)= 13,"13", IF(('1 - Cover page'!$B$9-M1831)= 14,"14", IF(('1 - Cover page'!$B$9-M1831)= 15,"15",  ""))))))))))))))))</f>
        <v>0</v>
      </c>
      <c r="Z1831" t="str">
        <f>IF(('1 - Cover page'!$B$9-I1831)=0,"0", IF(('1 - Cover page'!$B$9-I1831)= 1,"1", IF(('1 - Cover page'!$B$9-I1831)= 2,"2", IF(('1 - Cover page'!$B$9-I1831)= 3,"3", IF(('1 - Cover page'!$B$9-I1831)= 4,"4", IF(('1 - Cover page'!$B$9-I1831)= 5,"5", IF(('1 - Cover page'!$B$9-I1831)= 6,"6", IF(('1 - Cover page'!$B$9-I1831)= 7,"7", IF(('1 - Cover page'!$B$9-I1831)= 8,"8", IF(('1 - Cover page'!$B$9-I1831)= 9,"9", IF(('1 - Cover page'!$B$9-I1831)= 10,"10", IF(('1 - Cover page'!$B$9-I1831)= 11,"11", IF(('1 - Cover page'!$B$9-I1831)= 12,"12", IF(('1 - Cover page'!$B$9-I1831)= 13,"13", IF(('1 - Cover page'!$B$9-I1831)= 14,"14", IF(('1 - Cover page'!$B$9-I1831)= 15,"15",  ""))))))))))))))))</f>
        <v>0</v>
      </c>
      <c r="AA1831" t="e">
        <f>VLOOKUP(E1831,'Age group'!$A$2:$B$7,2,TRUE)</f>
        <v>#N/A</v>
      </c>
    </row>
    <row r="1832" spans="1:27" ht="12.75" x14ac:dyDescent="0.2">
      <c r="A1832" s="30">
        <v>1829</v>
      </c>
      <c r="B1832" s="31"/>
      <c r="C1832" s="31"/>
      <c r="D1832" s="32"/>
      <c r="E1832" s="104"/>
      <c r="F1832" s="31"/>
      <c r="G1832" s="31"/>
      <c r="H1832" s="33"/>
      <c r="I1832" s="16"/>
      <c r="J1832" s="34"/>
      <c r="K1832" s="34"/>
      <c r="L1832" s="35"/>
      <c r="M1832" s="36"/>
      <c r="N1832" s="37"/>
      <c r="O1832" s="37"/>
      <c r="P1832" s="37"/>
      <c r="Q1832" s="38"/>
      <c r="R1832" s="38"/>
      <c r="S1832" s="37"/>
      <c r="T1832" s="39"/>
      <c r="U1832" s="39"/>
      <c r="V1832" s="40"/>
      <c r="X1832" t="str">
        <f>IF(('1 - Cover page'!$B$9-M1832)&lt;6,"&lt;=5 Days","&gt;5 Days")</f>
        <v>&lt;=5 Days</v>
      </c>
      <c r="Y1832" t="str">
        <f>IF(('1 - Cover page'!$B$9-M1832)=0,"0", IF(('1 - Cover page'!$B$9-M1832)= 1,"1", IF(('1 - Cover page'!$B$9-M1832)= 2,"2", IF(('1 - Cover page'!$B$9-M1832)= 3,"3", IF(('1 - Cover page'!$B$9-M1832)= 4,"4", IF(('1 - Cover page'!$B$9-M1832)= 5,"5", IF(('1 - Cover page'!$B$9-M1832)= 6,"6", IF(('1 - Cover page'!$B$9-M1832)= 7,"7", IF(('1 - Cover page'!$B$9-M1832)= 8,"8", IF(('1 - Cover page'!$B$9-M1832)= 9,"9", IF(('1 - Cover page'!$B$9-M1832)= 10,"10", IF(('1 - Cover page'!$B$9-M1832)= 11,"11", IF(('1 - Cover page'!$B$9-M1832)= 12,"12", IF(('1 - Cover page'!$B$9-M1832)= 13,"13", IF(('1 - Cover page'!$B$9-M1832)= 14,"14", IF(('1 - Cover page'!$B$9-M1832)= 15,"15",  ""))))))))))))))))</f>
        <v>0</v>
      </c>
      <c r="Z1832" t="str">
        <f>IF(('1 - Cover page'!$B$9-I1832)=0,"0", IF(('1 - Cover page'!$B$9-I1832)= 1,"1", IF(('1 - Cover page'!$B$9-I1832)= 2,"2", IF(('1 - Cover page'!$B$9-I1832)= 3,"3", IF(('1 - Cover page'!$B$9-I1832)= 4,"4", IF(('1 - Cover page'!$B$9-I1832)= 5,"5", IF(('1 - Cover page'!$B$9-I1832)= 6,"6", IF(('1 - Cover page'!$B$9-I1832)= 7,"7", IF(('1 - Cover page'!$B$9-I1832)= 8,"8", IF(('1 - Cover page'!$B$9-I1832)= 9,"9", IF(('1 - Cover page'!$B$9-I1832)= 10,"10", IF(('1 - Cover page'!$B$9-I1832)= 11,"11", IF(('1 - Cover page'!$B$9-I1832)= 12,"12", IF(('1 - Cover page'!$B$9-I1832)= 13,"13", IF(('1 - Cover page'!$B$9-I1832)= 14,"14", IF(('1 - Cover page'!$B$9-I1832)= 15,"15",  ""))))))))))))))))</f>
        <v>0</v>
      </c>
      <c r="AA1832" t="e">
        <f>VLOOKUP(E1832,'Age group'!$A$2:$B$7,2,TRUE)</f>
        <v>#N/A</v>
      </c>
    </row>
    <row r="1833" spans="1:27" ht="12.75" x14ac:dyDescent="0.2">
      <c r="A1833" s="30">
        <v>1830</v>
      </c>
      <c r="B1833" s="31"/>
      <c r="C1833" s="31"/>
      <c r="D1833" s="32"/>
      <c r="E1833" s="104"/>
      <c r="F1833" s="31"/>
      <c r="G1833" s="31"/>
      <c r="H1833" s="33"/>
      <c r="I1833" s="16"/>
      <c r="J1833" s="34"/>
      <c r="K1833" s="34"/>
      <c r="L1833" s="35"/>
      <c r="M1833" s="36"/>
      <c r="N1833" s="37"/>
      <c r="O1833" s="37"/>
      <c r="P1833" s="37"/>
      <c r="Q1833" s="38"/>
      <c r="R1833" s="38"/>
      <c r="S1833" s="37"/>
      <c r="T1833" s="39"/>
      <c r="U1833" s="39"/>
      <c r="V1833" s="40"/>
      <c r="X1833" t="str">
        <f>IF(('1 - Cover page'!$B$9-M1833)&lt;6,"&lt;=5 Days","&gt;5 Days")</f>
        <v>&lt;=5 Days</v>
      </c>
      <c r="Y1833" t="str">
        <f>IF(('1 - Cover page'!$B$9-M1833)=0,"0", IF(('1 - Cover page'!$B$9-M1833)= 1,"1", IF(('1 - Cover page'!$B$9-M1833)= 2,"2", IF(('1 - Cover page'!$B$9-M1833)= 3,"3", IF(('1 - Cover page'!$B$9-M1833)= 4,"4", IF(('1 - Cover page'!$B$9-M1833)= 5,"5", IF(('1 - Cover page'!$B$9-M1833)= 6,"6", IF(('1 - Cover page'!$B$9-M1833)= 7,"7", IF(('1 - Cover page'!$B$9-M1833)= 8,"8", IF(('1 - Cover page'!$B$9-M1833)= 9,"9", IF(('1 - Cover page'!$B$9-M1833)= 10,"10", IF(('1 - Cover page'!$B$9-M1833)= 11,"11", IF(('1 - Cover page'!$B$9-M1833)= 12,"12", IF(('1 - Cover page'!$B$9-M1833)= 13,"13", IF(('1 - Cover page'!$B$9-M1833)= 14,"14", IF(('1 - Cover page'!$B$9-M1833)= 15,"15",  ""))))))))))))))))</f>
        <v>0</v>
      </c>
      <c r="Z1833" t="str">
        <f>IF(('1 - Cover page'!$B$9-I1833)=0,"0", IF(('1 - Cover page'!$B$9-I1833)= 1,"1", IF(('1 - Cover page'!$B$9-I1833)= 2,"2", IF(('1 - Cover page'!$B$9-I1833)= 3,"3", IF(('1 - Cover page'!$B$9-I1833)= 4,"4", IF(('1 - Cover page'!$B$9-I1833)= 5,"5", IF(('1 - Cover page'!$B$9-I1833)= 6,"6", IF(('1 - Cover page'!$B$9-I1833)= 7,"7", IF(('1 - Cover page'!$B$9-I1833)= 8,"8", IF(('1 - Cover page'!$B$9-I1833)= 9,"9", IF(('1 - Cover page'!$B$9-I1833)= 10,"10", IF(('1 - Cover page'!$B$9-I1833)= 11,"11", IF(('1 - Cover page'!$B$9-I1833)= 12,"12", IF(('1 - Cover page'!$B$9-I1833)= 13,"13", IF(('1 - Cover page'!$B$9-I1833)= 14,"14", IF(('1 - Cover page'!$B$9-I1833)= 15,"15",  ""))))))))))))))))</f>
        <v>0</v>
      </c>
      <c r="AA1833" t="e">
        <f>VLOOKUP(E1833,'Age group'!$A$2:$B$7,2,TRUE)</f>
        <v>#N/A</v>
      </c>
    </row>
    <row r="1834" spans="1:27" ht="12.75" x14ac:dyDescent="0.2">
      <c r="A1834" s="30">
        <v>1831</v>
      </c>
      <c r="B1834" s="31"/>
      <c r="C1834" s="31"/>
      <c r="D1834" s="32"/>
      <c r="E1834" s="104"/>
      <c r="F1834" s="31"/>
      <c r="G1834" s="31"/>
      <c r="H1834" s="33"/>
      <c r="I1834" s="16"/>
      <c r="J1834" s="34"/>
      <c r="K1834" s="34"/>
      <c r="L1834" s="35"/>
      <c r="M1834" s="36"/>
      <c r="N1834" s="37"/>
      <c r="O1834" s="37"/>
      <c r="P1834" s="37"/>
      <c r="Q1834" s="38"/>
      <c r="R1834" s="38"/>
      <c r="S1834" s="37"/>
      <c r="T1834" s="39"/>
      <c r="U1834" s="39"/>
      <c r="V1834" s="40"/>
      <c r="X1834" t="str">
        <f>IF(('1 - Cover page'!$B$9-M1834)&lt;6,"&lt;=5 Days","&gt;5 Days")</f>
        <v>&lt;=5 Days</v>
      </c>
      <c r="Y1834" t="str">
        <f>IF(('1 - Cover page'!$B$9-M1834)=0,"0", IF(('1 - Cover page'!$B$9-M1834)= 1,"1", IF(('1 - Cover page'!$B$9-M1834)= 2,"2", IF(('1 - Cover page'!$B$9-M1834)= 3,"3", IF(('1 - Cover page'!$B$9-M1834)= 4,"4", IF(('1 - Cover page'!$B$9-M1834)= 5,"5", IF(('1 - Cover page'!$B$9-M1834)= 6,"6", IF(('1 - Cover page'!$B$9-M1834)= 7,"7", IF(('1 - Cover page'!$B$9-M1834)= 8,"8", IF(('1 - Cover page'!$B$9-M1834)= 9,"9", IF(('1 - Cover page'!$B$9-M1834)= 10,"10", IF(('1 - Cover page'!$B$9-M1834)= 11,"11", IF(('1 - Cover page'!$B$9-M1834)= 12,"12", IF(('1 - Cover page'!$B$9-M1834)= 13,"13", IF(('1 - Cover page'!$B$9-M1834)= 14,"14", IF(('1 - Cover page'!$B$9-M1834)= 15,"15",  ""))))))))))))))))</f>
        <v>0</v>
      </c>
      <c r="Z1834" t="str">
        <f>IF(('1 - Cover page'!$B$9-I1834)=0,"0", IF(('1 - Cover page'!$B$9-I1834)= 1,"1", IF(('1 - Cover page'!$B$9-I1834)= 2,"2", IF(('1 - Cover page'!$B$9-I1834)= 3,"3", IF(('1 - Cover page'!$B$9-I1834)= 4,"4", IF(('1 - Cover page'!$B$9-I1834)= 5,"5", IF(('1 - Cover page'!$B$9-I1834)= 6,"6", IF(('1 - Cover page'!$B$9-I1834)= 7,"7", IF(('1 - Cover page'!$B$9-I1834)= 8,"8", IF(('1 - Cover page'!$B$9-I1834)= 9,"9", IF(('1 - Cover page'!$B$9-I1834)= 10,"10", IF(('1 - Cover page'!$B$9-I1834)= 11,"11", IF(('1 - Cover page'!$B$9-I1834)= 12,"12", IF(('1 - Cover page'!$B$9-I1834)= 13,"13", IF(('1 - Cover page'!$B$9-I1834)= 14,"14", IF(('1 - Cover page'!$B$9-I1834)= 15,"15",  ""))))))))))))))))</f>
        <v>0</v>
      </c>
      <c r="AA1834" t="e">
        <f>VLOOKUP(E1834,'Age group'!$A$2:$B$7,2,TRUE)</f>
        <v>#N/A</v>
      </c>
    </row>
    <row r="1835" spans="1:27" ht="12.75" x14ac:dyDescent="0.2">
      <c r="A1835" s="30">
        <v>1832</v>
      </c>
      <c r="B1835" s="31"/>
      <c r="C1835" s="31"/>
      <c r="D1835" s="32"/>
      <c r="E1835" s="104"/>
      <c r="F1835" s="31"/>
      <c r="G1835" s="31"/>
      <c r="H1835" s="33"/>
      <c r="I1835" s="16"/>
      <c r="J1835" s="34"/>
      <c r="K1835" s="34"/>
      <c r="L1835" s="35"/>
      <c r="M1835" s="36"/>
      <c r="N1835" s="37"/>
      <c r="O1835" s="37"/>
      <c r="P1835" s="37"/>
      <c r="Q1835" s="38"/>
      <c r="R1835" s="38"/>
      <c r="S1835" s="37"/>
      <c r="T1835" s="39"/>
      <c r="U1835" s="39"/>
      <c r="V1835" s="40"/>
      <c r="X1835" t="str">
        <f>IF(('1 - Cover page'!$B$9-M1835)&lt;6,"&lt;=5 Days","&gt;5 Days")</f>
        <v>&lt;=5 Days</v>
      </c>
      <c r="Y1835" t="str">
        <f>IF(('1 - Cover page'!$B$9-M1835)=0,"0", IF(('1 - Cover page'!$B$9-M1835)= 1,"1", IF(('1 - Cover page'!$B$9-M1835)= 2,"2", IF(('1 - Cover page'!$B$9-M1835)= 3,"3", IF(('1 - Cover page'!$B$9-M1835)= 4,"4", IF(('1 - Cover page'!$B$9-M1835)= 5,"5", IF(('1 - Cover page'!$B$9-M1835)= 6,"6", IF(('1 - Cover page'!$B$9-M1835)= 7,"7", IF(('1 - Cover page'!$B$9-M1835)= 8,"8", IF(('1 - Cover page'!$B$9-M1835)= 9,"9", IF(('1 - Cover page'!$B$9-M1835)= 10,"10", IF(('1 - Cover page'!$B$9-M1835)= 11,"11", IF(('1 - Cover page'!$B$9-M1835)= 12,"12", IF(('1 - Cover page'!$B$9-M1835)= 13,"13", IF(('1 - Cover page'!$B$9-M1835)= 14,"14", IF(('1 - Cover page'!$B$9-M1835)= 15,"15",  ""))))))))))))))))</f>
        <v>0</v>
      </c>
      <c r="Z1835" t="str">
        <f>IF(('1 - Cover page'!$B$9-I1835)=0,"0", IF(('1 - Cover page'!$B$9-I1835)= 1,"1", IF(('1 - Cover page'!$B$9-I1835)= 2,"2", IF(('1 - Cover page'!$B$9-I1835)= 3,"3", IF(('1 - Cover page'!$B$9-I1835)= 4,"4", IF(('1 - Cover page'!$B$9-I1835)= 5,"5", IF(('1 - Cover page'!$B$9-I1835)= 6,"6", IF(('1 - Cover page'!$B$9-I1835)= 7,"7", IF(('1 - Cover page'!$B$9-I1835)= 8,"8", IF(('1 - Cover page'!$B$9-I1835)= 9,"9", IF(('1 - Cover page'!$B$9-I1835)= 10,"10", IF(('1 - Cover page'!$B$9-I1835)= 11,"11", IF(('1 - Cover page'!$B$9-I1835)= 12,"12", IF(('1 - Cover page'!$B$9-I1835)= 13,"13", IF(('1 - Cover page'!$B$9-I1835)= 14,"14", IF(('1 - Cover page'!$B$9-I1835)= 15,"15",  ""))))))))))))))))</f>
        <v>0</v>
      </c>
      <c r="AA1835" t="e">
        <f>VLOOKUP(E1835,'Age group'!$A$2:$B$7,2,TRUE)</f>
        <v>#N/A</v>
      </c>
    </row>
    <row r="1836" spans="1:27" ht="12.75" x14ac:dyDescent="0.2">
      <c r="A1836" s="30">
        <v>1833</v>
      </c>
      <c r="B1836" s="31"/>
      <c r="C1836" s="31"/>
      <c r="D1836" s="32"/>
      <c r="E1836" s="104"/>
      <c r="F1836" s="31"/>
      <c r="G1836" s="31"/>
      <c r="H1836" s="33"/>
      <c r="I1836" s="16"/>
      <c r="J1836" s="34"/>
      <c r="K1836" s="34"/>
      <c r="L1836" s="35"/>
      <c r="M1836" s="36"/>
      <c r="N1836" s="37"/>
      <c r="O1836" s="37"/>
      <c r="P1836" s="37"/>
      <c r="Q1836" s="38"/>
      <c r="R1836" s="38"/>
      <c r="S1836" s="37"/>
      <c r="T1836" s="39"/>
      <c r="U1836" s="39"/>
      <c r="V1836" s="40"/>
      <c r="X1836" t="str">
        <f>IF(('1 - Cover page'!$B$9-M1836)&lt;6,"&lt;=5 Days","&gt;5 Days")</f>
        <v>&lt;=5 Days</v>
      </c>
      <c r="Y1836" t="str">
        <f>IF(('1 - Cover page'!$B$9-M1836)=0,"0", IF(('1 - Cover page'!$B$9-M1836)= 1,"1", IF(('1 - Cover page'!$B$9-M1836)= 2,"2", IF(('1 - Cover page'!$B$9-M1836)= 3,"3", IF(('1 - Cover page'!$B$9-M1836)= 4,"4", IF(('1 - Cover page'!$B$9-M1836)= 5,"5", IF(('1 - Cover page'!$B$9-M1836)= 6,"6", IF(('1 - Cover page'!$B$9-M1836)= 7,"7", IF(('1 - Cover page'!$B$9-M1836)= 8,"8", IF(('1 - Cover page'!$B$9-M1836)= 9,"9", IF(('1 - Cover page'!$B$9-M1836)= 10,"10", IF(('1 - Cover page'!$B$9-M1836)= 11,"11", IF(('1 - Cover page'!$B$9-M1836)= 12,"12", IF(('1 - Cover page'!$B$9-M1836)= 13,"13", IF(('1 - Cover page'!$B$9-M1836)= 14,"14", IF(('1 - Cover page'!$B$9-M1836)= 15,"15",  ""))))))))))))))))</f>
        <v>0</v>
      </c>
      <c r="Z1836" t="str">
        <f>IF(('1 - Cover page'!$B$9-I1836)=0,"0", IF(('1 - Cover page'!$B$9-I1836)= 1,"1", IF(('1 - Cover page'!$B$9-I1836)= 2,"2", IF(('1 - Cover page'!$B$9-I1836)= 3,"3", IF(('1 - Cover page'!$B$9-I1836)= 4,"4", IF(('1 - Cover page'!$B$9-I1836)= 5,"5", IF(('1 - Cover page'!$B$9-I1836)= 6,"6", IF(('1 - Cover page'!$B$9-I1836)= 7,"7", IF(('1 - Cover page'!$B$9-I1836)= 8,"8", IF(('1 - Cover page'!$B$9-I1836)= 9,"9", IF(('1 - Cover page'!$B$9-I1836)= 10,"10", IF(('1 - Cover page'!$B$9-I1836)= 11,"11", IF(('1 - Cover page'!$B$9-I1836)= 12,"12", IF(('1 - Cover page'!$B$9-I1836)= 13,"13", IF(('1 - Cover page'!$B$9-I1836)= 14,"14", IF(('1 - Cover page'!$B$9-I1836)= 15,"15",  ""))))))))))))))))</f>
        <v>0</v>
      </c>
      <c r="AA1836" t="e">
        <f>VLOOKUP(E1836,'Age group'!$A$2:$B$7,2,TRUE)</f>
        <v>#N/A</v>
      </c>
    </row>
    <row r="1837" spans="1:27" ht="12.75" x14ac:dyDescent="0.2">
      <c r="A1837" s="30">
        <v>1834</v>
      </c>
      <c r="B1837" s="31"/>
      <c r="C1837" s="31"/>
      <c r="D1837" s="32"/>
      <c r="E1837" s="104"/>
      <c r="F1837" s="31"/>
      <c r="G1837" s="31"/>
      <c r="H1837" s="33"/>
      <c r="I1837" s="16"/>
      <c r="J1837" s="34"/>
      <c r="K1837" s="34"/>
      <c r="L1837" s="35"/>
      <c r="M1837" s="36"/>
      <c r="N1837" s="37"/>
      <c r="O1837" s="37"/>
      <c r="P1837" s="37"/>
      <c r="Q1837" s="38"/>
      <c r="R1837" s="38"/>
      <c r="S1837" s="37"/>
      <c r="T1837" s="39"/>
      <c r="U1837" s="39"/>
      <c r="V1837" s="40"/>
      <c r="X1837" t="str">
        <f>IF(('1 - Cover page'!$B$9-M1837)&lt;6,"&lt;=5 Days","&gt;5 Days")</f>
        <v>&lt;=5 Days</v>
      </c>
      <c r="Y1837" t="str">
        <f>IF(('1 - Cover page'!$B$9-M1837)=0,"0", IF(('1 - Cover page'!$B$9-M1837)= 1,"1", IF(('1 - Cover page'!$B$9-M1837)= 2,"2", IF(('1 - Cover page'!$B$9-M1837)= 3,"3", IF(('1 - Cover page'!$B$9-M1837)= 4,"4", IF(('1 - Cover page'!$B$9-M1837)= 5,"5", IF(('1 - Cover page'!$B$9-M1837)= 6,"6", IF(('1 - Cover page'!$B$9-M1837)= 7,"7", IF(('1 - Cover page'!$B$9-M1837)= 8,"8", IF(('1 - Cover page'!$B$9-M1837)= 9,"9", IF(('1 - Cover page'!$B$9-M1837)= 10,"10", IF(('1 - Cover page'!$B$9-M1837)= 11,"11", IF(('1 - Cover page'!$B$9-M1837)= 12,"12", IF(('1 - Cover page'!$B$9-M1837)= 13,"13", IF(('1 - Cover page'!$B$9-M1837)= 14,"14", IF(('1 - Cover page'!$B$9-M1837)= 15,"15",  ""))))))))))))))))</f>
        <v>0</v>
      </c>
      <c r="Z1837" t="str">
        <f>IF(('1 - Cover page'!$B$9-I1837)=0,"0", IF(('1 - Cover page'!$B$9-I1837)= 1,"1", IF(('1 - Cover page'!$B$9-I1837)= 2,"2", IF(('1 - Cover page'!$B$9-I1837)= 3,"3", IF(('1 - Cover page'!$B$9-I1837)= 4,"4", IF(('1 - Cover page'!$B$9-I1837)= 5,"5", IF(('1 - Cover page'!$B$9-I1837)= 6,"6", IF(('1 - Cover page'!$B$9-I1837)= 7,"7", IF(('1 - Cover page'!$B$9-I1837)= 8,"8", IF(('1 - Cover page'!$B$9-I1837)= 9,"9", IF(('1 - Cover page'!$B$9-I1837)= 10,"10", IF(('1 - Cover page'!$B$9-I1837)= 11,"11", IF(('1 - Cover page'!$B$9-I1837)= 12,"12", IF(('1 - Cover page'!$B$9-I1837)= 13,"13", IF(('1 - Cover page'!$B$9-I1837)= 14,"14", IF(('1 - Cover page'!$B$9-I1837)= 15,"15",  ""))))))))))))))))</f>
        <v>0</v>
      </c>
      <c r="AA1837" t="e">
        <f>VLOOKUP(E1837,'Age group'!$A$2:$B$7,2,TRUE)</f>
        <v>#N/A</v>
      </c>
    </row>
    <row r="1838" spans="1:27" ht="12.75" x14ac:dyDescent="0.2">
      <c r="A1838" s="30">
        <v>1835</v>
      </c>
      <c r="B1838" s="31"/>
      <c r="C1838" s="31"/>
      <c r="D1838" s="32"/>
      <c r="E1838" s="104"/>
      <c r="F1838" s="31"/>
      <c r="G1838" s="31"/>
      <c r="H1838" s="33"/>
      <c r="I1838" s="16"/>
      <c r="J1838" s="34"/>
      <c r="K1838" s="34"/>
      <c r="L1838" s="35"/>
      <c r="M1838" s="36"/>
      <c r="N1838" s="37"/>
      <c r="O1838" s="37"/>
      <c r="P1838" s="37"/>
      <c r="Q1838" s="38"/>
      <c r="R1838" s="38"/>
      <c r="S1838" s="37"/>
      <c r="T1838" s="39"/>
      <c r="U1838" s="39"/>
      <c r="V1838" s="40"/>
      <c r="X1838" t="str">
        <f>IF(('1 - Cover page'!$B$9-M1838)&lt;6,"&lt;=5 Days","&gt;5 Days")</f>
        <v>&lt;=5 Days</v>
      </c>
      <c r="Y1838" t="str">
        <f>IF(('1 - Cover page'!$B$9-M1838)=0,"0", IF(('1 - Cover page'!$B$9-M1838)= 1,"1", IF(('1 - Cover page'!$B$9-M1838)= 2,"2", IF(('1 - Cover page'!$B$9-M1838)= 3,"3", IF(('1 - Cover page'!$B$9-M1838)= 4,"4", IF(('1 - Cover page'!$B$9-M1838)= 5,"5", IF(('1 - Cover page'!$B$9-M1838)= 6,"6", IF(('1 - Cover page'!$B$9-M1838)= 7,"7", IF(('1 - Cover page'!$B$9-M1838)= 8,"8", IF(('1 - Cover page'!$B$9-M1838)= 9,"9", IF(('1 - Cover page'!$B$9-M1838)= 10,"10", IF(('1 - Cover page'!$B$9-M1838)= 11,"11", IF(('1 - Cover page'!$B$9-M1838)= 12,"12", IF(('1 - Cover page'!$B$9-M1838)= 13,"13", IF(('1 - Cover page'!$B$9-M1838)= 14,"14", IF(('1 - Cover page'!$B$9-M1838)= 15,"15",  ""))))))))))))))))</f>
        <v>0</v>
      </c>
      <c r="Z1838" t="str">
        <f>IF(('1 - Cover page'!$B$9-I1838)=0,"0", IF(('1 - Cover page'!$B$9-I1838)= 1,"1", IF(('1 - Cover page'!$B$9-I1838)= 2,"2", IF(('1 - Cover page'!$B$9-I1838)= 3,"3", IF(('1 - Cover page'!$B$9-I1838)= 4,"4", IF(('1 - Cover page'!$B$9-I1838)= 5,"5", IF(('1 - Cover page'!$B$9-I1838)= 6,"6", IF(('1 - Cover page'!$B$9-I1838)= 7,"7", IF(('1 - Cover page'!$B$9-I1838)= 8,"8", IF(('1 - Cover page'!$B$9-I1838)= 9,"9", IF(('1 - Cover page'!$B$9-I1838)= 10,"10", IF(('1 - Cover page'!$B$9-I1838)= 11,"11", IF(('1 - Cover page'!$B$9-I1838)= 12,"12", IF(('1 - Cover page'!$B$9-I1838)= 13,"13", IF(('1 - Cover page'!$B$9-I1838)= 14,"14", IF(('1 - Cover page'!$B$9-I1838)= 15,"15",  ""))))))))))))))))</f>
        <v>0</v>
      </c>
      <c r="AA1838" t="e">
        <f>VLOOKUP(E1838,'Age group'!$A$2:$B$7,2,TRUE)</f>
        <v>#N/A</v>
      </c>
    </row>
    <row r="1839" spans="1:27" ht="12.75" x14ac:dyDescent="0.2">
      <c r="A1839" s="30">
        <v>1836</v>
      </c>
      <c r="B1839" s="31"/>
      <c r="C1839" s="31"/>
      <c r="D1839" s="32"/>
      <c r="E1839" s="104"/>
      <c r="F1839" s="31"/>
      <c r="G1839" s="31"/>
      <c r="H1839" s="33"/>
      <c r="I1839" s="16"/>
      <c r="J1839" s="34"/>
      <c r="K1839" s="34"/>
      <c r="L1839" s="35"/>
      <c r="M1839" s="36"/>
      <c r="N1839" s="37"/>
      <c r="O1839" s="37"/>
      <c r="P1839" s="37"/>
      <c r="Q1839" s="38"/>
      <c r="R1839" s="38"/>
      <c r="S1839" s="37"/>
      <c r="T1839" s="39"/>
      <c r="U1839" s="39"/>
      <c r="V1839" s="40"/>
      <c r="X1839" t="str">
        <f>IF(('1 - Cover page'!$B$9-M1839)&lt;6,"&lt;=5 Days","&gt;5 Days")</f>
        <v>&lt;=5 Days</v>
      </c>
      <c r="Y1839" t="str">
        <f>IF(('1 - Cover page'!$B$9-M1839)=0,"0", IF(('1 - Cover page'!$B$9-M1839)= 1,"1", IF(('1 - Cover page'!$B$9-M1839)= 2,"2", IF(('1 - Cover page'!$B$9-M1839)= 3,"3", IF(('1 - Cover page'!$B$9-M1839)= 4,"4", IF(('1 - Cover page'!$B$9-M1839)= 5,"5", IF(('1 - Cover page'!$B$9-M1839)= 6,"6", IF(('1 - Cover page'!$B$9-M1839)= 7,"7", IF(('1 - Cover page'!$B$9-M1839)= 8,"8", IF(('1 - Cover page'!$B$9-M1839)= 9,"9", IF(('1 - Cover page'!$B$9-M1839)= 10,"10", IF(('1 - Cover page'!$B$9-M1839)= 11,"11", IF(('1 - Cover page'!$B$9-M1839)= 12,"12", IF(('1 - Cover page'!$B$9-M1839)= 13,"13", IF(('1 - Cover page'!$B$9-M1839)= 14,"14", IF(('1 - Cover page'!$B$9-M1839)= 15,"15",  ""))))))))))))))))</f>
        <v>0</v>
      </c>
      <c r="Z1839" t="str">
        <f>IF(('1 - Cover page'!$B$9-I1839)=0,"0", IF(('1 - Cover page'!$B$9-I1839)= 1,"1", IF(('1 - Cover page'!$B$9-I1839)= 2,"2", IF(('1 - Cover page'!$B$9-I1839)= 3,"3", IF(('1 - Cover page'!$B$9-I1839)= 4,"4", IF(('1 - Cover page'!$B$9-I1839)= 5,"5", IF(('1 - Cover page'!$B$9-I1839)= 6,"6", IF(('1 - Cover page'!$B$9-I1839)= 7,"7", IF(('1 - Cover page'!$B$9-I1839)= 8,"8", IF(('1 - Cover page'!$B$9-I1839)= 9,"9", IF(('1 - Cover page'!$B$9-I1839)= 10,"10", IF(('1 - Cover page'!$B$9-I1839)= 11,"11", IF(('1 - Cover page'!$B$9-I1839)= 12,"12", IF(('1 - Cover page'!$B$9-I1839)= 13,"13", IF(('1 - Cover page'!$B$9-I1839)= 14,"14", IF(('1 - Cover page'!$B$9-I1839)= 15,"15",  ""))))))))))))))))</f>
        <v>0</v>
      </c>
      <c r="AA1839" t="e">
        <f>VLOOKUP(E1839,'Age group'!$A$2:$B$7,2,TRUE)</f>
        <v>#N/A</v>
      </c>
    </row>
    <row r="1840" spans="1:27" ht="12.75" x14ac:dyDescent="0.2">
      <c r="A1840" s="30">
        <v>1837</v>
      </c>
      <c r="B1840" s="31"/>
      <c r="C1840" s="31"/>
      <c r="D1840" s="32"/>
      <c r="E1840" s="104"/>
      <c r="F1840" s="31"/>
      <c r="G1840" s="31"/>
      <c r="H1840" s="33"/>
      <c r="I1840" s="16"/>
      <c r="J1840" s="34"/>
      <c r="K1840" s="34"/>
      <c r="L1840" s="35"/>
      <c r="M1840" s="36"/>
      <c r="N1840" s="37"/>
      <c r="O1840" s="37"/>
      <c r="P1840" s="37"/>
      <c r="Q1840" s="38"/>
      <c r="R1840" s="38"/>
      <c r="S1840" s="37"/>
      <c r="T1840" s="39"/>
      <c r="U1840" s="39"/>
      <c r="V1840" s="40"/>
      <c r="X1840" t="str">
        <f>IF(('1 - Cover page'!$B$9-M1840)&lt;6,"&lt;=5 Days","&gt;5 Days")</f>
        <v>&lt;=5 Days</v>
      </c>
      <c r="Y1840" t="str">
        <f>IF(('1 - Cover page'!$B$9-M1840)=0,"0", IF(('1 - Cover page'!$B$9-M1840)= 1,"1", IF(('1 - Cover page'!$B$9-M1840)= 2,"2", IF(('1 - Cover page'!$B$9-M1840)= 3,"3", IF(('1 - Cover page'!$B$9-M1840)= 4,"4", IF(('1 - Cover page'!$B$9-M1840)= 5,"5", IF(('1 - Cover page'!$B$9-M1840)= 6,"6", IF(('1 - Cover page'!$B$9-M1840)= 7,"7", IF(('1 - Cover page'!$B$9-M1840)= 8,"8", IF(('1 - Cover page'!$B$9-M1840)= 9,"9", IF(('1 - Cover page'!$B$9-M1840)= 10,"10", IF(('1 - Cover page'!$B$9-M1840)= 11,"11", IF(('1 - Cover page'!$B$9-M1840)= 12,"12", IF(('1 - Cover page'!$B$9-M1840)= 13,"13", IF(('1 - Cover page'!$B$9-M1840)= 14,"14", IF(('1 - Cover page'!$B$9-M1840)= 15,"15",  ""))))))))))))))))</f>
        <v>0</v>
      </c>
      <c r="Z1840" t="str">
        <f>IF(('1 - Cover page'!$B$9-I1840)=0,"0", IF(('1 - Cover page'!$B$9-I1840)= 1,"1", IF(('1 - Cover page'!$B$9-I1840)= 2,"2", IF(('1 - Cover page'!$B$9-I1840)= 3,"3", IF(('1 - Cover page'!$B$9-I1840)= 4,"4", IF(('1 - Cover page'!$B$9-I1840)= 5,"5", IF(('1 - Cover page'!$B$9-I1840)= 6,"6", IF(('1 - Cover page'!$B$9-I1840)= 7,"7", IF(('1 - Cover page'!$B$9-I1840)= 8,"8", IF(('1 - Cover page'!$B$9-I1840)= 9,"9", IF(('1 - Cover page'!$B$9-I1840)= 10,"10", IF(('1 - Cover page'!$B$9-I1840)= 11,"11", IF(('1 - Cover page'!$B$9-I1840)= 12,"12", IF(('1 - Cover page'!$B$9-I1840)= 13,"13", IF(('1 - Cover page'!$B$9-I1840)= 14,"14", IF(('1 - Cover page'!$B$9-I1840)= 15,"15",  ""))))))))))))))))</f>
        <v>0</v>
      </c>
      <c r="AA1840" t="e">
        <f>VLOOKUP(E1840,'Age group'!$A$2:$B$7,2,TRUE)</f>
        <v>#N/A</v>
      </c>
    </row>
    <row r="1841" spans="1:27" ht="12.75" x14ac:dyDescent="0.2">
      <c r="A1841" s="30">
        <v>1838</v>
      </c>
      <c r="B1841" s="31"/>
      <c r="C1841" s="31"/>
      <c r="D1841" s="32"/>
      <c r="E1841" s="104"/>
      <c r="F1841" s="31"/>
      <c r="G1841" s="31"/>
      <c r="H1841" s="33"/>
      <c r="I1841" s="16"/>
      <c r="J1841" s="34"/>
      <c r="K1841" s="34"/>
      <c r="L1841" s="35"/>
      <c r="M1841" s="36"/>
      <c r="N1841" s="37"/>
      <c r="O1841" s="37"/>
      <c r="P1841" s="37"/>
      <c r="Q1841" s="38"/>
      <c r="R1841" s="38"/>
      <c r="S1841" s="37"/>
      <c r="T1841" s="39"/>
      <c r="U1841" s="39"/>
      <c r="V1841" s="40"/>
      <c r="X1841" t="str">
        <f>IF(('1 - Cover page'!$B$9-M1841)&lt;6,"&lt;=5 Days","&gt;5 Days")</f>
        <v>&lt;=5 Days</v>
      </c>
      <c r="Y1841" t="str">
        <f>IF(('1 - Cover page'!$B$9-M1841)=0,"0", IF(('1 - Cover page'!$B$9-M1841)= 1,"1", IF(('1 - Cover page'!$B$9-M1841)= 2,"2", IF(('1 - Cover page'!$B$9-M1841)= 3,"3", IF(('1 - Cover page'!$B$9-M1841)= 4,"4", IF(('1 - Cover page'!$B$9-M1841)= 5,"5", IF(('1 - Cover page'!$B$9-M1841)= 6,"6", IF(('1 - Cover page'!$B$9-M1841)= 7,"7", IF(('1 - Cover page'!$B$9-M1841)= 8,"8", IF(('1 - Cover page'!$B$9-M1841)= 9,"9", IF(('1 - Cover page'!$B$9-M1841)= 10,"10", IF(('1 - Cover page'!$B$9-M1841)= 11,"11", IF(('1 - Cover page'!$B$9-M1841)= 12,"12", IF(('1 - Cover page'!$B$9-M1841)= 13,"13", IF(('1 - Cover page'!$B$9-M1841)= 14,"14", IF(('1 - Cover page'!$B$9-M1841)= 15,"15",  ""))))))))))))))))</f>
        <v>0</v>
      </c>
      <c r="Z1841" t="str">
        <f>IF(('1 - Cover page'!$B$9-I1841)=0,"0", IF(('1 - Cover page'!$B$9-I1841)= 1,"1", IF(('1 - Cover page'!$B$9-I1841)= 2,"2", IF(('1 - Cover page'!$B$9-I1841)= 3,"3", IF(('1 - Cover page'!$B$9-I1841)= 4,"4", IF(('1 - Cover page'!$B$9-I1841)= 5,"5", IF(('1 - Cover page'!$B$9-I1841)= 6,"6", IF(('1 - Cover page'!$B$9-I1841)= 7,"7", IF(('1 - Cover page'!$B$9-I1841)= 8,"8", IF(('1 - Cover page'!$B$9-I1841)= 9,"9", IF(('1 - Cover page'!$B$9-I1841)= 10,"10", IF(('1 - Cover page'!$B$9-I1841)= 11,"11", IF(('1 - Cover page'!$B$9-I1841)= 12,"12", IF(('1 - Cover page'!$B$9-I1841)= 13,"13", IF(('1 - Cover page'!$B$9-I1841)= 14,"14", IF(('1 - Cover page'!$B$9-I1841)= 15,"15",  ""))))))))))))))))</f>
        <v>0</v>
      </c>
      <c r="AA1841" t="e">
        <f>VLOOKUP(E1841,'Age group'!$A$2:$B$7,2,TRUE)</f>
        <v>#N/A</v>
      </c>
    </row>
    <row r="1842" spans="1:27" ht="12.75" x14ac:dyDescent="0.2">
      <c r="A1842" s="30">
        <v>1839</v>
      </c>
      <c r="B1842" s="31"/>
      <c r="C1842" s="31"/>
      <c r="D1842" s="32"/>
      <c r="E1842" s="104"/>
      <c r="F1842" s="31"/>
      <c r="G1842" s="31"/>
      <c r="H1842" s="33"/>
      <c r="I1842" s="16"/>
      <c r="J1842" s="34"/>
      <c r="K1842" s="34"/>
      <c r="L1842" s="35"/>
      <c r="M1842" s="36"/>
      <c r="N1842" s="37"/>
      <c r="O1842" s="37"/>
      <c r="P1842" s="37"/>
      <c r="Q1842" s="38"/>
      <c r="R1842" s="38"/>
      <c r="S1842" s="37"/>
      <c r="T1842" s="39"/>
      <c r="U1842" s="39"/>
      <c r="V1842" s="40"/>
      <c r="X1842" t="str">
        <f>IF(('1 - Cover page'!$B$9-M1842)&lt;6,"&lt;=5 Days","&gt;5 Days")</f>
        <v>&lt;=5 Days</v>
      </c>
      <c r="Y1842" t="str">
        <f>IF(('1 - Cover page'!$B$9-M1842)=0,"0", IF(('1 - Cover page'!$B$9-M1842)= 1,"1", IF(('1 - Cover page'!$B$9-M1842)= 2,"2", IF(('1 - Cover page'!$B$9-M1842)= 3,"3", IF(('1 - Cover page'!$B$9-M1842)= 4,"4", IF(('1 - Cover page'!$B$9-M1842)= 5,"5", IF(('1 - Cover page'!$B$9-M1842)= 6,"6", IF(('1 - Cover page'!$B$9-M1842)= 7,"7", IF(('1 - Cover page'!$B$9-M1842)= 8,"8", IF(('1 - Cover page'!$B$9-M1842)= 9,"9", IF(('1 - Cover page'!$B$9-M1842)= 10,"10", IF(('1 - Cover page'!$B$9-M1842)= 11,"11", IF(('1 - Cover page'!$B$9-M1842)= 12,"12", IF(('1 - Cover page'!$B$9-M1842)= 13,"13", IF(('1 - Cover page'!$B$9-M1842)= 14,"14", IF(('1 - Cover page'!$B$9-M1842)= 15,"15",  ""))))))))))))))))</f>
        <v>0</v>
      </c>
      <c r="Z1842" t="str">
        <f>IF(('1 - Cover page'!$B$9-I1842)=0,"0", IF(('1 - Cover page'!$B$9-I1842)= 1,"1", IF(('1 - Cover page'!$B$9-I1842)= 2,"2", IF(('1 - Cover page'!$B$9-I1842)= 3,"3", IF(('1 - Cover page'!$B$9-I1842)= 4,"4", IF(('1 - Cover page'!$B$9-I1842)= 5,"5", IF(('1 - Cover page'!$B$9-I1842)= 6,"6", IF(('1 - Cover page'!$B$9-I1842)= 7,"7", IF(('1 - Cover page'!$B$9-I1842)= 8,"8", IF(('1 - Cover page'!$B$9-I1842)= 9,"9", IF(('1 - Cover page'!$B$9-I1842)= 10,"10", IF(('1 - Cover page'!$B$9-I1842)= 11,"11", IF(('1 - Cover page'!$B$9-I1842)= 12,"12", IF(('1 - Cover page'!$B$9-I1842)= 13,"13", IF(('1 - Cover page'!$B$9-I1842)= 14,"14", IF(('1 - Cover page'!$B$9-I1842)= 15,"15",  ""))))))))))))))))</f>
        <v>0</v>
      </c>
      <c r="AA1842" t="e">
        <f>VLOOKUP(E1842,'Age group'!$A$2:$B$7,2,TRUE)</f>
        <v>#N/A</v>
      </c>
    </row>
    <row r="1843" spans="1:27" ht="12.75" x14ac:dyDescent="0.2">
      <c r="A1843" s="30">
        <v>1840</v>
      </c>
      <c r="B1843" s="31"/>
      <c r="C1843" s="31"/>
      <c r="D1843" s="32"/>
      <c r="E1843" s="104"/>
      <c r="F1843" s="31"/>
      <c r="G1843" s="31"/>
      <c r="H1843" s="33"/>
      <c r="I1843" s="16"/>
      <c r="J1843" s="34"/>
      <c r="K1843" s="34"/>
      <c r="L1843" s="35"/>
      <c r="M1843" s="36"/>
      <c r="N1843" s="37"/>
      <c r="O1843" s="37"/>
      <c r="P1843" s="37"/>
      <c r="Q1843" s="38"/>
      <c r="R1843" s="38"/>
      <c r="S1843" s="37"/>
      <c r="T1843" s="39"/>
      <c r="U1843" s="39"/>
      <c r="V1843" s="40"/>
      <c r="X1843" t="str">
        <f>IF(('1 - Cover page'!$B$9-M1843)&lt;6,"&lt;=5 Days","&gt;5 Days")</f>
        <v>&lt;=5 Days</v>
      </c>
      <c r="Y1843" t="str">
        <f>IF(('1 - Cover page'!$B$9-M1843)=0,"0", IF(('1 - Cover page'!$B$9-M1843)= 1,"1", IF(('1 - Cover page'!$B$9-M1843)= 2,"2", IF(('1 - Cover page'!$B$9-M1843)= 3,"3", IF(('1 - Cover page'!$B$9-M1843)= 4,"4", IF(('1 - Cover page'!$B$9-M1843)= 5,"5", IF(('1 - Cover page'!$B$9-M1843)= 6,"6", IF(('1 - Cover page'!$B$9-M1843)= 7,"7", IF(('1 - Cover page'!$B$9-M1843)= 8,"8", IF(('1 - Cover page'!$B$9-M1843)= 9,"9", IF(('1 - Cover page'!$B$9-M1843)= 10,"10", IF(('1 - Cover page'!$B$9-M1843)= 11,"11", IF(('1 - Cover page'!$B$9-M1843)= 12,"12", IF(('1 - Cover page'!$B$9-M1843)= 13,"13", IF(('1 - Cover page'!$B$9-M1843)= 14,"14", IF(('1 - Cover page'!$B$9-M1843)= 15,"15",  ""))))))))))))))))</f>
        <v>0</v>
      </c>
      <c r="Z1843" t="str">
        <f>IF(('1 - Cover page'!$B$9-I1843)=0,"0", IF(('1 - Cover page'!$B$9-I1843)= 1,"1", IF(('1 - Cover page'!$B$9-I1843)= 2,"2", IF(('1 - Cover page'!$B$9-I1843)= 3,"3", IF(('1 - Cover page'!$B$9-I1843)= 4,"4", IF(('1 - Cover page'!$B$9-I1843)= 5,"5", IF(('1 - Cover page'!$B$9-I1843)= 6,"6", IF(('1 - Cover page'!$B$9-I1843)= 7,"7", IF(('1 - Cover page'!$B$9-I1843)= 8,"8", IF(('1 - Cover page'!$B$9-I1843)= 9,"9", IF(('1 - Cover page'!$B$9-I1843)= 10,"10", IF(('1 - Cover page'!$B$9-I1843)= 11,"11", IF(('1 - Cover page'!$B$9-I1843)= 12,"12", IF(('1 - Cover page'!$B$9-I1843)= 13,"13", IF(('1 - Cover page'!$B$9-I1843)= 14,"14", IF(('1 - Cover page'!$B$9-I1843)= 15,"15",  ""))))))))))))))))</f>
        <v>0</v>
      </c>
      <c r="AA1843" t="e">
        <f>VLOOKUP(E1843,'Age group'!$A$2:$B$7,2,TRUE)</f>
        <v>#N/A</v>
      </c>
    </row>
    <row r="1844" spans="1:27" ht="12.75" x14ac:dyDescent="0.2">
      <c r="A1844" s="30">
        <v>1841</v>
      </c>
      <c r="B1844" s="31"/>
      <c r="C1844" s="31"/>
      <c r="D1844" s="32"/>
      <c r="E1844" s="104"/>
      <c r="F1844" s="31"/>
      <c r="G1844" s="31"/>
      <c r="H1844" s="33"/>
      <c r="I1844" s="16"/>
      <c r="J1844" s="34"/>
      <c r="K1844" s="34"/>
      <c r="L1844" s="35"/>
      <c r="M1844" s="36"/>
      <c r="N1844" s="37"/>
      <c r="O1844" s="37"/>
      <c r="P1844" s="37"/>
      <c r="Q1844" s="38"/>
      <c r="R1844" s="38"/>
      <c r="S1844" s="37"/>
      <c r="T1844" s="39"/>
      <c r="U1844" s="39"/>
      <c r="V1844" s="40"/>
      <c r="X1844" t="str">
        <f>IF(('1 - Cover page'!$B$9-M1844)&lt;6,"&lt;=5 Days","&gt;5 Days")</f>
        <v>&lt;=5 Days</v>
      </c>
      <c r="Y1844" t="str">
        <f>IF(('1 - Cover page'!$B$9-M1844)=0,"0", IF(('1 - Cover page'!$B$9-M1844)= 1,"1", IF(('1 - Cover page'!$B$9-M1844)= 2,"2", IF(('1 - Cover page'!$B$9-M1844)= 3,"3", IF(('1 - Cover page'!$B$9-M1844)= 4,"4", IF(('1 - Cover page'!$B$9-M1844)= 5,"5", IF(('1 - Cover page'!$B$9-M1844)= 6,"6", IF(('1 - Cover page'!$B$9-M1844)= 7,"7", IF(('1 - Cover page'!$B$9-M1844)= 8,"8", IF(('1 - Cover page'!$B$9-M1844)= 9,"9", IF(('1 - Cover page'!$B$9-M1844)= 10,"10", IF(('1 - Cover page'!$B$9-M1844)= 11,"11", IF(('1 - Cover page'!$B$9-M1844)= 12,"12", IF(('1 - Cover page'!$B$9-M1844)= 13,"13", IF(('1 - Cover page'!$B$9-M1844)= 14,"14", IF(('1 - Cover page'!$B$9-M1844)= 15,"15",  ""))))))))))))))))</f>
        <v>0</v>
      </c>
      <c r="Z1844" t="str">
        <f>IF(('1 - Cover page'!$B$9-I1844)=0,"0", IF(('1 - Cover page'!$B$9-I1844)= 1,"1", IF(('1 - Cover page'!$B$9-I1844)= 2,"2", IF(('1 - Cover page'!$B$9-I1844)= 3,"3", IF(('1 - Cover page'!$B$9-I1844)= 4,"4", IF(('1 - Cover page'!$B$9-I1844)= 5,"5", IF(('1 - Cover page'!$B$9-I1844)= 6,"6", IF(('1 - Cover page'!$B$9-I1844)= 7,"7", IF(('1 - Cover page'!$B$9-I1844)= 8,"8", IF(('1 - Cover page'!$B$9-I1844)= 9,"9", IF(('1 - Cover page'!$B$9-I1844)= 10,"10", IF(('1 - Cover page'!$B$9-I1844)= 11,"11", IF(('1 - Cover page'!$B$9-I1844)= 12,"12", IF(('1 - Cover page'!$B$9-I1844)= 13,"13", IF(('1 - Cover page'!$B$9-I1844)= 14,"14", IF(('1 - Cover page'!$B$9-I1844)= 15,"15",  ""))))))))))))))))</f>
        <v>0</v>
      </c>
      <c r="AA1844" t="e">
        <f>VLOOKUP(E1844,'Age group'!$A$2:$B$7,2,TRUE)</f>
        <v>#N/A</v>
      </c>
    </row>
    <row r="1845" spans="1:27" ht="12.75" x14ac:dyDescent="0.2">
      <c r="A1845" s="30">
        <v>1842</v>
      </c>
      <c r="B1845" s="31"/>
      <c r="C1845" s="31"/>
      <c r="D1845" s="32"/>
      <c r="E1845" s="104"/>
      <c r="F1845" s="31"/>
      <c r="G1845" s="31"/>
      <c r="H1845" s="33"/>
      <c r="I1845" s="16"/>
      <c r="J1845" s="34"/>
      <c r="K1845" s="34"/>
      <c r="L1845" s="35"/>
      <c r="M1845" s="36"/>
      <c r="N1845" s="37"/>
      <c r="O1845" s="37"/>
      <c r="P1845" s="37"/>
      <c r="Q1845" s="38"/>
      <c r="R1845" s="38"/>
      <c r="S1845" s="37"/>
      <c r="T1845" s="39"/>
      <c r="U1845" s="39"/>
      <c r="V1845" s="40"/>
      <c r="X1845" t="str">
        <f>IF(('1 - Cover page'!$B$9-M1845)&lt;6,"&lt;=5 Days","&gt;5 Days")</f>
        <v>&lt;=5 Days</v>
      </c>
      <c r="Y1845" t="str">
        <f>IF(('1 - Cover page'!$B$9-M1845)=0,"0", IF(('1 - Cover page'!$B$9-M1845)= 1,"1", IF(('1 - Cover page'!$B$9-M1845)= 2,"2", IF(('1 - Cover page'!$B$9-M1845)= 3,"3", IF(('1 - Cover page'!$B$9-M1845)= 4,"4", IF(('1 - Cover page'!$B$9-M1845)= 5,"5", IF(('1 - Cover page'!$B$9-M1845)= 6,"6", IF(('1 - Cover page'!$B$9-M1845)= 7,"7", IF(('1 - Cover page'!$B$9-M1845)= 8,"8", IF(('1 - Cover page'!$B$9-M1845)= 9,"9", IF(('1 - Cover page'!$B$9-M1845)= 10,"10", IF(('1 - Cover page'!$B$9-M1845)= 11,"11", IF(('1 - Cover page'!$B$9-M1845)= 12,"12", IF(('1 - Cover page'!$B$9-M1845)= 13,"13", IF(('1 - Cover page'!$B$9-M1845)= 14,"14", IF(('1 - Cover page'!$B$9-M1845)= 15,"15",  ""))))))))))))))))</f>
        <v>0</v>
      </c>
      <c r="Z1845" t="str">
        <f>IF(('1 - Cover page'!$B$9-I1845)=0,"0", IF(('1 - Cover page'!$B$9-I1845)= 1,"1", IF(('1 - Cover page'!$B$9-I1845)= 2,"2", IF(('1 - Cover page'!$B$9-I1845)= 3,"3", IF(('1 - Cover page'!$B$9-I1845)= 4,"4", IF(('1 - Cover page'!$B$9-I1845)= 5,"5", IF(('1 - Cover page'!$B$9-I1845)= 6,"6", IF(('1 - Cover page'!$B$9-I1845)= 7,"7", IF(('1 - Cover page'!$B$9-I1845)= 8,"8", IF(('1 - Cover page'!$B$9-I1845)= 9,"9", IF(('1 - Cover page'!$B$9-I1845)= 10,"10", IF(('1 - Cover page'!$B$9-I1845)= 11,"11", IF(('1 - Cover page'!$B$9-I1845)= 12,"12", IF(('1 - Cover page'!$B$9-I1845)= 13,"13", IF(('1 - Cover page'!$B$9-I1845)= 14,"14", IF(('1 - Cover page'!$B$9-I1845)= 15,"15",  ""))))))))))))))))</f>
        <v>0</v>
      </c>
      <c r="AA1845" t="e">
        <f>VLOOKUP(E1845,'Age group'!$A$2:$B$7,2,TRUE)</f>
        <v>#N/A</v>
      </c>
    </row>
    <row r="1846" spans="1:27" ht="12.75" x14ac:dyDescent="0.2">
      <c r="A1846" s="30">
        <v>1843</v>
      </c>
      <c r="B1846" s="31"/>
      <c r="C1846" s="31"/>
      <c r="D1846" s="32"/>
      <c r="E1846" s="104"/>
      <c r="F1846" s="31"/>
      <c r="G1846" s="31"/>
      <c r="H1846" s="33"/>
      <c r="I1846" s="16"/>
      <c r="J1846" s="34"/>
      <c r="K1846" s="34"/>
      <c r="L1846" s="35"/>
      <c r="M1846" s="36"/>
      <c r="N1846" s="37"/>
      <c r="O1846" s="37"/>
      <c r="P1846" s="37"/>
      <c r="Q1846" s="38"/>
      <c r="R1846" s="38"/>
      <c r="S1846" s="37"/>
      <c r="T1846" s="39"/>
      <c r="U1846" s="39"/>
      <c r="V1846" s="40"/>
      <c r="X1846" t="str">
        <f>IF(('1 - Cover page'!$B$9-M1846)&lt;6,"&lt;=5 Days","&gt;5 Days")</f>
        <v>&lt;=5 Days</v>
      </c>
      <c r="Y1846" t="str">
        <f>IF(('1 - Cover page'!$B$9-M1846)=0,"0", IF(('1 - Cover page'!$B$9-M1846)= 1,"1", IF(('1 - Cover page'!$B$9-M1846)= 2,"2", IF(('1 - Cover page'!$B$9-M1846)= 3,"3", IF(('1 - Cover page'!$B$9-M1846)= 4,"4", IF(('1 - Cover page'!$B$9-M1846)= 5,"5", IF(('1 - Cover page'!$B$9-M1846)= 6,"6", IF(('1 - Cover page'!$B$9-M1846)= 7,"7", IF(('1 - Cover page'!$B$9-M1846)= 8,"8", IF(('1 - Cover page'!$B$9-M1846)= 9,"9", IF(('1 - Cover page'!$B$9-M1846)= 10,"10", IF(('1 - Cover page'!$B$9-M1846)= 11,"11", IF(('1 - Cover page'!$B$9-M1846)= 12,"12", IF(('1 - Cover page'!$B$9-M1846)= 13,"13", IF(('1 - Cover page'!$B$9-M1846)= 14,"14", IF(('1 - Cover page'!$B$9-M1846)= 15,"15",  ""))))))))))))))))</f>
        <v>0</v>
      </c>
      <c r="Z1846" t="str">
        <f>IF(('1 - Cover page'!$B$9-I1846)=0,"0", IF(('1 - Cover page'!$B$9-I1846)= 1,"1", IF(('1 - Cover page'!$B$9-I1846)= 2,"2", IF(('1 - Cover page'!$B$9-I1846)= 3,"3", IF(('1 - Cover page'!$B$9-I1846)= 4,"4", IF(('1 - Cover page'!$B$9-I1846)= 5,"5", IF(('1 - Cover page'!$B$9-I1846)= 6,"6", IF(('1 - Cover page'!$B$9-I1846)= 7,"7", IF(('1 - Cover page'!$B$9-I1846)= 8,"8", IF(('1 - Cover page'!$B$9-I1846)= 9,"9", IF(('1 - Cover page'!$B$9-I1846)= 10,"10", IF(('1 - Cover page'!$B$9-I1846)= 11,"11", IF(('1 - Cover page'!$B$9-I1846)= 12,"12", IF(('1 - Cover page'!$B$9-I1846)= 13,"13", IF(('1 - Cover page'!$B$9-I1846)= 14,"14", IF(('1 - Cover page'!$B$9-I1846)= 15,"15",  ""))))))))))))))))</f>
        <v>0</v>
      </c>
      <c r="AA1846" t="e">
        <f>VLOOKUP(E1846,'Age group'!$A$2:$B$7,2,TRUE)</f>
        <v>#N/A</v>
      </c>
    </row>
    <row r="1847" spans="1:27" ht="12.75" x14ac:dyDescent="0.2">
      <c r="A1847" s="30">
        <v>1844</v>
      </c>
      <c r="B1847" s="31"/>
      <c r="C1847" s="31"/>
      <c r="D1847" s="32"/>
      <c r="E1847" s="104"/>
      <c r="F1847" s="31"/>
      <c r="G1847" s="31"/>
      <c r="H1847" s="33"/>
      <c r="I1847" s="16"/>
      <c r="J1847" s="34"/>
      <c r="K1847" s="34"/>
      <c r="L1847" s="35"/>
      <c r="M1847" s="36"/>
      <c r="N1847" s="37"/>
      <c r="O1847" s="37"/>
      <c r="P1847" s="37"/>
      <c r="Q1847" s="38"/>
      <c r="R1847" s="38"/>
      <c r="S1847" s="37"/>
      <c r="T1847" s="39"/>
      <c r="U1847" s="39"/>
      <c r="V1847" s="40"/>
      <c r="X1847" t="str">
        <f>IF(('1 - Cover page'!$B$9-M1847)&lt;6,"&lt;=5 Days","&gt;5 Days")</f>
        <v>&lt;=5 Days</v>
      </c>
      <c r="Y1847" t="str">
        <f>IF(('1 - Cover page'!$B$9-M1847)=0,"0", IF(('1 - Cover page'!$B$9-M1847)= 1,"1", IF(('1 - Cover page'!$B$9-M1847)= 2,"2", IF(('1 - Cover page'!$B$9-M1847)= 3,"3", IF(('1 - Cover page'!$B$9-M1847)= 4,"4", IF(('1 - Cover page'!$B$9-M1847)= 5,"5", IF(('1 - Cover page'!$B$9-M1847)= 6,"6", IF(('1 - Cover page'!$B$9-M1847)= 7,"7", IF(('1 - Cover page'!$B$9-M1847)= 8,"8", IF(('1 - Cover page'!$B$9-M1847)= 9,"9", IF(('1 - Cover page'!$B$9-M1847)= 10,"10", IF(('1 - Cover page'!$B$9-M1847)= 11,"11", IF(('1 - Cover page'!$B$9-M1847)= 12,"12", IF(('1 - Cover page'!$B$9-M1847)= 13,"13", IF(('1 - Cover page'!$B$9-M1847)= 14,"14", IF(('1 - Cover page'!$B$9-M1847)= 15,"15",  ""))))))))))))))))</f>
        <v>0</v>
      </c>
      <c r="Z1847" t="str">
        <f>IF(('1 - Cover page'!$B$9-I1847)=0,"0", IF(('1 - Cover page'!$B$9-I1847)= 1,"1", IF(('1 - Cover page'!$B$9-I1847)= 2,"2", IF(('1 - Cover page'!$B$9-I1847)= 3,"3", IF(('1 - Cover page'!$B$9-I1847)= 4,"4", IF(('1 - Cover page'!$B$9-I1847)= 5,"5", IF(('1 - Cover page'!$B$9-I1847)= 6,"6", IF(('1 - Cover page'!$B$9-I1847)= 7,"7", IF(('1 - Cover page'!$B$9-I1847)= 8,"8", IF(('1 - Cover page'!$B$9-I1847)= 9,"9", IF(('1 - Cover page'!$B$9-I1847)= 10,"10", IF(('1 - Cover page'!$B$9-I1847)= 11,"11", IF(('1 - Cover page'!$B$9-I1847)= 12,"12", IF(('1 - Cover page'!$B$9-I1847)= 13,"13", IF(('1 - Cover page'!$B$9-I1847)= 14,"14", IF(('1 - Cover page'!$B$9-I1847)= 15,"15",  ""))))))))))))))))</f>
        <v>0</v>
      </c>
      <c r="AA1847" t="e">
        <f>VLOOKUP(E1847,'Age group'!$A$2:$B$7,2,TRUE)</f>
        <v>#N/A</v>
      </c>
    </row>
    <row r="1848" spans="1:27" ht="12.75" x14ac:dyDescent="0.2">
      <c r="A1848" s="30">
        <v>1845</v>
      </c>
      <c r="B1848" s="31"/>
      <c r="C1848" s="31"/>
      <c r="D1848" s="32"/>
      <c r="E1848" s="104"/>
      <c r="F1848" s="31"/>
      <c r="G1848" s="31"/>
      <c r="H1848" s="33"/>
      <c r="I1848" s="16"/>
      <c r="J1848" s="34"/>
      <c r="K1848" s="34"/>
      <c r="L1848" s="35"/>
      <c r="M1848" s="36"/>
      <c r="N1848" s="37"/>
      <c r="O1848" s="37"/>
      <c r="P1848" s="37"/>
      <c r="Q1848" s="38"/>
      <c r="R1848" s="38"/>
      <c r="S1848" s="37"/>
      <c r="T1848" s="39"/>
      <c r="U1848" s="39"/>
      <c r="V1848" s="40"/>
      <c r="X1848" t="str">
        <f>IF(('1 - Cover page'!$B$9-M1848)&lt;6,"&lt;=5 Days","&gt;5 Days")</f>
        <v>&lt;=5 Days</v>
      </c>
      <c r="Y1848" t="str">
        <f>IF(('1 - Cover page'!$B$9-M1848)=0,"0", IF(('1 - Cover page'!$B$9-M1848)= 1,"1", IF(('1 - Cover page'!$B$9-M1848)= 2,"2", IF(('1 - Cover page'!$B$9-M1848)= 3,"3", IF(('1 - Cover page'!$B$9-M1848)= 4,"4", IF(('1 - Cover page'!$B$9-M1848)= 5,"5", IF(('1 - Cover page'!$B$9-M1848)= 6,"6", IF(('1 - Cover page'!$B$9-M1848)= 7,"7", IF(('1 - Cover page'!$B$9-M1848)= 8,"8", IF(('1 - Cover page'!$B$9-M1848)= 9,"9", IF(('1 - Cover page'!$B$9-M1848)= 10,"10", IF(('1 - Cover page'!$B$9-M1848)= 11,"11", IF(('1 - Cover page'!$B$9-M1848)= 12,"12", IF(('1 - Cover page'!$B$9-M1848)= 13,"13", IF(('1 - Cover page'!$B$9-M1848)= 14,"14", IF(('1 - Cover page'!$B$9-M1848)= 15,"15",  ""))))))))))))))))</f>
        <v>0</v>
      </c>
      <c r="Z1848" t="str">
        <f>IF(('1 - Cover page'!$B$9-I1848)=0,"0", IF(('1 - Cover page'!$B$9-I1848)= 1,"1", IF(('1 - Cover page'!$B$9-I1848)= 2,"2", IF(('1 - Cover page'!$B$9-I1848)= 3,"3", IF(('1 - Cover page'!$B$9-I1848)= 4,"4", IF(('1 - Cover page'!$B$9-I1848)= 5,"5", IF(('1 - Cover page'!$B$9-I1848)= 6,"6", IF(('1 - Cover page'!$B$9-I1848)= 7,"7", IF(('1 - Cover page'!$B$9-I1848)= 8,"8", IF(('1 - Cover page'!$B$9-I1848)= 9,"9", IF(('1 - Cover page'!$B$9-I1848)= 10,"10", IF(('1 - Cover page'!$B$9-I1848)= 11,"11", IF(('1 - Cover page'!$B$9-I1848)= 12,"12", IF(('1 - Cover page'!$B$9-I1848)= 13,"13", IF(('1 - Cover page'!$B$9-I1848)= 14,"14", IF(('1 - Cover page'!$B$9-I1848)= 15,"15",  ""))))))))))))))))</f>
        <v>0</v>
      </c>
      <c r="AA1848" t="e">
        <f>VLOOKUP(E1848,'Age group'!$A$2:$B$7,2,TRUE)</f>
        <v>#N/A</v>
      </c>
    </row>
    <row r="1849" spans="1:27" ht="12.75" x14ac:dyDescent="0.2">
      <c r="A1849" s="30">
        <v>1846</v>
      </c>
      <c r="B1849" s="31"/>
      <c r="C1849" s="31"/>
      <c r="D1849" s="32"/>
      <c r="E1849" s="104"/>
      <c r="F1849" s="31"/>
      <c r="G1849" s="31"/>
      <c r="H1849" s="33"/>
      <c r="I1849" s="16"/>
      <c r="J1849" s="34"/>
      <c r="K1849" s="34"/>
      <c r="L1849" s="35"/>
      <c r="M1849" s="36"/>
      <c r="N1849" s="37"/>
      <c r="O1849" s="37"/>
      <c r="P1849" s="37"/>
      <c r="Q1849" s="38"/>
      <c r="R1849" s="38"/>
      <c r="S1849" s="37"/>
      <c r="T1849" s="39"/>
      <c r="U1849" s="39"/>
      <c r="V1849" s="40"/>
      <c r="X1849" t="str">
        <f>IF(('1 - Cover page'!$B$9-M1849)&lt;6,"&lt;=5 Days","&gt;5 Days")</f>
        <v>&lt;=5 Days</v>
      </c>
      <c r="Y1849" t="str">
        <f>IF(('1 - Cover page'!$B$9-M1849)=0,"0", IF(('1 - Cover page'!$B$9-M1849)= 1,"1", IF(('1 - Cover page'!$B$9-M1849)= 2,"2", IF(('1 - Cover page'!$B$9-M1849)= 3,"3", IF(('1 - Cover page'!$B$9-M1849)= 4,"4", IF(('1 - Cover page'!$B$9-M1849)= 5,"5", IF(('1 - Cover page'!$B$9-M1849)= 6,"6", IF(('1 - Cover page'!$B$9-M1849)= 7,"7", IF(('1 - Cover page'!$B$9-M1849)= 8,"8", IF(('1 - Cover page'!$B$9-M1849)= 9,"9", IF(('1 - Cover page'!$B$9-M1849)= 10,"10", IF(('1 - Cover page'!$B$9-M1849)= 11,"11", IF(('1 - Cover page'!$B$9-M1849)= 12,"12", IF(('1 - Cover page'!$B$9-M1849)= 13,"13", IF(('1 - Cover page'!$B$9-M1849)= 14,"14", IF(('1 - Cover page'!$B$9-M1849)= 15,"15",  ""))))))))))))))))</f>
        <v>0</v>
      </c>
      <c r="Z1849" t="str">
        <f>IF(('1 - Cover page'!$B$9-I1849)=0,"0", IF(('1 - Cover page'!$B$9-I1849)= 1,"1", IF(('1 - Cover page'!$B$9-I1849)= 2,"2", IF(('1 - Cover page'!$B$9-I1849)= 3,"3", IF(('1 - Cover page'!$B$9-I1849)= 4,"4", IF(('1 - Cover page'!$B$9-I1849)= 5,"5", IF(('1 - Cover page'!$B$9-I1849)= 6,"6", IF(('1 - Cover page'!$B$9-I1849)= 7,"7", IF(('1 - Cover page'!$B$9-I1849)= 8,"8", IF(('1 - Cover page'!$B$9-I1849)= 9,"9", IF(('1 - Cover page'!$B$9-I1849)= 10,"10", IF(('1 - Cover page'!$B$9-I1849)= 11,"11", IF(('1 - Cover page'!$B$9-I1849)= 12,"12", IF(('1 - Cover page'!$B$9-I1849)= 13,"13", IF(('1 - Cover page'!$B$9-I1849)= 14,"14", IF(('1 - Cover page'!$B$9-I1849)= 15,"15",  ""))))))))))))))))</f>
        <v>0</v>
      </c>
      <c r="AA1849" t="e">
        <f>VLOOKUP(E1849,'Age group'!$A$2:$B$7,2,TRUE)</f>
        <v>#N/A</v>
      </c>
    </row>
    <row r="1850" spans="1:27" ht="12.75" x14ac:dyDescent="0.2">
      <c r="A1850" s="30">
        <v>1847</v>
      </c>
      <c r="B1850" s="31"/>
      <c r="C1850" s="31"/>
      <c r="D1850" s="32"/>
      <c r="E1850" s="104"/>
      <c r="F1850" s="31"/>
      <c r="G1850" s="31"/>
      <c r="H1850" s="33"/>
      <c r="I1850" s="16"/>
      <c r="J1850" s="34"/>
      <c r="K1850" s="34"/>
      <c r="L1850" s="35"/>
      <c r="M1850" s="36"/>
      <c r="N1850" s="37"/>
      <c r="O1850" s="37"/>
      <c r="P1850" s="37"/>
      <c r="Q1850" s="38"/>
      <c r="R1850" s="38"/>
      <c r="S1850" s="37"/>
      <c r="T1850" s="39"/>
      <c r="U1850" s="39"/>
      <c r="V1850" s="40"/>
      <c r="X1850" t="str">
        <f>IF(('1 - Cover page'!$B$9-M1850)&lt;6,"&lt;=5 Days","&gt;5 Days")</f>
        <v>&lt;=5 Days</v>
      </c>
      <c r="Y1850" t="str">
        <f>IF(('1 - Cover page'!$B$9-M1850)=0,"0", IF(('1 - Cover page'!$B$9-M1850)= 1,"1", IF(('1 - Cover page'!$B$9-M1850)= 2,"2", IF(('1 - Cover page'!$B$9-M1850)= 3,"3", IF(('1 - Cover page'!$B$9-M1850)= 4,"4", IF(('1 - Cover page'!$B$9-M1850)= 5,"5", IF(('1 - Cover page'!$B$9-M1850)= 6,"6", IF(('1 - Cover page'!$B$9-M1850)= 7,"7", IF(('1 - Cover page'!$B$9-M1850)= 8,"8", IF(('1 - Cover page'!$B$9-M1850)= 9,"9", IF(('1 - Cover page'!$B$9-M1850)= 10,"10", IF(('1 - Cover page'!$B$9-M1850)= 11,"11", IF(('1 - Cover page'!$B$9-M1850)= 12,"12", IF(('1 - Cover page'!$B$9-M1850)= 13,"13", IF(('1 - Cover page'!$B$9-M1850)= 14,"14", IF(('1 - Cover page'!$B$9-M1850)= 15,"15",  ""))))))))))))))))</f>
        <v>0</v>
      </c>
      <c r="Z1850" t="str">
        <f>IF(('1 - Cover page'!$B$9-I1850)=0,"0", IF(('1 - Cover page'!$B$9-I1850)= 1,"1", IF(('1 - Cover page'!$B$9-I1850)= 2,"2", IF(('1 - Cover page'!$B$9-I1850)= 3,"3", IF(('1 - Cover page'!$B$9-I1850)= 4,"4", IF(('1 - Cover page'!$B$9-I1850)= 5,"5", IF(('1 - Cover page'!$B$9-I1850)= 6,"6", IF(('1 - Cover page'!$B$9-I1850)= 7,"7", IF(('1 - Cover page'!$B$9-I1850)= 8,"8", IF(('1 - Cover page'!$B$9-I1850)= 9,"9", IF(('1 - Cover page'!$B$9-I1850)= 10,"10", IF(('1 - Cover page'!$B$9-I1850)= 11,"11", IF(('1 - Cover page'!$B$9-I1850)= 12,"12", IF(('1 - Cover page'!$B$9-I1850)= 13,"13", IF(('1 - Cover page'!$B$9-I1850)= 14,"14", IF(('1 - Cover page'!$B$9-I1850)= 15,"15",  ""))))))))))))))))</f>
        <v>0</v>
      </c>
      <c r="AA1850" t="e">
        <f>VLOOKUP(E1850,'Age group'!$A$2:$B$7,2,TRUE)</f>
        <v>#N/A</v>
      </c>
    </row>
    <row r="1851" spans="1:27" ht="12.75" x14ac:dyDescent="0.2">
      <c r="A1851" s="30">
        <v>1848</v>
      </c>
      <c r="B1851" s="31"/>
      <c r="C1851" s="31"/>
      <c r="D1851" s="32"/>
      <c r="E1851" s="104"/>
      <c r="F1851" s="31"/>
      <c r="G1851" s="31"/>
      <c r="H1851" s="33"/>
      <c r="I1851" s="16"/>
      <c r="J1851" s="34"/>
      <c r="K1851" s="34"/>
      <c r="L1851" s="35"/>
      <c r="M1851" s="36"/>
      <c r="N1851" s="37"/>
      <c r="O1851" s="37"/>
      <c r="P1851" s="37"/>
      <c r="Q1851" s="38"/>
      <c r="R1851" s="38"/>
      <c r="S1851" s="37"/>
      <c r="T1851" s="39"/>
      <c r="U1851" s="39"/>
      <c r="V1851" s="40"/>
      <c r="X1851" t="str">
        <f>IF(('1 - Cover page'!$B$9-M1851)&lt;6,"&lt;=5 Days","&gt;5 Days")</f>
        <v>&lt;=5 Days</v>
      </c>
      <c r="Y1851" t="str">
        <f>IF(('1 - Cover page'!$B$9-M1851)=0,"0", IF(('1 - Cover page'!$B$9-M1851)= 1,"1", IF(('1 - Cover page'!$B$9-M1851)= 2,"2", IF(('1 - Cover page'!$B$9-M1851)= 3,"3", IF(('1 - Cover page'!$B$9-M1851)= 4,"4", IF(('1 - Cover page'!$B$9-M1851)= 5,"5", IF(('1 - Cover page'!$B$9-M1851)= 6,"6", IF(('1 - Cover page'!$B$9-M1851)= 7,"7", IF(('1 - Cover page'!$B$9-M1851)= 8,"8", IF(('1 - Cover page'!$B$9-M1851)= 9,"9", IF(('1 - Cover page'!$B$9-M1851)= 10,"10", IF(('1 - Cover page'!$B$9-M1851)= 11,"11", IF(('1 - Cover page'!$B$9-M1851)= 12,"12", IF(('1 - Cover page'!$B$9-M1851)= 13,"13", IF(('1 - Cover page'!$B$9-M1851)= 14,"14", IF(('1 - Cover page'!$B$9-M1851)= 15,"15",  ""))))))))))))))))</f>
        <v>0</v>
      </c>
      <c r="Z1851" t="str">
        <f>IF(('1 - Cover page'!$B$9-I1851)=0,"0", IF(('1 - Cover page'!$B$9-I1851)= 1,"1", IF(('1 - Cover page'!$B$9-I1851)= 2,"2", IF(('1 - Cover page'!$B$9-I1851)= 3,"3", IF(('1 - Cover page'!$B$9-I1851)= 4,"4", IF(('1 - Cover page'!$B$9-I1851)= 5,"5", IF(('1 - Cover page'!$B$9-I1851)= 6,"6", IF(('1 - Cover page'!$B$9-I1851)= 7,"7", IF(('1 - Cover page'!$B$9-I1851)= 8,"8", IF(('1 - Cover page'!$B$9-I1851)= 9,"9", IF(('1 - Cover page'!$B$9-I1851)= 10,"10", IF(('1 - Cover page'!$B$9-I1851)= 11,"11", IF(('1 - Cover page'!$B$9-I1851)= 12,"12", IF(('1 - Cover page'!$B$9-I1851)= 13,"13", IF(('1 - Cover page'!$B$9-I1851)= 14,"14", IF(('1 - Cover page'!$B$9-I1851)= 15,"15",  ""))))))))))))))))</f>
        <v>0</v>
      </c>
      <c r="AA1851" t="e">
        <f>VLOOKUP(E1851,'Age group'!$A$2:$B$7,2,TRUE)</f>
        <v>#N/A</v>
      </c>
    </row>
    <row r="1852" spans="1:27" ht="12.75" x14ac:dyDescent="0.2">
      <c r="A1852" s="30">
        <v>1849</v>
      </c>
      <c r="B1852" s="31"/>
      <c r="C1852" s="31"/>
      <c r="D1852" s="32"/>
      <c r="E1852" s="104"/>
      <c r="F1852" s="31"/>
      <c r="G1852" s="31"/>
      <c r="H1852" s="33"/>
      <c r="I1852" s="16"/>
      <c r="J1852" s="34"/>
      <c r="K1852" s="34"/>
      <c r="L1852" s="35"/>
      <c r="M1852" s="36"/>
      <c r="N1852" s="37"/>
      <c r="O1852" s="37"/>
      <c r="P1852" s="37"/>
      <c r="Q1852" s="38"/>
      <c r="R1852" s="38"/>
      <c r="S1852" s="37"/>
      <c r="T1852" s="39"/>
      <c r="U1852" s="39"/>
      <c r="V1852" s="40"/>
      <c r="X1852" t="str">
        <f>IF(('1 - Cover page'!$B$9-M1852)&lt;6,"&lt;=5 Days","&gt;5 Days")</f>
        <v>&lt;=5 Days</v>
      </c>
      <c r="Y1852" t="str">
        <f>IF(('1 - Cover page'!$B$9-M1852)=0,"0", IF(('1 - Cover page'!$B$9-M1852)= 1,"1", IF(('1 - Cover page'!$B$9-M1852)= 2,"2", IF(('1 - Cover page'!$B$9-M1852)= 3,"3", IF(('1 - Cover page'!$B$9-M1852)= 4,"4", IF(('1 - Cover page'!$B$9-M1852)= 5,"5", IF(('1 - Cover page'!$B$9-M1852)= 6,"6", IF(('1 - Cover page'!$B$9-M1852)= 7,"7", IF(('1 - Cover page'!$B$9-M1852)= 8,"8", IF(('1 - Cover page'!$B$9-M1852)= 9,"9", IF(('1 - Cover page'!$B$9-M1852)= 10,"10", IF(('1 - Cover page'!$B$9-M1852)= 11,"11", IF(('1 - Cover page'!$B$9-M1852)= 12,"12", IF(('1 - Cover page'!$B$9-M1852)= 13,"13", IF(('1 - Cover page'!$B$9-M1852)= 14,"14", IF(('1 - Cover page'!$B$9-M1852)= 15,"15",  ""))))))))))))))))</f>
        <v>0</v>
      </c>
      <c r="Z1852" t="str">
        <f>IF(('1 - Cover page'!$B$9-I1852)=0,"0", IF(('1 - Cover page'!$B$9-I1852)= 1,"1", IF(('1 - Cover page'!$B$9-I1852)= 2,"2", IF(('1 - Cover page'!$B$9-I1852)= 3,"3", IF(('1 - Cover page'!$B$9-I1852)= 4,"4", IF(('1 - Cover page'!$B$9-I1852)= 5,"5", IF(('1 - Cover page'!$B$9-I1852)= 6,"6", IF(('1 - Cover page'!$B$9-I1852)= 7,"7", IF(('1 - Cover page'!$B$9-I1852)= 8,"8", IF(('1 - Cover page'!$B$9-I1852)= 9,"9", IF(('1 - Cover page'!$B$9-I1852)= 10,"10", IF(('1 - Cover page'!$B$9-I1852)= 11,"11", IF(('1 - Cover page'!$B$9-I1852)= 12,"12", IF(('1 - Cover page'!$B$9-I1852)= 13,"13", IF(('1 - Cover page'!$B$9-I1852)= 14,"14", IF(('1 - Cover page'!$B$9-I1852)= 15,"15",  ""))))))))))))))))</f>
        <v>0</v>
      </c>
      <c r="AA1852" t="e">
        <f>VLOOKUP(E1852,'Age group'!$A$2:$B$7,2,TRUE)</f>
        <v>#N/A</v>
      </c>
    </row>
    <row r="1853" spans="1:27" ht="12.75" x14ac:dyDescent="0.2">
      <c r="A1853" s="30">
        <v>1850</v>
      </c>
      <c r="B1853" s="31"/>
      <c r="C1853" s="31"/>
      <c r="D1853" s="32"/>
      <c r="E1853" s="104"/>
      <c r="F1853" s="31"/>
      <c r="G1853" s="31"/>
      <c r="H1853" s="33"/>
      <c r="I1853" s="16"/>
      <c r="J1853" s="34"/>
      <c r="K1853" s="34"/>
      <c r="L1853" s="35"/>
      <c r="M1853" s="36"/>
      <c r="N1853" s="37"/>
      <c r="O1853" s="37"/>
      <c r="P1853" s="37"/>
      <c r="Q1853" s="38"/>
      <c r="R1853" s="38"/>
      <c r="S1853" s="37"/>
      <c r="T1853" s="39"/>
      <c r="U1853" s="39"/>
      <c r="V1853" s="40"/>
      <c r="X1853" t="str">
        <f>IF(('1 - Cover page'!$B$9-M1853)&lt;6,"&lt;=5 Days","&gt;5 Days")</f>
        <v>&lt;=5 Days</v>
      </c>
      <c r="Y1853" t="str">
        <f>IF(('1 - Cover page'!$B$9-M1853)=0,"0", IF(('1 - Cover page'!$B$9-M1853)= 1,"1", IF(('1 - Cover page'!$B$9-M1853)= 2,"2", IF(('1 - Cover page'!$B$9-M1853)= 3,"3", IF(('1 - Cover page'!$B$9-M1853)= 4,"4", IF(('1 - Cover page'!$B$9-M1853)= 5,"5", IF(('1 - Cover page'!$B$9-M1853)= 6,"6", IF(('1 - Cover page'!$B$9-M1853)= 7,"7", IF(('1 - Cover page'!$B$9-M1853)= 8,"8", IF(('1 - Cover page'!$B$9-M1853)= 9,"9", IF(('1 - Cover page'!$B$9-M1853)= 10,"10", IF(('1 - Cover page'!$B$9-M1853)= 11,"11", IF(('1 - Cover page'!$B$9-M1853)= 12,"12", IF(('1 - Cover page'!$B$9-M1853)= 13,"13", IF(('1 - Cover page'!$B$9-M1853)= 14,"14", IF(('1 - Cover page'!$B$9-M1853)= 15,"15",  ""))))))))))))))))</f>
        <v>0</v>
      </c>
      <c r="Z1853" t="str">
        <f>IF(('1 - Cover page'!$B$9-I1853)=0,"0", IF(('1 - Cover page'!$B$9-I1853)= 1,"1", IF(('1 - Cover page'!$B$9-I1853)= 2,"2", IF(('1 - Cover page'!$B$9-I1853)= 3,"3", IF(('1 - Cover page'!$B$9-I1853)= 4,"4", IF(('1 - Cover page'!$B$9-I1853)= 5,"5", IF(('1 - Cover page'!$B$9-I1853)= 6,"6", IF(('1 - Cover page'!$B$9-I1853)= 7,"7", IF(('1 - Cover page'!$B$9-I1853)= 8,"8", IF(('1 - Cover page'!$B$9-I1853)= 9,"9", IF(('1 - Cover page'!$B$9-I1853)= 10,"10", IF(('1 - Cover page'!$B$9-I1853)= 11,"11", IF(('1 - Cover page'!$B$9-I1853)= 12,"12", IF(('1 - Cover page'!$B$9-I1853)= 13,"13", IF(('1 - Cover page'!$B$9-I1853)= 14,"14", IF(('1 - Cover page'!$B$9-I1853)= 15,"15",  ""))))))))))))))))</f>
        <v>0</v>
      </c>
      <c r="AA1853" t="e">
        <f>VLOOKUP(E1853,'Age group'!$A$2:$B$7,2,TRUE)</f>
        <v>#N/A</v>
      </c>
    </row>
    <row r="1854" spans="1:27" ht="12.75" x14ac:dyDescent="0.2">
      <c r="A1854" s="30">
        <v>1851</v>
      </c>
      <c r="B1854" s="31"/>
      <c r="C1854" s="31"/>
      <c r="D1854" s="32"/>
      <c r="E1854" s="104"/>
      <c r="F1854" s="31"/>
      <c r="G1854" s="31"/>
      <c r="H1854" s="33"/>
      <c r="I1854" s="16"/>
      <c r="J1854" s="34"/>
      <c r="K1854" s="34"/>
      <c r="L1854" s="35"/>
      <c r="M1854" s="36"/>
      <c r="N1854" s="37"/>
      <c r="O1854" s="37"/>
      <c r="P1854" s="37"/>
      <c r="Q1854" s="38"/>
      <c r="R1854" s="38"/>
      <c r="S1854" s="37"/>
      <c r="T1854" s="39"/>
      <c r="U1854" s="39"/>
      <c r="V1854" s="40"/>
      <c r="X1854" t="str">
        <f>IF(('1 - Cover page'!$B$9-M1854)&lt;6,"&lt;=5 Days","&gt;5 Days")</f>
        <v>&lt;=5 Days</v>
      </c>
      <c r="Y1854" t="str">
        <f>IF(('1 - Cover page'!$B$9-M1854)=0,"0", IF(('1 - Cover page'!$B$9-M1854)= 1,"1", IF(('1 - Cover page'!$B$9-M1854)= 2,"2", IF(('1 - Cover page'!$B$9-M1854)= 3,"3", IF(('1 - Cover page'!$B$9-M1854)= 4,"4", IF(('1 - Cover page'!$B$9-M1854)= 5,"5", IF(('1 - Cover page'!$B$9-M1854)= 6,"6", IF(('1 - Cover page'!$B$9-M1854)= 7,"7", IF(('1 - Cover page'!$B$9-M1854)= 8,"8", IF(('1 - Cover page'!$B$9-M1854)= 9,"9", IF(('1 - Cover page'!$B$9-M1854)= 10,"10", IF(('1 - Cover page'!$B$9-M1854)= 11,"11", IF(('1 - Cover page'!$B$9-M1854)= 12,"12", IF(('1 - Cover page'!$B$9-M1854)= 13,"13", IF(('1 - Cover page'!$B$9-M1854)= 14,"14", IF(('1 - Cover page'!$B$9-M1854)= 15,"15",  ""))))))))))))))))</f>
        <v>0</v>
      </c>
      <c r="Z1854" t="str">
        <f>IF(('1 - Cover page'!$B$9-I1854)=0,"0", IF(('1 - Cover page'!$B$9-I1854)= 1,"1", IF(('1 - Cover page'!$B$9-I1854)= 2,"2", IF(('1 - Cover page'!$B$9-I1854)= 3,"3", IF(('1 - Cover page'!$B$9-I1854)= 4,"4", IF(('1 - Cover page'!$B$9-I1854)= 5,"5", IF(('1 - Cover page'!$B$9-I1854)= 6,"6", IF(('1 - Cover page'!$B$9-I1854)= 7,"7", IF(('1 - Cover page'!$B$9-I1854)= 8,"8", IF(('1 - Cover page'!$B$9-I1854)= 9,"9", IF(('1 - Cover page'!$B$9-I1854)= 10,"10", IF(('1 - Cover page'!$B$9-I1854)= 11,"11", IF(('1 - Cover page'!$B$9-I1854)= 12,"12", IF(('1 - Cover page'!$B$9-I1854)= 13,"13", IF(('1 - Cover page'!$B$9-I1854)= 14,"14", IF(('1 - Cover page'!$B$9-I1854)= 15,"15",  ""))))))))))))))))</f>
        <v>0</v>
      </c>
      <c r="AA1854" t="e">
        <f>VLOOKUP(E1854,'Age group'!$A$2:$B$7,2,TRUE)</f>
        <v>#N/A</v>
      </c>
    </row>
    <row r="1855" spans="1:27" ht="12.75" x14ac:dyDescent="0.2">
      <c r="A1855" s="30">
        <v>1852</v>
      </c>
      <c r="B1855" s="31"/>
      <c r="C1855" s="31"/>
      <c r="D1855" s="32"/>
      <c r="E1855" s="104"/>
      <c r="F1855" s="31"/>
      <c r="G1855" s="31"/>
      <c r="H1855" s="33"/>
      <c r="I1855" s="16"/>
      <c r="J1855" s="34"/>
      <c r="K1855" s="34"/>
      <c r="L1855" s="35"/>
      <c r="M1855" s="36"/>
      <c r="N1855" s="37"/>
      <c r="O1855" s="37"/>
      <c r="P1855" s="37"/>
      <c r="Q1855" s="38"/>
      <c r="R1855" s="38"/>
      <c r="S1855" s="37"/>
      <c r="T1855" s="39"/>
      <c r="U1855" s="39"/>
      <c r="V1855" s="40"/>
      <c r="X1855" t="str">
        <f>IF(('1 - Cover page'!$B$9-M1855)&lt;6,"&lt;=5 Days","&gt;5 Days")</f>
        <v>&lt;=5 Days</v>
      </c>
      <c r="Y1855" t="str">
        <f>IF(('1 - Cover page'!$B$9-M1855)=0,"0", IF(('1 - Cover page'!$B$9-M1855)= 1,"1", IF(('1 - Cover page'!$B$9-M1855)= 2,"2", IF(('1 - Cover page'!$B$9-M1855)= 3,"3", IF(('1 - Cover page'!$B$9-M1855)= 4,"4", IF(('1 - Cover page'!$B$9-M1855)= 5,"5", IF(('1 - Cover page'!$B$9-M1855)= 6,"6", IF(('1 - Cover page'!$B$9-M1855)= 7,"7", IF(('1 - Cover page'!$B$9-M1855)= 8,"8", IF(('1 - Cover page'!$B$9-M1855)= 9,"9", IF(('1 - Cover page'!$B$9-M1855)= 10,"10", IF(('1 - Cover page'!$B$9-M1855)= 11,"11", IF(('1 - Cover page'!$B$9-M1855)= 12,"12", IF(('1 - Cover page'!$B$9-M1855)= 13,"13", IF(('1 - Cover page'!$B$9-M1855)= 14,"14", IF(('1 - Cover page'!$B$9-M1855)= 15,"15",  ""))))))))))))))))</f>
        <v>0</v>
      </c>
      <c r="Z1855" t="str">
        <f>IF(('1 - Cover page'!$B$9-I1855)=0,"0", IF(('1 - Cover page'!$B$9-I1855)= 1,"1", IF(('1 - Cover page'!$B$9-I1855)= 2,"2", IF(('1 - Cover page'!$B$9-I1855)= 3,"3", IF(('1 - Cover page'!$B$9-I1855)= 4,"4", IF(('1 - Cover page'!$B$9-I1855)= 5,"5", IF(('1 - Cover page'!$B$9-I1855)= 6,"6", IF(('1 - Cover page'!$B$9-I1855)= 7,"7", IF(('1 - Cover page'!$B$9-I1855)= 8,"8", IF(('1 - Cover page'!$B$9-I1855)= 9,"9", IF(('1 - Cover page'!$B$9-I1855)= 10,"10", IF(('1 - Cover page'!$B$9-I1855)= 11,"11", IF(('1 - Cover page'!$B$9-I1855)= 12,"12", IF(('1 - Cover page'!$B$9-I1855)= 13,"13", IF(('1 - Cover page'!$B$9-I1855)= 14,"14", IF(('1 - Cover page'!$B$9-I1855)= 15,"15",  ""))))))))))))))))</f>
        <v>0</v>
      </c>
      <c r="AA1855" t="e">
        <f>VLOOKUP(E1855,'Age group'!$A$2:$B$7,2,TRUE)</f>
        <v>#N/A</v>
      </c>
    </row>
    <row r="1856" spans="1:27" ht="12.75" x14ac:dyDescent="0.2">
      <c r="A1856" s="30">
        <v>1853</v>
      </c>
      <c r="B1856" s="31"/>
      <c r="C1856" s="31"/>
      <c r="D1856" s="32"/>
      <c r="E1856" s="104"/>
      <c r="F1856" s="31"/>
      <c r="G1856" s="31"/>
      <c r="H1856" s="33"/>
      <c r="I1856" s="16"/>
      <c r="J1856" s="34"/>
      <c r="K1856" s="34"/>
      <c r="L1856" s="35"/>
      <c r="M1856" s="36"/>
      <c r="N1856" s="37"/>
      <c r="O1856" s="37"/>
      <c r="P1856" s="37"/>
      <c r="Q1856" s="38"/>
      <c r="R1856" s="38"/>
      <c r="S1856" s="37"/>
      <c r="T1856" s="39"/>
      <c r="U1856" s="39"/>
      <c r="V1856" s="40"/>
      <c r="X1856" t="str">
        <f>IF(('1 - Cover page'!$B$9-M1856)&lt;6,"&lt;=5 Days","&gt;5 Days")</f>
        <v>&lt;=5 Days</v>
      </c>
      <c r="Y1856" t="str">
        <f>IF(('1 - Cover page'!$B$9-M1856)=0,"0", IF(('1 - Cover page'!$B$9-M1856)= 1,"1", IF(('1 - Cover page'!$B$9-M1856)= 2,"2", IF(('1 - Cover page'!$B$9-M1856)= 3,"3", IF(('1 - Cover page'!$B$9-M1856)= 4,"4", IF(('1 - Cover page'!$B$9-M1856)= 5,"5", IF(('1 - Cover page'!$B$9-M1856)= 6,"6", IF(('1 - Cover page'!$B$9-M1856)= 7,"7", IF(('1 - Cover page'!$B$9-M1856)= 8,"8", IF(('1 - Cover page'!$B$9-M1856)= 9,"9", IF(('1 - Cover page'!$B$9-M1856)= 10,"10", IF(('1 - Cover page'!$B$9-M1856)= 11,"11", IF(('1 - Cover page'!$B$9-M1856)= 12,"12", IF(('1 - Cover page'!$B$9-M1856)= 13,"13", IF(('1 - Cover page'!$B$9-M1856)= 14,"14", IF(('1 - Cover page'!$B$9-M1856)= 15,"15",  ""))))))))))))))))</f>
        <v>0</v>
      </c>
      <c r="Z1856" t="str">
        <f>IF(('1 - Cover page'!$B$9-I1856)=0,"0", IF(('1 - Cover page'!$B$9-I1856)= 1,"1", IF(('1 - Cover page'!$B$9-I1856)= 2,"2", IF(('1 - Cover page'!$B$9-I1856)= 3,"3", IF(('1 - Cover page'!$B$9-I1856)= 4,"4", IF(('1 - Cover page'!$B$9-I1856)= 5,"5", IF(('1 - Cover page'!$B$9-I1856)= 6,"6", IF(('1 - Cover page'!$B$9-I1856)= 7,"7", IF(('1 - Cover page'!$B$9-I1856)= 8,"8", IF(('1 - Cover page'!$B$9-I1856)= 9,"9", IF(('1 - Cover page'!$B$9-I1856)= 10,"10", IF(('1 - Cover page'!$B$9-I1856)= 11,"11", IF(('1 - Cover page'!$B$9-I1856)= 12,"12", IF(('1 - Cover page'!$B$9-I1856)= 13,"13", IF(('1 - Cover page'!$B$9-I1856)= 14,"14", IF(('1 - Cover page'!$B$9-I1856)= 15,"15",  ""))))))))))))))))</f>
        <v>0</v>
      </c>
      <c r="AA1856" t="e">
        <f>VLOOKUP(E1856,'Age group'!$A$2:$B$7,2,TRUE)</f>
        <v>#N/A</v>
      </c>
    </row>
    <row r="1857" spans="1:27" ht="12.75" x14ac:dyDescent="0.2">
      <c r="A1857" s="30">
        <v>1854</v>
      </c>
      <c r="B1857" s="31"/>
      <c r="C1857" s="31"/>
      <c r="D1857" s="32"/>
      <c r="E1857" s="104"/>
      <c r="F1857" s="31"/>
      <c r="G1857" s="31"/>
      <c r="H1857" s="33"/>
      <c r="I1857" s="16"/>
      <c r="J1857" s="34"/>
      <c r="K1857" s="34"/>
      <c r="L1857" s="35"/>
      <c r="M1857" s="36"/>
      <c r="N1857" s="37"/>
      <c r="O1857" s="37"/>
      <c r="P1857" s="37"/>
      <c r="Q1857" s="38"/>
      <c r="R1857" s="38"/>
      <c r="S1857" s="37"/>
      <c r="T1857" s="39"/>
      <c r="U1857" s="39"/>
      <c r="V1857" s="40"/>
      <c r="X1857" t="str">
        <f>IF(('1 - Cover page'!$B$9-M1857)&lt;6,"&lt;=5 Days","&gt;5 Days")</f>
        <v>&lt;=5 Days</v>
      </c>
      <c r="Y1857" t="str">
        <f>IF(('1 - Cover page'!$B$9-M1857)=0,"0", IF(('1 - Cover page'!$B$9-M1857)= 1,"1", IF(('1 - Cover page'!$B$9-M1857)= 2,"2", IF(('1 - Cover page'!$B$9-M1857)= 3,"3", IF(('1 - Cover page'!$B$9-M1857)= 4,"4", IF(('1 - Cover page'!$B$9-M1857)= 5,"5", IF(('1 - Cover page'!$B$9-M1857)= 6,"6", IF(('1 - Cover page'!$B$9-M1857)= 7,"7", IF(('1 - Cover page'!$B$9-M1857)= 8,"8", IF(('1 - Cover page'!$B$9-M1857)= 9,"9", IF(('1 - Cover page'!$B$9-M1857)= 10,"10", IF(('1 - Cover page'!$B$9-M1857)= 11,"11", IF(('1 - Cover page'!$B$9-M1857)= 12,"12", IF(('1 - Cover page'!$B$9-M1857)= 13,"13", IF(('1 - Cover page'!$B$9-M1857)= 14,"14", IF(('1 - Cover page'!$B$9-M1857)= 15,"15",  ""))))))))))))))))</f>
        <v>0</v>
      </c>
      <c r="Z1857" t="str">
        <f>IF(('1 - Cover page'!$B$9-I1857)=0,"0", IF(('1 - Cover page'!$B$9-I1857)= 1,"1", IF(('1 - Cover page'!$B$9-I1857)= 2,"2", IF(('1 - Cover page'!$B$9-I1857)= 3,"3", IF(('1 - Cover page'!$B$9-I1857)= 4,"4", IF(('1 - Cover page'!$B$9-I1857)= 5,"5", IF(('1 - Cover page'!$B$9-I1857)= 6,"6", IF(('1 - Cover page'!$B$9-I1857)= 7,"7", IF(('1 - Cover page'!$B$9-I1857)= 8,"8", IF(('1 - Cover page'!$B$9-I1857)= 9,"9", IF(('1 - Cover page'!$B$9-I1857)= 10,"10", IF(('1 - Cover page'!$B$9-I1857)= 11,"11", IF(('1 - Cover page'!$B$9-I1857)= 12,"12", IF(('1 - Cover page'!$B$9-I1857)= 13,"13", IF(('1 - Cover page'!$B$9-I1857)= 14,"14", IF(('1 - Cover page'!$B$9-I1857)= 15,"15",  ""))))))))))))))))</f>
        <v>0</v>
      </c>
      <c r="AA1857" t="e">
        <f>VLOOKUP(E1857,'Age group'!$A$2:$B$7,2,TRUE)</f>
        <v>#N/A</v>
      </c>
    </row>
    <row r="1858" spans="1:27" ht="12.75" x14ac:dyDescent="0.2">
      <c r="A1858" s="30">
        <v>1855</v>
      </c>
      <c r="B1858" s="31"/>
      <c r="C1858" s="31"/>
      <c r="D1858" s="32"/>
      <c r="E1858" s="104"/>
      <c r="F1858" s="31"/>
      <c r="G1858" s="31"/>
      <c r="H1858" s="33"/>
      <c r="I1858" s="16"/>
      <c r="J1858" s="34"/>
      <c r="K1858" s="34"/>
      <c r="L1858" s="35"/>
      <c r="M1858" s="36"/>
      <c r="N1858" s="37"/>
      <c r="O1858" s="37"/>
      <c r="P1858" s="37"/>
      <c r="Q1858" s="38"/>
      <c r="R1858" s="38"/>
      <c r="S1858" s="37"/>
      <c r="T1858" s="39"/>
      <c r="U1858" s="39"/>
      <c r="V1858" s="40"/>
      <c r="X1858" t="str">
        <f>IF(('1 - Cover page'!$B$9-M1858)&lt;6,"&lt;=5 Days","&gt;5 Days")</f>
        <v>&lt;=5 Days</v>
      </c>
      <c r="Y1858" t="str">
        <f>IF(('1 - Cover page'!$B$9-M1858)=0,"0", IF(('1 - Cover page'!$B$9-M1858)= 1,"1", IF(('1 - Cover page'!$B$9-M1858)= 2,"2", IF(('1 - Cover page'!$B$9-M1858)= 3,"3", IF(('1 - Cover page'!$B$9-M1858)= 4,"4", IF(('1 - Cover page'!$B$9-M1858)= 5,"5", IF(('1 - Cover page'!$B$9-M1858)= 6,"6", IF(('1 - Cover page'!$B$9-M1858)= 7,"7", IF(('1 - Cover page'!$B$9-M1858)= 8,"8", IF(('1 - Cover page'!$B$9-M1858)= 9,"9", IF(('1 - Cover page'!$B$9-M1858)= 10,"10", IF(('1 - Cover page'!$B$9-M1858)= 11,"11", IF(('1 - Cover page'!$B$9-M1858)= 12,"12", IF(('1 - Cover page'!$B$9-M1858)= 13,"13", IF(('1 - Cover page'!$B$9-M1858)= 14,"14", IF(('1 - Cover page'!$B$9-M1858)= 15,"15",  ""))))))))))))))))</f>
        <v>0</v>
      </c>
      <c r="Z1858" t="str">
        <f>IF(('1 - Cover page'!$B$9-I1858)=0,"0", IF(('1 - Cover page'!$B$9-I1858)= 1,"1", IF(('1 - Cover page'!$B$9-I1858)= 2,"2", IF(('1 - Cover page'!$B$9-I1858)= 3,"3", IF(('1 - Cover page'!$B$9-I1858)= 4,"4", IF(('1 - Cover page'!$B$9-I1858)= 5,"5", IF(('1 - Cover page'!$B$9-I1858)= 6,"6", IF(('1 - Cover page'!$B$9-I1858)= 7,"7", IF(('1 - Cover page'!$B$9-I1858)= 8,"8", IF(('1 - Cover page'!$B$9-I1858)= 9,"9", IF(('1 - Cover page'!$B$9-I1858)= 10,"10", IF(('1 - Cover page'!$B$9-I1858)= 11,"11", IF(('1 - Cover page'!$B$9-I1858)= 12,"12", IF(('1 - Cover page'!$B$9-I1858)= 13,"13", IF(('1 - Cover page'!$B$9-I1858)= 14,"14", IF(('1 - Cover page'!$B$9-I1858)= 15,"15",  ""))))))))))))))))</f>
        <v>0</v>
      </c>
      <c r="AA1858" t="e">
        <f>VLOOKUP(E1858,'Age group'!$A$2:$B$7,2,TRUE)</f>
        <v>#N/A</v>
      </c>
    </row>
    <row r="1859" spans="1:27" ht="12.75" x14ac:dyDescent="0.2">
      <c r="A1859" s="30">
        <v>1856</v>
      </c>
      <c r="B1859" s="31"/>
      <c r="C1859" s="31"/>
      <c r="D1859" s="32"/>
      <c r="E1859" s="104"/>
      <c r="F1859" s="31"/>
      <c r="G1859" s="31"/>
      <c r="H1859" s="33"/>
      <c r="I1859" s="16"/>
      <c r="J1859" s="34"/>
      <c r="K1859" s="34"/>
      <c r="L1859" s="35"/>
      <c r="M1859" s="36"/>
      <c r="N1859" s="37"/>
      <c r="O1859" s="37"/>
      <c r="P1859" s="37"/>
      <c r="Q1859" s="38"/>
      <c r="R1859" s="38"/>
      <c r="S1859" s="37"/>
      <c r="T1859" s="39"/>
      <c r="U1859" s="39"/>
      <c r="V1859" s="40"/>
      <c r="X1859" t="str">
        <f>IF(('1 - Cover page'!$B$9-M1859)&lt;6,"&lt;=5 Days","&gt;5 Days")</f>
        <v>&lt;=5 Days</v>
      </c>
      <c r="Y1859" t="str">
        <f>IF(('1 - Cover page'!$B$9-M1859)=0,"0", IF(('1 - Cover page'!$B$9-M1859)= 1,"1", IF(('1 - Cover page'!$B$9-M1859)= 2,"2", IF(('1 - Cover page'!$B$9-M1859)= 3,"3", IF(('1 - Cover page'!$B$9-M1859)= 4,"4", IF(('1 - Cover page'!$B$9-M1859)= 5,"5", IF(('1 - Cover page'!$B$9-M1859)= 6,"6", IF(('1 - Cover page'!$B$9-M1859)= 7,"7", IF(('1 - Cover page'!$B$9-M1859)= 8,"8", IF(('1 - Cover page'!$B$9-M1859)= 9,"9", IF(('1 - Cover page'!$B$9-M1859)= 10,"10", IF(('1 - Cover page'!$B$9-M1859)= 11,"11", IF(('1 - Cover page'!$B$9-M1859)= 12,"12", IF(('1 - Cover page'!$B$9-M1859)= 13,"13", IF(('1 - Cover page'!$B$9-M1859)= 14,"14", IF(('1 - Cover page'!$B$9-M1859)= 15,"15",  ""))))))))))))))))</f>
        <v>0</v>
      </c>
      <c r="Z1859" t="str">
        <f>IF(('1 - Cover page'!$B$9-I1859)=0,"0", IF(('1 - Cover page'!$B$9-I1859)= 1,"1", IF(('1 - Cover page'!$B$9-I1859)= 2,"2", IF(('1 - Cover page'!$B$9-I1859)= 3,"3", IF(('1 - Cover page'!$B$9-I1859)= 4,"4", IF(('1 - Cover page'!$B$9-I1859)= 5,"5", IF(('1 - Cover page'!$B$9-I1859)= 6,"6", IF(('1 - Cover page'!$B$9-I1859)= 7,"7", IF(('1 - Cover page'!$B$9-I1859)= 8,"8", IF(('1 - Cover page'!$B$9-I1859)= 9,"9", IF(('1 - Cover page'!$B$9-I1859)= 10,"10", IF(('1 - Cover page'!$B$9-I1859)= 11,"11", IF(('1 - Cover page'!$B$9-I1859)= 12,"12", IF(('1 - Cover page'!$B$9-I1859)= 13,"13", IF(('1 - Cover page'!$B$9-I1859)= 14,"14", IF(('1 - Cover page'!$B$9-I1859)= 15,"15",  ""))))))))))))))))</f>
        <v>0</v>
      </c>
      <c r="AA1859" t="e">
        <f>VLOOKUP(E1859,'Age group'!$A$2:$B$7,2,TRUE)</f>
        <v>#N/A</v>
      </c>
    </row>
    <row r="1860" spans="1:27" ht="12.75" x14ac:dyDescent="0.2">
      <c r="A1860" s="30">
        <v>1857</v>
      </c>
      <c r="B1860" s="31"/>
      <c r="C1860" s="31"/>
      <c r="D1860" s="32"/>
      <c r="E1860" s="104"/>
      <c r="F1860" s="31"/>
      <c r="G1860" s="31"/>
      <c r="H1860" s="33"/>
      <c r="I1860" s="16"/>
      <c r="J1860" s="34"/>
      <c r="K1860" s="34"/>
      <c r="L1860" s="35"/>
      <c r="M1860" s="36"/>
      <c r="N1860" s="37"/>
      <c r="O1860" s="37"/>
      <c r="P1860" s="37"/>
      <c r="Q1860" s="38"/>
      <c r="R1860" s="38"/>
      <c r="S1860" s="37"/>
      <c r="T1860" s="39"/>
      <c r="U1860" s="39"/>
      <c r="V1860" s="40"/>
      <c r="X1860" t="str">
        <f>IF(('1 - Cover page'!$B$9-M1860)&lt;6,"&lt;=5 Days","&gt;5 Days")</f>
        <v>&lt;=5 Days</v>
      </c>
      <c r="Y1860" t="str">
        <f>IF(('1 - Cover page'!$B$9-M1860)=0,"0", IF(('1 - Cover page'!$B$9-M1860)= 1,"1", IF(('1 - Cover page'!$B$9-M1860)= 2,"2", IF(('1 - Cover page'!$B$9-M1860)= 3,"3", IF(('1 - Cover page'!$B$9-M1860)= 4,"4", IF(('1 - Cover page'!$B$9-M1860)= 5,"5", IF(('1 - Cover page'!$B$9-M1860)= 6,"6", IF(('1 - Cover page'!$B$9-M1860)= 7,"7", IF(('1 - Cover page'!$B$9-M1860)= 8,"8", IF(('1 - Cover page'!$B$9-M1860)= 9,"9", IF(('1 - Cover page'!$B$9-M1860)= 10,"10", IF(('1 - Cover page'!$B$9-M1860)= 11,"11", IF(('1 - Cover page'!$B$9-M1860)= 12,"12", IF(('1 - Cover page'!$B$9-M1860)= 13,"13", IF(('1 - Cover page'!$B$9-M1860)= 14,"14", IF(('1 - Cover page'!$B$9-M1860)= 15,"15",  ""))))))))))))))))</f>
        <v>0</v>
      </c>
      <c r="Z1860" t="str">
        <f>IF(('1 - Cover page'!$B$9-I1860)=0,"0", IF(('1 - Cover page'!$B$9-I1860)= 1,"1", IF(('1 - Cover page'!$B$9-I1860)= 2,"2", IF(('1 - Cover page'!$B$9-I1860)= 3,"3", IF(('1 - Cover page'!$B$9-I1860)= 4,"4", IF(('1 - Cover page'!$B$9-I1860)= 5,"5", IF(('1 - Cover page'!$B$9-I1860)= 6,"6", IF(('1 - Cover page'!$B$9-I1860)= 7,"7", IF(('1 - Cover page'!$B$9-I1860)= 8,"8", IF(('1 - Cover page'!$B$9-I1860)= 9,"9", IF(('1 - Cover page'!$B$9-I1860)= 10,"10", IF(('1 - Cover page'!$B$9-I1860)= 11,"11", IF(('1 - Cover page'!$B$9-I1860)= 12,"12", IF(('1 - Cover page'!$B$9-I1860)= 13,"13", IF(('1 - Cover page'!$B$9-I1860)= 14,"14", IF(('1 - Cover page'!$B$9-I1860)= 15,"15",  ""))))))))))))))))</f>
        <v>0</v>
      </c>
      <c r="AA1860" t="e">
        <f>VLOOKUP(E1860,'Age group'!$A$2:$B$7,2,TRUE)</f>
        <v>#N/A</v>
      </c>
    </row>
    <row r="1861" spans="1:27" ht="12.75" x14ac:dyDescent="0.2">
      <c r="A1861" s="30">
        <v>1858</v>
      </c>
      <c r="B1861" s="31"/>
      <c r="C1861" s="31"/>
      <c r="D1861" s="32"/>
      <c r="E1861" s="104"/>
      <c r="F1861" s="31"/>
      <c r="G1861" s="31"/>
      <c r="H1861" s="33"/>
      <c r="I1861" s="16"/>
      <c r="J1861" s="34"/>
      <c r="K1861" s="34"/>
      <c r="L1861" s="35"/>
      <c r="M1861" s="36"/>
      <c r="N1861" s="37"/>
      <c r="O1861" s="37"/>
      <c r="P1861" s="37"/>
      <c r="Q1861" s="38"/>
      <c r="R1861" s="38"/>
      <c r="S1861" s="37"/>
      <c r="T1861" s="39"/>
      <c r="U1861" s="39"/>
      <c r="V1861" s="40"/>
      <c r="X1861" t="str">
        <f>IF(('1 - Cover page'!$B$9-M1861)&lt;6,"&lt;=5 Days","&gt;5 Days")</f>
        <v>&lt;=5 Days</v>
      </c>
      <c r="Y1861" t="str">
        <f>IF(('1 - Cover page'!$B$9-M1861)=0,"0", IF(('1 - Cover page'!$B$9-M1861)= 1,"1", IF(('1 - Cover page'!$B$9-M1861)= 2,"2", IF(('1 - Cover page'!$B$9-M1861)= 3,"3", IF(('1 - Cover page'!$B$9-M1861)= 4,"4", IF(('1 - Cover page'!$B$9-M1861)= 5,"5", IF(('1 - Cover page'!$B$9-M1861)= 6,"6", IF(('1 - Cover page'!$B$9-M1861)= 7,"7", IF(('1 - Cover page'!$B$9-M1861)= 8,"8", IF(('1 - Cover page'!$B$9-M1861)= 9,"9", IF(('1 - Cover page'!$B$9-M1861)= 10,"10", IF(('1 - Cover page'!$B$9-M1861)= 11,"11", IF(('1 - Cover page'!$B$9-M1861)= 12,"12", IF(('1 - Cover page'!$B$9-M1861)= 13,"13", IF(('1 - Cover page'!$B$9-M1861)= 14,"14", IF(('1 - Cover page'!$B$9-M1861)= 15,"15",  ""))))))))))))))))</f>
        <v>0</v>
      </c>
      <c r="Z1861" t="str">
        <f>IF(('1 - Cover page'!$B$9-I1861)=0,"0", IF(('1 - Cover page'!$B$9-I1861)= 1,"1", IF(('1 - Cover page'!$B$9-I1861)= 2,"2", IF(('1 - Cover page'!$B$9-I1861)= 3,"3", IF(('1 - Cover page'!$B$9-I1861)= 4,"4", IF(('1 - Cover page'!$B$9-I1861)= 5,"5", IF(('1 - Cover page'!$B$9-I1861)= 6,"6", IF(('1 - Cover page'!$B$9-I1861)= 7,"7", IF(('1 - Cover page'!$B$9-I1861)= 8,"8", IF(('1 - Cover page'!$B$9-I1861)= 9,"9", IF(('1 - Cover page'!$B$9-I1861)= 10,"10", IF(('1 - Cover page'!$B$9-I1861)= 11,"11", IF(('1 - Cover page'!$B$9-I1861)= 12,"12", IF(('1 - Cover page'!$B$9-I1861)= 13,"13", IF(('1 - Cover page'!$B$9-I1861)= 14,"14", IF(('1 - Cover page'!$B$9-I1861)= 15,"15",  ""))))))))))))))))</f>
        <v>0</v>
      </c>
      <c r="AA1861" t="e">
        <f>VLOOKUP(E1861,'Age group'!$A$2:$B$7,2,TRUE)</f>
        <v>#N/A</v>
      </c>
    </row>
    <row r="1862" spans="1:27" ht="12.75" x14ac:dyDescent="0.2">
      <c r="A1862" s="30">
        <v>1859</v>
      </c>
      <c r="B1862" s="31"/>
      <c r="C1862" s="31"/>
      <c r="D1862" s="32"/>
      <c r="E1862" s="104"/>
      <c r="F1862" s="31"/>
      <c r="G1862" s="31"/>
      <c r="H1862" s="33"/>
      <c r="I1862" s="16"/>
      <c r="J1862" s="34"/>
      <c r="K1862" s="34"/>
      <c r="L1862" s="35"/>
      <c r="M1862" s="36"/>
      <c r="N1862" s="37"/>
      <c r="O1862" s="37"/>
      <c r="P1862" s="37"/>
      <c r="Q1862" s="38"/>
      <c r="R1862" s="38"/>
      <c r="S1862" s="37"/>
      <c r="T1862" s="39"/>
      <c r="U1862" s="39"/>
      <c r="V1862" s="40"/>
      <c r="X1862" t="str">
        <f>IF(('1 - Cover page'!$B$9-M1862)&lt;6,"&lt;=5 Days","&gt;5 Days")</f>
        <v>&lt;=5 Days</v>
      </c>
      <c r="Y1862" t="str">
        <f>IF(('1 - Cover page'!$B$9-M1862)=0,"0", IF(('1 - Cover page'!$B$9-M1862)= 1,"1", IF(('1 - Cover page'!$B$9-M1862)= 2,"2", IF(('1 - Cover page'!$B$9-M1862)= 3,"3", IF(('1 - Cover page'!$B$9-M1862)= 4,"4", IF(('1 - Cover page'!$B$9-M1862)= 5,"5", IF(('1 - Cover page'!$B$9-M1862)= 6,"6", IF(('1 - Cover page'!$B$9-M1862)= 7,"7", IF(('1 - Cover page'!$B$9-M1862)= 8,"8", IF(('1 - Cover page'!$B$9-M1862)= 9,"9", IF(('1 - Cover page'!$B$9-M1862)= 10,"10", IF(('1 - Cover page'!$B$9-M1862)= 11,"11", IF(('1 - Cover page'!$B$9-M1862)= 12,"12", IF(('1 - Cover page'!$B$9-M1862)= 13,"13", IF(('1 - Cover page'!$B$9-M1862)= 14,"14", IF(('1 - Cover page'!$B$9-M1862)= 15,"15",  ""))))))))))))))))</f>
        <v>0</v>
      </c>
      <c r="Z1862" t="str">
        <f>IF(('1 - Cover page'!$B$9-I1862)=0,"0", IF(('1 - Cover page'!$B$9-I1862)= 1,"1", IF(('1 - Cover page'!$B$9-I1862)= 2,"2", IF(('1 - Cover page'!$B$9-I1862)= 3,"3", IF(('1 - Cover page'!$B$9-I1862)= 4,"4", IF(('1 - Cover page'!$B$9-I1862)= 5,"5", IF(('1 - Cover page'!$B$9-I1862)= 6,"6", IF(('1 - Cover page'!$B$9-I1862)= 7,"7", IF(('1 - Cover page'!$B$9-I1862)= 8,"8", IF(('1 - Cover page'!$B$9-I1862)= 9,"9", IF(('1 - Cover page'!$B$9-I1862)= 10,"10", IF(('1 - Cover page'!$B$9-I1862)= 11,"11", IF(('1 - Cover page'!$B$9-I1862)= 12,"12", IF(('1 - Cover page'!$B$9-I1862)= 13,"13", IF(('1 - Cover page'!$B$9-I1862)= 14,"14", IF(('1 - Cover page'!$B$9-I1862)= 15,"15",  ""))))))))))))))))</f>
        <v>0</v>
      </c>
      <c r="AA1862" t="e">
        <f>VLOOKUP(E1862,'Age group'!$A$2:$B$7,2,TRUE)</f>
        <v>#N/A</v>
      </c>
    </row>
    <row r="1863" spans="1:27" ht="12.75" x14ac:dyDescent="0.2">
      <c r="A1863" s="30">
        <v>1860</v>
      </c>
      <c r="B1863" s="31"/>
      <c r="C1863" s="31"/>
      <c r="D1863" s="32"/>
      <c r="E1863" s="104"/>
      <c r="F1863" s="31"/>
      <c r="G1863" s="31"/>
      <c r="H1863" s="33"/>
      <c r="I1863" s="16"/>
      <c r="J1863" s="34"/>
      <c r="K1863" s="34"/>
      <c r="L1863" s="35"/>
      <c r="M1863" s="36"/>
      <c r="N1863" s="37"/>
      <c r="O1863" s="37"/>
      <c r="P1863" s="37"/>
      <c r="Q1863" s="38"/>
      <c r="R1863" s="38"/>
      <c r="S1863" s="37"/>
      <c r="T1863" s="39"/>
      <c r="U1863" s="39"/>
      <c r="V1863" s="40"/>
      <c r="X1863" t="str">
        <f>IF(('1 - Cover page'!$B$9-M1863)&lt;6,"&lt;=5 Days","&gt;5 Days")</f>
        <v>&lt;=5 Days</v>
      </c>
      <c r="Y1863" t="str">
        <f>IF(('1 - Cover page'!$B$9-M1863)=0,"0", IF(('1 - Cover page'!$B$9-M1863)= 1,"1", IF(('1 - Cover page'!$B$9-M1863)= 2,"2", IF(('1 - Cover page'!$B$9-M1863)= 3,"3", IF(('1 - Cover page'!$B$9-M1863)= 4,"4", IF(('1 - Cover page'!$B$9-M1863)= 5,"5", IF(('1 - Cover page'!$B$9-M1863)= 6,"6", IF(('1 - Cover page'!$B$9-M1863)= 7,"7", IF(('1 - Cover page'!$B$9-M1863)= 8,"8", IF(('1 - Cover page'!$B$9-M1863)= 9,"9", IF(('1 - Cover page'!$B$9-M1863)= 10,"10", IF(('1 - Cover page'!$B$9-M1863)= 11,"11", IF(('1 - Cover page'!$B$9-M1863)= 12,"12", IF(('1 - Cover page'!$B$9-M1863)= 13,"13", IF(('1 - Cover page'!$B$9-M1863)= 14,"14", IF(('1 - Cover page'!$B$9-M1863)= 15,"15",  ""))))))))))))))))</f>
        <v>0</v>
      </c>
      <c r="Z1863" t="str">
        <f>IF(('1 - Cover page'!$B$9-I1863)=0,"0", IF(('1 - Cover page'!$B$9-I1863)= 1,"1", IF(('1 - Cover page'!$B$9-I1863)= 2,"2", IF(('1 - Cover page'!$B$9-I1863)= 3,"3", IF(('1 - Cover page'!$B$9-I1863)= 4,"4", IF(('1 - Cover page'!$B$9-I1863)= 5,"5", IF(('1 - Cover page'!$B$9-I1863)= 6,"6", IF(('1 - Cover page'!$B$9-I1863)= 7,"7", IF(('1 - Cover page'!$B$9-I1863)= 8,"8", IF(('1 - Cover page'!$B$9-I1863)= 9,"9", IF(('1 - Cover page'!$B$9-I1863)= 10,"10", IF(('1 - Cover page'!$B$9-I1863)= 11,"11", IF(('1 - Cover page'!$B$9-I1863)= 12,"12", IF(('1 - Cover page'!$B$9-I1863)= 13,"13", IF(('1 - Cover page'!$B$9-I1863)= 14,"14", IF(('1 - Cover page'!$B$9-I1863)= 15,"15",  ""))))))))))))))))</f>
        <v>0</v>
      </c>
      <c r="AA1863" t="e">
        <f>VLOOKUP(E1863,'Age group'!$A$2:$B$7,2,TRUE)</f>
        <v>#N/A</v>
      </c>
    </row>
    <row r="1864" spans="1:27" ht="12.75" x14ac:dyDescent="0.2">
      <c r="A1864" s="30">
        <v>1861</v>
      </c>
      <c r="B1864" s="31"/>
      <c r="C1864" s="31"/>
      <c r="D1864" s="32"/>
      <c r="E1864" s="104"/>
      <c r="F1864" s="31"/>
      <c r="G1864" s="31"/>
      <c r="H1864" s="33"/>
      <c r="I1864" s="16"/>
      <c r="J1864" s="34"/>
      <c r="K1864" s="34"/>
      <c r="L1864" s="35"/>
      <c r="M1864" s="36"/>
      <c r="N1864" s="37"/>
      <c r="O1864" s="37"/>
      <c r="P1864" s="37"/>
      <c r="Q1864" s="38"/>
      <c r="R1864" s="38"/>
      <c r="S1864" s="37"/>
      <c r="T1864" s="39"/>
      <c r="U1864" s="39"/>
      <c r="V1864" s="40"/>
      <c r="X1864" t="str">
        <f>IF(('1 - Cover page'!$B$9-M1864)&lt;6,"&lt;=5 Days","&gt;5 Days")</f>
        <v>&lt;=5 Days</v>
      </c>
      <c r="Y1864" t="str">
        <f>IF(('1 - Cover page'!$B$9-M1864)=0,"0", IF(('1 - Cover page'!$B$9-M1864)= 1,"1", IF(('1 - Cover page'!$B$9-M1864)= 2,"2", IF(('1 - Cover page'!$B$9-M1864)= 3,"3", IF(('1 - Cover page'!$B$9-M1864)= 4,"4", IF(('1 - Cover page'!$B$9-M1864)= 5,"5", IF(('1 - Cover page'!$B$9-M1864)= 6,"6", IF(('1 - Cover page'!$B$9-M1864)= 7,"7", IF(('1 - Cover page'!$B$9-M1864)= 8,"8", IF(('1 - Cover page'!$B$9-M1864)= 9,"9", IF(('1 - Cover page'!$B$9-M1864)= 10,"10", IF(('1 - Cover page'!$B$9-M1864)= 11,"11", IF(('1 - Cover page'!$B$9-M1864)= 12,"12", IF(('1 - Cover page'!$B$9-M1864)= 13,"13", IF(('1 - Cover page'!$B$9-M1864)= 14,"14", IF(('1 - Cover page'!$B$9-M1864)= 15,"15",  ""))))))))))))))))</f>
        <v>0</v>
      </c>
      <c r="Z1864" t="str">
        <f>IF(('1 - Cover page'!$B$9-I1864)=0,"0", IF(('1 - Cover page'!$B$9-I1864)= 1,"1", IF(('1 - Cover page'!$B$9-I1864)= 2,"2", IF(('1 - Cover page'!$B$9-I1864)= 3,"3", IF(('1 - Cover page'!$B$9-I1864)= 4,"4", IF(('1 - Cover page'!$B$9-I1864)= 5,"5", IF(('1 - Cover page'!$B$9-I1864)= 6,"6", IF(('1 - Cover page'!$B$9-I1864)= 7,"7", IF(('1 - Cover page'!$B$9-I1864)= 8,"8", IF(('1 - Cover page'!$B$9-I1864)= 9,"9", IF(('1 - Cover page'!$B$9-I1864)= 10,"10", IF(('1 - Cover page'!$B$9-I1864)= 11,"11", IF(('1 - Cover page'!$B$9-I1864)= 12,"12", IF(('1 - Cover page'!$B$9-I1864)= 13,"13", IF(('1 - Cover page'!$B$9-I1864)= 14,"14", IF(('1 - Cover page'!$B$9-I1864)= 15,"15",  ""))))))))))))))))</f>
        <v>0</v>
      </c>
      <c r="AA1864" t="e">
        <f>VLOOKUP(E1864,'Age group'!$A$2:$B$7,2,TRUE)</f>
        <v>#N/A</v>
      </c>
    </row>
    <row r="1865" spans="1:27" ht="12.75" x14ac:dyDescent="0.2">
      <c r="A1865" s="30">
        <v>1862</v>
      </c>
      <c r="B1865" s="31"/>
      <c r="C1865" s="31"/>
      <c r="D1865" s="32"/>
      <c r="E1865" s="104"/>
      <c r="F1865" s="31"/>
      <c r="G1865" s="31"/>
      <c r="H1865" s="33"/>
      <c r="I1865" s="16"/>
      <c r="J1865" s="34"/>
      <c r="K1865" s="34"/>
      <c r="L1865" s="35"/>
      <c r="M1865" s="36"/>
      <c r="N1865" s="37"/>
      <c r="O1865" s="37"/>
      <c r="P1865" s="37"/>
      <c r="Q1865" s="38"/>
      <c r="R1865" s="38"/>
      <c r="S1865" s="37"/>
      <c r="T1865" s="39"/>
      <c r="U1865" s="39"/>
      <c r="V1865" s="40"/>
      <c r="X1865" t="str">
        <f>IF(('1 - Cover page'!$B$9-M1865)&lt;6,"&lt;=5 Days","&gt;5 Days")</f>
        <v>&lt;=5 Days</v>
      </c>
      <c r="Y1865" t="str">
        <f>IF(('1 - Cover page'!$B$9-M1865)=0,"0", IF(('1 - Cover page'!$B$9-M1865)= 1,"1", IF(('1 - Cover page'!$B$9-M1865)= 2,"2", IF(('1 - Cover page'!$B$9-M1865)= 3,"3", IF(('1 - Cover page'!$B$9-M1865)= 4,"4", IF(('1 - Cover page'!$B$9-M1865)= 5,"5", IF(('1 - Cover page'!$B$9-M1865)= 6,"6", IF(('1 - Cover page'!$B$9-M1865)= 7,"7", IF(('1 - Cover page'!$B$9-M1865)= 8,"8", IF(('1 - Cover page'!$B$9-M1865)= 9,"9", IF(('1 - Cover page'!$B$9-M1865)= 10,"10", IF(('1 - Cover page'!$B$9-M1865)= 11,"11", IF(('1 - Cover page'!$B$9-M1865)= 12,"12", IF(('1 - Cover page'!$B$9-M1865)= 13,"13", IF(('1 - Cover page'!$B$9-M1865)= 14,"14", IF(('1 - Cover page'!$B$9-M1865)= 15,"15",  ""))))))))))))))))</f>
        <v>0</v>
      </c>
      <c r="Z1865" t="str">
        <f>IF(('1 - Cover page'!$B$9-I1865)=0,"0", IF(('1 - Cover page'!$B$9-I1865)= 1,"1", IF(('1 - Cover page'!$B$9-I1865)= 2,"2", IF(('1 - Cover page'!$B$9-I1865)= 3,"3", IF(('1 - Cover page'!$B$9-I1865)= 4,"4", IF(('1 - Cover page'!$B$9-I1865)= 5,"5", IF(('1 - Cover page'!$B$9-I1865)= 6,"6", IF(('1 - Cover page'!$B$9-I1865)= 7,"7", IF(('1 - Cover page'!$B$9-I1865)= 8,"8", IF(('1 - Cover page'!$B$9-I1865)= 9,"9", IF(('1 - Cover page'!$B$9-I1865)= 10,"10", IF(('1 - Cover page'!$B$9-I1865)= 11,"11", IF(('1 - Cover page'!$B$9-I1865)= 12,"12", IF(('1 - Cover page'!$B$9-I1865)= 13,"13", IF(('1 - Cover page'!$B$9-I1865)= 14,"14", IF(('1 - Cover page'!$B$9-I1865)= 15,"15",  ""))))))))))))))))</f>
        <v>0</v>
      </c>
      <c r="AA1865" t="e">
        <f>VLOOKUP(E1865,'Age group'!$A$2:$B$7,2,TRUE)</f>
        <v>#N/A</v>
      </c>
    </row>
    <row r="1866" spans="1:27" ht="12.75" x14ac:dyDescent="0.2">
      <c r="A1866" s="30">
        <v>1863</v>
      </c>
      <c r="B1866" s="31"/>
      <c r="C1866" s="31"/>
      <c r="D1866" s="32"/>
      <c r="E1866" s="104"/>
      <c r="F1866" s="31"/>
      <c r="G1866" s="31"/>
      <c r="H1866" s="33"/>
      <c r="I1866" s="16"/>
      <c r="J1866" s="34"/>
      <c r="K1866" s="34"/>
      <c r="L1866" s="35"/>
      <c r="M1866" s="36"/>
      <c r="N1866" s="37"/>
      <c r="O1866" s="37"/>
      <c r="P1866" s="37"/>
      <c r="Q1866" s="38"/>
      <c r="R1866" s="38"/>
      <c r="S1866" s="37"/>
      <c r="T1866" s="39"/>
      <c r="U1866" s="39"/>
      <c r="V1866" s="40"/>
      <c r="X1866" t="str">
        <f>IF(('1 - Cover page'!$B$9-M1866)&lt;6,"&lt;=5 Days","&gt;5 Days")</f>
        <v>&lt;=5 Days</v>
      </c>
      <c r="Y1866" t="str">
        <f>IF(('1 - Cover page'!$B$9-M1866)=0,"0", IF(('1 - Cover page'!$B$9-M1866)= 1,"1", IF(('1 - Cover page'!$B$9-M1866)= 2,"2", IF(('1 - Cover page'!$B$9-M1866)= 3,"3", IF(('1 - Cover page'!$B$9-M1866)= 4,"4", IF(('1 - Cover page'!$B$9-M1866)= 5,"5", IF(('1 - Cover page'!$B$9-M1866)= 6,"6", IF(('1 - Cover page'!$B$9-M1866)= 7,"7", IF(('1 - Cover page'!$B$9-M1866)= 8,"8", IF(('1 - Cover page'!$B$9-M1866)= 9,"9", IF(('1 - Cover page'!$B$9-M1866)= 10,"10", IF(('1 - Cover page'!$B$9-M1866)= 11,"11", IF(('1 - Cover page'!$B$9-M1866)= 12,"12", IF(('1 - Cover page'!$B$9-M1866)= 13,"13", IF(('1 - Cover page'!$B$9-M1866)= 14,"14", IF(('1 - Cover page'!$B$9-M1866)= 15,"15",  ""))))))))))))))))</f>
        <v>0</v>
      </c>
      <c r="Z1866" t="str">
        <f>IF(('1 - Cover page'!$B$9-I1866)=0,"0", IF(('1 - Cover page'!$B$9-I1866)= 1,"1", IF(('1 - Cover page'!$B$9-I1866)= 2,"2", IF(('1 - Cover page'!$B$9-I1866)= 3,"3", IF(('1 - Cover page'!$B$9-I1866)= 4,"4", IF(('1 - Cover page'!$B$9-I1866)= 5,"5", IF(('1 - Cover page'!$B$9-I1866)= 6,"6", IF(('1 - Cover page'!$B$9-I1866)= 7,"7", IF(('1 - Cover page'!$B$9-I1866)= 8,"8", IF(('1 - Cover page'!$B$9-I1866)= 9,"9", IF(('1 - Cover page'!$B$9-I1866)= 10,"10", IF(('1 - Cover page'!$B$9-I1866)= 11,"11", IF(('1 - Cover page'!$B$9-I1866)= 12,"12", IF(('1 - Cover page'!$B$9-I1866)= 13,"13", IF(('1 - Cover page'!$B$9-I1866)= 14,"14", IF(('1 - Cover page'!$B$9-I1866)= 15,"15",  ""))))))))))))))))</f>
        <v>0</v>
      </c>
      <c r="AA1866" t="e">
        <f>VLOOKUP(E1866,'Age group'!$A$2:$B$7,2,TRUE)</f>
        <v>#N/A</v>
      </c>
    </row>
    <row r="1867" spans="1:27" ht="12.75" x14ac:dyDescent="0.2">
      <c r="A1867" s="30">
        <v>1864</v>
      </c>
      <c r="B1867" s="31"/>
      <c r="C1867" s="31"/>
      <c r="D1867" s="32"/>
      <c r="E1867" s="104"/>
      <c r="F1867" s="31"/>
      <c r="G1867" s="31"/>
      <c r="H1867" s="33"/>
      <c r="I1867" s="16"/>
      <c r="J1867" s="34"/>
      <c r="K1867" s="34"/>
      <c r="L1867" s="35"/>
      <c r="M1867" s="36"/>
      <c r="N1867" s="37"/>
      <c r="O1867" s="37"/>
      <c r="P1867" s="37"/>
      <c r="Q1867" s="38"/>
      <c r="R1867" s="38"/>
      <c r="S1867" s="37"/>
      <c r="T1867" s="39"/>
      <c r="U1867" s="39"/>
      <c r="V1867" s="40"/>
      <c r="X1867" t="str">
        <f>IF(('1 - Cover page'!$B$9-M1867)&lt;6,"&lt;=5 Days","&gt;5 Days")</f>
        <v>&lt;=5 Days</v>
      </c>
      <c r="Y1867" t="str">
        <f>IF(('1 - Cover page'!$B$9-M1867)=0,"0", IF(('1 - Cover page'!$B$9-M1867)= 1,"1", IF(('1 - Cover page'!$B$9-M1867)= 2,"2", IF(('1 - Cover page'!$B$9-M1867)= 3,"3", IF(('1 - Cover page'!$B$9-M1867)= 4,"4", IF(('1 - Cover page'!$B$9-M1867)= 5,"5", IF(('1 - Cover page'!$B$9-M1867)= 6,"6", IF(('1 - Cover page'!$B$9-M1867)= 7,"7", IF(('1 - Cover page'!$B$9-M1867)= 8,"8", IF(('1 - Cover page'!$B$9-M1867)= 9,"9", IF(('1 - Cover page'!$B$9-M1867)= 10,"10", IF(('1 - Cover page'!$B$9-M1867)= 11,"11", IF(('1 - Cover page'!$B$9-M1867)= 12,"12", IF(('1 - Cover page'!$B$9-M1867)= 13,"13", IF(('1 - Cover page'!$B$9-M1867)= 14,"14", IF(('1 - Cover page'!$B$9-M1867)= 15,"15",  ""))))))))))))))))</f>
        <v>0</v>
      </c>
      <c r="Z1867" t="str">
        <f>IF(('1 - Cover page'!$B$9-I1867)=0,"0", IF(('1 - Cover page'!$B$9-I1867)= 1,"1", IF(('1 - Cover page'!$B$9-I1867)= 2,"2", IF(('1 - Cover page'!$B$9-I1867)= 3,"3", IF(('1 - Cover page'!$B$9-I1867)= 4,"4", IF(('1 - Cover page'!$B$9-I1867)= 5,"5", IF(('1 - Cover page'!$B$9-I1867)= 6,"6", IF(('1 - Cover page'!$B$9-I1867)= 7,"7", IF(('1 - Cover page'!$B$9-I1867)= 8,"8", IF(('1 - Cover page'!$B$9-I1867)= 9,"9", IF(('1 - Cover page'!$B$9-I1867)= 10,"10", IF(('1 - Cover page'!$B$9-I1867)= 11,"11", IF(('1 - Cover page'!$B$9-I1867)= 12,"12", IF(('1 - Cover page'!$B$9-I1867)= 13,"13", IF(('1 - Cover page'!$B$9-I1867)= 14,"14", IF(('1 - Cover page'!$B$9-I1867)= 15,"15",  ""))))))))))))))))</f>
        <v>0</v>
      </c>
      <c r="AA1867" t="e">
        <f>VLOOKUP(E1867,'Age group'!$A$2:$B$7,2,TRUE)</f>
        <v>#N/A</v>
      </c>
    </row>
    <row r="1868" spans="1:27" ht="12.75" x14ac:dyDescent="0.2">
      <c r="A1868" s="30">
        <v>1865</v>
      </c>
      <c r="B1868" s="31"/>
      <c r="C1868" s="31"/>
      <c r="D1868" s="32"/>
      <c r="E1868" s="104"/>
      <c r="F1868" s="31"/>
      <c r="G1868" s="31"/>
      <c r="H1868" s="33"/>
      <c r="I1868" s="16"/>
      <c r="J1868" s="34"/>
      <c r="K1868" s="34"/>
      <c r="L1868" s="35"/>
      <c r="M1868" s="36"/>
      <c r="N1868" s="37"/>
      <c r="O1868" s="37"/>
      <c r="P1868" s="37"/>
      <c r="Q1868" s="38"/>
      <c r="R1868" s="38"/>
      <c r="S1868" s="37"/>
      <c r="T1868" s="39"/>
      <c r="U1868" s="39"/>
      <c r="V1868" s="40"/>
      <c r="X1868" t="str">
        <f>IF(('1 - Cover page'!$B$9-M1868)&lt;6,"&lt;=5 Days","&gt;5 Days")</f>
        <v>&lt;=5 Days</v>
      </c>
      <c r="Y1868" t="str">
        <f>IF(('1 - Cover page'!$B$9-M1868)=0,"0", IF(('1 - Cover page'!$B$9-M1868)= 1,"1", IF(('1 - Cover page'!$B$9-M1868)= 2,"2", IF(('1 - Cover page'!$B$9-M1868)= 3,"3", IF(('1 - Cover page'!$B$9-M1868)= 4,"4", IF(('1 - Cover page'!$B$9-M1868)= 5,"5", IF(('1 - Cover page'!$B$9-M1868)= 6,"6", IF(('1 - Cover page'!$B$9-M1868)= 7,"7", IF(('1 - Cover page'!$B$9-M1868)= 8,"8", IF(('1 - Cover page'!$B$9-M1868)= 9,"9", IF(('1 - Cover page'!$B$9-M1868)= 10,"10", IF(('1 - Cover page'!$B$9-M1868)= 11,"11", IF(('1 - Cover page'!$B$9-M1868)= 12,"12", IF(('1 - Cover page'!$B$9-M1868)= 13,"13", IF(('1 - Cover page'!$B$9-M1868)= 14,"14", IF(('1 - Cover page'!$B$9-M1868)= 15,"15",  ""))))))))))))))))</f>
        <v>0</v>
      </c>
      <c r="Z1868" t="str">
        <f>IF(('1 - Cover page'!$B$9-I1868)=0,"0", IF(('1 - Cover page'!$B$9-I1868)= 1,"1", IF(('1 - Cover page'!$B$9-I1868)= 2,"2", IF(('1 - Cover page'!$B$9-I1868)= 3,"3", IF(('1 - Cover page'!$B$9-I1868)= 4,"4", IF(('1 - Cover page'!$B$9-I1868)= 5,"5", IF(('1 - Cover page'!$B$9-I1868)= 6,"6", IF(('1 - Cover page'!$B$9-I1868)= 7,"7", IF(('1 - Cover page'!$B$9-I1868)= 8,"8", IF(('1 - Cover page'!$B$9-I1868)= 9,"9", IF(('1 - Cover page'!$B$9-I1868)= 10,"10", IF(('1 - Cover page'!$B$9-I1868)= 11,"11", IF(('1 - Cover page'!$B$9-I1868)= 12,"12", IF(('1 - Cover page'!$B$9-I1868)= 13,"13", IF(('1 - Cover page'!$B$9-I1868)= 14,"14", IF(('1 - Cover page'!$B$9-I1868)= 15,"15",  ""))))))))))))))))</f>
        <v>0</v>
      </c>
      <c r="AA1868" t="e">
        <f>VLOOKUP(E1868,'Age group'!$A$2:$B$7,2,TRUE)</f>
        <v>#N/A</v>
      </c>
    </row>
    <row r="1869" spans="1:27" ht="12.75" x14ac:dyDescent="0.2">
      <c r="A1869" s="30">
        <v>1866</v>
      </c>
      <c r="B1869" s="31"/>
      <c r="C1869" s="31"/>
      <c r="D1869" s="32"/>
      <c r="E1869" s="104"/>
      <c r="F1869" s="31"/>
      <c r="G1869" s="31"/>
      <c r="H1869" s="33"/>
      <c r="I1869" s="16"/>
      <c r="J1869" s="34"/>
      <c r="K1869" s="34"/>
      <c r="L1869" s="35"/>
      <c r="M1869" s="36"/>
      <c r="N1869" s="37"/>
      <c r="O1869" s="37"/>
      <c r="P1869" s="37"/>
      <c r="Q1869" s="38"/>
      <c r="R1869" s="38"/>
      <c r="S1869" s="37"/>
      <c r="T1869" s="39"/>
      <c r="U1869" s="39"/>
      <c r="V1869" s="40"/>
      <c r="X1869" t="str">
        <f>IF(('1 - Cover page'!$B$9-M1869)&lt;6,"&lt;=5 Days","&gt;5 Days")</f>
        <v>&lt;=5 Days</v>
      </c>
      <c r="Y1869" t="str">
        <f>IF(('1 - Cover page'!$B$9-M1869)=0,"0", IF(('1 - Cover page'!$B$9-M1869)= 1,"1", IF(('1 - Cover page'!$B$9-M1869)= 2,"2", IF(('1 - Cover page'!$B$9-M1869)= 3,"3", IF(('1 - Cover page'!$B$9-M1869)= 4,"4", IF(('1 - Cover page'!$B$9-M1869)= 5,"5", IF(('1 - Cover page'!$B$9-M1869)= 6,"6", IF(('1 - Cover page'!$B$9-M1869)= 7,"7", IF(('1 - Cover page'!$B$9-M1869)= 8,"8", IF(('1 - Cover page'!$B$9-M1869)= 9,"9", IF(('1 - Cover page'!$B$9-M1869)= 10,"10", IF(('1 - Cover page'!$B$9-M1869)= 11,"11", IF(('1 - Cover page'!$B$9-M1869)= 12,"12", IF(('1 - Cover page'!$B$9-M1869)= 13,"13", IF(('1 - Cover page'!$B$9-M1869)= 14,"14", IF(('1 - Cover page'!$B$9-M1869)= 15,"15",  ""))))))))))))))))</f>
        <v>0</v>
      </c>
      <c r="Z1869" t="str">
        <f>IF(('1 - Cover page'!$B$9-I1869)=0,"0", IF(('1 - Cover page'!$B$9-I1869)= 1,"1", IF(('1 - Cover page'!$B$9-I1869)= 2,"2", IF(('1 - Cover page'!$B$9-I1869)= 3,"3", IF(('1 - Cover page'!$B$9-I1869)= 4,"4", IF(('1 - Cover page'!$B$9-I1869)= 5,"5", IF(('1 - Cover page'!$B$9-I1869)= 6,"6", IF(('1 - Cover page'!$B$9-I1869)= 7,"7", IF(('1 - Cover page'!$B$9-I1869)= 8,"8", IF(('1 - Cover page'!$B$9-I1869)= 9,"9", IF(('1 - Cover page'!$B$9-I1869)= 10,"10", IF(('1 - Cover page'!$B$9-I1869)= 11,"11", IF(('1 - Cover page'!$B$9-I1869)= 12,"12", IF(('1 - Cover page'!$B$9-I1869)= 13,"13", IF(('1 - Cover page'!$B$9-I1869)= 14,"14", IF(('1 - Cover page'!$B$9-I1869)= 15,"15",  ""))))))))))))))))</f>
        <v>0</v>
      </c>
      <c r="AA1869" t="e">
        <f>VLOOKUP(E1869,'Age group'!$A$2:$B$7,2,TRUE)</f>
        <v>#N/A</v>
      </c>
    </row>
    <row r="1870" spans="1:27" ht="12.75" x14ac:dyDescent="0.2">
      <c r="A1870" s="30">
        <v>1867</v>
      </c>
      <c r="B1870" s="31"/>
      <c r="C1870" s="31"/>
      <c r="D1870" s="32"/>
      <c r="E1870" s="104"/>
      <c r="F1870" s="31"/>
      <c r="G1870" s="31"/>
      <c r="H1870" s="33"/>
      <c r="I1870" s="16"/>
      <c r="J1870" s="34"/>
      <c r="K1870" s="34"/>
      <c r="L1870" s="35"/>
      <c r="M1870" s="36"/>
      <c r="N1870" s="37"/>
      <c r="O1870" s="37"/>
      <c r="P1870" s="37"/>
      <c r="Q1870" s="38"/>
      <c r="R1870" s="38"/>
      <c r="S1870" s="37"/>
      <c r="T1870" s="39"/>
      <c r="U1870" s="39"/>
      <c r="V1870" s="40"/>
      <c r="X1870" t="str">
        <f>IF(('1 - Cover page'!$B$9-M1870)&lt;6,"&lt;=5 Days","&gt;5 Days")</f>
        <v>&lt;=5 Days</v>
      </c>
      <c r="Y1870" t="str">
        <f>IF(('1 - Cover page'!$B$9-M1870)=0,"0", IF(('1 - Cover page'!$B$9-M1870)= 1,"1", IF(('1 - Cover page'!$B$9-M1870)= 2,"2", IF(('1 - Cover page'!$B$9-M1870)= 3,"3", IF(('1 - Cover page'!$B$9-M1870)= 4,"4", IF(('1 - Cover page'!$B$9-M1870)= 5,"5", IF(('1 - Cover page'!$B$9-M1870)= 6,"6", IF(('1 - Cover page'!$B$9-M1870)= 7,"7", IF(('1 - Cover page'!$B$9-M1870)= 8,"8", IF(('1 - Cover page'!$B$9-M1870)= 9,"9", IF(('1 - Cover page'!$B$9-M1870)= 10,"10", IF(('1 - Cover page'!$B$9-M1870)= 11,"11", IF(('1 - Cover page'!$B$9-M1870)= 12,"12", IF(('1 - Cover page'!$B$9-M1870)= 13,"13", IF(('1 - Cover page'!$B$9-M1870)= 14,"14", IF(('1 - Cover page'!$B$9-M1870)= 15,"15",  ""))))))))))))))))</f>
        <v>0</v>
      </c>
      <c r="Z1870" t="str">
        <f>IF(('1 - Cover page'!$B$9-I1870)=0,"0", IF(('1 - Cover page'!$B$9-I1870)= 1,"1", IF(('1 - Cover page'!$B$9-I1870)= 2,"2", IF(('1 - Cover page'!$B$9-I1870)= 3,"3", IF(('1 - Cover page'!$B$9-I1870)= 4,"4", IF(('1 - Cover page'!$B$9-I1870)= 5,"5", IF(('1 - Cover page'!$B$9-I1870)= 6,"6", IF(('1 - Cover page'!$B$9-I1870)= 7,"7", IF(('1 - Cover page'!$B$9-I1870)= 8,"8", IF(('1 - Cover page'!$B$9-I1870)= 9,"9", IF(('1 - Cover page'!$B$9-I1870)= 10,"10", IF(('1 - Cover page'!$B$9-I1870)= 11,"11", IF(('1 - Cover page'!$B$9-I1870)= 12,"12", IF(('1 - Cover page'!$B$9-I1870)= 13,"13", IF(('1 - Cover page'!$B$9-I1870)= 14,"14", IF(('1 - Cover page'!$B$9-I1870)= 15,"15",  ""))))))))))))))))</f>
        <v>0</v>
      </c>
      <c r="AA1870" t="e">
        <f>VLOOKUP(E1870,'Age group'!$A$2:$B$7,2,TRUE)</f>
        <v>#N/A</v>
      </c>
    </row>
    <row r="1871" spans="1:27" ht="12.75" x14ac:dyDescent="0.2">
      <c r="A1871" s="30">
        <v>1868</v>
      </c>
      <c r="B1871" s="31"/>
      <c r="C1871" s="31"/>
      <c r="D1871" s="32"/>
      <c r="E1871" s="104"/>
      <c r="F1871" s="31"/>
      <c r="G1871" s="31"/>
      <c r="H1871" s="33"/>
      <c r="I1871" s="16"/>
      <c r="J1871" s="34"/>
      <c r="K1871" s="34"/>
      <c r="L1871" s="35"/>
      <c r="M1871" s="36"/>
      <c r="N1871" s="37"/>
      <c r="O1871" s="37"/>
      <c r="P1871" s="37"/>
      <c r="Q1871" s="38"/>
      <c r="R1871" s="38"/>
      <c r="S1871" s="37"/>
      <c r="T1871" s="39"/>
      <c r="U1871" s="39"/>
      <c r="V1871" s="40"/>
      <c r="X1871" t="str">
        <f>IF(('1 - Cover page'!$B$9-M1871)&lt;6,"&lt;=5 Days","&gt;5 Days")</f>
        <v>&lt;=5 Days</v>
      </c>
      <c r="Y1871" t="str">
        <f>IF(('1 - Cover page'!$B$9-M1871)=0,"0", IF(('1 - Cover page'!$B$9-M1871)= 1,"1", IF(('1 - Cover page'!$B$9-M1871)= 2,"2", IF(('1 - Cover page'!$B$9-M1871)= 3,"3", IF(('1 - Cover page'!$B$9-M1871)= 4,"4", IF(('1 - Cover page'!$B$9-M1871)= 5,"5", IF(('1 - Cover page'!$B$9-M1871)= 6,"6", IF(('1 - Cover page'!$B$9-M1871)= 7,"7", IF(('1 - Cover page'!$B$9-M1871)= 8,"8", IF(('1 - Cover page'!$B$9-M1871)= 9,"9", IF(('1 - Cover page'!$B$9-M1871)= 10,"10", IF(('1 - Cover page'!$B$9-M1871)= 11,"11", IF(('1 - Cover page'!$B$9-M1871)= 12,"12", IF(('1 - Cover page'!$B$9-M1871)= 13,"13", IF(('1 - Cover page'!$B$9-M1871)= 14,"14", IF(('1 - Cover page'!$B$9-M1871)= 15,"15",  ""))))))))))))))))</f>
        <v>0</v>
      </c>
      <c r="Z1871" t="str">
        <f>IF(('1 - Cover page'!$B$9-I1871)=0,"0", IF(('1 - Cover page'!$B$9-I1871)= 1,"1", IF(('1 - Cover page'!$B$9-I1871)= 2,"2", IF(('1 - Cover page'!$B$9-I1871)= 3,"3", IF(('1 - Cover page'!$B$9-I1871)= 4,"4", IF(('1 - Cover page'!$B$9-I1871)= 5,"5", IF(('1 - Cover page'!$B$9-I1871)= 6,"6", IF(('1 - Cover page'!$B$9-I1871)= 7,"7", IF(('1 - Cover page'!$B$9-I1871)= 8,"8", IF(('1 - Cover page'!$B$9-I1871)= 9,"9", IF(('1 - Cover page'!$B$9-I1871)= 10,"10", IF(('1 - Cover page'!$B$9-I1871)= 11,"11", IF(('1 - Cover page'!$B$9-I1871)= 12,"12", IF(('1 - Cover page'!$B$9-I1871)= 13,"13", IF(('1 - Cover page'!$B$9-I1871)= 14,"14", IF(('1 - Cover page'!$B$9-I1871)= 15,"15",  ""))))))))))))))))</f>
        <v>0</v>
      </c>
      <c r="AA1871" t="e">
        <f>VLOOKUP(E1871,'Age group'!$A$2:$B$7,2,TRUE)</f>
        <v>#N/A</v>
      </c>
    </row>
    <row r="1872" spans="1:27" ht="12.75" x14ac:dyDescent="0.2">
      <c r="A1872" s="30">
        <v>1869</v>
      </c>
      <c r="B1872" s="31"/>
      <c r="C1872" s="31"/>
      <c r="D1872" s="32"/>
      <c r="E1872" s="104"/>
      <c r="F1872" s="31"/>
      <c r="G1872" s="31"/>
      <c r="H1872" s="33"/>
      <c r="I1872" s="16"/>
      <c r="J1872" s="34"/>
      <c r="K1872" s="34"/>
      <c r="L1872" s="35"/>
      <c r="M1872" s="36"/>
      <c r="N1872" s="37"/>
      <c r="O1872" s="37"/>
      <c r="P1872" s="37"/>
      <c r="Q1872" s="38"/>
      <c r="R1872" s="38"/>
      <c r="S1872" s="37"/>
      <c r="T1872" s="39"/>
      <c r="U1872" s="39"/>
      <c r="V1872" s="40"/>
      <c r="X1872" t="str">
        <f>IF(('1 - Cover page'!$B$9-M1872)&lt;6,"&lt;=5 Days","&gt;5 Days")</f>
        <v>&lt;=5 Days</v>
      </c>
      <c r="Y1872" t="str">
        <f>IF(('1 - Cover page'!$B$9-M1872)=0,"0", IF(('1 - Cover page'!$B$9-M1872)= 1,"1", IF(('1 - Cover page'!$B$9-M1872)= 2,"2", IF(('1 - Cover page'!$B$9-M1872)= 3,"3", IF(('1 - Cover page'!$B$9-M1872)= 4,"4", IF(('1 - Cover page'!$B$9-M1872)= 5,"5", IF(('1 - Cover page'!$B$9-M1872)= 6,"6", IF(('1 - Cover page'!$B$9-M1872)= 7,"7", IF(('1 - Cover page'!$B$9-M1872)= 8,"8", IF(('1 - Cover page'!$B$9-M1872)= 9,"9", IF(('1 - Cover page'!$B$9-M1872)= 10,"10", IF(('1 - Cover page'!$B$9-M1872)= 11,"11", IF(('1 - Cover page'!$B$9-M1872)= 12,"12", IF(('1 - Cover page'!$B$9-M1872)= 13,"13", IF(('1 - Cover page'!$B$9-M1872)= 14,"14", IF(('1 - Cover page'!$B$9-M1872)= 15,"15",  ""))))))))))))))))</f>
        <v>0</v>
      </c>
      <c r="Z1872" t="str">
        <f>IF(('1 - Cover page'!$B$9-I1872)=0,"0", IF(('1 - Cover page'!$B$9-I1872)= 1,"1", IF(('1 - Cover page'!$B$9-I1872)= 2,"2", IF(('1 - Cover page'!$B$9-I1872)= 3,"3", IF(('1 - Cover page'!$B$9-I1872)= 4,"4", IF(('1 - Cover page'!$B$9-I1872)= 5,"5", IF(('1 - Cover page'!$B$9-I1872)= 6,"6", IF(('1 - Cover page'!$B$9-I1872)= 7,"7", IF(('1 - Cover page'!$B$9-I1872)= 8,"8", IF(('1 - Cover page'!$B$9-I1872)= 9,"9", IF(('1 - Cover page'!$B$9-I1872)= 10,"10", IF(('1 - Cover page'!$B$9-I1872)= 11,"11", IF(('1 - Cover page'!$B$9-I1872)= 12,"12", IF(('1 - Cover page'!$B$9-I1872)= 13,"13", IF(('1 - Cover page'!$B$9-I1872)= 14,"14", IF(('1 - Cover page'!$B$9-I1872)= 15,"15",  ""))))))))))))))))</f>
        <v>0</v>
      </c>
      <c r="AA1872" t="e">
        <f>VLOOKUP(E1872,'Age group'!$A$2:$B$7,2,TRUE)</f>
        <v>#N/A</v>
      </c>
    </row>
    <row r="1873" spans="1:27" ht="12.75" x14ac:dyDescent="0.2">
      <c r="A1873" s="30">
        <v>1870</v>
      </c>
      <c r="B1873" s="31"/>
      <c r="C1873" s="31"/>
      <c r="D1873" s="32"/>
      <c r="E1873" s="104"/>
      <c r="F1873" s="31"/>
      <c r="G1873" s="31"/>
      <c r="H1873" s="33"/>
      <c r="I1873" s="16"/>
      <c r="J1873" s="34"/>
      <c r="K1873" s="34"/>
      <c r="L1873" s="35"/>
      <c r="M1873" s="36"/>
      <c r="N1873" s="37"/>
      <c r="O1873" s="37"/>
      <c r="P1873" s="37"/>
      <c r="Q1873" s="38"/>
      <c r="R1873" s="38"/>
      <c r="S1873" s="37"/>
      <c r="T1873" s="39"/>
      <c r="U1873" s="39"/>
      <c r="V1873" s="40"/>
      <c r="X1873" t="str">
        <f>IF(('1 - Cover page'!$B$9-M1873)&lt;6,"&lt;=5 Days","&gt;5 Days")</f>
        <v>&lt;=5 Days</v>
      </c>
      <c r="Y1873" t="str">
        <f>IF(('1 - Cover page'!$B$9-M1873)=0,"0", IF(('1 - Cover page'!$B$9-M1873)= 1,"1", IF(('1 - Cover page'!$B$9-M1873)= 2,"2", IF(('1 - Cover page'!$B$9-M1873)= 3,"3", IF(('1 - Cover page'!$B$9-M1873)= 4,"4", IF(('1 - Cover page'!$B$9-M1873)= 5,"5", IF(('1 - Cover page'!$B$9-M1873)= 6,"6", IF(('1 - Cover page'!$B$9-M1873)= 7,"7", IF(('1 - Cover page'!$B$9-M1873)= 8,"8", IF(('1 - Cover page'!$B$9-M1873)= 9,"9", IF(('1 - Cover page'!$B$9-M1873)= 10,"10", IF(('1 - Cover page'!$B$9-M1873)= 11,"11", IF(('1 - Cover page'!$B$9-M1873)= 12,"12", IF(('1 - Cover page'!$B$9-M1873)= 13,"13", IF(('1 - Cover page'!$B$9-M1873)= 14,"14", IF(('1 - Cover page'!$B$9-M1873)= 15,"15",  ""))))))))))))))))</f>
        <v>0</v>
      </c>
      <c r="Z1873" t="str">
        <f>IF(('1 - Cover page'!$B$9-I1873)=0,"0", IF(('1 - Cover page'!$B$9-I1873)= 1,"1", IF(('1 - Cover page'!$B$9-I1873)= 2,"2", IF(('1 - Cover page'!$B$9-I1873)= 3,"3", IF(('1 - Cover page'!$B$9-I1873)= 4,"4", IF(('1 - Cover page'!$B$9-I1873)= 5,"5", IF(('1 - Cover page'!$B$9-I1873)= 6,"6", IF(('1 - Cover page'!$B$9-I1873)= 7,"7", IF(('1 - Cover page'!$B$9-I1873)= 8,"8", IF(('1 - Cover page'!$B$9-I1873)= 9,"9", IF(('1 - Cover page'!$B$9-I1873)= 10,"10", IF(('1 - Cover page'!$B$9-I1873)= 11,"11", IF(('1 - Cover page'!$B$9-I1873)= 12,"12", IF(('1 - Cover page'!$B$9-I1873)= 13,"13", IF(('1 - Cover page'!$B$9-I1873)= 14,"14", IF(('1 - Cover page'!$B$9-I1873)= 15,"15",  ""))))))))))))))))</f>
        <v>0</v>
      </c>
      <c r="AA1873" t="e">
        <f>VLOOKUP(E1873,'Age group'!$A$2:$B$7,2,TRUE)</f>
        <v>#N/A</v>
      </c>
    </row>
    <row r="1874" spans="1:27" ht="12.75" x14ac:dyDescent="0.2">
      <c r="A1874" s="30">
        <v>1871</v>
      </c>
      <c r="B1874" s="31"/>
      <c r="C1874" s="31"/>
      <c r="D1874" s="32"/>
      <c r="E1874" s="104"/>
      <c r="F1874" s="31"/>
      <c r="G1874" s="31"/>
      <c r="H1874" s="33"/>
      <c r="I1874" s="16"/>
      <c r="J1874" s="34"/>
      <c r="K1874" s="34"/>
      <c r="L1874" s="35"/>
      <c r="M1874" s="36"/>
      <c r="N1874" s="37"/>
      <c r="O1874" s="37"/>
      <c r="P1874" s="37"/>
      <c r="Q1874" s="38"/>
      <c r="R1874" s="38"/>
      <c r="S1874" s="37"/>
      <c r="T1874" s="39"/>
      <c r="U1874" s="39"/>
      <c r="V1874" s="40"/>
      <c r="X1874" t="str">
        <f>IF(('1 - Cover page'!$B$9-M1874)&lt;6,"&lt;=5 Days","&gt;5 Days")</f>
        <v>&lt;=5 Days</v>
      </c>
      <c r="Y1874" t="str">
        <f>IF(('1 - Cover page'!$B$9-M1874)=0,"0", IF(('1 - Cover page'!$B$9-M1874)= 1,"1", IF(('1 - Cover page'!$B$9-M1874)= 2,"2", IF(('1 - Cover page'!$B$9-M1874)= 3,"3", IF(('1 - Cover page'!$B$9-M1874)= 4,"4", IF(('1 - Cover page'!$B$9-M1874)= 5,"5", IF(('1 - Cover page'!$B$9-M1874)= 6,"6", IF(('1 - Cover page'!$B$9-M1874)= 7,"7", IF(('1 - Cover page'!$B$9-M1874)= 8,"8", IF(('1 - Cover page'!$B$9-M1874)= 9,"9", IF(('1 - Cover page'!$B$9-M1874)= 10,"10", IF(('1 - Cover page'!$B$9-M1874)= 11,"11", IF(('1 - Cover page'!$B$9-M1874)= 12,"12", IF(('1 - Cover page'!$B$9-M1874)= 13,"13", IF(('1 - Cover page'!$B$9-M1874)= 14,"14", IF(('1 - Cover page'!$B$9-M1874)= 15,"15",  ""))))))))))))))))</f>
        <v>0</v>
      </c>
      <c r="Z1874" t="str">
        <f>IF(('1 - Cover page'!$B$9-I1874)=0,"0", IF(('1 - Cover page'!$B$9-I1874)= 1,"1", IF(('1 - Cover page'!$B$9-I1874)= 2,"2", IF(('1 - Cover page'!$B$9-I1874)= 3,"3", IF(('1 - Cover page'!$B$9-I1874)= 4,"4", IF(('1 - Cover page'!$B$9-I1874)= 5,"5", IF(('1 - Cover page'!$B$9-I1874)= 6,"6", IF(('1 - Cover page'!$B$9-I1874)= 7,"7", IF(('1 - Cover page'!$B$9-I1874)= 8,"8", IF(('1 - Cover page'!$B$9-I1874)= 9,"9", IF(('1 - Cover page'!$B$9-I1874)= 10,"10", IF(('1 - Cover page'!$B$9-I1874)= 11,"11", IF(('1 - Cover page'!$B$9-I1874)= 12,"12", IF(('1 - Cover page'!$B$9-I1874)= 13,"13", IF(('1 - Cover page'!$B$9-I1874)= 14,"14", IF(('1 - Cover page'!$B$9-I1874)= 15,"15",  ""))))))))))))))))</f>
        <v>0</v>
      </c>
      <c r="AA1874" t="e">
        <f>VLOOKUP(E1874,'Age group'!$A$2:$B$7,2,TRUE)</f>
        <v>#N/A</v>
      </c>
    </row>
    <row r="1875" spans="1:27" ht="12.75" x14ac:dyDescent="0.2">
      <c r="A1875" s="30">
        <v>1872</v>
      </c>
      <c r="B1875" s="31"/>
      <c r="C1875" s="31"/>
      <c r="D1875" s="32"/>
      <c r="E1875" s="104"/>
      <c r="F1875" s="31"/>
      <c r="G1875" s="31"/>
      <c r="H1875" s="33"/>
      <c r="I1875" s="16"/>
      <c r="J1875" s="34"/>
      <c r="K1875" s="34"/>
      <c r="L1875" s="35"/>
      <c r="M1875" s="36"/>
      <c r="N1875" s="37"/>
      <c r="O1875" s="37"/>
      <c r="P1875" s="37"/>
      <c r="Q1875" s="38"/>
      <c r="R1875" s="38"/>
      <c r="S1875" s="37"/>
      <c r="T1875" s="39"/>
      <c r="U1875" s="39"/>
      <c r="V1875" s="40"/>
      <c r="X1875" t="str">
        <f>IF(('1 - Cover page'!$B$9-M1875)&lt;6,"&lt;=5 Days","&gt;5 Days")</f>
        <v>&lt;=5 Days</v>
      </c>
      <c r="Y1875" t="str">
        <f>IF(('1 - Cover page'!$B$9-M1875)=0,"0", IF(('1 - Cover page'!$B$9-M1875)= 1,"1", IF(('1 - Cover page'!$B$9-M1875)= 2,"2", IF(('1 - Cover page'!$B$9-M1875)= 3,"3", IF(('1 - Cover page'!$B$9-M1875)= 4,"4", IF(('1 - Cover page'!$B$9-M1875)= 5,"5", IF(('1 - Cover page'!$B$9-M1875)= 6,"6", IF(('1 - Cover page'!$B$9-M1875)= 7,"7", IF(('1 - Cover page'!$B$9-M1875)= 8,"8", IF(('1 - Cover page'!$B$9-M1875)= 9,"9", IF(('1 - Cover page'!$B$9-M1875)= 10,"10", IF(('1 - Cover page'!$B$9-M1875)= 11,"11", IF(('1 - Cover page'!$B$9-M1875)= 12,"12", IF(('1 - Cover page'!$B$9-M1875)= 13,"13", IF(('1 - Cover page'!$B$9-M1875)= 14,"14", IF(('1 - Cover page'!$B$9-M1875)= 15,"15",  ""))))))))))))))))</f>
        <v>0</v>
      </c>
      <c r="Z1875" t="str">
        <f>IF(('1 - Cover page'!$B$9-I1875)=0,"0", IF(('1 - Cover page'!$B$9-I1875)= 1,"1", IF(('1 - Cover page'!$B$9-I1875)= 2,"2", IF(('1 - Cover page'!$B$9-I1875)= 3,"3", IF(('1 - Cover page'!$B$9-I1875)= 4,"4", IF(('1 - Cover page'!$B$9-I1875)= 5,"5", IF(('1 - Cover page'!$B$9-I1875)= 6,"6", IF(('1 - Cover page'!$B$9-I1875)= 7,"7", IF(('1 - Cover page'!$B$9-I1875)= 8,"8", IF(('1 - Cover page'!$B$9-I1875)= 9,"9", IF(('1 - Cover page'!$B$9-I1875)= 10,"10", IF(('1 - Cover page'!$B$9-I1875)= 11,"11", IF(('1 - Cover page'!$B$9-I1875)= 12,"12", IF(('1 - Cover page'!$B$9-I1875)= 13,"13", IF(('1 - Cover page'!$B$9-I1875)= 14,"14", IF(('1 - Cover page'!$B$9-I1875)= 15,"15",  ""))))))))))))))))</f>
        <v>0</v>
      </c>
      <c r="AA1875" t="e">
        <f>VLOOKUP(E1875,'Age group'!$A$2:$B$7,2,TRUE)</f>
        <v>#N/A</v>
      </c>
    </row>
    <row r="1876" spans="1:27" ht="12.75" x14ac:dyDescent="0.2">
      <c r="A1876" s="30">
        <v>1873</v>
      </c>
      <c r="B1876" s="31"/>
      <c r="C1876" s="31"/>
      <c r="D1876" s="32"/>
      <c r="E1876" s="104"/>
      <c r="F1876" s="31"/>
      <c r="G1876" s="31"/>
      <c r="H1876" s="33"/>
      <c r="I1876" s="16"/>
      <c r="J1876" s="34"/>
      <c r="K1876" s="34"/>
      <c r="L1876" s="35"/>
      <c r="M1876" s="36"/>
      <c r="N1876" s="37"/>
      <c r="O1876" s="37"/>
      <c r="P1876" s="37"/>
      <c r="Q1876" s="38"/>
      <c r="R1876" s="38"/>
      <c r="S1876" s="37"/>
      <c r="T1876" s="39"/>
      <c r="U1876" s="39"/>
      <c r="V1876" s="40"/>
      <c r="X1876" t="str">
        <f>IF(('1 - Cover page'!$B$9-M1876)&lt;6,"&lt;=5 Days","&gt;5 Days")</f>
        <v>&lt;=5 Days</v>
      </c>
      <c r="Y1876" t="str">
        <f>IF(('1 - Cover page'!$B$9-M1876)=0,"0", IF(('1 - Cover page'!$B$9-M1876)= 1,"1", IF(('1 - Cover page'!$B$9-M1876)= 2,"2", IF(('1 - Cover page'!$B$9-M1876)= 3,"3", IF(('1 - Cover page'!$B$9-M1876)= 4,"4", IF(('1 - Cover page'!$B$9-M1876)= 5,"5", IF(('1 - Cover page'!$B$9-M1876)= 6,"6", IF(('1 - Cover page'!$B$9-M1876)= 7,"7", IF(('1 - Cover page'!$B$9-M1876)= 8,"8", IF(('1 - Cover page'!$B$9-M1876)= 9,"9", IF(('1 - Cover page'!$B$9-M1876)= 10,"10", IF(('1 - Cover page'!$B$9-M1876)= 11,"11", IF(('1 - Cover page'!$B$9-M1876)= 12,"12", IF(('1 - Cover page'!$B$9-M1876)= 13,"13", IF(('1 - Cover page'!$B$9-M1876)= 14,"14", IF(('1 - Cover page'!$B$9-M1876)= 15,"15",  ""))))))))))))))))</f>
        <v>0</v>
      </c>
      <c r="Z1876" t="str">
        <f>IF(('1 - Cover page'!$B$9-I1876)=0,"0", IF(('1 - Cover page'!$B$9-I1876)= 1,"1", IF(('1 - Cover page'!$B$9-I1876)= 2,"2", IF(('1 - Cover page'!$B$9-I1876)= 3,"3", IF(('1 - Cover page'!$B$9-I1876)= 4,"4", IF(('1 - Cover page'!$B$9-I1876)= 5,"5", IF(('1 - Cover page'!$B$9-I1876)= 6,"6", IF(('1 - Cover page'!$B$9-I1876)= 7,"7", IF(('1 - Cover page'!$B$9-I1876)= 8,"8", IF(('1 - Cover page'!$B$9-I1876)= 9,"9", IF(('1 - Cover page'!$B$9-I1876)= 10,"10", IF(('1 - Cover page'!$B$9-I1876)= 11,"11", IF(('1 - Cover page'!$B$9-I1876)= 12,"12", IF(('1 - Cover page'!$B$9-I1876)= 13,"13", IF(('1 - Cover page'!$B$9-I1876)= 14,"14", IF(('1 - Cover page'!$B$9-I1876)= 15,"15",  ""))))))))))))))))</f>
        <v>0</v>
      </c>
      <c r="AA1876" t="e">
        <f>VLOOKUP(E1876,'Age group'!$A$2:$B$7,2,TRUE)</f>
        <v>#N/A</v>
      </c>
    </row>
    <row r="1877" spans="1:27" ht="12.75" x14ac:dyDescent="0.2">
      <c r="A1877" s="30">
        <v>1874</v>
      </c>
      <c r="B1877" s="31"/>
      <c r="C1877" s="31"/>
      <c r="D1877" s="32"/>
      <c r="E1877" s="104"/>
      <c r="F1877" s="31"/>
      <c r="G1877" s="31"/>
      <c r="H1877" s="33"/>
      <c r="I1877" s="16"/>
      <c r="J1877" s="34"/>
      <c r="K1877" s="34"/>
      <c r="L1877" s="35"/>
      <c r="M1877" s="36"/>
      <c r="N1877" s="37"/>
      <c r="O1877" s="37"/>
      <c r="P1877" s="37"/>
      <c r="Q1877" s="38"/>
      <c r="R1877" s="38"/>
      <c r="S1877" s="37"/>
      <c r="T1877" s="39"/>
      <c r="U1877" s="39"/>
      <c r="V1877" s="40"/>
      <c r="X1877" t="str">
        <f>IF(('1 - Cover page'!$B$9-M1877)&lt;6,"&lt;=5 Days","&gt;5 Days")</f>
        <v>&lt;=5 Days</v>
      </c>
      <c r="Y1877" t="str">
        <f>IF(('1 - Cover page'!$B$9-M1877)=0,"0", IF(('1 - Cover page'!$B$9-M1877)= 1,"1", IF(('1 - Cover page'!$B$9-M1877)= 2,"2", IF(('1 - Cover page'!$B$9-M1877)= 3,"3", IF(('1 - Cover page'!$B$9-M1877)= 4,"4", IF(('1 - Cover page'!$B$9-M1877)= 5,"5", IF(('1 - Cover page'!$B$9-M1877)= 6,"6", IF(('1 - Cover page'!$B$9-M1877)= 7,"7", IF(('1 - Cover page'!$B$9-M1877)= 8,"8", IF(('1 - Cover page'!$B$9-M1877)= 9,"9", IF(('1 - Cover page'!$B$9-M1877)= 10,"10", IF(('1 - Cover page'!$B$9-M1877)= 11,"11", IF(('1 - Cover page'!$B$9-M1877)= 12,"12", IF(('1 - Cover page'!$B$9-M1877)= 13,"13", IF(('1 - Cover page'!$B$9-M1877)= 14,"14", IF(('1 - Cover page'!$B$9-M1877)= 15,"15",  ""))))))))))))))))</f>
        <v>0</v>
      </c>
      <c r="Z1877" t="str">
        <f>IF(('1 - Cover page'!$B$9-I1877)=0,"0", IF(('1 - Cover page'!$B$9-I1877)= 1,"1", IF(('1 - Cover page'!$B$9-I1877)= 2,"2", IF(('1 - Cover page'!$B$9-I1877)= 3,"3", IF(('1 - Cover page'!$B$9-I1877)= 4,"4", IF(('1 - Cover page'!$B$9-I1877)= 5,"5", IF(('1 - Cover page'!$B$9-I1877)= 6,"6", IF(('1 - Cover page'!$B$9-I1877)= 7,"7", IF(('1 - Cover page'!$B$9-I1877)= 8,"8", IF(('1 - Cover page'!$B$9-I1877)= 9,"9", IF(('1 - Cover page'!$B$9-I1877)= 10,"10", IF(('1 - Cover page'!$B$9-I1877)= 11,"11", IF(('1 - Cover page'!$B$9-I1877)= 12,"12", IF(('1 - Cover page'!$B$9-I1877)= 13,"13", IF(('1 - Cover page'!$B$9-I1877)= 14,"14", IF(('1 - Cover page'!$B$9-I1877)= 15,"15",  ""))))))))))))))))</f>
        <v>0</v>
      </c>
      <c r="AA1877" t="e">
        <f>VLOOKUP(E1877,'Age group'!$A$2:$B$7,2,TRUE)</f>
        <v>#N/A</v>
      </c>
    </row>
    <row r="1878" spans="1:27" ht="12.75" x14ac:dyDescent="0.2">
      <c r="A1878" s="30">
        <v>1875</v>
      </c>
      <c r="B1878" s="31"/>
      <c r="C1878" s="31"/>
      <c r="D1878" s="32"/>
      <c r="E1878" s="104"/>
      <c r="F1878" s="31"/>
      <c r="G1878" s="31"/>
      <c r="H1878" s="33"/>
      <c r="I1878" s="16"/>
      <c r="J1878" s="34"/>
      <c r="K1878" s="34"/>
      <c r="L1878" s="35"/>
      <c r="M1878" s="36"/>
      <c r="N1878" s="37"/>
      <c r="O1878" s="37"/>
      <c r="P1878" s="37"/>
      <c r="Q1878" s="38"/>
      <c r="R1878" s="38"/>
      <c r="S1878" s="37"/>
      <c r="T1878" s="39"/>
      <c r="U1878" s="39"/>
      <c r="V1878" s="40"/>
      <c r="X1878" t="str">
        <f>IF(('1 - Cover page'!$B$9-M1878)&lt;6,"&lt;=5 Days","&gt;5 Days")</f>
        <v>&lt;=5 Days</v>
      </c>
      <c r="Y1878" t="str">
        <f>IF(('1 - Cover page'!$B$9-M1878)=0,"0", IF(('1 - Cover page'!$B$9-M1878)= 1,"1", IF(('1 - Cover page'!$B$9-M1878)= 2,"2", IF(('1 - Cover page'!$B$9-M1878)= 3,"3", IF(('1 - Cover page'!$B$9-M1878)= 4,"4", IF(('1 - Cover page'!$B$9-M1878)= 5,"5", IF(('1 - Cover page'!$B$9-M1878)= 6,"6", IF(('1 - Cover page'!$B$9-M1878)= 7,"7", IF(('1 - Cover page'!$B$9-M1878)= 8,"8", IF(('1 - Cover page'!$B$9-M1878)= 9,"9", IF(('1 - Cover page'!$B$9-M1878)= 10,"10", IF(('1 - Cover page'!$B$9-M1878)= 11,"11", IF(('1 - Cover page'!$B$9-M1878)= 12,"12", IF(('1 - Cover page'!$B$9-M1878)= 13,"13", IF(('1 - Cover page'!$B$9-M1878)= 14,"14", IF(('1 - Cover page'!$B$9-M1878)= 15,"15",  ""))))))))))))))))</f>
        <v>0</v>
      </c>
      <c r="Z1878" t="str">
        <f>IF(('1 - Cover page'!$B$9-I1878)=0,"0", IF(('1 - Cover page'!$B$9-I1878)= 1,"1", IF(('1 - Cover page'!$B$9-I1878)= 2,"2", IF(('1 - Cover page'!$B$9-I1878)= 3,"3", IF(('1 - Cover page'!$B$9-I1878)= 4,"4", IF(('1 - Cover page'!$B$9-I1878)= 5,"5", IF(('1 - Cover page'!$B$9-I1878)= 6,"6", IF(('1 - Cover page'!$B$9-I1878)= 7,"7", IF(('1 - Cover page'!$B$9-I1878)= 8,"8", IF(('1 - Cover page'!$B$9-I1878)= 9,"9", IF(('1 - Cover page'!$B$9-I1878)= 10,"10", IF(('1 - Cover page'!$B$9-I1878)= 11,"11", IF(('1 - Cover page'!$B$9-I1878)= 12,"12", IF(('1 - Cover page'!$B$9-I1878)= 13,"13", IF(('1 - Cover page'!$B$9-I1878)= 14,"14", IF(('1 - Cover page'!$B$9-I1878)= 15,"15",  ""))))))))))))))))</f>
        <v>0</v>
      </c>
      <c r="AA1878" t="e">
        <f>VLOOKUP(E1878,'Age group'!$A$2:$B$7,2,TRUE)</f>
        <v>#N/A</v>
      </c>
    </row>
    <row r="1879" spans="1:27" ht="12.75" x14ac:dyDescent="0.2">
      <c r="A1879" s="30">
        <v>1876</v>
      </c>
      <c r="B1879" s="31"/>
      <c r="C1879" s="31"/>
      <c r="D1879" s="32"/>
      <c r="E1879" s="104"/>
      <c r="F1879" s="31"/>
      <c r="G1879" s="31"/>
      <c r="H1879" s="33"/>
      <c r="I1879" s="16"/>
      <c r="J1879" s="34"/>
      <c r="K1879" s="34"/>
      <c r="L1879" s="35"/>
      <c r="M1879" s="36"/>
      <c r="N1879" s="37"/>
      <c r="O1879" s="37"/>
      <c r="P1879" s="37"/>
      <c r="Q1879" s="38"/>
      <c r="R1879" s="38"/>
      <c r="S1879" s="37"/>
      <c r="T1879" s="39"/>
      <c r="U1879" s="39"/>
      <c r="V1879" s="40"/>
      <c r="X1879" t="str">
        <f>IF(('1 - Cover page'!$B$9-M1879)&lt;6,"&lt;=5 Days","&gt;5 Days")</f>
        <v>&lt;=5 Days</v>
      </c>
      <c r="Y1879" t="str">
        <f>IF(('1 - Cover page'!$B$9-M1879)=0,"0", IF(('1 - Cover page'!$B$9-M1879)= 1,"1", IF(('1 - Cover page'!$B$9-M1879)= 2,"2", IF(('1 - Cover page'!$B$9-M1879)= 3,"3", IF(('1 - Cover page'!$B$9-M1879)= 4,"4", IF(('1 - Cover page'!$B$9-M1879)= 5,"5", IF(('1 - Cover page'!$B$9-M1879)= 6,"6", IF(('1 - Cover page'!$B$9-M1879)= 7,"7", IF(('1 - Cover page'!$B$9-M1879)= 8,"8", IF(('1 - Cover page'!$B$9-M1879)= 9,"9", IF(('1 - Cover page'!$B$9-M1879)= 10,"10", IF(('1 - Cover page'!$B$9-M1879)= 11,"11", IF(('1 - Cover page'!$B$9-M1879)= 12,"12", IF(('1 - Cover page'!$B$9-M1879)= 13,"13", IF(('1 - Cover page'!$B$9-M1879)= 14,"14", IF(('1 - Cover page'!$B$9-M1879)= 15,"15",  ""))))))))))))))))</f>
        <v>0</v>
      </c>
      <c r="Z1879" t="str">
        <f>IF(('1 - Cover page'!$B$9-I1879)=0,"0", IF(('1 - Cover page'!$B$9-I1879)= 1,"1", IF(('1 - Cover page'!$B$9-I1879)= 2,"2", IF(('1 - Cover page'!$B$9-I1879)= 3,"3", IF(('1 - Cover page'!$B$9-I1879)= 4,"4", IF(('1 - Cover page'!$B$9-I1879)= 5,"5", IF(('1 - Cover page'!$B$9-I1879)= 6,"6", IF(('1 - Cover page'!$B$9-I1879)= 7,"7", IF(('1 - Cover page'!$B$9-I1879)= 8,"8", IF(('1 - Cover page'!$B$9-I1879)= 9,"9", IF(('1 - Cover page'!$B$9-I1879)= 10,"10", IF(('1 - Cover page'!$B$9-I1879)= 11,"11", IF(('1 - Cover page'!$B$9-I1879)= 12,"12", IF(('1 - Cover page'!$B$9-I1879)= 13,"13", IF(('1 - Cover page'!$B$9-I1879)= 14,"14", IF(('1 - Cover page'!$B$9-I1879)= 15,"15",  ""))))))))))))))))</f>
        <v>0</v>
      </c>
      <c r="AA1879" t="e">
        <f>VLOOKUP(E1879,'Age group'!$A$2:$B$7,2,TRUE)</f>
        <v>#N/A</v>
      </c>
    </row>
    <row r="1880" spans="1:27" ht="12.75" x14ac:dyDescent="0.2">
      <c r="A1880" s="30">
        <v>1877</v>
      </c>
      <c r="B1880" s="31"/>
      <c r="C1880" s="31"/>
      <c r="D1880" s="32"/>
      <c r="E1880" s="104"/>
      <c r="F1880" s="31"/>
      <c r="G1880" s="31"/>
      <c r="H1880" s="33"/>
      <c r="I1880" s="16"/>
      <c r="J1880" s="34"/>
      <c r="K1880" s="34"/>
      <c r="L1880" s="35"/>
      <c r="M1880" s="36"/>
      <c r="N1880" s="37"/>
      <c r="O1880" s="37"/>
      <c r="P1880" s="37"/>
      <c r="Q1880" s="38"/>
      <c r="R1880" s="38"/>
      <c r="S1880" s="37"/>
      <c r="T1880" s="39"/>
      <c r="U1880" s="39"/>
      <c r="V1880" s="40"/>
      <c r="X1880" t="str">
        <f>IF(('1 - Cover page'!$B$9-M1880)&lt;6,"&lt;=5 Days","&gt;5 Days")</f>
        <v>&lt;=5 Days</v>
      </c>
      <c r="Y1880" t="str">
        <f>IF(('1 - Cover page'!$B$9-M1880)=0,"0", IF(('1 - Cover page'!$B$9-M1880)= 1,"1", IF(('1 - Cover page'!$B$9-M1880)= 2,"2", IF(('1 - Cover page'!$B$9-M1880)= 3,"3", IF(('1 - Cover page'!$B$9-M1880)= 4,"4", IF(('1 - Cover page'!$B$9-M1880)= 5,"5", IF(('1 - Cover page'!$B$9-M1880)= 6,"6", IF(('1 - Cover page'!$B$9-M1880)= 7,"7", IF(('1 - Cover page'!$B$9-M1880)= 8,"8", IF(('1 - Cover page'!$B$9-M1880)= 9,"9", IF(('1 - Cover page'!$B$9-M1880)= 10,"10", IF(('1 - Cover page'!$B$9-M1880)= 11,"11", IF(('1 - Cover page'!$B$9-M1880)= 12,"12", IF(('1 - Cover page'!$B$9-M1880)= 13,"13", IF(('1 - Cover page'!$B$9-M1880)= 14,"14", IF(('1 - Cover page'!$B$9-M1880)= 15,"15",  ""))))))))))))))))</f>
        <v>0</v>
      </c>
      <c r="Z1880" t="str">
        <f>IF(('1 - Cover page'!$B$9-I1880)=0,"0", IF(('1 - Cover page'!$B$9-I1880)= 1,"1", IF(('1 - Cover page'!$B$9-I1880)= 2,"2", IF(('1 - Cover page'!$B$9-I1880)= 3,"3", IF(('1 - Cover page'!$B$9-I1880)= 4,"4", IF(('1 - Cover page'!$B$9-I1880)= 5,"5", IF(('1 - Cover page'!$B$9-I1880)= 6,"6", IF(('1 - Cover page'!$B$9-I1880)= 7,"7", IF(('1 - Cover page'!$B$9-I1880)= 8,"8", IF(('1 - Cover page'!$B$9-I1880)= 9,"9", IF(('1 - Cover page'!$B$9-I1880)= 10,"10", IF(('1 - Cover page'!$B$9-I1880)= 11,"11", IF(('1 - Cover page'!$B$9-I1880)= 12,"12", IF(('1 - Cover page'!$B$9-I1880)= 13,"13", IF(('1 - Cover page'!$B$9-I1880)= 14,"14", IF(('1 - Cover page'!$B$9-I1880)= 15,"15",  ""))))))))))))))))</f>
        <v>0</v>
      </c>
      <c r="AA1880" t="e">
        <f>VLOOKUP(E1880,'Age group'!$A$2:$B$7,2,TRUE)</f>
        <v>#N/A</v>
      </c>
    </row>
    <row r="1881" spans="1:27" ht="12.75" x14ac:dyDescent="0.2">
      <c r="A1881" s="30">
        <v>1878</v>
      </c>
      <c r="B1881" s="31"/>
      <c r="C1881" s="31"/>
      <c r="D1881" s="32"/>
      <c r="E1881" s="104"/>
      <c r="F1881" s="31"/>
      <c r="G1881" s="31"/>
      <c r="H1881" s="33"/>
      <c r="I1881" s="16"/>
      <c r="J1881" s="34"/>
      <c r="K1881" s="34"/>
      <c r="L1881" s="35"/>
      <c r="M1881" s="36"/>
      <c r="N1881" s="37"/>
      <c r="O1881" s="37"/>
      <c r="P1881" s="37"/>
      <c r="Q1881" s="38"/>
      <c r="R1881" s="38"/>
      <c r="S1881" s="37"/>
      <c r="T1881" s="39"/>
      <c r="U1881" s="39"/>
      <c r="V1881" s="40"/>
      <c r="X1881" t="str">
        <f>IF(('1 - Cover page'!$B$9-M1881)&lt;6,"&lt;=5 Days","&gt;5 Days")</f>
        <v>&lt;=5 Days</v>
      </c>
      <c r="Y1881" t="str">
        <f>IF(('1 - Cover page'!$B$9-M1881)=0,"0", IF(('1 - Cover page'!$B$9-M1881)= 1,"1", IF(('1 - Cover page'!$B$9-M1881)= 2,"2", IF(('1 - Cover page'!$B$9-M1881)= 3,"3", IF(('1 - Cover page'!$B$9-M1881)= 4,"4", IF(('1 - Cover page'!$B$9-M1881)= 5,"5", IF(('1 - Cover page'!$B$9-M1881)= 6,"6", IF(('1 - Cover page'!$B$9-M1881)= 7,"7", IF(('1 - Cover page'!$B$9-M1881)= 8,"8", IF(('1 - Cover page'!$B$9-M1881)= 9,"9", IF(('1 - Cover page'!$B$9-M1881)= 10,"10", IF(('1 - Cover page'!$B$9-M1881)= 11,"11", IF(('1 - Cover page'!$B$9-M1881)= 12,"12", IF(('1 - Cover page'!$B$9-M1881)= 13,"13", IF(('1 - Cover page'!$B$9-M1881)= 14,"14", IF(('1 - Cover page'!$B$9-M1881)= 15,"15",  ""))))))))))))))))</f>
        <v>0</v>
      </c>
      <c r="Z1881" t="str">
        <f>IF(('1 - Cover page'!$B$9-I1881)=0,"0", IF(('1 - Cover page'!$B$9-I1881)= 1,"1", IF(('1 - Cover page'!$B$9-I1881)= 2,"2", IF(('1 - Cover page'!$B$9-I1881)= 3,"3", IF(('1 - Cover page'!$B$9-I1881)= 4,"4", IF(('1 - Cover page'!$B$9-I1881)= 5,"5", IF(('1 - Cover page'!$B$9-I1881)= 6,"6", IF(('1 - Cover page'!$B$9-I1881)= 7,"7", IF(('1 - Cover page'!$B$9-I1881)= 8,"8", IF(('1 - Cover page'!$B$9-I1881)= 9,"9", IF(('1 - Cover page'!$B$9-I1881)= 10,"10", IF(('1 - Cover page'!$B$9-I1881)= 11,"11", IF(('1 - Cover page'!$B$9-I1881)= 12,"12", IF(('1 - Cover page'!$B$9-I1881)= 13,"13", IF(('1 - Cover page'!$B$9-I1881)= 14,"14", IF(('1 - Cover page'!$B$9-I1881)= 15,"15",  ""))))))))))))))))</f>
        <v>0</v>
      </c>
      <c r="AA1881" t="e">
        <f>VLOOKUP(E1881,'Age group'!$A$2:$B$7,2,TRUE)</f>
        <v>#N/A</v>
      </c>
    </row>
    <row r="1882" spans="1:27" ht="12.75" x14ac:dyDescent="0.2">
      <c r="A1882" s="30">
        <v>1879</v>
      </c>
      <c r="B1882" s="31"/>
      <c r="C1882" s="31"/>
      <c r="D1882" s="32"/>
      <c r="E1882" s="104"/>
      <c r="F1882" s="31"/>
      <c r="G1882" s="31"/>
      <c r="H1882" s="33"/>
      <c r="I1882" s="16"/>
      <c r="J1882" s="34"/>
      <c r="K1882" s="34"/>
      <c r="L1882" s="35"/>
      <c r="M1882" s="36"/>
      <c r="N1882" s="37"/>
      <c r="O1882" s="37"/>
      <c r="P1882" s="37"/>
      <c r="Q1882" s="38"/>
      <c r="R1882" s="38"/>
      <c r="S1882" s="37"/>
      <c r="T1882" s="39"/>
      <c r="U1882" s="39"/>
      <c r="V1882" s="40"/>
      <c r="X1882" t="str">
        <f>IF(('1 - Cover page'!$B$9-M1882)&lt;6,"&lt;=5 Days","&gt;5 Days")</f>
        <v>&lt;=5 Days</v>
      </c>
      <c r="Y1882" t="str">
        <f>IF(('1 - Cover page'!$B$9-M1882)=0,"0", IF(('1 - Cover page'!$B$9-M1882)= 1,"1", IF(('1 - Cover page'!$B$9-M1882)= 2,"2", IF(('1 - Cover page'!$B$9-M1882)= 3,"3", IF(('1 - Cover page'!$B$9-M1882)= 4,"4", IF(('1 - Cover page'!$B$9-M1882)= 5,"5", IF(('1 - Cover page'!$B$9-M1882)= 6,"6", IF(('1 - Cover page'!$B$9-M1882)= 7,"7", IF(('1 - Cover page'!$B$9-M1882)= 8,"8", IF(('1 - Cover page'!$B$9-M1882)= 9,"9", IF(('1 - Cover page'!$B$9-M1882)= 10,"10", IF(('1 - Cover page'!$B$9-M1882)= 11,"11", IF(('1 - Cover page'!$B$9-M1882)= 12,"12", IF(('1 - Cover page'!$B$9-M1882)= 13,"13", IF(('1 - Cover page'!$B$9-M1882)= 14,"14", IF(('1 - Cover page'!$B$9-M1882)= 15,"15",  ""))))))))))))))))</f>
        <v>0</v>
      </c>
      <c r="Z1882" t="str">
        <f>IF(('1 - Cover page'!$B$9-I1882)=0,"0", IF(('1 - Cover page'!$B$9-I1882)= 1,"1", IF(('1 - Cover page'!$B$9-I1882)= 2,"2", IF(('1 - Cover page'!$B$9-I1882)= 3,"3", IF(('1 - Cover page'!$B$9-I1882)= 4,"4", IF(('1 - Cover page'!$B$9-I1882)= 5,"5", IF(('1 - Cover page'!$B$9-I1882)= 6,"6", IF(('1 - Cover page'!$B$9-I1882)= 7,"7", IF(('1 - Cover page'!$B$9-I1882)= 8,"8", IF(('1 - Cover page'!$B$9-I1882)= 9,"9", IF(('1 - Cover page'!$B$9-I1882)= 10,"10", IF(('1 - Cover page'!$B$9-I1882)= 11,"11", IF(('1 - Cover page'!$B$9-I1882)= 12,"12", IF(('1 - Cover page'!$B$9-I1882)= 13,"13", IF(('1 - Cover page'!$B$9-I1882)= 14,"14", IF(('1 - Cover page'!$B$9-I1882)= 15,"15",  ""))))))))))))))))</f>
        <v>0</v>
      </c>
      <c r="AA1882" t="e">
        <f>VLOOKUP(E1882,'Age group'!$A$2:$B$7,2,TRUE)</f>
        <v>#N/A</v>
      </c>
    </row>
    <row r="1883" spans="1:27" ht="12.75" x14ac:dyDescent="0.2">
      <c r="A1883" s="30">
        <v>1880</v>
      </c>
      <c r="B1883" s="31"/>
      <c r="C1883" s="31"/>
      <c r="D1883" s="32"/>
      <c r="E1883" s="104"/>
      <c r="F1883" s="31"/>
      <c r="G1883" s="31"/>
      <c r="H1883" s="33"/>
      <c r="I1883" s="16"/>
      <c r="J1883" s="34"/>
      <c r="K1883" s="34"/>
      <c r="L1883" s="35"/>
      <c r="M1883" s="36"/>
      <c r="N1883" s="37"/>
      <c r="O1883" s="37"/>
      <c r="P1883" s="37"/>
      <c r="Q1883" s="38"/>
      <c r="R1883" s="38"/>
      <c r="S1883" s="37"/>
      <c r="T1883" s="39"/>
      <c r="U1883" s="39"/>
      <c r="V1883" s="40"/>
      <c r="X1883" t="str">
        <f>IF(('1 - Cover page'!$B$9-M1883)&lt;6,"&lt;=5 Days","&gt;5 Days")</f>
        <v>&lt;=5 Days</v>
      </c>
      <c r="Y1883" t="str">
        <f>IF(('1 - Cover page'!$B$9-M1883)=0,"0", IF(('1 - Cover page'!$B$9-M1883)= 1,"1", IF(('1 - Cover page'!$B$9-M1883)= 2,"2", IF(('1 - Cover page'!$B$9-M1883)= 3,"3", IF(('1 - Cover page'!$B$9-M1883)= 4,"4", IF(('1 - Cover page'!$B$9-M1883)= 5,"5", IF(('1 - Cover page'!$B$9-M1883)= 6,"6", IF(('1 - Cover page'!$B$9-M1883)= 7,"7", IF(('1 - Cover page'!$B$9-M1883)= 8,"8", IF(('1 - Cover page'!$B$9-M1883)= 9,"9", IF(('1 - Cover page'!$B$9-M1883)= 10,"10", IF(('1 - Cover page'!$B$9-M1883)= 11,"11", IF(('1 - Cover page'!$B$9-M1883)= 12,"12", IF(('1 - Cover page'!$B$9-M1883)= 13,"13", IF(('1 - Cover page'!$B$9-M1883)= 14,"14", IF(('1 - Cover page'!$B$9-M1883)= 15,"15",  ""))))))))))))))))</f>
        <v>0</v>
      </c>
      <c r="Z1883" t="str">
        <f>IF(('1 - Cover page'!$B$9-I1883)=0,"0", IF(('1 - Cover page'!$B$9-I1883)= 1,"1", IF(('1 - Cover page'!$B$9-I1883)= 2,"2", IF(('1 - Cover page'!$B$9-I1883)= 3,"3", IF(('1 - Cover page'!$B$9-I1883)= 4,"4", IF(('1 - Cover page'!$B$9-I1883)= 5,"5", IF(('1 - Cover page'!$B$9-I1883)= 6,"6", IF(('1 - Cover page'!$B$9-I1883)= 7,"7", IF(('1 - Cover page'!$B$9-I1883)= 8,"8", IF(('1 - Cover page'!$B$9-I1883)= 9,"9", IF(('1 - Cover page'!$B$9-I1883)= 10,"10", IF(('1 - Cover page'!$B$9-I1883)= 11,"11", IF(('1 - Cover page'!$B$9-I1883)= 12,"12", IF(('1 - Cover page'!$B$9-I1883)= 13,"13", IF(('1 - Cover page'!$B$9-I1883)= 14,"14", IF(('1 - Cover page'!$B$9-I1883)= 15,"15",  ""))))))))))))))))</f>
        <v>0</v>
      </c>
      <c r="AA1883" t="e">
        <f>VLOOKUP(E1883,'Age group'!$A$2:$B$7,2,TRUE)</f>
        <v>#N/A</v>
      </c>
    </row>
    <row r="1884" spans="1:27" ht="12.75" x14ac:dyDescent="0.2">
      <c r="A1884" s="30">
        <v>1881</v>
      </c>
      <c r="B1884" s="31"/>
      <c r="C1884" s="31"/>
      <c r="D1884" s="32"/>
      <c r="E1884" s="104"/>
      <c r="F1884" s="31"/>
      <c r="G1884" s="31"/>
      <c r="H1884" s="33"/>
      <c r="I1884" s="16"/>
      <c r="J1884" s="34"/>
      <c r="K1884" s="34"/>
      <c r="L1884" s="35"/>
      <c r="M1884" s="36"/>
      <c r="N1884" s="37"/>
      <c r="O1884" s="37"/>
      <c r="P1884" s="37"/>
      <c r="Q1884" s="38"/>
      <c r="R1884" s="38"/>
      <c r="S1884" s="37"/>
      <c r="T1884" s="39"/>
      <c r="U1884" s="39"/>
      <c r="V1884" s="40"/>
      <c r="X1884" t="str">
        <f>IF(('1 - Cover page'!$B$9-M1884)&lt;6,"&lt;=5 Days","&gt;5 Days")</f>
        <v>&lt;=5 Days</v>
      </c>
      <c r="Y1884" t="str">
        <f>IF(('1 - Cover page'!$B$9-M1884)=0,"0", IF(('1 - Cover page'!$B$9-M1884)= 1,"1", IF(('1 - Cover page'!$B$9-M1884)= 2,"2", IF(('1 - Cover page'!$B$9-M1884)= 3,"3", IF(('1 - Cover page'!$B$9-M1884)= 4,"4", IF(('1 - Cover page'!$B$9-M1884)= 5,"5", IF(('1 - Cover page'!$B$9-M1884)= 6,"6", IF(('1 - Cover page'!$B$9-M1884)= 7,"7", IF(('1 - Cover page'!$B$9-M1884)= 8,"8", IF(('1 - Cover page'!$B$9-M1884)= 9,"9", IF(('1 - Cover page'!$B$9-M1884)= 10,"10", IF(('1 - Cover page'!$B$9-M1884)= 11,"11", IF(('1 - Cover page'!$B$9-M1884)= 12,"12", IF(('1 - Cover page'!$B$9-M1884)= 13,"13", IF(('1 - Cover page'!$B$9-M1884)= 14,"14", IF(('1 - Cover page'!$B$9-M1884)= 15,"15",  ""))))))))))))))))</f>
        <v>0</v>
      </c>
      <c r="Z1884" t="str">
        <f>IF(('1 - Cover page'!$B$9-I1884)=0,"0", IF(('1 - Cover page'!$B$9-I1884)= 1,"1", IF(('1 - Cover page'!$B$9-I1884)= 2,"2", IF(('1 - Cover page'!$B$9-I1884)= 3,"3", IF(('1 - Cover page'!$B$9-I1884)= 4,"4", IF(('1 - Cover page'!$B$9-I1884)= 5,"5", IF(('1 - Cover page'!$B$9-I1884)= 6,"6", IF(('1 - Cover page'!$B$9-I1884)= 7,"7", IF(('1 - Cover page'!$B$9-I1884)= 8,"8", IF(('1 - Cover page'!$B$9-I1884)= 9,"9", IF(('1 - Cover page'!$B$9-I1884)= 10,"10", IF(('1 - Cover page'!$B$9-I1884)= 11,"11", IF(('1 - Cover page'!$B$9-I1884)= 12,"12", IF(('1 - Cover page'!$B$9-I1884)= 13,"13", IF(('1 - Cover page'!$B$9-I1884)= 14,"14", IF(('1 - Cover page'!$B$9-I1884)= 15,"15",  ""))))))))))))))))</f>
        <v>0</v>
      </c>
      <c r="AA1884" t="e">
        <f>VLOOKUP(E1884,'Age group'!$A$2:$B$7,2,TRUE)</f>
        <v>#N/A</v>
      </c>
    </row>
    <row r="1885" spans="1:27" ht="12.75" x14ac:dyDescent="0.2">
      <c r="A1885" s="30">
        <v>1882</v>
      </c>
      <c r="B1885" s="31"/>
      <c r="C1885" s="31"/>
      <c r="D1885" s="32"/>
      <c r="E1885" s="104"/>
      <c r="F1885" s="31"/>
      <c r="G1885" s="31"/>
      <c r="H1885" s="33"/>
      <c r="I1885" s="16"/>
      <c r="J1885" s="34"/>
      <c r="K1885" s="34"/>
      <c r="L1885" s="35"/>
      <c r="M1885" s="36"/>
      <c r="N1885" s="37"/>
      <c r="O1885" s="37"/>
      <c r="P1885" s="37"/>
      <c r="Q1885" s="38"/>
      <c r="R1885" s="38"/>
      <c r="S1885" s="37"/>
      <c r="T1885" s="39"/>
      <c r="U1885" s="39"/>
      <c r="V1885" s="40"/>
      <c r="X1885" t="str">
        <f>IF(('1 - Cover page'!$B$9-M1885)&lt;6,"&lt;=5 Days","&gt;5 Days")</f>
        <v>&lt;=5 Days</v>
      </c>
      <c r="Y1885" t="str">
        <f>IF(('1 - Cover page'!$B$9-M1885)=0,"0", IF(('1 - Cover page'!$B$9-M1885)= 1,"1", IF(('1 - Cover page'!$B$9-M1885)= 2,"2", IF(('1 - Cover page'!$B$9-M1885)= 3,"3", IF(('1 - Cover page'!$B$9-M1885)= 4,"4", IF(('1 - Cover page'!$B$9-M1885)= 5,"5", IF(('1 - Cover page'!$B$9-M1885)= 6,"6", IF(('1 - Cover page'!$B$9-M1885)= 7,"7", IF(('1 - Cover page'!$B$9-M1885)= 8,"8", IF(('1 - Cover page'!$B$9-M1885)= 9,"9", IF(('1 - Cover page'!$B$9-M1885)= 10,"10", IF(('1 - Cover page'!$B$9-M1885)= 11,"11", IF(('1 - Cover page'!$B$9-M1885)= 12,"12", IF(('1 - Cover page'!$B$9-M1885)= 13,"13", IF(('1 - Cover page'!$B$9-M1885)= 14,"14", IF(('1 - Cover page'!$B$9-M1885)= 15,"15",  ""))))))))))))))))</f>
        <v>0</v>
      </c>
      <c r="Z1885" t="str">
        <f>IF(('1 - Cover page'!$B$9-I1885)=0,"0", IF(('1 - Cover page'!$B$9-I1885)= 1,"1", IF(('1 - Cover page'!$B$9-I1885)= 2,"2", IF(('1 - Cover page'!$B$9-I1885)= 3,"3", IF(('1 - Cover page'!$B$9-I1885)= 4,"4", IF(('1 - Cover page'!$B$9-I1885)= 5,"5", IF(('1 - Cover page'!$B$9-I1885)= 6,"6", IF(('1 - Cover page'!$B$9-I1885)= 7,"7", IF(('1 - Cover page'!$B$9-I1885)= 8,"8", IF(('1 - Cover page'!$B$9-I1885)= 9,"9", IF(('1 - Cover page'!$B$9-I1885)= 10,"10", IF(('1 - Cover page'!$B$9-I1885)= 11,"11", IF(('1 - Cover page'!$B$9-I1885)= 12,"12", IF(('1 - Cover page'!$B$9-I1885)= 13,"13", IF(('1 - Cover page'!$B$9-I1885)= 14,"14", IF(('1 - Cover page'!$B$9-I1885)= 15,"15",  ""))))))))))))))))</f>
        <v>0</v>
      </c>
      <c r="AA1885" t="e">
        <f>VLOOKUP(E1885,'Age group'!$A$2:$B$7,2,TRUE)</f>
        <v>#N/A</v>
      </c>
    </row>
    <row r="1886" spans="1:27" ht="12.75" x14ac:dyDescent="0.2">
      <c r="A1886" s="30">
        <v>1883</v>
      </c>
      <c r="B1886" s="31"/>
      <c r="C1886" s="31"/>
      <c r="D1886" s="32"/>
      <c r="E1886" s="104"/>
      <c r="F1886" s="31"/>
      <c r="G1886" s="31"/>
      <c r="H1886" s="33"/>
      <c r="I1886" s="16"/>
      <c r="J1886" s="34"/>
      <c r="K1886" s="34"/>
      <c r="L1886" s="35"/>
      <c r="M1886" s="36"/>
      <c r="N1886" s="37"/>
      <c r="O1886" s="37"/>
      <c r="P1886" s="37"/>
      <c r="Q1886" s="38"/>
      <c r="R1886" s="38"/>
      <c r="S1886" s="37"/>
      <c r="T1886" s="39"/>
      <c r="U1886" s="39"/>
      <c r="V1886" s="40"/>
      <c r="X1886" t="str">
        <f>IF(('1 - Cover page'!$B$9-M1886)&lt;6,"&lt;=5 Days","&gt;5 Days")</f>
        <v>&lt;=5 Days</v>
      </c>
      <c r="Y1886" t="str">
        <f>IF(('1 - Cover page'!$B$9-M1886)=0,"0", IF(('1 - Cover page'!$B$9-M1886)= 1,"1", IF(('1 - Cover page'!$B$9-M1886)= 2,"2", IF(('1 - Cover page'!$B$9-M1886)= 3,"3", IF(('1 - Cover page'!$B$9-M1886)= 4,"4", IF(('1 - Cover page'!$B$9-M1886)= 5,"5", IF(('1 - Cover page'!$B$9-M1886)= 6,"6", IF(('1 - Cover page'!$B$9-M1886)= 7,"7", IF(('1 - Cover page'!$B$9-M1886)= 8,"8", IF(('1 - Cover page'!$B$9-M1886)= 9,"9", IF(('1 - Cover page'!$B$9-M1886)= 10,"10", IF(('1 - Cover page'!$B$9-M1886)= 11,"11", IF(('1 - Cover page'!$B$9-M1886)= 12,"12", IF(('1 - Cover page'!$B$9-M1886)= 13,"13", IF(('1 - Cover page'!$B$9-M1886)= 14,"14", IF(('1 - Cover page'!$B$9-M1886)= 15,"15",  ""))))))))))))))))</f>
        <v>0</v>
      </c>
      <c r="Z1886" t="str">
        <f>IF(('1 - Cover page'!$B$9-I1886)=0,"0", IF(('1 - Cover page'!$B$9-I1886)= 1,"1", IF(('1 - Cover page'!$B$9-I1886)= 2,"2", IF(('1 - Cover page'!$B$9-I1886)= 3,"3", IF(('1 - Cover page'!$B$9-I1886)= 4,"4", IF(('1 - Cover page'!$B$9-I1886)= 5,"5", IF(('1 - Cover page'!$B$9-I1886)= 6,"6", IF(('1 - Cover page'!$B$9-I1886)= 7,"7", IF(('1 - Cover page'!$B$9-I1886)= 8,"8", IF(('1 - Cover page'!$B$9-I1886)= 9,"9", IF(('1 - Cover page'!$B$9-I1886)= 10,"10", IF(('1 - Cover page'!$B$9-I1886)= 11,"11", IF(('1 - Cover page'!$B$9-I1886)= 12,"12", IF(('1 - Cover page'!$B$9-I1886)= 13,"13", IF(('1 - Cover page'!$B$9-I1886)= 14,"14", IF(('1 - Cover page'!$B$9-I1886)= 15,"15",  ""))))))))))))))))</f>
        <v>0</v>
      </c>
      <c r="AA1886" t="e">
        <f>VLOOKUP(E1886,'Age group'!$A$2:$B$7,2,TRUE)</f>
        <v>#N/A</v>
      </c>
    </row>
    <row r="1887" spans="1:27" ht="12.75" x14ac:dyDescent="0.2">
      <c r="A1887" s="30">
        <v>1884</v>
      </c>
      <c r="B1887" s="31"/>
      <c r="C1887" s="31"/>
      <c r="D1887" s="32"/>
      <c r="E1887" s="104"/>
      <c r="F1887" s="31"/>
      <c r="G1887" s="31"/>
      <c r="H1887" s="33"/>
      <c r="I1887" s="16"/>
      <c r="J1887" s="34"/>
      <c r="K1887" s="34"/>
      <c r="L1887" s="35"/>
      <c r="M1887" s="36"/>
      <c r="N1887" s="37"/>
      <c r="O1887" s="37"/>
      <c r="P1887" s="37"/>
      <c r="Q1887" s="38"/>
      <c r="R1887" s="38"/>
      <c r="S1887" s="37"/>
      <c r="T1887" s="39"/>
      <c r="U1887" s="39"/>
      <c r="V1887" s="40"/>
      <c r="X1887" t="str">
        <f>IF(('1 - Cover page'!$B$9-M1887)&lt;6,"&lt;=5 Days","&gt;5 Days")</f>
        <v>&lt;=5 Days</v>
      </c>
      <c r="Y1887" t="str">
        <f>IF(('1 - Cover page'!$B$9-M1887)=0,"0", IF(('1 - Cover page'!$B$9-M1887)= 1,"1", IF(('1 - Cover page'!$B$9-M1887)= 2,"2", IF(('1 - Cover page'!$B$9-M1887)= 3,"3", IF(('1 - Cover page'!$B$9-M1887)= 4,"4", IF(('1 - Cover page'!$B$9-M1887)= 5,"5", IF(('1 - Cover page'!$B$9-M1887)= 6,"6", IF(('1 - Cover page'!$B$9-M1887)= 7,"7", IF(('1 - Cover page'!$B$9-M1887)= 8,"8", IF(('1 - Cover page'!$B$9-M1887)= 9,"9", IF(('1 - Cover page'!$B$9-M1887)= 10,"10", IF(('1 - Cover page'!$B$9-M1887)= 11,"11", IF(('1 - Cover page'!$B$9-M1887)= 12,"12", IF(('1 - Cover page'!$B$9-M1887)= 13,"13", IF(('1 - Cover page'!$B$9-M1887)= 14,"14", IF(('1 - Cover page'!$B$9-M1887)= 15,"15",  ""))))))))))))))))</f>
        <v>0</v>
      </c>
      <c r="Z1887" t="str">
        <f>IF(('1 - Cover page'!$B$9-I1887)=0,"0", IF(('1 - Cover page'!$B$9-I1887)= 1,"1", IF(('1 - Cover page'!$B$9-I1887)= 2,"2", IF(('1 - Cover page'!$B$9-I1887)= 3,"3", IF(('1 - Cover page'!$B$9-I1887)= 4,"4", IF(('1 - Cover page'!$B$9-I1887)= 5,"5", IF(('1 - Cover page'!$B$9-I1887)= 6,"6", IF(('1 - Cover page'!$B$9-I1887)= 7,"7", IF(('1 - Cover page'!$B$9-I1887)= 8,"8", IF(('1 - Cover page'!$B$9-I1887)= 9,"9", IF(('1 - Cover page'!$B$9-I1887)= 10,"10", IF(('1 - Cover page'!$B$9-I1887)= 11,"11", IF(('1 - Cover page'!$B$9-I1887)= 12,"12", IF(('1 - Cover page'!$B$9-I1887)= 13,"13", IF(('1 - Cover page'!$B$9-I1887)= 14,"14", IF(('1 - Cover page'!$B$9-I1887)= 15,"15",  ""))))))))))))))))</f>
        <v>0</v>
      </c>
      <c r="AA1887" t="e">
        <f>VLOOKUP(E1887,'Age group'!$A$2:$B$7,2,TRUE)</f>
        <v>#N/A</v>
      </c>
    </row>
    <row r="1888" spans="1:27" ht="12.75" x14ac:dyDescent="0.2">
      <c r="A1888" s="30">
        <v>1885</v>
      </c>
      <c r="B1888" s="31"/>
      <c r="C1888" s="31"/>
      <c r="D1888" s="32"/>
      <c r="E1888" s="104"/>
      <c r="F1888" s="31"/>
      <c r="G1888" s="31"/>
      <c r="H1888" s="33"/>
      <c r="I1888" s="16"/>
      <c r="J1888" s="34"/>
      <c r="K1888" s="34"/>
      <c r="L1888" s="35"/>
      <c r="M1888" s="36"/>
      <c r="N1888" s="37"/>
      <c r="O1888" s="37"/>
      <c r="P1888" s="37"/>
      <c r="Q1888" s="38"/>
      <c r="R1888" s="38"/>
      <c r="S1888" s="37"/>
      <c r="T1888" s="39"/>
      <c r="U1888" s="39"/>
      <c r="V1888" s="40"/>
      <c r="X1888" t="str">
        <f>IF(('1 - Cover page'!$B$9-M1888)&lt;6,"&lt;=5 Days","&gt;5 Days")</f>
        <v>&lt;=5 Days</v>
      </c>
      <c r="Y1888" t="str">
        <f>IF(('1 - Cover page'!$B$9-M1888)=0,"0", IF(('1 - Cover page'!$B$9-M1888)= 1,"1", IF(('1 - Cover page'!$B$9-M1888)= 2,"2", IF(('1 - Cover page'!$B$9-M1888)= 3,"3", IF(('1 - Cover page'!$B$9-M1888)= 4,"4", IF(('1 - Cover page'!$B$9-M1888)= 5,"5", IF(('1 - Cover page'!$B$9-M1888)= 6,"6", IF(('1 - Cover page'!$B$9-M1888)= 7,"7", IF(('1 - Cover page'!$B$9-M1888)= 8,"8", IF(('1 - Cover page'!$B$9-M1888)= 9,"9", IF(('1 - Cover page'!$B$9-M1888)= 10,"10", IF(('1 - Cover page'!$B$9-M1888)= 11,"11", IF(('1 - Cover page'!$B$9-M1888)= 12,"12", IF(('1 - Cover page'!$B$9-M1888)= 13,"13", IF(('1 - Cover page'!$B$9-M1888)= 14,"14", IF(('1 - Cover page'!$B$9-M1888)= 15,"15",  ""))))))))))))))))</f>
        <v>0</v>
      </c>
      <c r="Z1888" t="str">
        <f>IF(('1 - Cover page'!$B$9-I1888)=0,"0", IF(('1 - Cover page'!$B$9-I1888)= 1,"1", IF(('1 - Cover page'!$B$9-I1888)= 2,"2", IF(('1 - Cover page'!$B$9-I1888)= 3,"3", IF(('1 - Cover page'!$B$9-I1888)= 4,"4", IF(('1 - Cover page'!$B$9-I1888)= 5,"5", IF(('1 - Cover page'!$B$9-I1888)= 6,"6", IF(('1 - Cover page'!$B$9-I1888)= 7,"7", IF(('1 - Cover page'!$B$9-I1888)= 8,"8", IF(('1 - Cover page'!$B$9-I1888)= 9,"9", IF(('1 - Cover page'!$B$9-I1888)= 10,"10", IF(('1 - Cover page'!$B$9-I1888)= 11,"11", IF(('1 - Cover page'!$B$9-I1888)= 12,"12", IF(('1 - Cover page'!$B$9-I1888)= 13,"13", IF(('1 - Cover page'!$B$9-I1888)= 14,"14", IF(('1 - Cover page'!$B$9-I1888)= 15,"15",  ""))))))))))))))))</f>
        <v>0</v>
      </c>
      <c r="AA1888" t="e">
        <f>VLOOKUP(E1888,'Age group'!$A$2:$B$7,2,TRUE)</f>
        <v>#N/A</v>
      </c>
    </row>
    <row r="1889" spans="1:27" ht="12.75" x14ac:dyDescent="0.2">
      <c r="A1889" s="30">
        <v>1886</v>
      </c>
      <c r="B1889" s="31"/>
      <c r="C1889" s="31"/>
      <c r="D1889" s="32"/>
      <c r="E1889" s="104"/>
      <c r="F1889" s="31"/>
      <c r="G1889" s="31"/>
      <c r="H1889" s="33"/>
      <c r="I1889" s="16"/>
      <c r="J1889" s="34"/>
      <c r="K1889" s="34"/>
      <c r="L1889" s="35"/>
      <c r="M1889" s="36"/>
      <c r="N1889" s="37"/>
      <c r="O1889" s="37"/>
      <c r="P1889" s="37"/>
      <c r="Q1889" s="38"/>
      <c r="R1889" s="38"/>
      <c r="S1889" s="37"/>
      <c r="T1889" s="39"/>
      <c r="U1889" s="39"/>
      <c r="V1889" s="40"/>
      <c r="X1889" t="str">
        <f>IF(('1 - Cover page'!$B$9-M1889)&lt;6,"&lt;=5 Days","&gt;5 Days")</f>
        <v>&lt;=5 Days</v>
      </c>
      <c r="Y1889" t="str">
        <f>IF(('1 - Cover page'!$B$9-M1889)=0,"0", IF(('1 - Cover page'!$B$9-M1889)= 1,"1", IF(('1 - Cover page'!$B$9-M1889)= 2,"2", IF(('1 - Cover page'!$B$9-M1889)= 3,"3", IF(('1 - Cover page'!$B$9-M1889)= 4,"4", IF(('1 - Cover page'!$B$9-M1889)= 5,"5", IF(('1 - Cover page'!$B$9-M1889)= 6,"6", IF(('1 - Cover page'!$B$9-M1889)= 7,"7", IF(('1 - Cover page'!$B$9-M1889)= 8,"8", IF(('1 - Cover page'!$B$9-M1889)= 9,"9", IF(('1 - Cover page'!$B$9-M1889)= 10,"10", IF(('1 - Cover page'!$B$9-M1889)= 11,"11", IF(('1 - Cover page'!$B$9-M1889)= 12,"12", IF(('1 - Cover page'!$B$9-M1889)= 13,"13", IF(('1 - Cover page'!$B$9-M1889)= 14,"14", IF(('1 - Cover page'!$B$9-M1889)= 15,"15",  ""))))))))))))))))</f>
        <v>0</v>
      </c>
      <c r="Z1889" t="str">
        <f>IF(('1 - Cover page'!$B$9-I1889)=0,"0", IF(('1 - Cover page'!$B$9-I1889)= 1,"1", IF(('1 - Cover page'!$B$9-I1889)= 2,"2", IF(('1 - Cover page'!$B$9-I1889)= 3,"3", IF(('1 - Cover page'!$B$9-I1889)= 4,"4", IF(('1 - Cover page'!$B$9-I1889)= 5,"5", IF(('1 - Cover page'!$B$9-I1889)= 6,"6", IF(('1 - Cover page'!$B$9-I1889)= 7,"7", IF(('1 - Cover page'!$B$9-I1889)= 8,"8", IF(('1 - Cover page'!$B$9-I1889)= 9,"9", IF(('1 - Cover page'!$B$9-I1889)= 10,"10", IF(('1 - Cover page'!$B$9-I1889)= 11,"11", IF(('1 - Cover page'!$B$9-I1889)= 12,"12", IF(('1 - Cover page'!$B$9-I1889)= 13,"13", IF(('1 - Cover page'!$B$9-I1889)= 14,"14", IF(('1 - Cover page'!$B$9-I1889)= 15,"15",  ""))))))))))))))))</f>
        <v>0</v>
      </c>
      <c r="AA1889" t="e">
        <f>VLOOKUP(E1889,'Age group'!$A$2:$B$7,2,TRUE)</f>
        <v>#N/A</v>
      </c>
    </row>
    <row r="1890" spans="1:27" ht="12.75" x14ac:dyDescent="0.2">
      <c r="A1890" s="30">
        <v>1887</v>
      </c>
      <c r="B1890" s="31"/>
      <c r="C1890" s="31"/>
      <c r="D1890" s="32"/>
      <c r="E1890" s="104"/>
      <c r="F1890" s="31"/>
      <c r="G1890" s="31"/>
      <c r="H1890" s="33"/>
      <c r="I1890" s="16"/>
      <c r="J1890" s="34"/>
      <c r="K1890" s="34"/>
      <c r="L1890" s="35"/>
      <c r="M1890" s="36"/>
      <c r="N1890" s="37"/>
      <c r="O1890" s="37"/>
      <c r="P1890" s="37"/>
      <c r="Q1890" s="38"/>
      <c r="R1890" s="38"/>
      <c r="S1890" s="37"/>
      <c r="T1890" s="39"/>
      <c r="U1890" s="39"/>
      <c r="V1890" s="40"/>
      <c r="X1890" t="str">
        <f>IF(('1 - Cover page'!$B$9-M1890)&lt;6,"&lt;=5 Days","&gt;5 Days")</f>
        <v>&lt;=5 Days</v>
      </c>
      <c r="Y1890" t="str">
        <f>IF(('1 - Cover page'!$B$9-M1890)=0,"0", IF(('1 - Cover page'!$B$9-M1890)= 1,"1", IF(('1 - Cover page'!$B$9-M1890)= 2,"2", IF(('1 - Cover page'!$B$9-M1890)= 3,"3", IF(('1 - Cover page'!$B$9-M1890)= 4,"4", IF(('1 - Cover page'!$B$9-M1890)= 5,"5", IF(('1 - Cover page'!$B$9-M1890)= 6,"6", IF(('1 - Cover page'!$B$9-M1890)= 7,"7", IF(('1 - Cover page'!$B$9-M1890)= 8,"8", IF(('1 - Cover page'!$B$9-M1890)= 9,"9", IF(('1 - Cover page'!$B$9-M1890)= 10,"10", IF(('1 - Cover page'!$B$9-M1890)= 11,"11", IF(('1 - Cover page'!$B$9-M1890)= 12,"12", IF(('1 - Cover page'!$B$9-M1890)= 13,"13", IF(('1 - Cover page'!$B$9-M1890)= 14,"14", IF(('1 - Cover page'!$B$9-M1890)= 15,"15",  ""))))))))))))))))</f>
        <v>0</v>
      </c>
      <c r="Z1890" t="str">
        <f>IF(('1 - Cover page'!$B$9-I1890)=0,"0", IF(('1 - Cover page'!$B$9-I1890)= 1,"1", IF(('1 - Cover page'!$B$9-I1890)= 2,"2", IF(('1 - Cover page'!$B$9-I1890)= 3,"3", IF(('1 - Cover page'!$B$9-I1890)= 4,"4", IF(('1 - Cover page'!$B$9-I1890)= 5,"5", IF(('1 - Cover page'!$B$9-I1890)= 6,"6", IF(('1 - Cover page'!$B$9-I1890)= 7,"7", IF(('1 - Cover page'!$B$9-I1890)= 8,"8", IF(('1 - Cover page'!$B$9-I1890)= 9,"9", IF(('1 - Cover page'!$B$9-I1890)= 10,"10", IF(('1 - Cover page'!$B$9-I1890)= 11,"11", IF(('1 - Cover page'!$B$9-I1890)= 12,"12", IF(('1 - Cover page'!$B$9-I1890)= 13,"13", IF(('1 - Cover page'!$B$9-I1890)= 14,"14", IF(('1 - Cover page'!$B$9-I1890)= 15,"15",  ""))))))))))))))))</f>
        <v>0</v>
      </c>
      <c r="AA1890" t="e">
        <f>VLOOKUP(E1890,'Age group'!$A$2:$B$7,2,TRUE)</f>
        <v>#N/A</v>
      </c>
    </row>
    <row r="1891" spans="1:27" ht="12.75" x14ac:dyDescent="0.2">
      <c r="A1891" s="30">
        <v>1888</v>
      </c>
      <c r="B1891" s="31"/>
      <c r="C1891" s="31"/>
      <c r="D1891" s="32"/>
      <c r="E1891" s="104"/>
      <c r="F1891" s="31"/>
      <c r="G1891" s="31"/>
      <c r="H1891" s="33"/>
      <c r="I1891" s="16"/>
      <c r="J1891" s="34"/>
      <c r="K1891" s="34"/>
      <c r="L1891" s="35"/>
      <c r="M1891" s="36"/>
      <c r="N1891" s="37"/>
      <c r="O1891" s="37"/>
      <c r="P1891" s="37"/>
      <c r="Q1891" s="38"/>
      <c r="R1891" s="38"/>
      <c r="S1891" s="37"/>
      <c r="T1891" s="39"/>
      <c r="U1891" s="39"/>
      <c r="V1891" s="40"/>
      <c r="X1891" t="str">
        <f>IF(('1 - Cover page'!$B$9-M1891)&lt;6,"&lt;=5 Days","&gt;5 Days")</f>
        <v>&lt;=5 Days</v>
      </c>
      <c r="Y1891" t="str">
        <f>IF(('1 - Cover page'!$B$9-M1891)=0,"0", IF(('1 - Cover page'!$B$9-M1891)= 1,"1", IF(('1 - Cover page'!$B$9-M1891)= 2,"2", IF(('1 - Cover page'!$B$9-M1891)= 3,"3", IF(('1 - Cover page'!$B$9-M1891)= 4,"4", IF(('1 - Cover page'!$B$9-M1891)= 5,"5", IF(('1 - Cover page'!$B$9-M1891)= 6,"6", IF(('1 - Cover page'!$B$9-M1891)= 7,"7", IF(('1 - Cover page'!$B$9-M1891)= 8,"8", IF(('1 - Cover page'!$B$9-M1891)= 9,"9", IF(('1 - Cover page'!$B$9-M1891)= 10,"10", IF(('1 - Cover page'!$B$9-M1891)= 11,"11", IF(('1 - Cover page'!$B$9-M1891)= 12,"12", IF(('1 - Cover page'!$B$9-M1891)= 13,"13", IF(('1 - Cover page'!$B$9-M1891)= 14,"14", IF(('1 - Cover page'!$B$9-M1891)= 15,"15",  ""))))))))))))))))</f>
        <v>0</v>
      </c>
      <c r="Z1891" t="str">
        <f>IF(('1 - Cover page'!$B$9-I1891)=0,"0", IF(('1 - Cover page'!$B$9-I1891)= 1,"1", IF(('1 - Cover page'!$B$9-I1891)= 2,"2", IF(('1 - Cover page'!$B$9-I1891)= 3,"3", IF(('1 - Cover page'!$B$9-I1891)= 4,"4", IF(('1 - Cover page'!$B$9-I1891)= 5,"5", IF(('1 - Cover page'!$B$9-I1891)= 6,"6", IF(('1 - Cover page'!$B$9-I1891)= 7,"7", IF(('1 - Cover page'!$B$9-I1891)= 8,"8", IF(('1 - Cover page'!$B$9-I1891)= 9,"9", IF(('1 - Cover page'!$B$9-I1891)= 10,"10", IF(('1 - Cover page'!$B$9-I1891)= 11,"11", IF(('1 - Cover page'!$B$9-I1891)= 12,"12", IF(('1 - Cover page'!$B$9-I1891)= 13,"13", IF(('1 - Cover page'!$B$9-I1891)= 14,"14", IF(('1 - Cover page'!$B$9-I1891)= 15,"15",  ""))))))))))))))))</f>
        <v>0</v>
      </c>
      <c r="AA1891" t="e">
        <f>VLOOKUP(E1891,'Age group'!$A$2:$B$7,2,TRUE)</f>
        <v>#N/A</v>
      </c>
    </row>
    <row r="1892" spans="1:27" ht="12.75" x14ac:dyDescent="0.2">
      <c r="A1892" s="30">
        <v>1889</v>
      </c>
      <c r="B1892" s="31"/>
      <c r="C1892" s="31"/>
      <c r="D1892" s="32"/>
      <c r="E1892" s="104"/>
      <c r="F1892" s="31"/>
      <c r="G1892" s="31"/>
      <c r="H1892" s="33"/>
      <c r="I1892" s="16"/>
      <c r="J1892" s="34"/>
      <c r="K1892" s="34"/>
      <c r="L1892" s="35"/>
      <c r="M1892" s="36"/>
      <c r="N1892" s="37"/>
      <c r="O1892" s="37"/>
      <c r="P1892" s="37"/>
      <c r="Q1892" s="38"/>
      <c r="R1892" s="38"/>
      <c r="S1892" s="37"/>
      <c r="T1892" s="39"/>
      <c r="U1892" s="39"/>
      <c r="V1892" s="40"/>
      <c r="X1892" t="str">
        <f>IF(('1 - Cover page'!$B$9-M1892)&lt;6,"&lt;=5 Days","&gt;5 Days")</f>
        <v>&lt;=5 Days</v>
      </c>
      <c r="Y1892" t="str">
        <f>IF(('1 - Cover page'!$B$9-M1892)=0,"0", IF(('1 - Cover page'!$B$9-M1892)= 1,"1", IF(('1 - Cover page'!$B$9-M1892)= 2,"2", IF(('1 - Cover page'!$B$9-M1892)= 3,"3", IF(('1 - Cover page'!$B$9-M1892)= 4,"4", IF(('1 - Cover page'!$B$9-M1892)= 5,"5", IF(('1 - Cover page'!$B$9-M1892)= 6,"6", IF(('1 - Cover page'!$B$9-M1892)= 7,"7", IF(('1 - Cover page'!$B$9-M1892)= 8,"8", IF(('1 - Cover page'!$B$9-M1892)= 9,"9", IF(('1 - Cover page'!$B$9-M1892)= 10,"10", IF(('1 - Cover page'!$B$9-M1892)= 11,"11", IF(('1 - Cover page'!$B$9-M1892)= 12,"12", IF(('1 - Cover page'!$B$9-M1892)= 13,"13", IF(('1 - Cover page'!$B$9-M1892)= 14,"14", IF(('1 - Cover page'!$B$9-M1892)= 15,"15",  ""))))))))))))))))</f>
        <v>0</v>
      </c>
      <c r="Z1892" t="str">
        <f>IF(('1 - Cover page'!$B$9-I1892)=0,"0", IF(('1 - Cover page'!$B$9-I1892)= 1,"1", IF(('1 - Cover page'!$B$9-I1892)= 2,"2", IF(('1 - Cover page'!$B$9-I1892)= 3,"3", IF(('1 - Cover page'!$B$9-I1892)= 4,"4", IF(('1 - Cover page'!$B$9-I1892)= 5,"5", IF(('1 - Cover page'!$B$9-I1892)= 6,"6", IF(('1 - Cover page'!$B$9-I1892)= 7,"7", IF(('1 - Cover page'!$B$9-I1892)= 8,"8", IF(('1 - Cover page'!$B$9-I1892)= 9,"9", IF(('1 - Cover page'!$B$9-I1892)= 10,"10", IF(('1 - Cover page'!$B$9-I1892)= 11,"11", IF(('1 - Cover page'!$B$9-I1892)= 12,"12", IF(('1 - Cover page'!$B$9-I1892)= 13,"13", IF(('1 - Cover page'!$B$9-I1892)= 14,"14", IF(('1 - Cover page'!$B$9-I1892)= 15,"15",  ""))))))))))))))))</f>
        <v>0</v>
      </c>
      <c r="AA1892" t="e">
        <f>VLOOKUP(E1892,'Age group'!$A$2:$B$7,2,TRUE)</f>
        <v>#N/A</v>
      </c>
    </row>
    <row r="1893" spans="1:27" ht="12.75" x14ac:dyDescent="0.2">
      <c r="A1893" s="30">
        <v>1890</v>
      </c>
      <c r="B1893" s="31"/>
      <c r="C1893" s="31"/>
      <c r="D1893" s="32"/>
      <c r="E1893" s="104"/>
      <c r="F1893" s="31"/>
      <c r="G1893" s="31"/>
      <c r="H1893" s="33"/>
      <c r="I1893" s="16"/>
      <c r="J1893" s="34"/>
      <c r="K1893" s="34"/>
      <c r="L1893" s="35"/>
      <c r="M1893" s="36"/>
      <c r="N1893" s="37"/>
      <c r="O1893" s="37"/>
      <c r="P1893" s="37"/>
      <c r="Q1893" s="38"/>
      <c r="R1893" s="38"/>
      <c r="S1893" s="37"/>
      <c r="T1893" s="39"/>
      <c r="U1893" s="39"/>
      <c r="V1893" s="40"/>
      <c r="X1893" t="str">
        <f>IF(('1 - Cover page'!$B$9-M1893)&lt;6,"&lt;=5 Days","&gt;5 Days")</f>
        <v>&lt;=5 Days</v>
      </c>
      <c r="Y1893" t="str">
        <f>IF(('1 - Cover page'!$B$9-M1893)=0,"0", IF(('1 - Cover page'!$B$9-M1893)= 1,"1", IF(('1 - Cover page'!$B$9-M1893)= 2,"2", IF(('1 - Cover page'!$B$9-M1893)= 3,"3", IF(('1 - Cover page'!$B$9-M1893)= 4,"4", IF(('1 - Cover page'!$B$9-M1893)= 5,"5", IF(('1 - Cover page'!$B$9-M1893)= 6,"6", IF(('1 - Cover page'!$B$9-M1893)= 7,"7", IF(('1 - Cover page'!$B$9-M1893)= 8,"8", IF(('1 - Cover page'!$B$9-M1893)= 9,"9", IF(('1 - Cover page'!$B$9-M1893)= 10,"10", IF(('1 - Cover page'!$B$9-M1893)= 11,"11", IF(('1 - Cover page'!$B$9-M1893)= 12,"12", IF(('1 - Cover page'!$B$9-M1893)= 13,"13", IF(('1 - Cover page'!$B$9-M1893)= 14,"14", IF(('1 - Cover page'!$B$9-M1893)= 15,"15",  ""))))))))))))))))</f>
        <v>0</v>
      </c>
      <c r="Z1893" t="str">
        <f>IF(('1 - Cover page'!$B$9-I1893)=0,"0", IF(('1 - Cover page'!$B$9-I1893)= 1,"1", IF(('1 - Cover page'!$B$9-I1893)= 2,"2", IF(('1 - Cover page'!$B$9-I1893)= 3,"3", IF(('1 - Cover page'!$B$9-I1893)= 4,"4", IF(('1 - Cover page'!$B$9-I1893)= 5,"5", IF(('1 - Cover page'!$B$9-I1893)= 6,"6", IF(('1 - Cover page'!$B$9-I1893)= 7,"7", IF(('1 - Cover page'!$B$9-I1893)= 8,"8", IF(('1 - Cover page'!$B$9-I1893)= 9,"9", IF(('1 - Cover page'!$B$9-I1893)= 10,"10", IF(('1 - Cover page'!$B$9-I1893)= 11,"11", IF(('1 - Cover page'!$B$9-I1893)= 12,"12", IF(('1 - Cover page'!$B$9-I1893)= 13,"13", IF(('1 - Cover page'!$B$9-I1893)= 14,"14", IF(('1 - Cover page'!$B$9-I1893)= 15,"15",  ""))))))))))))))))</f>
        <v>0</v>
      </c>
      <c r="AA1893" t="e">
        <f>VLOOKUP(E1893,'Age group'!$A$2:$B$7,2,TRUE)</f>
        <v>#N/A</v>
      </c>
    </row>
    <row r="1894" spans="1:27" ht="12.75" x14ac:dyDescent="0.2">
      <c r="A1894" s="30">
        <v>1891</v>
      </c>
      <c r="B1894" s="31"/>
      <c r="C1894" s="31"/>
      <c r="D1894" s="32"/>
      <c r="E1894" s="104"/>
      <c r="F1894" s="31"/>
      <c r="G1894" s="31"/>
      <c r="H1894" s="33"/>
      <c r="I1894" s="16"/>
      <c r="J1894" s="34"/>
      <c r="K1894" s="34"/>
      <c r="L1894" s="35"/>
      <c r="M1894" s="36"/>
      <c r="N1894" s="37"/>
      <c r="O1894" s="37"/>
      <c r="P1894" s="37"/>
      <c r="Q1894" s="38"/>
      <c r="R1894" s="38"/>
      <c r="S1894" s="37"/>
      <c r="T1894" s="39"/>
      <c r="U1894" s="39"/>
      <c r="V1894" s="40"/>
      <c r="X1894" t="str">
        <f>IF(('1 - Cover page'!$B$9-M1894)&lt;6,"&lt;=5 Days","&gt;5 Days")</f>
        <v>&lt;=5 Days</v>
      </c>
      <c r="Y1894" t="str">
        <f>IF(('1 - Cover page'!$B$9-M1894)=0,"0", IF(('1 - Cover page'!$B$9-M1894)= 1,"1", IF(('1 - Cover page'!$B$9-M1894)= 2,"2", IF(('1 - Cover page'!$B$9-M1894)= 3,"3", IF(('1 - Cover page'!$B$9-M1894)= 4,"4", IF(('1 - Cover page'!$B$9-M1894)= 5,"5", IF(('1 - Cover page'!$B$9-M1894)= 6,"6", IF(('1 - Cover page'!$B$9-M1894)= 7,"7", IF(('1 - Cover page'!$B$9-M1894)= 8,"8", IF(('1 - Cover page'!$B$9-M1894)= 9,"9", IF(('1 - Cover page'!$B$9-M1894)= 10,"10", IF(('1 - Cover page'!$B$9-M1894)= 11,"11", IF(('1 - Cover page'!$B$9-M1894)= 12,"12", IF(('1 - Cover page'!$B$9-M1894)= 13,"13", IF(('1 - Cover page'!$B$9-M1894)= 14,"14", IF(('1 - Cover page'!$B$9-M1894)= 15,"15",  ""))))))))))))))))</f>
        <v>0</v>
      </c>
      <c r="Z1894" t="str">
        <f>IF(('1 - Cover page'!$B$9-I1894)=0,"0", IF(('1 - Cover page'!$B$9-I1894)= 1,"1", IF(('1 - Cover page'!$B$9-I1894)= 2,"2", IF(('1 - Cover page'!$B$9-I1894)= 3,"3", IF(('1 - Cover page'!$B$9-I1894)= 4,"4", IF(('1 - Cover page'!$B$9-I1894)= 5,"5", IF(('1 - Cover page'!$B$9-I1894)= 6,"6", IF(('1 - Cover page'!$B$9-I1894)= 7,"7", IF(('1 - Cover page'!$B$9-I1894)= 8,"8", IF(('1 - Cover page'!$B$9-I1894)= 9,"9", IF(('1 - Cover page'!$B$9-I1894)= 10,"10", IF(('1 - Cover page'!$B$9-I1894)= 11,"11", IF(('1 - Cover page'!$B$9-I1894)= 12,"12", IF(('1 - Cover page'!$B$9-I1894)= 13,"13", IF(('1 - Cover page'!$B$9-I1894)= 14,"14", IF(('1 - Cover page'!$B$9-I1894)= 15,"15",  ""))))))))))))))))</f>
        <v>0</v>
      </c>
      <c r="AA1894" t="e">
        <f>VLOOKUP(E1894,'Age group'!$A$2:$B$7,2,TRUE)</f>
        <v>#N/A</v>
      </c>
    </row>
    <row r="1895" spans="1:27" ht="12.75" x14ac:dyDescent="0.2">
      <c r="A1895" s="30">
        <v>1892</v>
      </c>
      <c r="B1895" s="31"/>
      <c r="C1895" s="31"/>
      <c r="D1895" s="32"/>
      <c r="E1895" s="104"/>
      <c r="F1895" s="31"/>
      <c r="G1895" s="31"/>
      <c r="H1895" s="33"/>
      <c r="I1895" s="16"/>
      <c r="J1895" s="34"/>
      <c r="K1895" s="34"/>
      <c r="L1895" s="35"/>
      <c r="M1895" s="36"/>
      <c r="N1895" s="37"/>
      <c r="O1895" s="37"/>
      <c r="P1895" s="37"/>
      <c r="Q1895" s="38"/>
      <c r="R1895" s="38"/>
      <c r="S1895" s="37"/>
      <c r="T1895" s="39"/>
      <c r="U1895" s="39"/>
      <c r="V1895" s="40"/>
      <c r="X1895" t="str">
        <f>IF(('1 - Cover page'!$B$9-M1895)&lt;6,"&lt;=5 Days","&gt;5 Days")</f>
        <v>&lt;=5 Days</v>
      </c>
      <c r="Y1895" t="str">
        <f>IF(('1 - Cover page'!$B$9-M1895)=0,"0", IF(('1 - Cover page'!$B$9-M1895)= 1,"1", IF(('1 - Cover page'!$B$9-M1895)= 2,"2", IF(('1 - Cover page'!$B$9-M1895)= 3,"3", IF(('1 - Cover page'!$B$9-M1895)= 4,"4", IF(('1 - Cover page'!$B$9-M1895)= 5,"5", IF(('1 - Cover page'!$B$9-M1895)= 6,"6", IF(('1 - Cover page'!$B$9-M1895)= 7,"7", IF(('1 - Cover page'!$B$9-M1895)= 8,"8", IF(('1 - Cover page'!$B$9-M1895)= 9,"9", IF(('1 - Cover page'!$B$9-M1895)= 10,"10", IF(('1 - Cover page'!$B$9-M1895)= 11,"11", IF(('1 - Cover page'!$B$9-M1895)= 12,"12", IF(('1 - Cover page'!$B$9-M1895)= 13,"13", IF(('1 - Cover page'!$B$9-M1895)= 14,"14", IF(('1 - Cover page'!$B$9-M1895)= 15,"15",  ""))))))))))))))))</f>
        <v>0</v>
      </c>
      <c r="Z1895" t="str">
        <f>IF(('1 - Cover page'!$B$9-I1895)=0,"0", IF(('1 - Cover page'!$B$9-I1895)= 1,"1", IF(('1 - Cover page'!$B$9-I1895)= 2,"2", IF(('1 - Cover page'!$B$9-I1895)= 3,"3", IF(('1 - Cover page'!$B$9-I1895)= 4,"4", IF(('1 - Cover page'!$B$9-I1895)= 5,"5", IF(('1 - Cover page'!$B$9-I1895)= 6,"6", IF(('1 - Cover page'!$B$9-I1895)= 7,"7", IF(('1 - Cover page'!$B$9-I1895)= 8,"8", IF(('1 - Cover page'!$B$9-I1895)= 9,"9", IF(('1 - Cover page'!$B$9-I1895)= 10,"10", IF(('1 - Cover page'!$B$9-I1895)= 11,"11", IF(('1 - Cover page'!$B$9-I1895)= 12,"12", IF(('1 - Cover page'!$B$9-I1895)= 13,"13", IF(('1 - Cover page'!$B$9-I1895)= 14,"14", IF(('1 - Cover page'!$B$9-I1895)= 15,"15",  ""))))))))))))))))</f>
        <v>0</v>
      </c>
      <c r="AA1895" t="e">
        <f>VLOOKUP(E1895,'Age group'!$A$2:$B$7,2,TRUE)</f>
        <v>#N/A</v>
      </c>
    </row>
    <row r="1896" spans="1:27" ht="12.75" x14ac:dyDescent="0.2">
      <c r="A1896" s="30">
        <v>1893</v>
      </c>
      <c r="B1896" s="31"/>
      <c r="C1896" s="31"/>
      <c r="D1896" s="32"/>
      <c r="E1896" s="104"/>
      <c r="F1896" s="31"/>
      <c r="G1896" s="31"/>
      <c r="H1896" s="33"/>
      <c r="I1896" s="16"/>
      <c r="J1896" s="34"/>
      <c r="K1896" s="34"/>
      <c r="L1896" s="35"/>
      <c r="M1896" s="36"/>
      <c r="N1896" s="37"/>
      <c r="O1896" s="37"/>
      <c r="P1896" s="37"/>
      <c r="Q1896" s="38"/>
      <c r="R1896" s="38"/>
      <c r="S1896" s="37"/>
      <c r="T1896" s="39"/>
      <c r="U1896" s="39"/>
      <c r="V1896" s="40"/>
      <c r="X1896" t="str">
        <f>IF(('1 - Cover page'!$B$9-M1896)&lt;6,"&lt;=5 Days","&gt;5 Days")</f>
        <v>&lt;=5 Days</v>
      </c>
      <c r="Y1896" t="str">
        <f>IF(('1 - Cover page'!$B$9-M1896)=0,"0", IF(('1 - Cover page'!$B$9-M1896)= 1,"1", IF(('1 - Cover page'!$B$9-M1896)= 2,"2", IF(('1 - Cover page'!$B$9-M1896)= 3,"3", IF(('1 - Cover page'!$B$9-M1896)= 4,"4", IF(('1 - Cover page'!$B$9-M1896)= 5,"5", IF(('1 - Cover page'!$B$9-M1896)= 6,"6", IF(('1 - Cover page'!$B$9-M1896)= 7,"7", IF(('1 - Cover page'!$B$9-M1896)= 8,"8", IF(('1 - Cover page'!$B$9-M1896)= 9,"9", IF(('1 - Cover page'!$B$9-M1896)= 10,"10", IF(('1 - Cover page'!$B$9-M1896)= 11,"11", IF(('1 - Cover page'!$B$9-M1896)= 12,"12", IF(('1 - Cover page'!$B$9-M1896)= 13,"13", IF(('1 - Cover page'!$B$9-M1896)= 14,"14", IF(('1 - Cover page'!$B$9-M1896)= 15,"15",  ""))))))))))))))))</f>
        <v>0</v>
      </c>
      <c r="Z1896" t="str">
        <f>IF(('1 - Cover page'!$B$9-I1896)=0,"0", IF(('1 - Cover page'!$B$9-I1896)= 1,"1", IF(('1 - Cover page'!$B$9-I1896)= 2,"2", IF(('1 - Cover page'!$B$9-I1896)= 3,"3", IF(('1 - Cover page'!$B$9-I1896)= 4,"4", IF(('1 - Cover page'!$B$9-I1896)= 5,"5", IF(('1 - Cover page'!$B$9-I1896)= 6,"6", IF(('1 - Cover page'!$B$9-I1896)= 7,"7", IF(('1 - Cover page'!$B$9-I1896)= 8,"8", IF(('1 - Cover page'!$B$9-I1896)= 9,"9", IF(('1 - Cover page'!$B$9-I1896)= 10,"10", IF(('1 - Cover page'!$B$9-I1896)= 11,"11", IF(('1 - Cover page'!$B$9-I1896)= 12,"12", IF(('1 - Cover page'!$B$9-I1896)= 13,"13", IF(('1 - Cover page'!$B$9-I1896)= 14,"14", IF(('1 - Cover page'!$B$9-I1896)= 15,"15",  ""))))))))))))))))</f>
        <v>0</v>
      </c>
      <c r="AA1896" t="e">
        <f>VLOOKUP(E1896,'Age group'!$A$2:$B$7,2,TRUE)</f>
        <v>#N/A</v>
      </c>
    </row>
    <row r="1897" spans="1:27" ht="12.75" x14ac:dyDescent="0.2">
      <c r="A1897" s="30">
        <v>1894</v>
      </c>
      <c r="B1897" s="31"/>
      <c r="C1897" s="31"/>
      <c r="D1897" s="32"/>
      <c r="E1897" s="104"/>
      <c r="F1897" s="31"/>
      <c r="G1897" s="31"/>
      <c r="H1897" s="33"/>
      <c r="I1897" s="16"/>
      <c r="J1897" s="34"/>
      <c r="K1897" s="34"/>
      <c r="L1897" s="35"/>
      <c r="M1897" s="36"/>
      <c r="N1897" s="37"/>
      <c r="O1897" s="37"/>
      <c r="P1897" s="37"/>
      <c r="Q1897" s="38"/>
      <c r="R1897" s="38"/>
      <c r="S1897" s="37"/>
      <c r="T1897" s="39"/>
      <c r="U1897" s="39"/>
      <c r="V1897" s="40"/>
      <c r="X1897" t="str">
        <f>IF(('1 - Cover page'!$B$9-M1897)&lt;6,"&lt;=5 Days","&gt;5 Days")</f>
        <v>&lt;=5 Days</v>
      </c>
      <c r="Y1897" t="str">
        <f>IF(('1 - Cover page'!$B$9-M1897)=0,"0", IF(('1 - Cover page'!$B$9-M1897)= 1,"1", IF(('1 - Cover page'!$B$9-M1897)= 2,"2", IF(('1 - Cover page'!$B$9-M1897)= 3,"3", IF(('1 - Cover page'!$B$9-M1897)= 4,"4", IF(('1 - Cover page'!$B$9-M1897)= 5,"5", IF(('1 - Cover page'!$B$9-M1897)= 6,"6", IF(('1 - Cover page'!$B$9-M1897)= 7,"7", IF(('1 - Cover page'!$B$9-M1897)= 8,"8", IF(('1 - Cover page'!$B$9-M1897)= 9,"9", IF(('1 - Cover page'!$B$9-M1897)= 10,"10", IF(('1 - Cover page'!$B$9-M1897)= 11,"11", IF(('1 - Cover page'!$B$9-M1897)= 12,"12", IF(('1 - Cover page'!$B$9-M1897)= 13,"13", IF(('1 - Cover page'!$B$9-M1897)= 14,"14", IF(('1 - Cover page'!$B$9-M1897)= 15,"15",  ""))))))))))))))))</f>
        <v>0</v>
      </c>
      <c r="Z1897" t="str">
        <f>IF(('1 - Cover page'!$B$9-I1897)=0,"0", IF(('1 - Cover page'!$B$9-I1897)= 1,"1", IF(('1 - Cover page'!$B$9-I1897)= 2,"2", IF(('1 - Cover page'!$B$9-I1897)= 3,"3", IF(('1 - Cover page'!$B$9-I1897)= 4,"4", IF(('1 - Cover page'!$B$9-I1897)= 5,"5", IF(('1 - Cover page'!$B$9-I1897)= 6,"6", IF(('1 - Cover page'!$B$9-I1897)= 7,"7", IF(('1 - Cover page'!$B$9-I1897)= 8,"8", IF(('1 - Cover page'!$B$9-I1897)= 9,"9", IF(('1 - Cover page'!$B$9-I1897)= 10,"10", IF(('1 - Cover page'!$B$9-I1897)= 11,"11", IF(('1 - Cover page'!$B$9-I1897)= 12,"12", IF(('1 - Cover page'!$B$9-I1897)= 13,"13", IF(('1 - Cover page'!$B$9-I1897)= 14,"14", IF(('1 - Cover page'!$B$9-I1897)= 15,"15",  ""))))))))))))))))</f>
        <v>0</v>
      </c>
      <c r="AA1897" t="e">
        <f>VLOOKUP(E1897,'Age group'!$A$2:$B$7,2,TRUE)</f>
        <v>#N/A</v>
      </c>
    </row>
    <row r="1898" spans="1:27" ht="12.75" x14ac:dyDescent="0.2">
      <c r="A1898" s="30">
        <v>1895</v>
      </c>
      <c r="B1898" s="31"/>
      <c r="C1898" s="31"/>
      <c r="D1898" s="32"/>
      <c r="E1898" s="104"/>
      <c r="F1898" s="31"/>
      <c r="G1898" s="31"/>
      <c r="H1898" s="33"/>
      <c r="I1898" s="16"/>
      <c r="J1898" s="34"/>
      <c r="K1898" s="34"/>
      <c r="L1898" s="35"/>
      <c r="M1898" s="36"/>
      <c r="N1898" s="37"/>
      <c r="O1898" s="37"/>
      <c r="P1898" s="37"/>
      <c r="Q1898" s="38"/>
      <c r="R1898" s="38"/>
      <c r="S1898" s="37"/>
      <c r="T1898" s="39"/>
      <c r="U1898" s="39"/>
      <c r="V1898" s="40"/>
      <c r="X1898" t="str">
        <f>IF(('1 - Cover page'!$B$9-M1898)&lt;6,"&lt;=5 Days","&gt;5 Days")</f>
        <v>&lt;=5 Days</v>
      </c>
      <c r="Y1898" t="str">
        <f>IF(('1 - Cover page'!$B$9-M1898)=0,"0", IF(('1 - Cover page'!$B$9-M1898)= 1,"1", IF(('1 - Cover page'!$B$9-M1898)= 2,"2", IF(('1 - Cover page'!$B$9-M1898)= 3,"3", IF(('1 - Cover page'!$B$9-M1898)= 4,"4", IF(('1 - Cover page'!$B$9-M1898)= 5,"5", IF(('1 - Cover page'!$B$9-M1898)= 6,"6", IF(('1 - Cover page'!$B$9-M1898)= 7,"7", IF(('1 - Cover page'!$B$9-M1898)= 8,"8", IF(('1 - Cover page'!$B$9-M1898)= 9,"9", IF(('1 - Cover page'!$B$9-M1898)= 10,"10", IF(('1 - Cover page'!$B$9-M1898)= 11,"11", IF(('1 - Cover page'!$B$9-M1898)= 12,"12", IF(('1 - Cover page'!$B$9-M1898)= 13,"13", IF(('1 - Cover page'!$B$9-M1898)= 14,"14", IF(('1 - Cover page'!$B$9-M1898)= 15,"15",  ""))))))))))))))))</f>
        <v>0</v>
      </c>
      <c r="Z1898" t="str">
        <f>IF(('1 - Cover page'!$B$9-I1898)=0,"0", IF(('1 - Cover page'!$B$9-I1898)= 1,"1", IF(('1 - Cover page'!$B$9-I1898)= 2,"2", IF(('1 - Cover page'!$B$9-I1898)= 3,"3", IF(('1 - Cover page'!$B$9-I1898)= 4,"4", IF(('1 - Cover page'!$B$9-I1898)= 5,"5", IF(('1 - Cover page'!$B$9-I1898)= 6,"6", IF(('1 - Cover page'!$B$9-I1898)= 7,"7", IF(('1 - Cover page'!$B$9-I1898)= 8,"8", IF(('1 - Cover page'!$B$9-I1898)= 9,"9", IF(('1 - Cover page'!$B$9-I1898)= 10,"10", IF(('1 - Cover page'!$B$9-I1898)= 11,"11", IF(('1 - Cover page'!$B$9-I1898)= 12,"12", IF(('1 - Cover page'!$B$9-I1898)= 13,"13", IF(('1 - Cover page'!$B$9-I1898)= 14,"14", IF(('1 - Cover page'!$B$9-I1898)= 15,"15",  ""))))))))))))))))</f>
        <v>0</v>
      </c>
      <c r="AA1898" t="e">
        <f>VLOOKUP(E1898,'Age group'!$A$2:$B$7,2,TRUE)</f>
        <v>#N/A</v>
      </c>
    </row>
    <row r="1899" spans="1:27" ht="12.75" x14ac:dyDescent="0.2">
      <c r="A1899" s="30">
        <v>1896</v>
      </c>
      <c r="B1899" s="31"/>
      <c r="C1899" s="31"/>
      <c r="D1899" s="32"/>
      <c r="E1899" s="104"/>
      <c r="F1899" s="31"/>
      <c r="G1899" s="31"/>
      <c r="H1899" s="33"/>
      <c r="I1899" s="16"/>
      <c r="J1899" s="34"/>
      <c r="K1899" s="34"/>
      <c r="L1899" s="35"/>
      <c r="M1899" s="36"/>
      <c r="N1899" s="37"/>
      <c r="O1899" s="37"/>
      <c r="P1899" s="37"/>
      <c r="Q1899" s="38"/>
      <c r="R1899" s="38"/>
      <c r="S1899" s="37"/>
      <c r="T1899" s="39"/>
      <c r="U1899" s="39"/>
      <c r="V1899" s="40"/>
      <c r="X1899" t="str">
        <f>IF(('1 - Cover page'!$B$9-M1899)&lt;6,"&lt;=5 Days","&gt;5 Days")</f>
        <v>&lt;=5 Days</v>
      </c>
      <c r="Y1899" t="str">
        <f>IF(('1 - Cover page'!$B$9-M1899)=0,"0", IF(('1 - Cover page'!$B$9-M1899)= 1,"1", IF(('1 - Cover page'!$B$9-M1899)= 2,"2", IF(('1 - Cover page'!$B$9-M1899)= 3,"3", IF(('1 - Cover page'!$B$9-M1899)= 4,"4", IF(('1 - Cover page'!$B$9-M1899)= 5,"5", IF(('1 - Cover page'!$B$9-M1899)= 6,"6", IF(('1 - Cover page'!$B$9-M1899)= 7,"7", IF(('1 - Cover page'!$B$9-M1899)= 8,"8", IF(('1 - Cover page'!$B$9-M1899)= 9,"9", IF(('1 - Cover page'!$B$9-M1899)= 10,"10", IF(('1 - Cover page'!$B$9-M1899)= 11,"11", IF(('1 - Cover page'!$B$9-M1899)= 12,"12", IF(('1 - Cover page'!$B$9-M1899)= 13,"13", IF(('1 - Cover page'!$B$9-M1899)= 14,"14", IF(('1 - Cover page'!$B$9-M1899)= 15,"15",  ""))))))))))))))))</f>
        <v>0</v>
      </c>
      <c r="Z1899" t="str">
        <f>IF(('1 - Cover page'!$B$9-I1899)=0,"0", IF(('1 - Cover page'!$B$9-I1899)= 1,"1", IF(('1 - Cover page'!$B$9-I1899)= 2,"2", IF(('1 - Cover page'!$B$9-I1899)= 3,"3", IF(('1 - Cover page'!$B$9-I1899)= 4,"4", IF(('1 - Cover page'!$B$9-I1899)= 5,"5", IF(('1 - Cover page'!$B$9-I1899)= 6,"6", IF(('1 - Cover page'!$B$9-I1899)= 7,"7", IF(('1 - Cover page'!$B$9-I1899)= 8,"8", IF(('1 - Cover page'!$B$9-I1899)= 9,"9", IF(('1 - Cover page'!$B$9-I1899)= 10,"10", IF(('1 - Cover page'!$B$9-I1899)= 11,"11", IF(('1 - Cover page'!$B$9-I1899)= 12,"12", IF(('1 - Cover page'!$B$9-I1899)= 13,"13", IF(('1 - Cover page'!$B$9-I1899)= 14,"14", IF(('1 - Cover page'!$B$9-I1899)= 15,"15",  ""))))))))))))))))</f>
        <v>0</v>
      </c>
      <c r="AA1899" t="e">
        <f>VLOOKUP(E1899,'Age group'!$A$2:$B$7,2,TRUE)</f>
        <v>#N/A</v>
      </c>
    </row>
    <row r="1900" spans="1:27" ht="12.75" x14ac:dyDescent="0.2">
      <c r="A1900" s="30">
        <v>1897</v>
      </c>
      <c r="B1900" s="31"/>
      <c r="C1900" s="31"/>
      <c r="D1900" s="32"/>
      <c r="E1900" s="104"/>
      <c r="F1900" s="31"/>
      <c r="G1900" s="31"/>
      <c r="H1900" s="33"/>
      <c r="I1900" s="16"/>
      <c r="J1900" s="34"/>
      <c r="K1900" s="34"/>
      <c r="L1900" s="35"/>
      <c r="M1900" s="36"/>
      <c r="N1900" s="37"/>
      <c r="O1900" s="37"/>
      <c r="P1900" s="37"/>
      <c r="Q1900" s="38"/>
      <c r="R1900" s="38"/>
      <c r="S1900" s="37"/>
      <c r="T1900" s="39"/>
      <c r="U1900" s="39"/>
      <c r="V1900" s="40"/>
      <c r="X1900" t="str">
        <f>IF(('1 - Cover page'!$B$9-M1900)&lt;6,"&lt;=5 Days","&gt;5 Days")</f>
        <v>&lt;=5 Days</v>
      </c>
      <c r="Y1900" t="str">
        <f>IF(('1 - Cover page'!$B$9-M1900)=0,"0", IF(('1 - Cover page'!$B$9-M1900)= 1,"1", IF(('1 - Cover page'!$B$9-M1900)= 2,"2", IF(('1 - Cover page'!$B$9-M1900)= 3,"3", IF(('1 - Cover page'!$B$9-M1900)= 4,"4", IF(('1 - Cover page'!$B$9-M1900)= 5,"5", IF(('1 - Cover page'!$B$9-M1900)= 6,"6", IF(('1 - Cover page'!$B$9-M1900)= 7,"7", IF(('1 - Cover page'!$B$9-M1900)= 8,"8", IF(('1 - Cover page'!$B$9-M1900)= 9,"9", IF(('1 - Cover page'!$B$9-M1900)= 10,"10", IF(('1 - Cover page'!$B$9-M1900)= 11,"11", IF(('1 - Cover page'!$B$9-M1900)= 12,"12", IF(('1 - Cover page'!$B$9-M1900)= 13,"13", IF(('1 - Cover page'!$B$9-M1900)= 14,"14", IF(('1 - Cover page'!$B$9-M1900)= 15,"15",  ""))))))))))))))))</f>
        <v>0</v>
      </c>
      <c r="Z1900" t="str">
        <f>IF(('1 - Cover page'!$B$9-I1900)=0,"0", IF(('1 - Cover page'!$B$9-I1900)= 1,"1", IF(('1 - Cover page'!$B$9-I1900)= 2,"2", IF(('1 - Cover page'!$B$9-I1900)= 3,"3", IF(('1 - Cover page'!$B$9-I1900)= 4,"4", IF(('1 - Cover page'!$B$9-I1900)= 5,"5", IF(('1 - Cover page'!$B$9-I1900)= 6,"6", IF(('1 - Cover page'!$B$9-I1900)= 7,"7", IF(('1 - Cover page'!$B$9-I1900)= 8,"8", IF(('1 - Cover page'!$B$9-I1900)= 9,"9", IF(('1 - Cover page'!$B$9-I1900)= 10,"10", IF(('1 - Cover page'!$B$9-I1900)= 11,"11", IF(('1 - Cover page'!$B$9-I1900)= 12,"12", IF(('1 - Cover page'!$B$9-I1900)= 13,"13", IF(('1 - Cover page'!$B$9-I1900)= 14,"14", IF(('1 - Cover page'!$B$9-I1900)= 15,"15",  ""))))))))))))))))</f>
        <v>0</v>
      </c>
      <c r="AA1900" t="e">
        <f>VLOOKUP(E1900,'Age group'!$A$2:$B$7,2,TRUE)</f>
        <v>#N/A</v>
      </c>
    </row>
    <row r="1901" spans="1:27" ht="12.75" x14ac:dyDescent="0.2">
      <c r="A1901" s="30">
        <v>1898</v>
      </c>
      <c r="B1901" s="31"/>
      <c r="C1901" s="31"/>
      <c r="D1901" s="32"/>
      <c r="E1901" s="104"/>
      <c r="F1901" s="31"/>
      <c r="G1901" s="31"/>
      <c r="H1901" s="33"/>
      <c r="I1901" s="16"/>
      <c r="J1901" s="34"/>
      <c r="K1901" s="34"/>
      <c r="L1901" s="35"/>
      <c r="M1901" s="36"/>
      <c r="N1901" s="37"/>
      <c r="O1901" s="37"/>
      <c r="P1901" s="37"/>
      <c r="Q1901" s="38"/>
      <c r="R1901" s="38"/>
      <c r="S1901" s="37"/>
      <c r="T1901" s="39"/>
      <c r="U1901" s="39"/>
      <c r="V1901" s="40"/>
      <c r="X1901" t="str">
        <f>IF(('1 - Cover page'!$B$9-M1901)&lt;6,"&lt;=5 Days","&gt;5 Days")</f>
        <v>&lt;=5 Days</v>
      </c>
      <c r="Y1901" t="str">
        <f>IF(('1 - Cover page'!$B$9-M1901)=0,"0", IF(('1 - Cover page'!$B$9-M1901)= 1,"1", IF(('1 - Cover page'!$B$9-M1901)= 2,"2", IF(('1 - Cover page'!$B$9-M1901)= 3,"3", IF(('1 - Cover page'!$B$9-M1901)= 4,"4", IF(('1 - Cover page'!$B$9-M1901)= 5,"5", IF(('1 - Cover page'!$B$9-M1901)= 6,"6", IF(('1 - Cover page'!$B$9-M1901)= 7,"7", IF(('1 - Cover page'!$B$9-M1901)= 8,"8", IF(('1 - Cover page'!$B$9-M1901)= 9,"9", IF(('1 - Cover page'!$B$9-M1901)= 10,"10", IF(('1 - Cover page'!$B$9-M1901)= 11,"11", IF(('1 - Cover page'!$B$9-M1901)= 12,"12", IF(('1 - Cover page'!$B$9-M1901)= 13,"13", IF(('1 - Cover page'!$B$9-M1901)= 14,"14", IF(('1 - Cover page'!$B$9-M1901)= 15,"15",  ""))))))))))))))))</f>
        <v>0</v>
      </c>
      <c r="Z1901" t="str">
        <f>IF(('1 - Cover page'!$B$9-I1901)=0,"0", IF(('1 - Cover page'!$B$9-I1901)= 1,"1", IF(('1 - Cover page'!$B$9-I1901)= 2,"2", IF(('1 - Cover page'!$B$9-I1901)= 3,"3", IF(('1 - Cover page'!$B$9-I1901)= 4,"4", IF(('1 - Cover page'!$B$9-I1901)= 5,"5", IF(('1 - Cover page'!$B$9-I1901)= 6,"6", IF(('1 - Cover page'!$B$9-I1901)= 7,"7", IF(('1 - Cover page'!$B$9-I1901)= 8,"8", IF(('1 - Cover page'!$B$9-I1901)= 9,"9", IF(('1 - Cover page'!$B$9-I1901)= 10,"10", IF(('1 - Cover page'!$B$9-I1901)= 11,"11", IF(('1 - Cover page'!$B$9-I1901)= 12,"12", IF(('1 - Cover page'!$B$9-I1901)= 13,"13", IF(('1 - Cover page'!$B$9-I1901)= 14,"14", IF(('1 - Cover page'!$B$9-I1901)= 15,"15",  ""))))))))))))))))</f>
        <v>0</v>
      </c>
      <c r="AA1901" t="e">
        <f>VLOOKUP(E1901,'Age group'!$A$2:$B$7,2,TRUE)</f>
        <v>#N/A</v>
      </c>
    </row>
    <row r="1902" spans="1:27" ht="12.75" x14ac:dyDescent="0.2">
      <c r="A1902" s="30">
        <v>1899</v>
      </c>
      <c r="B1902" s="31"/>
      <c r="C1902" s="31"/>
      <c r="D1902" s="32"/>
      <c r="E1902" s="104"/>
      <c r="F1902" s="31"/>
      <c r="G1902" s="31"/>
      <c r="H1902" s="33"/>
      <c r="I1902" s="16"/>
      <c r="J1902" s="34"/>
      <c r="K1902" s="34"/>
      <c r="L1902" s="35"/>
      <c r="M1902" s="36"/>
      <c r="N1902" s="37"/>
      <c r="O1902" s="37"/>
      <c r="P1902" s="37"/>
      <c r="Q1902" s="38"/>
      <c r="R1902" s="38"/>
      <c r="S1902" s="37"/>
      <c r="T1902" s="39"/>
      <c r="U1902" s="39"/>
      <c r="V1902" s="40"/>
      <c r="X1902" t="str">
        <f>IF(('1 - Cover page'!$B$9-M1902)&lt;6,"&lt;=5 Days","&gt;5 Days")</f>
        <v>&lt;=5 Days</v>
      </c>
      <c r="Y1902" t="str">
        <f>IF(('1 - Cover page'!$B$9-M1902)=0,"0", IF(('1 - Cover page'!$B$9-M1902)= 1,"1", IF(('1 - Cover page'!$B$9-M1902)= 2,"2", IF(('1 - Cover page'!$B$9-M1902)= 3,"3", IF(('1 - Cover page'!$B$9-M1902)= 4,"4", IF(('1 - Cover page'!$B$9-M1902)= 5,"5", IF(('1 - Cover page'!$B$9-M1902)= 6,"6", IF(('1 - Cover page'!$B$9-M1902)= 7,"7", IF(('1 - Cover page'!$B$9-M1902)= 8,"8", IF(('1 - Cover page'!$B$9-M1902)= 9,"9", IF(('1 - Cover page'!$B$9-M1902)= 10,"10", IF(('1 - Cover page'!$B$9-M1902)= 11,"11", IF(('1 - Cover page'!$B$9-M1902)= 12,"12", IF(('1 - Cover page'!$B$9-M1902)= 13,"13", IF(('1 - Cover page'!$B$9-M1902)= 14,"14", IF(('1 - Cover page'!$B$9-M1902)= 15,"15",  ""))))))))))))))))</f>
        <v>0</v>
      </c>
      <c r="Z1902" t="str">
        <f>IF(('1 - Cover page'!$B$9-I1902)=0,"0", IF(('1 - Cover page'!$B$9-I1902)= 1,"1", IF(('1 - Cover page'!$B$9-I1902)= 2,"2", IF(('1 - Cover page'!$B$9-I1902)= 3,"3", IF(('1 - Cover page'!$B$9-I1902)= 4,"4", IF(('1 - Cover page'!$B$9-I1902)= 5,"5", IF(('1 - Cover page'!$B$9-I1902)= 6,"6", IF(('1 - Cover page'!$B$9-I1902)= 7,"7", IF(('1 - Cover page'!$B$9-I1902)= 8,"8", IF(('1 - Cover page'!$B$9-I1902)= 9,"9", IF(('1 - Cover page'!$B$9-I1902)= 10,"10", IF(('1 - Cover page'!$B$9-I1902)= 11,"11", IF(('1 - Cover page'!$B$9-I1902)= 12,"12", IF(('1 - Cover page'!$B$9-I1902)= 13,"13", IF(('1 - Cover page'!$B$9-I1902)= 14,"14", IF(('1 - Cover page'!$B$9-I1902)= 15,"15",  ""))))))))))))))))</f>
        <v>0</v>
      </c>
      <c r="AA1902" t="e">
        <f>VLOOKUP(E1902,'Age group'!$A$2:$B$7,2,TRUE)</f>
        <v>#N/A</v>
      </c>
    </row>
    <row r="1903" spans="1:27" ht="12.75" x14ac:dyDescent="0.2">
      <c r="A1903" s="30">
        <v>1900</v>
      </c>
      <c r="B1903" s="31"/>
      <c r="C1903" s="31"/>
      <c r="D1903" s="32"/>
      <c r="E1903" s="104"/>
      <c r="F1903" s="31"/>
      <c r="G1903" s="31"/>
      <c r="H1903" s="33"/>
      <c r="I1903" s="16"/>
      <c r="J1903" s="34"/>
      <c r="K1903" s="34"/>
      <c r="L1903" s="35"/>
      <c r="M1903" s="36"/>
      <c r="N1903" s="37"/>
      <c r="O1903" s="37"/>
      <c r="P1903" s="37"/>
      <c r="Q1903" s="38"/>
      <c r="R1903" s="38"/>
      <c r="S1903" s="37"/>
      <c r="T1903" s="39"/>
      <c r="U1903" s="39"/>
      <c r="V1903" s="40"/>
      <c r="X1903" t="str">
        <f>IF(('1 - Cover page'!$B$9-M1903)&lt;6,"&lt;=5 Days","&gt;5 Days")</f>
        <v>&lt;=5 Days</v>
      </c>
      <c r="Y1903" t="str">
        <f>IF(('1 - Cover page'!$B$9-M1903)=0,"0", IF(('1 - Cover page'!$B$9-M1903)= 1,"1", IF(('1 - Cover page'!$B$9-M1903)= 2,"2", IF(('1 - Cover page'!$B$9-M1903)= 3,"3", IF(('1 - Cover page'!$B$9-M1903)= 4,"4", IF(('1 - Cover page'!$B$9-M1903)= 5,"5", IF(('1 - Cover page'!$B$9-M1903)= 6,"6", IF(('1 - Cover page'!$B$9-M1903)= 7,"7", IF(('1 - Cover page'!$B$9-M1903)= 8,"8", IF(('1 - Cover page'!$B$9-M1903)= 9,"9", IF(('1 - Cover page'!$B$9-M1903)= 10,"10", IF(('1 - Cover page'!$B$9-M1903)= 11,"11", IF(('1 - Cover page'!$B$9-M1903)= 12,"12", IF(('1 - Cover page'!$B$9-M1903)= 13,"13", IF(('1 - Cover page'!$B$9-M1903)= 14,"14", IF(('1 - Cover page'!$B$9-M1903)= 15,"15",  ""))))))))))))))))</f>
        <v>0</v>
      </c>
      <c r="Z1903" t="str">
        <f>IF(('1 - Cover page'!$B$9-I1903)=0,"0", IF(('1 - Cover page'!$B$9-I1903)= 1,"1", IF(('1 - Cover page'!$B$9-I1903)= 2,"2", IF(('1 - Cover page'!$B$9-I1903)= 3,"3", IF(('1 - Cover page'!$B$9-I1903)= 4,"4", IF(('1 - Cover page'!$B$9-I1903)= 5,"5", IF(('1 - Cover page'!$B$9-I1903)= 6,"6", IF(('1 - Cover page'!$B$9-I1903)= 7,"7", IF(('1 - Cover page'!$B$9-I1903)= 8,"8", IF(('1 - Cover page'!$B$9-I1903)= 9,"9", IF(('1 - Cover page'!$B$9-I1903)= 10,"10", IF(('1 - Cover page'!$B$9-I1903)= 11,"11", IF(('1 - Cover page'!$B$9-I1903)= 12,"12", IF(('1 - Cover page'!$B$9-I1903)= 13,"13", IF(('1 - Cover page'!$B$9-I1903)= 14,"14", IF(('1 - Cover page'!$B$9-I1903)= 15,"15",  ""))))))))))))))))</f>
        <v>0</v>
      </c>
      <c r="AA1903" t="e">
        <f>VLOOKUP(E1903,'Age group'!$A$2:$B$7,2,TRUE)</f>
        <v>#N/A</v>
      </c>
    </row>
    <row r="1904" spans="1:27" ht="12.75" x14ac:dyDescent="0.2">
      <c r="A1904" s="30">
        <v>1901</v>
      </c>
      <c r="B1904" s="31"/>
      <c r="C1904" s="31"/>
      <c r="D1904" s="32"/>
      <c r="E1904" s="104"/>
      <c r="F1904" s="31"/>
      <c r="G1904" s="31"/>
      <c r="H1904" s="33"/>
      <c r="I1904" s="16"/>
      <c r="J1904" s="34"/>
      <c r="K1904" s="34"/>
      <c r="L1904" s="35"/>
      <c r="M1904" s="36"/>
      <c r="N1904" s="37"/>
      <c r="O1904" s="37"/>
      <c r="P1904" s="37"/>
      <c r="Q1904" s="38"/>
      <c r="R1904" s="38"/>
      <c r="S1904" s="37"/>
      <c r="T1904" s="39"/>
      <c r="U1904" s="39"/>
      <c r="V1904" s="40"/>
      <c r="X1904" t="str">
        <f>IF(('1 - Cover page'!$B$9-M1904)&lt;6,"&lt;=5 Days","&gt;5 Days")</f>
        <v>&lt;=5 Days</v>
      </c>
      <c r="Y1904" t="str">
        <f>IF(('1 - Cover page'!$B$9-M1904)=0,"0", IF(('1 - Cover page'!$B$9-M1904)= 1,"1", IF(('1 - Cover page'!$B$9-M1904)= 2,"2", IF(('1 - Cover page'!$B$9-M1904)= 3,"3", IF(('1 - Cover page'!$B$9-M1904)= 4,"4", IF(('1 - Cover page'!$B$9-M1904)= 5,"5", IF(('1 - Cover page'!$B$9-M1904)= 6,"6", IF(('1 - Cover page'!$B$9-M1904)= 7,"7", IF(('1 - Cover page'!$B$9-M1904)= 8,"8", IF(('1 - Cover page'!$B$9-M1904)= 9,"9", IF(('1 - Cover page'!$B$9-M1904)= 10,"10", IF(('1 - Cover page'!$B$9-M1904)= 11,"11", IF(('1 - Cover page'!$B$9-M1904)= 12,"12", IF(('1 - Cover page'!$B$9-M1904)= 13,"13", IF(('1 - Cover page'!$B$9-M1904)= 14,"14", IF(('1 - Cover page'!$B$9-M1904)= 15,"15",  ""))))))))))))))))</f>
        <v>0</v>
      </c>
      <c r="Z1904" t="str">
        <f>IF(('1 - Cover page'!$B$9-I1904)=0,"0", IF(('1 - Cover page'!$B$9-I1904)= 1,"1", IF(('1 - Cover page'!$B$9-I1904)= 2,"2", IF(('1 - Cover page'!$B$9-I1904)= 3,"3", IF(('1 - Cover page'!$B$9-I1904)= 4,"4", IF(('1 - Cover page'!$B$9-I1904)= 5,"5", IF(('1 - Cover page'!$B$9-I1904)= 6,"6", IF(('1 - Cover page'!$B$9-I1904)= 7,"7", IF(('1 - Cover page'!$B$9-I1904)= 8,"8", IF(('1 - Cover page'!$B$9-I1904)= 9,"9", IF(('1 - Cover page'!$B$9-I1904)= 10,"10", IF(('1 - Cover page'!$B$9-I1904)= 11,"11", IF(('1 - Cover page'!$B$9-I1904)= 12,"12", IF(('1 - Cover page'!$B$9-I1904)= 13,"13", IF(('1 - Cover page'!$B$9-I1904)= 14,"14", IF(('1 - Cover page'!$B$9-I1904)= 15,"15",  ""))))))))))))))))</f>
        <v>0</v>
      </c>
      <c r="AA1904" t="e">
        <f>VLOOKUP(E1904,'Age group'!$A$2:$B$7,2,TRUE)</f>
        <v>#N/A</v>
      </c>
    </row>
    <row r="1905" spans="1:27" ht="12.75" x14ac:dyDescent="0.2">
      <c r="A1905" s="30">
        <v>1902</v>
      </c>
      <c r="B1905" s="31"/>
      <c r="C1905" s="31"/>
      <c r="D1905" s="32"/>
      <c r="E1905" s="104"/>
      <c r="F1905" s="31"/>
      <c r="G1905" s="31"/>
      <c r="H1905" s="33"/>
      <c r="I1905" s="16"/>
      <c r="J1905" s="34"/>
      <c r="K1905" s="34"/>
      <c r="L1905" s="35"/>
      <c r="M1905" s="36"/>
      <c r="N1905" s="37"/>
      <c r="O1905" s="37"/>
      <c r="P1905" s="37"/>
      <c r="Q1905" s="38"/>
      <c r="R1905" s="38"/>
      <c r="S1905" s="37"/>
      <c r="T1905" s="39"/>
      <c r="U1905" s="39"/>
      <c r="V1905" s="40"/>
      <c r="X1905" t="str">
        <f>IF(('1 - Cover page'!$B$9-M1905)&lt;6,"&lt;=5 Days","&gt;5 Days")</f>
        <v>&lt;=5 Days</v>
      </c>
      <c r="Y1905" t="str">
        <f>IF(('1 - Cover page'!$B$9-M1905)=0,"0", IF(('1 - Cover page'!$B$9-M1905)= 1,"1", IF(('1 - Cover page'!$B$9-M1905)= 2,"2", IF(('1 - Cover page'!$B$9-M1905)= 3,"3", IF(('1 - Cover page'!$B$9-M1905)= 4,"4", IF(('1 - Cover page'!$B$9-M1905)= 5,"5", IF(('1 - Cover page'!$B$9-M1905)= 6,"6", IF(('1 - Cover page'!$B$9-M1905)= 7,"7", IF(('1 - Cover page'!$B$9-M1905)= 8,"8", IF(('1 - Cover page'!$B$9-M1905)= 9,"9", IF(('1 - Cover page'!$B$9-M1905)= 10,"10", IF(('1 - Cover page'!$B$9-M1905)= 11,"11", IF(('1 - Cover page'!$B$9-M1905)= 12,"12", IF(('1 - Cover page'!$B$9-M1905)= 13,"13", IF(('1 - Cover page'!$B$9-M1905)= 14,"14", IF(('1 - Cover page'!$B$9-M1905)= 15,"15",  ""))))))))))))))))</f>
        <v>0</v>
      </c>
      <c r="Z1905" t="str">
        <f>IF(('1 - Cover page'!$B$9-I1905)=0,"0", IF(('1 - Cover page'!$B$9-I1905)= 1,"1", IF(('1 - Cover page'!$B$9-I1905)= 2,"2", IF(('1 - Cover page'!$B$9-I1905)= 3,"3", IF(('1 - Cover page'!$B$9-I1905)= 4,"4", IF(('1 - Cover page'!$B$9-I1905)= 5,"5", IF(('1 - Cover page'!$B$9-I1905)= 6,"6", IF(('1 - Cover page'!$B$9-I1905)= 7,"7", IF(('1 - Cover page'!$B$9-I1905)= 8,"8", IF(('1 - Cover page'!$B$9-I1905)= 9,"9", IF(('1 - Cover page'!$B$9-I1905)= 10,"10", IF(('1 - Cover page'!$B$9-I1905)= 11,"11", IF(('1 - Cover page'!$B$9-I1905)= 12,"12", IF(('1 - Cover page'!$B$9-I1905)= 13,"13", IF(('1 - Cover page'!$B$9-I1905)= 14,"14", IF(('1 - Cover page'!$B$9-I1905)= 15,"15",  ""))))))))))))))))</f>
        <v>0</v>
      </c>
      <c r="AA1905" t="e">
        <f>VLOOKUP(E1905,'Age group'!$A$2:$B$7,2,TRUE)</f>
        <v>#N/A</v>
      </c>
    </row>
    <row r="1906" spans="1:27" ht="12.75" x14ac:dyDescent="0.2">
      <c r="A1906" s="30">
        <v>1903</v>
      </c>
      <c r="B1906" s="31"/>
      <c r="C1906" s="31"/>
      <c r="D1906" s="32"/>
      <c r="E1906" s="104"/>
      <c r="F1906" s="31"/>
      <c r="G1906" s="31"/>
      <c r="H1906" s="33"/>
      <c r="I1906" s="16"/>
      <c r="J1906" s="34"/>
      <c r="K1906" s="34"/>
      <c r="L1906" s="35"/>
      <c r="M1906" s="36"/>
      <c r="N1906" s="37"/>
      <c r="O1906" s="37"/>
      <c r="P1906" s="37"/>
      <c r="Q1906" s="38"/>
      <c r="R1906" s="38"/>
      <c r="S1906" s="37"/>
      <c r="T1906" s="39"/>
      <c r="U1906" s="39"/>
      <c r="V1906" s="40"/>
      <c r="X1906" t="str">
        <f>IF(('1 - Cover page'!$B$9-M1906)&lt;6,"&lt;=5 Days","&gt;5 Days")</f>
        <v>&lt;=5 Days</v>
      </c>
      <c r="Y1906" t="str">
        <f>IF(('1 - Cover page'!$B$9-M1906)=0,"0", IF(('1 - Cover page'!$B$9-M1906)= 1,"1", IF(('1 - Cover page'!$B$9-M1906)= 2,"2", IF(('1 - Cover page'!$B$9-M1906)= 3,"3", IF(('1 - Cover page'!$B$9-M1906)= 4,"4", IF(('1 - Cover page'!$B$9-M1906)= 5,"5", IF(('1 - Cover page'!$B$9-M1906)= 6,"6", IF(('1 - Cover page'!$B$9-M1906)= 7,"7", IF(('1 - Cover page'!$B$9-M1906)= 8,"8", IF(('1 - Cover page'!$B$9-M1906)= 9,"9", IF(('1 - Cover page'!$B$9-M1906)= 10,"10", IF(('1 - Cover page'!$B$9-M1906)= 11,"11", IF(('1 - Cover page'!$B$9-M1906)= 12,"12", IF(('1 - Cover page'!$B$9-M1906)= 13,"13", IF(('1 - Cover page'!$B$9-M1906)= 14,"14", IF(('1 - Cover page'!$B$9-M1906)= 15,"15",  ""))))))))))))))))</f>
        <v>0</v>
      </c>
      <c r="Z1906" t="str">
        <f>IF(('1 - Cover page'!$B$9-I1906)=0,"0", IF(('1 - Cover page'!$B$9-I1906)= 1,"1", IF(('1 - Cover page'!$B$9-I1906)= 2,"2", IF(('1 - Cover page'!$B$9-I1906)= 3,"3", IF(('1 - Cover page'!$B$9-I1906)= 4,"4", IF(('1 - Cover page'!$B$9-I1906)= 5,"5", IF(('1 - Cover page'!$B$9-I1906)= 6,"6", IF(('1 - Cover page'!$B$9-I1906)= 7,"7", IF(('1 - Cover page'!$B$9-I1906)= 8,"8", IF(('1 - Cover page'!$B$9-I1906)= 9,"9", IF(('1 - Cover page'!$B$9-I1906)= 10,"10", IF(('1 - Cover page'!$B$9-I1906)= 11,"11", IF(('1 - Cover page'!$B$9-I1906)= 12,"12", IF(('1 - Cover page'!$B$9-I1906)= 13,"13", IF(('1 - Cover page'!$B$9-I1906)= 14,"14", IF(('1 - Cover page'!$B$9-I1906)= 15,"15",  ""))))))))))))))))</f>
        <v>0</v>
      </c>
      <c r="AA1906" t="e">
        <f>VLOOKUP(E1906,'Age group'!$A$2:$B$7,2,TRUE)</f>
        <v>#N/A</v>
      </c>
    </row>
    <row r="1907" spans="1:27" ht="12.75" x14ac:dyDescent="0.2">
      <c r="A1907" s="30">
        <v>1904</v>
      </c>
      <c r="B1907" s="31"/>
      <c r="C1907" s="31"/>
      <c r="D1907" s="32"/>
      <c r="E1907" s="104"/>
      <c r="F1907" s="31"/>
      <c r="G1907" s="31"/>
      <c r="H1907" s="33"/>
      <c r="I1907" s="16"/>
      <c r="J1907" s="34"/>
      <c r="K1907" s="34"/>
      <c r="L1907" s="35"/>
      <c r="M1907" s="36"/>
      <c r="N1907" s="37"/>
      <c r="O1907" s="37"/>
      <c r="P1907" s="37"/>
      <c r="Q1907" s="38"/>
      <c r="R1907" s="38"/>
      <c r="S1907" s="37"/>
      <c r="T1907" s="39"/>
      <c r="U1907" s="39"/>
      <c r="V1907" s="40"/>
      <c r="X1907" t="str">
        <f>IF(('1 - Cover page'!$B$9-M1907)&lt;6,"&lt;=5 Days","&gt;5 Days")</f>
        <v>&lt;=5 Days</v>
      </c>
      <c r="Y1907" t="str">
        <f>IF(('1 - Cover page'!$B$9-M1907)=0,"0", IF(('1 - Cover page'!$B$9-M1907)= 1,"1", IF(('1 - Cover page'!$B$9-M1907)= 2,"2", IF(('1 - Cover page'!$B$9-M1907)= 3,"3", IF(('1 - Cover page'!$B$9-M1907)= 4,"4", IF(('1 - Cover page'!$B$9-M1907)= 5,"5", IF(('1 - Cover page'!$B$9-M1907)= 6,"6", IF(('1 - Cover page'!$B$9-M1907)= 7,"7", IF(('1 - Cover page'!$B$9-M1907)= 8,"8", IF(('1 - Cover page'!$B$9-M1907)= 9,"9", IF(('1 - Cover page'!$B$9-M1907)= 10,"10", IF(('1 - Cover page'!$B$9-M1907)= 11,"11", IF(('1 - Cover page'!$B$9-M1907)= 12,"12", IF(('1 - Cover page'!$B$9-M1907)= 13,"13", IF(('1 - Cover page'!$B$9-M1907)= 14,"14", IF(('1 - Cover page'!$B$9-M1907)= 15,"15",  ""))))))))))))))))</f>
        <v>0</v>
      </c>
      <c r="Z1907" t="str">
        <f>IF(('1 - Cover page'!$B$9-I1907)=0,"0", IF(('1 - Cover page'!$B$9-I1907)= 1,"1", IF(('1 - Cover page'!$B$9-I1907)= 2,"2", IF(('1 - Cover page'!$B$9-I1907)= 3,"3", IF(('1 - Cover page'!$B$9-I1907)= 4,"4", IF(('1 - Cover page'!$B$9-I1907)= 5,"5", IF(('1 - Cover page'!$B$9-I1907)= 6,"6", IF(('1 - Cover page'!$B$9-I1907)= 7,"7", IF(('1 - Cover page'!$B$9-I1907)= 8,"8", IF(('1 - Cover page'!$B$9-I1907)= 9,"9", IF(('1 - Cover page'!$B$9-I1907)= 10,"10", IF(('1 - Cover page'!$B$9-I1907)= 11,"11", IF(('1 - Cover page'!$B$9-I1907)= 12,"12", IF(('1 - Cover page'!$B$9-I1907)= 13,"13", IF(('1 - Cover page'!$B$9-I1907)= 14,"14", IF(('1 - Cover page'!$B$9-I1907)= 15,"15",  ""))))))))))))))))</f>
        <v>0</v>
      </c>
      <c r="AA1907" t="e">
        <f>VLOOKUP(E1907,'Age group'!$A$2:$B$7,2,TRUE)</f>
        <v>#N/A</v>
      </c>
    </row>
    <row r="1908" spans="1:27" ht="12.75" x14ac:dyDescent="0.2">
      <c r="A1908" s="30">
        <v>1905</v>
      </c>
      <c r="B1908" s="31"/>
      <c r="C1908" s="31"/>
      <c r="D1908" s="32"/>
      <c r="E1908" s="104"/>
      <c r="F1908" s="31"/>
      <c r="G1908" s="31"/>
      <c r="H1908" s="33"/>
      <c r="I1908" s="16"/>
      <c r="J1908" s="34"/>
      <c r="K1908" s="34"/>
      <c r="L1908" s="35"/>
      <c r="M1908" s="36"/>
      <c r="N1908" s="37"/>
      <c r="O1908" s="37"/>
      <c r="P1908" s="37"/>
      <c r="Q1908" s="38"/>
      <c r="R1908" s="38"/>
      <c r="S1908" s="37"/>
      <c r="T1908" s="39"/>
      <c r="U1908" s="39"/>
      <c r="V1908" s="40"/>
      <c r="X1908" t="str">
        <f>IF(('1 - Cover page'!$B$9-M1908)&lt;6,"&lt;=5 Days","&gt;5 Days")</f>
        <v>&lt;=5 Days</v>
      </c>
      <c r="Y1908" t="str">
        <f>IF(('1 - Cover page'!$B$9-M1908)=0,"0", IF(('1 - Cover page'!$B$9-M1908)= 1,"1", IF(('1 - Cover page'!$B$9-M1908)= 2,"2", IF(('1 - Cover page'!$B$9-M1908)= 3,"3", IF(('1 - Cover page'!$B$9-M1908)= 4,"4", IF(('1 - Cover page'!$B$9-M1908)= 5,"5", IF(('1 - Cover page'!$B$9-M1908)= 6,"6", IF(('1 - Cover page'!$B$9-M1908)= 7,"7", IF(('1 - Cover page'!$B$9-M1908)= 8,"8", IF(('1 - Cover page'!$B$9-M1908)= 9,"9", IF(('1 - Cover page'!$B$9-M1908)= 10,"10", IF(('1 - Cover page'!$B$9-M1908)= 11,"11", IF(('1 - Cover page'!$B$9-M1908)= 12,"12", IF(('1 - Cover page'!$B$9-M1908)= 13,"13", IF(('1 - Cover page'!$B$9-M1908)= 14,"14", IF(('1 - Cover page'!$B$9-M1908)= 15,"15",  ""))))))))))))))))</f>
        <v>0</v>
      </c>
      <c r="Z1908" t="str">
        <f>IF(('1 - Cover page'!$B$9-I1908)=0,"0", IF(('1 - Cover page'!$B$9-I1908)= 1,"1", IF(('1 - Cover page'!$B$9-I1908)= 2,"2", IF(('1 - Cover page'!$B$9-I1908)= 3,"3", IF(('1 - Cover page'!$B$9-I1908)= 4,"4", IF(('1 - Cover page'!$B$9-I1908)= 5,"5", IF(('1 - Cover page'!$B$9-I1908)= 6,"6", IF(('1 - Cover page'!$B$9-I1908)= 7,"7", IF(('1 - Cover page'!$B$9-I1908)= 8,"8", IF(('1 - Cover page'!$B$9-I1908)= 9,"9", IF(('1 - Cover page'!$B$9-I1908)= 10,"10", IF(('1 - Cover page'!$B$9-I1908)= 11,"11", IF(('1 - Cover page'!$B$9-I1908)= 12,"12", IF(('1 - Cover page'!$B$9-I1908)= 13,"13", IF(('1 - Cover page'!$B$9-I1908)= 14,"14", IF(('1 - Cover page'!$B$9-I1908)= 15,"15",  ""))))))))))))))))</f>
        <v>0</v>
      </c>
      <c r="AA1908" t="e">
        <f>VLOOKUP(E1908,'Age group'!$A$2:$B$7,2,TRUE)</f>
        <v>#N/A</v>
      </c>
    </row>
    <row r="1909" spans="1:27" ht="12.75" x14ac:dyDescent="0.2">
      <c r="A1909" s="30">
        <v>1906</v>
      </c>
      <c r="B1909" s="31"/>
      <c r="C1909" s="31"/>
      <c r="D1909" s="32"/>
      <c r="E1909" s="104"/>
      <c r="F1909" s="31"/>
      <c r="G1909" s="31"/>
      <c r="H1909" s="33"/>
      <c r="I1909" s="16"/>
      <c r="J1909" s="34"/>
      <c r="K1909" s="34"/>
      <c r="L1909" s="35"/>
      <c r="M1909" s="36"/>
      <c r="N1909" s="37"/>
      <c r="O1909" s="37"/>
      <c r="P1909" s="37"/>
      <c r="Q1909" s="38"/>
      <c r="R1909" s="38"/>
      <c r="S1909" s="37"/>
      <c r="T1909" s="39"/>
      <c r="U1909" s="39"/>
      <c r="V1909" s="40"/>
      <c r="X1909" t="str">
        <f>IF(('1 - Cover page'!$B$9-M1909)&lt;6,"&lt;=5 Days","&gt;5 Days")</f>
        <v>&lt;=5 Days</v>
      </c>
      <c r="Y1909" t="str">
        <f>IF(('1 - Cover page'!$B$9-M1909)=0,"0", IF(('1 - Cover page'!$B$9-M1909)= 1,"1", IF(('1 - Cover page'!$B$9-M1909)= 2,"2", IF(('1 - Cover page'!$B$9-M1909)= 3,"3", IF(('1 - Cover page'!$B$9-M1909)= 4,"4", IF(('1 - Cover page'!$B$9-M1909)= 5,"5", IF(('1 - Cover page'!$B$9-M1909)= 6,"6", IF(('1 - Cover page'!$B$9-M1909)= 7,"7", IF(('1 - Cover page'!$B$9-M1909)= 8,"8", IF(('1 - Cover page'!$B$9-M1909)= 9,"9", IF(('1 - Cover page'!$B$9-M1909)= 10,"10", IF(('1 - Cover page'!$B$9-M1909)= 11,"11", IF(('1 - Cover page'!$B$9-M1909)= 12,"12", IF(('1 - Cover page'!$B$9-M1909)= 13,"13", IF(('1 - Cover page'!$B$9-M1909)= 14,"14", IF(('1 - Cover page'!$B$9-M1909)= 15,"15",  ""))))))))))))))))</f>
        <v>0</v>
      </c>
      <c r="Z1909" t="str">
        <f>IF(('1 - Cover page'!$B$9-I1909)=0,"0", IF(('1 - Cover page'!$B$9-I1909)= 1,"1", IF(('1 - Cover page'!$B$9-I1909)= 2,"2", IF(('1 - Cover page'!$B$9-I1909)= 3,"3", IF(('1 - Cover page'!$B$9-I1909)= 4,"4", IF(('1 - Cover page'!$B$9-I1909)= 5,"5", IF(('1 - Cover page'!$B$9-I1909)= 6,"6", IF(('1 - Cover page'!$B$9-I1909)= 7,"7", IF(('1 - Cover page'!$B$9-I1909)= 8,"8", IF(('1 - Cover page'!$B$9-I1909)= 9,"9", IF(('1 - Cover page'!$B$9-I1909)= 10,"10", IF(('1 - Cover page'!$B$9-I1909)= 11,"11", IF(('1 - Cover page'!$B$9-I1909)= 12,"12", IF(('1 - Cover page'!$B$9-I1909)= 13,"13", IF(('1 - Cover page'!$B$9-I1909)= 14,"14", IF(('1 - Cover page'!$B$9-I1909)= 15,"15",  ""))))))))))))))))</f>
        <v>0</v>
      </c>
      <c r="AA1909" t="e">
        <f>VLOOKUP(E1909,'Age group'!$A$2:$B$7,2,TRUE)</f>
        <v>#N/A</v>
      </c>
    </row>
    <row r="1910" spans="1:27" ht="12.75" x14ac:dyDescent="0.2">
      <c r="A1910" s="30">
        <v>1907</v>
      </c>
      <c r="B1910" s="31"/>
      <c r="C1910" s="31"/>
      <c r="D1910" s="32"/>
      <c r="E1910" s="104"/>
      <c r="F1910" s="31"/>
      <c r="G1910" s="31"/>
      <c r="H1910" s="33"/>
      <c r="I1910" s="16"/>
      <c r="J1910" s="34"/>
      <c r="K1910" s="34"/>
      <c r="L1910" s="35"/>
      <c r="M1910" s="36"/>
      <c r="N1910" s="37"/>
      <c r="O1910" s="37"/>
      <c r="P1910" s="37"/>
      <c r="Q1910" s="38"/>
      <c r="R1910" s="38"/>
      <c r="S1910" s="37"/>
      <c r="T1910" s="39"/>
      <c r="U1910" s="39"/>
      <c r="V1910" s="40"/>
      <c r="X1910" t="str">
        <f>IF(('1 - Cover page'!$B$9-M1910)&lt;6,"&lt;=5 Days","&gt;5 Days")</f>
        <v>&lt;=5 Days</v>
      </c>
      <c r="Y1910" t="str">
        <f>IF(('1 - Cover page'!$B$9-M1910)=0,"0", IF(('1 - Cover page'!$B$9-M1910)= 1,"1", IF(('1 - Cover page'!$B$9-M1910)= 2,"2", IF(('1 - Cover page'!$B$9-M1910)= 3,"3", IF(('1 - Cover page'!$B$9-M1910)= 4,"4", IF(('1 - Cover page'!$B$9-M1910)= 5,"5", IF(('1 - Cover page'!$B$9-M1910)= 6,"6", IF(('1 - Cover page'!$B$9-M1910)= 7,"7", IF(('1 - Cover page'!$B$9-M1910)= 8,"8", IF(('1 - Cover page'!$B$9-M1910)= 9,"9", IF(('1 - Cover page'!$B$9-M1910)= 10,"10", IF(('1 - Cover page'!$B$9-M1910)= 11,"11", IF(('1 - Cover page'!$B$9-M1910)= 12,"12", IF(('1 - Cover page'!$B$9-M1910)= 13,"13", IF(('1 - Cover page'!$B$9-M1910)= 14,"14", IF(('1 - Cover page'!$B$9-M1910)= 15,"15",  ""))))))))))))))))</f>
        <v>0</v>
      </c>
      <c r="Z1910" t="str">
        <f>IF(('1 - Cover page'!$B$9-I1910)=0,"0", IF(('1 - Cover page'!$B$9-I1910)= 1,"1", IF(('1 - Cover page'!$B$9-I1910)= 2,"2", IF(('1 - Cover page'!$B$9-I1910)= 3,"3", IF(('1 - Cover page'!$B$9-I1910)= 4,"4", IF(('1 - Cover page'!$B$9-I1910)= 5,"5", IF(('1 - Cover page'!$B$9-I1910)= 6,"6", IF(('1 - Cover page'!$B$9-I1910)= 7,"7", IF(('1 - Cover page'!$B$9-I1910)= 8,"8", IF(('1 - Cover page'!$B$9-I1910)= 9,"9", IF(('1 - Cover page'!$B$9-I1910)= 10,"10", IF(('1 - Cover page'!$B$9-I1910)= 11,"11", IF(('1 - Cover page'!$B$9-I1910)= 12,"12", IF(('1 - Cover page'!$B$9-I1910)= 13,"13", IF(('1 - Cover page'!$B$9-I1910)= 14,"14", IF(('1 - Cover page'!$B$9-I1910)= 15,"15",  ""))))))))))))))))</f>
        <v>0</v>
      </c>
      <c r="AA1910" t="e">
        <f>VLOOKUP(E1910,'Age group'!$A$2:$B$7,2,TRUE)</f>
        <v>#N/A</v>
      </c>
    </row>
    <row r="1911" spans="1:27" ht="12.75" x14ac:dyDescent="0.2">
      <c r="A1911" s="30">
        <v>1908</v>
      </c>
      <c r="B1911" s="31"/>
      <c r="C1911" s="31"/>
      <c r="D1911" s="32"/>
      <c r="E1911" s="104"/>
      <c r="F1911" s="31"/>
      <c r="G1911" s="31"/>
      <c r="H1911" s="33"/>
      <c r="I1911" s="16"/>
      <c r="J1911" s="34"/>
      <c r="K1911" s="34"/>
      <c r="L1911" s="35"/>
      <c r="M1911" s="36"/>
      <c r="N1911" s="37"/>
      <c r="O1911" s="37"/>
      <c r="P1911" s="37"/>
      <c r="Q1911" s="38"/>
      <c r="R1911" s="38"/>
      <c r="S1911" s="37"/>
      <c r="T1911" s="39"/>
      <c r="U1911" s="39"/>
      <c r="V1911" s="40"/>
      <c r="X1911" t="str">
        <f>IF(('1 - Cover page'!$B$9-M1911)&lt;6,"&lt;=5 Days","&gt;5 Days")</f>
        <v>&lt;=5 Days</v>
      </c>
      <c r="Y1911" t="str">
        <f>IF(('1 - Cover page'!$B$9-M1911)=0,"0", IF(('1 - Cover page'!$B$9-M1911)= 1,"1", IF(('1 - Cover page'!$B$9-M1911)= 2,"2", IF(('1 - Cover page'!$B$9-M1911)= 3,"3", IF(('1 - Cover page'!$B$9-M1911)= 4,"4", IF(('1 - Cover page'!$B$9-M1911)= 5,"5", IF(('1 - Cover page'!$B$9-M1911)= 6,"6", IF(('1 - Cover page'!$B$9-M1911)= 7,"7", IF(('1 - Cover page'!$B$9-M1911)= 8,"8", IF(('1 - Cover page'!$B$9-M1911)= 9,"9", IF(('1 - Cover page'!$B$9-M1911)= 10,"10", IF(('1 - Cover page'!$B$9-M1911)= 11,"11", IF(('1 - Cover page'!$B$9-M1911)= 12,"12", IF(('1 - Cover page'!$B$9-M1911)= 13,"13", IF(('1 - Cover page'!$B$9-M1911)= 14,"14", IF(('1 - Cover page'!$B$9-M1911)= 15,"15",  ""))))))))))))))))</f>
        <v>0</v>
      </c>
      <c r="Z1911" t="str">
        <f>IF(('1 - Cover page'!$B$9-I1911)=0,"0", IF(('1 - Cover page'!$B$9-I1911)= 1,"1", IF(('1 - Cover page'!$B$9-I1911)= 2,"2", IF(('1 - Cover page'!$B$9-I1911)= 3,"3", IF(('1 - Cover page'!$B$9-I1911)= 4,"4", IF(('1 - Cover page'!$B$9-I1911)= 5,"5", IF(('1 - Cover page'!$B$9-I1911)= 6,"6", IF(('1 - Cover page'!$B$9-I1911)= 7,"7", IF(('1 - Cover page'!$B$9-I1911)= 8,"8", IF(('1 - Cover page'!$B$9-I1911)= 9,"9", IF(('1 - Cover page'!$B$9-I1911)= 10,"10", IF(('1 - Cover page'!$B$9-I1911)= 11,"11", IF(('1 - Cover page'!$B$9-I1911)= 12,"12", IF(('1 - Cover page'!$B$9-I1911)= 13,"13", IF(('1 - Cover page'!$B$9-I1911)= 14,"14", IF(('1 - Cover page'!$B$9-I1911)= 15,"15",  ""))))))))))))))))</f>
        <v>0</v>
      </c>
      <c r="AA1911" t="e">
        <f>VLOOKUP(E1911,'Age group'!$A$2:$B$7,2,TRUE)</f>
        <v>#N/A</v>
      </c>
    </row>
    <row r="1912" spans="1:27" ht="12.75" x14ac:dyDescent="0.2">
      <c r="A1912" s="30">
        <v>1909</v>
      </c>
      <c r="B1912" s="31"/>
      <c r="C1912" s="31"/>
      <c r="D1912" s="32"/>
      <c r="E1912" s="104"/>
      <c r="F1912" s="31"/>
      <c r="G1912" s="31"/>
      <c r="H1912" s="33"/>
      <c r="I1912" s="16"/>
      <c r="J1912" s="34"/>
      <c r="K1912" s="34"/>
      <c r="L1912" s="35"/>
      <c r="M1912" s="36"/>
      <c r="N1912" s="37"/>
      <c r="O1912" s="37"/>
      <c r="P1912" s="37"/>
      <c r="Q1912" s="38"/>
      <c r="R1912" s="38"/>
      <c r="S1912" s="37"/>
      <c r="T1912" s="39"/>
      <c r="U1912" s="39"/>
      <c r="V1912" s="40"/>
      <c r="X1912" t="str">
        <f>IF(('1 - Cover page'!$B$9-M1912)&lt;6,"&lt;=5 Days","&gt;5 Days")</f>
        <v>&lt;=5 Days</v>
      </c>
      <c r="Y1912" t="str">
        <f>IF(('1 - Cover page'!$B$9-M1912)=0,"0", IF(('1 - Cover page'!$B$9-M1912)= 1,"1", IF(('1 - Cover page'!$B$9-M1912)= 2,"2", IF(('1 - Cover page'!$B$9-M1912)= 3,"3", IF(('1 - Cover page'!$B$9-M1912)= 4,"4", IF(('1 - Cover page'!$B$9-M1912)= 5,"5", IF(('1 - Cover page'!$B$9-M1912)= 6,"6", IF(('1 - Cover page'!$B$9-M1912)= 7,"7", IF(('1 - Cover page'!$B$9-M1912)= 8,"8", IF(('1 - Cover page'!$B$9-M1912)= 9,"9", IF(('1 - Cover page'!$B$9-M1912)= 10,"10", IF(('1 - Cover page'!$B$9-M1912)= 11,"11", IF(('1 - Cover page'!$B$9-M1912)= 12,"12", IF(('1 - Cover page'!$B$9-M1912)= 13,"13", IF(('1 - Cover page'!$B$9-M1912)= 14,"14", IF(('1 - Cover page'!$B$9-M1912)= 15,"15",  ""))))))))))))))))</f>
        <v>0</v>
      </c>
      <c r="Z1912" t="str">
        <f>IF(('1 - Cover page'!$B$9-I1912)=0,"0", IF(('1 - Cover page'!$B$9-I1912)= 1,"1", IF(('1 - Cover page'!$B$9-I1912)= 2,"2", IF(('1 - Cover page'!$B$9-I1912)= 3,"3", IF(('1 - Cover page'!$B$9-I1912)= 4,"4", IF(('1 - Cover page'!$B$9-I1912)= 5,"5", IF(('1 - Cover page'!$B$9-I1912)= 6,"6", IF(('1 - Cover page'!$B$9-I1912)= 7,"7", IF(('1 - Cover page'!$B$9-I1912)= 8,"8", IF(('1 - Cover page'!$B$9-I1912)= 9,"9", IF(('1 - Cover page'!$B$9-I1912)= 10,"10", IF(('1 - Cover page'!$B$9-I1912)= 11,"11", IF(('1 - Cover page'!$B$9-I1912)= 12,"12", IF(('1 - Cover page'!$B$9-I1912)= 13,"13", IF(('1 - Cover page'!$B$9-I1912)= 14,"14", IF(('1 - Cover page'!$B$9-I1912)= 15,"15",  ""))))))))))))))))</f>
        <v>0</v>
      </c>
      <c r="AA1912" t="e">
        <f>VLOOKUP(E1912,'Age group'!$A$2:$B$7,2,TRUE)</f>
        <v>#N/A</v>
      </c>
    </row>
    <row r="1913" spans="1:27" ht="12.75" x14ac:dyDescent="0.2">
      <c r="A1913" s="30">
        <v>1910</v>
      </c>
      <c r="B1913" s="31"/>
      <c r="C1913" s="31"/>
      <c r="D1913" s="32"/>
      <c r="E1913" s="104"/>
      <c r="F1913" s="31"/>
      <c r="G1913" s="31"/>
      <c r="H1913" s="33"/>
      <c r="I1913" s="16"/>
      <c r="J1913" s="34"/>
      <c r="K1913" s="34"/>
      <c r="L1913" s="35"/>
      <c r="M1913" s="36"/>
      <c r="N1913" s="37"/>
      <c r="O1913" s="37"/>
      <c r="P1913" s="37"/>
      <c r="Q1913" s="38"/>
      <c r="R1913" s="38"/>
      <c r="S1913" s="37"/>
      <c r="T1913" s="39"/>
      <c r="U1913" s="39"/>
      <c r="V1913" s="40"/>
      <c r="X1913" t="str">
        <f>IF(('1 - Cover page'!$B$9-M1913)&lt;6,"&lt;=5 Days","&gt;5 Days")</f>
        <v>&lt;=5 Days</v>
      </c>
      <c r="Y1913" t="str">
        <f>IF(('1 - Cover page'!$B$9-M1913)=0,"0", IF(('1 - Cover page'!$B$9-M1913)= 1,"1", IF(('1 - Cover page'!$B$9-M1913)= 2,"2", IF(('1 - Cover page'!$B$9-M1913)= 3,"3", IF(('1 - Cover page'!$B$9-M1913)= 4,"4", IF(('1 - Cover page'!$B$9-M1913)= 5,"5", IF(('1 - Cover page'!$B$9-M1913)= 6,"6", IF(('1 - Cover page'!$B$9-M1913)= 7,"7", IF(('1 - Cover page'!$B$9-M1913)= 8,"8", IF(('1 - Cover page'!$B$9-M1913)= 9,"9", IF(('1 - Cover page'!$B$9-M1913)= 10,"10", IF(('1 - Cover page'!$B$9-M1913)= 11,"11", IF(('1 - Cover page'!$B$9-M1913)= 12,"12", IF(('1 - Cover page'!$B$9-M1913)= 13,"13", IF(('1 - Cover page'!$B$9-M1913)= 14,"14", IF(('1 - Cover page'!$B$9-M1913)= 15,"15",  ""))))))))))))))))</f>
        <v>0</v>
      </c>
      <c r="Z1913" t="str">
        <f>IF(('1 - Cover page'!$B$9-I1913)=0,"0", IF(('1 - Cover page'!$B$9-I1913)= 1,"1", IF(('1 - Cover page'!$B$9-I1913)= 2,"2", IF(('1 - Cover page'!$B$9-I1913)= 3,"3", IF(('1 - Cover page'!$B$9-I1913)= 4,"4", IF(('1 - Cover page'!$B$9-I1913)= 5,"5", IF(('1 - Cover page'!$B$9-I1913)= 6,"6", IF(('1 - Cover page'!$B$9-I1913)= 7,"7", IF(('1 - Cover page'!$B$9-I1913)= 8,"8", IF(('1 - Cover page'!$B$9-I1913)= 9,"9", IF(('1 - Cover page'!$B$9-I1913)= 10,"10", IF(('1 - Cover page'!$B$9-I1913)= 11,"11", IF(('1 - Cover page'!$B$9-I1913)= 12,"12", IF(('1 - Cover page'!$B$9-I1913)= 13,"13", IF(('1 - Cover page'!$B$9-I1913)= 14,"14", IF(('1 - Cover page'!$B$9-I1913)= 15,"15",  ""))))))))))))))))</f>
        <v>0</v>
      </c>
      <c r="AA1913" t="e">
        <f>VLOOKUP(E1913,'Age group'!$A$2:$B$7,2,TRUE)</f>
        <v>#N/A</v>
      </c>
    </row>
    <row r="1914" spans="1:27" ht="12.75" x14ac:dyDescent="0.2">
      <c r="A1914" s="30">
        <v>1911</v>
      </c>
      <c r="B1914" s="31"/>
      <c r="C1914" s="31"/>
      <c r="D1914" s="32"/>
      <c r="E1914" s="104"/>
      <c r="F1914" s="31"/>
      <c r="G1914" s="31"/>
      <c r="H1914" s="33"/>
      <c r="I1914" s="16"/>
      <c r="J1914" s="34"/>
      <c r="K1914" s="34"/>
      <c r="L1914" s="35"/>
      <c r="M1914" s="36"/>
      <c r="N1914" s="37"/>
      <c r="O1914" s="37"/>
      <c r="P1914" s="37"/>
      <c r="Q1914" s="38"/>
      <c r="R1914" s="38"/>
      <c r="S1914" s="37"/>
      <c r="T1914" s="39"/>
      <c r="U1914" s="39"/>
      <c r="V1914" s="40"/>
      <c r="X1914" t="str">
        <f>IF(('1 - Cover page'!$B$9-M1914)&lt;6,"&lt;=5 Days","&gt;5 Days")</f>
        <v>&lt;=5 Days</v>
      </c>
      <c r="Y1914" t="str">
        <f>IF(('1 - Cover page'!$B$9-M1914)=0,"0", IF(('1 - Cover page'!$B$9-M1914)= 1,"1", IF(('1 - Cover page'!$B$9-M1914)= 2,"2", IF(('1 - Cover page'!$B$9-M1914)= 3,"3", IF(('1 - Cover page'!$B$9-M1914)= 4,"4", IF(('1 - Cover page'!$B$9-M1914)= 5,"5", IF(('1 - Cover page'!$B$9-M1914)= 6,"6", IF(('1 - Cover page'!$B$9-M1914)= 7,"7", IF(('1 - Cover page'!$B$9-M1914)= 8,"8", IF(('1 - Cover page'!$B$9-M1914)= 9,"9", IF(('1 - Cover page'!$B$9-M1914)= 10,"10", IF(('1 - Cover page'!$B$9-M1914)= 11,"11", IF(('1 - Cover page'!$B$9-M1914)= 12,"12", IF(('1 - Cover page'!$B$9-M1914)= 13,"13", IF(('1 - Cover page'!$B$9-M1914)= 14,"14", IF(('1 - Cover page'!$B$9-M1914)= 15,"15",  ""))))))))))))))))</f>
        <v>0</v>
      </c>
      <c r="Z1914" t="str">
        <f>IF(('1 - Cover page'!$B$9-I1914)=0,"0", IF(('1 - Cover page'!$B$9-I1914)= 1,"1", IF(('1 - Cover page'!$B$9-I1914)= 2,"2", IF(('1 - Cover page'!$B$9-I1914)= 3,"3", IF(('1 - Cover page'!$B$9-I1914)= 4,"4", IF(('1 - Cover page'!$B$9-I1914)= 5,"5", IF(('1 - Cover page'!$B$9-I1914)= 6,"6", IF(('1 - Cover page'!$B$9-I1914)= 7,"7", IF(('1 - Cover page'!$B$9-I1914)= 8,"8", IF(('1 - Cover page'!$B$9-I1914)= 9,"9", IF(('1 - Cover page'!$B$9-I1914)= 10,"10", IF(('1 - Cover page'!$B$9-I1914)= 11,"11", IF(('1 - Cover page'!$B$9-I1914)= 12,"12", IF(('1 - Cover page'!$B$9-I1914)= 13,"13", IF(('1 - Cover page'!$B$9-I1914)= 14,"14", IF(('1 - Cover page'!$B$9-I1914)= 15,"15",  ""))))))))))))))))</f>
        <v>0</v>
      </c>
      <c r="AA1914" t="e">
        <f>VLOOKUP(E1914,'Age group'!$A$2:$B$7,2,TRUE)</f>
        <v>#N/A</v>
      </c>
    </row>
    <row r="1915" spans="1:27" ht="12.75" x14ac:dyDescent="0.2">
      <c r="A1915" s="30">
        <v>1912</v>
      </c>
      <c r="B1915" s="31"/>
      <c r="C1915" s="31"/>
      <c r="D1915" s="32"/>
      <c r="E1915" s="104"/>
      <c r="F1915" s="31"/>
      <c r="G1915" s="31"/>
      <c r="H1915" s="33"/>
      <c r="I1915" s="16"/>
      <c r="J1915" s="34"/>
      <c r="K1915" s="34"/>
      <c r="L1915" s="35"/>
      <c r="M1915" s="36"/>
      <c r="N1915" s="37"/>
      <c r="O1915" s="37"/>
      <c r="P1915" s="37"/>
      <c r="Q1915" s="38"/>
      <c r="R1915" s="38"/>
      <c r="S1915" s="37"/>
      <c r="T1915" s="39"/>
      <c r="U1915" s="39"/>
      <c r="V1915" s="40"/>
      <c r="X1915" t="str">
        <f>IF(('1 - Cover page'!$B$9-M1915)&lt;6,"&lt;=5 Days","&gt;5 Days")</f>
        <v>&lt;=5 Days</v>
      </c>
      <c r="Y1915" t="str">
        <f>IF(('1 - Cover page'!$B$9-M1915)=0,"0", IF(('1 - Cover page'!$B$9-M1915)= 1,"1", IF(('1 - Cover page'!$B$9-M1915)= 2,"2", IF(('1 - Cover page'!$B$9-M1915)= 3,"3", IF(('1 - Cover page'!$B$9-M1915)= 4,"4", IF(('1 - Cover page'!$B$9-M1915)= 5,"5", IF(('1 - Cover page'!$B$9-M1915)= 6,"6", IF(('1 - Cover page'!$B$9-M1915)= 7,"7", IF(('1 - Cover page'!$B$9-M1915)= 8,"8", IF(('1 - Cover page'!$B$9-M1915)= 9,"9", IF(('1 - Cover page'!$B$9-M1915)= 10,"10", IF(('1 - Cover page'!$B$9-M1915)= 11,"11", IF(('1 - Cover page'!$B$9-M1915)= 12,"12", IF(('1 - Cover page'!$B$9-M1915)= 13,"13", IF(('1 - Cover page'!$B$9-M1915)= 14,"14", IF(('1 - Cover page'!$B$9-M1915)= 15,"15",  ""))))))))))))))))</f>
        <v>0</v>
      </c>
      <c r="Z1915" t="str">
        <f>IF(('1 - Cover page'!$B$9-I1915)=0,"0", IF(('1 - Cover page'!$B$9-I1915)= 1,"1", IF(('1 - Cover page'!$B$9-I1915)= 2,"2", IF(('1 - Cover page'!$B$9-I1915)= 3,"3", IF(('1 - Cover page'!$B$9-I1915)= 4,"4", IF(('1 - Cover page'!$B$9-I1915)= 5,"5", IF(('1 - Cover page'!$B$9-I1915)= 6,"6", IF(('1 - Cover page'!$B$9-I1915)= 7,"7", IF(('1 - Cover page'!$B$9-I1915)= 8,"8", IF(('1 - Cover page'!$B$9-I1915)= 9,"9", IF(('1 - Cover page'!$B$9-I1915)= 10,"10", IF(('1 - Cover page'!$B$9-I1915)= 11,"11", IF(('1 - Cover page'!$B$9-I1915)= 12,"12", IF(('1 - Cover page'!$B$9-I1915)= 13,"13", IF(('1 - Cover page'!$B$9-I1915)= 14,"14", IF(('1 - Cover page'!$B$9-I1915)= 15,"15",  ""))))))))))))))))</f>
        <v>0</v>
      </c>
      <c r="AA1915" t="e">
        <f>VLOOKUP(E1915,'Age group'!$A$2:$B$7,2,TRUE)</f>
        <v>#N/A</v>
      </c>
    </row>
    <row r="1916" spans="1:27" ht="12.75" x14ac:dyDescent="0.2">
      <c r="A1916" s="30">
        <v>1913</v>
      </c>
      <c r="B1916" s="31"/>
      <c r="C1916" s="31"/>
      <c r="D1916" s="32"/>
      <c r="E1916" s="104"/>
      <c r="F1916" s="31"/>
      <c r="G1916" s="31"/>
      <c r="H1916" s="33"/>
      <c r="I1916" s="16"/>
      <c r="J1916" s="34"/>
      <c r="K1916" s="34"/>
      <c r="L1916" s="35"/>
      <c r="M1916" s="36"/>
      <c r="N1916" s="37"/>
      <c r="O1916" s="37"/>
      <c r="P1916" s="37"/>
      <c r="Q1916" s="38"/>
      <c r="R1916" s="38"/>
      <c r="S1916" s="37"/>
      <c r="T1916" s="39"/>
      <c r="U1916" s="39"/>
      <c r="V1916" s="40"/>
      <c r="X1916" t="str">
        <f>IF(('1 - Cover page'!$B$9-M1916)&lt;6,"&lt;=5 Days","&gt;5 Days")</f>
        <v>&lt;=5 Days</v>
      </c>
      <c r="Y1916" t="str">
        <f>IF(('1 - Cover page'!$B$9-M1916)=0,"0", IF(('1 - Cover page'!$B$9-M1916)= 1,"1", IF(('1 - Cover page'!$B$9-M1916)= 2,"2", IF(('1 - Cover page'!$B$9-M1916)= 3,"3", IF(('1 - Cover page'!$B$9-M1916)= 4,"4", IF(('1 - Cover page'!$B$9-M1916)= 5,"5", IF(('1 - Cover page'!$B$9-M1916)= 6,"6", IF(('1 - Cover page'!$B$9-M1916)= 7,"7", IF(('1 - Cover page'!$B$9-M1916)= 8,"8", IF(('1 - Cover page'!$B$9-M1916)= 9,"9", IF(('1 - Cover page'!$B$9-M1916)= 10,"10", IF(('1 - Cover page'!$B$9-M1916)= 11,"11", IF(('1 - Cover page'!$B$9-M1916)= 12,"12", IF(('1 - Cover page'!$B$9-M1916)= 13,"13", IF(('1 - Cover page'!$B$9-M1916)= 14,"14", IF(('1 - Cover page'!$B$9-M1916)= 15,"15",  ""))))))))))))))))</f>
        <v>0</v>
      </c>
      <c r="Z1916" t="str">
        <f>IF(('1 - Cover page'!$B$9-I1916)=0,"0", IF(('1 - Cover page'!$B$9-I1916)= 1,"1", IF(('1 - Cover page'!$B$9-I1916)= 2,"2", IF(('1 - Cover page'!$B$9-I1916)= 3,"3", IF(('1 - Cover page'!$B$9-I1916)= 4,"4", IF(('1 - Cover page'!$B$9-I1916)= 5,"5", IF(('1 - Cover page'!$B$9-I1916)= 6,"6", IF(('1 - Cover page'!$B$9-I1916)= 7,"7", IF(('1 - Cover page'!$B$9-I1916)= 8,"8", IF(('1 - Cover page'!$B$9-I1916)= 9,"9", IF(('1 - Cover page'!$B$9-I1916)= 10,"10", IF(('1 - Cover page'!$B$9-I1916)= 11,"11", IF(('1 - Cover page'!$B$9-I1916)= 12,"12", IF(('1 - Cover page'!$B$9-I1916)= 13,"13", IF(('1 - Cover page'!$B$9-I1916)= 14,"14", IF(('1 - Cover page'!$B$9-I1916)= 15,"15",  ""))))))))))))))))</f>
        <v>0</v>
      </c>
      <c r="AA1916" t="e">
        <f>VLOOKUP(E1916,'Age group'!$A$2:$B$7,2,TRUE)</f>
        <v>#N/A</v>
      </c>
    </row>
    <row r="1917" spans="1:27" ht="12.75" x14ac:dyDescent="0.2">
      <c r="A1917" s="30">
        <v>1914</v>
      </c>
      <c r="B1917" s="31"/>
      <c r="C1917" s="31"/>
      <c r="D1917" s="32"/>
      <c r="E1917" s="104"/>
      <c r="F1917" s="31"/>
      <c r="G1917" s="31"/>
      <c r="H1917" s="33"/>
      <c r="I1917" s="16"/>
      <c r="J1917" s="34"/>
      <c r="K1917" s="34"/>
      <c r="L1917" s="35"/>
      <c r="M1917" s="36"/>
      <c r="N1917" s="37"/>
      <c r="O1917" s="37"/>
      <c r="P1917" s="37"/>
      <c r="Q1917" s="38"/>
      <c r="R1917" s="38"/>
      <c r="S1917" s="37"/>
      <c r="T1917" s="39"/>
      <c r="U1917" s="39"/>
      <c r="V1917" s="40"/>
      <c r="X1917" t="str">
        <f>IF(('1 - Cover page'!$B$9-M1917)&lt;6,"&lt;=5 Days","&gt;5 Days")</f>
        <v>&lt;=5 Days</v>
      </c>
      <c r="Y1917" t="str">
        <f>IF(('1 - Cover page'!$B$9-M1917)=0,"0", IF(('1 - Cover page'!$B$9-M1917)= 1,"1", IF(('1 - Cover page'!$B$9-M1917)= 2,"2", IF(('1 - Cover page'!$B$9-M1917)= 3,"3", IF(('1 - Cover page'!$B$9-M1917)= 4,"4", IF(('1 - Cover page'!$B$9-M1917)= 5,"5", IF(('1 - Cover page'!$B$9-M1917)= 6,"6", IF(('1 - Cover page'!$B$9-M1917)= 7,"7", IF(('1 - Cover page'!$B$9-M1917)= 8,"8", IF(('1 - Cover page'!$B$9-M1917)= 9,"9", IF(('1 - Cover page'!$B$9-M1917)= 10,"10", IF(('1 - Cover page'!$B$9-M1917)= 11,"11", IF(('1 - Cover page'!$B$9-M1917)= 12,"12", IF(('1 - Cover page'!$B$9-M1917)= 13,"13", IF(('1 - Cover page'!$B$9-M1917)= 14,"14", IF(('1 - Cover page'!$B$9-M1917)= 15,"15",  ""))))))))))))))))</f>
        <v>0</v>
      </c>
      <c r="Z1917" t="str">
        <f>IF(('1 - Cover page'!$B$9-I1917)=0,"0", IF(('1 - Cover page'!$B$9-I1917)= 1,"1", IF(('1 - Cover page'!$B$9-I1917)= 2,"2", IF(('1 - Cover page'!$B$9-I1917)= 3,"3", IF(('1 - Cover page'!$B$9-I1917)= 4,"4", IF(('1 - Cover page'!$B$9-I1917)= 5,"5", IF(('1 - Cover page'!$B$9-I1917)= 6,"6", IF(('1 - Cover page'!$B$9-I1917)= 7,"7", IF(('1 - Cover page'!$B$9-I1917)= 8,"8", IF(('1 - Cover page'!$B$9-I1917)= 9,"9", IF(('1 - Cover page'!$B$9-I1917)= 10,"10", IF(('1 - Cover page'!$B$9-I1917)= 11,"11", IF(('1 - Cover page'!$B$9-I1917)= 12,"12", IF(('1 - Cover page'!$B$9-I1917)= 13,"13", IF(('1 - Cover page'!$B$9-I1917)= 14,"14", IF(('1 - Cover page'!$B$9-I1917)= 15,"15",  ""))))))))))))))))</f>
        <v>0</v>
      </c>
      <c r="AA1917" t="e">
        <f>VLOOKUP(E1917,'Age group'!$A$2:$B$7,2,TRUE)</f>
        <v>#N/A</v>
      </c>
    </row>
    <row r="1918" spans="1:27" ht="12.75" x14ac:dyDescent="0.2">
      <c r="A1918" s="30">
        <v>1915</v>
      </c>
      <c r="B1918" s="31"/>
      <c r="C1918" s="31"/>
      <c r="D1918" s="32"/>
      <c r="E1918" s="104"/>
      <c r="F1918" s="31"/>
      <c r="G1918" s="31"/>
      <c r="H1918" s="33"/>
      <c r="I1918" s="16"/>
      <c r="J1918" s="34"/>
      <c r="K1918" s="34"/>
      <c r="L1918" s="35"/>
      <c r="M1918" s="36"/>
      <c r="N1918" s="37"/>
      <c r="O1918" s="37"/>
      <c r="P1918" s="37"/>
      <c r="Q1918" s="38"/>
      <c r="R1918" s="38"/>
      <c r="S1918" s="37"/>
      <c r="T1918" s="39"/>
      <c r="U1918" s="39"/>
      <c r="V1918" s="40"/>
      <c r="X1918" t="str">
        <f>IF(('1 - Cover page'!$B$9-M1918)&lt;6,"&lt;=5 Days","&gt;5 Days")</f>
        <v>&lt;=5 Days</v>
      </c>
      <c r="Y1918" t="str">
        <f>IF(('1 - Cover page'!$B$9-M1918)=0,"0", IF(('1 - Cover page'!$B$9-M1918)= 1,"1", IF(('1 - Cover page'!$B$9-M1918)= 2,"2", IF(('1 - Cover page'!$B$9-M1918)= 3,"3", IF(('1 - Cover page'!$B$9-M1918)= 4,"4", IF(('1 - Cover page'!$B$9-M1918)= 5,"5", IF(('1 - Cover page'!$B$9-M1918)= 6,"6", IF(('1 - Cover page'!$B$9-M1918)= 7,"7", IF(('1 - Cover page'!$B$9-M1918)= 8,"8", IF(('1 - Cover page'!$B$9-M1918)= 9,"9", IF(('1 - Cover page'!$B$9-M1918)= 10,"10", IF(('1 - Cover page'!$B$9-M1918)= 11,"11", IF(('1 - Cover page'!$B$9-M1918)= 12,"12", IF(('1 - Cover page'!$B$9-M1918)= 13,"13", IF(('1 - Cover page'!$B$9-M1918)= 14,"14", IF(('1 - Cover page'!$B$9-M1918)= 15,"15",  ""))))))))))))))))</f>
        <v>0</v>
      </c>
      <c r="Z1918" t="str">
        <f>IF(('1 - Cover page'!$B$9-I1918)=0,"0", IF(('1 - Cover page'!$B$9-I1918)= 1,"1", IF(('1 - Cover page'!$B$9-I1918)= 2,"2", IF(('1 - Cover page'!$B$9-I1918)= 3,"3", IF(('1 - Cover page'!$B$9-I1918)= 4,"4", IF(('1 - Cover page'!$B$9-I1918)= 5,"5", IF(('1 - Cover page'!$B$9-I1918)= 6,"6", IF(('1 - Cover page'!$B$9-I1918)= 7,"7", IF(('1 - Cover page'!$B$9-I1918)= 8,"8", IF(('1 - Cover page'!$B$9-I1918)= 9,"9", IF(('1 - Cover page'!$B$9-I1918)= 10,"10", IF(('1 - Cover page'!$B$9-I1918)= 11,"11", IF(('1 - Cover page'!$B$9-I1918)= 12,"12", IF(('1 - Cover page'!$B$9-I1918)= 13,"13", IF(('1 - Cover page'!$B$9-I1918)= 14,"14", IF(('1 - Cover page'!$B$9-I1918)= 15,"15",  ""))))))))))))))))</f>
        <v>0</v>
      </c>
      <c r="AA1918" t="e">
        <f>VLOOKUP(E1918,'Age group'!$A$2:$B$7,2,TRUE)</f>
        <v>#N/A</v>
      </c>
    </row>
    <row r="1919" spans="1:27" ht="12.75" x14ac:dyDescent="0.2">
      <c r="A1919" s="30">
        <v>1916</v>
      </c>
      <c r="B1919" s="31"/>
      <c r="C1919" s="31"/>
      <c r="D1919" s="32"/>
      <c r="E1919" s="104"/>
      <c r="F1919" s="31"/>
      <c r="G1919" s="31"/>
      <c r="H1919" s="33"/>
      <c r="I1919" s="16"/>
      <c r="J1919" s="34"/>
      <c r="K1919" s="34"/>
      <c r="L1919" s="35"/>
      <c r="M1919" s="36"/>
      <c r="N1919" s="37"/>
      <c r="O1919" s="37"/>
      <c r="P1919" s="37"/>
      <c r="Q1919" s="38"/>
      <c r="R1919" s="38"/>
      <c r="S1919" s="37"/>
      <c r="T1919" s="39"/>
      <c r="U1919" s="39"/>
      <c r="V1919" s="40"/>
      <c r="X1919" t="str">
        <f>IF(('1 - Cover page'!$B$9-M1919)&lt;6,"&lt;=5 Days","&gt;5 Days")</f>
        <v>&lt;=5 Days</v>
      </c>
      <c r="Y1919" t="str">
        <f>IF(('1 - Cover page'!$B$9-M1919)=0,"0", IF(('1 - Cover page'!$B$9-M1919)= 1,"1", IF(('1 - Cover page'!$B$9-M1919)= 2,"2", IF(('1 - Cover page'!$B$9-M1919)= 3,"3", IF(('1 - Cover page'!$B$9-M1919)= 4,"4", IF(('1 - Cover page'!$B$9-M1919)= 5,"5", IF(('1 - Cover page'!$B$9-M1919)= 6,"6", IF(('1 - Cover page'!$B$9-M1919)= 7,"7", IF(('1 - Cover page'!$B$9-M1919)= 8,"8", IF(('1 - Cover page'!$B$9-M1919)= 9,"9", IF(('1 - Cover page'!$B$9-M1919)= 10,"10", IF(('1 - Cover page'!$B$9-M1919)= 11,"11", IF(('1 - Cover page'!$B$9-M1919)= 12,"12", IF(('1 - Cover page'!$B$9-M1919)= 13,"13", IF(('1 - Cover page'!$B$9-M1919)= 14,"14", IF(('1 - Cover page'!$B$9-M1919)= 15,"15",  ""))))))))))))))))</f>
        <v>0</v>
      </c>
      <c r="Z1919" t="str">
        <f>IF(('1 - Cover page'!$B$9-I1919)=0,"0", IF(('1 - Cover page'!$B$9-I1919)= 1,"1", IF(('1 - Cover page'!$B$9-I1919)= 2,"2", IF(('1 - Cover page'!$B$9-I1919)= 3,"3", IF(('1 - Cover page'!$B$9-I1919)= 4,"4", IF(('1 - Cover page'!$B$9-I1919)= 5,"5", IF(('1 - Cover page'!$B$9-I1919)= 6,"6", IF(('1 - Cover page'!$B$9-I1919)= 7,"7", IF(('1 - Cover page'!$B$9-I1919)= 8,"8", IF(('1 - Cover page'!$B$9-I1919)= 9,"9", IF(('1 - Cover page'!$B$9-I1919)= 10,"10", IF(('1 - Cover page'!$B$9-I1919)= 11,"11", IF(('1 - Cover page'!$B$9-I1919)= 12,"12", IF(('1 - Cover page'!$B$9-I1919)= 13,"13", IF(('1 - Cover page'!$B$9-I1919)= 14,"14", IF(('1 - Cover page'!$B$9-I1919)= 15,"15",  ""))))))))))))))))</f>
        <v>0</v>
      </c>
      <c r="AA1919" t="e">
        <f>VLOOKUP(E1919,'Age group'!$A$2:$B$7,2,TRUE)</f>
        <v>#N/A</v>
      </c>
    </row>
    <row r="1920" spans="1:27" ht="12.75" x14ac:dyDescent="0.2">
      <c r="A1920" s="30">
        <v>1917</v>
      </c>
      <c r="B1920" s="31"/>
      <c r="C1920" s="31"/>
      <c r="D1920" s="32"/>
      <c r="E1920" s="104"/>
      <c r="F1920" s="31"/>
      <c r="G1920" s="31"/>
      <c r="H1920" s="33"/>
      <c r="I1920" s="16"/>
      <c r="J1920" s="34"/>
      <c r="K1920" s="34"/>
      <c r="L1920" s="35"/>
      <c r="M1920" s="36"/>
      <c r="N1920" s="37"/>
      <c r="O1920" s="37"/>
      <c r="P1920" s="37"/>
      <c r="Q1920" s="38"/>
      <c r="R1920" s="38"/>
      <c r="S1920" s="37"/>
      <c r="T1920" s="39"/>
      <c r="U1920" s="39"/>
      <c r="V1920" s="40"/>
      <c r="X1920" t="str">
        <f>IF(('1 - Cover page'!$B$9-M1920)&lt;6,"&lt;=5 Days","&gt;5 Days")</f>
        <v>&lt;=5 Days</v>
      </c>
      <c r="Y1920" t="str">
        <f>IF(('1 - Cover page'!$B$9-M1920)=0,"0", IF(('1 - Cover page'!$B$9-M1920)= 1,"1", IF(('1 - Cover page'!$B$9-M1920)= 2,"2", IF(('1 - Cover page'!$B$9-M1920)= 3,"3", IF(('1 - Cover page'!$B$9-M1920)= 4,"4", IF(('1 - Cover page'!$B$9-M1920)= 5,"5", IF(('1 - Cover page'!$B$9-M1920)= 6,"6", IF(('1 - Cover page'!$B$9-M1920)= 7,"7", IF(('1 - Cover page'!$B$9-M1920)= 8,"8", IF(('1 - Cover page'!$B$9-M1920)= 9,"9", IF(('1 - Cover page'!$B$9-M1920)= 10,"10", IF(('1 - Cover page'!$B$9-M1920)= 11,"11", IF(('1 - Cover page'!$B$9-M1920)= 12,"12", IF(('1 - Cover page'!$B$9-M1920)= 13,"13", IF(('1 - Cover page'!$B$9-M1920)= 14,"14", IF(('1 - Cover page'!$B$9-M1920)= 15,"15",  ""))))))))))))))))</f>
        <v>0</v>
      </c>
      <c r="Z1920" t="str">
        <f>IF(('1 - Cover page'!$B$9-I1920)=0,"0", IF(('1 - Cover page'!$B$9-I1920)= 1,"1", IF(('1 - Cover page'!$B$9-I1920)= 2,"2", IF(('1 - Cover page'!$B$9-I1920)= 3,"3", IF(('1 - Cover page'!$B$9-I1920)= 4,"4", IF(('1 - Cover page'!$B$9-I1920)= 5,"5", IF(('1 - Cover page'!$B$9-I1920)= 6,"6", IF(('1 - Cover page'!$B$9-I1920)= 7,"7", IF(('1 - Cover page'!$B$9-I1920)= 8,"8", IF(('1 - Cover page'!$B$9-I1920)= 9,"9", IF(('1 - Cover page'!$B$9-I1920)= 10,"10", IF(('1 - Cover page'!$B$9-I1920)= 11,"11", IF(('1 - Cover page'!$B$9-I1920)= 12,"12", IF(('1 - Cover page'!$B$9-I1920)= 13,"13", IF(('1 - Cover page'!$B$9-I1920)= 14,"14", IF(('1 - Cover page'!$B$9-I1920)= 15,"15",  ""))))))))))))))))</f>
        <v>0</v>
      </c>
      <c r="AA1920" t="e">
        <f>VLOOKUP(E1920,'Age group'!$A$2:$B$7,2,TRUE)</f>
        <v>#N/A</v>
      </c>
    </row>
    <row r="1921" spans="1:27" ht="12.75" x14ac:dyDescent="0.2">
      <c r="A1921" s="30">
        <v>1918</v>
      </c>
      <c r="B1921" s="31"/>
      <c r="C1921" s="31"/>
      <c r="D1921" s="32"/>
      <c r="E1921" s="104"/>
      <c r="F1921" s="31"/>
      <c r="G1921" s="31"/>
      <c r="H1921" s="33"/>
      <c r="I1921" s="16"/>
      <c r="J1921" s="34"/>
      <c r="K1921" s="34"/>
      <c r="L1921" s="35"/>
      <c r="M1921" s="36"/>
      <c r="N1921" s="37"/>
      <c r="O1921" s="37"/>
      <c r="P1921" s="37"/>
      <c r="Q1921" s="38"/>
      <c r="R1921" s="38"/>
      <c r="S1921" s="37"/>
      <c r="T1921" s="39"/>
      <c r="U1921" s="39"/>
      <c r="V1921" s="40"/>
      <c r="X1921" t="str">
        <f>IF(('1 - Cover page'!$B$9-M1921)&lt;6,"&lt;=5 Days","&gt;5 Days")</f>
        <v>&lt;=5 Days</v>
      </c>
      <c r="Y1921" t="str">
        <f>IF(('1 - Cover page'!$B$9-M1921)=0,"0", IF(('1 - Cover page'!$B$9-M1921)= 1,"1", IF(('1 - Cover page'!$B$9-M1921)= 2,"2", IF(('1 - Cover page'!$B$9-M1921)= 3,"3", IF(('1 - Cover page'!$B$9-M1921)= 4,"4", IF(('1 - Cover page'!$B$9-M1921)= 5,"5", IF(('1 - Cover page'!$B$9-M1921)= 6,"6", IF(('1 - Cover page'!$B$9-M1921)= 7,"7", IF(('1 - Cover page'!$B$9-M1921)= 8,"8", IF(('1 - Cover page'!$B$9-M1921)= 9,"9", IF(('1 - Cover page'!$B$9-M1921)= 10,"10", IF(('1 - Cover page'!$B$9-M1921)= 11,"11", IF(('1 - Cover page'!$B$9-M1921)= 12,"12", IF(('1 - Cover page'!$B$9-M1921)= 13,"13", IF(('1 - Cover page'!$B$9-M1921)= 14,"14", IF(('1 - Cover page'!$B$9-M1921)= 15,"15",  ""))))))))))))))))</f>
        <v>0</v>
      </c>
      <c r="Z1921" t="str">
        <f>IF(('1 - Cover page'!$B$9-I1921)=0,"0", IF(('1 - Cover page'!$B$9-I1921)= 1,"1", IF(('1 - Cover page'!$B$9-I1921)= 2,"2", IF(('1 - Cover page'!$B$9-I1921)= 3,"3", IF(('1 - Cover page'!$B$9-I1921)= 4,"4", IF(('1 - Cover page'!$B$9-I1921)= 5,"5", IF(('1 - Cover page'!$B$9-I1921)= 6,"6", IF(('1 - Cover page'!$B$9-I1921)= 7,"7", IF(('1 - Cover page'!$B$9-I1921)= 8,"8", IF(('1 - Cover page'!$B$9-I1921)= 9,"9", IF(('1 - Cover page'!$B$9-I1921)= 10,"10", IF(('1 - Cover page'!$B$9-I1921)= 11,"11", IF(('1 - Cover page'!$B$9-I1921)= 12,"12", IF(('1 - Cover page'!$B$9-I1921)= 13,"13", IF(('1 - Cover page'!$B$9-I1921)= 14,"14", IF(('1 - Cover page'!$B$9-I1921)= 15,"15",  ""))))))))))))))))</f>
        <v>0</v>
      </c>
      <c r="AA1921" t="e">
        <f>VLOOKUP(E1921,'Age group'!$A$2:$B$7,2,TRUE)</f>
        <v>#N/A</v>
      </c>
    </row>
    <row r="1922" spans="1:27" ht="12.75" x14ac:dyDescent="0.2">
      <c r="A1922" s="30">
        <v>1919</v>
      </c>
      <c r="B1922" s="31"/>
      <c r="C1922" s="31"/>
      <c r="D1922" s="32"/>
      <c r="E1922" s="104"/>
      <c r="F1922" s="31"/>
      <c r="G1922" s="31"/>
      <c r="H1922" s="33"/>
      <c r="I1922" s="16"/>
      <c r="J1922" s="34"/>
      <c r="K1922" s="34"/>
      <c r="L1922" s="35"/>
      <c r="M1922" s="36"/>
      <c r="N1922" s="37"/>
      <c r="O1922" s="37"/>
      <c r="P1922" s="37"/>
      <c r="Q1922" s="38"/>
      <c r="R1922" s="38"/>
      <c r="S1922" s="37"/>
      <c r="T1922" s="39"/>
      <c r="U1922" s="39"/>
      <c r="V1922" s="40"/>
      <c r="X1922" t="str">
        <f>IF(('1 - Cover page'!$B$9-M1922)&lt;6,"&lt;=5 Days","&gt;5 Days")</f>
        <v>&lt;=5 Days</v>
      </c>
      <c r="Y1922" t="str">
        <f>IF(('1 - Cover page'!$B$9-M1922)=0,"0", IF(('1 - Cover page'!$B$9-M1922)= 1,"1", IF(('1 - Cover page'!$B$9-M1922)= 2,"2", IF(('1 - Cover page'!$B$9-M1922)= 3,"3", IF(('1 - Cover page'!$B$9-M1922)= 4,"4", IF(('1 - Cover page'!$B$9-M1922)= 5,"5", IF(('1 - Cover page'!$B$9-M1922)= 6,"6", IF(('1 - Cover page'!$B$9-M1922)= 7,"7", IF(('1 - Cover page'!$B$9-M1922)= 8,"8", IF(('1 - Cover page'!$B$9-M1922)= 9,"9", IF(('1 - Cover page'!$B$9-M1922)= 10,"10", IF(('1 - Cover page'!$B$9-M1922)= 11,"11", IF(('1 - Cover page'!$B$9-M1922)= 12,"12", IF(('1 - Cover page'!$B$9-M1922)= 13,"13", IF(('1 - Cover page'!$B$9-M1922)= 14,"14", IF(('1 - Cover page'!$B$9-M1922)= 15,"15",  ""))))))))))))))))</f>
        <v>0</v>
      </c>
      <c r="Z1922" t="str">
        <f>IF(('1 - Cover page'!$B$9-I1922)=0,"0", IF(('1 - Cover page'!$B$9-I1922)= 1,"1", IF(('1 - Cover page'!$B$9-I1922)= 2,"2", IF(('1 - Cover page'!$B$9-I1922)= 3,"3", IF(('1 - Cover page'!$B$9-I1922)= 4,"4", IF(('1 - Cover page'!$B$9-I1922)= 5,"5", IF(('1 - Cover page'!$B$9-I1922)= 6,"6", IF(('1 - Cover page'!$B$9-I1922)= 7,"7", IF(('1 - Cover page'!$B$9-I1922)= 8,"8", IF(('1 - Cover page'!$B$9-I1922)= 9,"9", IF(('1 - Cover page'!$B$9-I1922)= 10,"10", IF(('1 - Cover page'!$B$9-I1922)= 11,"11", IF(('1 - Cover page'!$B$9-I1922)= 12,"12", IF(('1 - Cover page'!$B$9-I1922)= 13,"13", IF(('1 - Cover page'!$B$9-I1922)= 14,"14", IF(('1 - Cover page'!$B$9-I1922)= 15,"15",  ""))))))))))))))))</f>
        <v>0</v>
      </c>
      <c r="AA1922" t="e">
        <f>VLOOKUP(E1922,'Age group'!$A$2:$B$7,2,TRUE)</f>
        <v>#N/A</v>
      </c>
    </row>
    <row r="1923" spans="1:27" ht="12.75" x14ac:dyDescent="0.2">
      <c r="A1923" s="30">
        <v>1920</v>
      </c>
      <c r="B1923" s="31"/>
      <c r="C1923" s="31"/>
      <c r="D1923" s="32"/>
      <c r="E1923" s="104"/>
      <c r="F1923" s="31"/>
      <c r="G1923" s="31"/>
      <c r="H1923" s="33"/>
      <c r="I1923" s="16"/>
      <c r="J1923" s="34"/>
      <c r="K1923" s="34"/>
      <c r="L1923" s="35"/>
      <c r="M1923" s="36"/>
      <c r="N1923" s="37"/>
      <c r="O1923" s="37"/>
      <c r="P1923" s="37"/>
      <c r="Q1923" s="38"/>
      <c r="R1923" s="38"/>
      <c r="S1923" s="37"/>
      <c r="T1923" s="39"/>
      <c r="U1923" s="39"/>
      <c r="V1923" s="40"/>
      <c r="X1923" t="str">
        <f>IF(('1 - Cover page'!$B$9-M1923)&lt;6,"&lt;=5 Days","&gt;5 Days")</f>
        <v>&lt;=5 Days</v>
      </c>
      <c r="Y1923" t="str">
        <f>IF(('1 - Cover page'!$B$9-M1923)=0,"0", IF(('1 - Cover page'!$B$9-M1923)= 1,"1", IF(('1 - Cover page'!$B$9-M1923)= 2,"2", IF(('1 - Cover page'!$B$9-M1923)= 3,"3", IF(('1 - Cover page'!$B$9-M1923)= 4,"4", IF(('1 - Cover page'!$B$9-M1923)= 5,"5", IF(('1 - Cover page'!$B$9-M1923)= 6,"6", IF(('1 - Cover page'!$B$9-M1923)= 7,"7", IF(('1 - Cover page'!$B$9-M1923)= 8,"8", IF(('1 - Cover page'!$B$9-M1923)= 9,"9", IF(('1 - Cover page'!$B$9-M1923)= 10,"10", IF(('1 - Cover page'!$B$9-M1923)= 11,"11", IF(('1 - Cover page'!$B$9-M1923)= 12,"12", IF(('1 - Cover page'!$B$9-M1923)= 13,"13", IF(('1 - Cover page'!$B$9-M1923)= 14,"14", IF(('1 - Cover page'!$B$9-M1923)= 15,"15",  ""))))))))))))))))</f>
        <v>0</v>
      </c>
      <c r="Z1923" t="str">
        <f>IF(('1 - Cover page'!$B$9-I1923)=0,"0", IF(('1 - Cover page'!$B$9-I1923)= 1,"1", IF(('1 - Cover page'!$B$9-I1923)= 2,"2", IF(('1 - Cover page'!$B$9-I1923)= 3,"3", IF(('1 - Cover page'!$B$9-I1923)= 4,"4", IF(('1 - Cover page'!$B$9-I1923)= 5,"5", IF(('1 - Cover page'!$B$9-I1923)= 6,"6", IF(('1 - Cover page'!$B$9-I1923)= 7,"7", IF(('1 - Cover page'!$B$9-I1923)= 8,"8", IF(('1 - Cover page'!$B$9-I1923)= 9,"9", IF(('1 - Cover page'!$B$9-I1923)= 10,"10", IF(('1 - Cover page'!$B$9-I1923)= 11,"11", IF(('1 - Cover page'!$B$9-I1923)= 12,"12", IF(('1 - Cover page'!$B$9-I1923)= 13,"13", IF(('1 - Cover page'!$B$9-I1923)= 14,"14", IF(('1 - Cover page'!$B$9-I1923)= 15,"15",  ""))))))))))))))))</f>
        <v>0</v>
      </c>
      <c r="AA1923" t="e">
        <f>VLOOKUP(E1923,'Age group'!$A$2:$B$7,2,TRUE)</f>
        <v>#N/A</v>
      </c>
    </row>
    <row r="1924" spans="1:27" ht="12.75" x14ac:dyDescent="0.2">
      <c r="A1924" s="30">
        <v>1921</v>
      </c>
      <c r="B1924" s="31"/>
      <c r="C1924" s="31"/>
      <c r="D1924" s="32"/>
      <c r="E1924" s="104"/>
      <c r="F1924" s="31"/>
      <c r="G1924" s="31"/>
      <c r="H1924" s="33"/>
      <c r="I1924" s="16"/>
      <c r="J1924" s="34"/>
      <c r="K1924" s="34"/>
      <c r="L1924" s="35"/>
      <c r="M1924" s="36"/>
      <c r="N1924" s="37"/>
      <c r="O1924" s="37"/>
      <c r="P1924" s="37"/>
      <c r="Q1924" s="38"/>
      <c r="R1924" s="38"/>
      <c r="S1924" s="37"/>
      <c r="T1924" s="39"/>
      <c r="U1924" s="39"/>
      <c r="V1924" s="40"/>
      <c r="X1924" t="str">
        <f>IF(('1 - Cover page'!$B$9-M1924)&lt;6,"&lt;=5 Days","&gt;5 Days")</f>
        <v>&lt;=5 Days</v>
      </c>
      <c r="Y1924" t="str">
        <f>IF(('1 - Cover page'!$B$9-M1924)=0,"0", IF(('1 - Cover page'!$B$9-M1924)= 1,"1", IF(('1 - Cover page'!$B$9-M1924)= 2,"2", IF(('1 - Cover page'!$B$9-M1924)= 3,"3", IF(('1 - Cover page'!$B$9-M1924)= 4,"4", IF(('1 - Cover page'!$B$9-M1924)= 5,"5", IF(('1 - Cover page'!$B$9-M1924)= 6,"6", IF(('1 - Cover page'!$B$9-M1924)= 7,"7", IF(('1 - Cover page'!$B$9-M1924)= 8,"8", IF(('1 - Cover page'!$B$9-M1924)= 9,"9", IF(('1 - Cover page'!$B$9-M1924)= 10,"10", IF(('1 - Cover page'!$B$9-M1924)= 11,"11", IF(('1 - Cover page'!$B$9-M1924)= 12,"12", IF(('1 - Cover page'!$B$9-M1924)= 13,"13", IF(('1 - Cover page'!$B$9-M1924)= 14,"14", IF(('1 - Cover page'!$B$9-M1924)= 15,"15",  ""))))))))))))))))</f>
        <v>0</v>
      </c>
      <c r="Z1924" t="str">
        <f>IF(('1 - Cover page'!$B$9-I1924)=0,"0", IF(('1 - Cover page'!$B$9-I1924)= 1,"1", IF(('1 - Cover page'!$B$9-I1924)= 2,"2", IF(('1 - Cover page'!$B$9-I1924)= 3,"3", IF(('1 - Cover page'!$B$9-I1924)= 4,"4", IF(('1 - Cover page'!$B$9-I1924)= 5,"5", IF(('1 - Cover page'!$B$9-I1924)= 6,"6", IF(('1 - Cover page'!$B$9-I1924)= 7,"7", IF(('1 - Cover page'!$B$9-I1924)= 8,"8", IF(('1 - Cover page'!$B$9-I1924)= 9,"9", IF(('1 - Cover page'!$B$9-I1924)= 10,"10", IF(('1 - Cover page'!$B$9-I1924)= 11,"11", IF(('1 - Cover page'!$B$9-I1924)= 12,"12", IF(('1 - Cover page'!$B$9-I1924)= 13,"13", IF(('1 - Cover page'!$B$9-I1924)= 14,"14", IF(('1 - Cover page'!$B$9-I1924)= 15,"15",  ""))))))))))))))))</f>
        <v>0</v>
      </c>
      <c r="AA1924" t="e">
        <f>VLOOKUP(E1924,'Age group'!$A$2:$B$7,2,TRUE)</f>
        <v>#N/A</v>
      </c>
    </row>
    <row r="1925" spans="1:27" ht="12.75" x14ac:dyDescent="0.2">
      <c r="A1925" s="30">
        <v>1922</v>
      </c>
      <c r="B1925" s="31"/>
      <c r="C1925" s="31"/>
      <c r="D1925" s="32"/>
      <c r="E1925" s="104"/>
      <c r="F1925" s="31"/>
      <c r="G1925" s="31"/>
      <c r="H1925" s="33"/>
      <c r="I1925" s="16"/>
      <c r="J1925" s="34"/>
      <c r="K1925" s="34"/>
      <c r="L1925" s="35"/>
      <c r="M1925" s="36"/>
      <c r="N1925" s="37"/>
      <c r="O1925" s="37"/>
      <c r="P1925" s="37"/>
      <c r="Q1925" s="38"/>
      <c r="R1925" s="38"/>
      <c r="S1925" s="37"/>
      <c r="T1925" s="39"/>
      <c r="U1925" s="39"/>
      <c r="V1925" s="40"/>
      <c r="X1925" t="str">
        <f>IF(('1 - Cover page'!$B$9-M1925)&lt;6,"&lt;=5 Days","&gt;5 Days")</f>
        <v>&lt;=5 Days</v>
      </c>
      <c r="Y1925" t="str">
        <f>IF(('1 - Cover page'!$B$9-M1925)=0,"0", IF(('1 - Cover page'!$B$9-M1925)= 1,"1", IF(('1 - Cover page'!$B$9-M1925)= 2,"2", IF(('1 - Cover page'!$B$9-M1925)= 3,"3", IF(('1 - Cover page'!$B$9-M1925)= 4,"4", IF(('1 - Cover page'!$B$9-M1925)= 5,"5", IF(('1 - Cover page'!$B$9-M1925)= 6,"6", IF(('1 - Cover page'!$B$9-M1925)= 7,"7", IF(('1 - Cover page'!$B$9-M1925)= 8,"8", IF(('1 - Cover page'!$B$9-M1925)= 9,"9", IF(('1 - Cover page'!$B$9-M1925)= 10,"10", IF(('1 - Cover page'!$B$9-M1925)= 11,"11", IF(('1 - Cover page'!$B$9-M1925)= 12,"12", IF(('1 - Cover page'!$B$9-M1925)= 13,"13", IF(('1 - Cover page'!$B$9-M1925)= 14,"14", IF(('1 - Cover page'!$B$9-M1925)= 15,"15",  ""))))))))))))))))</f>
        <v>0</v>
      </c>
      <c r="Z1925" t="str">
        <f>IF(('1 - Cover page'!$B$9-I1925)=0,"0", IF(('1 - Cover page'!$B$9-I1925)= 1,"1", IF(('1 - Cover page'!$B$9-I1925)= 2,"2", IF(('1 - Cover page'!$B$9-I1925)= 3,"3", IF(('1 - Cover page'!$B$9-I1925)= 4,"4", IF(('1 - Cover page'!$B$9-I1925)= 5,"5", IF(('1 - Cover page'!$B$9-I1925)= 6,"6", IF(('1 - Cover page'!$B$9-I1925)= 7,"7", IF(('1 - Cover page'!$B$9-I1925)= 8,"8", IF(('1 - Cover page'!$B$9-I1925)= 9,"9", IF(('1 - Cover page'!$B$9-I1925)= 10,"10", IF(('1 - Cover page'!$B$9-I1925)= 11,"11", IF(('1 - Cover page'!$B$9-I1925)= 12,"12", IF(('1 - Cover page'!$B$9-I1925)= 13,"13", IF(('1 - Cover page'!$B$9-I1925)= 14,"14", IF(('1 - Cover page'!$B$9-I1925)= 15,"15",  ""))))))))))))))))</f>
        <v>0</v>
      </c>
      <c r="AA1925" t="e">
        <f>VLOOKUP(E1925,'Age group'!$A$2:$B$7,2,TRUE)</f>
        <v>#N/A</v>
      </c>
    </row>
    <row r="1926" spans="1:27" ht="12.75" x14ac:dyDescent="0.2">
      <c r="A1926" s="30">
        <v>1923</v>
      </c>
      <c r="B1926" s="31"/>
      <c r="C1926" s="31"/>
      <c r="D1926" s="32"/>
      <c r="E1926" s="104"/>
      <c r="F1926" s="31"/>
      <c r="G1926" s="31"/>
      <c r="H1926" s="33"/>
      <c r="I1926" s="16"/>
      <c r="J1926" s="34"/>
      <c r="K1926" s="34"/>
      <c r="L1926" s="35"/>
      <c r="M1926" s="36"/>
      <c r="N1926" s="37"/>
      <c r="O1926" s="37"/>
      <c r="P1926" s="37"/>
      <c r="Q1926" s="38"/>
      <c r="R1926" s="38"/>
      <c r="S1926" s="37"/>
      <c r="T1926" s="39"/>
      <c r="U1926" s="39"/>
      <c r="V1926" s="40"/>
      <c r="X1926" t="str">
        <f>IF(('1 - Cover page'!$B$9-M1926)&lt;6,"&lt;=5 Days","&gt;5 Days")</f>
        <v>&lt;=5 Days</v>
      </c>
      <c r="Y1926" t="str">
        <f>IF(('1 - Cover page'!$B$9-M1926)=0,"0", IF(('1 - Cover page'!$B$9-M1926)= 1,"1", IF(('1 - Cover page'!$B$9-M1926)= 2,"2", IF(('1 - Cover page'!$B$9-M1926)= 3,"3", IF(('1 - Cover page'!$B$9-M1926)= 4,"4", IF(('1 - Cover page'!$B$9-M1926)= 5,"5", IF(('1 - Cover page'!$B$9-M1926)= 6,"6", IF(('1 - Cover page'!$B$9-M1926)= 7,"7", IF(('1 - Cover page'!$B$9-M1926)= 8,"8", IF(('1 - Cover page'!$B$9-M1926)= 9,"9", IF(('1 - Cover page'!$B$9-M1926)= 10,"10", IF(('1 - Cover page'!$B$9-M1926)= 11,"11", IF(('1 - Cover page'!$B$9-M1926)= 12,"12", IF(('1 - Cover page'!$B$9-M1926)= 13,"13", IF(('1 - Cover page'!$B$9-M1926)= 14,"14", IF(('1 - Cover page'!$B$9-M1926)= 15,"15",  ""))))))))))))))))</f>
        <v>0</v>
      </c>
      <c r="Z1926" t="str">
        <f>IF(('1 - Cover page'!$B$9-I1926)=0,"0", IF(('1 - Cover page'!$B$9-I1926)= 1,"1", IF(('1 - Cover page'!$B$9-I1926)= 2,"2", IF(('1 - Cover page'!$B$9-I1926)= 3,"3", IF(('1 - Cover page'!$B$9-I1926)= 4,"4", IF(('1 - Cover page'!$B$9-I1926)= 5,"5", IF(('1 - Cover page'!$B$9-I1926)= 6,"6", IF(('1 - Cover page'!$B$9-I1926)= 7,"7", IF(('1 - Cover page'!$B$9-I1926)= 8,"8", IF(('1 - Cover page'!$B$9-I1926)= 9,"9", IF(('1 - Cover page'!$B$9-I1926)= 10,"10", IF(('1 - Cover page'!$B$9-I1926)= 11,"11", IF(('1 - Cover page'!$B$9-I1926)= 12,"12", IF(('1 - Cover page'!$B$9-I1926)= 13,"13", IF(('1 - Cover page'!$B$9-I1926)= 14,"14", IF(('1 - Cover page'!$B$9-I1926)= 15,"15",  ""))))))))))))))))</f>
        <v>0</v>
      </c>
      <c r="AA1926" t="e">
        <f>VLOOKUP(E1926,'Age group'!$A$2:$B$7,2,TRUE)</f>
        <v>#N/A</v>
      </c>
    </row>
    <row r="1927" spans="1:27" ht="12.75" x14ac:dyDescent="0.2">
      <c r="A1927" s="30">
        <v>1924</v>
      </c>
      <c r="B1927" s="31"/>
      <c r="C1927" s="31"/>
      <c r="D1927" s="32"/>
      <c r="E1927" s="104"/>
      <c r="F1927" s="31"/>
      <c r="G1927" s="31"/>
      <c r="H1927" s="33"/>
      <c r="I1927" s="16"/>
      <c r="J1927" s="34"/>
      <c r="K1927" s="34"/>
      <c r="L1927" s="35"/>
      <c r="M1927" s="36"/>
      <c r="N1927" s="37"/>
      <c r="O1927" s="37"/>
      <c r="P1927" s="37"/>
      <c r="Q1927" s="38"/>
      <c r="R1927" s="38"/>
      <c r="S1927" s="37"/>
      <c r="T1927" s="39"/>
      <c r="U1927" s="39"/>
      <c r="V1927" s="40"/>
      <c r="X1927" t="str">
        <f>IF(('1 - Cover page'!$B$9-M1927)&lt;6,"&lt;=5 Days","&gt;5 Days")</f>
        <v>&lt;=5 Days</v>
      </c>
      <c r="Y1927" t="str">
        <f>IF(('1 - Cover page'!$B$9-M1927)=0,"0", IF(('1 - Cover page'!$B$9-M1927)= 1,"1", IF(('1 - Cover page'!$B$9-M1927)= 2,"2", IF(('1 - Cover page'!$B$9-M1927)= 3,"3", IF(('1 - Cover page'!$B$9-M1927)= 4,"4", IF(('1 - Cover page'!$B$9-M1927)= 5,"5", IF(('1 - Cover page'!$B$9-M1927)= 6,"6", IF(('1 - Cover page'!$B$9-M1927)= 7,"7", IF(('1 - Cover page'!$B$9-M1927)= 8,"8", IF(('1 - Cover page'!$B$9-M1927)= 9,"9", IF(('1 - Cover page'!$B$9-M1927)= 10,"10", IF(('1 - Cover page'!$B$9-M1927)= 11,"11", IF(('1 - Cover page'!$B$9-M1927)= 12,"12", IF(('1 - Cover page'!$B$9-M1927)= 13,"13", IF(('1 - Cover page'!$B$9-M1927)= 14,"14", IF(('1 - Cover page'!$B$9-M1927)= 15,"15",  ""))))))))))))))))</f>
        <v>0</v>
      </c>
      <c r="Z1927" t="str">
        <f>IF(('1 - Cover page'!$B$9-I1927)=0,"0", IF(('1 - Cover page'!$B$9-I1927)= 1,"1", IF(('1 - Cover page'!$B$9-I1927)= 2,"2", IF(('1 - Cover page'!$B$9-I1927)= 3,"3", IF(('1 - Cover page'!$B$9-I1927)= 4,"4", IF(('1 - Cover page'!$B$9-I1927)= 5,"5", IF(('1 - Cover page'!$B$9-I1927)= 6,"6", IF(('1 - Cover page'!$B$9-I1927)= 7,"7", IF(('1 - Cover page'!$B$9-I1927)= 8,"8", IF(('1 - Cover page'!$B$9-I1927)= 9,"9", IF(('1 - Cover page'!$B$9-I1927)= 10,"10", IF(('1 - Cover page'!$B$9-I1927)= 11,"11", IF(('1 - Cover page'!$B$9-I1927)= 12,"12", IF(('1 - Cover page'!$B$9-I1927)= 13,"13", IF(('1 - Cover page'!$B$9-I1927)= 14,"14", IF(('1 - Cover page'!$B$9-I1927)= 15,"15",  ""))))))))))))))))</f>
        <v>0</v>
      </c>
      <c r="AA1927" t="e">
        <f>VLOOKUP(E1927,'Age group'!$A$2:$B$7,2,TRUE)</f>
        <v>#N/A</v>
      </c>
    </row>
    <row r="1928" spans="1:27" ht="12.75" x14ac:dyDescent="0.2">
      <c r="A1928" s="30">
        <v>1925</v>
      </c>
      <c r="B1928" s="31"/>
      <c r="C1928" s="31"/>
      <c r="D1928" s="32"/>
      <c r="E1928" s="104"/>
      <c r="F1928" s="31"/>
      <c r="G1928" s="31"/>
      <c r="H1928" s="33"/>
      <c r="I1928" s="16"/>
      <c r="J1928" s="34"/>
      <c r="K1928" s="34"/>
      <c r="L1928" s="35"/>
      <c r="M1928" s="36"/>
      <c r="N1928" s="37"/>
      <c r="O1928" s="37"/>
      <c r="P1928" s="37"/>
      <c r="Q1928" s="38"/>
      <c r="R1928" s="38"/>
      <c r="S1928" s="37"/>
      <c r="T1928" s="39"/>
      <c r="U1928" s="39"/>
      <c r="V1928" s="40"/>
      <c r="X1928" t="str">
        <f>IF(('1 - Cover page'!$B$9-M1928)&lt;6,"&lt;=5 Days","&gt;5 Days")</f>
        <v>&lt;=5 Days</v>
      </c>
      <c r="Y1928" t="str">
        <f>IF(('1 - Cover page'!$B$9-M1928)=0,"0", IF(('1 - Cover page'!$B$9-M1928)= 1,"1", IF(('1 - Cover page'!$B$9-M1928)= 2,"2", IF(('1 - Cover page'!$B$9-M1928)= 3,"3", IF(('1 - Cover page'!$B$9-M1928)= 4,"4", IF(('1 - Cover page'!$B$9-M1928)= 5,"5", IF(('1 - Cover page'!$B$9-M1928)= 6,"6", IF(('1 - Cover page'!$B$9-M1928)= 7,"7", IF(('1 - Cover page'!$B$9-M1928)= 8,"8", IF(('1 - Cover page'!$B$9-M1928)= 9,"9", IF(('1 - Cover page'!$B$9-M1928)= 10,"10", IF(('1 - Cover page'!$B$9-M1928)= 11,"11", IF(('1 - Cover page'!$B$9-M1928)= 12,"12", IF(('1 - Cover page'!$B$9-M1928)= 13,"13", IF(('1 - Cover page'!$B$9-M1928)= 14,"14", IF(('1 - Cover page'!$B$9-M1928)= 15,"15",  ""))))))))))))))))</f>
        <v>0</v>
      </c>
      <c r="Z1928" t="str">
        <f>IF(('1 - Cover page'!$B$9-I1928)=0,"0", IF(('1 - Cover page'!$B$9-I1928)= 1,"1", IF(('1 - Cover page'!$B$9-I1928)= 2,"2", IF(('1 - Cover page'!$B$9-I1928)= 3,"3", IF(('1 - Cover page'!$B$9-I1928)= 4,"4", IF(('1 - Cover page'!$B$9-I1928)= 5,"5", IF(('1 - Cover page'!$B$9-I1928)= 6,"6", IF(('1 - Cover page'!$B$9-I1928)= 7,"7", IF(('1 - Cover page'!$B$9-I1928)= 8,"8", IF(('1 - Cover page'!$B$9-I1928)= 9,"9", IF(('1 - Cover page'!$B$9-I1928)= 10,"10", IF(('1 - Cover page'!$B$9-I1928)= 11,"11", IF(('1 - Cover page'!$B$9-I1928)= 12,"12", IF(('1 - Cover page'!$B$9-I1928)= 13,"13", IF(('1 - Cover page'!$B$9-I1928)= 14,"14", IF(('1 - Cover page'!$B$9-I1928)= 15,"15",  ""))))))))))))))))</f>
        <v>0</v>
      </c>
      <c r="AA1928" t="e">
        <f>VLOOKUP(E1928,'Age group'!$A$2:$B$7,2,TRUE)</f>
        <v>#N/A</v>
      </c>
    </row>
    <row r="1929" spans="1:27" ht="12.75" x14ac:dyDescent="0.2">
      <c r="A1929" s="30">
        <v>1926</v>
      </c>
      <c r="B1929" s="31"/>
      <c r="C1929" s="31"/>
      <c r="D1929" s="32"/>
      <c r="E1929" s="104"/>
      <c r="F1929" s="31"/>
      <c r="G1929" s="31"/>
      <c r="H1929" s="33"/>
      <c r="I1929" s="16"/>
      <c r="J1929" s="34"/>
      <c r="K1929" s="34"/>
      <c r="L1929" s="35"/>
      <c r="M1929" s="36"/>
      <c r="N1929" s="37"/>
      <c r="O1929" s="37"/>
      <c r="P1929" s="37"/>
      <c r="Q1929" s="38"/>
      <c r="R1929" s="38"/>
      <c r="S1929" s="37"/>
      <c r="T1929" s="39"/>
      <c r="U1929" s="39"/>
      <c r="V1929" s="40"/>
      <c r="X1929" t="str">
        <f>IF(('1 - Cover page'!$B$9-M1929)&lt;6,"&lt;=5 Days","&gt;5 Days")</f>
        <v>&lt;=5 Days</v>
      </c>
      <c r="Y1929" t="str">
        <f>IF(('1 - Cover page'!$B$9-M1929)=0,"0", IF(('1 - Cover page'!$B$9-M1929)= 1,"1", IF(('1 - Cover page'!$B$9-M1929)= 2,"2", IF(('1 - Cover page'!$B$9-M1929)= 3,"3", IF(('1 - Cover page'!$B$9-M1929)= 4,"4", IF(('1 - Cover page'!$B$9-M1929)= 5,"5", IF(('1 - Cover page'!$B$9-M1929)= 6,"6", IF(('1 - Cover page'!$B$9-M1929)= 7,"7", IF(('1 - Cover page'!$B$9-M1929)= 8,"8", IF(('1 - Cover page'!$B$9-M1929)= 9,"9", IF(('1 - Cover page'!$B$9-M1929)= 10,"10", IF(('1 - Cover page'!$B$9-M1929)= 11,"11", IF(('1 - Cover page'!$B$9-M1929)= 12,"12", IF(('1 - Cover page'!$B$9-M1929)= 13,"13", IF(('1 - Cover page'!$B$9-M1929)= 14,"14", IF(('1 - Cover page'!$B$9-M1929)= 15,"15",  ""))))))))))))))))</f>
        <v>0</v>
      </c>
      <c r="Z1929" t="str">
        <f>IF(('1 - Cover page'!$B$9-I1929)=0,"0", IF(('1 - Cover page'!$B$9-I1929)= 1,"1", IF(('1 - Cover page'!$B$9-I1929)= 2,"2", IF(('1 - Cover page'!$B$9-I1929)= 3,"3", IF(('1 - Cover page'!$B$9-I1929)= 4,"4", IF(('1 - Cover page'!$B$9-I1929)= 5,"5", IF(('1 - Cover page'!$B$9-I1929)= 6,"6", IF(('1 - Cover page'!$B$9-I1929)= 7,"7", IF(('1 - Cover page'!$B$9-I1929)= 8,"8", IF(('1 - Cover page'!$B$9-I1929)= 9,"9", IF(('1 - Cover page'!$B$9-I1929)= 10,"10", IF(('1 - Cover page'!$B$9-I1929)= 11,"11", IF(('1 - Cover page'!$B$9-I1929)= 12,"12", IF(('1 - Cover page'!$B$9-I1929)= 13,"13", IF(('1 - Cover page'!$B$9-I1929)= 14,"14", IF(('1 - Cover page'!$B$9-I1929)= 15,"15",  ""))))))))))))))))</f>
        <v>0</v>
      </c>
      <c r="AA1929" t="e">
        <f>VLOOKUP(E1929,'Age group'!$A$2:$B$7,2,TRUE)</f>
        <v>#N/A</v>
      </c>
    </row>
    <row r="1930" spans="1:27" ht="12.75" x14ac:dyDescent="0.2">
      <c r="A1930" s="30">
        <v>1927</v>
      </c>
      <c r="B1930" s="31"/>
      <c r="C1930" s="31"/>
      <c r="D1930" s="32"/>
      <c r="E1930" s="104"/>
      <c r="F1930" s="31"/>
      <c r="G1930" s="31"/>
      <c r="H1930" s="33"/>
      <c r="I1930" s="16"/>
      <c r="J1930" s="34"/>
      <c r="K1930" s="34"/>
      <c r="L1930" s="35"/>
      <c r="M1930" s="36"/>
      <c r="N1930" s="37"/>
      <c r="O1930" s="37"/>
      <c r="P1930" s="37"/>
      <c r="Q1930" s="38"/>
      <c r="R1930" s="38"/>
      <c r="S1930" s="37"/>
      <c r="T1930" s="39"/>
      <c r="U1930" s="39"/>
      <c r="V1930" s="40"/>
      <c r="X1930" t="str">
        <f>IF(('1 - Cover page'!$B$9-M1930)&lt;6,"&lt;=5 Days","&gt;5 Days")</f>
        <v>&lt;=5 Days</v>
      </c>
      <c r="Y1930" t="str">
        <f>IF(('1 - Cover page'!$B$9-M1930)=0,"0", IF(('1 - Cover page'!$B$9-M1930)= 1,"1", IF(('1 - Cover page'!$B$9-M1930)= 2,"2", IF(('1 - Cover page'!$B$9-M1930)= 3,"3", IF(('1 - Cover page'!$B$9-M1930)= 4,"4", IF(('1 - Cover page'!$B$9-M1930)= 5,"5", IF(('1 - Cover page'!$B$9-M1930)= 6,"6", IF(('1 - Cover page'!$B$9-M1930)= 7,"7", IF(('1 - Cover page'!$B$9-M1930)= 8,"8", IF(('1 - Cover page'!$B$9-M1930)= 9,"9", IF(('1 - Cover page'!$B$9-M1930)= 10,"10", IF(('1 - Cover page'!$B$9-M1930)= 11,"11", IF(('1 - Cover page'!$B$9-M1930)= 12,"12", IF(('1 - Cover page'!$B$9-M1930)= 13,"13", IF(('1 - Cover page'!$B$9-M1930)= 14,"14", IF(('1 - Cover page'!$B$9-M1930)= 15,"15",  ""))))))))))))))))</f>
        <v>0</v>
      </c>
      <c r="Z1930" t="str">
        <f>IF(('1 - Cover page'!$B$9-I1930)=0,"0", IF(('1 - Cover page'!$B$9-I1930)= 1,"1", IF(('1 - Cover page'!$B$9-I1930)= 2,"2", IF(('1 - Cover page'!$B$9-I1930)= 3,"3", IF(('1 - Cover page'!$B$9-I1930)= 4,"4", IF(('1 - Cover page'!$B$9-I1930)= 5,"5", IF(('1 - Cover page'!$B$9-I1930)= 6,"6", IF(('1 - Cover page'!$B$9-I1930)= 7,"7", IF(('1 - Cover page'!$B$9-I1930)= 8,"8", IF(('1 - Cover page'!$B$9-I1930)= 9,"9", IF(('1 - Cover page'!$B$9-I1930)= 10,"10", IF(('1 - Cover page'!$B$9-I1930)= 11,"11", IF(('1 - Cover page'!$B$9-I1930)= 12,"12", IF(('1 - Cover page'!$B$9-I1930)= 13,"13", IF(('1 - Cover page'!$B$9-I1930)= 14,"14", IF(('1 - Cover page'!$B$9-I1930)= 15,"15",  ""))))))))))))))))</f>
        <v>0</v>
      </c>
      <c r="AA1930" t="e">
        <f>VLOOKUP(E1930,'Age group'!$A$2:$B$7,2,TRUE)</f>
        <v>#N/A</v>
      </c>
    </row>
    <row r="1931" spans="1:27" ht="12.75" x14ac:dyDescent="0.2">
      <c r="A1931" s="30">
        <v>1928</v>
      </c>
      <c r="B1931" s="31"/>
      <c r="C1931" s="31"/>
      <c r="D1931" s="32"/>
      <c r="E1931" s="104"/>
      <c r="F1931" s="31"/>
      <c r="G1931" s="31"/>
      <c r="H1931" s="33"/>
      <c r="I1931" s="16"/>
      <c r="J1931" s="34"/>
      <c r="K1931" s="34"/>
      <c r="L1931" s="35"/>
      <c r="M1931" s="36"/>
      <c r="N1931" s="37"/>
      <c r="O1931" s="37"/>
      <c r="P1931" s="37"/>
      <c r="Q1931" s="38"/>
      <c r="R1931" s="38"/>
      <c r="S1931" s="37"/>
      <c r="T1931" s="39"/>
      <c r="U1931" s="39"/>
      <c r="V1931" s="40"/>
      <c r="X1931" t="str">
        <f>IF(('1 - Cover page'!$B$9-M1931)&lt;6,"&lt;=5 Days","&gt;5 Days")</f>
        <v>&lt;=5 Days</v>
      </c>
      <c r="Y1931" t="str">
        <f>IF(('1 - Cover page'!$B$9-M1931)=0,"0", IF(('1 - Cover page'!$B$9-M1931)= 1,"1", IF(('1 - Cover page'!$B$9-M1931)= 2,"2", IF(('1 - Cover page'!$B$9-M1931)= 3,"3", IF(('1 - Cover page'!$B$9-M1931)= 4,"4", IF(('1 - Cover page'!$B$9-M1931)= 5,"5", IF(('1 - Cover page'!$B$9-M1931)= 6,"6", IF(('1 - Cover page'!$B$9-M1931)= 7,"7", IF(('1 - Cover page'!$B$9-M1931)= 8,"8", IF(('1 - Cover page'!$B$9-M1931)= 9,"9", IF(('1 - Cover page'!$B$9-M1931)= 10,"10", IF(('1 - Cover page'!$B$9-M1931)= 11,"11", IF(('1 - Cover page'!$B$9-M1931)= 12,"12", IF(('1 - Cover page'!$B$9-M1931)= 13,"13", IF(('1 - Cover page'!$B$9-M1931)= 14,"14", IF(('1 - Cover page'!$B$9-M1931)= 15,"15",  ""))))))))))))))))</f>
        <v>0</v>
      </c>
      <c r="Z1931" t="str">
        <f>IF(('1 - Cover page'!$B$9-I1931)=0,"0", IF(('1 - Cover page'!$B$9-I1931)= 1,"1", IF(('1 - Cover page'!$B$9-I1931)= 2,"2", IF(('1 - Cover page'!$B$9-I1931)= 3,"3", IF(('1 - Cover page'!$B$9-I1931)= 4,"4", IF(('1 - Cover page'!$B$9-I1931)= 5,"5", IF(('1 - Cover page'!$B$9-I1931)= 6,"6", IF(('1 - Cover page'!$B$9-I1931)= 7,"7", IF(('1 - Cover page'!$B$9-I1931)= 8,"8", IF(('1 - Cover page'!$B$9-I1931)= 9,"9", IF(('1 - Cover page'!$B$9-I1931)= 10,"10", IF(('1 - Cover page'!$B$9-I1931)= 11,"11", IF(('1 - Cover page'!$B$9-I1931)= 12,"12", IF(('1 - Cover page'!$B$9-I1931)= 13,"13", IF(('1 - Cover page'!$B$9-I1931)= 14,"14", IF(('1 - Cover page'!$B$9-I1931)= 15,"15",  ""))))))))))))))))</f>
        <v>0</v>
      </c>
      <c r="AA1931" t="e">
        <f>VLOOKUP(E1931,'Age group'!$A$2:$B$7,2,TRUE)</f>
        <v>#N/A</v>
      </c>
    </row>
    <row r="1932" spans="1:27" ht="12.75" x14ac:dyDescent="0.2">
      <c r="A1932" s="30">
        <v>1929</v>
      </c>
      <c r="B1932" s="31"/>
      <c r="C1932" s="31"/>
      <c r="D1932" s="32"/>
      <c r="E1932" s="104"/>
      <c r="F1932" s="31"/>
      <c r="G1932" s="31"/>
      <c r="H1932" s="33"/>
      <c r="I1932" s="16"/>
      <c r="J1932" s="34"/>
      <c r="K1932" s="34"/>
      <c r="L1932" s="35"/>
      <c r="M1932" s="36"/>
      <c r="N1932" s="37"/>
      <c r="O1932" s="37"/>
      <c r="P1932" s="37"/>
      <c r="Q1932" s="38"/>
      <c r="R1932" s="38"/>
      <c r="S1932" s="37"/>
      <c r="T1932" s="39"/>
      <c r="U1932" s="39"/>
      <c r="V1932" s="40"/>
      <c r="X1932" t="str">
        <f>IF(('1 - Cover page'!$B$9-M1932)&lt;6,"&lt;=5 Days","&gt;5 Days")</f>
        <v>&lt;=5 Days</v>
      </c>
      <c r="Y1932" t="str">
        <f>IF(('1 - Cover page'!$B$9-M1932)=0,"0", IF(('1 - Cover page'!$B$9-M1932)= 1,"1", IF(('1 - Cover page'!$B$9-M1932)= 2,"2", IF(('1 - Cover page'!$B$9-M1932)= 3,"3", IF(('1 - Cover page'!$B$9-M1932)= 4,"4", IF(('1 - Cover page'!$B$9-M1932)= 5,"5", IF(('1 - Cover page'!$B$9-M1932)= 6,"6", IF(('1 - Cover page'!$B$9-M1932)= 7,"7", IF(('1 - Cover page'!$B$9-M1932)= 8,"8", IF(('1 - Cover page'!$B$9-M1932)= 9,"9", IF(('1 - Cover page'!$B$9-M1932)= 10,"10", IF(('1 - Cover page'!$B$9-M1932)= 11,"11", IF(('1 - Cover page'!$B$9-M1932)= 12,"12", IF(('1 - Cover page'!$B$9-M1932)= 13,"13", IF(('1 - Cover page'!$B$9-M1932)= 14,"14", IF(('1 - Cover page'!$B$9-M1932)= 15,"15",  ""))))))))))))))))</f>
        <v>0</v>
      </c>
      <c r="Z1932" t="str">
        <f>IF(('1 - Cover page'!$B$9-I1932)=0,"0", IF(('1 - Cover page'!$B$9-I1932)= 1,"1", IF(('1 - Cover page'!$B$9-I1932)= 2,"2", IF(('1 - Cover page'!$B$9-I1932)= 3,"3", IF(('1 - Cover page'!$B$9-I1932)= 4,"4", IF(('1 - Cover page'!$B$9-I1932)= 5,"5", IF(('1 - Cover page'!$B$9-I1932)= 6,"6", IF(('1 - Cover page'!$B$9-I1932)= 7,"7", IF(('1 - Cover page'!$B$9-I1932)= 8,"8", IF(('1 - Cover page'!$B$9-I1932)= 9,"9", IF(('1 - Cover page'!$B$9-I1932)= 10,"10", IF(('1 - Cover page'!$B$9-I1932)= 11,"11", IF(('1 - Cover page'!$B$9-I1932)= 12,"12", IF(('1 - Cover page'!$B$9-I1932)= 13,"13", IF(('1 - Cover page'!$B$9-I1932)= 14,"14", IF(('1 - Cover page'!$B$9-I1932)= 15,"15",  ""))))))))))))))))</f>
        <v>0</v>
      </c>
      <c r="AA1932" t="e">
        <f>VLOOKUP(E1932,'Age group'!$A$2:$B$7,2,TRUE)</f>
        <v>#N/A</v>
      </c>
    </row>
    <row r="1933" spans="1:27" ht="12.75" x14ac:dyDescent="0.2">
      <c r="A1933" s="30">
        <v>1930</v>
      </c>
      <c r="B1933" s="31"/>
      <c r="C1933" s="31"/>
      <c r="D1933" s="32"/>
      <c r="E1933" s="104"/>
      <c r="F1933" s="31"/>
      <c r="G1933" s="31"/>
      <c r="H1933" s="33"/>
      <c r="I1933" s="16"/>
      <c r="J1933" s="34"/>
      <c r="K1933" s="34"/>
      <c r="L1933" s="35"/>
      <c r="M1933" s="36"/>
      <c r="N1933" s="37"/>
      <c r="O1933" s="37"/>
      <c r="P1933" s="37"/>
      <c r="Q1933" s="38"/>
      <c r="R1933" s="38"/>
      <c r="S1933" s="37"/>
      <c r="T1933" s="39"/>
      <c r="U1933" s="39"/>
      <c r="V1933" s="40"/>
      <c r="X1933" t="str">
        <f>IF(('1 - Cover page'!$B$9-M1933)&lt;6,"&lt;=5 Days","&gt;5 Days")</f>
        <v>&lt;=5 Days</v>
      </c>
      <c r="Y1933" t="str">
        <f>IF(('1 - Cover page'!$B$9-M1933)=0,"0", IF(('1 - Cover page'!$B$9-M1933)= 1,"1", IF(('1 - Cover page'!$B$9-M1933)= 2,"2", IF(('1 - Cover page'!$B$9-M1933)= 3,"3", IF(('1 - Cover page'!$B$9-M1933)= 4,"4", IF(('1 - Cover page'!$B$9-M1933)= 5,"5", IF(('1 - Cover page'!$B$9-M1933)= 6,"6", IF(('1 - Cover page'!$B$9-M1933)= 7,"7", IF(('1 - Cover page'!$B$9-M1933)= 8,"8", IF(('1 - Cover page'!$B$9-M1933)= 9,"9", IF(('1 - Cover page'!$B$9-M1933)= 10,"10", IF(('1 - Cover page'!$B$9-M1933)= 11,"11", IF(('1 - Cover page'!$B$9-M1933)= 12,"12", IF(('1 - Cover page'!$B$9-M1933)= 13,"13", IF(('1 - Cover page'!$B$9-M1933)= 14,"14", IF(('1 - Cover page'!$B$9-M1933)= 15,"15",  ""))))))))))))))))</f>
        <v>0</v>
      </c>
      <c r="Z1933" t="str">
        <f>IF(('1 - Cover page'!$B$9-I1933)=0,"0", IF(('1 - Cover page'!$B$9-I1933)= 1,"1", IF(('1 - Cover page'!$B$9-I1933)= 2,"2", IF(('1 - Cover page'!$B$9-I1933)= 3,"3", IF(('1 - Cover page'!$B$9-I1933)= 4,"4", IF(('1 - Cover page'!$B$9-I1933)= 5,"5", IF(('1 - Cover page'!$B$9-I1933)= 6,"6", IF(('1 - Cover page'!$B$9-I1933)= 7,"7", IF(('1 - Cover page'!$B$9-I1933)= 8,"8", IF(('1 - Cover page'!$B$9-I1933)= 9,"9", IF(('1 - Cover page'!$B$9-I1933)= 10,"10", IF(('1 - Cover page'!$B$9-I1933)= 11,"11", IF(('1 - Cover page'!$B$9-I1933)= 12,"12", IF(('1 - Cover page'!$B$9-I1933)= 13,"13", IF(('1 - Cover page'!$B$9-I1933)= 14,"14", IF(('1 - Cover page'!$B$9-I1933)= 15,"15",  ""))))))))))))))))</f>
        <v>0</v>
      </c>
      <c r="AA1933" t="e">
        <f>VLOOKUP(E1933,'Age group'!$A$2:$B$7,2,TRUE)</f>
        <v>#N/A</v>
      </c>
    </row>
    <row r="1934" spans="1:27" ht="12.75" x14ac:dyDescent="0.2">
      <c r="A1934" s="30">
        <v>1931</v>
      </c>
      <c r="B1934" s="31"/>
      <c r="C1934" s="31"/>
      <c r="D1934" s="32"/>
      <c r="E1934" s="104"/>
      <c r="F1934" s="31"/>
      <c r="G1934" s="31"/>
      <c r="H1934" s="33"/>
      <c r="I1934" s="16"/>
      <c r="J1934" s="34"/>
      <c r="K1934" s="34"/>
      <c r="L1934" s="35"/>
      <c r="M1934" s="36"/>
      <c r="N1934" s="37"/>
      <c r="O1934" s="37"/>
      <c r="P1934" s="37"/>
      <c r="Q1934" s="38"/>
      <c r="R1934" s="38"/>
      <c r="S1934" s="37"/>
      <c r="T1934" s="39"/>
      <c r="U1934" s="39"/>
      <c r="V1934" s="40"/>
      <c r="X1934" t="str">
        <f>IF(('1 - Cover page'!$B$9-M1934)&lt;6,"&lt;=5 Days","&gt;5 Days")</f>
        <v>&lt;=5 Days</v>
      </c>
      <c r="Y1934" t="str">
        <f>IF(('1 - Cover page'!$B$9-M1934)=0,"0", IF(('1 - Cover page'!$B$9-M1934)= 1,"1", IF(('1 - Cover page'!$B$9-M1934)= 2,"2", IF(('1 - Cover page'!$B$9-M1934)= 3,"3", IF(('1 - Cover page'!$B$9-M1934)= 4,"4", IF(('1 - Cover page'!$B$9-M1934)= 5,"5", IF(('1 - Cover page'!$B$9-M1934)= 6,"6", IF(('1 - Cover page'!$B$9-M1934)= 7,"7", IF(('1 - Cover page'!$B$9-M1934)= 8,"8", IF(('1 - Cover page'!$B$9-M1934)= 9,"9", IF(('1 - Cover page'!$B$9-M1934)= 10,"10", IF(('1 - Cover page'!$B$9-M1934)= 11,"11", IF(('1 - Cover page'!$B$9-M1934)= 12,"12", IF(('1 - Cover page'!$B$9-M1934)= 13,"13", IF(('1 - Cover page'!$B$9-M1934)= 14,"14", IF(('1 - Cover page'!$B$9-M1934)= 15,"15",  ""))))))))))))))))</f>
        <v>0</v>
      </c>
      <c r="Z1934" t="str">
        <f>IF(('1 - Cover page'!$B$9-I1934)=0,"0", IF(('1 - Cover page'!$B$9-I1934)= 1,"1", IF(('1 - Cover page'!$B$9-I1934)= 2,"2", IF(('1 - Cover page'!$B$9-I1934)= 3,"3", IF(('1 - Cover page'!$B$9-I1934)= 4,"4", IF(('1 - Cover page'!$B$9-I1934)= 5,"5", IF(('1 - Cover page'!$B$9-I1934)= 6,"6", IF(('1 - Cover page'!$B$9-I1934)= 7,"7", IF(('1 - Cover page'!$B$9-I1934)= 8,"8", IF(('1 - Cover page'!$B$9-I1934)= 9,"9", IF(('1 - Cover page'!$B$9-I1934)= 10,"10", IF(('1 - Cover page'!$B$9-I1934)= 11,"11", IF(('1 - Cover page'!$B$9-I1934)= 12,"12", IF(('1 - Cover page'!$B$9-I1934)= 13,"13", IF(('1 - Cover page'!$B$9-I1934)= 14,"14", IF(('1 - Cover page'!$B$9-I1934)= 15,"15",  ""))))))))))))))))</f>
        <v>0</v>
      </c>
      <c r="AA1934" t="e">
        <f>VLOOKUP(E1934,'Age group'!$A$2:$B$7,2,TRUE)</f>
        <v>#N/A</v>
      </c>
    </row>
    <row r="1935" spans="1:27" ht="12.75" x14ac:dyDescent="0.2">
      <c r="A1935" s="30">
        <v>1932</v>
      </c>
      <c r="B1935" s="31"/>
      <c r="C1935" s="31"/>
      <c r="D1935" s="32"/>
      <c r="E1935" s="104"/>
      <c r="F1935" s="31"/>
      <c r="G1935" s="31"/>
      <c r="H1935" s="33"/>
      <c r="I1935" s="16"/>
      <c r="J1935" s="34"/>
      <c r="K1935" s="34"/>
      <c r="L1935" s="35"/>
      <c r="M1935" s="36"/>
      <c r="N1935" s="37"/>
      <c r="O1935" s="37"/>
      <c r="P1935" s="37"/>
      <c r="Q1935" s="38"/>
      <c r="R1935" s="38"/>
      <c r="S1935" s="37"/>
      <c r="T1935" s="39"/>
      <c r="U1935" s="39"/>
      <c r="V1935" s="40"/>
      <c r="X1935" t="str">
        <f>IF(('1 - Cover page'!$B$9-M1935)&lt;6,"&lt;=5 Days","&gt;5 Days")</f>
        <v>&lt;=5 Days</v>
      </c>
      <c r="Y1935" t="str">
        <f>IF(('1 - Cover page'!$B$9-M1935)=0,"0", IF(('1 - Cover page'!$B$9-M1935)= 1,"1", IF(('1 - Cover page'!$B$9-M1935)= 2,"2", IF(('1 - Cover page'!$B$9-M1935)= 3,"3", IF(('1 - Cover page'!$B$9-M1935)= 4,"4", IF(('1 - Cover page'!$B$9-M1935)= 5,"5", IF(('1 - Cover page'!$B$9-M1935)= 6,"6", IF(('1 - Cover page'!$B$9-M1935)= 7,"7", IF(('1 - Cover page'!$B$9-M1935)= 8,"8", IF(('1 - Cover page'!$B$9-M1935)= 9,"9", IF(('1 - Cover page'!$B$9-M1935)= 10,"10", IF(('1 - Cover page'!$B$9-M1935)= 11,"11", IF(('1 - Cover page'!$B$9-M1935)= 12,"12", IF(('1 - Cover page'!$B$9-M1935)= 13,"13", IF(('1 - Cover page'!$B$9-M1935)= 14,"14", IF(('1 - Cover page'!$B$9-M1935)= 15,"15",  ""))))))))))))))))</f>
        <v>0</v>
      </c>
      <c r="Z1935" t="str">
        <f>IF(('1 - Cover page'!$B$9-I1935)=0,"0", IF(('1 - Cover page'!$B$9-I1935)= 1,"1", IF(('1 - Cover page'!$B$9-I1935)= 2,"2", IF(('1 - Cover page'!$B$9-I1935)= 3,"3", IF(('1 - Cover page'!$B$9-I1935)= 4,"4", IF(('1 - Cover page'!$B$9-I1935)= 5,"5", IF(('1 - Cover page'!$B$9-I1935)= 6,"6", IF(('1 - Cover page'!$B$9-I1935)= 7,"7", IF(('1 - Cover page'!$B$9-I1935)= 8,"8", IF(('1 - Cover page'!$B$9-I1935)= 9,"9", IF(('1 - Cover page'!$B$9-I1935)= 10,"10", IF(('1 - Cover page'!$B$9-I1935)= 11,"11", IF(('1 - Cover page'!$B$9-I1935)= 12,"12", IF(('1 - Cover page'!$B$9-I1935)= 13,"13", IF(('1 - Cover page'!$B$9-I1935)= 14,"14", IF(('1 - Cover page'!$B$9-I1935)= 15,"15",  ""))))))))))))))))</f>
        <v>0</v>
      </c>
      <c r="AA1935" t="e">
        <f>VLOOKUP(E1935,'Age group'!$A$2:$B$7,2,TRUE)</f>
        <v>#N/A</v>
      </c>
    </row>
    <row r="1936" spans="1:27" ht="12.75" x14ac:dyDescent="0.2">
      <c r="A1936" s="30">
        <v>1933</v>
      </c>
      <c r="B1936" s="31"/>
      <c r="C1936" s="31"/>
      <c r="D1936" s="32"/>
      <c r="E1936" s="104"/>
      <c r="F1936" s="31"/>
      <c r="G1936" s="31"/>
      <c r="H1936" s="33"/>
      <c r="I1936" s="16"/>
      <c r="J1936" s="34"/>
      <c r="K1936" s="34"/>
      <c r="L1936" s="35"/>
      <c r="M1936" s="36"/>
      <c r="N1936" s="37"/>
      <c r="O1936" s="37"/>
      <c r="P1936" s="37"/>
      <c r="Q1936" s="38"/>
      <c r="R1936" s="38"/>
      <c r="S1936" s="37"/>
      <c r="T1936" s="39"/>
      <c r="U1936" s="39"/>
      <c r="V1936" s="40"/>
      <c r="X1936" t="str">
        <f>IF(('1 - Cover page'!$B$9-M1936)&lt;6,"&lt;=5 Days","&gt;5 Days")</f>
        <v>&lt;=5 Days</v>
      </c>
      <c r="Y1936" t="str">
        <f>IF(('1 - Cover page'!$B$9-M1936)=0,"0", IF(('1 - Cover page'!$B$9-M1936)= 1,"1", IF(('1 - Cover page'!$B$9-M1936)= 2,"2", IF(('1 - Cover page'!$B$9-M1936)= 3,"3", IF(('1 - Cover page'!$B$9-M1936)= 4,"4", IF(('1 - Cover page'!$B$9-M1936)= 5,"5", IF(('1 - Cover page'!$B$9-M1936)= 6,"6", IF(('1 - Cover page'!$B$9-M1936)= 7,"7", IF(('1 - Cover page'!$B$9-M1936)= 8,"8", IF(('1 - Cover page'!$B$9-M1936)= 9,"9", IF(('1 - Cover page'!$B$9-M1936)= 10,"10", IF(('1 - Cover page'!$B$9-M1936)= 11,"11", IF(('1 - Cover page'!$B$9-M1936)= 12,"12", IF(('1 - Cover page'!$B$9-M1936)= 13,"13", IF(('1 - Cover page'!$B$9-M1936)= 14,"14", IF(('1 - Cover page'!$B$9-M1936)= 15,"15",  ""))))))))))))))))</f>
        <v>0</v>
      </c>
      <c r="Z1936" t="str">
        <f>IF(('1 - Cover page'!$B$9-I1936)=0,"0", IF(('1 - Cover page'!$B$9-I1936)= 1,"1", IF(('1 - Cover page'!$B$9-I1936)= 2,"2", IF(('1 - Cover page'!$B$9-I1936)= 3,"3", IF(('1 - Cover page'!$B$9-I1936)= 4,"4", IF(('1 - Cover page'!$B$9-I1936)= 5,"5", IF(('1 - Cover page'!$B$9-I1936)= 6,"6", IF(('1 - Cover page'!$B$9-I1936)= 7,"7", IF(('1 - Cover page'!$B$9-I1936)= 8,"8", IF(('1 - Cover page'!$B$9-I1936)= 9,"9", IF(('1 - Cover page'!$B$9-I1936)= 10,"10", IF(('1 - Cover page'!$B$9-I1936)= 11,"11", IF(('1 - Cover page'!$B$9-I1936)= 12,"12", IF(('1 - Cover page'!$B$9-I1936)= 13,"13", IF(('1 - Cover page'!$B$9-I1936)= 14,"14", IF(('1 - Cover page'!$B$9-I1936)= 15,"15",  ""))))))))))))))))</f>
        <v>0</v>
      </c>
      <c r="AA1936" t="e">
        <f>VLOOKUP(E1936,'Age group'!$A$2:$B$7,2,TRUE)</f>
        <v>#N/A</v>
      </c>
    </row>
    <row r="1937" spans="1:27" ht="12.75" x14ac:dyDescent="0.2">
      <c r="A1937" s="30">
        <v>1934</v>
      </c>
      <c r="B1937" s="31"/>
      <c r="C1937" s="31"/>
      <c r="D1937" s="32"/>
      <c r="E1937" s="104"/>
      <c r="F1937" s="31"/>
      <c r="G1937" s="31"/>
      <c r="H1937" s="33"/>
      <c r="I1937" s="16"/>
      <c r="J1937" s="34"/>
      <c r="K1937" s="34"/>
      <c r="L1937" s="35"/>
      <c r="M1937" s="36"/>
      <c r="N1937" s="37"/>
      <c r="O1937" s="37"/>
      <c r="P1937" s="37"/>
      <c r="Q1937" s="38"/>
      <c r="R1937" s="38"/>
      <c r="S1937" s="37"/>
      <c r="T1937" s="39"/>
      <c r="U1937" s="39"/>
      <c r="V1937" s="40"/>
      <c r="X1937" t="str">
        <f>IF(('1 - Cover page'!$B$9-M1937)&lt;6,"&lt;=5 Days","&gt;5 Days")</f>
        <v>&lt;=5 Days</v>
      </c>
      <c r="Y1937" t="str">
        <f>IF(('1 - Cover page'!$B$9-M1937)=0,"0", IF(('1 - Cover page'!$B$9-M1937)= 1,"1", IF(('1 - Cover page'!$B$9-M1937)= 2,"2", IF(('1 - Cover page'!$B$9-M1937)= 3,"3", IF(('1 - Cover page'!$B$9-M1937)= 4,"4", IF(('1 - Cover page'!$B$9-M1937)= 5,"5", IF(('1 - Cover page'!$B$9-M1937)= 6,"6", IF(('1 - Cover page'!$B$9-M1937)= 7,"7", IF(('1 - Cover page'!$B$9-M1937)= 8,"8", IF(('1 - Cover page'!$B$9-M1937)= 9,"9", IF(('1 - Cover page'!$B$9-M1937)= 10,"10", IF(('1 - Cover page'!$B$9-M1937)= 11,"11", IF(('1 - Cover page'!$B$9-M1937)= 12,"12", IF(('1 - Cover page'!$B$9-M1937)= 13,"13", IF(('1 - Cover page'!$B$9-M1937)= 14,"14", IF(('1 - Cover page'!$B$9-M1937)= 15,"15",  ""))))))))))))))))</f>
        <v>0</v>
      </c>
      <c r="Z1937" t="str">
        <f>IF(('1 - Cover page'!$B$9-I1937)=0,"0", IF(('1 - Cover page'!$B$9-I1937)= 1,"1", IF(('1 - Cover page'!$B$9-I1937)= 2,"2", IF(('1 - Cover page'!$B$9-I1937)= 3,"3", IF(('1 - Cover page'!$B$9-I1937)= 4,"4", IF(('1 - Cover page'!$B$9-I1937)= 5,"5", IF(('1 - Cover page'!$B$9-I1937)= 6,"6", IF(('1 - Cover page'!$B$9-I1937)= 7,"7", IF(('1 - Cover page'!$B$9-I1937)= 8,"8", IF(('1 - Cover page'!$B$9-I1937)= 9,"9", IF(('1 - Cover page'!$B$9-I1937)= 10,"10", IF(('1 - Cover page'!$B$9-I1937)= 11,"11", IF(('1 - Cover page'!$B$9-I1937)= 12,"12", IF(('1 - Cover page'!$B$9-I1937)= 13,"13", IF(('1 - Cover page'!$B$9-I1937)= 14,"14", IF(('1 - Cover page'!$B$9-I1937)= 15,"15",  ""))))))))))))))))</f>
        <v>0</v>
      </c>
      <c r="AA1937" t="e">
        <f>VLOOKUP(E1937,'Age group'!$A$2:$B$7,2,TRUE)</f>
        <v>#N/A</v>
      </c>
    </row>
    <row r="1938" spans="1:27" ht="12.75" x14ac:dyDescent="0.2">
      <c r="A1938" s="30">
        <v>1935</v>
      </c>
      <c r="B1938" s="31"/>
      <c r="C1938" s="31"/>
      <c r="D1938" s="32"/>
      <c r="E1938" s="104"/>
      <c r="F1938" s="31"/>
      <c r="G1938" s="31"/>
      <c r="H1938" s="33"/>
      <c r="I1938" s="16"/>
      <c r="J1938" s="34"/>
      <c r="K1938" s="34"/>
      <c r="L1938" s="35"/>
      <c r="M1938" s="36"/>
      <c r="N1938" s="37"/>
      <c r="O1938" s="37"/>
      <c r="P1938" s="37"/>
      <c r="Q1938" s="38"/>
      <c r="R1938" s="38"/>
      <c r="S1938" s="37"/>
      <c r="T1938" s="39"/>
      <c r="U1938" s="39"/>
      <c r="V1938" s="40"/>
      <c r="X1938" t="str">
        <f>IF(('1 - Cover page'!$B$9-M1938)&lt;6,"&lt;=5 Days","&gt;5 Days")</f>
        <v>&lt;=5 Days</v>
      </c>
      <c r="Y1938" t="str">
        <f>IF(('1 - Cover page'!$B$9-M1938)=0,"0", IF(('1 - Cover page'!$B$9-M1938)= 1,"1", IF(('1 - Cover page'!$B$9-M1938)= 2,"2", IF(('1 - Cover page'!$B$9-M1938)= 3,"3", IF(('1 - Cover page'!$B$9-M1938)= 4,"4", IF(('1 - Cover page'!$B$9-M1938)= 5,"5", IF(('1 - Cover page'!$B$9-M1938)= 6,"6", IF(('1 - Cover page'!$B$9-M1938)= 7,"7", IF(('1 - Cover page'!$B$9-M1938)= 8,"8", IF(('1 - Cover page'!$B$9-M1938)= 9,"9", IF(('1 - Cover page'!$B$9-M1938)= 10,"10", IF(('1 - Cover page'!$B$9-M1938)= 11,"11", IF(('1 - Cover page'!$B$9-M1938)= 12,"12", IF(('1 - Cover page'!$B$9-M1938)= 13,"13", IF(('1 - Cover page'!$B$9-M1938)= 14,"14", IF(('1 - Cover page'!$B$9-M1938)= 15,"15",  ""))))))))))))))))</f>
        <v>0</v>
      </c>
      <c r="Z1938" t="str">
        <f>IF(('1 - Cover page'!$B$9-I1938)=0,"0", IF(('1 - Cover page'!$B$9-I1938)= 1,"1", IF(('1 - Cover page'!$B$9-I1938)= 2,"2", IF(('1 - Cover page'!$B$9-I1938)= 3,"3", IF(('1 - Cover page'!$B$9-I1938)= 4,"4", IF(('1 - Cover page'!$B$9-I1938)= 5,"5", IF(('1 - Cover page'!$B$9-I1938)= 6,"6", IF(('1 - Cover page'!$B$9-I1938)= 7,"7", IF(('1 - Cover page'!$B$9-I1938)= 8,"8", IF(('1 - Cover page'!$B$9-I1938)= 9,"9", IF(('1 - Cover page'!$B$9-I1938)= 10,"10", IF(('1 - Cover page'!$B$9-I1938)= 11,"11", IF(('1 - Cover page'!$B$9-I1938)= 12,"12", IF(('1 - Cover page'!$B$9-I1938)= 13,"13", IF(('1 - Cover page'!$B$9-I1938)= 14,"14", IF(('1 - Cover page'!$B$9-I1938)= 15,"15",  ""))))))))))))))))</f>
        <v>0</v>
      </c>
      <c r="AA1938" t="e">
        <f>VLOOKUP(E1938,'Age group'!$A$2:$B$7,2,TRUE)</f>
        <v>#N/A</v>
      </c>
    </row>
    <row r="1939" spans="1:27" ht="12.75" x14ac:dyDescent="0.2">
      <c r="A1939" s="30">
        <v>1936</v>
      </c>
      <c r="B1939" s="31"/>
      <c r="C1939" s="31"/>
      <c r="D1939" s="32"/>
      <c r="E1939" s="104"/>
      <c r="F1939" s="31"/>
      <c r="G1939" s="31"/>
      <c r="H1939" s="33"/>
      <c r="I1939" s="16"/>
      <c r="J1939" s="34"/>
      <c r="K1939" s="34"/>
      <c r="L1939" s="35"/>
      <c r="M1939" s="36"/>
      <c r="N1939" s="37"/>
      <c r="O1939" s="37"/>
      <c r="P1939" s="37"/>
      <c r="Q1939" s="38"/>
      <c r="R1939" s="38"/>
      <c r="S1939" s="37"/>
      <c r="T1939" s="39"/>
      <c r="U1939" s="39"/>
      <c r="V1939" s="40"/>
      <c r="X1939" t="str">
        <f>IF(('1 - Cover page'!$B$9-M1939)&lt;6,"&lt;=5 Days","&gt;5 Days")</f>
        <v>&lt;=5 Days</v>
      </c>
      <c r="Y1939" t="str">
        <f>IF(('1 - Cover page'!$B$9-M1939)=0,"0", IF(('1 - Cover page'!$B$9-M1939)= 1,"1", IF(('1 - Cover page'!$B$9-M1939)= 2,"2", IF(('1 - Cover page'!$B$9-M1939)= 3,"3", IF(('1 - Cover page'!$B$9-M1939)= 4,"4", IF(('1 - Cover page'!$B$9-M1939)= 5,"5", IF(('1 - Cover page'!$B$9-M1939)= 6,"6", IF(('1 - Cover page'!$B$9-M1939)= 7,"7", IF(('1 - Cover page'!$B$9-M1939)= 8,"8", IF(('1 - Cover page'!$B$9-M1939)= 9,"9", IF(('1 - Cover page'!$B$9-M1939)= 10,"10", IF(('1 - Cover page'!$B$9-M1939)= 11,"11", IF(('1 - Cover page'!$B$9-M1939)= 12,"12", IF(('1 - Cover page'!$B$9-M1939)= 13,"13", IF(('1 - Cover page'!$B$9-M1939)= 14,"14", IF(('1 - Cover page'!$B$9-M1939)= 15,"15",  ""))))))))))))))))</f>
        <v>0</v>
      </c>
      <c r="Z1939" t="str">
        <f>IF(('1 - Cover page'!$B$9-I1939)=0,"0", IF(('1 - Cover page'!$B$9-I1939)= 1,"1", IF(('1 - Cover page'!$B$9-I1939)= 2,"2", IF(('1 - Cover page'!$B$9-I1939)= 3,"3", IF(('1 - Cover page'!$B$9-I1939)= 4,"4", IF(('1 - Cover page'!$B$9-I1939)= 5,"5", IF(('1 - Cover page'!$B$9-I1939)= 6,"6", IF(('1 - Cover page'!$B$9-I1939)= 7,"7", IF(('1 - Cover page'!$B$9-I1939)= 8,"8", IF(('1 - Cover page'!$B$9-I1939)= 9,"9", IF(('1 - Cover page'!$B$9-I1939)= 10,"10", IF(('1 - Cover page'!$B$9-I1939)= 11,"11", IF(('1 - Cover page'!$B$9-I1939)= 12,"12", IF(('1 - Cover page'!$B$9-I1939)= 13,"13", IF(('1 - Cover page'!$B$9-I1939)= 14,"14", IF(('1 - Cover page'!$B$9-I1939)= 15,"15",  ""))))))))))))))))</f>
        <v>0</v>
      </c>
      <c r="AA1939" t="e">
        <f>VLOOKUP(E1939,'Age group'!$A$2:$B$7,2,TRUE)</f>
        <v>#N/A</v>
      </c>
    </row>
    <row r="1940" spans="1:27" ht="12.75" x14ac:dyDescent="0.2">
      <c r="A1940" s="30">
        <v>1937</v>
      </c>
      <c r="B1940" s="31"/>
      <c r="C1940" s="31"/>
      <c r="D1940" s="32"/>
      <c r="E1940" s="104"/>
      <c r="F1940" s="31"/>
      <c r="G1940" s="31"/>
      <c r="H1940" s="33"/>
      <c r="I1940" s="16"/>
      <c r="J1940" s="34"/>
      <c r="K1940" s="34"/>
      <c r="L1940" s="35"/>
      <c r="M1940" s="36"/>
      <c r="N1940" s="37"/>
      <c r="O1940" s="37"/>
      <c r="P1940" s="37"/>
      <c r="Q1940" s="38"/>
      <c r="R1940" s="38"/>
      <c r="S1940" s="37"/>
      <c r="T1940" s="39"/>
      <c r="U1940" s="39"/>
      <c r="V1940" s="40"/>
      <c r="X1940" t="str">
        <f>IF(('1 - Cover page'!$B$9-M1940)&lt;6,"&lt;=5 Days","&gt;5 Days")</f>
        <v>&lt;=5 Days</v>
      </c>
      <c r="Y1940" t="str">
        <f>IF(('1 - Cover page'!$B$9-M1940)=0,"0", IF(('1 - Cover page'!$B$9-M1940)= 1,"1", IF(('1 - Cover page'!$B$9-M1940)= 2,"2", IF(('1 - Cover page'!$B$9-M1940)= 3,"3", IF(('1 - Cover page'!$B$9-M1940)= 4,"4", IF(('1 - Cover page'!$B$9-M1940)= 5,"5", IF(('1 - Cover page'!$B$9-M1940)= 6,"6", IF(('1 - Cover page'!$B$9-M1940)= 7,"7", IF(('1 - Cover page'!$B$9-M1940)= 8,"8", IF(('1 - Cover page'!$B$9-M1940)= 9,"9", IF(('1 - Cover page'!$B$9-M1940)= 10,"10", IF(('1 - Cover page'!$B$9-M1940)= 11,"11", IF(('1 - Cover page'!$B$9-M1940)= 12,"12", IF(('1 - Cover page'!$B$9-M1940)= 13,"13", IF(('1 - Cover page'!$B$9-M1940)= 14,"14", IF(('1 - Cover page'!$B$9-M1940)= 15,"15",  ""))))))))))))))))</f>
        <v>0</v>
      </c>
      <c r="Z1940" t="str">
        <f>IF(('1 - Cover page'!$B$9-I1940)=0,"0", IF(('1 - Cover page'!$B$9-I1940)= 1,"1", IF(('1 - Cover page'!$B$9-I1940)= 2,"2", IF(('1 - Cover page'!$B$9-I1940)= 3,"3", IF(('1 - Cover page'!$B$9-I1940)= 4,"4", IF(('1 - Cover page'!$B$9-I1940)= 5,"5", IF(('1 - Cover page'!$B$9-I1940)= 6,"6", IF(('1 - Cover page'!$B$9-I1940)= 7,"7", IF(('1 - Cover page'!$B$9-I1940)= 8,"8", IF(('1 - Cover page'!$B$9-I1940)= 9,"9", IF(('1 - Cover page'!$B$9-I1940)= 10,"10", IF(('1 - Cover page'!$B$9-I1940)= 11,"11", IF(('1 - Cover page'!$B$9-I1940)= 12,"12", IF(('1 - Cover page'!$B$9-I1940)= 13,"13", IF(('1 - Cover page'!$B$9-I1940)= 14,"14", IF(('1 - Cover page'!$B$9-I1940)= 15,"15",  ""))))))))))))))))</f>
        <v>0</v>
      </c>
      <c r="AA1940" t="e">
        <f>VLOOKUP(E1940,'Age group'!$A$2:$B$7,2,TRUE)</f>
        <v>#N/A</v>
      </c>
    </row>
    <row r="1941" spans="1:27" ht="12.75" x14ac:dyDescent="0.2">
      <c r="A1941" s="30">
        <v>1938</v>
      </c>
      <c r="B1941" s="31"/>
      <c r="C1941" s="31"/>
      <c r="D1941" s="32"/>
      <c r="E1941" s="104"/>
      <c r="F1941" s="31"/>
      <c r="G1941" s="31"/>
      <c r="H1941" s="33"/>
      <c r="I1941" s="16"/>
      <c r="J1941" s="34"/>
      <c r="K1941" s="34"/>
      <c r="L1941" s="35"/>
      <c r="M1941" s="36"/>
      <c r="N1941" s="37"/>
      <c r="O1941" s="37"/>
      <c r="P1941" s="37"/>
      <c r="Q1941" s="38"/>
      <c r="R1941" s="38"/>
      <c r="S1941" s="37"/>
      <c r="T1941" s="39"/>
      <c r="U1941" s="39"/>
      <c r="V1941" s="40"/>
      <c r="X1941" t="str">
        <f>IF(('1 - Cover page'!$B$9-M1941)&lt;6,"&lt;=5 Days","&gt;5 Days")</f>
        <v>&lt;=5 Days</v>
      </c>
      <c r="Y1941" t="str">
        <f>IF(('1 - Cover page'!$B$9-M1941)=0,"0", IF(('1 - Cover page'!$B$9-M1941)= 1,"1", IF(('1 - Cover page'!$B$9-M1941)= 2,"2", IF(('1 - Cover page'!$B$9-M1941)= 3,"3", IF(('1 - Cover page'!$B$9-M1941)= 4,"4", IF(('1 - Cover page'!$B$9-M1941)= 5,"5", IF(('1 - Cover page'!$B$9-M1941)= 6,"6", IF(('1 - Cover page'!$B$9-M1941)= 7,"7", IF(('1 - Cover page'!$B$9-M1941)= 8,"8", IF(('1 - Cover page'!$B$9-M1941)= 9,"9", IF(('1 - Cover page'!$B$9-M1941)= 10,"10", IF(('1 - Cover page'!$B$9-M1941)= 11,"11", IF(('1 - Cover page'!$B$9-M1941)= 12,"12", IF(('1 - Cover page'!$B$9-M1941)= 13,"13", IF(('1 - Cover page'!$B$9-M1941)= 14,"14", IF(('1 - Cover page'!$B$9-M1941)= 15,"15",  ""))))))))))))))))</f>
        <v>0</v>
      </c>
      <c r="Z1941" t="str">
        <f>IF(('1 - Cover page'!$B$9-I1941)=0,"0", IF(('1 - Cover page'!$B$9-I1941)= 1,"1", IF(('1 - Cover page'!$B$9-I1941)= 2,"2", IF(('1 - Cover page'!$B$9-I1941)= 3,"3", IF(('1 - Cover page'!$B$9-I1941)= 4,"4", IF(('1 - Cover page'!$B$9-I1941)= 5,"5", IF(('1 - Cover page'!$B$9-I1941)= 6,"6", IF(('1 - Cover page'!$B$9-I1941)= 7,"7", IF(('1 - Cover page'!$B$9-I1941)= 8,"8", IF(('1 - Cover page'!$B$9-I1941)= 9,"9", IF(('1 - Cover page'!$B$9-I1941)= 10,"10", IF(('1 - Cover page'!$B$9-I1941)= 11,"11", IF(('1 - Cover page'!$B$9-I1941)= 12,"12", IF(('1 - Cover page'!$B$9-I1941)= 13,"13", IF(('1 - Cover page'!$B$9-I1941)= 14,"14", IF(('1 - Cover page'!$B$9-I1941)= 15,"15",  ""))))))))))))))))</f>
        <v>0</v>
      </c>
      <c r="AA1941" t="e">
        <f>VLOOKUP(E1941,'Age group'!$A$2:$B$7,2,TRUE)</f>
        <v>#N/A</v>
      </c>
    </row>
    <row r="1942" spans="1:27" ht="12.75" x14ac:dyDescent="0.2">
      <c r="A1942" s="30">
        <v>1939</v>
      </c>
      <c r="B1942" s="31"/>
      <c r="C1942" s="31"/>
      <c r="D1942" s="32"/>
      <c r="E1942" s="104"/>
      <c r="F1942" s="31"/>
      <c r="G1942" s="31"/>
      <c r="H1942" s="33"/>
      <c r="I1942" s="16"/>
      <c r="J1942" s="34"/>
      <c r="K1942" s="34"/>
      <c r="L1942" s="35"/>
      <c r="M1942" s="36"/>
      <c r="N1942" s="37"/>
      <c r="O1942" s="37"/>
      <c r="P1942" s="37"/>
      <c r="Q1942" s="38"/>
      <c r="R1942" s="38"/>
      <c r="S1942" s="37"/>
      <c r="T1942" s="39"/>
      <c r="U1942" s="39"/>
      <c r="V1942" s="40"/>
      <c r="X1942" t="str">
        <f>IF(('1 - Cover page'!$B$9-M1942)&lt;6,"&lt;=5 Days","&gt;5 Days")</f>
        <v>&lt;=5 Days</v>
      </c>
      <c r="Y1942" t="str">
        <f>IF(('1 - Cover page'!$B$9-M1942)=0,"0", IF(('1 - Cover page'!$B$9-M1942)= 1,"1", IF(('1 - Cover page'!$B$9-M1942)= 2,"2", IF(('1 - Cover page'!$B$9-M1942)= 3,"3", IF(('1 - Cover page'!$B$9-M1942)= 4,"4", IF(('1 - Cover page'!$B$9-M1942)= 5,"5", IF(('1 - Cover page'!$B$9-M1942)= 6,"6", IF(('1 - Cover page'!$B$9-M1942)= 7,"7", IF(('1 - Cover page'!$B$9-M1942)= 8,"8", IF(('1 - Cover page'!$B$9-M1942)= 9,"9", IF(('1 - Cover page'!$B$9-M1942)= 10,"10", IF(('1 - Cover page'!$B$9-M1942)= 11,"11", IF(('1 - Cover page'!$B$9-M1942)= 12,"12", IF(('1 - Cover page'!$B$9-M1942)= 13,"13", IF(('1 - Cover page'!$B$9-M1942)= 14,"14", IF(('1 - Cover page'!$B$9-M1942)= 15,"15",  ""))))))))))))))))</f>
        <v>0</v>
      </c>
      <c r="Z1942" t="str">
        <f>IF(('1 - Cover page'!$B$9-I1942)=0,"0", IF(('1 - Cover page'!$B$9-I1942)= 1,"1", IF(('1 - Cover page'!$B$9-I1942)= 2,"2", IF(('1 - Cover page'!$B$9-I1942)= 3,"3", IF(('1 - Cover page'!$B$9-I1942)= 4,"4", IF(('1 - Cover page'!$B$9-I1942)= 5,"5", IF(('1 - Cover page'!$B$9-I1942)= 6,"6", IF(('1 - Cover page'!$B$9-I1942)= 7,"7", IF(('1 - Cover page'!$B$9-I1942)= 8,"8", IF(('1 - Cover page'!$B$9-I1942)= 9,"9", IF(('1 - Cover page'!$B$9-I1942)= 10,"10", IF(('1 - Cover page'!$B$9-I1942)= 11,"11", IF(('1 - Cover page'!$B$9-I1942)= 12,"12", IF(('1 - Cover page'!$B$9-I1942)= 13,"13", IF(('1 - Cover page'!$B$9-I1942)= 14,"14", IF(('1 - Cover page'!$B$9-I1942)= 15,"15",  ""))))))))))))))))</f>
        <v>0</v>
      </c>
      <c r="AA1942" t="e">
        <f>VLOOKUP(E1942,'Age group'!$A$2:$B$7,2,TRUE)</f>
        <v>#N/A</v>
      </c>
    </row>
    <row r="1943" spans="1:27" ht="12.75" x14ac:dyDescent="0.2">
      <c r="A1943" s="30">
        <v>1940</v>
      </c>
      <c r="B1943" s="31"/>
      <c r="C1943" s="31"/>
      <c r="D1943" s="32"/>
      <c r="E1943" s="104"/>
      <c r="F1943" s="31"/>
      <c r="G1943" s="31"/>
      <c r="H1943" s="33"/>
      <c r="I1943" s="16"/>
      <c r="J1943" s="34"/>
      <c r="K1943" s="34"/>
      <c r="L1943" s="35"/>
      <c r="M1943" s="36"/>
      <c r="N1943" s="37"/>
      <c r="O1943" s="37"/>
      <c r="P1943" s="37"/>
      <c r="Q1943" s="38"/>
      <c r="R1943" s="38"/>
      <c r="S1943" s="37"/>
      <c r="T1943" s="39"/>
      <c r="U1943" s="39"/>
      <c r="V1943" s="40"/>
      <c r="X1943" t="str">
        <f>IF(('1 - Cover page'!$B$9-M1943)&lt;6,"&lt;=5 Days","&gt;5 Days")</f>
        <v>&lt;=5 Days</v>
      </c>
      <c r="Y1943" t="str">
        <f>IF(('1 - Cover page'!$B$9-M1943)=0,"0", IF(('1 - Cover page'!$B$9-M1943)= 1,"1", IF(('1 - Cover page'!$B$9-M1943)= 2,"2", IF(('1 - Cover page'!$B$9-M1943)= 3,"3", IF(('1 - Cover page'!$B$9-M1943)= 4,"4", IF(('1 - Cover page'!$B$9-M1943)= 5,"5", IF(('1 - Cover page'!$B$9-M1943)= 6,"6", IF(('1 - Cover page'!$B$9-M1943)= 7,"7", IF(('1 - Cover page'!$B$9-M1943)= 8,"8", IF(('1 - Cover page'!$B$9-M1943)= 9,"9", IF(('1 - Cover page'!$B$9-M1943)= 10,"10", IF(('1 - Cover page'!$B$9-M1943)= 11,"11", IF(('1 - Cover page'!$B$9-M1943)= 12,"12", IF(('1 - Cover page'!$B$9-M1943)= 13,"13", IF(('1 - Cover page'!$B$9-M1943)= 14,"14", IF(('1 - Cover page'!$B$9-M1943)= 15,"15",  ""))))))))))))))))</f>
        <v>0</v>
      </c>
      <c r="Z1943" t="str">
        <f>IF(('1 - Cover page'!$B$9-I1943)=0,"0", IF(('1 - Cover page'!$B$9-I1943)= 1,"1", IF(('1 - Cover page'!$B$9-I1943)= 2,"2", IF(('1 - Cover page'!$B$9-I1943)= 3,"3", IF(('1 - Cover page'!$B$9-I1943)= 4,"4", IF(('1 - Cover page'!$B$9-I1943)= 5,"5", IF(('1 - Cover page'!$B$9-I1943)= 6,"6", IF(('1 - Cover page'!$B$9-I1943)= 7,"7", IF(('1 - Cover page'!$B$9-I1943)= 8,"8", IF(('1 - Cover page'!$B$9-I1943)= 9,"9", IF(('1 - Cover page'!$B$9-I1943)= 10,"10", IF(('1 - Cover page'!$B$9-I1943)= 11,"11", IF(('1 - Cover page'!$B$9-I1943)= 12,"12", IF(('1 - Cover page'!$B$9-I1943)= 13,"13", IF(('1 - Cover page'!$B$9-I1943)= 14,"14", IF(('1 - Cover page'!$B$9-I1943)= 15,"15",  ""))))))))))))))))</f>
        <v>0</v>
      </c>
      <c r="AA1943" t="e">
        <f>VLOOKUP(E1943,'Age group'!$A$2:$B$7,2,TRUE)</f>
        <v>#N/A</v>
      </c>
    </row>
    <row r="1944" spans="1:27" ht="12.75" x14ac:dyDescent="0.2">
      <c r="A1944" s="30">
        <v>1941</v>
      </c>
      <c r="B1944" s="31"/>
      <c r="C1944" s="31"/>
      <c r="D1944" s="32"/>
      <c r="E1944" s="104"/>
      <c r="F1944" s="31"/>
      <c r="G1944" s="31"/>
      <c r="H1944" s="33"/>
      <c r="I1944" s="16"/>
      <c r="J1944" s="34"/>
      <c r="K1944" s="34"/>
      <c r="L1944" s="35"/>
      <c r="M1944" s="36"/>
      <c r="N1944" s="37"/>
      <c r="O1944" s="37"/>
      <c r="P1944" s="37"/>
      <c r="Q1944" s="38"/>
      <c r="R1944" s="38"/>
      <c r="S1944" s="37"/>
      <c r="T1944" s="39"/>
      <c r="U1944" s="39"/>
      <c r="V1944" s="40"/>
      <c r="X1944" t="str">
        <f>IF(('1 - Cover page'!$B$9-M1944)&lt;6,"&lt;=5 Days","&gt;5 Days")</f>
        <v>&lt;=5 Days</v>
      </c>
      <c r="Y1944" t="str">
        <f>IF(('1 - Cover page'!$B$9-M1944)=0,"0", IF(('1 - Cover page'!$B$9-M1944)= 1,"1", IF(('1 - Cover page'!$B$9-M1944)= 2,"2", IF(('1 - Cover page'!$B$9-M1944)= 3,"3", IF(('1 - Cover page'!$B$9-M1944)= 4,"4", IF(('1 - Cover page'!$B$9-M1944)= 5,"5", IF(('1 - Cover page'!$B$9-M1944)= 6,"6", IF(('1 - Cover page'!$B$9-M1944)= 7,"7", IF(('1 - Cover page'!$B$9-M1944)= 8,"8", IF(('1 - Cover page'!$B$9-M1944)= 9,"9", IF(('1 - Cover page'!$B$9-M1944)= 10,"10", IF(('1 - Cover page'!$B$9-M1944)= 11,"11", IF(('1 - Cover page'!$B$9-M1944)= 12,"12", IF(('1 - Cover page'!$B$9-M1944)= 13,"13", IF(('1 - Cover page'!$B$9-M1944)= 14,"14", IF(('1 - Cover page'!$B$9-M1944)= 15,"15",  ""))))))))))))))))</f>
        <v>0</v>
      </c>
      <c r="Z1944" t="str">
        <f>IF(('1 - Cover page'!$B$9-I1944)=0,"0", IF(('1 - Cover page'!$B$9-I1944)= 1,"1", IF(('1 - Cover page'!$B$9-I1944)= 2,"2", IF(('1 - Cover page'!$B$9-I1944)= 3,"3", IF(('1 - Cover page'!$B$9-I1944)= 4,"4", IF(('1 - Cover page'!$B$9-I1944)= 5,"5", IF(('1 - Cover page'!$B$9-I1944)= 6,"6", IF(('1 - Cover page'!$B$9-I1944)= 7,"7", IF(('1 - Cover page'!$B$9-I1944)= 8,"8", IF(('1 - Cover page'!$B$9-I1944)= 9,"9", IF(('1 - Cover page'!$B$9-I1944)= 10,"10", IF(('1 - Cover page'!$B$9-I1944)= 11,"11", IF(('1 - Cover page'!$B$9-I1944)= 12,"12", IF(('1 - Cover page'!$B$9-I1944)= 13,"13", IF(('1 - Cover page'!$B$9-I1944)= 14,"14", IF(('1 - Cover page'!$B$9-I1944)= 15,"15",  ""))))))))))))))))</f>
        <v>0</v>
      </c>
      <c r="AA1944" t="e">
        <f>VLOOKUP(E1944,'Age group'!$A$2:$B$7,2,TRUE)</f>
        <v>#N/A</v>
      </c>
    </row>
    <row r="1945" spans="1:27" ht="12.75" x14ac:dyDescent="0.2">
      <c r="A1945" s="30">
        <v>1942</v>
      </c>
      <c r="B1945" s="31"/>
      <c r="C1945" s="31"/>
      <c r="D1945" s="32"/>
      <c r="E1945" s="104"/>
      <c r="F1945" s="31"/>
      <c r="G1945" s="31"/>
      <c r="H1945" s="33"/>
      <c r="I1945" s="16"/>
      <c r="J1945" s="34"/>
      <c r="K1945" s="34"/>
      <c r="L1945" s="35"/>
      <c r="M1945" s="36"/>
      <c r="N1945" s="37"/>
      <c r="O1945" s="37"/>
      <c r="P1945" s="37"/>
      <c r="Q1945" s="38"/>
      <c r="R1945" s="38"/>
      <c r="S1945" s="37"/>
      <c r="T1945" s="39"/>
      <c r="U1945" s="39"/>
      <c r="V1945" s="40"/>
      <c r="X1945" t="str">
        <f>IF(('1 - Cover page'!$B$9-M1945)&lt;6,"&lt;=5 Days","&gt;5 Days")</f>
        <v>&lt;=5 Days</v>
      </c>
      <c r="Y1945" t="str">
        <f>IF(('1 - Cover page'!$B$9-M1945)=0,"0", IF(('1 - Cover page'!$B$9-M1945)= 1,"1", IF(('1 - Cover page'!$B$9-M1945)= 2,"2", IF(('1 - Cover page'!$B$9-M1945)= 3,"3", IF(('1 - Cover page'!$B$9-M1945)= 4,"4", IF(('1 - Cover page'!$B$9-M1945)= 5,"5", IF(('1 - Cover page'!$B$9-M1945)= 6,"6", IF(('1 - Cover page'!$B$9-M1945)= 7,"7", IF(('1 - Cover page'!$B$9-M1945)= 8,"8", IF(('1 - Cover page'!$B$9-M1945)= 9,"9", IF(('1 - Cover page'!$B$9-M1945)= 10,"10", IF(('1 - Cover page'!$B$9-M1945)= 11,"11", IF(('1 - Cover page'!$B$9-M1945)= 12,"12", IF(('1 - Cover page'!$B$9-M1945)= 13,"13", IF(('1 - Cover page'!$B$9-M1945)= 14,"14", IF(('1 - Cover page'!$B$9-M1945)= 15,"15",  ""))))))))))))))))</f>
        <v>0</v>
      </c>
      <c r="Z1945" t="str">
        <f>IF(('1 - Cover page'!$B$9-I1945)=0,"0", IF(('1 - Cover page'!$B$9-I1945)= 1,"1", IF(('1 - Cover page'!$B$9-I1945)= 2,"2", IF(('1 - Cover page'!$B$9-I1945)= 3,"3", IF(('1 - Cover page'!$B$9-I1945)= 4,"4", IF(('1 - Cover page'!$B$9-I1945)= 5,"5", IF(('1 - Cover page'!$B$9-I1945)= 6,"6", IF(('1 - Cover page'!$B$9-I1945)= 7,"7", IF(('1 - Cover page'!$B$9-I1945)= 8,"8", IF(('1 - Cover page'!$B$9-I1945)= 9,"9", IF(('1 - Cover page'!$B$9-I1945)= 10,"10", IF(('1 - Cover page'!$B$9-I1945)= 11,"11", IF(('1 - Cover page'!$B$9-I1945)= 12,"12", IF(('1 - Cover page'!$B$9-I1945)= 13,"13", IF(('1 - Cover page'!$B$9-I1945)= 14,"14", IF(('1 - Cover page'!$B$9-I1945)= 15,"15",  ""))))))))))))))))</f>
        <v>0</v>
      </c>
      <c r="AA1945" t="e">
        <f>VLOOKUP(E1945,'Age group'!$A$2:$B$7,2,TRUE)</f>
        <v>#N/A</v>
      </c>
    </row>
    <row r="1946" spans="1:27" ht="12.75" x14ac:dyDescent="0.2">
      <c r="A1946" s="30">
        <v>1943</v>
      </c>
      <c r="B1946" s="31"/>
      <c r="C1946" s="31"/>
      <c r="D1946" s="32"/>
      <c r="E1946" s="104"/>
      <c r="F1946" s="31"/>
      <c r="G1946" s="31"/>
      <c r="H1946" s="33"/>
      <c r="I1946" s="16"/>
      <c r="J1946" s="34"/>
      <c r="K1946" s="34"/>
      <c r="L1946" s="35"/>
      <c r="M1946" s="36"/>
      <c r="N1946" s="37"/>
      <c r="O1946" s="37"/>
      <c r="P1946" s="37"/>
      <c r="Q1946" s="38"/>
      <c r="R1946" s="38"/>
      <c r="S1946" s="37"/>
      <c r="T1946" s="39"/>
      <c r="U1946" s="39"/>
      <c r="V1946" s="40"/>
      <c r="X1946" t="str">
        <f>IF(('1 - Cover page'!$B$9-M1946)&lt;6,"&lt;=5 Days","&gt;5 Days")</f>
        <v>&lt;=5 Days</v>
      </c>
      <c r="Y1946" t="str">
        <f>IF(('1 - Cover page'!$B$9-M1946)=0,"0", IF(('1 - Cover page'!$B$9-M1946)= 1,"1", IF(('1 - Cover page'!$B$9-M1946)= 2,"2", IF(('1 - Cover page'!$B$9-M1946)= 3,"3", IF(('1 - Cover page'!$B$9-M1946)= 4,"4", IF(('1 - Cover page'!$B$9-M1946)= 5,"5", IF(('1 - Cover page'!$B$9-M1946)= 6,"6", IF(('1 - Cover page'!$B$9-M1946)= 7,"7", IF(('1 - Cover page'!$B$9-M1946)= 8,"8", IF(('1 - Cover page'!$B$9-M1946)= 9,"9", IF(('1 - Cover page'!$B$9-M1946)= 10,"10", IF(('1 - Cover page'!$B$9-M1946)= 11,"11", IF(('1 - Cover page'!$B$9-M1946)= 12,"12", IF(('1 - Cover page'!$B$9-M1946)= 13,"13", IF(('1 - Cover page'!$B$9-M1946)= 14,"14", IF(('1 - Cover page'!$B$9-M1946)= 15,"15",  ""))))))))))))))))</f>
        <v>0</v>
      </c>
      <c r="Z1946" t="str">
        <f>IF(('1 - Cover page'!$B$9-I1946)=0,"0", IF(('1 - Cover page'!$B$9-I1946)= 1,"1", IF(('1 - Cover page'!$B$9-I1946)= 2,"2", IF(('1 - Cover page'!$B$9-I1946)= 3,"3", IF(('1 - Cover page'!$B$9-I1946)= 4,"4", IF(('1 - Cover page'!$B$9-I1946)= 5,"5", IF(('1 - Cover page'!$B$9-I1946)= 6,"6", IF(('1 - Cover page'!$B$9-I1946)= 7,"7", IF(('1 - Cover page'!$B$9-I1946)= 8,"8", IF(('1 - Cover page'!$B$9-I1946)= 9,"9", IF(('1 - Cover page'!$B$9-I1946)= 10,"10", IF(('1 - Cover page'!$B$9-I1946)= 11,"11", IF(('1 - Cover page'!$B$9-I1946)= 12,"12", IF(('1 - Cover page'!$B$9-I1946)= 13,"13", IF(('1 - Cover page'!$B$9-I1946)= 14,"14", IF(('1 - Cover page'!$B$9-I1946)= 15,"15",  ""))))))))))))))))</f>
        <v>0</v>
      </c>
      <c r="AA1946" t="e">
        <f>VLOOKUP(E1946,'Age group'!$A$2:$B$7,2,TRUE)</f>
        <v>#N/A</v>
      </c>
    </row>
    <row r="1947" spans="1:27" ht="12.75" x14ac:dyDescent="0.2">
      <c r="A1947" s="30">
        <v>1944</v>
      </c>
      <c r="B1947" s="31"/>
      <c r="C1947" s="31"/>
      <c r="D1947" s="32"/>
      <c r="E1947" s="104"/>
      <c r="F1947" s="31"/>
      <c r="G1947" s="31"/>
      <c r="H1947" s="33"/>
      <c r="I1947" s="16"/>
      <c r="J1947" s="34"/>
      <c r="K1947" s="34"/>
      <c r="L1947" s="35"/>
      <c r="M1947" s="36"/>
      <c r="N1947" s="37"/>
      <c r="O1947" s="37"/>
      <c r="P1947" s="37"/>
      <c r="Q1947" s="38"/>
      <c r="R1947" s="38"/>
      <c r="S1947" s="37"/>
      <c r="T1947" s="39"/>
      <c r="U1947" s="39"/>
      <c r="V1947" s="40"/>
      <c r="X1947" t="str">
        <f>IF(('1 - Cover page'!$B$9-M1947)&lt;6,"&lt;=5 Days","&gt;5 Days")</f>
        <v>&lt;=5 Days</v>
      </c>
      <c r="Y1947" t="str">
        <f>IF(('1 - Cover page'!$B$9-M1947)=0,"0", IF(('1 - Cover page'!$B$9-M1947)= 1,"1", IF(('1 - Cover page'!$B$9-M1947)= 2,"2", IF(('1 - Cover page'!$B$9-M1947)= 3,"3", IF(('1 - Cover page'!$B$9-M1947)= 4,"4", IF(('1 - Cover page'!$B$9-M1947)= 5,"5", IF(('1 - Cover page'!$B$9-M1947)= 6,"6", IF(('1 - Cover page'!$B$9-M1947)= 7,"7", IF(('1 - Cover page'!$B$9-M1947)= 8,"8", IF(('1 - Cover page'!$B$9-M1947)= 9,"9", IF(('1 - Cover page'!$B$9-M1947)= 10,"10", IF(('1 - Cover page'!$B$9-M1947)= 11,"11", IF(('1 - Cover page'!$B$9-M1947)= 12,"12", IF(('1 - Cover page'!$B$9-M1947)= 13,"13", IF(('1 - Cover page'!$B$9-M1947)= 14,"14", IF(('1 - Cover page'!$B$9-M1947)= 15,"15",  ""))))))))))))))))</f>
        <v>0</v>
      </c>
      <c r="Z1947" t="str">
        <f>IF(('1 - Cover page'!$B$9-I1947)=0,"0", IF(('1 - Cover page'!$B$9-I1947)= 1,"1", IF(('1 - Cover page'!$B$9-I1947)= 2,"2", IF(('1 - Cover page'!$B$9-I1947)= 3,"3", IF(('1 - Cover page'!$B$9-I1947)= 4,"4", IF(('1 - Cover page'!$B$9-I1947)= 5,"5", IF(('1 - Cover page'!$B$9-I1947)= 6,"6", IF(('1 - Cover page'!$B$9-I1947)= 7,"7", IF(('1 - Cover page'!$B$9-I1947)= 8,"8", IF(('1 - Cover page'!$B$9-I1947)= 9,"9", IF(('1 - Cover page'!$B$9-I1947)= 10,"10", IF(('1 - Cover page'!$B$9-I1947)= 11,"11", IF(('1 - Cover page'!$B$9-I1947)= 12,"12", IF(('1 - Cover page'!$B$9-I1947)= 13,"13", IF(('1 - Cover page'!$B$9-I1947)= 14,"14", IF(('1 - Cover page'!$B$9-I1947)= 15,"15",  ""))))))))))))))))</f>
        <v>0</v>
      </c>
      <c r="AA1947" t="e">
        <f>VLOOKUP(E1947,'Age group'!$A$2:$B$7,2,TRUE)</f>
        <v>#N/A</v>
      </c>
    </row>
    <row r="1948" spans="1:27" ht="12.75" x14ac:dyDescent="0.2">
      <c r="A1948" s="30">
        <v>1945</v>
      </c>
      <c r="B1948" s="31"/>
      <c r="C1948" s="31"/>
      <c r="D1948" s="32"/>
      <c r="E1948" s="104"/>
      <c r="F1948" s="31"/>
      <c r="G1948" s="31"/>
      <c r="H1948" s="33"/>
      <c r="I1948" s="16"/>
      <c r="J1948" s="34"/>
      <c r="K1948" s="34"/>
      <c r="L1948" s="35"/>
      <c r="M1948" s="36"/>
      <c r="N1948" s="37"/>
      <c r="O1948" s="37"/>
      <c r="P1948" s="37"/>
      <c r="Q1948" s="38"/>
      <c r="R1948" s="38"/>
      <c r="S1948" s="37"/>
      <c r="T1948" s="39"/>
      <c r="U1948" s="39"/>
      <c r="V1948" s="40"/>
      <c r="X1948" t="str">
        <f>IF(('1 - Cover page'!$B$9-M1948)&lt;6,"&lt;=5 Days","&gt;5 Days")</f>
        <v>&lt;=5 Days</v>
      </c>
      <c r="Y1948" t="str">
        <f>IF(('1 - Cover page'!$B$9-M1948)=0,"0", IF(('1 - Cover page'!$B$9-M1948)= 1,"1", IF(('1 - Cover page'!$B$9-M1948)= 2,"2", IF(('1 - Cover page'!$B$9-M1948)= 3,"3", IF(('1 - Cover page'!$B$9-M1948)= 4,"4", IF(('1 - Cover page'!$B$9-M1948)= 5,"5", IF(('1 - Cover page'!$B$9-M1948)= 6,"6", IF(('1 - Cover page'!$B$9-M1948)= 7,"7", IF(('1 - Cover page'!$B$9-M1948)= 8,"8", IF(('1 - Cover page'!$B$9-M1948)= 9,"9", IF(('1 - Cover page'!$B$9-M1948)= 10,"10", IF(('1 - Cover page'!$B$9-M1948)= 11,"11", IF(('1 - Cover page'!$B$9-M1948)= 12,"12", IF(('1 - Cover page'!$B$9-M1948)= 13,"13", IF(('1 - Cover page'!$B$9-M1948)= 14,"14", IF(('1 - Cover page'!$B$9-M1948)= 15,"15",  ""))))))))))))))))</f>
        <v>0</v>
      </c>
      <c r="Z1948" t="str">
        <f>IF(('1 - Cover page'!$B$9-I1948)=0,"0", IF(('1 - Cover page'!$B$9-I1948)= 1,"1", IF(('1 - Cover page'!$B$9-I1948)= 2,"2", IF(('1 - Cover page'!$B$9-I1948)= 3,"3", IF(('1 - Cover page'!$B$9-I1948)= 4,"4", IF(('1 - Cover page'!$B$9-I1948)= 5,"5", IF(('1 - Cover page'!$B$9-I1948)= 6,"6", IF(('1 - Cover page'!$B$9-I1948)= 7,"7", IF(('1 - Cover page'!$B$9-I1948)= 8,"8", IF(('1 - Cover page'!$B$9-I1948)= 9,"9", IF(('1 - Cover page'!$B$9-I1948)= 10,"10", IF(('1 - Cover page'!$B$9-I1948)= 11,"11", IF(('1 - Cover page'!$B$9-I1948)= 12,"12", IF(('1 - Cover page'!$B$9-I1948)= 13,"13", IF(('1 - Cover page'!$B$9-I1948)= 14,"14", IF(('1 - Cover page'!$B$9-I1948)= 15,"15",  ""))))))))))))))))</f>
        <v>0</v>
      </c>
      <c r="AA1948" t="e">
        <f>VLOOKUP(E1948,'Age group'!$A$2:$B$7,2,TRUE)</f>
        <v>#N/A</v>
      </c>
    </row>
    <row r="1949" spans="1:27" ht="12.75" x14ac:dyDescent="0.2">
      <c r="A1949" s="30">
        <v>1946</v>
      </c>
      <c r="B1949" s="31"/>
      <c r="C1949" s="31"/>
      <c r="D1949" s="32"/>
      <c r="E1949" s="104"/>
      <c r="F1949" s="31"/>
      <c r="G1949" s="31"/>
      <c r="H1949" s="33"/>
      <c r="I1949" s="16"/>
      <c r="J1949" s="34"/>
      <c r="K1949" s="34"/>
      <c r="L1949" s="35"/>
      <c r="M1949" s="36"/>
      <c r="N1949" s="37"/>
      <c r="O1949" s="37"/>
      <c r="P1949" s="37"/>
      <c r="Q1949" s="38"/>
      <c r="R1949" s="38"/>
      <c r="S1949" s="37"/>
      <c r="T1949" s="39"/>
      <c r="U1949" s="39"/>
      <c r="V1949" s="40"/>
      <c r="X1949" t="str">
        <f>IF(('1 - Cover page'!$B$9-M1949)&lt;6,"&lt;=5 Days","&gt;5 Days")</f>
        <v>&lt;=5 Days</v>
      </c>
      <c r="Y1949" t="str">
        <f>IF(('1 - Cover page'!$B$9-M1949)=0,"0", IF(('1 - Cover page'!$B$9-M1949)= 1,"1", IF(('1 - Cover page'!$B$9-M1949)= 2,"2", IF(('1 - Cover page'!$B$9-M1949)= 3,"3", IF(('1 - Cover page'!$B$9-M1949)= 4,"4", IF(('1 - Cover page'!$B$9-M1949)= 5,"5", IF(('1 - Cover page'!$B$9-M1949)= 6,"6", IF(('1 - Cover page'!$B$9-M1949)= 7,"7", IF(('1 - Cover page'!$B$9-M1949)= 8,"8", IF(('1 - Cover page'!$B$9-M1949)= 9,"9", IF(('1 - Cover page'!$B$9-M1949)= 10,"10", IF(('1 - Cover page'!$B$9-M1949)= 11,"11", IF(('1 - Cover page'!$B$9-M1949)= 12,"12", IF(('1 - Cover page'!$B$9-M1949)= 13,"13", IF(('1 - Cover page'!$B$9-M1949)= 14,"14", IF(('1 - Cover page'!$B$9-M1949)= 15,"15",  ""))))))))))))))))</f>
        <v>0</v>
      </c>
      <c r="Z1949" t="str">
        <f>IF(('1 - Cover page'!$B$9-I1949)=0,"0", IF(('1 - Cover page'!$B$9-I1949)= 1,"1", IF(('1 - Cover page'!$B$9-I1949)= 2,"2", IF(('1 - Cover page'!$B$9-I1949)= 3,"3", IF(('1 - Cover page'!$B$9-I1949)= 4,"4", IF(('1 - Cover page'!$B$9-I1949)= 5,"5", IF(('1 - Cover page'!$B$9-I1949)= 6,"6", IF(('1 - Cover page'!$B$9-I1949)= 7,"7", IF(('1 - Cover page'!$B$9-I1949)= 8,"8", IF(('1 - Cover page'!$B$9-I1949)= 9,"9", IF(('1 - Cover page'!$B$9-I1949)= 10,"10", IF(('1 - Cover page'!$B$9-I1949)= 11,"11", IF(('1 - Cover page'!$B$9-I1949)= 12,"12", IF(('1 - Cover page'!$B$9-I1949)= 13,"13", IF(('1 - Cover page'!$B$9-I1949)= 14,"14", IF(('1 - Cover page'!$B$9-I1949)= 15,"15",  ""))))))))))))))))</f>
        <v>0</v>
      </c>
      <c r="AA1949" t="e">
        <f>VLOOKUP(E1949,'Age group'!$A$2:$B$7,2,TRUE)</f>
        <v>#N/A</v>
      </c>
    </row>
    <row r="1950" spans="1:27" ht="12.75" x14ac:dyDescent="0.2">
      <c r="A1950" s="30">
        <v>1947</v>
      </c>
      <c r="B1950" s="31"/>
      <c r="C1950" s="31"/>
      <c r="D1950" s="32"/>
      <c r="E1950" s="104"/>
      <c r="F1950" s="31"/>
      <c r="G1950" s="31"/>
      <c r="H1950" s="33"/>
      <c r="I1950" s="16"/>
      <c r="J1950" s="34"/>
      <c r="K1950" s="34"/>
      <c r="L1950" s="35"/>
      <c r="M1950" s="36"/>
      <c r="N1950" s="37"/>
      <c r="O1950" s="37"/>
      <c r="P1950" s="37"/>
      <c r="Q1950" s="38"/>
      <c r="R1950" s="38"/>
      <c r="S1950" s="37"/>
      <c r="T1950" s="39"/>
      <c r="U1950" s="39"/>
      <c r="V1950" s="40"/>
      <c r="X1950" t="str">
        <f>IF(('1 - Cover page'!$B$9-M1950)&lt;6,"&lt;=5 Days","&gt;5 Days")</f>
        <v>&lt;=5 Days</v>
      </c>
      <c r="Y1950" t="str">
        <f>IF(('1 - Cover page'!$B$9-M1950)=0,"0", IF(('1 - Cover page'!$B$9-M1950)= 1,"1", IF(('1 - Cover page'!$B$9-M1950)= 2,"2", IF(('1 - Cover page'!$B$9-M1950)= 3,"3", IF(('1 - Cover page'!$B$9-M1950)= 4,"4", IF(('1 - Cover page'!$B$9-M1950)= 5,"5", IF(('1 - Cover page'!$B$9-M1950)= 6,"6", IF(('1 - Cover page'!$B$9-M1950)= 7,"7", IF(('1 - Cover page'!$B$9-M1950)= 8,"8", IF(('1 - Cover page'!$B$9-M1950)= 9,"9", IF(('1 - Cover page'!$B$9-M1950)= 10,"10", IF(('1 - Cover page'!$B$9-M1950)= 11,"11", IF(('1 - Cover page'!$B$9-M1950)= 12,"12", IF(('1 - Cover page'!$B$9-M1950)= 13,"13", IF(('1 - Cover page'!$B$9-M1950)= 14,"14", IF(('1 - Cover page'!$B$9-M1950)= 15,"15",  ""))))))))))))))))</f>
        <v>0</v>
      </c>
      <c r="Z1950" t="str">
        <f>IF(('1 - Cover page'!$B$9-I1950)=0,"0", IF(('1 - Cover page'!$B$9-I1950)= 1,"1", IF(('1 - Cover page'!$B$9-I1950)= 2,"2", IF(('1 - Cover page'!$B$9-I1950)= 3,"3", IF(('1 - Cover page'!$B$9-I1950)= 4,"4", IF(('1 - Cover page'!$B$9-I1950)= 5,"5", IF(('1 - Cover page'!$B$9-I1950)= 6,"6", IF(('1 - Cover page'!$B$9-I1950)= 7,"7", IF(('1 - Cover page'!$B$9-I1950)= 8,"8", IF(('1 - Cover page'!$B$9-I1950)= 9,"9", IF(('1 - Cover page'!$B$9-I1950)= 10,"10", IF(('1 - Cover page'!$B$9-I1950)= 11,"11", IF(('1 - Cover page'!$B$9-I1950)= 12,"12", IF(('1 - Cover page'!$B$9-I1950)= 13,"13", IF(('1 - Cover page'!$B$9-I1950)= 14,"14", IF(('1 - Cover page'!$B$9-I1950)= 15,"15",  ""))))))))))))))))</f>
        <v>0</v>
      </c>
      <c r="AA1950" t="e">
        <f>VLOOKUP(E1950,'Age group'!$A$2:$B$7,2,TRUE)</f>
        <v>#N/A</v>
      </c>
    </row>
    <row r="1951" spans="1:27" ht="12.75" x14ac:dyDescent="0.2">
      <c r="A1951" s="30">
        <v>1948</v>
      </c>
      <c r="B1951" s="31"/>
      <c r="C1951" s="31"/>
      <c r="D1951" s="32"/>
      <c r="E1951" s="104"/>
      <c r="F1951" s="31"/>
      <c r="G1951" s="31"/>
      <c r="H1951" s="33"/>
      <c r="I1951" s="16"/>
      <c r="J1951" s="34"/>
      <c r="K1951" s="34"/>
      <c r="L1951" s="35"/>
      <c r="M1951" s="36"/>
      <c r="N1951" s="37"/>
      <c r="O1951" s="37"/>
      <c r="P1951" s="37"/>
      <c r="Q1951" s="38"/>
      <c r="R1951" s="38"/>
      <c r="S1951" s="37"/>
      <c r="T1951" s="39"/>
      <c r="U1951" s="39"/>
      <c r="V1951" s="40"/>
      <c r="X1951" t="str">
        <f>IF(('1 - Cover page'!$B$9-M1951)&lt;6,"&lt;=5 Days","&gt;5 Days")</f>
        <v>&lt;=5 Days</v>
      </c>
      <c r="Y1951" t="str">
        <f>IF(('1 - Cover page'!$B$9-M1951)=0,"0", IF(('1 - Cover page'!$B$9-M1951)= 1,"1", IF(('1 - Cover page'!$B$9-M1951)= 2,"2", IF(('1 - Cover page'!$B$9-M1951)= 3,"3", IF(('1 - Cover page'!$B$9-M1951)= 4,"4", IF(('1 - Cover page'!$B$9-M1951)= 5,"5", IF(('1 - Cover page'!$B$9-M1951)= 6,"6", IF(('1 - Cover page'!$B$9-M1951)= 7,"7", IF(('1 - Cover page'!$B$9-M1951)= 8,"8", IF(('1 - Cover page'!$B$9-M1951)= 9,"9", IF(('1 - Cover page'!$B$9-M1951)= 10,"10", IF(('1 - Cover page'!$B$9-M1951)= 11,"11", IF(('1 - Cover page'!$B$9-M1951)= 12,"12", IF(('1 - Cover page'!$B$9-M1951)= 13,"13", IF(('1 - Cover page'!$B$9-M1951)= 14,"14", IF(('1 - Cover page'!$B$9-M1951)= 15,"15",  ""))))))))))))))))</f>
        <v>0</v>
      </c>
      <c r="Z1951" t="str">
        <f>IF(('1 - Cover page'!$B$9-I1951)=0,"0", IF(('1 - Cover page'!$B$9-I1951)= 1,"1", IF(('1 - Cover page'!$B$9-I1951)= 2,"2", IF(('1 - Cover page'!$B$9-I1951)= 3,"3", IF(('1 - Cover page'!$B$9-I1951)= 4,"4", IF(('1 - Cover page'!$B$9-I1951)= 5,"5", IF(('1 - Cover page'!$B$9-I1951)= 6,"6", IF(('1 - Cover page'!$B$9-I1951)= 7,"7", IF(('1 - Cover page'!$B$9-I1951)= 8,"8", IF(('1 - Cover page'!$B$9-I1951)= 9,"9", IF(('1 - Cover page'!$B$9-I1951)= 10,"10", IF(('1 - Cover page'!$B$9-I1951)= 11,"11", IF(('1 - Cover page'!$B$9-I1951)= 12,"12", IF(('1 - Cover page'!$B$9-I1951)= 13,"13", IF(('1 - Cover page'!$B$9-I1951)= 14,"14", IF(('1 - Cover page'!$B$9-I1951)= 15,"15",  ""))))))))))))))))</f>
        <v>0</v>
      </c>
      <c r="AA1951" t="e">
        <f>VLOOKUP(E1951,'Age group'!$A$2:$B$7,2,TRUE)</f>
        <v>#N/A</v>
      </c>
    </row>
    <row r="1952" spans="1:27" ht="12.75" x14ac:dyDescent="0.2">
      <c r="A1952" s="30">
        <v>1949</v>
      </c>
      <c r="B1952" s="31"/>
      <c r="C1952" s="31"/>
      <c r="D1952" s="32"/>
      <c r="E1952" s="104"/>
      <c r="F1952" s="31"/>
      <c r="G1952" s="31"/>
      <c r="H1952" s="33"/>
      <c r="I1952" s="16"/>
      <c r="J1952" s="34"/>
      <c r="K1952" s="34"/>
      <c r="L1952" s="35"/>
      <c r="M1952" s="36"/>
      <c r="N1952" s="37"/>
      <c r="O1952" s="37"/>
      <c r="P1952" s="37"/>
      <c r="Q1952" s="38"/>
      <c r="R1952" s="38"/>
      <c r="S1952" s="37"/>
      <c r="T1952" s="39"/>
      <c r="U1952" s="39"/>
      <c r="V1952" s="40"/>
      <c r="X1952" t="str">
        <f>IF(('1 - Cover page'!$B$9-M1952)&lt;6,"&lt;=5 Days","&gt;5 Days")</f>
        <v>&lt;=5 Days</v>
      </c>
      <c r="Y1952" t="str">
        <f>IF(('1 - Cover page'!$B$9-M1952)=0,"0", IF(('1 - Cover page'!$B$9-M1952)= 1,"1", IF(('1 - Cover page'!$B$9-M1952)= 2,"2", IF(('1 - Cover page'!$B$9-M1952)= 3,"3", IF(('1 - Cover page'!$B$9-M1952)= 4,"4", IF(('1 - Cover page'!$B$9-M1952)= 5,"5", IF(('1 - Cover page'!$B$9-M1952)= 6,"6", IF(('1 - Cover page'!$B$9-M1952)= 7,"7", IF(('1 - Cover page'!$B$9-M1952)= 8,"8", IF(('1 - Cover page'!$B$9-M1952)= 9,"9", IF(('1 - Cover page'!$B$9-M1952)= 10,"10", IF(('1 - Cover page'!$B$9-M1952)= 11,"11", IF(('1 - Cover page'!$B$9-M1952)= 12,"12", IF(('1 - Cover page'!$B$9-M1952)= 13,"13", IF(('1 - Cover page'!$B$9-M1952)= 14,"14", IF(('1 - Cover page'!$B$9-M1952)= 15,"15",  ""))))))))))))))))</f>
        <v>0</v>
      </c>
      <c r="Z1952" t="str">
        <f>IF(('1 - Cover page'!$B$9-I1952)=0,"0", IF(('1 - Cover page'!$B$9-I1952)= 1,"1", IF(('1 - Cover page'!$B$9-I1952)= 2,"2", IF(('1 - Cover page'!$B$9-I1952)= 3,"3", IF(('1 - Cover page'!$B$9-I1952)= 4,"4", IF(('1 - Cover page'!$B$9-I1952)= 5,"5", IF(('1 - Cover page'!$B$9-I1952)= 6,"6", IF(('1 - Cover page'!$B$9-I1952)= 7,"7", IF(('1 - Cover page'!$B$9-I1952)= 8,"8", IF(('1 - Cover page'!$B$9-I1952)= 9,"9", IF(('1 - Cover page'!$B$9-I1952)= 10,"10", IF(('1 - Cover page'!$B$9-I1952)= 11,"11", IF(('1 - Cover page'!$B$9-I1952)= 12,"12", IF(('1 - Cover page'!$B$9-I1952)= 13,"13", IF(('1 - Cover page'!$B$9-I1952)= 14,"14", IF(('1 - Cover page'!$B$9-I1952)= 15,"15",  ""))))))))))))))))</f>
        <v>0</v>
      </c>
      <c r="AA1952" t="e">
        <f>VLOOKUP(E1952,'Age group'!$A$2:$B$7,2,TRUE)</f>
        <v>#N/A</v>
      </c>
    </row>
    <row r="1953" spans="1:27" ht="12.75" x14ac:dyDescent="0.2">
      <c r="A1953" s="30">
        <v>1950</v>
      </c>
      <c r="B1953" s="31"/>
      <c r="C1953" s="31"/>
      <c r="D1953" s="32"/>
      <c r="E1953" s="104"/>
      <c r="F1953" s="31"/>
      <c r="G1953" s="31"/>
      <c r="H1953" s="33"/>
      <c r="I1953" s="16"/>
      <c r="J1953" s="34"/>
      <c r="K1953" s="34"/>
      <c r="L1953" s="35"/>
      <c r="M1953" s="36"/>
      <c r="N1953" s="37"/>
      <c r="O1953" s="37"/>
      <c r="P1953" s="37"/>
      <c r="Q1953" s="38"/>
      <c r="R1953" s="38"/>
      <c r="S1953" s="37"/>
      <c r="T1953" s="39"/>
      <c r="U1953" s="39"/>
      <c r="V1953" s="40"/>
      <c r="X1953" t="str">
        <f>IF(('1 - Cover page'!$B$9-M1953)&lt;6,"&lt;=5 Days","&gt;5 Days")</f>
        <v>&lt;=5 Days</v>
      </c>
      <c r="Y1953" t="str">
        <f>IF(('1 - Cover page'!$B$9-M1953)=0,"0", IF(('1 - Cover page'!$B$9-M1953)= 1,"1", IF(('1 - Cover page'!$B$9-M1953)= 2,"2", IF(('1 - Cover page'!$B$9-M1953)= 3,"3", IF(('1 - Cover page'!$B$9-M1953)= 4,"4", IF(('1 - Cover page'!$B$9-M1953)= 5,"5", IF(('1 - Cover page'!$B$9-M1953)= 6,"6", IF(('1 - Cover page'!$B$9-M1953)= 7,"7", IF(('1 - Cover page'!$B$9-M1953)= 8,"8", IF(('1 - Cover page'!$B$9-M1953)= 9,"9", IF(('1 - Cover page'!$B$9-M1953)= 10,"10", IF(('1 - Cover page'!$B$9-M1953)= 11,"11", IF(('1 - Cover page'!$B$9-M1953)= 12,"12", IF(('1 - Cover page'!$B$9-M1953)= 13,"13", IF(('1 - Cover page'!$B$9-M1953)= 14,"14", IF(('1 - Cover page'!$B$9-M1953)= 15,"15",  ""))))))))))))))))</f>
        <v>0</v>
      </c>
      <c r="Z1953" t="str">
        <f>IF(('1 - Cover page'!$B$9-I1953)=0,"0", IF(('1 - Cover page'!$B$9-I1953)= 1,"1", IF(('1 - Cover page'!$B$9-I1953)= 2,"2", IF(('1 - Cover page'!$B$9-I1953)= 3,"3", IF(('1 - Cover page'!$B$9-I1953)= 4,"4", IF(('1 - Cover page'!$B$9-I1953)= 5,"5", IF(('1 - Cover page'!$B$9-I1953)= 6,"6", IF(('1 - Cover page'!$B$9-I1953)= 7,"7", IF(('1 - Cover page'!$B$9-I1953)= 8,"8", IF(('1 - Cover page'!$B$9-I1953)= 9,"9", IF(('1 - Cover page'!$B$9-I1953)= 10,"10", IF(('1 - Cover page'!$B$9-I1953)= 11,"11", IF(('1 - Cover page'!$B$9-I1953)= 12,"12", IF(('1 - Cover page'!$B$9-I1953)= 13,"13", IF(('1 - Cover page'!$B$9-I1953)= 14,"14", IF(('1 - Cover page'!$B$9-I1953)= 15,"15",  ""))))))))))))))))</f>
        <v>0</v>
      </c>
      <c r="AA1953" t="e">
        <f>VLOOKUP(E1953,'Age group'!$A$2:$B$7,2,TRUE)</f>
        <v>#N/A</v>
      </c>
    </row>
    <row r="1954" spans="1:27" ht="12.75" x14ac:dyDescent="0.2">
      <c r="A1954" s="30">
        <v>1951</v>
      </c>
      <c r="B1954" s="31"/>
      <c r="C1954" s="31"/>
      <c r="D1954" s="32"/>
      <c r="E1954" s="104"/>
      <c r="F1954" s="31"/>
      <c r="G1954" s="31"/>
      <c r="H1954" s="33"/>
      <c r="I1954" s="16"/>
      <c r="J1954" s="34"/>
      <c r="K1954" s="34"/>
      <c r="L1954" s="35"/>
      <c r="M1954" s="36"/>
      <c r="N1954" s="37"/>
      <c r="O1954" s="37"/>
      <c r="P1954" s="37"/>
      <c r="Q1954" s="38"/>
      <c r="R1954" s="38"/>
      <c r="S1954" s="37"/>
      <c r="T1954" s="39"/>
      <c r="U1954" s="39"/>
      <c r="V1954" s="40"/>
      <c r="X1954" t="str">
        <f>IF(('1 - Cover page'!$B$9-M1954)&lt;6,"&lt;=5 Days","&gt;5 Days")</f>
        <v>&lt;=5 Days</v>
      </c>
      <c r="Y1954" t="str">
        <f>IF(('1 - Cover page'!$B$9-M1954)=0,"0", IF(('1 - Cover page'!$B$9-M1954)= 1,"1", IF(('1 - Cover page'!$B$9-M1954)= 2,"2", IF(('1 - Cover page'!$B$9-M1954)= 3,"3", IF(('1 - Cover page'!$B$9-M1954)= 4,"4", IF(('1 - Cover page'!$B$9-M1954)= 5,"5", IF(('1 - Cover page'!$B$9-M1954)= 6,"6", IF(('1 - Cover page'!$B$9-M1954)= 7,"7", IF(('1 - Cover page'!$B$9-M1954)= 8,"8", IF(('1 - Cover page'!$B$9-M1954)= 9,"9", IF(('1 - Cover page'!$B$9-M1954)= 10,"10", IF(('1 - Cover page'!$B$9-M1954)= 11,"11", IF(('1 - Cover page'!$B$9-M1954)= 12,"12", IF(('1 - Cover page'!$B$9-M1954)= 13,"13", IF(('1 - Cover page'!$B$9-M1954)= 14,"14", IF(('1 - Cover page'!$B$9-M1954)= 15,"15",  ""))))))))))))))))</f>
        <v>0</v>
      </c>
      <c r="Z1954" t="str">
        <f>IF(('1 - Cover page'!$B$9-I1954)=0,"0", IF(('1 - Cover page'!$B$9-I1954)= 1,"1", IF(('1 - Cover page'!$B$9-I1954)= 2,"2", IF(('1 - Cover page'!$B$9-I1954)= 3,"3", IF(('1 - Cover page'!$B$9-I1954)= 4,"4", IF(('1 - Cover page'!$B$9-I1954)= 5,"5", IF(('1 - Cover page'!$B$9-I1954)= 6,"6", IF(('1 - Cover page'!$B$9-I1954)= 7,"7", IF(('1 - Cover page'!$B$9-I1954)= 8,"8", IF(('1 - Cover page'!$B$9-I1954)= 9,"9", IF(('1 - Cover page'!$B$9-I1954)= 10,"10", IF(('1 - Cover page'!$B$9-I1954)= 11,"11", IF(('1 - Cover page'!$B$9-I1954)= 12,"12", IF(('1 - Cover page'!$B$9-I1954)= 13,"13", IF(('1 - Cover page'!$B$9-I1954)= 14,"14", IF(('1 - Cover page'!$B$9-I1954)= 15,"15",  ""))))))))))))))))</f>
        <v>0</v>
      </c>
      <c r="AA1954" t="e">
        <f>VLOOKUP(E1954,'Age group'!$A$2:$B$7,2,TRUE)</f>
        <v>#N/A</v>
      </c>
    </row>
    <row r="1955" spans="1:27" ht="12.75" x14ac:dyDescent="0.2">
      <c r="A1955" s="30">
        <v>1952</v>
      </c>
      <c r="B1955" s="31"/>
      <c r="C1955" s="31"/>
      <c r="D1955" s="32"/>
      <c r="E1955" s="104"/>
      <c r="F1955" s="31"/>
      <c r="G1955" s="31"/>
      <c r="H1955" s="33"/>
      <c r="I1955" s="16"/>
      <c r="J1955" s="34"/>
      <c r="K1955" s="34"/>
      <c r="L1955" s="35"/>
      <c r="M1955" s="36"/>
      <c r="N1955" s="37"/>
      <c r="O1955" s="37"/>
      <c r="P1955" s="37"/>
      <c r="Q1955" s="38"/>
      <c r="R1955" s="38"/>
      <c r="S1955" s="37"/>
      <c r="T1955" s="39"/>
      <c r="U1955" s="39"/>
      <c r="V1955" s="40"/>
      <c r="X1955" t="str">
        <f>IF(('1 - Cover page'!$B$9-M1955)&lt;6,"&lt;=5 Days","&gt;5 Days")</f>
        <v>&lt;=5 Days</v>
      </c>
      <c r="Y1955" t="str">
        <f>IF(('1 - Cover page'!$B$9-M1955)=0,"0", IF(('1 - Cover page'!$B$9-M1955)= 1,"1", IF(('1 - Cover page'!$B$9-M1955)= 2,"2", IF(('1 - Cover page'!$B$9-M1955)= 3,"3", IF(('1 - Cover page'!$B$9-M1955)= 4,"4", IF(('1 - Cover page'!$B$9-M1955)= 5,"5", IF(('1 - Cover page'!$B$9-M1955)= 6,"6", IF(('1 - Cover page'!$B$9-M1955)= 7,"7", IF(('1 - Cover page'!$B$9-M1955)= 8,"8", IF(('1 - Cover page'!$B$9-M1955)= 9,"9", IF(('1 - Cover page'!$B$9-M1955)= 10,"10", IF(('1 - Cover page'!$B$9-M1955)= 11,"11", IF(('1 - Cover page'!$B$9-M1955)= 12,"12", IF(('1 - Cover page'!$B$9-M1955)= 13,"13", IF(('1 - Cover page'!$B$9-M1955)= 14,"14", IF(('1 - Cover page'!$B$9-M1955)= 15,"15",  ""))))))))))))))))</f>
        <v>0</v>
      </c>
      <c r="Z1955" t="str">
        <f>IF(('1 - Cover page'!$B$9-I1955)=0,"0", IF(('1 - Cover page'!$B$9-I1955)= 1,"1", IF(('1 - Cover page'!$B$9-I1955)= 2,"2", IF(('1 - Cover page'!$B$9-I1955)= 3,"3", IF(('1 - Cover page'!$B$9-I1955)= 4,"4", IF(('1 - Cover page'!$B$9-I1955)= 5,"5", IF(('1 - Cover page'!$B$9-I1955)= 6,"6", IF(('1 - Cover page'!$B$9-I1955)= 7,"7", IF(('1 - Cover page'!$B$9-I1955)= 8,"8", IF(('1 - Cover page'!$B$9-I1955)= 9,"9", IF(('1 - Cover page'!$B$9-I1955)= 10,"10", IF(('1 - Cover page'!$B$9-I1955)= 11,"11", IF(('1 - Cover page'!$B$9-I1955)= 12,"12", IF(('1 - Cover page'!$B$9-I1955)= 13,"13", IF(('1 - Cover page'!$B$9-I1955)= 14,"14", IF(('1 - Cover page'!$B$9-I1955)= 15,"15",  ""))))))))))))))))</f>
        <v>0</v>
      </c>
      <c r="AA1955" t="e">
        <f>VLOOKUP(E1955,'Age group'!$A$2:$B$7,2,TRUE)</f>
        <v>#N/A</v>
      </c>
    </row>
    <row r="1956" spans="1:27" ht="12.75" x14ac:dyDescent="0.2">
      <c r="A1956" s="30">
        <v>1953</v>
      </c>
      <c r="B1956" s="31"/>
      <c r="C1956" s="31"/>
      <c r="D1956" s="32"/>
      <c r="E1956" s="104"/>
      <c r="F1956" s="31"/>
      <c r="G1956" s="31"/>
      <c r="H1956" s="33"/>
      <c r="I1956" s="16"/>
      <c r="J1956" s="34"/>
      <c r="K1956" s="34"/>
      <c r="L1956" s="35"/>
      <c r="M1956" s="36"/>
      <c r="N1956" s="37"/>
      <c r="O1956" s="37"/>
      <c r="P1956" s="37"/>
      <c r="Q1956" s="38"/>
      <c r="R1956" s="38"/>
      <c r="S1956" s="37"/>
      <c r="T1956" s="39"/>
      <c r="U1956" s="39"/>
      <c r="V1956" s="40"/>
      <c r="X1956" t="str">
        <f>IF(('1 - Cover page'!$B$9-M1956)&lt;6,"&lt;=5 Days","&gt;5 Days")</f>
        <v>&lt;=5 Days</v>
      </c>
      <c r="Y1956" t="str">
        <f>IF(('1 - Cover page'!$B$9-M1956)=0,"0", IF(('1 - Cover page'!$B$9-M1956)= 1,"1", IF(('1 - Cover page'!$B$9-M1956)= 2,"2", IF(('1 - Cover page'!$B$9-M1956)= 3,"3", IF(('1 - Cover page'!$B$9-M1956)= 4,"4", IF(('1 - Cover page'!$B$9-M1956)= 5,"5", IF(('1 - Cover page'!$B$9-M1956)= 6,"6", IF(('1 - Cover page'!$B$9-M1956)= 7,"7", IF(('1 - Cover page'!$B$9-M1956)= 8,"8", IF(('1 - Cover page'!$B$9-M1956)= 9,"9", IF(('1 - Cover page'!$B$9-M1956)= 10,"10", IF(('1 - Cover page'!$B$9-M1956)= 11,"11", IF(('1 - Cover page'!$B$9-M1956)= 12,"12", IF(('1 - Cover page'!$B$9-M1956)= 13,"13", IF(('1 - Cover page'!$B$9-M1956)= 14,"14", IF(('1 - Cover page'!$B$9-M1956)= 15,"15",  ""))))))))))))))))</f>
        <v>0</v>
      </c>
      <c r="Z1956" t="str">
        <f>IF(('1 - Cover page'!$B$9-I1956)=0,"0", IF(('1 - Cover page'!$B$9-I1956)= 1,"1", IF(('1 - Cover page'!$B$9-I1956)= 2,"2", IF(('1 - Cover page'!$B$9-I1956)= 3,"3", IF(('1 - Cover page'!$B$9-I1956)= 4,"4", IF(('1 - Cover page'!$B$9-I1956)= 5,"5", IF(('1 - Cover page'!$B$9-I1956)= 6,"6", IF(('1 - Cover page'!$B$9-I1956)= 7,"7", IF(('1 - Cover page'!$B$9-I1956)= 8,"8", IF(('1 - Cover page'!$B$9-I1956)= 9,"9", IF(('1 - Cover page'!$B$9-I1956)= 10,"10", IF(('1 - Cover page'!$B$9-I1956)= 11,"11", IF(('1 - Cover page'!$B$9-I1956)= 12,"12", IF(('1 - Cover page'!$B$9-I1956)= 13,"13", IF(('1 - Cover page'!$B$9-I1956)= 14,"14", IF(('1 - Cover page'!$B$9-I1956)= 15,"15",  ""))))))))))))))))</f>
        <v>0</v>
      </c>
      <c r="AA1956" t="e">
        <f>VLOOKUP(E1956,'Age group'!$A$2:$B$7,2,TRUE)</f>
        <v>#N/A</v>
      </c>
    </row>
    <row r="1957" spans="1:27" ht="12.75" x14ac:dyDescent="0.2">
      <c r="A1957" s="30">
        <v>1954</v>
      </c>
      <c r="B1957" s="31"/>
      <c r="C1957" s="31"/>
      <c r="D1957" s="32"/>
      <c r="E1957" s="104"/>
      <c r="F1957" s="31"/>
      <c r="G1957" s="31"/>
      <c r="H1957" s="33"/>
      <c r="I1957" s="16"/>
      <c r="J1957" s="34"/>
      <c r="K1957" s="34"/>
      <c r="L1957" s="35"/>
      <c r="M1957" s="36"/>
      <c r="N1957" s="37"/>
      <c r="O1957" s="37"/>
      <c r="P1957" s="37"/>
      <c r="Q1957" s="38"/>
      <c r="R1957" s="38"/>
      <c r="S1957" s="37"/>
      <c r="T1957" s="39"/>
      <c r="U1957" s="39"/>
      <c r="V1957" s="40"/>
      <c r="X1957" t="str">
        <f>IF(('1 - Cover page'!$B$9-M1957)&lt;6,"&lt;=5 Days","&gt;5 Days")</f>
        <v>&lt;=5 Days</v>
      </c>
      <c r="Y1957" t="str">
        <f>IF(('1 - Cover page'!$B$9-M1957)=0,"0", IF(('1 - Cover page'!$B$9-M1957)= 1,"1", IF(('1 - Cover page'!$B$9-M1957)= 2,"2", IF(('1 - Cover page'!$B$9-M1957)= 3,"3", IF(('1 - Cover page'!$B$9-M1957)= 4,"4", IF(('1 - Cover page'!$B$9-M1957)= 5,"5", IF(('1 - Cover page'!$B$9-M1957)= 6,"6", IF(('1 - Cover page'!$B$9-M1957)= 7,"7", IF(('1 - Cover page'!$B$9-M1957)= 8,"8", IF(('1 - Cover page'!$B$9-M1957)= 9,"9", IF(('1 - Cover page'!$B$9-M1957)= 10,"10", IF(('1 - Cover page'!$B$9-M1957)= 11,"11", IF(('1 - Cover page'!$B$9-M1957)= 12,"12", IF(('1 - Cover page'!$B$9-M1957)= 13,"13", IF(('1 - Cover page'!$B$9-M1957)= 14,"14", IF(('1 - Cover page'!$B$9-M1957)= 15,"15",  ""))))))))))))))))</f>
        <v>0</v>
      </c>
      <c r="Z1957" t="str">
        <f>IF(('1 - Cover page'!$B$9-I1957)=0,"0", IF(('1 - Cover page'!$B$9-I1957)= 1,"1", IF(('1 - Cover page'!$B$9-I1957)= 2,"2", IF(('1 - Cover page'!$B$9-I1957)= 3,"3", IF(('1 - Cover page'!$B$9-I1957)= 4,"4", IF(('1 - Cover page'!$B$9-I1957)= 5,"5", IF(('1 - Cover page'!$B$9-I1957)= 6,"6", IF(('1 - Cover page'!$B$9-I1957)= 7,"7", IF(('1 - Cover page'!$B$9-I1957)= 8,"8", IF(('1 - Cover page'!$B$9-I1957)= 9,"9", IF(('1 - Cover page'!$B$9-I1957)= 10,"10", IF(('1 - Cover page'!$B$9-I1957)= 11,"11", IF(('1 - Cover page'!$B$9-I1957)= 12,"12", IF(('1 - Cover page'!$B$9-I1957)= 13,"13", IF(('1 - Cover page'!$B$9-I1957)= 14,"14", IF(('1 - Cover page'!$B$9-I1957)= 15,"15",  ""))))))))))))))))</f>
        <v>0</v>
      </c>
      <c r="AA1957" t="e">
        <f>VLOOKUP(E1957,'Age group'!$A$2:$B$7,2,TRUE)</f>
        <v>#N/A</v>
      </c>
    </row>
    <row r="1958" spans="1:27" ht="12.75" x14ac:dyDescent="0.2">
      <c r="A1958" s="30">
        <v>1955</v>
      </c>
      <c r="B1958" s="31"/>
      <c r="C1958" s="31"/>
      <c r="D1958" s="32"/>
      <c r="E1958" s="104"/>
      <c r="F1958" s="31"/>
      <c r="G1958" s="31"/>
      <c r="H1958" s="33"/>
      <c r="I1958" s="16"/>
      <c r="J1958" s="34"/>
      <c r="K1958" s="34"/>
      <c r="L1958" s="35"/>
      <c r="M1958" s="36"/>
      <c r="N1958" s="37"/>
      <c r="O1958" s="37"/>
      <c r="P1958" s="37"/>
      <c r="Q1958" s="38"/>
      <c r="R1958" s="38"/>
      <c r="S1958" s="37"/>
      <c r="T1958" s="39"/>
      <c r="U1958" s="39"/>
      <c r="V1958" s="40"/>
      <c r="X1958" t="str">
        <f>IF(('1 - Cover page'!$B$9-M1958)&lt;6,"&lt;=5 Days","&gt;5 Days")</f>
        <v>&lt;=5 Days</v>
      </c>
      <c r="Y1958" t="str">
        <f>IF(('1 - Cover page'!$B$9-M1958)=0,"0", IF(('1 - Cover page'!$B$9-M1958)= 1,"1", IF(('1 - Cover page'!$B$9-M1958)= 2,"2", IF(('1 - Cover page'!$B$9-M1958)= 3,"3", IF(('1 - Cover page'!$B$9-M1958)= 4,"4", IF(('1 - Cover page'!$B$9-M1958)= 5,"5", IF(('1 - Cover page'!$B$9-M1958)= 6,"6", IF(('1 - Cover page'!$B$9-M1958)= 7,"7", IF(('1 - Cover page'!$B$9-M1958)= 8,"8", IF(('1 - Cover page'!$B$9-M1958)= 9,"9", IF(('1 - Cover page'!$B$9-M1958)= 10,"10", IF(('1 - Cover page'!$B$9-M1958)= 11,"11", IF(('1 - Cover page'!$B$9-M1958)= 12,"12", IF(('1 - Cover page'!$B$9-M1958)= 13,"13", IF(('1 - Cover page'!$B$9-M1958)= 14,"14", IF(('1 - Cover page'!$B$9-M1958)= 15,"15",  ""))))))))))))))))</f>
        <v>0</v>
      </c>
      <c r="Z1958" t="str">
        <f>IF(('1 - Cover page'!$B$9-I1958)=0,"0", IF(('1 - Cover page'!$B$9-I1958)= 1,"1", IF(('1 - Cover page'!$B$9-I1958)= 2,"2", IF(('1 - Cover page'!$B$9-I1958)= 3,"3", IF(('1 - Cover page'!$B$9-I1958)= 4,"4", IF(('1 - Cover page'!$B$9-I1958)= 5,"5", IF(('1 - Cover page'!$B$9-I1958)= 6,"6", IF(('1 - Cover page'!$B$9-I1958)= 7,"7", IF(('1 - Cover page'!$B$9-I1958)= 8,"8", IF(('1 - Cover page'!$B$9-I1958)= 9,"9", IF(('1 - Cover page'!$B$9-I1958)= 10,"10", IF(('1 - Cover page'!$B$9-I1958)= 11,"11", IF(('1 - Cover page'!$B$9-I1958)= 12,"12", IF(('1 - Cover page'!$B$9-I1958)= 13,"13", IF(('1 - Cover page'!$B$9-I1958)= 14,"14", IF(('1 - Cover page'!$B$9-I1958)= 15,"15",  ""))))))))))))))))</f>
        <v>0</v>
      </c>
      <c r="AA1958" t="e">
        <f>VLOOKUP(E1958,'Age group'!$A$2:$B$7,2,TRUE)</f>
        <v>#N/A</v>
      </c>
    </row>
    <row r="1959" spans="1:27" ht="12.75" x14ac:dyDescent="0.2">
      <c r="A1959" s="30">
        <v>1956</v>
      </c>
      <c r="B1959" s="31"/>
      <c r="C1959" s="31"/>
      <c r="D1959" s="32"/>
      <c r="E1959" s="104"/>
      <c r="F1959" s="31"/>
      <c r="G1959" s="31"/>
      <c r="H1959" s="33"/>
      <c r="I1959" s="16"/>
      <c r="J1959" s="34"/>
      <c r="K1959" s="34"/>
      <c r="L1959" s="35"/>
      <c r="M1959" s="36"/>
      <c r="N1959" s="37"/>
      <c r="O1959" s="37"/>
      <c r="P1959" s="37"/>
      <c r="Q1959" s="38"/>
      <c r="R1959" s="38"/>
      <c r="S1959" s="37"/>
      <c r="T1959" s="39"/>
      <c r="U1959" s="39"/>
      <c r="V1959" s="40"/>
      <c r="X1959" t="str">
        <f>IF(('1 - Cover page'!$B$9-M1959)&lt;6,"&lt;=5 Days","&gt;5 Days")</f>
        <v>&lt;=5 Days</v>
      </c>
      <c r="Y1959" t="str">
        <f>IF(('1 - Cover page'!$B$9-M1959)=0,"0", IF(('1 - Cover page'!$B$9-M1959)= 1,"1", IF(('1 - Cover page'!$B$9-M1959)= 2,"2", IF(('1 - Cover page'!$B$9-M1959)= 3,"3", IF(('1 - Cover page'!$B$9-M1959)= 4,"4", IF(('1 - Cover page'!$B$9-M1959)= 5,"5", IF(('1 - Cover page'!$B$9-M1959)= 6,"6", IF(('1 - Cover page'!$B$9-M1959)= 7,"7", IF(('1 - Cover page'!$B$9-M1959)= 8,"8", IF(('1 - Cover page'!$B$9-M1959)= 9,"9", IF(('1 - Cover page'!$B$9-M1959)= 10,"10", IF(('1 - Cover page'!$B$9-M1959)= 11,"11", IF(('1 - Cover page'!$B$9-M1959)= 12,"12", IF(('1 - Cover page'!$B$9-M1959)= 13,"13", IF(('1 - Cover page'!$B$9-M1959)= 14,"14", IF(('1 - Cover page'!$B$9-M1959)= 15,"15",  ""))))))))))))))))</f>
        <v>0</v>
      </c>
      <c r="Z1959" t="str">
        <f>IF(('1 - Cover page'!$B$9-I1959)=0,"0", IF(('1 - Cover page'!$B$9-I1959)= 1,"1", IF(('1 - Cover page'!$B$9-I1959)= 2,"2", IF(('1 - Cover page'!$B$9-I1959)= 3,"3", IF(('1 - Cover page'!$B$9-I1959)= 4,"4", IF(('1 - Cover page'!$B$9-I1959)= 5,"5", IF(('1 - Cover page'!$B$9-I1959)= 6,"6", IF(('1 - Cover page'!$B$9-I1959)= 7,"7", IF(('1 - Cover page'!$B$9-I1959)= 8,"8", IF(('1 - Cover page'!$B$9-I1959)= 9,"9", IF(('1 - Cover page'!$B$9-I1959)= 10,"10", IF(('1 - Cover page'!$B$9-I1959)= 11,"11", IF(('1 - Cover page'!$B$9-I1959)= 12,"12", IF(('1 - Cover page'!$B$9-I1959)= 13,"13", IF(('1 - Cover page'!$B$9-I1959)= 14,"14", IF(('1 - Cover page'!$B$9-I1959)= 15,"15",  ""))))))))))))))))</f>
        <v>0</v>
      </c>
      <c r="AA1959" t="e">
        <f>VLOOKUP(E1959,'Age group'!$A$2:$B$7,2,TRUE)</f>
        <v>#N/A</v>
      </c>
    </row>
    <row r="1960" spans="1:27" ht="12.75" x14ac:dyDescent="0.2">
      <c r="A1960" s="30">
        <v>1957</v>
      </c>
      <c r="B1960" s="31"/>
      <c r="C1960" s="31"/>
      <c r="D1960" s="32"/>
      <c r="E1960" s="104"/>
      <c r="F1960" s="31"/>
      <c r="G1960" s="31"/>
      <c r="H1960" s="33"/>
      <c r="I1960" s="16"/>
      <c r="J1960" s="34"/>
      <c r="K1960" s="34"/>
      <c r="L1960" s="35"/>
      <c r="M1960" s="36"/>
      <c r="N1960" s="37"/>
      <c r="O1960" s="37"/>
      <c r="P1960" s="37"/>
      <c r="Q1960" s="38"/>
      <c r="R1960" s="38"/>
      <c r="S1960" s="37"/>
      <c r="T1960" s="39"/>
      <c r="U1960" s="39"/>
      <c r="V1960" s="40"/>
      <c r="X1960" t="str">
        <f>IF(('1 - Cover page'!$B$9-M1960)&lt;6,"&lt;=5 Days","&gt;5 Days")</f>
        <v>&lt;=5 Days</v>
      </c>
      <c r="Y1960" t="str">
        <f>IF(('1 - Cover page'!$B$9-M1960)=0,"0", IF(('1 - Cover page'!$B$9-M1960)= 1,"1", IF(('1 - Cover page'!$B$9-M1960)= 2,"2", IF(('1 - Cover page'!$B$9-M1960)= 3,"3", IF(('1 - Cover page'!$B$9-M1960)= 4,"4", IF(('1 - Cover page'!$B$9-M1960)= 5,"5", IF(('1 - Cover page'!$B$9-M1960)= 6,"6", IF(('1 - Cover page'!$B$9-M1960)= 7,"7", IF(('1 - Cover page'!$B$9-M1960)= 8,"8", IF(('1 - Cover page'!$B$9-M1960)= 9,"9", IF(('1 - Cover page'!$B$9-M1960)= 10,"10", IF(('1 - Cover page'!$B$9-M1960)= 11,"11", IF(('1 - Cover page'!$B$9-M1960)= 12,"12", IF(('1 - Cover page'!$B$9-M1960)= 13,"13", IF(('1 - Cover page'!$B$9-M1960)= 14,"14", IF(('1 - Cover page'!$B$9-M1960)= 15,"15",  ""))))))))))))))))</f>
        <v>0</v>
      </c>
      <c r="Z1960" t="str">
        <f>IF(('1 - Cover page'!$B$9-I1960)=0,"0", IF(('1 - Cover page'!$B$9-I1960)= 1,"1", IF(('1 - Cover page'!$B$9-I1960)= 2,"2", IF(('1 - Cover page'!$B$9-I1960)= 3,"3", IF(('1 - Cover page'!$B$9-I1960)= 4,"4", IF(('1 - Cover page'!$B$9-I1960)= 5,"5", IF(('1 - Cover page'!$B$9-I1960)= 6,"6", IF(('1 - Cover page'!$B$9-I1960)= 7,"7", IF(('1 - Cover page'!$B$9-I1960)= 8,"8", IF(('1 - Cover page'!$B$9-I1960)= 9,"9", IF(('1 - Cover page'!$B$9-I1960)= 10,"10", IF(('1 - Cover page'!$B$9-I1960)= 11,"11", IF(('1 - Cover page'!$B$9-I1960)= 12,"12", IF(('1 - Cover page'!$B$9-I1960)= 13,"13", IF(('1 - Cover page'!$B$9-I1960)= 14,"14", IF(('1 - Cover page'!$B$9-I1960)= 15,"15",  ""))))))))))))))))</f>
        <v>0</v>
      </c>
      <c r="AA1960" t="e">
        <f>VLOOKUP(E1960,'Age group'!$A$2:$B$7,2,TRUE)</f>
        <v>#N/A</v>
      </c>
    </row>
    <row r="1961" spans="1:27" ht="12.75" x14ac:dyDescent="0.2">
      <c r="A1961" s="30">
        <v>1958</v>
      </c>
      <c r="B1961" s="31"/>
      <c r="C1961" s="31"/>
      <c r="D1961" s="32"/>
      <c r="E1961" s="104"/>
      <c r="F1961" s="31"/>
      <c r="G1961" s="31"/>
      <c r="H1961" s="33"/>
      <c r="I1961" s="16"/>
      <c r="J1961" s="34"/>
      <c r="K1961" s="34"/>
      <c r="L1961" s="35"/>
      <c r="M1961" s="36"/>
      <c r="N1961" s="37"/>
      <c r="O1961" s="37"/>
      <c r="P1961" s="37"/>
      <c r="Q1961" s="38"/>
      <c r="R1961" s="38"/>
      <c r="S1961" s="37"/>
      <c r="T1961" s="39"/>
      <c r="U1961" s="39"/>
      <c r="V1961" s="40"/>
      <c r="X1961" t="str">
        <f>IF(('1 - Cover page'!$B$9-M1961)&lt;6,"&lt;=5 Days","&gt;5 Days")</f>
        <v>&lt;=5 Days</v>
      </c>
      <c r="Y1961" t="str">
        <f>IF(('1 - Cover page'!$B$9-M1961)=0,"0", IF(('1 - Cover page'!$B$9-M1961)= 1,"1", IF(('1 - Cover page'!$B$9-M1961)= 2,"2", IF(('1 - Cover page'!$B$9-M1961)= 3,"3", IF(('1 - Cover page'!$B$9-M1961)= 4,"4", IF(('1 - Cover page'!$B$9-M1961)= 5,"5", IF(('1 - Cover page'!$B$9-M1961)= 6,"6", IF(('1 - Cover page'!$B$9-M1961)= 7,"7", IF(('1 - Cover page'!$B$9-M1961)= 8,"8", IF(('1 - Cover page'!$B$9-M1961)= 9,"9", IF(('1 - Cover page'!$B$9-M1961)= 10,"10", IF(('1 - Cover page'!$B$9-M1961)= 11,"11", IF(('1 - Cover page'!$B$9-M1961)= 12,"12", IF(('1 - Cover page'!$B$9-M1961)= 13,"13", IF(('1 - Cover page'!$B$9-M1961)= 14,"14", IF(('1 - Cover page'!$B$9-M1961)= 15,"15",  ""))))))))))))))))</f>
        <v>0</v>
      </c>
      <c r="Z1961" t="str">
        <f>IF(('1 - Cover page'!$B$9-I1961)=0,"0", IF(('1 - Cover page'!$B$9-I1961)= 1,"1", IF(('1 - Cover page'!$B$9-I1961)= 2,"2", IF(('1 - Cover page'!$B$9-I1961)= 3,"3", IF(('1 - Cover page'!$B$9-I1961)= 4,"4", IF(('1 - Cover page'!$B$9-I1961)= 5,"5", IF(('1 - Cover page'!$B$9-I1961)= 6,"6", IF(('1 - Cover page'!$B$9-I1961)= 7,"7", IF(('1 - Cover page'!$B$9-I1961)= 8,"8", IF(('1 - Cover page'!$B$9-I1961)= 9,"9", IF(('1 - Cover page'!$B$9-I1961)= 10,"10", IF(('1 - Cover page'!$B$9-I1961)= 11,"11", IF(('1 - Cover page'!$B$9-I1961)= 12,"12", IF(('1 - Cover page'!$B$9-I1961)= 13,"13", IF(('1 - Cover page'!$B$9-I1961)= 14,"14", IF(('1 - Cover page'!$B$9-I1961)= 15,"15",  ""))))))))))))))))</f>
        <v>0</v>
      </c>
      <c r="AA1961" t="e">
        <f>VLOOKUP(E1961,'Age group'!$A$2:$B$7,2,TRUE)</f>
        <v>#N/A</v>
      </c>
    </row>
    <row r="1962" spans="1:27" ht="12.75" x14ac:dyDescent="0.2">
      <c r="A1962" s="30">
        <v>1959</v>
      </c>
      <c r="B1962" s="31"/>
      <c r="C1962" s="31"/>
      <c r="D1962" s="32"/>
      <c r="E1962" s="104"/>
      <c r="F1962" s="31"/>
      <c r="G1962" s="31"/>
      <c r="H1962" s="33"/>
      <c r="I1962" s="16"/>
      <c r="J1962" s="34"/>
      <c r="K1962" s="34"/>
      <c r="L1962" s="35"/>
      <c r="M1962" s="36"/>
      <c r="N1962" s="37"/>
      <c r="O1962" s="37"/>
      <c r="P1962" s="37"/>
      <c r="Q1962" s="38"/>
      <c r="R1962" s="38"/>
      <c r="S1962" s="37"/>
      <c r="T1962" s="39"/>
      <c r="U1962" s="39"/>
      <c r="V1962" s="40"/>
      <c r="X1962" t="str">
        <f>IF(('1 - Cover page'!$B$9-M1962)&lt;6,"&lt;=5 Days","&gt;5 Days")</f>
        <v>&lt;=5 Days</v>
      </c>
      <c r="Y1962" t="str">
        <f>IF(('1 - Cover page'!$B$9-M1962)=0,"0", IF(('1 - Cover page'!$B$9-M1962)= 1,"1", IF(('1 - Cover page'!$B$9-M1962)= 2,"2", IF(('1 - Cover page'!$B$9-M1962)= 3,"3", IF(('1 - Cover page'!$B$9-M1962)= 4,"4", IF(('1 - Cover page'!$B$9-M1962)= 5,"5", IF(('1 - Cover page'!$B$9-M1962)= 6,"6", IF(('1 - Cover page'!$B$9-M1962)= 7,"7", IF(('1 - Cover page'!$B$9-M1962)= 8,"8", IF(('1 - Cover page'!$B$9-M1962)= 9,"9", IF(('1 - Cover page'!$B$9-M1962)= 10,"10", IF(('1 - Cover page'!$B$9-M1962)= 11,"11", IF(('1 - Cover page'!$B$9-M1962)= 12,"12", IF(('1 - Cover page'!$B$9-M1962)= 13,"13", IF(('1 - Cover page'!$B$9-M1962)= 14,"14", IF(('1 - Cover page'!$B$9-M1962)= 15,"15",  ""))))))))))))))))</f>
        <v>0</v>
      </c>
      <c r="Z1962" t="str">
        <f>IF(('1 - Cover page'!$B$9-I1962)=0,"0", IF(('1 - Cover page'!$B$9-I1962)= 1,"1", IF(('1 - Cover page'!$B$9-I1962)= 2,"2", IF(('1 - Cover page'!$B$9-I1962)= 3,"3", IF(('1 - Cover page'!$B$9-I1962)= 4,"4", IF(('1 - Cover page'!$B$9-I1962)= 5,"5", IF(('1 - Cover page'!$B$9-I1962)= 6,"6", IF(('1 - Cover page'!$B$9-I1962)= 7,"7", IF(('1 - Cover page'!$B$9-I1962)= 8,"8", IF(('1 - Cover page'!$B$9-I1962)= 9,"9", IF(('1 - Cover page'!$B$9-I1962)= 10,"10", IF(('1 - Cover page'!$B$9-I1962)= 11,"11", IF(('1 - Cover page'!$B$9-I1962)= 12,"12", IF(('1 - Cover page'!$B$9-I1962)= 13,"13", IF(('1 - Cover page'!$B$9-I1962)= 14,"14", IF(('1 - Cover page'!$B$9-I1962)= 15,"15",  ""))))))))))))))))</f>
        <v>0</v>
      </c>
      <c r="AA1962" t="e">
        <f>VLOOKUP(E1962,'Age group'!$A$2:$B$7,2,TRUE)</f>
        <v>#N/A</v>
      </c>
    </row>
    <row r="1963" spans="1:27" ht="12.75" x14ac:dyDescent="0.2">
      <c r="A1963" s="30">
        <v>1960</v>
      </c>
      <c r="B1963" s="31"/>
      <c r="C1963" s="31"/>
      <c r="D1963" s="32"/>
      <c r="E1963" s="104"/>
      <c r="F1963" s="31"/>
      <c r="G1963" s="31"/>
      <c r="H1963" s="33"/>
      <c r="I1963" s="16"/>
      <c r="J1963" s="34"/>
      <c r="K1963" s="34"/>
      <c r="L1963" s="35"/>
      <c r="M1963" s="36"/>
      <c r="N1963" s="37"/>
      <c r="O1963" s="37"/>
      <c r="P1963" s="37"/>
      <c r="Q1963" s="38"/>
      <c r="R1963" s="38"/>
      <c r="S1963" s="37"/>
      <c r="T1963" s="39"/>
      <c r="U1963" s="39"/>
      <c r="V1963" s="40"/>
      <c r="X1963" t="str">
        <f>IF(('1 - Cover page'!$B$9-M1963)&lt;6,"&lt;=5 Days","&gt;5 Days")</f>
        <v>&lt;=5 Days</v>
      </c>
      <c r="Y1963" t="str">
        <f>IF(('1 - Cover page'!$B$9-M1963)=0,"0", IF(('1 - Cover page'!$B$9-M1963)= 1,"1", IF(('1 - Cover page'!$B$9-M1963)= 2,"2", IF(('1 - Cover page'!$B$9-M1963)= 3,"3", IF(('1 - Cover page'!$B$9-M1963)= 4,"4", IF(('1 - Cover page'!$B$9-M1963)= 5,"5", IF(('1 - Cover page'!$B$9-M1963)= 6,"6", IF(('1 - Cover page'!$B$9-M1963)= 7,"7", IF(('1 - Cover page'!$B$9-M1963)= 8,"8", IF(('1 - Cover page'!$B$9-M1963)= 9,"9", IF(('1 - Cover page'!$B$9-M1963)= 10,"10", IF(('1 - Cover page'!$B$9-M1963)= 11,"11", IF(('1 - Cover page'!$B$9-M1963)= 12,"12", IF(('1 - Cover page'!$B$9-M1963)= 13,"13", IF(('1 - Cover page'!$B$9-M1963)= 14,"14", IF(('1 - Cover page'!$B$9-M1963)= 15,"15",  ""))))))))))))))))</f>
        <v>0</v>
      </c>
      <c r="Z1963" t="str">
        <f>IF(('1 - Cover page'!$B$9-I1963)=0,"0", IF(('1 - Cover page'!$B$9-I1963)= 1,"1", IF(('1 - Cover page'!$B$9-I1963)= 2,"2", IF(('1 - Cover page'!$B$9-I1963)= 3,"3", IF(('1 - Cover page'!$B$9-I1963)= 4,"4", IF(('1 - Cover page'!$B$9-I1963)= 5,"5", IF(('1 - Cover page'!$B$9-I1963)= 6,"6", IF(('1 - Cover page'!$B$9-I1963)= 7,"7", IF(('1 - Cover page'!$B$9-I1963)= 8,"8", IF(('1 - Cover page'!$B$9-I1963)= 9,"9", IF(('1 - Cover page'!$B$9-I1963)= 10,"10", IF(('1 - Cover page'!$B$9-I1963)= 11,"11", IF(('1 - Cover page'!$B$9-I1963)= 12,"12", IF(('1 - Cover page'!$B$9-I1963)= 13,"13", IF(('1 - Cover page'!$B$9-I1963)= 14,"14", IF(('1 - Cover page'!$B$9-I1963)= 15,"15",  ""))))))))))))))))</f>
        <v>0</v>
      </c>
      <c r="AA1963" t="e">
        <f>VLOOKUP(E1963,'Age group'!$A$2:$B$7,2,TRUE)</f>
        <v>#N/A</v>
      </c>
    </row>
    <row r="1964" spans="1:27" ht="12.75" x14ac:dyDescent="0.2">
      <c r="A1964" s="30">
        <v>1961</v>
      </c>
      <c r="B1964" s="31"/>
      <c r="C1964" s="31"/>
      <c r="D1964" s="32"/>
      <c r="E1964" s="104"/>
      <c r="F1964" s="31"/>
      <c r="G1964" s="31"/>
      <c r="H1964" s="33"/>
      <c r="I1964" s="16"/>
      <c r="J1964" s="34"/>
      <c r="K1964" s="34"/>
      <c r="L1964" s="35"/>
      <c r="M1964" s="36"/>
      <c r="N1964" s="37"/>
      <c r="O1964" s="37"/>
      <c r="P1964" s="37"/>
      <c r="Q1964" s="38"/>
      <c r="R1964" s="38"/>
      <c r="S1964" s="37"/>
      <c r="T1964" s="39"/>
      <c r="U1964" s="39"/>
      <c r="V1964" s="40"/>
      <c r="X1964" t="str">
        <f>IF(('1 - Cover page'!$B$9-M1964)&lt;6,"&lt;=5 Days","&gt;5 Days")</f>
        <v>&lt;=5 Days</v>
      </c>
      <c r="Y1964" t="str">
        <f>IF(('1 - Cover page'!$B$9-M1964)=0,"0", IF(('1 - Cover page'!$B$9-M1964)= 1,"1", IF(('1 - Cover page'!$B$9-M1964)= 2,"2", IF(('1 - Cover page'!$B$9-M1964)= 3,"3", IF(('1 - Cover page'!$B$9-M1964)= 4,"4", IF(('1 - Cover page'!$B$9-M1964)= 5,"5", IF(('1 - Cover page'!$B$9-M1964)= 6,"6", IF(('1 - Cover page'!$B$9-M1964)= 7,"7", IF(('1 - Cover page'!$B$9-M1964)= 8,"8", IF(('1 - Cover page'!$B$9-M1964)= 9,"9", IF(('1 - Cover page'!$B$9-M1964)= 10,"10", IF(('1 - Cover page'!$B$9-M1964)= 11,"11", IF(('1 - Cover page'!$B$9-M1964)= 12,"12", IF(('1 - Cover page'!$B$9-M1964)= 13,"13", IF(('1 - Cover page'!$B$9-M1964)= 14,"14", IF(('1 - Cover page'!$B$9-M1964)= 15,"15",  ""))))))))))))))))</f>
        <v>0</v>
      </c>
      <c r="Z1964" t="str">
        <f>IF(('1 - Cover page'!$B$9-I1964)=0,"0", IF(('1 - Cover page'!$B$9-I1964)= 1,"1", IF(('1 - Cover page'!$B$9-I1964)= 2,"2", IF(('1 - Cover page'!$B$9-I1964)= 3,"3", IF(('1 - Cover page'!$B$9-I1964)= 4,"4", IF(('1 - Cover page'!$B$9-I1964)= 5,"5", IF(('1 - Cover page'!$B$9-I1964)= 6,"6", IF(('1 - Cover page'!$B$9-I1964)= 7,"7", IF(('1 - Cover page'!$B$9-I1964)= 8,"8", IF(('1 - Cover page'!$B$9-I1964)= 9,"9", IF(('1 - Cover page'!$B$9-I1964)= 10,"10", IF(('1 - Cover page'!$B$9-I1964)= 11,"11", IF(('1 - Cover page'!$B$9-I1964)= 12,"12", IF(('1 - Cover page'!$B$9-I1964)= 13,"13", IF(('1 - Cover page'!$B$9-I1964)= 14,"14", IF(('1 - Cover page'!$B$9-I1964)= 15,"15",  ""))))))))))))))))</f>
        <v>0</v>
      </c>
      <c r="AA1964" t="e">
        <f>VLOOKUP(E1964,'Age group'!$A$2:$B$7,2,TRUE)</f>
        <v>#N/A</v>
      </c>
    </row>
    <row r="1965" spans="1:27" ht="12.75" x14ac:dyDescent="0.2">
      <c r="A1965" s="30">
        <v>1962</v>
      </c>
      <c r="B1965" s="31"/>
      <c r="C1965" s="31"/>
      <c r="D1965" s="32"/>
      <c r="E1965" s="104"/>
      <c r="F1965" s="31"/>
      <c r="G1965" s="31"/>
      <c r="H1965" s="33"/>
      <c r="I1965" s="16"/>
      <c r="J1965" s="34"/>
      <c r="K1965" s="34"/>
      <c r="L1965" s="35"/>
      <c r="M1965" s="36"/>
      <c r="N1965" s="37"/>
      <c r="O1965" s="37"/>
      <c r="P1965" s="37"/>
      <c r="Q1965" s="38"/>
      <c r="R1965" s="38"/>
      <c r="S1965" s="37"/>
      <c r="T1965" s="39"/>
      <c r="U1965" s="39"/>
      <c r="V1965" s="40"/>
      <c r="X1965" t="str">
        <f>IF(('1 - Cover page'!$B$9-M1965)&lt;6,"&lt;=5 Days","&gt;5 Days")</f>
        <v>&lt;=5 Days</v>
      </c>
      <c r="Y1965" t="str">
        <f>IF(('1 - Cover page'!$B$9-M1965)=0,"0", IF(('1 - Cover page'!$B$9-M1965)= 1,"1", IF(('1 - Cover page'!$B$9-M1965)= 2,"2", IF(('1 - Cover page'!$B$9-M1965)= 3,"3", IF(('1 - Cover page'!$B$9-M1965)= 4,"4", IF(('1 - Cover page'!$B$9-M1965)= 5,"5", IF(('1 - Cover page'!$B$9-M1965)= 6,"6", IF(('1 - Cover page'!$B$9-M1965)= 7,"7", IF(('1 - Cover page'!$B$9-M1965)= 8,"8", IF(('1 - Cover page'!$B$9-M1965)= 9,"9", IF(('1 - Cover page'!$B$9-M1965)= 10,"10", IF(('1 - Cover page'!$B$9-M1965)= 11,"11", IF(('1 - Cover page'!$B$9-M1965)= 12,"12", IF(('1 - Cover page'!$B$9-M1965)= 13,"13", IF(('1 - Cover page'!$B$9-M1965)= 14,"14", IF(('1 - Cover page'!$B$9-M1965)= 15,"15",  ""))))))))))))))))</f>
        <v>0</v>
      </c>
      <c r="Z1965" t="str">
        <f>IF(('1 - Cover page'!$B$9-I1965)=0,"0", IF(('1 - Cover page'!$B$9-I1965)= 1,"1", IF(('1 - Cover page'!$B$9-I1965)= 2,"2", IF(('1 - Cover page'!$B$9-I1965)= 3,"3", IF(('1 - Cover page'!$B$9-I1965)= 4,"4", IF(('1 - Cover page'!$B$9-I1965)= 5,"5", IF(('1 - Cover page'!$B$9-I1965)= 6,"6", IF(('1 - Cover page'!$B$9-I1965)= 7,"7", IF(('1 - Cover page'!$B$9-I1965)= 8,"8", IF(('1 - Cover page'!$B$9-I1965)= 9,"9", IF(('1 - Cover page'!$B$9-I1965)= 10,"10", IF(('1 - Cover page'!$B$9-I1965)= 11,"11", IF(('1 - Cover page'!$B$9-I1965)= 12,"12", IF(('1 - Cover page'!$B$9-I1965)= 13,"13", IF(('1 - Cover page'!$B$9-I1965)= 14,"14", IF(('1 - Cover page'!$B$9-I1965)= 15,"15",  ""))))))))))))))))</f>
        <v>0</v>
      </c>
      <c r="AA1965" t="e">
        <f>VLOOKUP(E1965,'Age group'!$A$2:$B$7,2,TRUE)</f>
        <v>#N/A</v>
      </c>
    </row>
    <row r="1966" spans="1:27" ht="12.75" x14ac:dyDescent="0.2">
      <c r="A1966" s="30">
        <v>1963</v>
      </c>
      <c r="B1966" s="31"/>
      <c r="C1966" s="31"/>
      <c r="D1966" s="32"/>
      <c r="E1966" s="104"/>
      <c r="F1966" s="31"/>
      <c r="G1966" s="31"/>
      <c r="H1966" s="33"/>
      <c r="I1966" s="16"/>
      <c r="J1966" s="34"/>
      <c r="K1966" s="34"/>
      <c r="L1966" s="35"/>
      <c r="M1966" s="36"/>
      <c r="N1966" s="37"/>
      <c r="O1966" s="37"/>
      <c r="P1966" s="37"/>
      <c r="Q1966" s="38"/>
      <c r="R1966" s="38"/>
      <c r="S1966" s="37"/>
      <c r="T1966" s="39"/>
      <c r="U1966" s="39"/>
      <c r="V1966" s="40"/>
      <c r="X1966" t="str">
        <f>IF(('1 - Cover page'!$B$9-M1966)&lt;6,"&lt;=5 Days","&gt;5 Days")</f>
        <v>&lt;=5 Days</v>
      </c>
      <c r="Y1966" t="str">
        <f>IF(('1 - Cover page'!$B$9-M1966)=0,"0", IF(('1 - Cover page'!$B$9-M1966)= 1,"1", IF(('1 - Cover page'!$B$9-M1966)= 2,"2", IF(('1 - Cover page'!$B$9-M1966)= 3,"3", IF(('1 - Cover page'!$B$9-M1966)= 4,"4", IF(('1 - Cover page'!$B$9-M1966)= 5,"5", IF(('1 - Cover page'!$B$9-M1966)= 6,"6", IF(('1 - Cover page'!$B$9-M1966)= 7,"7", IF(('1 - Cover page'!$B$9-M1966)= 8,"8", IF(('1 - Cover page'!$B$9-M1966)= 9,"9", IF(('1 - Cover page'!$B$9-M1966)= 10,"10", IF(('1 - Cover page'!$B$9-M1966)= 11,"11", IF(('1 - Cover page'!$B$9-M1966)= 12,"12", IF(('1 - Cover page'!$B$9-M1966)= 13,"13", IF(('1 - Cover page'!$B$9-M1966)= 14,"14", IF(('1 - Cover page'!$B$9-M1966)= 15,"15",  ""))))))))))))))))</f>
        <v>0</v>
      </c>
      <c r="Z1966" t="str">
        <f>IF(('1 - Cover page'!$B$9-I1966)=0,"0", IF(('1 - Cover page'!$B$9-I1966)= 1,"1", IF(('1 - Cover page'!$B$9-I1966)= 2,"2", IF(('1 - Cover page'!$B$9-I1966)= 3,"3", IF(('1 - Cover page'!$B$9-I1966)= 4,"4", IF(('1 - Cover page'!$B$9-I1966)= 5,"5", IF(('1 - Cover page'!$B$9-I1966)= 6,"6", IF(('1 - Cover page'!$B$9-I1966)= 7,"7", IF(('1 - Cover page'!$B$9-I1966)= 8,"8", IF(('1 - Cover page'!$B$9-I1966)= 9,"9", IF(('1 - Cover page'!$B$9-I1966)= 10,"10", IF(('1 - Cover page'!$B$9-I1966)= 11,"11", IF(('1 - Cover page'!$B$9-I1966)= 12,"12", IF(('1 - Cover page'!$B$9-I1966)= 13,"13", IF(('1 - Cover page'!$B$9-I1966)= 14,"14", IF(('1 - Cover page'!$B$9-I1966)= 15,"15",  ""))))))))))))))))</f>
        <v>0</v>
      </c>
      <c r="AA1966" t="e">
        <f>VLOOKUP(E1966,'Age group'!$A$2:$B$7,2,TRUE)</f>
        <v>#N/A</v>
      </c>
    </row>
    <row r="1967" spans="1:27" ht="12.75" x14ac:dyDescent="0.2">
      <c r="A1967" s="30">
        <v>1964</v>
      </c>
      <c r="B1967" s="31"/>
      <c r="C1967" s="31"/>
      <c r="D1967" s="32"/>
      <c r="E1967" s="104"/>
      <c r="F1967" s="31"/>
      <c r="G1967" s="31"/>
      <c r="H1967" s="33"/>
      <c r="I1967" s="16"/>
      <c r="J1967" s="34"/>
      <c r="K1967" s="34"/>
      <c r="L1967" s="35"/>
      <c r="M1967" s="36"/>
      <c r="N1967" s="37"/>
      <c r="O1967" s="37"/>
      <c r="P1967" s="37"/>
      <c r="Q1967" s="38"/>
      <c r="R1967" s="38"/>
      <c r="S1967" s="37"/>
      <c r="T1967" s="39"/>
      <c r="U1967" s="39"/>
      <c r="V1967" s="40"/>
      <c r="X1967" t="str">
        <f>IF(('1 - Cover page'!$B$9-M1967)&lt;6,"&lt;=5 Days","&gt;5 Days")</f>
        <v>&lt;=5 Days</v>
      </c>
      <c r="Y1967" t="str">
        <f>IF(('1 - Cover page'!$B$9-M1967)=0,"0", IF(('1 - Cover page'!$B$9-M1967)= 1,"1", IF(('1 - Cover page'!$B$9-M1967)= 2,"2", IF(('1 - Cover page'!$B$9-M1967)= 3,"3", IF(('1 - Cover page'!$B$9-M1967)= 4,"4", IF(('1 - Cover page'!$B$9-M1967)= 5,"5", IF(('1 - Cover page'!$B$9-M1967)= 6,"6", IF(('1 - Cover page'!$B$9-M1967)= 7,"7", IF(('1 - Cover page'!$B$9-M1967)= 8,"8", IF(('1 - Cover page'!$B$9-M1967)= 9,"9", IF(('1 - Cover page'!$B$9-M1967)= 10,"10", IF(('1 - Cover page'!$B$9-M1967)= 11,"11", IF(('1 - Cover page'!$B$9-M1967)= 12,"12", IF(('1 - Cover page'!$B$9-M1967)= 13,"13", IF(('1 - Cover page'!$B$9-M1967)= 14,"14", IF(('1 - Cover page'!$B$9-M1967)= 15,"15",  ""))))))))))))))))</f>
        <v>0</v>
      </c>
      <c r="Z1967" t="str">
        <f>IF(('1 - Cover page'!$B$9-I1967)=0,"0", IF(('1 - Cover page'!$B$9-I1967)= 1,"1", IF(('1 - Cover page'!$B$9-I1967)= 2,"2", IF(('1 - Cover page'!$B$9-I1967)= 3,"3", IF(('1 - Cover page'!$B$9-I1967)= 4,"4", IF(('1 - Cover page'!$B$9-I1967)= 5,"5", IF(('1 - Cover page'!$B$9-I1967)= 6,"6", IF(('1 - Cover page'!$B$9-I1967)= 7,"7", IF(('1 - Cover page'!$B$9-I1967)= 8,"8", IF(('1 - Cover page'!$B$9-I1967)= 9,"9", IF(('1 - Cover page'!$B$9-I1967)= 10,"10", IF(('1 - Cover page'!$B$9-I1967)= 11,"11", IF(('1 - Cover page'!$B$9-I1967)= 12,"12", IF(('1 - Cover page'!$B$9-I1967)= 13,"13", IF(('1 - Cover page'!$B$9-I1967)= 14,"14", IF(('1 - Cover page'!$B$9-I1967)= 15,"15",  ""))))))))))))))))</f>
        <v>0</v>
      </c>
      <c r="AA1967" t="e">
        <f>VLOOKUP(E1967,'Age group'!$A$2:$B$7,2,TRUE)</f>
        <v>#N/A</v>
      </c>
    </row>
    <row r="1968" spans="1:27" ht="12.75" x14ac:dyDescent="0.2">
      <c r="A1968" s="30">
        <v>1965</v>
      </c>
      <c r="B1968" s="31"/>
      <c r="C1968" s="31"/>
      <c r="D1968" s="32"/>
      <c r="E1968" s="104"/>
      <c r="F1968" s="31"/>
      <c r="G1968" s="31"/>
      <c r="H1968" s="33"/>
      <c r="I1968" s="16"/>
      <c r="J1968" s="34"/>
      <c r="K1968" s="34"/>
      <c r="L1968" s="35"/>
      <c r="M1968" s="36"/>
      <c r="N1968" s="37"/>
      <c r="O1968" s="37"/>
      <c r="P1968" s="37"/>
      <c r="Q1968" s="38"/>
      <c r="R1968" s="38"/>
      <c r="S1968" s="37"/>
      <c r="T1968" s="39"/>
      <c r="U1968" s="39"/>
      <c r="V1968" s="40"/>
      <c r="X1968" t="str">
        <f>IF(('1 - Cover page'!$B$9-M1968)&lt;6,"&lt;=5 Days","&gt;5 Days")</f>
        <v>&lt;=5 Days</v>
      </c>
      <c r="Y1968" t="str">
        <f>IF(('1 - Cover page'!$B$9-M1968)=0,"0", IF(('1 - Cover page'!$B$9-M1968)= 1,"1", IF(('1 - Cover page'!$B$9-M1968)= 2,"2", IF(('1 - Cover page'!$B$9-M1968)= 3,"3", IF(('1 - Cover page'!$B$9-M1968)= 4,"4", IF(('1 - Cover page'!$B$9-M1968)= 5,"5", IF(('1 - Cover page'!$B$9-M1968)= 6,"6", IF(('1 - Cover page'!$B$9-M1968)= 7,"7", IF(('1 - Cover page'!$B$9-M1968)= 8,"8", IF(('1 - Cover page'!$B$9-M1968)= 9,"9", IF(('1 - Cover page'!$B$9-M1968)= 10,"10", IF(('1 - Cover page'!$B$9-M1968)= 11,"11", IF(('1 - Cover page'!$B$9-M1968)= 12,"12", IF(('1 - Cover page'!$B$9-M1968)= 13,"13", IF(('1 - Cover page'!$B$9-M1968)= 14,"14", IF(('1 - Cover page'!$B$9-M1968)= 15,"15",  ""))))))))))))))))</f>
        <v>0</v>
      </c>
      <c r="Z1968" t="str">
        <f>IF(('1 - Cover page'!$B$9-I1968)=0,"0", IF(('1 - Cover page'!$B$9-I1968)= 1,"1", IF(('1 - Cover page'!$B$9-I1968)= 2,"2", IF(('1 - Cover page'!$B$9-I1968)= 3,"3", IF(('1 - Cover page'!$B$9-I1968)= 4,"4", IF(('1 - Cover page'!$B$9-I1968)= 5,"5", IF(('1 - Cover page'!$B$9-I1968)= 6,"6", IF(('1 - Cover page'!$B$9-I1968)= 7,"7", IF(('1 - Cover page'!$B$9-I1968)= 8,"8", IF(('1 - Cover page'!$B$9-I1968)= 9,"9", IF(('1 - Cover page'!$B$9-I1968)= 10,"10", IF(('1 - Cover page'!$B$9-I1968)= 11,"11", IF(('1 - Cover page'!$B$9-I1968)= 12,"12", IF(('1 - Cover page'!$B$9-I1968)= 13,"13", IF(('1 - Cover page'!$B$9-I1968)= 14,"14", IF(('1 - Cover page'!$B$9-I1968)= 15,"15",  ""))))))))))))))))</f>
        <v>0</v>
      </c>
      <c r="AA1968" t="e">
        <f>VLOOKUP(E1968,'Age group'!$A$2:$B$7,2,TRUE)</f>
        <v>#N/A</v>
      </c>
    </row>
    <row r="1969" spans="1:27" ht="12.75" x14ac:dyDescent="0.2">
      <c r="A1969" s="30">
        <v>1966</v>
      </c>
      <c r="B1969" s="31"/>
      <c r="C1969" s="31"/>
      <c r="D1969" s="32"/>
      <c r="E1969" s="104"/>
      <c r="F1969" s="31"/>
      <c r="G1969" s="31"/>
      <c r="H1969" s="33"/>
      <c r="I1969" s="16"/>
      <c r="J1969" s="34"/>
      <c r="K1969" s="34"/>
      <c r="L1969" s="35"/>
      <c r="M1969" s="36"/>
      <c r="N1969" s="37"/>
      <c r="O1969" s="37"/>
      <c r="P1969" s="37"/>
      <c r="Q1969" s="38"/>
      <c r="R1969" s="38"/>
      <c r="S1969" s="37"/>
      <c r="T1969" s="39"/>
      <c r="U1969" s="39"/>
      <c r="V1969" s="40"/>
      <c r="X1969" t="str">
        <f>IF(('1 - Cover page'!$B$9-M1969)&lt;6,"&lt;=5 Days","&gt;5 Days")</f>
        <v>&lt;=5 Days</v>
      </c>
      <c r="Y1969" t="str">
        <f>IF(('1 - Cover page'!$B$9-M1969)=0,"0", IF(('1 - Cover page'!$B$9-M1969)= 1,"1", IF(('1 - Cover page'!$B$9-M1969)= 2,"2", IF(('1 - Cover page'!$B$9-M1969)= 3,"3", IF(('1 - Cover page'!$B$9-M1969)= 4,"4", IF(('1 - Cover page'!$B$9-M1969)= 5,"5", IF(('1 - Cover page'!$B$9-M1969)= 6,"6", IF(('1 - Cover page'!$B$9-M1969)= 7,"7", IF(('1 - Cover page'!$B$9-M1969)= 8,"8", IF(('1 - Cover page'!$B$9-M1969)= 9,"9", IF(('1 - Cover page'!$B$9-M1969)= 10,"10", IF(('1 - Cover page'!$B$9-M1969)= 11,"11", IF(('1 - Cover page'!$B$9-M1969)= 12,"12", IF(('1 - Cover page'!$B$9-M1969)= 13,"13", IF(('1 - Cover page'!$B$9-M1969)= 14,"14", IF(('1 - Cover page'!$B$9-M1969)= 15,"15",  ""))))))))))))))))</f>
        <v>0</v>
      </c>
      <c r="Z1969" t="str">
        <f>IF(('1 - Cover page'!$B$9-I1969)=0,"0", IF(('1 - Cover page'!$B$9-I1969)= 1,"1", IF(('1 - Cover page'!$B$9-I1969)= 2,"2", IF(('1 - Cover page'!$B$9-I1969)= 3,"3", IF(('1 - Cover page'!$B$9-I1969)= 4,"4", IF(('1 - Cover page'!$B$9-I1969)= 5,"5", IF(('1 - Cover page'!$B$9-I1969)= 6,"6", IF(('1 - Cover page'!$B$9-I1969)= 7,"7", IF(('1 - Cover page'!$B$9-I1969)= 8,"8", IF(('1 - Cover page'!$B$9-I1969)= 9,"9", IF(('1 - Cover page'!$B$9-I1969)= 10,"10", IF(('1 - Cover page'!$B$9-I1969)= 11,"11", IF(('1 - Cover page'!$B$9-I1969)= 12,"12", IF(('1 - Cover page'!$B$9-I1969)= 13,"13", IF(('1 - Cover page'!$B$9-I1969)= 14,"14", IF(('1 - Cover page'!$B$9-I1969)= 15,"15",  ""))))))))))))))))</f>
        <v>0</v>
      </c>
      <c r="AA1969" t="e">
        <f>VLOOKUP(E1969,'Age group'!$A$2:$B$7,2,TRUE)</f>
        <v>#N/A</v>
      </c>
    </row>
    <row r="1970" spans="1:27" ht="12.75" x14ac:dyDescent="0.2">
      <c r="A1970" s="30">
        <v>1967</v>
      </c>
      <c r="B1970" s="31"/>
      <c r="C1970" s="31"/>
      <c r="D1970" s="32"/>
      <c r="E1970" s="104"/>
      <c r="F1970" s="31"/>
      <c r="G1970" s="31"/>
      <c r="H1970" s="33"/>
      <c r="I1970" s="16"/>
      <c r="J1970" s="34"/>
      <c r="K1970" s="34"/>
      <c r="L1970" s="35"/>
      <c r="M1970" s="36"/>
      <c r="N1970" s="37"/>
      <c r="O1970" s="37"/>
      <c r="P1970" s="37"/>
      <c r="Q1970" s="38"/>
      <c r="R1970" s="38"/>
      <c r="S1970" s="37"/>
      <c r="T1970" s="39"/>
      <c r="U1970" s="39"/>
      <c r="V1970" s="40"/>
      <c r="X1970" t="str">
        <f>IF(('1 - Cover page'!$B$9-M1970)&lt;6,"&lt;=5 Days","&gt;5 Days")</f>
        <v>&lt;=5 Days</v>
      </c>
      <c r="Y1970" t="str">
        <f>IF(('1 - Cover page'!$B$9-M1970)=0,"0", IF(('1 - Cover page'!$B$9-M1970)= 1,"1", IF(('1 - Cover page'!$B$9-M1970)= 2,"2", IF(('1 - Cover page'!$B$9-M1970)= 3,"3", IF(('1 - Cover page'!$B$9-M1970)= 4,"4", IF(('1 - Cover page'!$B$9-M1970)= 5,"5", IF(('1 - Cover page'!$B$9-M1970)= 6,"6", IF(('1 - Cover page'!$B$9-M1970)= 7,"7", IF(('1 - Cover page'!$B$9-M1970)= 8,"8", IF(('1 - Cover page'!$B$9-M1970)= 9,"9", IF(('1 - Cover page'!$B$9-M1970)= 10,"10", IF(('1 - Cover page'!$B$9-M1970)= 11,"11", IF(('1 - Cover page'!$B$9-M1970)= 12,"12", IF(('1 - Cover page'!$B$9-M1970)= 13,"13", IF(('1 - Cover page'!$B$9-M1970)= 14,"14", IF(('1 - Cover page'!$B$9-M1970)= 15,"15",  ""))))))))))))))))</f>
        <v>0</v>
      </c>
      <c r="Z1970" t="str">
        <f>IF(('1 - Cover page'!$B$9-I1970)=0,"0", IF(('1 - Cover page'!$B$9-I1970)= 1,"1", IF(('1 - Cover page'!$B$9-I1970)= 2,"2", IF(('1 - Cover page'!$B$9-I1970)= 3,"3", IF(('1 - Cover page'!$B$9-I1970)= 4,"4", IF(('1 - Cover page'!$B$9-I1970)= 5,"5", IF(('1 - Cover page'!$B$9-I1970)= 6,"6", IF(('1 - Cover page'!$B$9-I1970)= 7,"7", IF(('1 - Cover page'!$B$9-I1970)= 8,"8", IF(('1 - Cover page'!$B$9-I1970)= 9,"9", IF(('1 - Cover page'!$B$9-I1970)= 10,"10", IF(('1 - Cover page'!$B$9-I1970)= 11,"11", IF(('1 - Cover page'!$B$9-I1970)= 12,"12", IF(('1 - Cover page'!$B$9-I1970)= 13,"13", IF(('1 - Cover page'!$B$9-I1970)= 14,"14", IF(('1 - Cover page'!$B$9-I1970)= 15,"15",  ""))))))))))))))))</f>
        <v>0</v>
      </c>
      <c r="AA1970" t="e">
        <f>VLOOKUP(E1970,'Age group'!$A$2:$B$7,2,TRUE)</f>
        <v>#N/A</v>
      </c>
    </row>
    <row r="1971" spans="1:27" ht="12.75" x14ac:dyDescent="0.2">
      <c r="A1971" s="30">
        <v>1968</v>
      </c>
      <c r="B1971" s="31"/>
      <c r="C1971" s="31"/>
      <c r="D1971" s="32"/>
      <c r="E1971" s="104"/>
      <c r="F1971" s="31"/>
      <c r="G1971" s="31"/>
      <c r="H1971" s="33"/>
      <c r="I1971" s="16"/>
      <c r="J1971" s="34"/>
      <c r="K1971" s="34"/>
      <c r="L1971" s="35"/>
      <c r="M1971" s="36"/>
      <c r="N1971" s="37"/>
      <c r="O1971" s="37"/>
      <c r="P1971" s="37"/>
      <c r="Q1971" s="38"/>
      <c r="R1971" s="38"/>
      <c r="S1971" s="37"/>
      <c r="T1971" s="39"/>
      <c r="U1971" s="39"/>
      <c r="V1971" s="40"/>
      <c r="X1971" t="str">
        <f>IF(('1 - Cover page'!$B$9-M1971)&lt;6,"&lt;=5 Days","&gt;5 Days")</f>
        <v>&lt;=5 Days</v>
      </c>
      <c r="Y1971" t="str">
        <f>IF(('1 - Cover page'!$B$9-M1971)=0,"0", IF(('1 - Cover page'!$B$9-M1971)= 1,"1", IF(('1 - Cover page'!$B$9-M1971)= 2,"2", IF(('1 - Cover page'!$B$9-M1971)= 3,"3", IF(('1 - Cover page'!$B$9-M1971)= 4,"4", IF(('1 - Cover page'!$B$9-M1971)= 5,"5", IF(('1 - Cover page'!$B$9-M1971)= 6,"6", IF(('1 - Cover page'!$B$9-M1971)= 7,"7", IF(('1 - Cover page'!$B$9-M1971)= 8,"8", IF(('1 - Cover page'!$B$9-M1971)= 9,"9", IF(('1 - Cover page'!$B$9-M1971)= 10,"10", IF(('1 - Cover page'!$B$9-M1971)= 11,"11", IF(('1 - Cover page'!$B$9-M1971)= 12,"12", IF(('1 - Cover page'!$B$9-M1971)= 13,"13", IF(('1 - Cover page'!$B$9-M1971)= 14,"14", IF(('1 - Cover page'!$B$9-M1971)= 15,"15",  ""))))))))))))))))</f>
        <v>0</v>
      </c>
      <c r="Z1971" t="str">
        <f>IF(('1 - Cover page'!$B$9-I1971)=0,"0", IF(('1 - Cover page'!$B$9-I1971)= 1,"1", IF(('1 - Cover page'!$B$9-I1971)= 2,"2", IF(('1 - Cover page'!$B$9-I1971)= 3,"3", IF(('1 - Cover page'!$B$9-I1971)= 4,"4", IF(('1 - Cover page'!$B$9-I1971)= 5,"5", IF(('1 - Cover page'!$B$9-I1971)= 6,"6", IF(('1 - Cover page'!$B$9-I1971)= 7,"7", IF(('1 - Cover page'!$B$9-I1971)= 8,"8", IF(('1 - Cover page'!$B$9-I1971)= 9,"9", IF(('1 - Cover page'!$B$9-I1971)= 10,"10", IF(('1 - Cover page'!$B$9-I1971)= 11,"11", IF(('1 - Cover page'!$B$9-I1971)= 12,"12", IF(('1 - Cover page'!$B$9-I1971)= 13,"13", IF(('1 - Cover page'!$B$9-I1971)= 14,"14", IF(('1 - Cover page'!$B$9-I1971)= 15,"15",  ""))))))))))))))))</f>
        <v>0</v>
      </c>
      <c r="AA1971" t="e">
        <f>VLOOKUP(E1971,'Age group'!$A$2:$B$7,2,TRUE)</f>
        <v>#N/A</v>
      </c>
    </row>
    <row r="1972" spans="1:27" ht="12.75" x14ac:dyDescent="0.2">
      <c r="A1972" s="30">
        <v>1969</v>
      </c>
      <c r="B1972" s="31"/>
      <c r="C1972" s="31"/>
      <c r="D1972" s="32"/>
      <c r="E1972" s="104"/>
      <c r="F1972" s="31"/>
      <c r="G1972" s="31"/>
      <c r="H1972" s="33"/>
      <c r="I1972" s="16"/>
      <c r="J1972" s="34"/>
      <c r="K1972" s="34"/>
      <c r="L1972" s="35"/>
      <c r="M1972" s="36"/>
      <c r="N1972" s="37"/>
      <c r="O1972" s="37"/>
      <c r="P1972" s="37"/>
      <c r="Q1972" s="38"/>
      <c r="R1972" s="38"/>
      <c r="S1972" s="37"/>
      <c r="T1972" s="39"/>
      <c r="U1972" s="39"/>
      <c r="V1972" s="40"/>
      <c r="X1972" t="str">
        <f>IF(('1 - Cover page'!$B$9-M1972)&lt;6,"&lt;=5 Days","&gt;5 Days")</f>
        <v>&lt;=5 Days</v>
      </c>
      <c r="Y1972" t="str">
        <f>IF(('1 - Cover page'!$B$9-M1972)=0,"0", IF(('1 - Cover page'!$B$9-M1972)= 1,"1", IF(('1 - Cover page'!$B$9-M1972)= 2,"2", IF(('1 - Cover page'!$B$9-M1972)= 3,"3", IF(('1 - Cover page'!$B$9-M1972)= 4,"4", IF(('1 - Cover page'!$B$9-M1972)= 5,"5", IF(('1 - Cover page'!$B$9-M1972)= 6,"6", IF(('1 - Cover page'!$B$9-M1972)= 7,"7", IF(('1 - Cover page'!$B$9-M1972)= 8,"8", IF(('1 - Cover page'!$B$9-M1972)= 9,"9", IF(('1 - Cover page'!$B$9-M1972)= 10,"10", IF(('1 - Cover page'!$B$9-M1972)= 11,"11", IF(('1 - Cover page'!$B$9-M1972)= 12,"12", IF(('1 - Cover page'!$B$9-M1972)= 13,"13", IF(('1 - Cover page'!$B$9-M1972)= 14,"14", IF(('1 - Cover page'!$B$9-M1972)= 15,"15",  ""))))))))))))))))</f>
        <v>0</v>
      </c>
      <c r="Z1972" t="str">
        <f>IF(('1 - Cover page'!$B$9-I1972)=0,"0", IF(('1 - Cover page'!$B$9-I1972)= 1,"1", IF(('1 - Cover page'!$B$9-I1972)= 2,"2", IF(('1 - Cover page'!$B$9-I1972)= 3,"3", IF(('1 - Cover page'!$B$9-I1972)= 4,"4", IF(('1 - Cover page'!$B$9-I1972)= 5,"5", IF(('1 - Cover page'!$B$9-I1972)= 6,"6", IF(('1 - Cover page'!$B$9-I1972)= 7,"7", IF(('1 - Cover page'!$B$9-I1972)= 8,"8", IF(('1 - Cover page'!$B$9-I1972)= 9,"9", IF(('1 - Cover page'!$B$9-I1972)= 10,"10", IF(('1 - Cover page'!$B$9-I1972)= 11,"11", IF(('1 - Cover page'!$B$9-I1972)= 12,"12", IF(('1 - Cover page'!$B$9-I1972)= 13,"13", IF(('1 - Cover page'!$B$9-I1972)= 14,"14", IF(('1 - Cover page'!$B$9-I1972)= 15,"15",  ""))))))))))))))))</f>
        <v>0</v>
      </c>
      <c r="AA1972" t="e">
        <f>VLOOKUP(E1972,'Age group'!$A$2:$B$7,2,TRUE)</f>
        <v>#N/A</v>
      </c>
    </row>
    <row r="1973" spans="1:27" ht="12.75" x14ac:dyDescent="0.2">
      <c r="A1973" s="30">
        <v>1970</v>
      </c>
      <c r="B1973" s="31"/>
      <c r="C1973" s="31"/>
      <c r="D1973" s="32"/>
      <c r="E1973" s="104"/>
      <c r="F1973" s="31"/>
      <c r="G1973" s="31"/>
      <c r="H1973" s="33"/>
      <c r="I1973" s="16"/>
      <c r="J1973" s="34"/>
      <c r="K1973" s="34"/>
      <c r="L1973" s="35"/>
      <c r="M1973" s="36"/>
      <c r="N1973" s="37"/>
      <c r="O1973" s="37"/>
      <c r="P1973" s="37"/>
      <c r="Q1973" s="38"/>
      <c r="R1973" s="38"/>
      <c r="S1973" s="37"/>
      <c r="T1973" s="39"/>
      <c r="U1973" s="39"/>
      <c r="V1973" s="40"/>
      <c r="X1973" t="str">
        <f>IF(('1 - Cover page'!$B$9-M1973)&lt;6,"&lt;=5 Days","&gt;5 Days")</f>
        <v>&lt;=5 Days</v>
      </c>
      <c r="Y1973" t="str">
        <f>IF(('1 - Cover page'!$B$9-M1973)=0,"0", IF(('1 - Cover page'!$B$9-M1973)= 1,"1", IF(('1 - Cover page'!$B$9-M1973)= 2,"2", IF(('1 - Cover page'!$B$9-M1973)= 3,"3", IF(('1 - Cover page'!$B$9-M1973)= 4,"4", IF(('1 - Cover page'!$B$9-M1973)= 5,"5", IF(('1 - Cover page'!$B$9-M1973)= 6,"6", IF(('1 - Cover page'!$B$9-M1973)= 7,"7", IF(('1 - Cover page'!$B$9-M1973)= 8,"8", IF(('1 - Cover page'!$B$9-M1973)= 9,"9", IF(('1 - Cover page'!$B$9-M1973)= 10,"10", IF(('1 - Cover page'!$B$9-M1973)= 11,"11", IF(('1 - Cover page'!$B$9-M1973)= 12,"12", IF(('1 - Cover page'!$B$9-M1973)= 13,"13", IF(('1 - Cover page'!$B$9-M1973)= 14,"14", IF(('1 - Cover page'!$B$9-M1973)= 15,"15",  ""))))))))))))))))</f>
        <v>0</v>
      </c>
      <c r="Z1973" t="str">
        <f>IF(('1 - Cover page'!$B$9-I1973)=0,"0", IF(('1 - Cover page'!$B$9-I1973)= 1,"1", IF(('1 - Cover page'!$B$9-I1973)= 2,"2", IF(('1 - Cover page'!$B$9-I1973)= 3,"3", IF(('1 - Cover page'!$B$9-I1973)= 4,"4", IF(('1 - Cover page'!$B$9-I1973)= 5,"5", IF(('1 - Cover page'!$B$9-I1973)= 6,"6", IF(('1 - Cover page'!$B$9-I1973)= 7,"7", IF(('1 - Cover page'!$B$9-I1973)= 8,"8", IF(('1 - Cover page'!$B$9-I1973)= 9,"9", IF(('1 - Cover page'!$B$9-I1973)= 10,"10", IF(('1 - Cover page'!$B$9-I1973)= 11,"11", IF(('1 - Cover page'!$B$9-I1973)= 12,"12", IF(('1 - Cover page'!$B$9-I1973)= 13,"13", IF(('1 - Cover page'!$B$9-I1973)= 14,"14", IF(('1 - Cover page'!$B$9-I1973)= 15,"15",  ""))))))))))))))))</f>
        <v>0</v>
      </c>
      <c r="AA1973" t="e">
        <f>VLOOKUP(E1973,'Age group'!$A$2:$B$7,2,TRUE)</f>
        <v>#N/A</v>
      </c>
    </row>
    <row r="1974" spans="1:27" ht="12.75" x14ac:dyDescent="0.2">
      <c r="A1974" s="30">
        <v>1971</v>
      </c>
      <c r="B1974" s="31"/>
      <c r="C1974" s="31"/>
      <c r="D1974" s="32"/>
      <c r="E1974" s="104"/>
      <c r="F1974" s="31"/>
      <c r="G1974" s="31"/>
      <c r="H1974" s="33"/>
      <c r="I1974" s="16"/>
      <c r="J1974" s="34"/>
      <c r="K1974" s="34"/>
      <c r="L1974" s="35"/>
      <c r="M1974" s="36"/>
      <c r="N1974" s="37"/>
      <c r="O1974" s="37"/>
      <c r="P1974" s="37"/>
      <c r="Q1974" s="38"/>
      <c r="R1974" s="38"/>
      <c r="S1974" s="37"/>
      <c r="T1974" s="39"/>
      <c r="U1974" s="39"/>
      <c r="V1974" s="40"/>
      <c r="X1974" t="str">
        <f>IF(('1 - Cover page'!$B$9-M1974)&lt;6,"&lt;=5 Days","&gt;5 Days")</f>
        <v>&lt;=5 Days</v>
      </c>
      <c r="Y1974" t="str">
        <f>IF(('1 - Cover page'!$B$9-M1974)=0,"0", IF(('1 - Cover page'!$B$9-M1974)= 1,"1", IF(('1 - Cover page'!$B$9-M1974)= 2,"2", IF(('1 - Cover page'!$B$9-M1974)= 3,"3", IF(('1 - Cover page'!$B$9-M1974)= 4,"4", IF(('1 - Cover page'!$B$9-M1974)= 5,"5", IF(('1 - Cover page'!$B$9-M1974)= 6,"6", IF(('1 - Cover page'!$B$9-M1974)= 7,"7", IF(('1 - Cover page'!$B$9-M1974)= 8,"8", IF(('1 - Cover page'!$B$9-M1974)= 9,"9", IF(('1 - Cover page'!$B$9-M1974)= 10,"10", IF(('1 - Cover page'!$B$9-M1974)= 11,"11", IF(('1 - Cover page'!$B$9-M1974)= 12,"12", IF(('1 - Cover page'!$B$9-M1974)= 13,"13", IF(('1 - Cover page'!$B$9-M1974)= 14,"14", IF(('1 - Cover page'!$B$9-M1974)= 15,"15",  ""))))))))))))))))</f>
        <v>0</v>
      </c>
      <c r="Z1974" t="str">
        <f>IF(('1 - Cover page'!$B$9-I1974)=0,"0", IF(('1 - Cover page'!$B$9-I1974)= 1,"1", IF(('1 - Cover page'!$B$9-I1974)= 2,"2", IF(('1 - Cover page'!$B$9-I1974)= 3,"3", IF(('1 - Cover page'!$B$9-I1974)= 4,"4", IF(('1 - Cover page'!$B$9-I1974)= 5,"5", IF(('1 - Cover page'!$B$9-I1974)= 6,"6", IF(('1 - Cover page'!$B$9-I1974)= 7,"7", IF(('1 - Cover page'!$B$9-I1974)= 8,"8", IF(('1 - Cover page'!$B$9-I1974)= 9,"9", IF(('1 - Cover page'!$B$9-I1974)= 10,"10", IF(('1 - Cover page'!$B$9-I1974)= 11,"11", IF(('1 - Cover page'!$B$9-I1974)= 12,"12", IF(('1 - Cover page'!$B$9-I1974)= 13,"13", IF(('1 - Cover page'!$B$9-I1974)= 14,"14", IF(('1 - Cover page'!$B$9-I1974)= 15,"15",  ""))))))))))))))))</f>
        <v>0</v>
      </c>
      <c r="AA1974" t="e">
        <f>VLOOKUP(E1974,'Age group'!$A$2:$B$7,2,TRUE)</f>
        <v>#N/A</v>
      </c>
    </row>
    <row r="1975" spans="1:27" ht="12.75" x14ac:dyDescent="0.2">
      <c r="A1975" s="30">
        <v>1972</v>
      </c>
      <c r="B1975" s="31"/>
      <c r="C1975" s="31"/>
      <c r="D1975" s="32"/>
      <c r="E1975" s="104"/>
      <c r="F1975" s="31"/>
      <c r="G1975" s="31"/>
      <c r="H1975" s="33"/>
      <c r="I1975" s="16"/>
      <c r="J1975" s="34"/>
      <c r="K1975" s="34"/>
      <c r="L1975" s="35"/>
      <c r="M1975" s="36"/>
      <c r="N1975" s="37"/>
      <c r="O1975" s="37"/>
      <c r="P1975" s="37"/>
      <c r="Q1975" s="38"/>
      <c r="R1975" s="38"/>
      <c r="S1975" s="37"/>
      <c r="T1975" s="39"/>
      <c r="U1975" s="39"/>
      <c r="V1975" s="40"/>
      <c r="X1975" t="str">
        <f>IF(('1 - Cover page'!$B$9-M1975)&lt;6,"&lt;=5 Days","&gt;5 Days")</f>
        <v>&lt;=5 Days</v>
      </c>
      <c r="Y1975" t="str">
        <f>IF(('1 - Cover page'!$B$9-M1975)=0,"0", IF(('1 - Cover page'!$B$9-M1975)= 1,"1", IF(('1 - Cover page'!$B$9-M1975)= 2,"2", IF(('1 - Cover page'!$B$9-M1975)= 3,"3", IF(('1 - Cover page'!$B$9-M1975)= 4,"4", IF(('1 - Cover page'!$B$9-M1975)= 5,"5", IF(('1 - Cover page'!$B$9-M1975)= 6,"6", IF(('1 - Cover page'!$B$9-M1975)= 7,"7", IF(('1 - Cover page'!$B$9-M1975)= 8,"8", IF(('1 - Cover page'!$B$9-M1975)= 9,"9", IF(('1 - Cover page'!$B$9-M1975)= 10,"10", IF(('1 - Cover page'!$B$9-M1975)= 11,"11", IF(('1 - Cover page'!$B$9-M1975)= 12,"12", IF(('1 - Cover page'!$B$9-M1975)= 13,"13", IF(('1 - Cover page'!$B$9-M1975)= 14,"14", IF(('1 - Cover page'!$B$9-M1975)= 15,"15",  ""))))))))))))))))</f>
        <v>0</v>
      </c>
      <c r="Z1975" t="str">
        <f>IF(('1 - Cover page'!$B$9-I1975)=0,"0", IF(('1 - Cover page'!$B$9-I1975)= 1,"1", IF(('1 - Cover page'!$B$9-I1975)= 2,"2", IF(('1 - Cover page'!$B$9-I1975)= 3,"3", IF(('1 - Cover page'!$B$9-I1975)= 4,"4", IF(('1 - Cover page'!$B$9-I1975)= 5,"5", IF(('1 - Cover page'!$B$9-I1975)= 6,"6", IF(('1 - Cover page'!$B$9-I1975)= 7,"7", IF(('1 - Cover page'!$B$9-I1975)= 8,"8", IF(('1 - Cover page'!$B$9-I1975)= 9,"9", IF(('1 - Cover page'!$B$9-I1975)= 10,"10", IF(('1 - Cover page'!$B$9-I1975)= 11,"11", IF(('1 - Cover page'!$B$9-I1975)= 12,"12", IF(('1 - Cover page'!$B$9-I1975)= 13,"13", IF(('1 - Cover page'!$B$9-I1975)= 14,"14", IF(('1 - Cover page'!$B$9-I1975)= 15,"15",  ""))))))))))))))))</f>
        <v>0</v>
      </c>
      <c r="AA1975" t="e">
        <f>VLOOKUP(E1975,'Age group'!$A$2:$B$7,2,TRUE)</f>
        <v>#N/A</v>
      </c>
    </row>
    <row r="1976" spans="1:27" ht="12.75" x14ac:dyDescent="0.2">
      <c r="A1976" s="30">
        <v>1973</v>
      </c>
      <c r="B1976" s="31"/>
      <c r="C1976" s="31"/>
      <c r="D1976" s="32"/>
      <c r="E1976" s="104"/>
      <c r="F1976" s="31"/>
      <c r="G1976" s="31"/>
      <c r="H1976" s="33"/>
      <c r="I1976" s="16"/>
      <c r="J1976" s="34"/>
      <c r="K1976" s="34"/>
      <c r="L1976" s="35"/>
      <c r="M1976" s="36"/>
      <c r="N1976" s="37"/>
      <c r="O1976" s="37"/>
      <c r="P1976" s="37"/>
      <c r="Q1976" s="38"/>
      <c r="R1976" s="38"/>
      <c r="S1976" s="37"/>
      <c r="T1976" s="39"/>
      <c r="U1976" s="39"/>
      <c r="V1976" s="40"/>
      <c r="X1976" t="str">
        <f>IF(('1 - Cover page'!$B$9-M1976)&lt;6,"&lt;=5 Days","&gt;5 Days")</f>
        <v>&lt;=5 Days</v>
      </c>
      <c r="Y1976" t="str">
        <f>IF(('1 - Cover page'!$B$9-M1976)=0,"0", IF(('1 - Cover page'!$B$9-M1976)= 1,"1", IF(('1 - Cover page'!$B$9-M1976)= 2,"2", IF(('1 - Cover page'!$B$9-M1976)= 3,"3", IF(('1 - Cover page'!$B$9-M1976)= 4,"4", IF(('1 - Cover page'!$B$9-M1976)= 5,"5", IF(('1 - Cover page'!$B$9-M1976)= 6,"6", IF(('1 - Cover page'!$B$9-M1976)= 7,"7", IF(('1 - Cover page'!$B$9-M1976)= 8,"8", IF(('1 - Cover page'!$B$9-M1976)= 9,"9", IF(('1 - Cover page'!$B$9-M1976)= 10,"10", IF(('1 - Cover page'!$B$9-M1976)= 11,"11", IF(('1 - Cover page'!$B$9-M1976)= 12,"12", IF(('1 - Cover page'!$B$9-M1976)= 13,"13", IF(('1 - Cover page'!$B$9-M1976)= 14,"14", IF(('1 - Cover page'!$B$9-M1976)= 15,"15",  ""))))))))))))))))</f>
        <v>0</v>
      </c>
      <c r="Z1976" t="str">
        <f>IF(('1 - Cover page'!$B$9-I1976)=0,"0", IF(('1 - Cover page'!$B$9-I1976)= 1,"1", IF(('1 - Cover page'!$B$9-I1976)= 2,"2", IF(('1 - Cover page'!$B$9-I1976)= 3,"3", IF(('1 - Cover page'!$B$9-I1976)= 4,"4", IF(('1 - Cover page'!$B$9-I1976)= 5,"5", IF(('1 - Cover page'!$B$9-I1976)= 6,"6", IF(('1 - Cover page'!$B$9-I1976)= 7,"7", IF(('1 - Cover page'!$B$9-I1976)= 8,"8", IF(('1 - Cover page'!$B$9-I1976)= 9,"9", IF(('1 - Cover page'!$B$9-I1976)= 10,"10", IF(('1 - Cover page'!$B$9-I1976)= 11,"11", IF(('1 - Cover page'!$B$9-I1976)= 12,"12", IF(('1 - Cover page'!$B$9-I1976)= 13,"13", IF(('1 - Cover page'!$B$9-I1976)= 14,"14", IF(('1 - Cover page'!$B$9-I1976)= 15,"15",  ""))))))))))))))))</f>
        <v>0</v>
      </c>
      <c r="AA1976" t="e">
        <f>VLOOKUP(E1976,'Age group'!$A$2:$B$7,2,TRUE)</f>
        <v>#N/A</v>
      </c>
    </row>
    <row r="1977" spans="1:27" ht="12.75" x14ac:dyDescent="0.2">
      <c r="A1977" s="30">
        <v>1974</v>
      </c>
      <c r="B1977" s="31"/>
      <c r="C1977" s="31"/>
      <c r="D1977" s="32"/>
      <c r="E1977" s="104"/>
      <c r="F1977" s="31"/>
      <c r="G1977" s="31"/>
      <c r="H1977" s="33"/>
      <c r="I1977" s="16"/>
      <c r="J1977" s="34"/>
      <c r="K1977" s="34"/>
      <c r="L1977" s="35"/>
      <c r="M1977" s="36"/>
      <c r="N1977" s="37"/>
      <c r="O1977" s="37"/>
      <c r="P1977" s="37"/>
      <c r="Q1977" s="38"/>
      <c r="R1977" s="38"/>
      <c r="S1977" s="37"/>
      <c r="T1977" s="39"/>
      <c r="U1977" s="39"/>
      <c r="V1977" s="40"/>
      <c r="X1977" t="str">
        <f>IF(('1 - Cover page'!$B$9-M1977)&lt;6,"&lt;=5 Days","&gt;5 Days")</f>
        <v>&lt;=5 Days</v>
      </c>
      <c r="Y1977" t="str">
        <f>IF(('1 - Cover page'!$B$9-M1977)=0,"0", IF(('1 - Cover page'!$B$9-M1977)= 1,"1", IF(('1 - Cover page'!$B$9-M1977)= 2,"2", IF(('1 - Cover page'!$B$9-M1977)= 3,"3", IF(('1 - Cover page'!$B$9-M1977)= 4,"4", IF(('1 - Cover page'!$B$9-M1977)= 5,"5", IF(('1 - Cover page'!$B$9-M1977)= 6,"6", IF(('1 - Cover page'!$B$9-M1977)= 7,"7", IF(('1 - Cover page'!$B$9-M1977)= 8,"8", IF(('1 - Cover page'!$B$9-M1977)= 9,"9", IF(('1 - Cover page'!$B$9-M1977)= 10,"10", IF(('1 - Cover page'!$B$9-M1977)= 11,"11", IF(('1 - Cover page'!$B$9-M1977)= 12,"12", IF(('1 - Cover page'!$B$9-M1977)= 13,"13", IF(('1 - Cover page'!$B$9-M1977)= 14,"14", IF(('1 - Cover page'!$B$9-M1977)= 15,"15",  ""))))))))))))))))</f>
        <v>0</v>
      </c>
      <c r="Z1977" t="str">
        <f>IF(('1 - Cover page'!$B$9-I1977)=0,"0", IF(('1 - Cover page'!$B$9-I1977)= 1,"1", IF(('1 - Cover page'!$B$9-I1977)= 2,"2", IF(('1 - Cover page'!$B$9-I1977)= 3,"3", IF(('1 - Cover page'!$B$9-I1977)= 4,"4", IF(('1 - Cover page'!$B$9-I1977)= 5,"5", IF(('1 - Cover page'!$B$9-I1977)= 6,"6", IF(('1 - Cover page'!$B$9-I1977)= 7,"7", IF(('1 - Cover page'!$B$9-I1977)= 8,"8", IF(('1 - Cover page'!$B$9-I1977)= 9,"9", IF(('1 - Cover page'!$B$9-I1977)= 10,"10", IF(('1 - Cover page'!$B$9-I1977)= 11,"11", IF(('1 - Cover page'!$B$9-I1977)= 12,"12", IF(('1 - Cover page'!$B$9-I1977)= 13,"13", IF(('1 - Cover page'!$B$9-I1977)= 14,"14", IF(('1 - Cover page'!$B$9-I1977)= 15,"15",  ""))))))))))))))))</f>
        <v>0</v>
      </c>
      <c r="AA1977" t="e">
        <f>VLOOKUP(E1977,'Age group'!$A$2:$B$7,2,TRUE)</f>
        <v>#N/A</v>
      </c>
    </row>
    <row r="1978" spans="1:27" ht="12.75" x14ac:dyDescent="0.2">
      <c r="A1978" s="30">
        <v>1975</v>
      </c>
      <c r="B1978" s="31"/>
      <c r="C1978" s="31"/>
      <c r="D1978" s="32"/>
      <c r="E1978" s="104"/>
      <c r="F1978" s="31"/>
      <c r="G1978" s="31"/>
      <c r="H1978" s="33"/>
      <c r="I1978" s="16"/>
      <c r="J1978" s="34"/>
      <c r="K1978" s="34"/>
      <c r="L1978" s="35"/>
      <c r="M1978" s="36"/>
      <c r="N1978" s="37"/>
      <c r="O1978" s="37"/>
      <c r="P1978" s="37"/>
      <c r="Q1978" s="38"/>
      <c r="R1978" s="38"/>
      <c r="S1978" s="37"/>
      <c r="T1978" s="39"/>
      <c r="U1978" s="39"/>
      <c r="V1978" s="40"/>
      <c r="X1978" t="str">
        <f>IF(('1 - Cover page'!$B$9-M1978)&lt;6,"&lt;=5 Days","&gt;5 Days")</f>
        <v>&lt;=5 Days</v>
      </c>
      <c r="Y1978" t="str">
        <f>IF(('1 - Cover page'!$B$9-M1978)=0,"0", IF(('1 - Cover page'!$B$9-M1978)= 1,"1", IF(('1 - Cover page'!$B$9-M1978)= 2,"2", IF(('1 - Cover page'!$B$9-M1978)= 3,"3", IF(('1 - Cover page'!$B$9-M1978)= 4,"4", IF(('1 - Cover page'!$B$9-M1978)= 5,"5", IF(('1 - Cover page'!$B$9-M1978)= 6,"6", IF(('1 - Cover page'!$B$9-M1978)= 7,"7", IF(('1 - Cover page'!$B$9-M1978)= 8,"8", IF(('1 - Cover page'!$B$9-M1978)= 9,"9", IF(('1 - Cover page'!$B$9-M1978)= 10,"10", IF(('1 - Cover page'!$B$9-M1978)= 11,"11", IF(('1 - Cover page'!$B$9-M1978)= 12,"12", IF(('1 - Cover page'!$B$9-M1978)= 13,"13", IF(('1 - Cover page'!$B$9-M1978)= 14,"14", IF(('1 - Cover page'!$B$9-M1978)= 15,"15",  ""))))))))))))))))</f>
        <v>0</v>
      </c>
      <c r="Z1978" t="str">
        <f>IF(('1 - Cover page'!$B$9-I1978)=0,"0", IF(('1 - Cover page'!$B$9-I1978)= 1,"1", IF(('1 - Cover page'!$B$9-I1978)= 2,"2", IF(('1 - Cover page'!$B$9-I1978)= 3,"3", IF(('1 - Cover page'!$B$9-I1978)= 4,"4", IF(('1 - Cover page'!$B$9-I1978)= 5,"5", IF(('1 - Cover page'!$B$9-I1978)= 6,"6", IF(('1 - Cover page'!$B$9-I1978)= 7,"7", IF(('1 - Cover page'!$B$9-I1978)= 8,"8", IF(('1 - Cover page'!$B$9-I1978)= 9,"9", IF(('1 - Cover page'!$B$9-I1978)= 10,"10", IF(('1 - Cover page'!$B$9-I1978)= 11,"11", IF(('1 - Cover page'!$B$9-I1978)= 12,"12", IF(('1 - Cover page'!$B$9-I1978)= 13,"13", IF(('1 - Cover page'!$B$9-I1978)= 14,"14", IF(('1 - Cover page'!$B$9-I1978)= 15,"15",  ""))))))))))))))))</f>
        <v>0</v>
      </c>
      <c r="AA1978" t="e">
        <f>VLOOKUP(E1978,'Age group'!$A$2:$B$7,2,TRUE)</f>
        <v>#N/A</v>
      </c>
    </row>
    <row r="1979" spans="1:27" ht="12.75" x14ac:dyDescent="0.2">
      <c r="A1979" s="30">
        <v>1976</v>
      </c>
      <c r="B1979" s="31"/>
      <c r="C1979" s="31"/>
      <c r="D1979" s="32"/>
      <c r="E1979" s="104"/>
      <c r="F1979" s="31"/>
      <c r="G1979" s="31"/>
      <c r="H1979" s="33"/>
      <c r="I1979" s="16"/>
      <c r="J1979" s="34"/>
      <c r="K1979" s="34"/>
      <c r="L1979" s="35"/>
      <c r="M1979" s="36"/>
      <c r="N1979" s="37"/>
      <c r="O1979" s="37"/>
      <c r="P1979" s="37"/>
      <c r="Q1979" s="38"/>
      <c r="R1979" s="38"/>
      <c r="S1979" s="37"/>
      <c r="T1979" s="39"/>
      <c r="U1979" s="39"/>
      <c r="V1979" s="40"/>
      <c r="X1979" t="str">
        <f>IF(('1 - Cover page'!$B$9-M1979)&lt;6,"&lt;=5 Days","&gt;5 Days")</f>
        <v>&lt;=5 Days</v>
      </c>
      <c r="Y1979" t="str">
        <f>IF(('1 - Cover page'!$B$9-M1979)=0,"0", IF(('1 - Cover page'!$B$9-M1979)= 1,"1", IF(('1 - Cover page'!$B$9-M1979)= 2,"2", IF(('1 - Cover page'!$B$9-M1979)= 3,"3", IF(('1 - Cover page'!$B$9-M1979)= 4,"4", IF(('1 - Cover page'!$B$9-M1979)= 5,"5", IF(('1 - Cover page'!$B$9-M1979)= 6,"6", IF(('1 - Cover page'!$B$9-M1979)= 7,"7", IF(('1 - Cover page'!$B$9-M1979)= 8,"8", IF(('1 - Cover page'!$B$9-M1979)= 9,"9", IF(('1 - Cover page'!$B$9-M1979)= 10,"10", IF(('1 - Cover page'!$B$9-M1979)= 11,"11", IF(('1 - Cover page'!$B$9-M1979)= 12,"12", IF(('1 - Cover page'!$B$9-M1979)= 13,"13", IF(('1 - Cover page'!$B$9-M1979)= 14,"14", IF(('1 - Cover page'!$B$9-M1979)= 15,"15",  ""))))))))))))))))</f>
        <v>0</v>
      </c>
      <c r="Z1979" t="str">
        <f>IF(('1 - Cover page'!$B$9-I1979)=0,"0", IF(('1 - Cover page'!$B$9-I1979)= 1,"1", IF(('1 - Cover page'!$B$9-I1979)= 2,"2", IF(('1 - Cover page'!$B$9-I1979)= 3,"3", IF(('1 - Cover page'!$B$9-I1979)= 4,"4", IF(('1 - Cover page'!$B$9-I1979)= 5,"5", IF(('1 - Cover page'!$B$9-I1979)= 6,"6", IF(('1 - Cover page'!$B$9-I1979)= 7,"7", IF(('1 - Cover page'!$B$9-I1979)= 8,"8", IF(('1 - Cover page'!$B$9-I1979)= 9,"9", IF(('1 - Cover page'!$B$9-I1979)= 10,"10", IF(('1 - Cover page'!$B$9-I1979)= 11,"11", IF(('1 - Cover page'!$B$9-I1979)= 12,"12", IF(('1 - Cover page'!$B$9-I1979)= 13,"13", IF(('1 - Cover page'!$B$9-I1979)= 14,"14", IF(('1 - Cover page'!$B$9-I1979)= 15,"15",  ""))))))))))))))))</f>
        <v>0</v>
      </c>
      <c r="AA1979" t="e">
        <f>VLOOKUP(E1979,'Age group'!$A$2:$B$7,2,TRUE)</f>
        <v>#N/A</v>
      </c>
    </row>
    <row r="1980" spans="1:27" ht="12.75" x14ac:dyDescent="0.2">
      <c r="A1980" s="30">
        <v>1977</v>
      </c>
      <c r="B1980" s="31"/>
      <c r="C1980" s="31"/>
      <c r="D1980" s="32"/>
      <c r="E1980" s="104"/>
      <c r="F1980" s="31"/>
      <c r="G1980" s="31"/>
      <c r="H1980" s="33"/>
      <c r="I1980" s="16"/>
      <c r="J1980" s="34"/>
      <c r="K1980" s="34"/>
      <c r="L1980" s="35"/>
      <c r="M1980" s="36"/>
      <c r="N1980" s="37"/>
      <c r="O1980" s="37"/>
      <c r="P1980" s="37"/>
      <c r="Q1980" s="38"/>
      <c r="R1980" s="38"/>
      <c r="S1980" s="37"/>
      <c r="T1980" s="39"/>
      <c r="U1980" s="39"/>
      <c r="V1980" s="40"/>
      <c r="X1980" t="str">
        <f>IF(('1 - Cover page'!$B$9-M1980)&lt;6,"&lt;=5 Days","&gt;5 Days")</f>
        <v>&lt;=5 Days</v>
      </c>
      <c r="Y1980" t="str">
        <f>IF(('1 - Cover page'!$B$9-M1980)=0,"0", IF(('1 - Cover page'!$B$9-M1980)= 1,"1", IF(('1 - Cover page'!$B$9-M1980)= 2,"2", IF(('1 - Cover page'!$B$9-M1980)= 3,"3", IF(('1 - Cover page'!$B$9-M1980)= 4,"4", IF(('1 - Cover page'!$B$9-M1980)= 5,"5", IF(('1 - Cover page'!$B$9-M1980)= 6,"6", IF(('1 - Cover page'!$B$9-M1980)= 7,"7", IF(('1 - Cover page'!$B$9-M1980)= 8,"8", IF(('1 - Cover page'!$B$9-M1980)= 9,"9", IF(('1 - Cover page'!$B$9-M1980)= 10,"10", IF(('1 - Cover page'!$B$9-M1980)= 11,"11", IF(('1 - Cover page'!$B$9-M1980)= 12,"12", IF(('1 - Cover page'!$B$9-M1980)= 13,"13", IF(('1 - Cover page'!$B$9-M1980)= 14,"14", IF(('1 - Cover page'!$B$9-M1980)= 15,"15",  ""))))))))))))))))</f>
        <v>0</v>
      </c>
      <c r="Z1980" t="str">
        <f>IF(('1 - Cover page'!$B$9-I1980)=0,"0", IF(('1 - Cover page'!$B$9-I1980)= 1,"1", IF(('1 - Cover page'!$B$9-I1980)= 2,"2", IF(('1 - Cover page'!$B$9-I1980)= 3,"3", IF(('1 - Cover page'!$B$9-I1980)= 4,"4", IF(('1 - Cover page'!$B$9-I1980)= 5,"5", IF(('1 - Cover page'!$B$9-I1980)= 6,"6", IF(('1 - Cover page'!$B$9-I1980)= 7,"7", IF(('1 - Cover page'!$B$9-I1980)= 8,"8", IF(('1 - Cover page'!$B$9-I1980)= 9,"9", IF(('1 - Cover page'!$B$9-I1980)= 10,"10", IF(('1 - Cover page'!$B$9-I1980)= 11,"11", IF(('1 - Cover page'!$B$9-I1980)= 12,"12", IF(('1 - Cover page'!$B$9-I1980)= 13,"13", IF(('1 - Cover page'!$B$9-I1980)= 14,"14", IF(('1 - Cover page'!$B$9-I1980)= 15,"15",  ""))))))))))))))))</f>
        <v>0</v>
      </c>
      <c r="AA1980" t="e">
        <f>VLOOKUP(E1980,'Age group'!$A$2:$B$7,2,TRUE)</f>
        <v>#N/A</v>
      </c>
    </row>
    <row r="1981" spans="1:27" ht="12.75" x14ac:dyDescent="0.2">
      <c r="A1981" s="30">
        <v>1978</v>
      </c>
      <c r="B1981" s="31"/>
      <c r="C1981" s="31"/>
      <c r="D1981" s="32"/>
      <c r="E1981" s="104"/>
      <c r="F1981" s="31"/>
      <c r="G1981" s="31"/>
      <c r="H1981" s="33"/>
      <c r="I1981" s="16"/>
      <c r="J1981" s="34"/>
      <c r="K1981" s="34"/>
      <c r="L1981" s="35"/>
      <c r="M1981" s="36"/>
      <c r="N1981" s="37"/>
      <c r="O1981" s="37"/>
      <c r="P1981" s="37"/>
      <c r="Q1981" s="38"/>
      <c r="R1981" s="38"/>
      <c r="S1981" s="37"/>
      <c r="T1981" s="39"/>
      <c r="U1981" s="39"/>
      <c r="V1981" s="40"/>
      <c r="X1981" t="str">
        <f>IF(('1 - Cover page'!$B$9-M1981)&lt;6,"&lt;=5 Days","&gt;5 Days")</f>
        <v>&lt;=5 Days</v>
      </c>
      <c r="Y1981" t="str">
        <f>IF(('1 - Cover page'!$B$9-M1981)=0,"0", IF(('1 - Cover page'!$B$9-M1981)= 1,"1", IF(('1 - Cover page'!$B$9-M1981)= 2,"2", IF(('1 - Cover page'!$B$9-M1981)= 3,"3", IF(('1 - Cover page'!$B$9-M1981)= 4,"4", IF(('1 - Cover page'!$B$9-M1981)= 5,"5", IF(('1 - Cover page'!$B$9-M1981)= 6,"6", IF(('1 - Cover page'!$B$9-M1981)= 7,"7", IF(('1 - Cover page'!$B$9-M1981)= 8,"8", IF(('1 - Cover page'!$B$9-M1981)= 9,"9", IF(('1 - Cover page'!$B$9-M1981)= 10,"10", IF(('1 - Cover page'!$B$9-M1981)= 11,"11", IF(('1 - Cover page'!$B$9-M1981)= 12,"12", IF(('1 - Cover page'!$B$9-M1981)= 13,"13", IF(('1 - Cover page'!$B$9-M1981)= 14,"14", IF(('1 - Cover page'!$B$9-M1981)= 15,"15",  ""))))))))))))))))</f>
        <v>0</v>
      </c>
      <c r="Z1981" t="str">
        <f>IF(('1 - Cover page'!$B$9-I1981)=0,"0", IF(('1 - Cover page'!$B$9-I1981)= 1,"1", IF(('1 - Cover page'!$B$9-I1981)= 2,"2", IF(('1 - Cover page'!$B$9-I1981)= 3,"3", IF(('1 - Cover page'!$B$9-I1981)= 4,"4", IF(('1 - Cover page'!$B$9-I1981)= 5,"5", IF(('1 - Cover page'!$B$9-I1981)= 6,"6", IF(('1 - Cover page'!$B$9-I1981)= 7,"7", IF(('1 - Cover page'!$B$9-I1981)= 8,"8", IF(('1 - Cover page'!$B$9-I1981)= 9,"9", IF(('1 - Cover page'!$B$9-I1981)= 10,"10", IF(('1 - Cover page'!$B$9-I1981)= 11,"11", IF(('1 - Cover page'!$B$9-I1981)= 12,"12", IF(('1 - Cover page'!$B$9-I1981)= 13,"13", IF(('1 - Cover page'!$B$9-I1981)= 14,"14", IF(('1 - Cover page'!$B$9-I1981)= 15,"15",  ""))))))))))))))))</f>
        <v>0</v>
      </c>
      <c r="AA1981" t="e">
        <f>VLOOKUP(E1981,'Age group'!$A$2:$B$7,2,TRUE)</f>
        <v>#N/A</v>
      </c>
    </row>
    <row r="1982" spans="1:27" ht="12.75" x14ac:dyDescent="0.2">
      <c r="A1982" s="30">
        <v>1979</v>
      </c>
      <c r="B1982" s="31"/>
      <c r="C1982" s="31"/>
      <c r="D1982" s="32"/>
      <c r="E1982" s="104"/>
      <c r="F1982" s="31"/>
      <c r="G1982" s="31"/>
      <c r="H1982" s="33"/>
      <c r="I1982" s="16"/>
      <c r="J1982" s="34"/>
      <c r="K1982" s="34"/>
      <c r="L1982" s="35"/>
      <c r="M1982" s="36"/>
      <c r="N1982" s="37"/>
      <c r="O1982" s="37"/>
      <c r="P1982" s="37"/>
      <c r="Q1982" s="38"/>
      <c r="R1982" s="38"/>
      <c r="S1982" s="37"/>
      <c r="T1982" s="39"/>
      <c r="U1982" s="39"/>
      <c r="V1982" s="40"/>
      <c r="X1982" t="str">
        <f>IF(('1 - Cover page'!$B$9-M1982)&lt;6,"&lt;=5 Days","&gt;5 Days")</f>
        <v>&lt;=5 Days</v>
      </c>
      <c r="Y1982" t="str">
        <f>IF(('1 - Cover page'!$B$9-M1982)=0,"0", IF(('1 - Cover page'!$B$9-M1982)= 1,"1", IF(('1 - Cover page'!$B$9-M1982)= 2,"2", IF(('1 - Cover page'!$B$9-M1982)= 3,"3", IF(('1 - Cover page'!$B$9-M1982)= 4,"4", IF(('1 - Cover page'!$B$9-M1982)= 5,"5", IF(('1 - Cover page'!$B$9-M1982)= 6,"6", IF(('1 - Cover page'!$B$9-M1982)= 7,"7", IF(('1 - Cover page'!$B$9-M1982)= 8,"8", IF(('1 - Cover page'!$B$9-M1982)= 9,"9", IF(('1 - Cover page'!$B$9-M1982)= 10,"10", IF(('1 - Cover page'!$B$9-M1982)= 11,"11", IF(('1 - Cover page'!$B$9-M1982)= 12,"12", IF(('1 - Cover page'!$B$9-M1982)= 13,"13", IF(('1 - Cover page'!$B$9-M1982)= 14,"14", IF(('1 - Cover page'!$B$9-M1982)= 15,"15",  ""))))))))))))))))</f>
        <v>0</v>
      </c>
      <c r="Z1982" t="str">
        <f>IF(('1 - Cover page'!$B$9-I1982)=0,"0", IF(('1 - Cover page'!$B$9-I1982)= 1,"1", IF(('1 - Cover page'!$B$9-I1982)= 2,"2", IF(('1 - Cover page'!$B$9-I1982)= 3,"3", IF(('1 - Cover page'!$B$9-I1982)= 4,"4", IF(('1 - Cover page'!$B$9-I1982)= 5,"5", IF(('1 - Cover page'!$B$9-I1982)= 6,"6", IF(('1 - Cover page'!$B$9-I1982)= 7,"7", IF(('1 - Cover page'!$B$9-I1982)= 8,"8", IF(('1 - Cover page'!$B$9-I1982)= 9,"9", IF(('1 - Cover page'!$B$9-I1982)= 10,"10", IF(('1 - Cover page'!$B$9-I1982)= 11,"11", IF(('1 - Cover page'!$B$9-I1982)= 12,"12", IF(('1 - Cover page'!$B$9-I1982)= 13,"13", IF(('1 - Cover page'!$B$9-I1982)= 14,"14", IF(('1 - Cover page'!$B$9-I1982)= 15,"15",  ""))))))))))))))))</f>
        <v>0</v>
      </c>
      <c r="AA1982" t="e">
        <f>VLOOKUP(E1982,'Age group'!$A$2:$B$7,2,TRUE)</f>
        <v>#N/A</v>
      </c>
    </row>
    <row r="1983" spans="1:27" ht="12.75" x14ac:dyDescent="0.2">
      <c r="A1983" s="30">
        <v>1980</v>
      </c>
      <c r="B1983" s="31"/>
      <c r="C1983" s="31"/>
      <c r="D1983" s="32"/>
      <c r="E1983" s="104"/>
      <c r="F1983" s="31"/>
      <c r="G1983" s="31"/>
      <c r="H1983" s="33"/>
      <c r="I1983" s="16"/>
      <c r="J1983" s="34"/>
      <c r="K1983" s="34"/>
      <c r="L1983" s="35"/>
      <c r="M1983" s="36"/>
      <c r="N1983" s="37"/>
      <c r="O1983" s="37"/>
      <c r="P1983" s="37"/>
      <c r="Q1983" s="38"/>
      <c r="R1983" s="38"/>
      <c r="S1983" s="37"/>
      <c r="T1983" s="39"/>
      <c r="U1983" s="39"/>
      <c r="V1983" s="40"/>
      <c r="X1983" t="str">
        <f>IF(('1 - Cover page'!$B$9-M1983)&lt;6,"&lt;=5 Days","&gt;5 Days")</f>
        <v>&lt;=5 Days</v>
      </c>
      <c r="Y1983" t="str">
        <f>IF(('1 - Cover page'!$B$9-M1983)=0,"0", IF(('1 - Cover page'!$B$9-M1983)= 1,"1", IF(('1 - Cover page'!$B$9-M1983)= 2,"2", IF(('1 - Cover page'!$B$9-M1983)= 3,"3", IF(('1 - Cover page'!$B$9-M1983)= 4,"4", IF(('1 - Cover page'!$B$9-M1983)= 5,"5", IF(('1 - Cover page'!$B$9-M1983)= 6,"6", IF(('1 - Cover page'!$B$9-M1983)= 7,"7", IF(('1 - Cover page'!$B$9-M1983)= 8,"8", IF(('1 - Cover page'!$B$9-M1983)= 9,"9", IF(('1 - Cover page'!$B$9-M1983)= 10,"10", IF(('1 - Cover page'!$B$9-M1983)= 11,"11", IF(('1 - Cover page'!$B$9-M1983)= 12,"12", IF(('1 - Cover page'!$B$9-M1983)= 13,"13", IF(('1 - Cover page'!$B$9-M1983)= 14,"14", IF(('1 - Cover page'!$B$9-M1983)= 15,"15",  ""))))))))))))))))</f>
        <v>0</v>
      </c>
      <c r="Z1983" t="str">
        <f>IF(('1 - Cover page'!$B$9-I1983)=0,"0", IF(('1 - Cover page'!$B$9-I1983)= 1,"1", IF(('1 - Cover page'!$B$9-I1983)= 2,"2", IF(('1 - Cover page'!$B$9-I1983)= 3,"3", IF(('1 - Cover page'!$B$9-I1983)= 4,"4", IF(('1 - Cover page'!$B$9-I1983)= 5,"5", IF(('1 - Cover page'!$B$9-I1983)= 6,"6", IF(('1 - Cover page'!$B$9-I1983)= 7,"7", IF(('1 - Cover page'!$B$9-I1983)= 8,"8", IF(('1 - Cover page'!$B$9-I1983)= 9,"9", IF(('1 - Cover page'!$B$9-I1983)= 10,"10", IF(('1 - Cover page'!$B$9-I1983)= 11,"11", IF(('1 - Cover page'!$B$9-I1983)= 12,"12", IF(('1 - Cover page'!$B$9-I1983)= 13,"13", IF(('1 - Cover page'!$B$9-I1983)= 14,"14", IF(('1 - Cover page'!$B$9-I1983)= 15,"15",  ""))))))))))))))))</f>
        <v>0</v>
      </c>
      <c r="AA1983" t="e">
        <f>VLOOKUP(E1983,'Age group'!$A$2:$B$7,2,TRUE)</f>
        <v>#N/A</v>
      </c>
    </row>
    <row r="1984" spans="1:27" ht="12.75" x14ac:dyDescent="0.2">
      <c r="A1984" s="30">
        <v>1981</v>
      </c>
      <c r="B1984" s="31"/>
      <c r="C1984" s="31"/>
      <c r="D1984" s="32"/>
      <c r="E1984" s="104"/>
      <c r="F1984" s="31"/>
      <c r="G1984" s="31"/>
      <c r="H1984" s="33"/>
      <c r="I1984" s="16"/>
      <c r="J1984" s="34"/>
      <c r="K1984" s="34"/>
      <c r="L1984" s="35"/>
      <c r="M1984" s="36"/>
      <c r="N1984" s="37"/>
      <c r="O1984" s="37"/>
      <c r="P1984" s="37"/>
      <c r="Q1984" s="38"/>
      <c r="R1984" s="38"/>
      <c r="S1984" s="37"/>
      <c r="T1984" s="39"/>
      <c r="U1984" s="39"/>
      <c r="V1984" s="40"/>
      <c r="X1984" t="str">
        <f>IF(('1 - Cover page'!$B$9-M1984)&lt;6,"&lt;=5 Days","&gt;5 Days")</f>
        <v>&lt;=5 Days</v>
      </c>
      <c r="Y1984" t="str">
        <f>IF(('1 - Cover page'!$B$9-M1984)=0,"0", IF(('1 - Cover page'!$B$9-M1984)= 1,"1", IF(('1 - Cover page'!$B$9-M1984)= 2,"2", IF(('1 - Cover page'!$B$9-M1984)= 3,"3", IF(('1 - Cover page'!$B$9-M1984)= 4,"4", IF(('1 - Cover page'!$B$9-M1984)= 5,"5", IF(('1 - Cover page'!$B$9-M1984)= 6,"6", IF(('1 - Cover page'!$B$9-M1984)= 7,"7", IF(('1 - Cover page'!$B$9-M1984)= 8,"8", IF(('1 - Cover page'!$B$9-M1984)= 9,"9", IF(('1 - Cover page'!$B$9-M1984)= 10,"10", IF(('1 - Cover page'!$B$9-M1984)= 11,"11", IF(('1 - Cover page'!$B$9-M1984)= 12,"12", IF(('1 - Cover page'!$B$9-M1984)= 13,"13", IF(('1 - Cover page'!$B$9-M1984)= 14,"14", IF(('1 - Cover page'!$B$9-M1984)= 15,"15",  ""))))))))))))))))</f>
        <v>0</v>
      </c>
      <c r="Z1984" t="str">
        <f>IF(('1 - Cover page'!$B$9-I1984)=0,"0", IF(('1 - Cover page'!$B$9-I1984)= 1,"1", IF(('1 - Cover page'!$B$9-I1984)= 2,"2", IF(('1 - Cover page'!$B$9-I1984)= 3,"3", IF(('1 - Cover page'!$B$9-I1984)= 4,"4", IF(('1 - Cover page'!$B$9-I1984)= 5,"5", IF(('1 - Cover page'!$B$9-I1984)= 6,"6", IF(('1 - Cover page'!$B$9-I1984)= 7,"7", IF(('1 - Cover page'!$B$9-I1984)= 8,"8", IF(('1 - Cover page'!$B$9-I1984)= 9,"9", IF(('1 - Cover page'!$B$9-I1984)= 10,"10", IF(('1 - Cover page'!$B$9-I1984)= 11,"11", IF(('1 - Cover page'!$B$9-I1984)= 12,"12", IF(('1 - Cover page'!$B$9-I1984)= 13,"13", IF(('1 - Cover page'!$B$9-I1984)= 14,"14", IF(('1 - Cover page'!$B$9-I1984)= 15,"15",  ""))))))))))))))))</f>
        <v>0</v>
      </c>
      <c r="AA1984" t="e">
        <f>VLOOKUP(E1984,'Age group'!$A$2:$B$7,2,TRUE)</f>
        <v>#N/A</v>
      </c>
    </row>
    <row r="1985" spans="1:27" ht="12.75" x14ac:dyDescent="0.2">
      <c r="A1985" s="30">
        <v>1982</v>
      </c>
      <c r="B1985" s="31"/>
      <c r="C1985" s="31"/>
      <c r="D1985" s="32"/>
      <c r="E1985" s="104"/>
      <c r="F1985" s="31"/>
      <c r="G1985" s="31"/>
      <c r="H1985" s="33"/>
      <c r="I1985" s="16"/>
      <c r="J1985" s="34"/>
      <c r="K1985" s="34"/>
      <c r="L1985" s="35"/>
      <c r="M1985" s="36"/>
      <c r="N1985" s="37"/>
      <c r="O1985" s="37"/>
      <c r="P1985" s="37"/>
      <c r="Q1985" s="38"/>
      <c r="R1985" s="38"/>
      <c r="S1985" s="37"/>
      <c r="T1985" s="39"/>
      <c r="U1985" s="39"/>
      <c r="V1985" s="40"/>
      <c r="X1985" t="str">
        <f>IF(('1 - Cover page'!$B$9-M1985)&lt;6,"&lt;=5 Days","&gt;5 Days")</f>
        <v>&lt;=5 Days</v>
      </c>
      <c r="Y1985" t="str">
        <f>IF(('1 - Cover page'!$B$9-M1985)=0,"0", IF(('1 - Cover page'!$B$9-M1985)= 1,"1", IF(('1 - Cover page'!$B$9-M1985)= 2,"2", IF(('1 - Cover page'!$B$9-M1985)= 3,"3", IF(('1 - Cover page'!$B$9-M1985)= 4,"4", IF(('1 - Cover page'!$B$9-M1985)= 5,"5", IF(('1 - Cover page'!$B$9-M1985)= 6,"6", IF(('1 - Cover page'!$B$9-M1985)= 7,"7", IF(('1 - Cover page'!$B$9-M1985)= 8,"8", IF(('1 - Cover page'!$B$9-M1985)= 9,"9", IF(('1 - Cover page'!$B$9-M1985)= 10,"10", IF(('1 - Cover page'!$B$9-M1985)= 11,"11", IF(('1 - Cover page'!$B$9-M1985)= 12,"12", IF(('1 - Cover page'!$B$9-M1985)= 13,"13", IF(('1 - Cover page'!$B$9-M1985)= 14,"14", IF(('1 - Cover page'!$B$9-M1985)= 15,"15",  ""))))))))))))))))</f>
        <v>0</v>
      </c>
      <c r="Z1985" t="str">
        <f>IF(('1 - Cover page'!$B$9-I1985)=0,"0", IF(('1 - Cover page'!$B$9-I1985)= 1,"1", IF(('1 - Cover page'!$B$9-I1985)= 2,"2", IF(('1 - Cover page'!$B$9-I1985)= 3,"3", IF(('1 - Cover page'!$B$9-I1985)= 4,"4", IF(('1 - Cover page'!$B$9-I1985)= 5,"5", IF(('1 - Cover page'!$B$9-I1985)= 6,"6", IF(('1 - Cover page'!$B$9-I1985)= 7,"7", IF(('1 - Cover page'!$B$9-I1985)= 8,"8", IF(('1 - Cover page'!$B$9-I1985)= 9,"9", IF(('1 - Cover page'!$B$9-I1985)= 10,"10", IF(('1 - Cover page'!$B$9-I1985)= 11,"11", IF(('1 - Cover page'!$B$9-I1985)= 12,"12", IF(('1 - Cover page'!$B$9-I1985)= 13,"13", IF(('1 - Cover page'!$B$9-I1985)= 14,"14", IF(('1 - Cover page'!$B$9-I1985)= 15,"15",  ""))))))))))))))))</f>
        <v>0</v>
      </c>
      <c r="AA1985" t="e">
        <f>VLOOKUP(E1985,'Age group'!$A$2:$B$7,2,TRUE)</f>
        <v>#N/A</v>
      </c>
    </row>
    <row r="1986" spans="1:27" ht="12.75" x14ac:dyDescent="0.2">
      <c r="A1986" s="30">
        <v>1983</v>
      </c>
      <c r="B1986" s="31"/>
      <c r="C1986" s="31"/>
      <c r="D1986" s="32"/>
      <c r="E1986" s="104"/>
      <c r="F1986" s="31"/>
      <c r="G1986" s="31"/>
      <c r="H1986" s="33"/>
      <c r="I1986" s="16"/>
      <c r="J1986" s="34"/>
      <c r="K1986" s="34"/>
      <c r="L1986" s="35"/>
      <c r="M1986" s="36"/>
      <c r="N1986" s="37"/>
      <c r="O1986" s="37"/>
      <c r="P1986" s="37"/>
      <c r="Q1986" s="38"/>
      <c r="R1986" s="38"/>
      <c r="S1986" s="37"/>
      <c r="T1986" s="39"/>
      <c r="U1986" s="39"/>
      <c r="V1986" s="40"/>
      <c r="X1986" t="str">
        <f>IF(('1 - Cover page'!$B$9-M1986)&lt;6,"&lt;=5 Days","&gt;5 Days")</f>
        <v>&lt;=5 Days</v>
      </c>
      <c r="Y1986" t="str">
        <f>IF(('1 - Cover page'!$B$9-M1986)=0,"0", IF(('1 - Cover page'!$B$9-M1986)= 1,"1", IF(('1 - Cover page'!$B$9-M1986)= 2,"2", IF(('1 - Cover page'!$B$9-M1986)= 3,"3", IF(('1 - Cover page'!$B$9-M1986)= 4,"4", IF(('1 - Cover page'!$B$9-M1986)= 5,"5", IF(('1 - Cover page'!$B$9-M1986)= 6,"6", IF(('1 - Cover page'!$B$9-M1986)= 7,"7", IF(('1 - Cover page'!$B$9-M1986)= 8,"8", IF(('1 - Cover page'!$B$9-M1986)= 9,"9", IF(('1 - Cover page'!$B$9-M1986)= 10,"10", IF(('1 - Cover page'!$B$9-M1986)= 11,"11", IF(('1 - Cover page'!$B$9-M1986)= 12,"12", IF(('1 - Cover page'!$B$9-M1986)= 13,"13", IF(('1 - Cover page'!$B$9-M1986)= 14,"14", IF(('1 - Cover page'!$B$9-M1986)= 15,"15",  ""))))))))))))))))</f>
        <v>0</v>
      </c>
      <c r="Z1986" t="str">
        <f>IF(('1 - Cover page'!$B$9-I1986)=0,"0", IF(('1 - Cover page'!$B$9-I1986)= 1,"1", IF(('1 - Cover page'!$B$9-I1986)= 2,"2", IF(('1 - Cover page'!$B$9-I1986)= 3,"3", IF(('1 - Cover page'!$B$9-I1986)= 4,"4", IF(('1 - Cover page'!$B$9-I1986)= 5,"5", IF(('1 - Cover page'!$B$9-I1986)= 6,"6", IF(('1 - Cover page'!$B$9-I1986)= 7,"7", IF(('1 - Cover page'!$B$9-I1986)= 8,"8", IF(('1 - Cover page'!$B$9-I1986)= 9,"9", IF(('1 - Cover page'!$B$9-I1986)= 10,"10", IF(('1 - Cover page'!$B$9-I1986)= 11,"11", IF(('1 - Cover page'!$B$9-I1986)= 12,"12", IF(('1 - Cover page'!$B$9-I1986)= 13,"13", IF(('1 - Cover page'!$B$9-I1986)= 14,"14", IF(('1 - Cover page'!$B$9-I1986)= 15,"15",  ""))))))))))))))))</f>
        <v>0</v>
      </c>
      <c r="AA1986" t="e">
        <f>VLOOKUP(E1986,'Age group'!$A$2:$B$7,2,TRUE)</f>
        <v>#N/A</v>
      </c>
    </row>
    <row r="1987" spans="1:27" ht="12.75" x14ac:dyDescent="0.2">
      <c r="A1987" s="30">
        <v>1984</v>
      </c>
      <c r="B1987" s="31"/>
      <c r="C1987" s="31"/>
      <c r="D1987" s="32"/>
      <c r="E1987" s="104"/>
      <c r="F1987" s="31"/>
      <c r="G1987" s="31"/>
      <c r="H1987" s="33"/>
      <c r="I1987" s="16"/>
      <c r="J1987" s="34"/>
      <c r="K1987" s="34"/>
      <c r="L1987" s="35"/>
      <c r="M1987" s="36"/>
      <c r="N1987" s="37"/>
      <c r="O1987" s="37"/>
      <c r="P1987" s="37"/>
      <c r="Q1987" s="38"/>
      <c r="R1987" s="38"/>
      <c r="S1987" s="37"/>
      <c r="T1987" s="39"/>
      <c r="U1987" s="39"/>
      <c r="V1987" s="40"/>
      <c r="X1987" t="str">
        <f>IF(('1 - Cover page'!$B$9-M1987)&lt;6,"&lt;=5 Days","&gt;5 Days")</f>
        <v>&lt;=5 Days</v>
      </c>
      <c r="Y1987" t="str">
        <f>IF(('1 - Cover page'!$B$9-M1987)=0,"0", IF(('1 - Cover page'!$B$9-M1987)= 1,"1", IF(('1 - Cover page'!$B$9-M1987)= 2,"2", IF(('1 - Cover page'!$B$9-M1987)= 3,"3", IF(('1 - Cover page'!$B$9-M1987)= 4,"4", IF(('1 - Cover page'!$B$9-M1987)= 5,"5", IF(('1 - Cover page'!$B$9-M1987)= 6,"6", IF(('1 - Cover page'!$B$9-M1987)= 7,"7", IF(('1 - Cover page'!$B$9-M1987)= 8,"8", IF(('1 - Cover page'!$B$9-M1987)= 9,"9", IF(('1 - Cover page'!$B$9-M1987)= 10,"10", IF(('1 - Cover page'!$B$9-M1987)= 11,"11", IF(('1 - Cover page'!$B$9-M1987)= 12,"12", IF(('1 - Cover page'!$B$9-M1987)= 13,"13", IF(('1 - Cover page'!$B$9-M1987)= 14,"14", IF(('1 - Cover page'!$B$9-M1987)= 15,"15",  ""))))))))))))))))</f>
        <v>0</v>
      </c>
      <c r="Z1987" t="str">
        <f>IF(('1 - Cover page'!$B$9-I1987)=0,"0", IF(('1 - Cover page'!$B$9-I1987)= 1,"1", IF(('1 - Cover page'!$B$9-I1987)= 2,"2", IF(('1 - Cover page'!$B$9-I1987)= 3,"3", IF(('1 - Cover page'!$B$9-I1987)= 4,"4", IF(('1 - Cover page'!$B$9-I1987)= 5,"5", IF(('1 - Cover page'!$B$9-I1987)= 6,"6", IF(('1 - Cover page'!$B$9-I1987)= 7,"7", IF(('1 - Cover page'!$B$9-I1987)= 8,"8", IF(('1 - Cover page'!$B$9-I1987)= 9,"9", IF(('1 - Cover page'!$B$9-I1987)= 10,"10", IF(('1 - Cover page'!$B$9-I1987)= 11,"11", IF(('1 - Cover page'!$B$9-I1987)= 12,"12", IF(('1 - Cover page'!$B$9-I1987)= 13,"13", IF(('1 - Cover page'!$B$9-I1987)= 14,"14", IF(('1 - Cover page'!$B$9-I1987)= 15,"15",  ""))))))))))))))))</f>
        <v>0</v>
      </c>
      <c r="AA1987" t="e">
        <f>VLOOKUP(E1987,'Age group'!$A$2:$B$7,2,TRUE)</f>
        <v>#N/A</v>
      </c>
    </row>
    <row r="1988" spans="1:27" ht="12.75" x14ac:dyDescent="0.2">
      <c r="A1988" s="30">
        <v>1985</v>
      </c>
      <c r="B1988" s="31"/>
      <c r="C1988" s="31"/>
      <c r="D1988" s="32"/>
      <c r="E1988" s="104"/>
      <c r="F1988" s="31"/>
      <c r="G1988" s="31"/>
      <c r="H1988" s="33"/>
      <c r="I1988" s="16"/>
      <c r="J1988" s="34"/>
      <c r="K1988" s="34"/>
      <c r="L1988" s="35"/>
      <c r="M1988" s="36"/>
      <c r="N1988" s="37"/>
      <c r="O1988" s="37"/>
      <c r="P1988" s="37"/>
      <c r="Q1988" s="38"/>
      <c r="R1988" s="38"/>
      <c r="S1988" s="37"/>
      <c r="T1988" s="39"/>
      <c r="U1988" s="39"/>
      <c r="V1988" s="40"/>
      <c r="X1988" t="str">
        <f>IF(('1 - Cover page'!$B$9-M1988)&lt;6,"&lt;=5 Days","&gt;5 Days")</f>
        <v>&lt;=5 Days</v>
      </c>
      <c r="Y1988" t="str">
        <f>IF(('1 - Cover page'!$B$9-M1988)=0,"0", IF(('1 - Cover page'!$B$9-M1988)= 1,"1", IF(('1 - Cover page'!$B$9-M1988)= 2,"2", IF(('1 - Cover page'!$B$9-M1988)= 3,"3", IF(('1 - Cover page'!$B$9-M1988)= 4,"4", IF(('1 - Cover page'!$B$9-M1988)= 5,"5", IF(('1 - Cover page'!$B$9-M1988)= 6,"6", IF(('1 - Cover page'!$B$9-M1988)= 7,"7", IF(('1 - Cover page'!$B$9-M1988)= 8,"8", IF(('1 - Cover page'!$B$9-M1988)= 9,"9", IF(('1 - Cover page'!$B$9-M1988)= 10,"10", IF(('1 - Cover page'!$B$9-M1988)= 11,"11", IF(('1 - Cover page'!$B$9-M1988)= 12,"12", IF(('1 - Cover page'!$B$9-M1988)= 13,"13", IF(('1 - Cover page'!$B$9-M1988)= 14,"14", IF(('1 - Cover page'!$B$9-M1988)= 15,"15",  ""))))))))))))))))</f>
        <v>0</v>
      </c>
      <c r="Z1988" t="str">
        <f>IF(('1 - Cover page'!$B$9-I1988)=0,"0", IF(('1 - Cover page'!$B$9-I1988)= 1,"1", IF(('1 - Cover page'!$B$9-I1988)= 2,"2", IF(('1 - Cover page'!$B$9-I1988)= 3,"3", IF(('1 - Cover page'!$B$9-I1988)= 4,"4", IF(('1 - Cover page'!$B$9-I1988)= 5,"5", IF(('1 - Cover page'!$B$9-I1988)= 6,"6", IF(('1 - Cover page'!$B$9-I1988)= 7,"7", IF(('1 - Cover page'!$B$9-I1988)= 8,"8", IF(('1 - Cover page'!$B$9-I1988)= 9,"9", IF(('1 - Cover page'!$B$9-I1988)= 10,"10", IF(('1 - Cover page'!$B$9-I1988)= 11,"11", IF(('1 - Cover page'!$B$9-I1988)= 12,"12", IF(('1 - Cover page'!$B$9-I1988)= 13,"13", IF(('1 - Cover page'!$B$9-I1988)= 14,"14", IF(('1 - Cover page'!$B$9-I1988)= 15,"15",  ""))))))))))))))))</f>
        <v>0</v>
      </c>
      <c r="AA1988" t="e">
        <f>VLOOKUP(E1988,'Age group'!$A$2:$B$7,2,TRUE)</f>
        <v>#N/A</v>
      </c>
    </row>
    <row r="1989" spans="1:27" ht="12.75" x14ac:dyDescent="0.2">
      <c r="A1989" s="30">
        <v>1986</v>
      </c>
      <c r="B1989" s="31"/>
      <c r="C1989" s="31"/>
      <c r="D1989" s="32"/>
      <c r="E1989" s="104"/>
      <c r="F1989" s="31"/>
      <c r="G1989" s="31"/>
      <c r="H1989" s="33"/>
      <c r="I1989" s="16"/>
      <c r="J1989" s="34"/>
      <c r="K1989" s="34"/>
      <c r="L1989" s="35"/>
      <c r="M1989" s="36"/>
      <c r="N1989" s="37"/>
      <c r="O1989" s="37"/>
      <c r="P1989" s="37"/>
      <c r="Q1989" s="38"/>
      <c r="R1989" s="38"/>
      <c r="S1989" s="37"/>
      <c r="T1989" s="39"/>
      <c r="U1989" s="39"/>
      <c r="V1989" s="40"/>
      <c r="X1989" t="str">
        <f>IF(('1 - Cover page'!$B$9-M1989)&lt;6,"&lt;=5 Days","&gt;5 Days")</f>
        <v>&lt;=5 Days</v>
      </c>
      <c r="Y1989" t="str">
        <f>IF(('1 - Cover page'!$B$9-M1989)=0,"0", IF(('1 - Cover page'!$B$9-M1989)= 1,"1", IF(('1 - Cover page'!$B$9-M1989)= 2,"2", IF(('1 - Cover page'!$B$9-M1989)= 3,"3", IF(('1 - Cover page'!$B$9-M1989)= 4,"4", IF(('1 - Cover page'!$B$9-M1989)= 5,"5", IF(('1 - Cover page'!$B$9-M1989)= 6,"6", IF(('1 - Cover page'!$B$9-M1989)= 7,"7", IF(('1 - Cover page'!$B$9-M1989)= 8,"8", IF(('1 - Cover page'!$B$9-M1989)= 9,"9", IF(('1 - Cover page'!$B$9-M1989)= 10,"10", IF(('1 - Cover page'!$B$9-M1989)= 11,"11", IF(('1 - Cover page'!$B$9-M1989)= 12,"12", IF(('1 - Cover page'!$B$9-M1989)= 13,"13", IF(('1 - Cover page'!$B$9-M1989)= 14,"14", IF(('1 - Cover page'!$B$9-M1989)= 15,"15",  ""))))))))))))))))</f>
        <v>0</v>
      </c>
      <c r="Z1989" t="str">
        <f>IF(('1 - Cover page'!$B$9-I1989)=0,"0", IF(('1 - Cover page'!$B$9-I1989)= 1,"1", IF(('1 - Cover page'!$B$9-I1989)= 2,"2", IF(('1 - Cover page'!$B$9-I1989)= 3,"3", IF(('1 - Cover page'!$B$9-I1989)= 4,"4", IF(('1 - Cover page'!$B$9-I1989)= 5,"5", IF(('1 - Cover page'!$B$9-I1989)= 6,"6", IF(('1 - Cover page'!$B$9-I1989)= 7,"7", IF(('1 - Cover page'!$B$9-I1989)= 8,"8", IF(('1 - Cover page'!$B$9-I1989)= 9,"9", IF(('1 - Cover page'!$B$9-I1989)= 10,"10", IF(('1 - Cover page'!$B$9-I1989)= 11,"11", IF(('1 - Cover page'!$B$9-I1989)= 12,"12", IF(('1 - Cover page'!$B$9-I1989)= 13,"13", IF(('1 - Cover page'!$B$9-I1989)= 14,"14", IF(('1 - Cover page'!$B$9-I1989)= 15,"15",  ""))))))))))))))))</f>
        <v>0</v>
      </c>
      <c r="AA1989" t="e">
        <f>VLOOKUP(E1989,'Age group'!$A$2:$B$7,2,TRUE)</f>
        <v>#N/A</v>
      </c>
    </row>
    <row r="1990" spans="1:27" ht="12.75" x14ac:dyDescent="0.2">
      <c r="A1990" s="30">
        <v>1987</v>
      </c>
      <c r="B1990" s="31"/>
      <c r="C1990" s="31"/>
      <c r="D1990" s="32"/>
      <c r="E1990" s="104"/>
      <c r="F1990" s="31"/>
      <c r="G1990" s="31"/>
      <c r="H1990" s="33"/>
      <c r="I1990" s="16"/>
      <c r="J1990" s="34"/>
      <c r="K1990" s="34"/>
      <c r="L1990" s="35"/>
      <c r="M1990" s="36"/>
      <c r="N1990" s="37"/>
      <c r="O1990" s="37"/>
      <c r="P1990" s="37"/>
      <c r="Q1990" s="38"/>
      <c r="R1990" s="38"/>
      <c r="S1990" s="37"/>
      <c r="T1990" s="39"/>
      <c r="U1990" s="39"/>
      <c r="V1990" s="40"/>
      <c r="X1990" t="str">
        <f>IF(('1 - Cover page'!$B$9-M1990)&lt;6,"&lt;=5 Days","&gt;5 Days")</f>
        <v>&lt;=5 Days</v>
      </c>
      <c r="Y1990" t="str">
        <f>IF(('1 - Cover page'!$B$9-M1990)=0,"0", IF(('1 - Cover page'!$B$9-M1990)= 1,"1", IF(('1 - Cover page'!$B$9-M1990)= 2,"2", IF(('1 - Cover page'!$B$9-M1990)= 3,"3", IF(('1 - Cover page'!$B$9-M1990)= 4,"4", IF(('1 - Cover page'!$B$9-M1990)= 5,"5", IF(('1 - Cover page'!$B$9-M1990)= 6,"6", IF(('1 - Cover page'!$B$9-M1990)= 7,"7", IF(('1 - Cover page'!$B$9-M1990)= 8,"8", IF(('1 - Cover page'!$B$9-M1990)= 9,"9", IF(('1 - Cover page'!$B$9-M1990)= 10,"10", IF(('1 - Cover page'!$B$9-M1990)= 11,"11", IF(('1 - Cover page'!$B$9-M1990)= 12,"12", IF(('1 - Cover page'!$B$9-M1990)= 13,"13", IF(('1 - Cover page'!$B$9-M1990)= 14,"14", IF(('1 - Cover page'!$B$9-M1990)= 15,"15",  ""))))))))))))))))</f>
        <v>0</v>
      </c>
      <c r="Z1990" t="str">
        <f>IF(('1 - Cover page'!$B$9-I1990)=0,"0", IF(('1 - Cover page'!$B$9-I1990)= 1,"1", IF(('1 - Cover page'!$B$9-I1990)= 2,"2", IF(('1 - Cover page'!$B$9-I1990)= 3,"3", IF(('1 - Cover page'!$B$9-I1990)= 4,"4", IF(('1 - Cover page'!$B$9-I1990)= 5,"5", IF(('1 - Cover page'!$B$9-I1990)= 6,"6", IF(('1 - Cover page'!$B$9-I1990)= 7,"7", IF(('1 - Cover page'!$B$9-I1990)= 8,"8", IF(('1 - Cover page'!$B$9-I1990)= 9,"9", IF(('1 - Cover page'!$B$9-I1990)= 10,"10", IF(('1 - Cover page'!$B$9-I1990)= 11,"11", IF(('1 - Cover page'!$B$9-I1990)= 12,"12", IF(('1 - Cover page'!$B$9-I1990)= 13,"13", IF(('1 - Cover page'!$B$9-I1990)= 14,"14", IF(('1 - Cover page'!$B$9-I1990)= 15,"15",  ""))))))))))))))))</f>
        <v>0</v>
      </c>
      <c r="AA1990" t="e">
        <f>VLOOKUP(E1990,'Age group'!$A$2:$B$7,2,TRUE)</f>
        <v>#N/A</v>
      </c>
    </row>
    <row r="1991" spans="1:27" ht="12.75" x14ac:dyDescent="0.2">
      <c r="A1991" s="30">
        <v>1988</v>
      </c>
      <c r="B1991" s="31"/>
      <c r="C1991" s="31"/>
      <c r="D1991" s="32"/>
      <c r="E1991" s="104"/>
      <c r="F1991" s="31"/>
      <c r="G1991" s="31"/>
      <c r="H1991" s="33"/>
      <c r="I1991" s="16"/>
      <c r="J1991" s="34"/>
      <c r="K1991" s="34"/>
      <c r="L1991" s="35"/>
      <c r="M1991" s="36"/>
      <c r="N1991" s="37"/>
      <c r="O1991" s="37"/>
      <c r="P1991" s="37"/>
      <c r="Q1991" s="38"/>
      <c r="R1991" s="38"/>
      <c r="S1991" s="37"/>
      <c r="T1991" s="39"/>
      <c r="U1991" s="39"/>
      <c r="V1991" s="40"/>
      <c r="X1991" t="str">
        <f>IF(('1 - Cover page'!$B$9-M1991)&lt;6,"&lt;=5 Days","&gt;5 Days")</f>
        <v>&lt;=5 Days</v>
      </c>
      <c r="Y1991" t="str">
        <f>IF(('1 - Cover page'!$B$9-M1991)=0,"0", IF(('1 - Cover page'!$B$9-M1991)= 1,"1", IF(('1 - Cover page'!$B$9-M1991)= 2,"2", IF(('1 - Cover page'!$B$9-M1991)= 3,"3", IF(('1 - Cover page'!$B$9-M1991)= 4,"4", IF(('1 - Cover page'!$B$9-M1991)= 5,"5", IF(('1 - Cover page'!$B$9-M1991)= 6,"6", IF(('1 - Cover page'!$B$9-M1991)= 7,"7", IF(('1 - Cover page'!$B$9-M1991)= 8,"8", IF(('1 - Cover page'!$B$9-M1991)= 9,"9", IF(('1 - Cover page'!$B$9-M1991)= 10,"10", IF(('1 - Cover page'!$B$9-M1991)= 11,"11", IF(('1 - Cover page'!$B$9-M1991)= 12,"12", IF(('1 - Cover page'!$B$9-M1991)= 13,"13", IF(('1 - Cover page'!$B$9-M1991)= 14,"14", IF(('1 - Cover page'!$B$9-M1991)= 15,"15",  ""))))))))))))))))</f>
        <v>0</v>
      </c>
      <c r="Z1991" t="str">
        <f>IF(('1 - Cover page'!$B$9-I1991)=0,"0", IF(('1 - Cover page'!$B$9-I1991)= 1,"1", IF(('1 - Cover page'!$B$9-I1991)= 2,"2", IF(('1 - Cover page'!$B$9-I1991)= 3,"3", IF(('1 - Cover page'!$B$9-I1991)= 4,"4", IF(('1 - Cover page'!$B$9-I1991)= 5,"5", IF(('1 - Cover page'!$B$9-I1991)= 6,"6", IF(('1 - Cover page'!$B$9-I1991)= 7,"7", IF(('1 - Cover page'!$B$9-I1991)= 8,"8", IF(('1 - Cover page'!$B$9-I1991)= 9,"9", IF(('1 - Cover page'!$B$9-I1991)= 10,"10", IF(('1 - Cover page'!$B$9-I1991)= 11,"11", IF(('1 - Cover page'!$B$9-I1991)= 12,"12", IF(('1 - Cover page'!$B$9-I1991)= 13,"13", IF(('1 - Cover page'!$B$9-I1991)= 14,"14", IF(('1 - Cover page'!$B$9-I1991)= 15,"15",  ""))))))))))))))))</f>
        <v>0</v>
      </c>
      <c r="AA1991" t="e">
        <f>VLOOKUP(E1991,'Age group'!$A$2:$B$7,2,TRUE)</f>
        <v>#N/A</v>
      </c>
    </row>
    <row r="1992" spans="1:27" ht="12.75" x14ac:dyDescent="0.2">
      <c r="A1992" s="30">
        <v>1989</v>
      </c>
      <c r="B1992" s="31"/>
      <c r="C1992" s="31"/>
      <c r="D1992" s="32"/>
      <c r="E1992" s="104"/>
      <c r="F1992" s="31"/>
      <c r="G1992" s="31"/>
      <c r="H1992" s="33"/>
      <c r="I1992" s="16"/>
      <c r="J1992" s="34"/>
      <c r="K1992" s="34"/>
      <c r="L1992" s="35"/>
      <c r="M1992" s="36"/>
      <c r="N1992" s="37"/>
      <c r="O1992" s="37"/>
      <c r="P1992" s="37"/>
      <c r="Q1992" s="38"/>
      <c r="R1992" s="38"/>
      <c r="S1992" s="37"/>
      <c r="T1992" s="39"/>
      <c r="U1992" s="39"/>
      <c r="V1992" s="40"/>
      <c r="X1992" t="str">
        <f>IF(('1 - Cover page'!$B$9-M1992)&lt;6,"&lt;=5 Days","&gt;5 Days")</f>
        <v>&lt;=5 Days</v>
      </c>
      <c r="Y1992" t="str">
        <f>IF(('1 - Cover page'!$B$9-M1992)=0,"0", IF(('1 - Cover page'!$B$9-M1992)= 1,"1", IF(('1 - Cover page'!$B$9-M1992)= 2,"2", IF(('1 - Cover page'!$B$9-M1992)= 3,"3", IF(('1 - Cover page'!$B$9-M1992)= 4,"4", IF(('1 - Cover page'!$B$9-M1992)= 5,"5", IF(('1 - Cover page'!$B$9-M1992)= 6,"6", IF(('1 - Cover page'!$B$9-M1992)= 7,"7", IF(('1 - Cover page'!$B$9-M1992)= 8,"8", IF(('1 - Cover page'!$B$9-M1992)= 9,"9", IF(('1 - Cover page'!$B$9-M1992)= 10,"10", IF(('1 - Cover page'!$B$9-M1992)= 11,"11", IF(('1 - Cover page'!$B$9-M1992)= 12,"12", IF(('1 - Cover page'!$B$9-M1992)= 13,"13", IF(('1 - Cover page'!$B$9-M1992)= 14,"14", IF(('1 - Cover page'!$B$9-M1992)= 15,"15",  ""))))))))))))))))</f>
        <v>0</v>
      </c>
      <c r="Z1992" t="str">
        <f>IF(('1 - Cover page'!$B$9-I1992)=0,"0", IF(('1 - Cover page'!$B$9-I1992)= 1,"1", IF(('1 - Cover page'!$B$9-I1992)= 2,"2", IF(('1 - Cover page'!$B$9-I1992)= 3,"3", IF(('1 - Cover page'!$B$9-I1992)= 4,"4", IF(('1 - Cover page'!$B$9-I1992)= 5,"5", IF(('1 - Cover page'!$B$9-I1992)= 6,"6", IF(('1 - Cover page'!$B$9-I1992)= 7,"7", IF(('1 - Cover page'!$B$9-I1992)= 8,"8", IF(('1 - Cover page'!$B$9-I1992)= 9,"9", IF(('1 - Cover page'!$B$9-I1992)= 10,"10", IF(('1 - Cover page'!$B$9-I1992)= 11,"11", IF(('1 - Cover page'!$B$9-I1992)= 12,"12", IF(('1 - Cover page'!$B$9-I1992)= 13,"13", IF(('1 - Cover page'!$B$9-I1992)= 14,"14", IF(('1 - Cover page'!$B$9-I1992)= 15,"15",  ""))))))))))))))))</f>
        <v>0</v>
      </c>
      <c r="AA1992" t="e">
        <f>VLOOKUP(E1992,'Age group'!$A$2:$B$7,2,TRUE)</f>
        <v>#N/A</v>
      </c>
    </row>
    <row r="1993" spans="1:27" ht="12.75" x14ac:dyDescent="0.2">
      <c r="A1993" s="30">
        <v>1990</v>
      </c>
      <c r="B1993" s="31"/>
      <c r="C1993" s="31"/>
      <c r="D1993" s="32"/>
      <c r="E1993" s="104"/>
      <c r="F1993" s="31"/>
      <c r="G1993" s="31"/>
      <c r="H1993" s="33"/>
      <c r="I1993" s="16"/>
      <c r="J1993" s="34"/>
      <c r="K1993" s="34"/>
      <c r="L1993" s="35"/>
      <c r="M1993" s="36"/>
      <c r="N1993" s="37"/>
      <c r="O1993" s="37"/>
      <c r="P1993" s="37"/>
      <c r="Q1993" s="38"/>
      <c r="R1993" s="38"/>
      <c r="S1993" s="37"/>
      <c r="T1993" s="39"/>
      <c r="U1993" s="39"/>
      <c r="V1993" s="40"/>
      <c r="X1993" t="str">
        <f>IF(('1 - Cover page'!$B$9-M1993)&lt;6,"&lt;=5 Days","&gt;5 Days")</f>
        <v>&lt;=5 Days</v>
      </c>
      <c r="Y1993" t="str">
        <f>IF(('1 - Cover page'!$B$9-M1993)=0,"0", IF(('1 - Cover page'!$B$9-M1993)= 1,"1", IF(('1 - Cover page'!$B$9-M1993)= 2,"2", IF(('1 - Cover page'!$B$9-M1993)= 3,"3", IF(('1 - Cover page'!$B$9-M1993)= 4,"4", IF(('1 - Cover page'!$B$9-M1993)= 5,"5", IF(('1 - Cover page'!$B$9-M1993)= 6,"6", IF(('1 - Cover page'!$B$9-M1993)= 7,"7", IF(('1 - Cover page'!$B$9-M1993)= 8,"8", IF(('1 - Cover page'!$B$9-M1993)= 9,"9", IF(('1 - Cover page'!$B$9-M1993)= 10,"10", IF(('1 - Cover page'!$B$9-M1993)= 11,"11", IF(('1 - Cover page'!$B$9-M1993)= 12,"12", IF(('1 - Cover page'!$B$9-M1993)= 13,"13", IF(('1 - Cover page'!$B$9-M1993)= 14,"14", IF(('1 - Cover page'!$B$9-M1993)= 15,"15",  ""))))))))))))))))</f>
        <v>0</v>
      </c>
      <c r="Z1993" t="str">
        <f>IF(('1 - Cover page'!$B$9-I1993)=0,"0", IF(('1 - Cover page'!$B$9-I1993)= 1,"1", IF(('1 - Cover page'!$B$9-I1993)= 2,"2", IF(('1 - Cover page'!$B$9-I1993)= 3,"3", IF(('1 - Cover page'!$B$9-I1993)= 4,"4", IF(('1 - Cover page'!$B$9-I1993)= 5,"5", IF(('1 - Cover page'!$B$9-I1993)= 6,"6", IF(('1 - Cover page'!$B$9-I1993)= 7,"7", IF(('1 - Cover page'!$B$9-I1993)= 8,"8", IF(('1 - Cover page'!$B$9-I1993)= 9,"9", IF(('1 - Cover page'!$B$9-I1993)= 10,"10", IF(('1 - Cover page'!$B$9-I1993)= 11,"11", IF(('1 - Cover page'!$B$9-I1993)= 12,"12", IF(('1 - Cover page'!$B$9-I1993)= 13,"13", IF(('1 - Cover page'!$B$9-I1993)= 14,"14", IF(('1 - Cover page'!$B$9-I1993)= 15,"15",  ""))))))))))))))))</f>
        <v>0</v>
      </c>
      <c r="AA1993" t="e">
        <f>VLOOKUP(E1993,'Age group'!$A$2:$B$7,2,TRUE)</f>
        <v>#N/A</v>
      </c>
    </row>
    <row r="1994" spans="1:27" ht="12.75" x14ac:dyDescent="0.2">
      <c r="A1994" s="30">
        <v>1991</v>
      </c>
      <c r="B1994" s="31"/>
      <c r="C1994" s="31"/>
      <c r="D1994" s="32"/>
      <c r="E1994" s="104"/>
      <c r="F1994" s="31"/>
      <c r="G1994" s="31"/>
      <c r="H1994" s="33"/>
      <c r="I1994" s="16"/>
      <c r="J1994" s="34"/>
      <c r="K1994" s="34"/>
      <c r="L1994" s="35"/>
      <c r="M1994" s="36"/>
      <c r="N1994" s="37"/>
      <c r="O1994" s="37"/>
      <c r="P1994" s="37"/>
      <c r="Q1994" s="38"/>
      <c r="R1994" s="38"/>
      <c r="S1994" s="37"/>
      <c r="T1994" s="39"/>
      <c r="U1994" s="39"/>
      <c r="V1994" s="40"/>
      <c r="X1994" t="str">
        <f>IF(('1 - Cover page'!$B$9-M1994)&lt;6,"&lt;=5 Days","&gt;5 Days")</f>
        <v>&lt;=5 Days</v>
      </c>
      <c r="Y1994" t="str">
        <f>IF(('1 - Cover page'!$B$9-M1994)=0,"0", IF(('1 - Cover page'!$B$9-M1994)= 1,"1", IF(('1 - Cover page'!$B$9-M1994)= 2,"2", IF(('1 - Cover page'!$B$9-M1994)= 3,"3", IF(('1 - Cover page'!$B$9-M1994)= 4,"4", IF(('1 - Cover page'!$B$9-M1994)= 5,"5", IF(('1 - Cover page'!$B$9-M1994)= 6,"6", IF(('1 - Cover page'!$B$9-M1994)= 7,"7", IF(('1 - Cover page'!$B$9-M1994)= 8,"8", IF(('1 - Cover page'!$B$9-M1994)= 9,"9", IF(('1 - Cover page'!$B$9-M1994)= 10,"10", IF(('1 - Cover page'!$B$9-M1994)= 11,"11", IF(('1 - Cover page'!$B$9-M1994)= 12,"12", IF(('1 - Cover page'!$B$9-M1994)= 13,"13", IF(('1 - Cover page'!$B$9-M1994)= 14,"14", IF(('1 - Cover page'!$B$9-M1994)= 15,"15",  ""))))))))))))))))</f>
        <v>0</v>
      </c>
      <c r="Z1994" t="str">
        <f>IF(('1 - Cover page'!$B$9-I1994)=0,"0", IF(('1 - Cover page'!$B$9-I1994)= 1,"1", IF(('1 - Cover page'!$B$9-I1994)= 2,"2", IF(('1 - Cover page'!$B$9-I1994)= 3,"3", IF(('1 - Cover page'!$B$9-I1994)= 4,"4", IF(('1 - Cover page'!$B$9-I1994)= 5,"5", IF(('1 - Cover page'!$B$9-I1994)= 6,"6", IF(('1 - Cover page'!$B$9-I1994)= 7,"7", IF(('1 - Cover page'!$B$9-I1994)= 8,"8", IF(('1 - Cover page'!$B$9-I1994)= 9,"9", IF(('1 - Cover page'!$B$9-I1994)= 10,"10", IF(('1 - Cover page'!$B$9-I1994)= 11,"11", IF(('1 - Cover page'!$B$9-I1994)= 12,"12", IF(('1 - Cover page'!$B$9-I1994)= 13,"13", IF(('1 - Cover page'!$B$9-I1994)= 14,"14", IF(('1 - Cover page'!$B$9-I1994)= 15,"15",  ""))))))))))))))))</f>
        <v>0</v>
      </c>
      <c r="AA1994" t="e">
        <f>VLOOKUP(E1994,'Age group'!$A$2:$B$7,2,TRUE)</f>
        <v>#N/A</v>
      </c>
    </row>
    <row r="1995" spans="1:27" ht="12.75" x14ac:dyDescent="0.2">
      <c r="A1995" s="30">
        <v>1992</v>
      </c>
      <c r="B1995" s="31"/>
      <c r="C1995" s="31"/>
      <c r="D1995" s="32"/>
      <c r="E1995" s="104"/>
      <c r="F1995" s="31"/>
      <c r="G1995" s="31"/>
      <c r="H1995" s="33"/>
      <c r="I1995" s="16"/>
      <c r="J1995" s="34"/>
      <c r="K1995" s="34"/>
      <c r="L1995" s="35"/>
      <c r="M1995" s="36"/>
      <c r="N1995" s="37"/>
      <c r="O1995" s="37"/>
      <c r="P1995" s="37"/>
      <c r="Q1995" s="38"/>
      <c r="R1995" s="38"/>
      <c r="S1995" s="37"/>
      <c r="T1995" s="39"/>
      <c r="U1995" s="39"/>
      <c r="V1995" s="40"/>
      <c r="X1995" t="str">
        <f>IF(('1 - Cover page'!$B$9-M1995)&lt;6,"&lt;=5 Days","&gt;5 Days")</f>
        <v>&lt;=5 Days</v>
      </c>
      <c r="Y1995" t="str">
        <f>IF(('1 - Cover page'!$B$9-M1995)=0,"0", IF(('1 - Cover page'!$B$9-M1995)= 1,"1", IF(('1 - Cover page'!$B$9-M1995)= 2,"2", IF(('1 - Cover page'!$B$9-M1995)= 3,"3", IF(('1 - Cover page'!$B$9-M1995)= 4,"4", IF(('1 - Cover page'!$B$9-M1995)= 5,"5", IF(('1 - Cover page'!$B$9-M1995)= 6,"6", IF(('1 - Cover page'!$B$9-M1995)= 7,"7", IF(('1 - Cover page'!$B$9-M1995)= 8,"8", IF(('1 - Cover page'!$B$9-M1995)= 9,"9", IF(('1 - Cover page'!$B$9-M1995)= 10,"10", IF(('1 - Cover page'!$B$9-M1995)= 11,"11", IF(('1 - Cover page'!$B$9-M1995)= 12,"12", IF(('1 - Cover page'!$B$9-M1995)= 13,"13", IF(('1 - Cover page'!$B$9-M1995)= 14,"14", IF(('1 - Cover page'!$B$9-M1995)= 15,"15",  ""))))))))))))))))</f>
        <v>0</v>
      </c>
      <c r="Z1995" t="str">
        <f>IF(('1 - Cover page'!$B$9-I1995)=0,"0", IF(('1 - Cover page'!$B$9-I1995)= 1,"1", IF(('1 - Cover page'!$B$9-I1995)= 2,"2", IF(('1 - Cover page'!$B$9-I1995)= 3,"3", IF(('1 - Cover page'!$B$9-I1995)= 4,"4", IF(('1 - Cover page'!$B$9-I1995)= 5,"5", IF(('1 - Cover page'!$B$9-I1995)= 6,"6", IF(('1 - Cover page'!$B$9-I1995)= 7,"7", IF(('1 - Cover page'!$B$9-I1995)= 8,"8", IF(('1 - Cover page'!$B$9-I1995)= 9,"9", IF(('1 - Cover page'!$B$9-I1995)= 10,"10", IF(('1 - Cover page'!$B$9-I1995)= 11,"11", IF(('1 - Cover page'!$B$9-I1995)= 12,"12", IF(('1 - Cover page'!$B$9-I1995)= 13,"13", IF(('1 - Cover page'!$B$9-I1995)= 14,"14", IF(('1 - Cover page'!$B$9-I1995)= 15,"15",  ""))))))))))))))))</f>
        <v>0</v>
      </c>
      <c r="AA1995" t="e">
        <f>VLOOKUP(E1995,'Age group'!$A$2:$B$7,2,TRUE)</f>
        <v>#N/A</v>
      </c>
    </row>
    <row r="1996" spans="1:27" ht="12.75" x14ac:dyDescent="0.2">
      <c r="A1996" s="30">
        <v>1993</v>
      </c>
      <c r="B1996" s="31"/>
      <c r="C1996" s="31"/>
      <c r="D1996" s="32"/>
      <c r="E1996" s="104"/>
      <c r="F1996" s="31"/>
      <c r="G1996" s="31"/>
      <c r="H1996" s="33"/>
      <c r="I1996" s="16"/>
      <c r="J1996" s="34"/>
      <c r="K1996" s="34"/>
      <c r="L1996" s="35"/>
      <c r="M1996" s="36"/>
      <c r="N1996" s="37"/>
      <c r="O1996" s="37"/>
      <c r="P1996" s="37"/>
      <c r="Q1996" s="38"/>
      <c r="R1996" s="38"/>
      <c r="S1996" s="37"/>
      <c r="T1996" s="39"/>
      <c r="U1996" s="39"/>
      <c r="V1996" s="40"/>
      <c r="X1996" t="str">
        <f>IF(('1 - Cover page'!$B$9-M1996)&lt;6,"&lt;=5 Days","&gt;5 Days")</f>
        <v>&lt;=5 Days</v>
      </c>
      <c r="Y1996" t="str">
        <f>IF(('1 - Cover page'!$B$9-M1996)=0,"0", IF(('1 - Cover page'!$B$9-M1996)= 1,"1", IF(('1 - Cover page'!$B$9-M1996)= 2,"2", IF(('1 - Cover page'!$B$9-M1996)= 3,"3", IF(('1 - Cover page'!$B$9-M1996)= 4,"4", IF(('1 - Cover page'!$B$9-M1996)= 5,"5", IF(('1 - Cover page'!$B$9-M1996)= 6,"6", IF(('1 - Cover page'!$B$9-M1996)= 7,"7", IF(('1 - Cover page'!$B$9-M1996)= 8,"8", IF(('1 - Cover page'!$B$9-M1996)= 9,"9", IF(('1 - Cover page'!$B$9-M1996)= 10,"10", IF(('1 - Cover page'!$B$9-M1996)= 11,"11", IF(('1 - Cover page'!$B$9-M1996)= 12,"12", IF(('1 - Cover page'!$B$9-M1996)= 13,"13", IF(('1 - Cover page'!$B$9-M1996)= 14,"14", IF(('1 - Cover page'!$B$9-M1996)= 15,"15",  ""))))))))))))))))</f>
        <v>0</v>
      </c>
      <c r="Z1996" t="str">
        <f>IF(('1 - Cover page'!$B$9-I1996)=0,"0", IF(('1 - Cover page'!$B$9-I1996)= 1,"1", IF(('1 - Cover page'!$B$9-I1996)= 2,"2", IF(('1 - Cover page'!$B$9-I1996)= 3,"3", IF(('1 - Cover page'!$B$9-I1996)= 4,"4", IF(('1 - Cover page'!$B$9-I1996)= 5,"5", IF(('1 - Cover page'!$B$9-I1996)= 6,"6", IF(('1 - Cover page'!$B$9-I1996)= 7,"7", IF(('1 - Cover page'!$B$9-I1996)= 8,"8", IF(('1 - Cover page'!$B$9-I1996)= 9,"9", IF(('1 - Cover page'!$B$9-I1996)= 10,"10", IF(('1 - Cover page'!$B$9-I1996)= 11,"11", IF(('1 - Cover page'!$B$9-I1996)= 12,"12", IF(('1 - Cover page'!$B$9-I1996)= 13,"13", IF(('1 - Cover page'!$B$9-I1996)= 14,"14", IF(('1 - Cover page'!$B$9-I1996)= 15,"15",  ""))))))))))))))))</f>
        <v>0</v>
      </c>
      <c r="AA1996" t="e">
        <f>VLOOKUP(E1996,'Age group'!$A$2:$B$7,2,TRUE)</f>
        <v>#N/A</v>
      </c>
    </row>
    <row r="1997" spans="1:27" ht="12.75" x14ac:dyDescent="0.2">
      <c r="A1997" s="30">
        <v>1994</v>
      </c>
      <c r="B1997" s="31"/>
      <c r="C1997" s="31"/>
      <c r="D1997" s="32"/>
      <c r="E1997" s="104"/>
      <c r="F1997" s="31"/>
      <c r="G1997" s="31"/>
      <c r="H1997" s="33"/>
      <c r="I1997" s="16"/>
      <c r="J1997" s="34"/>
      <c r="K1997" s="34"/>
      <c r="L1997" s="35"/>
      <c r="M1997" s="36"/>
      <c r="N1997" s="37"/>
      <c r="O1997" s="37"/>
      <c r="P1997" s="37"/>
      <c r="Q1997" s="38"/>
      <c r="R1997" s="38"/>
      <c r="S1997" s="37"/>
      <c r="T1997" s="39"/>
      <c r="U1997" s="39"/>
      <c r="V1997" s="40"/>
      <c r="X1997" t="str">
        <f>IF(('1 - Cover page'!$B$9-M1997)&lt;6,"&lt;=5 Days","&gt;5 Days")</f>
        <v>&lt;=5 Days</v>
      </c>
      <c r="Y1997" t="str">
        <f>IF(('1 - Cover page'!$B$9-M1997)=0,"0", IF(('1 - Cover page'!$B$9-M1997)= 1,"1", IF(('1 - Cover page'!$B$9-M1997)= 2,"2", IF(('1 - Cover page'!$B$9-M1997)= 3,"3", IF(('1 - Cover page'!$B$9-M1997)= 4,"4", IF(('1 - Cover page'!$B$9-M1997)= 5,"5", IF(('1 - Cover page'!$B$9-M1997)= 6,"6", IF(('1 - Cover page'!$B$9-M1997)= 7,"7", IF(('1 - Cover page'!$B$9-M1997)= 8,"8", IF(('1 - Cover page'!$B$9-M1997)= 9,"9", IF(('1 - Cover page'!$B$9-M1997)= 10,"10", IF(('1 - Cover page'!$B$9-M1997)= 11,"11", IF(('1 - Cover page'!$B$9-M1997)= 12,"12", IF(('1 - Cover page'!$B$9-M1997)= 13,"13", IF(('1 - Cover page'!$B$9-M1997)= 14,"14", IF(('1 - Cover page'!$B$9-M1997)= 15,"15",  ""))))))))))))))))</f>
        <v>0</v>
      </c>
      <c r="Z1997" t="str">
        <f>IF(('1 - Cover page'!$B$9-I1997)=0,"0", IF(('1 - Cover page'!$B$9-I1997)= 1,"1", IF(('1 - Cover page'!$B$9-I1997)= 2,"2", IF(('1 - Cover page'!$B$9-I1997)= 3,"3", IF(('1 - Cover page'!$B$9-I1997)= 4,"4", IF(('1 - Cover page'!$B$9-I1997)= 5,"5", IF(('1 - Cover page'!$B$9-I1997)= 6,"6", IF(('1 - Cover page'!$B$9-I1997)= 7,"7", IF(('1 - Cover page'!$B$9-I1997)= 8,"8", IF(('1 - Cover page'!$B$9-I1997)= 9,"9", IF(('1 - Cover page'!$B$9-I1997)= 10,"10", IF(('1 - Cover page'!$B$9-I1997)= 11,"11", IF(('1 - Cover page'!$B$9-I1997)= 12,"12", IF(('1 - Cover page'!$B$9-I1997)= 13,"13", IF(('1 - Cover page'!$B$9-I1997)= 14,"14", IF(('1 - Cover page'!$B$9-I1997)= 15,"15",  ""))))))))))))))))</f>
        <v>0</v>
      </c>
      <c r="AA1997" t="e">
        <f>VLOOKUP(E1997,'Age group'!$A$2:$B$7,2,TRUE)</f>
        <v>#N/A</v>
      </c>
    </row>
    <row r="1998" spans="1:27" ht="12.75" x14ac:dyDescent="0.2">
      <c r="A1998" s="30">
        <v>1995</v>
      </c>
      <c r="B1998" s="31"/>
      <c r="C1998" s="31"/>
      <c r="D1998" s="32"/>
      <c r="E1998" s="104"/>
      <c r="F1998" s="31"/>
      <c r="G1998" s="31"/>
      <c r="H1998" s="33"/>
      <c r="I1998" s="16"/>
      <c r="J1998" s="34"/>
      <c r="K1998" s="34"/>
      <c r="L1998" s="35"/>
      <c r="M1998" s="36"/>
      <c r="N1998" s="37"/>
      <c r="O1998" s="37"/>
      <c r="P1998" s="37"/>
      <c r="Q1998" s="38"/>
      <c r="R1998" s="38"/>
      <c r="S1998" s="37"/>
      <c r="T1998" s="39"/>
      <c r="U1998" s="39"/>
      <c r="V1998" s="40"/>
      <c r="X1998" t="str">
        <f>IF(('1 - Cover page'!$B$9-M1998)&lt;6,"&lt;=5 Days","&gt;5 Days")</f>
        <v>&lt;=5 Days</v>
      </c>
      <c r="Y1998" t="str">
        <f>IF(('1 - Cover page'!$B$9-M1998)=0,"0", IF(('1 - Cover page'!$B$9-M1998)= 1,"1", IF(('1 - Cover page'!$B$9-M1998)= 2,"2", IF(('1 - Cover page'!$B$9-M1998)= 3,"3", IF(('1 - Cover page'!$B$9-M1998)= 4,"4", IF(('1 - Cover page'!$B$9-M1998)= 5,"5", IF(('1 - Cover page'!$B$9-M1998)= 6,"6", IF(('1 - Cover page'!$B$9-M1998)= 7,"7", IF(('1 - Cover page'!$B$9-M1998)= 8,"8", IF(('1 - Cover page'!$B$9-M1998)= 9,"9", IF(('1 - Cover page'!$B$9-M1998)= 10,"10", IF(('1 - Cover page'!$B$9-M1998)= 11,"11", IF(('1 - Cover page'!$B$9-M1998)= 12,"12", IF(('1 - Cover page'!$B$9-M1998)= 13,"13", IF(('1 - Cover page'!$B$9-M1998)= 14,"14", IF(('1 - Cover page'!$B$9-M1998)= 15,"15",  ""))))))))))))))))</f>
        <v>0</v>
      </c>
      <c r="Z1998" t="str">
        <f>IF(('1 - Cover page'!$B$9-I1998)=0,"0", IF(('1 - Cover page'!$B$9-I1998)= 1,"1", IF(('1 - Cover page'!$B$9-I1998)= 2,"2", IF(('1 - Cover page'!$B$9-I1998)= 3,"3", IF(('1 - Cover page'!$B$9-I1998)= 4,"4", IF(('1 - Cover page'!$B$9-I1998)= 5,"5", IF(('1 - Cover page'!$B$9-I1998)= 6,"6", IF(('1 - Cover page'!$B$9-I1998)= 7,"7", IF(('1 - Cover page'!$B$9-I1998)= 8,"8", IF(('1 - Cover page'!$B$9-I1998)= 9,"9", IF(('1 - Cover page'!$B$9-I1998)= 10,"10", IF(('1 - Cover page'!$B$9-I1998)= 11,"11", IF(('1 - Cover page'!$B$9-I1998)= 12,"12", IF(('1 - Cover page'!$B$9-I1998)= 13,"13", IF(('1 - Cover page'!$B$9-I1998)= 14,"14", IF(('1 - Cover page'!$B$9-I1998)= 15,"15",  ""))))))))))))))))</f>
        <v>0</v>
      </c>
      <c r="AA1998" t="e">
        <f>VLOOKUP(E1998,'Age group'!$A$2:$B$7,2,TRUE)</f>
        <v>#N/A</v>
      </c>
    </row>
    <row r="1999" spans="1:27" ht="12.75" x14ac:dyDescent="0.2">
      <c r="A1999" s="30">
        <v>1996</v>
      </c>
      <c r="B1999" s="31"/>
      <c r="C1999" s="31"/>
      <c r="D1999" s="32"/>
      <c r="E1999" s="104"/>
      <c r="F1999" s="31"/>
      <c r="G1999" s="31"/>
      <c r="H1999" s="33"/>
      <c r="I1999" s="16"/>
      <c r="J1999" s="34"/>
      <c r="K1999" s="34"/>
      <c r="L1999" s="35"/>
      <c r="M1999" s="36"/>
      <c r="N1999" s="37"/>
      <c r="O1999" s="37"/>
      <c r="P1999" s="37"/>
      <c r="Q1999" s="38"/>
      <c r="R1999" s="38"/>
      <c r="S1999" s="37"/>
      <c r="T1999" s="39"/>
      <c r="U1999" s="39"/>
      <c r="V1999" s="40"/>
      <c r="X1999" t="str">
        <f>IF(('1 - Cover page'!$B$9-M1999)&lt;6,"&lt;=5 Days","&gt;5 Days")</f>
        <v>&lt;=5 Days</v>
      </c>
      <c r="Y1999" t="str">
        <f>IF(('1 - Cover page'!$B$9-M1999)=0,"0", IF(('1 - Cover page'!$B$9-M1999)= 1,"1", IF(('1 - Cover page'!$B$9-M1999)= 2,"2", IF(('1 - Cover page'!$B$9-M1999)= 3,"3", IF(('1 - Cover page'!$B$9-M1999)= 4,"4", IF(('1 - Cover page'!$B$9-M1999)= 5,"5", IF(('1 - Cover page'!$B$9-M1999)= 6,"6", IF(('1 - Cover page'!$B$9-M1999)= 7,"7", IF(('1 - Cover page'!$B$9-M1999)= 8,"8", IF(('1 - Cover page'!$B$9-M1999)= 9,"9", IF(('1 - Cover page'!$B$9-M1999)= 10,"10", IF(('1 - Cover page'!$B$9-M1999)= 11,"11", IF(('1 - Cover page'!$B$9-M1999)= 12,"12", IF(('1 - Cover page'!$B$9-M1999)= 13,"13", IF(('1 - Cover page'!$B$9-M1999)= 14,"14", IF(('1 - Cover page'!$B$9-M1999)= 15,"15",  ""))))))))))))))))</f>
        <v>0</v>
      </c>
      <c r="Z1999" t="str">
        <f>IF(('1 - Cover page'!$B$9-I1999)=0,"0", IF(('1 - Cover page'!$B$9-I1999)= 1,"1", IF(('1 - Cover page'!$B$9-I1999)= 2,"2", IF(('1 - Cover page'!$B$9-I1999)= 3,"3", IF(('1 - Cover page'!$B$9-I1999)= 4,"4", IF(('1 - Cover page'!$B$9-I1999)= 5,"5", IF(('1 - Cover page'!$B$9-I1999)= 6,"6", IF(('1 - Cover page'!$B$9-I1999)= 7,"7", IF(('1 - Cover page'!$B$9-I1999)= 8,"8", IF(('1 - Cover page'!$B$9-I1999)= 9,"9", IF(('1 - Cover page'!$B$9-I1999)= 10,"10", IF(('1 - Cover page'!$B$9-I1999)= 11,"11", IF(('1 - Cover page'!$B$9-I1999)= 12,"12", IF(('1 - Cover page'!$B$9-I1999)= 13,"13", IF(('1 - Cover page'!$B$9-I1999)= 14,"14", IF(('1 - Cover page'!$B$9-I1999)= 15,"15",  ""))))))))))))))))</f>
        <v>0</v>
      </c>
      <c r="AA1999" t="e">
        <f>VLOOKUP(E1999,'Age group'!$A$2:$B$7,2,TRUE)</f>
        <v>#N/A</v>
      </c>
    </row>
    <row r="2000" spans="1:27" ht="12.75" x14ac:dyDescent="0.2">
      <c r="A2000" s="30">
        <v>1997</v>
      </c>
      <c r="B2000" s="31"/>
      <c r="C2000" s="31"/>
      <c r="D2000" s="32"/>
      <c r="E2000" s="104"/>
      <c r="F2000" s="31"/>
      <c r="G2000" s="31"/>
      <c r="H2000" s="33"/>
      <c r="I2000" s="16"/>
      <c r="J2000" s="34"/>
      <c r="K2000" s="34"/>
      <c r="L2000" s="35"/>
      <c r="M2000" s="36"/>
      <c r="N2000" s="37"/>
      <c r="O2000" s="37"/>
      <c r="P2000" s="37"/>
      <c r="Q2000" s="38"/>
      <c r="R2000" s="38"/>
      <c r="S2000" s="37"/>
      <c r="T2000" s="39"/>
      <c r="U2000" s="39"/>
      <c r="V2000" s="40"/>
      <c r="X2000" t="str">
        <f>IF(('1 - Cover page'!$B$9-M2000)&lt;6,"&lt;=5 Days","&gt;5 Days")</f>
        <v>&lt;=5 Days</v>
      </c>
      <c r="Y2000" t="str">
        <f>IF(('1 - Cover page'!$B$9-M2000)=0,"0", IF(('1 - Cover page'!$B$9-M2000)= 1,"1", IF(('1 - Cover page'!$B$9-M2000)= 2,"2", IF(('1 - Cover page'!$B$9-M2000)= 3,"3", IF(('1 - Cover page'!$B$9-M2000)= 4,"4", IF(('1 - Cover page'!$B$9-M2000)= 5,"5", IF(('1 - Cover page'!$B$9-M2000)= 6,"6", IF(('1 - Cover page'!$B$9-M2000)= 7,"7", IF(('1 - Cover page'!$B$9-M2000)= 8,"8", IF(('1 - Cover page'!$B$9-M2000)= 9,"9", IF(('1 - Cover page'!$B$9-M2000)= 10,"10", IF(('1 - Cover page'!$B$9-M2000)= 11,"11", IF(('1 - Cover page'!$B$9-M2000)= 12,"12", IF(('1 - Cover page'!$B$9-M2000)= 13,"13", IF(('1 - Cover page'!$B$9-M2000)= 14,"14", IF(('1 - Cover page'!$B$9-M2000)= 15,"15",  ""))))))))))))))))</f>
        <v>0</v>
      </c>
      <c r="Z2000" t="str">
        <f>IF(('1 - Cover page'!$B$9-I2000)=0,"0", IF(('1 - Cover page'!$B$9-I2000)= 1,"1", IF(('1 - Cover page'!$B$9-I2000)= 2,"2", IF(('1 - Cover page'!$B$9-I2000)= 3,"3", IF(('1 - Cover page'!$B$9-I2000)= 4,"4", IF(('1 - Cover page'!$B$9-I2000)= 5,"5", IF(('1 - Cover page'!$B$9-I2000)= 6,"6", IF(('1 - Cover page'!$B$9-I2000)= 7,"7", IF(('1 - Cover page'!$B$9-I2000)= 8,"8", IF(('1 - Cover page'!$B$9-I2000)= 9,"9", IF(('1 - Cover page'!$B$9-I2000)= 10,"10", IF(('1 - Cover page'!$B$9-I2000)= 11,"11", IF(('1 - Cover page'!$B$9-I2000)= 12,"12", IF(('1 - Cover page'!$B$9-I2000)= 13,"13", IF(('1 - Cover page'!$B$9-I2000)= 14,"14", IF(('1 - Cover page'!$B$9-I2000)= 15,"15",  ""))))))))))))))))</f>
        <v>0</v>
      </c>
      <c r="AA2000" t="e">
        <f>VLOOKUP(E2000,'Age group'!$A$2:$B$7,2,TRUE)</f>
        <v>#N/A</v>
      </c>
    </row>
    <row r="2001" spans="1:27" ht="12.75" x14ac:dyDescent="0.2">
      <c r="A2001" s="30">
        <v>1998</v>
      </c>
      <c r="B2001" s="31"/>
      <c r="C2001" s="31"/>
      <c r="D2001" s="32"/>
      <c r="E2001" s="104"/>
      <c r="F2001" s="31"/>
      <c r="G2001" s="31"/>
      <c r="H2001" s="33"/>
      <c r="I2001" s="16"/>
      <c r="J2001" s="34"/>
      <c r="K2001" s="34"/>
      <c r="L2001" s="35"/>
      <c r="M2001" s="36"/>
      <c r="N2001" s="37"/>
      <c r="O2001" s="37"/>
      <c r="P2001" s="37"/>
      <c r="Q2001" s="38"/>
      <c r="R2001" s="38"/>
      <c r="S2001" s="37"/>
      <c r="T2001" s="39"/>
      <c r="U2001" s="39"/>
      <c r="V2001" s="40"/>
      <c r="X2001" t="str">
        <f>IF(('1 - Cover page'!$B$9-M2001)&lt;6,"&lt;=5 Days","&gt;5 Days")</f>
        <v>&lt;=5 Days</v>
      </c>
      <c r="Y2001" t="str">
        <f>IF(('1 - Cover page'!$B$9-M2001)=0,"0", IF(('1 - Cover page'!$B$9-M2001)= 1,"1", IF(('1 - Cover page'!$B$9-M2001)= 2,"2", IF(('1 - Cover page'!$B$9-M2001)= 3,"3", IF(('1 - Cover page'!$B$9-M2001)= 4,"4", IF(('1 - Cover page'!$B$9-M2001)= 5,"5", IF(('1 - Cover page'!$B$9-M2001)= 6,"6", IF(('1 - Cover page'!$B$9-M2001)= 7,"7", IF(('1 - Cover page'!$B$9-M2001)= 8,"8", IF(('1 - Cover page'!$B$9-M2001)= 9,"9", IF(('1 - Cover page'!$B$9-M2001)= 10,"10", IF(('1 - Cover page'!$B$9-M2001)= 11,"11", IF(('1 - Cover page'!$B$9-M2001)= 12,"12", IF(('1 - Cover page'!$B$9-M2001)= 13,"13", IF(('1 - Cover page'!$B$9-M2001)= 14,"14", IF(('1 - Cover page'!$B$9-M2001)= 15,"15",  ""))))))))))))))))</f>
        <v>0</v>
      </c>
      <c r="Z2001" t="str">
        <f>IF(('1 - Cover page'!$B$9-I2001)=0,"0", IF(('1 - Cover page'!$B$9-I2001)= 1,"1", IF(('1 - Cover page'!$B$9-I2001)= 2,"2", IF(('1 - Cover page'!$B$9-I2001)= 3,"3", IF(('1 - Cover page'!$B$9-I2001)= 4,"4", IF(('1 - Cover page'!$B$9-I2001)= 5,"5", IF(('1 - Cover page'!$B$9-I2001)= 6,"6", IF(('1 - Cover page'!$B$9-I2001)= 7,"7", IF(('1 - Cover page'!$B$9-I2001)= 8,"8", IF(('1 - Cover page'!$B$9-I2001)= 9,"9", IF(('1 - Cover page'!$B$9-I2001)= 10,"10", IF(('1 - Cover page'!$B$9-I2001)= 11,"11", IF(('1 - Cover page'!$B$9-I2001)= 12,"12", IF(('1 - Cover page'!$B$9-I2001)= 13,"13", IF(('1 - Cover page'!$B$9-I2001)= 14,"14", IF(('1 - Cover page'!$B$9-I2001)= 15,"15",  ""))))))))))))))))</f>
        <v>0</v>
      </c>
      <c r="AA2001" t="e">
        <f>VLOOKUP(E2001,'Age group'!$A$2:$B$7,2,TRUE)</f>
        <v>#N/A</v>
      </c>
    </row>
    <row r="2002" spans="1:27" ht="12.75" x14ac:dyDescent="0.2">
      <c r="A2002" s="30">
        <v>1999</v>
      </c>
      <c r="B2002" s="31"/>
      <c r="C2002" s="31"/>
      <c r="D2002" s="32"/>
      <c r="E2002" s="104"/>
      <c r="F2002" s="31"/>
      <c r="G2002" s="31"/>
      <c r="H2002" s="33"/>
      <c r="I2002" s="16"/>
      <c r="J2002" s="34"/>
      <c r="K2002" s="34"/>
      <c r="L2002" s="35"/>
      <c r="M2002" s="36"/>
      <c r="N2002" s="37"/>
      <c r="O2002" s="37"/>
      <c r="P2002" s="37"/>
      <c r="Q2002" s="38"/>
      <c r="R2002" s="38"/>
      <c r="S2002" s="37"/>
      <c r="T2002" s="39"/>
      <c r="U2002" s="39"/>
      <c r="V2002" s="40"/>
      <c r="X2002" t="str">
        <f>IF(('1 - Cover page'!$B$9-M2002)&lt;6,"&lt;=5 Days","&gt;5 Days")</f>
        <v>&lt;=5 Days</v>
      </c>
      <c r="Y2002" t="str">
        <f>IF(('1 - Cover page'!$B$9-M2002)=0,"0", IF(('1 - Cover page'!$B$9-M2002)= 1,"1", IF(('1 - Cover page'!$B$9-M2002)= 2,"2", IF(('1 - Cover page'!$B$9-M2002)= 3,"3", IF(('1 - Cover page'!$B$9-M2002)= 4,"4", IF(('1 - Cover page'!$B$9-M2002)= 5,"5", IF(('1 - Cover page'!$B$9-M2002)= 6,"6", IF(('1 - Cover page'!$B$9-M2002)= 7,"7", IF(('1 - Cover page'!$B$9-M2002)= 8,"8", IF(('1 - Cover page'!$B$9-M2002)= 9,"9", IF(('1 - Cover page'!$B$9-M2002)= 10,"10", IF(('1 - Cover page'!$B$9-M2002)= 11,"11", IF(('1 - Cover page'!$B$9-M2002)= 12,"12", IF(('1 - Cover page'!$B$9-M2002)= 13,"13", IF(('1 - Cover page'!$B$9-M2002)= 14,"14", IF(('1 - Cover page'!$B$9-M2002)= 15,"15",  ""))))))))))))))))</f>
        <v>0</v>
      </c>
      <c r="Z2002" t="str">
        <f>IF(('1 - Cover page'!$B$9-I2002)=0,"0", IF(('1 - Cover page'!$B$9-I2002)= 1,"1", IF(('1 - Cover page'!$B$9-I2002)= 2,"2", IF(('1 - Cover page'!$B$9-I2002)= 3,"3", IF(('1 - Cover page'!$B$9-I2002)= 4,"4", IF(('1 - Cover page'!$B$9-I2002)= 5,"5", IF(('1 - Cover page'!$B$9-I2002)= 6,"6", IF(('1 - Cover page'!$B$9-I2002)= 7,"7", IF(('1 - Cover page'!$B$9-I2002)= 8,"8", IF(('1 - Cover page'!$B$9-I2002)= 9,"9", IF(('1 - Cover page'!$B$9-I2002)= 10,"10", IF(('1 - Cover page'!$B$9-I2002)= 11,"11", IF(('1 - Cover page'!$B$9-I2002)= 12,"12", IF(('1 - Cover page'!$B$9-I2002)= 13,"13", IF(('1 - Cover page'!$B$9-I2002)= 14,"14", IF(('1 - Cover page'!$B$9-I2002)= 15,"15",  ""))))))))))))))))</f>
        <v>0</v>
      </c>
      <c r="AA2002" t="e">
        <f>VLOOKUP(E2002,'Age group'!$A$2:$B$7,2,TRUE)</f>
        <v>#N/A</v>
      </c>
    </row>
    <row r="2003" spans="1:27" ht="12.75" x14ac:dyDescent="0.2">
      <c r="A2003" s="30">
        <v>2000</v>
      </c>
      <c r="B2003" s="31"/>
      <c r="C2003" s="31"/>
      <c r="D2003" s="32"/>
      <c r="E2003" s="104"/>
      <c r="F2003" s="31"/>
      <c r="G2003" s="31"/>
      <c r="H2003" s="33"/>
      <c r="I2003" s="16"/>
      <c r="J2003" s="34"/>
      <c r="K2003" s="34"/>
      <c r="L2003" s="35"/>
      <c r="M2003" s="36"/>
      <c r="N2003" s="37"/>
      <c r="O2003" s="37"/>
      <c r="P2003" s="37"/>
      <c r="Q2003" s="38"/>
      <c r="R2003" s="38"/>
      <c r="S2003" s="37"/>
      <c r="T2003" s="39"/>
      <c r="U2003" s="39"/>
      <c r="V2003" s="40"/>
      <c r="X2003" t="str">
        <f>IF(('1 - Cover page'!$B$9-M2003)&lt;6,"&lt;=5 Days","&gt;5 Days")</f>
        <v>&lt;=5 Days</v>
      </c>
      <c r="Y2003" t="str">
        <f>IF(('1 - Cover page'!$B$9-M2003)=0,"0", IF(('1 - Cover page'!$B$9-M2003)= 1,"1", IF(('1 - Cover page'!$B$9-M2003)= 2,"2", IF(('1 - Cover page'!$B$9-M2003)= 3,"3", IF(('1 - Cover page'!$B$9-M2003)= 4,"4", IF(('1 - Cover page'!$B$9-M2003)= 5,"5", IF(('1 - Cover page'!$B$9-M2003)= 6,"6", IF(('1 - Cover page'!$B$9-M2003)= 7,"7", IF(('1 - Cover page'!$B$9-M2003)= 8,"8", IF(('1 - Cover page'!$B$9-M2003)= 9,"9", IF(('1 - Cover page'!$B$9-M2003)= 10,"10", IF(('1 - Cover page'!$B$9-M2003)= 11,"11", IF(('1 - Cover page'!$B$9-M2003)= 12,"12", IF(('1 - Cover page'!$B$9-M2003)= 13,"13", IF(('1 - Cover page'!$B$9-M2003)= 14,"14", IF(('1 - Cover page'!$B$9-M2003)= 15,"15",  ""))))))))))))))))</f>
        <v>0</v>
      </c>
      <c r="Z2003" t="str">
        <f>IF(('1 - Cover page'!$B$9-I2003)=0,"0", IF(('1 - Cover page'!$B$9-I2003)= 1,"1", IF(('1 - Cover page'!$B$9-I2003)= 2,"2", IF(('1 - Cover page'!$B$9-I2003)= 3,"3", IF(('1 - Cover page'!$B$9-I2003)= 4,"4", IF(('1 - Cover page'!$B$9-I2003)= 5,"5", IF(('1 - Cover page'!$B$9-I2003)= 6,"6", IF(('1 - Cover page'!$B$9-I2003)= 7,"7", IF(('1 - Cover page'!$B$9-I2003)= 8,"8", IF(('1 - Cover page'!$B$9-I2003)= 9,"9", IF(('1 - Cover page'!$B$9-I2003)= 10,"10", IF(('1 - Cover page'!$B$9-I2003)= 11,"11", IF(('1 - Cover page'!$B$9-I2003)= 12,"12", IF(('1 - Cover page'!$B$9-I2003)= 13,"13", IF(('1 - Cover page'!$B$9-I2003)= 14,"14", IF(('1 - Cover page'!$B$9-I2003)= 15,"15",  ""))))))))))))))))</f>
        <v>0</v>
      </c>
      <c r="AA2003" t="e">
        <f>VLOOKUP(E2003,'Age group'!$A$2:$B$7,2,TRUE)</f>
        <v>#N/A</v>
      </c>
    </row>
    <row r="2004" spans="1:27" ht="12.75" x14ac:dyDescent="0.2">
      <c r="A2004" s="30">
        <v>2001</v>
      </c>
      <c r="B2004" s="31"/>
      <c r="C2004" s="31"/>
      <c r="D2004" s="32"/>
      <c r="E2004" s="104"/>
      <c r="F2004" s="31"/>
      <c r="G2004" s="31"/>
      <c r="H2004" s="33"/>
      <c r="I2004" s="16"/>
      <c r="J2004" s="34"/>
      <c r="K2004" s="34"/>
      <c r="L2004" s="35"/>
      <c r="M2004" s="36"/>
      <c r="N2004" s="37"/>
      <c r="O2004" s="37"/>
      <c r="P2004" s="37"/>
      <c r="Q2004" s="38"/>
      <c r="R2004" s="38"/>
      <c r="S2004" s="37"/>
      <c r="T2004" s="39"/>
      <c r="U2004" s="39"/>
      <c r="V2004" s="40"/>
      <c r="X2004" t="str">
        <f>IF(('1 - Cover page'!$B$9-M2004)&lt;6,"&lt;=5 Days","&gt;5 Days")</f>
        <v>&lt;=5 Days</v>
      </c>
      <c r="Y2004" t="str">
        <f>IF(('1 - Cover page'!$B$9-M2004)=0,"0", IF(('1 - Cover page'!$B$9-M2004)= 1,"1", IF(('1 - Cover page'!$B$9-M2004)= 2,"2", IF(('1 - Cover page'!$B$9-M2004)= 3,"3", IF(('1 - Cover page'!$B$9-M2004)= 4,"4", IF(('1 - Cover page'!$B$9-M2004)= 5,"5", IF(('1 - Cover page'!$B$9-M2004)= 6,"6", IF(('1 - Cover page'!$B$9-M2004)= 7,"7", IF(('1 - Cover page'!$B$9-M2004)= 8,"8", IF(('1 - Cover page'!$B$9-M2004)= 9,"9", IF(('1 - Cover page'!$B$9-M2004)= 10,"10", IF(('1 - Cover page'!$B$9-M2004)= 11,"11", IF(('1 - Cover page'!$B$9-M2004)= 12,"12", IF(('1 - Cover page'!$B$9-M2004)= 13,"13", IF(('1 - Cover page'!$B$9-M2004)= 14,"14", IF(('1 - Cover page'!$B$9-M2004)= 15,"15",  ""))))))))))))))))</f>
        <v>0</v>
      </c>
      <c r="Z2004" t="str">
        <f>IF(('1 - Cover page'!$B$9-I2004)=0,"0", IF(('1 - Cover page'!$B$9-I2004)= 1,"1", IF(('1 - Cover page'!$B$9-I2004)= 2,"2", IF(('1 - Cover page'!$B$9-I2004)= 3,"3", IF(('1 - Cover page'!$B$9-I2004)= 4,"4", IF(('1 - Cover page'!$B$9-I2004)= 5,"5", IF(('1 - Cover page'!$B$9-I2004)= 6,"6", IF(('1 - Cover page'!$B$9-I2004)= 7,"7", IF(('1 - Cover page'!$B$9-I2004)= 8,"8", IF(('1 - Cover page'!$B$9-I2004)= 9,"9", IF(('1 - Cover page'!$B$9-I2004)= 10,"10", IF(('1 - Cover page'!$B$9-I2004)= 11,"11", IF(('1 - Cover page'!$B$9-I2004)= 12,"12", IF(('1 - Cover page'!$B$9-I2004)= 13,"13", IF(('1 - Cover page'!$B$9-I2004)= 14,"14", IF(('1 - Cover page'!$B$9-I2004)= 15,"15",  ""))))))))))))))))</f>
        <v>0</v>
      </c>
      <c r="AA2004" t="e">
        <f>VLOOKUP(E2004,'Age group'!$A$2:$B$7,2,TRUE)</f>
        <v>#N/A</v>
      </c>
    </row>
    <row r="2005" spans="1:27" ht="12.75" x14ac:dyDescent="0.2">
      <c r="A2005" s="30">
        <v>2002</v>
      </c>
      <c r="B2005" s="31"/>
      <c r="C2005" s="31"/>
      <c r="D2005" s="32"/>
      <c r="E2005" s="104"/>
      <c r="F2005" s="31"/>
      <c r="G2005" s="31"/>
      <c r="H2005" s="33"/>
      <c r="I2005" s="16"/>
      <c r="J2005" s="34"/>
      <c r="K2005" s="34"/>
      <c r="L2005" s="35"/>
      <c r="M2005" s="36"/>
      <c r="N2005" s="37"/>
      <c r="O2005" s="37"/>
      <c r="P2005" s="37"/>
      <c r="Q2005" s="38"/>
      <c r="R2005" s="38"/>
      <c r="S2005" s="37"/>
      <c r="T2005" s="39"/>
      <c r="U2005" s="39"/>
      <c r="V2005" s="40"/>
      <c r="X2005" t="str">
        <f>IF(('1 - Cover page'!$B$9-M2005)&lt;6,"&lt;=5 Days","&gt;5 Days")</f>
        <v>&lt;=5 Days</v>
      </c>
      <c r="Y2005" t="str">
        <f>IF(('1 - Cover page'!$B$9-M2005)=0,"0", IF(('1 - Cover page'!$B$9-M2005)= 1,"1", IF(('1 - Cover page'!$B$9-M2005)= 2,"2", IF(('1 - Cover page'!$B$9-M2005)= 3,"3", IF(('1 - Cover page'!$B$9-M2005)= 4,"4", IF(('1 - Cover page'!$B$9-M2005)= 5,"5", IF(('1 - Cover page'!$B$9-M2005)= 6,"6", IF(('1 - Cover page'!$B$9-M2005)= 7,"7", IF(('1 - Cover page'!$B$9-M2005)= 8,"8", IF(('1 - Cover page'!$B$9-M2005)= 9,"9", IF(('1 - Cover page'!$B$9-M2005)= 10,"10", IF(('1 - Cover page'!$B$9-M2005)= 11,"11", IF(('1 - Cover page'!$B$9-M2005)= 12,"12", IF(('1 - Cover page'!$B$9-M2005)= 13,"13", IF(('1 - Cover page'!$B$9-M2005)= 14,"14", IF(('1 - Cover page'!$B$9-M2005)= 15,"15",  ""))))))))))))))))</f>
        <v>0</v>
      </c>
      <c r="Z2005" t="str">
        <f>IF(('1 - Cover page'!$B$9-I2005)=0,"0", IF(('1 - Cover page'!$B$9-I2005)= 1,"1", IF(('1 - Cover page'!$B$9-I2005)= 2,"2", IF(('1 - Cover page'!$B$9-I2005)= 3,"3", IF(('1 - Cover page'!$B$9-I2005)= 4,"4", IF(('1 - Cover page'!$B$9-I2005)= 5,"5", IF(('1 - Cover page'!$B$9-I2005)= 6,"6", IF(('1 - Cover page'!$B$9-I2005)= 7,"7", IF(('1 - Cover page'!$B$9-I2005)= 8,"8", IF(('1 - Cover page'!$B$9-I2005)= 9,"9", IF(('1 - Cover page'!$B$9-I2005)= 10,"10", IF(('1 - Cover page'!$B$9-I2005)= 11,"11", IF(('1 - Cover page'!$B$9-I2005)= 12,"12", IF(('1 - Cover page'!$B$9-I2005)= 13,"13", IF(('1 - Cover page'!$B$9-I2005)= 14,"14", IF(('1 - Cover page'!$B$9-I2005)= 15,"15",  ""))))))))))))))))</f>
        <v>0</v>
      </c>
      <c r="AA2005" t="e">
        <f>VLOOKUP(E2005,'Age group'!$A$2:$B$7,2,TRUE)</f>
        <v>#N/A</v>
      </c>
    </row>
    <row r="2006" spans="1:27" ht="12.75" x14ac:dyDescent="0.2">
      <c r="A2006" s="30">
        <v>2003</v>
      </c>
      <c r="B2006" s="31"/>
      <c r="C2006" s="31"/>
      <c r="D2006" s="32"/>
      <c r="E2006" s="104"/>
      <c r="F2006" s="31"/>
      <c r="G2006" s="31"/>
      <c r="H2006" s="33"/>
      <c r="I2006" s="16"/>
      <c r="J2006" s="34"/>
      <c r="K2006" s="34"/>
      <c r="L2006" s="35"/>
      <c r="M2006" s="36"/>
      <c r="N2006" s="37"/>
      <c r="O2006" s="37"/>
      <c r="P2006" s="37"/>
      <c r="Q2006" s="38"/>
      <c r="R2006" s="38"/>
      <c r="S2006" s="37"/>
      <c r="T2006" s="39"/>
      <c r="U2006" s="39"/>
      <c r="V2006" s="40"/>
      <c r="X2006" t="str">
        <f>IF(('1 - Cover page'!$B$9-M2006)&lt;6,"&lt;=5 Days","&gt;5 Days")</f>
        <v>&lt;=5 Days</v>
      </c>
      <c r="Y2006" t="str">
        <f>IF(('1 - Cover page'!$B$9-M2006)=0,"0", IF(('1 - Cover page'!$B$9-M2006)= 1,"1", IF(('1 - Cover page'!$B$9-M2006)= 2,"2", IF(('1 - Cover page'!$B$9-M2006)= 3,"3", IF(('1 - Cover page'!$B$9-M2006)= 4,"4", IF(('1 - Cover page'!$B$9-M2006)= 5,"5", IF(('1 - Cover page'!$B$9-M2006)= 6,"6", IF(('1 - Cover page'!$B$9-M2006)= 7,"7", IF(('1 - Cover page'!$B$9-M2006)= 8,"8", IF(('1 - Cover page'!$B$9-M2006)= 9,"9", IF(('1 - Cover page'!$B$9-M2006)= 10,"10", IF(('1 - Cover page'!$B$9-M2006)= 11,"11", IF(('1 - Cover page'!$B$9-M2006)= 12,"12", IF(('1 - Cover page'!$B$9-M2006)= 13,"13", IF(('1 - Cover page'!$B$9-M2006)= 14,"14", IF(('1 - Cover page'!$B$9-M2006)= 15,"15",  ""))))))))))))))))</f>
        <v>0</v>
      </c>
      <c r="Z2006" t="str">
        <f>IF(('1 - Cover page'!$B$9-I2006)=0,"0", IF(('1 - Cover page'!$B$9-I2006)= 1,"1", IF(('1 - Cover page'!$B$9-I2006)= 2,"2", IF(('1 - Cover page'!$B$9-I2006)= 3,"3", IF(('1 - Cover page'!$B$9-I2006)= 4,"4", IF(('1 - Cover page'!$B$9-I2006)= 5,"5", IF(('1 - Cover page'!$B$9-I2006)= 6,"6", IF(('1 - Cover page'!$B$9-I2006)= 7,"7", IF(('1 - Cover page'!$B$9-I2006)= 8,"8", IF(('1 - Cover page'!$B$9-I2006)= 9,"9", IF(('1 - Cover page'!$B$9-I2006)= 10,"10", IF(('1 - Cover page'!$B$9-I2006)= 11,"11", IF(('1 - Cover page'!$B$9-I2006)= 12,"12", IF(('1 - Cover page'!$B$9-I2006)= 13,"13", IF(('1 - Cover page'!$B$9-I2006)= 14,"14", IF(('1 - Cover page'!$B$9-I2006)= 15,"15",  ""))))))))))))))))</f>
        <v>0</v>
      </c>
      <c r="AA2006" t="e">
        <f>VLOOKUP(E2006,'Age group'!$A$2:$B$7,2,TRUE)</f>
        <v>#N/A</v>
      </c>
    </row>
    <row r="2007" spans="1:27" ht="12.75" x14ac:dyDescent="0.2">
      <c r="A2007" s="30">
        <v>2004</v>
      </c>
      <c r="B2007" s="31"/>
      <c r="C2007" s="31"/>
      <c r="D2007" s="32"/>
      <c r="E2007" s="104"/>
      <c r="F2007" s="31"/>
      <c r="G2007" s="31"/>
      <c r="H2007" s="33"/>
      <c r="I2007" s="16"/>
      <c r="J2007" s="34"/>
      <c r="K2007" s="34"/>
      <c r="L2007" s="35"/>
      <c r="M2007" s="36"/>
      <c r="N2007" s="37"/>
      <c r="O2007" s="37"/>
      <c r="P2007" s="37"/>
      <c r="Q2007" s="38"/>
      <c r="R2007" s="38"/>
      <c r="S2007" s="37"/>
      <c r="T2007" s="39"/>
      <c r="U2007" s="39"/>
      <c r="V2007" s="40"/>
      <c r="X2007" t="str">
        <f>IF(('1 - Cover page'!$B$9-M2007)&lt;6,"&lt;=5 Days","&gt;5 Days")</f>
        <v>&lt;=5 Days</v>
      </c>
      <c r="Y2007" t="str">
        <f>IF(('1 - Cover page'!$B$9-M2007)=0,"0", IF(('1 - Cover page'!$B$9-M2007)= 1,"1", IF(('1 - Cover page'!$B$9-M2007)= 2,"2", IF(('1 - Cover page'!$B$9-M2007)= 3,"3", IF(('1 - Cover page'!$B$9-M2007)= 4,"4", IF(('1 - Cover page'!$B$9-M2007)= 5,"5", IF(('1 - Cover page'!$B$9-M2007)= 6,"6", IF(('1 - Cover page'!$B$9-M2007)= 7,"7", IF(('1 - Cover page'!$B$9-M2007)= 8,"8", IF(('1 - Cover page'!$B$9-M2007)= 9,"9", IF(('1 - Cover page'!$B$9-M2007)= 10,"10", IF(('1 - Cover page'!$B$9-M2007)= 11,"11", IF(('1 - Cover page'!$B$9-M2007)= 12,"12", IF(('1 - Cover page'!$B$9-M2007)= 13,"13", IF(('1 - Cover page'!$B$9-M2007)= 14,"14", IF(('1 - Cover page'!$B$9-M2007)= 15,"15",  ""))))))))))))))))</f>
        <v>0</v>
      </c>
      <c r="Z2007" t="str">
        <f>IF(('1 - Cover page'!$B$9-I2007)=0,"0", IF(('1 - Cover page'!$B$9-I2007)= 1,"1", IF(('1 - Cover page'!$B$9-I2007)= 2,"2", IF(('1 - Cover page'!$B$9-I2007)= 3,"3", IF(('1 - Cover page'!$B$9-I2007)= 4,"4", IF(('1 - Cover page'!$B$9-I2007)= 5,"5", IF(('1 - Cover page'!$B$9-I2007)= 6,"6", IF(('1 - Cover page'!$B$9-I2007)= 7,"7", IF(('1 - Cover page'!$B$9-I2007)= 8,"8", IF(('1 - Cover page'!$B$9-I2007)= 9,"9", IF(('1 - Cover page'!$B$9-I2007)= 10,"10", IF(('1 - Cover page'!$B$9-I2007)= 11,"11", IF(('1 - Cover page'!$B$9-I2007)= 12,"12", IF(('1 - Cover page'!$B$9-I2007)= 13,"13", IF(('1 - Cover page'!$B$9-I2007)= 14,"14", IF(('1 - Cover page'!$B$9-I2007)= 15,"15",  ""))))))))))))))))</f>
        <v>0</v>
      </c>
      <c r="AA2007" t="e">
        <f>VLOOKUP(E2007,'Age group'!$A$2:$B$7,2,TRUE)</f>
        <v>#N/A</v>
      </c>
    </row>
    <row r="2008" spans="1:27" ht="12.75" x14ac:dyDescent="0.2">
      <c r="A2008" s="30">
        <v>2005</v>
      </c>
      <c r="B2008" s="31"/>
      <c r="C2008" s="31"/>
      <c r="D2008" s="32"/>
      <c r="E2008" s="104"/>
      <c r="F2008" s="31"/>
      <c r="G2008" s="31"/>
      <c r="H2008" s="33"/>
      <c r="I2008" s="16"/>
      <c r="J2008" s="34"/>
      <c r="K2008" s="34"/>
      <c r="L2008" s="35"/>
      <c r="M2008" s="36"/>
      <c r="N2008" s="37"/>
      <c r="O2008" s="37"/>
      <c r="P2008" s="37"/>
      <c r="Q2008" s="38"/>
      <c r="R2008" s="38"/>
      <c r="S2008" s="37"/>
      <c r="T2008" s="39"/>
      <c r="U2008" s="39"/>
      <c r="V2008" s="40"/>
      <c r="X2008" t="str">
        <f>IF(('1 - Cover page'!$B$9-M2008)&lt;6,"&lt;=5 Days","&gt;5 Days")</f>
        <v>&lt;=5 Days</v>
      </c>
      <c r="Y2008" t="str">
        <f>IF(('1 - Cover page'!$B$9-M2008)=0,"0", IF(('1 - Cover page'!$B$9-M2008)= 1,"1", IF(('1 - Cover page'!$B$9-M2008)= 2,"2", IF(('1 - Cover page'!$B$9-M2008)= 3,"3", IF(('1 - Cover page'!$B$9-M2008)= 4,"4", IF(('1 - Cover page'!$B$9-M2008)= 5,"5", IF(('1 - Cover page'!$B$9-M2008)= 6,"6", IF(('1 - Cover page'!$B$9-M2008)= 7,"7", IF(('1 - Cover page'!$B$9-M2008)= 8,"8", IF(('1 - Cover page'!$B$9-M2008)= 9,"9", IF(('1 - Cover page'!$B$9-M2008)= 10,"10", IF(('1 - Cover page'!$B$9-M2008)= 11,"11", IF(('1 - Cover page'!$B$9-M2008)= 12,"12", IF(('1 - Cover page'!$B$9-M2008)= 13,"13", IF(('1 - Cover page'!$B$9-M2008)= 14,"14", IF(('1 - Cover page'!$B$9-M2008)= 15,"15",  ""))))))))))))))))</f>
        <v>0</v>
      </c>
      <c r="Z2008" t="str">
        <f>IF(('1 - Cover page'!$B$9-I2008)=0,"0", IF(('1 - Cover page'!$B$9-I2008)= 1,"1", IF(('1 - Cover page'!$B$9-I2008)= 2,"2", IF(('1 - Cover page'!$B$9-I2008)= 3,"3", IF(('1 - Cover page'!$B$9-I2008)= 4,"4", IF(('1 - Cover page'!$B$9-I2008)= 5,"5", IF(('1 - Cover page'!$B$9-I2008)= 6,"6", IF(('1 - Cover page'!$B$9-I2008)= 7,"7", IF(('1 - Cover page'!$B$9-I2008)= 8,"8", IF(('1 - Cover page'!$B$9-I2008)= 9,"9", IF(('1 - Cover page'!$B$9-I2008)= 10,"10", IF(('1 - Cover page'!$B$9-I2008)= 11,"11", IF(('1 - Cover page'!$B$9-I2008)= 12,"12", IF(('1 - Cover page'!$B$9-I2008)= 13,"13", IF(('1 - Cover page'!$B$9-I2008)= 14,"14", IF(('1 - Cover page'!$B$9-I2008)= 15,"15",  ""))))))))))))))))</f>
        <v>0</v>
      </c>
      <c r="AA2008" t="e">
        <f>VLOOKUP(E2008,'Age group'!$A$2:$B$7,2,TRUE)</f>
        <v>#N/A</v>
      </c>
    </row>
    <row r="2009" spans="1:27" ht="12.75" x14ac:dyDescent="0.2">
      <c r="A2009" s="30">
        <v>2006</v>
      </c>
      <c r="B2009" s="31"/>
      <c r="C2009" s="31"/>
      <c r="D2009" s="32"/>
      <c r="E2009" s="104"/>
      <c r="F2009" s="31"/>
      <c r="G2009" s="31"/>
      <c r="H2009" s="33"/>
      <c r="I2009" s="16"/>
      <c r="J2009" s="34"/>
      <c r="K2009" s="34"/>
      <c r="L2009" s="35"/>
      <c r="M2009" s="36"/>
      <c r="N2009" s="37"/>
      <c r="O2009" s="37"/>
      <c r="P2009" s="37"/>
      <c r="Q2009" s="38"/>
      <c r="R2009" s="38"/>
      <c r="S2009" s="37"/>
      <c r="T2009" s="39"/>
      <c r="U2009" s="39"/>
      <c r="V2009" s="40"/>
      <c r="X2009" t="str">
        <f>IF(('1 - Cover page'!$B$9-M2009)&lt;6,"&lt;=5 Days","&gt;5 Days")</f>
        <v>&lt;=5 Days</v>
      </c>
      <c r="Y2009" t="str">
        <f>IF(('1 - Cover page'!$B$9-M2009)=0,"0", IF(('1 - Cover page'!$B$9-M2009)= 1,"1", IF(('1 - Cover page'!$B$9-M2009)= 2,"2", IF(('1 - Cover page'!$B$9-M2009)= 3,"3", IF(('1 - Cover page'!$B$9-M2009)= 4,"4", IF(('1 - Cover page'!$B$9-M2009)= 5,"5", IF(('1 - Cover page'!$B$9-M2009)= 6,"6", IF(('1 - Cover page'!$B$9-M2009)= 7,"7", IF(('1 - Cover page'!$B$9-M2009)= 8,"8", IF(('1 - Cover page'!$B$9-M2009)= 9,"9", IF(('1 - Cover page'!$B$9-M2009)= 10,"10", IF(('1 - Cover page'!$B$9-M2009)= 11,"11", IF(('1 - Cover page'!$B$9-M2009)= 12,"12", IF(('1 - Cover page'!$B$9-M2009)= 13,"13", IF(('1 - Cover page'!$B$9-M2009)= 14,"14", IF(('1 - Cover page'!$B$9-M2009)= 15,"15",  ""))))))))))))))))</f>
        <v>0</v>
      </c>
      <c r="Z2009" t="str">
        <f>IF(('1 - Cover page'!$B$9-I2009)=0,"0", IF(('1 - Cover page'!$B$9-I2009)= 1,"1", IF(('1 - Cover page'!$B$9-I2009)= 2,"2", IF(('1 - Cover page'!$B$9-I2009)= 3,"3", IF(('1 - Cover page'!$B$9-I2009)= 4,"4", IF(('1 - Cover page'!$B$9-I2009)= 5,"5", IF(('1 - Cover page'!$B$9-I2009)= 6,"6", IF(('1 - Cover page'!$B$9-I2009)= 7,"7", IF(('1 - Cover page'!$B$9-I2009)= 8,"8", IF(('1 - Cover page'!$B$9-I2009)= 9,"9", IF(('1 - Cover page'!$B$9-I2009)= 10,"10", IF(('1 - Cover page'!$B$9-I2009)= 11,"11", IF(('1 - Cover page'!$B$9-I2009)= 12,"12", IF(('1 - Cover page'!$B$9-I2009)= 13,"13", IF(('1 - Cover page'!$B$9-I2009)= 14,"14", IF(('1 - Cover page'!$B$9-I2009)= 15,"15",  ""))))))))))))))))</f>
        <v>0</v>
      </c>
      <c r="AA2009" t="e">
        <f>VLOOKUP(E2009,'Age group'!$A$2:$B$7,2,TRUE)</f>
        <v>#N/A</v>
      </c>
    </row>
    <row r="2010" spans="1:27" ht="12.75" x14ac:dyDescent="0.2">
      <c r="A2010" s="30">
        <v>2007</v>
      </c>
      <c r="B2010" s="31"/>
      <c r="C2010" s="31"/>
      <c r="D2010" s="32"/>
      <c r="E2010" s="104"/>
      <c r="F2010" s="31"/>
      <c r="G2010" s="31"/>
      <c r="H2010" s="33"/>
      <c r="I2010" s="16"/>
      <c r="J2010" s="34"/>
      <c r="K2010" s="34"/>
      <c r="L2010" s="35"/>
      <c r="M2010" s="36"/>
      <c r="N2010" s="37"/>
      <c r="O2010" s="37"/>
      <c r="P2010" s="37"/>
      <c r="Q2010" s="38"/>
      <c r="R2010" s="38"/>
      <c r="S2010" s="37"/>
      <c r="T2010" s="39"/>
      <c r="U2010" s="39"/>
      <c r="V2010" s="40"/>
      <c r="X2010" t="str">
        <f>IF(('1 - Cover page'!$B$9-M2010)&lt;6,"&lt;=5 Days","&gt;5 Days")</f>
        <v>&lt;=5 Days</v>
      </c>
      <c r="Y2010" t="str">
        <f>IF(('1 - Cover page'!$B$9-M2010)=0,"0", IF(('1 - Cover page'!$B$9-M2010)= 1,"1", IF(('1 - Cover page'!$B$9-M2010)= 2,"2", IF(('1 - Cover page'!$B$9-M2010)= 3,"3", IF(('1 - Cover page'!$B$9-M2010)= 4,"4", IF(('1 - Cover page'!$B$9-M2010)= 5,"5", IF(('1 - Cover page'!$B$9-M2010)= 6,"6", IF(('1 - Cover page'!$B$9-M2010)= 7,"7", IF(('1 - Cover page'!$B$9-M2010)= 8,"8", IF(('1 - Cover page'!$B$9-M2010)= 9,"9", IF(('1 - Cover page'!$B$9-M2010)= 10,"10", IF(('1 - Cover page'!$B$9-M2010)= 11,"11", IF(('1 - Cover page'!$B$9-M2010)= 12,"12", IF(('1 - Cover page'!$B$9-M2010)= 13,"13", IF(('1 - Cover page'!$B$9-M2010)= 14,"14", IF(('1 - Cover page'!$B$9-M2010)= 15,"15",  ""))))))))))))))))</f>
        <v>0</v>
      </c>
      <c r="Z2010" t="str">
        <f>IF(('1 - Cover page'!$B$9-I2010)=0,"0", IF(('1 - Cover page'!$B$9-I2010)= 1,"1", IF(('1 - Cover page'!$B$9-I2010)= 2,"2", IF(('1 - Cover page'!$B$9-I2010)= 3,"3", IF(('1 - Cover page'!$B$9-I2010)= 4,"4", IF(('1 - Cover page'!$B$9-I2010)= 5,"5", IF(('1 - Cover page'!$B$9-I2010)= 6,"6", IF(('1 - Cover page'!$B$9-I2010)= 7,"7", IF(('1 - Cover page'!$B$9-I2010)= 8,"8", IF(('1 - Cover page'!$B$9-I2010)= 9,"9", IF(('1 - Cover page'!$B$9-I2010)= 10,"10", IF(('1 - Cover page'!$B$9-I2010)= 11,"11", IF(('1 - Cover page'!$B$9-I2010)= 12,"12", IF(('1 - Cover page'!$B$9-I2010)= 13,"13", IF(('1 - Cover page'!$B$9-I2010)= 14,"14", IF(('1 - Cover page'!$B$9-I2010)= 15,"15",  ""))))))))))))))))</f>
        <v>0</v>
      </c>
      <c r="AA2010" t="e">
        <f>VLOOKUP(E2010,'Age group'!$A$2:$B$7,2,TRUE)</f>
        <v>#N/A</v>
      </c>
    </row>
    <row r="2011" spans="1:27" ht="12.75" x14ac:dyDescent="0.2">
      <c r="A2011" s="30">
        <v>2008</v>
      </c>
      <c r="B2011" s="31"/>
      <c r="C2011" s="31"/>
      <c r="D2011" s="32"/>
      <c r="E2011" s="104"/>
      <c r="F2011" s="31"/>
      <c r="G2011" s="31"/>
      <c r="H2011" s="33"/>
      <c r="I2011" s="16"/>
      <c r="J2011" s="34"/>
      <c r="K2011" s="34"/>
      <c r="L2011" s="35"/>
      <c r="M2011" s="36"/>
      <c r="N2011" s="37"/>
      <c r="O2011" s="37"/>
      <c r="P2011" s="37"/>
      <c r="Q2011" s="38"/>
      <c r="R2011" s="38"/>
      <c r="S2011" s="37"/>
      <c r="T2011" s="39"/>
      <c r="U2011" s="39"/>
      <c r="V2011" s="40"/>
      <c r="X2011" t="str">
        <f>IF(('1 - Cover page'!$B$9-M2011)&lt;6,"&lt;=5 Days","&gt;5 Days")</f>
        <v>&lt;=5 Days</v>
      </c>
      <c r="Y2011" t="str">
        <f>IF(('1 - Cover page'!$B$9-M2011)=0,"0", IF(('1 - Cover page'!$B$9-M2011)= 1,"1", IF(('1 - Cover page'!$B$9-M2011)= 2,"2", IF(('1 - Cover page'!$B$9-M2011)= 3,"3", IF(('1 - Cover page'!$B$9-M2011)= 4,"4", IF(('1 - Cover page'!$B$9-M2011)= 5,"5", IF(('1 - Cover page'!$B$9-M2011)= 6,"6", IF(('1 - Cover page'!$B$9-M2011)= 7,"7", IF(('1 - Cover page'!$B$9-M2011)= 8,"8", IF(('1 - Cover page'!$B$9-M2011)= 9,"9", IF(('1 - Cover page'!$B$9-M2011)= 10,"10", IF(('1 - Cover page'!$B$9-M2011)= 11,"11", IF(('1 - Cover page'!$B$9-M2011)= 12,"12", IF(('1 - Cover page'!$B$9-M2011)= 13,"13", IF(('1 - Cover page'!$B$9-M2011)= 14,"14", IF(('1 - Cover page'!$B$9-M2011)= 15,"15",  ""))))))))))))))))</f>
        <v>0</v>
      </c>
      <c r="Z2011" t="str">
        <f>IF(('1 - Cover page'!$B$9-I2011)=0,"0", IF(('1 - Cover page'!$B$9-I2011)= 1,"1", IF(('1 - Cover page'!$B$9-I2011)= 2,"2", IF(('1 - Cover page'!$B$9-I2011)= 3,"3", IF(('1 - Cover page'!$B$9-I2011)= 4,"4", IF(('1 - Cover page'!$B$9-I2011)= 5,"5", IF(('1 - Cover page'!$B$9-I2011)= 6,"6", IF(('1 - Cover page'!$B$9-I2011)= 7,"7", IF(('1 - Cover page'!$B$9-I2011)= 8,"8", IF(('1 - Cover page'!$B$9-I2011)= 9,"9", IF(('1 - Cover page'!$B$9-I2011)= 10,"10", IF(('1 - Cover page'!$B$9-I2011)= 11,"11", IF(('1 - Cover page'!$B$9-I2011)= 12,"12", IF(('1 - Cover page'!$B$9-I2011)= 13,"13", IF(('1 - Cover page'!$B$9-I2011)= 14,"14", IF(('1 - Cover page'!$B$9-I2011)= 15,"15",  ""))))))))))))))))</f>
        <v>0</v>
      </c>
      <c r="AA2011" t="e">
        <f>VLOOKUP(E2011,'Age group'!$A$2:$B$7,2,TRUE)</f>
        <v>#N/A</v>
      </c>
    </row>
    <row r="2012" spans="1:27" ht="12.75" x14ac:dyDescent="0.2">
      <c r="A2012" s="30">
        <v>2009</v>
      </c>
      <c r="B2012" s="31"/>
      <c r="C2012" s="31"/>
      <c r="D2012" s="32"/>
      <c r="E2012" s="104"/>
      <c r="F2012" s="31"/>
      <c r="G2012" s="31"/>
      <c r="H2012" s="33"/>
      <c r="I2012" s="16"/>
      <c r="J2012" s="34"/>
      <c r="K2012" s="34"/>
      <c r="L2012" s="35"/>
      <c r="M2012" s="36"/>
      <c r="N2012" s="37"/>
      <c r="O2012" s="37"/>
      <c r="P2012" s="37"/>
      <c r="Q2012" s="38"/>
      <c r="R2012" s="38"/>
      <c r="S2012" s="37"/>
      <c r="T2012" s="39"/>
      <c r="U2012" s="39"/>
      <c r="V2012" s="40"/>
      <c r="X2012" t="str">
        <f>IF(('1 - Cover page'!$B$9-M2012)&lt;6,"&lt;=5 Days","&gt;5 Days")</f>
        <v>&lt;=5 Days</v>
      </c>
      <c r="Y2012" t="str">
        <f>IF(('1 - Cover page'!$B$9-M2012)=0,"0", IF(('1 - Cover page'!$B$9-M2012)= 1,"1", IF(('1 - Cover page'!$B$9-M2012)= 2,"2", IF(('1 - Cover page'!$B$9-M2012)= 3,"3", IF(('1 - Cover page'!$B$9-M2012)= 4,"4", IF(('1 - Cover page'!$B$9-M2012)= 5,"5", IF(('1 - Cover page'!$B$9-M2012)= 6,"6", IF(('1 - Cover page'!$B$9-M2012)= 7,"7", IF(('1 - Cover page'!$B$9-M2012)= 8,"8", IF(('1 - Cover page'!$B$9-M2012)= 9,"9", IF(('1 - Cover page'!$B$9-M2012)= 10,"10", IF(('1 - Cover page'!$B$9-M2012)= 11,"11", IF(('1 - Cover page'!$B$9-M2012)= 12,"12", IF(('1 - Cover page'!$B$9-M2012)= 13,"13", IF(('1 - Cover page'!$B$9-M2012)= 14,"14", IF(('1 - Cover page'!$B$9-M2012)= 15,"15",  ""))))))))))))))))</f>
        <v>0</v>
      </c>
      <c r="Z2012" t="str">
        <f>IF(('1 - Cover page'!$B$9-I2012)=0,"0", IF(('1 - Cover page'!$B$9-I2012)= 1,"1", IF(('1 - Cover page'!$B$9-I2012)= 2,"2", IF(('1 - Cover page'!$B$9-I2012)= 3,"3", IF(('1 - Cover page'!$B$9-I2012)= 4,"4", IF(('1 - Cover page'!$B$9-I2012)= 5,"5", IF(('1 - Cover page'!$B$9-I2012)= 6,"6", IF(('1 - Cover page'!$B$9-I2012)= 7,"7", IF(('1 - Cover page'!$B$9-I2012)= 8,"8", IF(('1 - Cover page'!$B$9-I2012)= 9,"9", IF(('1 - Cover page'!$B$9-I2012)= 10,"10", IF(('1 - Cover page'!$B$9-I2012)= 11,"11", IF(('1 - Cover page'!$B$9-I2012)= 12,"12", IF(('1 - Cover page'!$B$9-I2012)= 13,"13", IF(('1 - Cover page'!$B$9-I2012)= 14,"14", IF(('1 - Cover page'!$B$9-I2012)= 15,"15",  ""))))))))))))))))</f>
        <v>0</v>
      </c>
      <c r="AA2012" t="e">
        <f>VLOOKUP(E2012,'Age group'!$A$2:$B$7,2,TRUE)</f>
        <v>#N/A</v>
      </c>
    </row>
    <row r="2013" spans="1:27" ht="12.75" x14ac:dyDescent="0.2">
      <c r="A2013" s="30">
        <v>2010</v>
      </c>
      <c r="B2013" s="31"/>
      <c r="C2013" s="31"/>
      <c r="D2013" s="32"/>
      <c r="E2013" s="104"/>
      <c r="F2013" s="31"/>
      <c r="G2013" s="31"/>
      <c r="H2013" s="33"/>
      <c r="I2013" s="16"/>
      <c r="J2013" s="34"/>
      <c r="K2013" s="34"/>
      <c r="L2013" s="35"/>
      <c r="M2013" s="36"/>
      <c r="N2013" s="37"/>
      <c r="O2013" s="37"/>
      <c r="P2013" s="37"/>
      <c r="Q2013" s="38"/>
      <c r="R2013" s="38"/>
      <c r="S2013" s="37"/>
      <c r="T2013" s="39"/>
      <c r="U2013" s="39"/>
      <c r="V2013" s="40"/>
      <c r="X2013" t="str">
        <f>IF(('1 - Cover page'!$B$9-M2013)&lt;6,"&lt;=5 Days","&gt;5 Days")</f>
        <v>&lt;=5 Days</v>
      </c>
      <c r="Y2013" t="str">
        <f>IF(('1 - Cover page'!$B$9-M2013)=0,"0", IF(('1 - Cover page'!$B$9-M2013)= 1,"1", IF(('1 - Cover page'!$B$9-M2013)= 2,"2", IF(('1 - Cover page'!$B$9-M2013)= 3,"3", IF(('1 - Cover page'!$B$9-M2013)= 4,"4", IF(('1 - Cover page'!$B$9-M2013)= 5,"5", IF(('1 - Cover page'!$B$9-M2013)= 6,"6", IF(('1 - Cover page'!$B$9-M2013)= 7,"7", IF(('1 - Cover page'!$B$9-M2013)= 8,"8", IF(('1 - Cover page'!$B$9-M2013)= 9,"9", IF(('1 - Cover page'!$B$9-M2013)= 10,"10", IF(('1 - Cover page'!$B$9-M2013)= 11,"11", IF(('1 - Cover page'!$B$9-M2013)= 12,"12", IF(('1 - Cover page'!$B$9-M2013)= 13,"13", IF(('1 - Cover page'!$B$9-M2013)= 14,"14", IF(('1 - Cover page'!$B$9-M2013)= 15,"15",  ""))))))))))))))))</f>
        <v>0</v>
      </c>
      <c r="Z2013" t="str">
        <f>IF(('1 - Cover page'!$B$9-I2013)=0,"0", IF(('1 - Cover page'!$B$9-I2013)= 1,"1", IF(('1 - Cover page'!$B$9-I2013)= 2,"2", IF(('1 - Cover page'!$B$9-I2013)= 3,"3", IF(('1 - Cover page'!$B$9-I2013)= 4,"4", IF(('1 - Cover page'!$B$9-I2013)= 5,"5", IF(('1 - Cover page'!$B$9-I2013)= 6,"6", IF(('1 - Cover page'!$B$9-I2013)= 7,"7", IF(('1 - Cover page'!$B$9-I2013)= 8,"8", IF(('1 - Cover page'!$B$9-I2013)= 9,"9", IF(('1 - Cover page'!$B$9-I2013)= 10,"10", IF(('1 - Cover page'!$B$9-I2013)= 11,"11", IF(('1 - Cover page'!$B$9-I2013)= 12,"12", IF(('1 - Cover page'!$B$9-I2013)= 13,"13", IF(('1 - Cover page'!$B$9-I2013)= 14,"14", IF(('1 - Cover page'!$B$9-I2013)= 15,"15",  ""))))))))))))))))</f>
        <v>0</v>
      </c>
      <c r="AA2013" t="e">
        <f>VLOOKUP(E2013,'Age group'!$A$2:$B$7,2,TRUE)</f>
        <v>#N/A</v>
      </c>
    </row>
    <row r="2014" spans="1:27" ht="12.75" x14ac:dyDescent="0.2">
      <c r="A2014" s="30">
        <v>2011</v>
      </c>
      <c r="B2014" s="31"/>
      <c r="C2014" s="31"/>
      <c r="D2014" s="32"/>
      <c r="E2014" s="104"/>
      <c r="F2014" s="31"/>
      <c r="G2014" s="31"/>
      <c r="H2014" s="33"/>
      <c r="I2014" s="16"/>
      <c r="J2014" s="34"/>
      <c r="K2014" s="34"/>
      <c r="L2014" s="35"/>
      <c r="M2014" s="36"/>
      <c r="N2014" s="37"/>
      <c r="O2014" s="37"/>
      <c r="P2014" s="37"/>
      <c r="Q2014" s="38"/>
      <c r="R2014" s="38"/>
      <c r="S2014" s="37"/>
      <c r="T2014" s="39"/>
      <c r="U2014" s="39"/>
      <c r="V2014" s="40"/>
      <c r="X2014" t="str">
        <f>IF(('1 - Cover page'!$B$9-M2014)&lt;6,"&lt;=5 Days","&gt;5 Days")</f>
        <v>&lt;=5 Days</v>
      </c>
      <c r="Y2014" t="str">
        <f>IF(('1 - Cover page'!$B$9-M2014)=0,"0", IF(('1 - Cover page'!$B$9-M2014)= 1,"1", IF(('1 - Cover page'!$B$9-M2014)= 2,"2", IF(('1 - Cover page'!$B$9-M2014)= 3,"3", IF(('1 - Cover page'!$B$9-M2014)= 4,"4", IF(('1 - Cover page'!$B$9-M2014)= 5,"5", IF(('1 - Cover page'!$B$9-M2014)= 6,"6", IF(('1 - Cover page'!$B$9-M2014)= 7,"7", IF(('1 - Cover page'!$B$9-M2014)= 8,"8", IF(('1 - Cover page'!$B$9-M2014)= 9,"9", IF(('1 - Cover page'!$B$9-M2014)= 10,"10", IF(('1 - Cover page'!$B$9-M2014)= 11,"11", IF(('1 - Cover page'!$B$9-M2014)= 12,"12", IF(('1 - Cover page'!$B$9-M2014)= 13,"13", IF(('1 - Cover page'!$B$9-M2014)= 14,"14", IF(('1 - Cover page'!$B$9-M2014)= 15,"15",  ""))))))))))))))))</f>
        <v>0</v>
      </c>
      <c r="Z2014" t="str">
        <f>IF(('1 - Cover page'!$B$9-I2014)=0,"0", IF(('1 - Cover page'!$B$9-I2014)= 1,"1", IF(('1 - Cover page'!$B$9-I2014)= 2,"2", IF(('1 - Cover page'!$B$9-I2014)= 3,"3", IF(('1 - Cover page'!$B$9-I2014)= 4,"4", IF(('1 - Cover page'!$B$9-I2014)= 5,"5", IF(('1 - Cover page'!$B$9-I2014)= 6,"6", IF(('1 - Cover page'!$B$9-I2014)= 7,"7", IF(('1 - Cover page'!$B$9-I2014)= 8,"8", IF(('1 - Cover page'!$B$9-I2014)= 9,"9", IF(('1 - Cover page'!$B$9-I2014)= 10,"10", IF(('1 - Cover page'!$B$9-I2014)= 11,"11", IF(('1 - Cover page'!$B$9-I2014)= 12,"12", IF(('1 - Cover page'!$B$9-I2014)= 13,"13", IF(('1 - Cover page'!$B$9-I2014)= 14,"14", IF(('1 - Cover page'!$B$9-I2014)= 15,"15",  ""))))))))))))))))</f>
        <v>0</v>
      </c>
      <c r="AA2014" t="e">
        <f>VLOOKUP(E2014,'Age group'!$A$2:$B$7,2,TRUE)</f>
        <v>#N/A</v>
      </c>
    </row>
    <row r="2015" spans="1:27" ht="12.75" x14ac:dyDescent="0.2">
      <c r="A2015" s="30">
        <v>2012</v>
      </c>
      <c r="B2015" s="31"/>
      <c r="C2015" s="31"/>
      <c r="D2015" s="32"/>
      <c r="E2015" s="104"/>
      <c r="F2015" s="31"/>
      <c r="G2015" s="31"/>
      <c r="H2015" s="33"/>
      <c r="I2015" s="16"/>
      <c r="J2015" s="34"/>
      <c r="K2015" s="34"/>
      <c r="L2015" s="35"/>
      <c r="M2015" s="36"/>
      <c r="N2015" s="37"/>
      <c r="O2015" s="37"/>
      <c r="P2015" s="37"/>
      <c r="Q2015" s="38"/>
      <c r="R2015" s="38"/>
      <c r="S2015" s="37"/>
      <c r="T2015" s="39"/>
      <c r="U2015" s="39"/>
      <c r="V2015" s="40"/>
      <c r="X2015" t="str">
        <f>IF(('1 - Cover page'!$B$9-M2015)&lt;6,"&lt;=5 Days","&gt;5 Days")</f>
        <v>&lt;=5 Days</v>
      </c>
      <c r="Y2015" t="str">
        <f>IF(('1 - Cover page'!$B$9-M2015)=0,"0", IF(('1 - Cover page'!$B$9-M2015)= 1,"1", IF(('1 - Cover page'!$B$9-M2015)= 2,"2", IF(('1 - Cover page'!$B$9-M2015)= 3,"3", IF(('1 - Cover page'!$B$9-M2015)= 4,"4", IF(('1 - Cover page'!$B$9-M2015)= 5,"5", IF(('1 - Cover page'!$B$9-M2015)= 6,"6", IF(('1 - Cover page'!$B$9-M2015)= 7,"7", IF(('1 - Cover page'!$B$9-M2015)= 8,"8", IF(('1 - Cover page'!$B$9-M2015)= 9,"9", IF(('1 - Cover page'!$B$9-M2015)= 10,"10", IF(('1 - Cover page'!$B$9-M2015)= 11,"11", IF(('1 - Cover page'!$B$9-M2015)= 12,"12", IF(('1 - Cover page'!$B$9-M2015)= 13,"13", IF(('1 - Cover page'!$B$9-M2015)= 14,"14", IF(('1 - Cover page'!$B$9-M2015)= 15,"15",  ""))))))))))))))))</f>
        <v>0</v>
      </c>
      <c r="Z2015" t="str">
        <f>IF(('1 - Cover page'!$B$9-I2015)=0,"0", IF(('1 - Cover page'!$B$9-I2015)= 1,"1", IF(('1 - Cover page'!$B$9-I2015)= 2,"2", IF(('1 - Cover page'!$B$9-I2015)= 3,"3", IF(('1 - Cover page'!$B$9-I2015)= 4,"4", IF(('1 - Cover page'!$B$9-I2015)= 5,"5", IF(('1 - Cover page'!$B$9-I2015)= 6,"6", IF(('1 - Cover page'!$B$9-I2015)= 7,"7", IF(('1 - Cover page'!$B$9-I2015)= 8,"8", IF(('1 - Cover page'!$B$9-I2015)= 9,"9", IF(('1 - Cover page'!$B$9-I2015)= 10,"10", IF(('1 - Cover page'!$B$9-I2015)= 11,"11", IF(('1 - Cover page'!$B$9-I2015)= 12,"12", IF(('1 - Cover page'!$B$9-I2015)= 13,"13", IF(('1 - Cover page'!$B$9-I2015)= 14,"14", IF(('1 - Cover page'!$B$9-I2015)= 15,"15",  ""))))))))))))))))</f>
        <v>0</v>
      </c>
      <c r="AA2015" t="e">
        <f>VLOOKUP(E2015,'Age group'!$A$2:$B$7,2,TRUE)</f>
        <v>#N/A</v>
      </c>
    </row>
    <row r="2016" spans="1:27" ht="12.75" x14ac:dyDescent="0.2">
      <c r="A2016" s="30">
        <v>2013</v>
      </c>
      <c r="B2016" s="31"/>
      <c r="C2016" s="31"/>
      <c r="D2016" s="32"/>
      <c r="E2016" s="104"/>
      <c r="F2016" s="31"/>
      <c r="G2016" s="31"/>
      <c r="H2016" s="33"/>
      <c r="I2016" s="16"/>
      <c r="J2016" s="34"/>
      <c r="K2016" s="34"/>
      <c r="L2016" s="35"/>
      <c r="M2016" s="36"/>
      <c r="N2016" s="37"/>
      <c r="O2016" s="37"/>
      <c r="P2016" s="37"/>
      <c r="Q2016" s="38"/>
      <c r="R2016" s="38"/>
      <c r="S2016" s="37"/>
      <c r="T2016" s="39"/>
      <c r="U2016" s="39"/>
      <c r="V2016" s="40"/>
      <c r="X2016" t="str">
        <f>IF(('1 - Cover page'!$B$9-M2016)&lt;6,"&lt;=5 Days","&gt;5 Days")</f>
        <v>&lt;=5 Days</v>
      </c>
      <c r="Y2016" t="str">
        <f>IF(('1 - Cover page'!$B$9-M2016)=0,"0", IF(('1 - Cover page'!$B$9-M2016)= 1,"1", IF(('1 - Cover page'!$B$9-M2016)= 2,"2", IF(('1 - Cover page'!$B$9-M2016)= 3,"3", IF(('1 - Cover page'!$B$9-M2016)= 4,"4", IF(('1 - Cover page'!$B$9-M2016)= 5,"5", IF(('1 - Cover page'!$B$9-M2016)= 6,"6", IF(('1 - Cover page'!$B$9-M2016)= 7,"7", IF(('1 - Cover page'!$B$9-M2016)= 8,"8", IF(('1 - Cover page'!$B$9-M2016)= 9,"9", IF(('1 - Cover page'!$B$9-M2016)= 10,"10", IF(('1 - Cover page'!$B$9-M2016)= 11,"11", IF(('1 - Cover page'!$B$9-M2016)= 12,"12", IF(('1 - Cover page'!$B$9-M2016)= 13,"13", IF(('1 - Cover page'!$B$9-M2016)= 14,"14", IF(('1 - Cover page'!$B$9-M2016)= 15,"15",  ""))))))))))))))))</f>
        <v>0</v>
      </c>
      <c r="Z2016" t="str">
        <f>IF(('1 - Cover page'!$B$9-I2016)=0,"0", IF(('1 - Cover page'!$B$9-I2016)= 1,"1", IF(('1 - Cover page'!$B$9-I2016)= 2,"2", IF(('1 - Cover page'!$B$9-I2016)= 3,"3", IF(('1 - Cover page'!$B$9-I2016)= 4,"4", IF(('1 - Cover page'!$B$9-I2016)= 5,"5", IF(('1 - Cover page'!$B$9-I2016)= 6,"6", IF(('1 - Cover page'!$B$9-I2016)= 7,"7", IF(('1 - Cover page'!$B$9-I2016)= 8,"8", IF(('1 - Cover page'!$B$9-I2016)= 9,"9", IF(('1 - Cover page'!$B$9-I2016)= 10,"10", IF(('1 - Cover page'!$B$9-I2016)= 11,"11", IF(('1 - Cover page'!$B$9-I2016)= 12,"12", IF(('1 - Cover page'!$B$9-I2016)= 13,"13", IF(('1 - Cover page'!$B$9-I2016)= 14,"14", IF(('1 - Cover page'!$B$9-I2016)= 15,"15",  ""))))))))))))))))</f>
        <v>0</v>
      </c>
      <c r="AA2016" t="e">
        <f>VLOOKUP(E2016,'Age group'!$A$2:$B$7,2,TRUE)</f>
        <v>#N/A</v>
      </c>
    </row>
    <row r="2017" spans="1:27" ht="12.75" x14ac:dyDescent="0.2">
      <c r="A2017" s="30">
        <v>2014</v>
      </c>
      <c r="B2017" s="31"/>
      <c r="C2017" s="31"/>
      <c r="D2017" s="32"/>
      <c r="E2017" s="104"/>
      <c r="F2017" s="31"/>
      <c r="G2017" s="31"/>
      <c r="H2017" s="33"/>
      <c r="I2017" s="16"/>
      <c r="J2017" s="34"/>
      <c r="K2017" s="34"/>
      <c r="L2017" s="35"/>
      <c r="M2017" s="36"/>
      <c r="N2017" s="37"/>
      <c r="O2017" s="37"/>
      <c r="P2017" s="37"/>
      <c r="Q2017" s="38"/>
      <c r="R2017" s="38"/>
      <c r="S2017" s="37"/>
      <c r="T2017" s="39"/>
      <c r="U2017" s="39"/>
      <c r="V2017" s="40"/>
      <c r="X2017" t="str">
        <f>IF(('1 - Cover page'!$B$9-M2017)&lt;6,"&lt;=5 Days","&gt;5 Days")</f>
        <v>&lt;=5 Days</v>
      </c>
      <c r="Y2017" t="str">
        <f>IF(('1 - Cover page'!$B$9-M2017)=0,"0", IF(('1 - Cover page'!$B$9-M2017)= 1,"1", IF(('1 - Cover page'!$B$9-M2017)= 2,"2", IF(('1 - Cover page'!$B$9-M2017)= 3,"3", IF(('1 - Cover page'!$B$9-M2017)= 4,"4", IF(('1 - Cover page'!$B$9-M2017)= 5,"5", IF(('1 - Cover page'!$B$9-M2017)= 6,"6", IF(('1 - Cover page'!$B$9-M2017)= 7,"7", IF(('1 - Cover page'!$B$9-M2017)= 8,"8", IF(('1 - Cover page'!$B$9-M2017)= 9,"9", IF(('1 - Cover page'!$B$9-M2017)= 10,"10", IF(('1 - Cover page'!$B$9-M2017)= 11,"11", IF(('1 - Cover page'!$B$9-M2017)= 12,"12", IF(('1 - Cover page'!$B$9-M2017)= 13,"13", IF(('1 - Cover page'!$B$9-M2017)= 14,"14", IF(('1 - Cover page'!$B$9-M2017)= 15,"15",  ""))))))))))))))))</f>
        <v>0</v>
      </c>
      <c r="Z2017" t="str">
        <f>IF(('1 - Cover page'!$B$9-I2017)=0,"0", IF(('1 - Cover page'!$B$9-I2017)= 1,"1", IF(('1 - Cover page'!$B$9-I2017)= 2,"2", IF(('1 - Cover page'!$B$9-I2017)= 3,"3", IF(('1 - Cover page'!$B$9-I2017)= 4,"4", IF(('1 - Cover page'!$B$9-I2017)= 5,"5", IF(('1 - Cover page'!$B$9-I2017)= 6,"6", IF(('1 - Cover page'!$B$9-I2017)= 7,"7", IF(('1 - Cover page'!$B$9-I2017)= 8,"8", IF(('1 - Cover page'!$B$9-I2017)= 9,"9", IF(('1 - Cover page'!$B$9-I2017)= 10,"10", IF(('1 - Cover page'!$B$9-I2017)= 11,"11", IF(('1 - Cover page'!$B$9-I2017)= 12,"12", IF(('1 - Cover page'!$B$9-I2017)= 13,"13", IF(('1 - Cover page'!$B$9-I2017)= 14,"14", IF(('1 - Cover page'!$B$9-I2017)= 15,"15",  ""))))))))))))))))</f>
        <v>0</v>
      </c>
      <c r="AA2017" t="e">
        <f>VLOOKUP(E2017,'Age group'!$A$2:$B$7,2,TRUE)</f>
        <v>#N/A</v>
      </c>
    </row>
    <row r="2018" spans="1:27" ht="12.75" x14ac:dyDescent="0.2">
      <c r="A2018" s="30">
        <v>2015</v>
      </c>
      <c r="B2018" s="31"/>
      <c r="C2018" s="31"/>
      <c r="D2018" s="32"/>
      <c r="E2018" s="104"/>
      <c r="F2018" s="31"/>
      <c r="G2018" s="31"/>
      <c r="H2018" s="33"/>
      <c r="I2018" s="16"/>
      <c r="J2018" s="34"/>
      <c r="K2018" s="34"/>
      <c r="L2018" s="35"/>
      <c r="M2018" s="36"/>
      <c r="N2018" s="37"/>
      <c r="O2018" s="37"/>
      <c r="P2018" s="37"/>
      <c r="Q2018" s="38"/>
      <c r="R2018" s="38"/>
      <c r="S2018" s="37"/>
      <c r="T2018" s="39"/>
      <c r="U2018" s="39"/>
      <c r="V2018" s="40"/>
      <c r="X2018" t="str">
        <f>IF(('1 - Cover page'!$B$9-M2018)&lt;6,"&lt;=5 Days","&gt;5 Days")</f>
        <v>&lt;=5 Days</v>
      </c>
      <c r="Y2018" t="str">
        <f>IF(('1 - Cover page'!$B$9-M2018)=0,"0", IF(('1 - Cover page'!$B$9-M2018)= 1,"1", IF(('1 - Cover page'!$B$9-M2018)= 2,"2", IF(('1 - Cover page'!$B$9-M2018)= 3,"3", IF(('1 - Cover page'!$B$9-M2018)= 4,"4", IF(('1 - Cover page'!$B$9-M2018)= 5,"5", IF(('1 - Cover page'!$B$9-M2018)= 6,"6", IF(('1 - Cover page'!$B$9-M2018)= 7,"7", IF(('1 - Cover page'!$B$9-M2018)= 8,"8", IF(('1 - Cover page'!$B$9-M2018)= 9,"9", IF(('1 - Cover page'!$B$9-M2018)= 10,"10", IF(('1 - Cover page'!$B$9-M2018)= 11,"11", IF(('1 - Cover page'!$B$9-M2018)= 12,"12", IF(('1 - Cover page'!$B$9-M2018)= 13,"13", IF(('1 - Cover page'!$B$9-M2018)= 14,"14", IF(('1 - Cover page'!$B$9-M2018)= 15,"15",  ""))))))))))))))))</f>
        <v>0</v>
      </c>
      <c r="Z2018" t="str">
        <f>IF(('1 - Cover page'!$B$9-I2018)=0,"0", IF(('1 - Cover page'!$B$9-I2018)= 1,"1", IF(('1 - Cover page'!$B$9-I2018)= 2,"2", IF(('1 - Cover page'!$B$9-I2018)= 3,"3", IF(('1 - Cover page'!$B$9-I2018)= 4,"4", IF(('1 - Cover page'!$B$9-I2018)= 5,"5", IF(('1 - Cover page'!$B$9-I2018)= 6,"6", IF(('1 - Cover page'!$B$9-I2018)= 7,"7", IF(('1 - Cover page'!$B$9-I2018)= 8,"8", IF(('1 - Cover page'!$B$9-I2018)= 9,"9", IF(('1 - Cover page'!$B$9-I2018)= 10,"10", IF(('1 - Cover page'!$B$9-I2018)= 11,"11", IF(('1 - Cover page'!$B$9-I2018)= 12,"12", IF(('1 - Cover page'!$B$9-I2018)= 13,"13", IF(('1 - Cover page'!$B$9-I2018)= 14,"14", IF(('1 - Cover page'!$B$9-I2018)= 15,"15",  ""))))))))))))))))</f>
        <v>0</v>
      </c>
      <c r="AA2018" t="e">
        <f>VLOOKUP(E2018,'Age group'!$A$2:$B$7,2,TRUE)</f>
        <v>#N/A</v>
      </c>
    </row>
    <row r="2019" spans="1:27" ht="12.75" x14ac:dyDescent="0.2">
      <c r="A2019" s="30">
        <v>2016</v>
      </c>
      <c r="B2019" s="31"/>
      <c r="C2019" s="31"/>
      <c r="D2019" s="32"/>
      <c r="E2019" s="104"/>
      <c r="F2019" s="31"/>
      <c r="G2019" s="31"/>
      <c r="H2019" s="33"/>
      <c r="I2019" s="16"/>
      <c r="J2019" s="34"/>
      <c r="K2019" s="34"/>
      <c r="L2019" s="35"/>
      <c r="M2019" s="36"/>
      <c r="N2019" s="37"/>
      <c r="O2019" s="37"/>
      <c r="P2019" s="37"/>
      <c r="Q2019" s="38"/>
      <c r="R2019" s="38"/>
      <c r="S2019" s="37"/>
      <c r="T2019" s="39"/>
      <c r="U2019" s="39"/>
      <c r="V2019" s="40"/>
      <c r="X2019" t="str">
        <f>IF(('1 - Cover page'!$B$9-M2019)&lt;6,"&lt;=5 Days","&gt;5 Days")</f>
        <v>&lt;=5 Days</v>
      </c>
      <c r="Y2019" t="str">
        <f>IF(('1 - Cover page'!$B$9-M2019)=0,"0", IF(('1 - Cover page'!$B$9-M2019)= 1,"1", IF(('1 - Cover page'!$B$9-M2019)= 2,"2", IF(('1 - Cover page'!$B$9-M2019)= 3,"3", IF(('1 - Cover page'!$B$9-M2019)= 4,"4", IF(('1 - Cover page'!$B$9-M2019)= 5,"5", IF(('1 - Cover page'!$B$9-M2019)= 6,"6", IF(('1 - Cover page'!$B$9-M2019)= 7,"7", IF(('1 - Cover page'!$B$9-M2019)= 8,"8", IF(('1 - Cover page'!$B$9-M2019)= 9,"9", IF(('1 - Cover page'!$B$9-M2019)= 10,"10", IF(('1 - Cover page'!$B$9-M2019)= 11,"11", IF(('1 - Cover page'!$B$9-M2019)= 12,"12", IF(('1 - Cover page'!$B$9-M2019)= 13,"13", IF(('1 - Cover page'!$B$9-M2019)= 14,"14", IF(('1 - Cover page'!$B$9-M2019)= 15,"15",  ""))))))))))))))))</f>
        <v>0</v>
      </c>
      <c r="Z2019" t="str">
        <f>IF(('1 - Cover page'!$B$9-I2019)=0,"0", IF(('1 - Cover page'!$B$9-I2019)= 1,"1", IF(('1 - Cover page'!$B$9-I2019)= 2,"2", IF(('1 - Cover page'!$B$9-I2019)= 3,"3", IF(('1 - Cover page'!$B$9-I2019)= 4,"4", IF(('1 - Cover page'!$B$9-I2019)= 5,"5", IF(('1 - Cover page'!$B$9-I2019)= 6,"6", IF(('1 - Cover page'!$B$9-I2019)= 7,"7", IF(('1 - Cover page'!$B$9-I2019)= 8,"8", IF(('1 - Cover page'!$B$9-I2019)= 9,"9", IF(('1 - Cover page'!$B$9-I2019)= 10,"10", IF(('1 - Cover page'!$B$9-I2019)= 11,"11", IF(('1 - Cover page'!$B$9-I2019)= 12,"12", IF(('1 - Cover page'!$B$9-I2019)= 13,"13", IF(('1 - Cover page'!$B$9-I2019)= 14,"14", IF(('1 - Cover page'!$B$9-I2019)= 15,"15",  ""))))))))))))))))</f>
        <v>0</v>
      </c>
      <c r="AA2019" t="e">
        <f>VLOOKUP(E2019,'Age group'!$A$2:$B$7,2,TRUE)</f>
        <v>#N/A</v>
      </c>
    </row>
    <row r="2020" spans="1:27" ht="12.75" x14ac:dyDescent="0.2">
      <c r="A2020" s="30">
        <v>2017</v>
      </c>
      <c r="B2020" s="31"/>
      <c r="C2020" s="31"/>
      <c r="D2020" s="32"/>
      <c r="E2020" s="104"/>
      <c r="F2020" s="31"/>
      <c r="G2020" s="31"/>
      <c r="H2020" s="33"/>
      <c r="I2020" s="16"/>
      <c r="J2020" s="34"/>
      <c r="K2020" s="34"/>
      <c r="L2020" s="35"/>
      <c r="M2020" s="36"/>
      <c r="N2020" s="37"/>
      <c r="O2020" s="37"/>
      <c r="P2020" s="37"/>
      <c r="Q2020" s="38"/>
      <c r="R2020" s="38"/>
      <c r="S2020" s="37"/>
      <c r="T2020" s="39"/>
      <c r="U2020" s="39"/>
      <c r="V2020" s="40"/>
      <c r="X2020" t="str">
        <f>IF(('1 - Cover page'!$B$9-M2020)&lt;6,"&lt;=5 Days","&gt;5 Days")</f>
        <v>&lt;=5 Days</v>
      </c>
      <c r="Y2020" t="str">
        <f>IF(('1 - Cover page'!$B$9-M2020)=0,"0", IF(('1 - Cover page'!$B$9-M2020)= 1,"1", IF(('1 - Cover page'!$B$9-M2020)= 2,"2", IF(('1 - Cover page'!$B$9-M2020)= 3,"3", IF(('1 - Cover page'!$B$9-M2020)= 4,"4", IF(('1 - Cover page'!$B$9-M2020)= 5,"5", IF(('1 - Cover page'!$B$9-M2020)= 6,"6", IF(('1 - Cover page'!$B$9-M2020)= 7,"7", IF(('1 - Cover page'!$B$9-M2020)= 8,"8", IF(('1 - Cover page'!$B$9-M2020)= 9,"9", IF(('1 - Cover page'!$B$9-M2020)= 10,"10", IF(('1 - Cover page'!$B$9-M2020)= 11,"11", IF(('1 - Cover page'!$B$9-M2020)= 12,"12", IF(('1 - Cover page'!$B$9-M2020)= 13,"13", IF(('1 - Cover page'!$B$9-M2020)= 14,"14", IF(('1 - Cover page'!$B$9-M2020)= 15,"15",  ""))))))))))))))))</f>
        <v>0</v>
      </c>
      <c r="Z2020" t="str">
        <f>IF(('1 - Cover page'!$B$9-I2020)=0,"0", IF(('1 - Cover page'!$B$9-I2020)= 1,"1", IF(('1 - Cover page'!$B$9-I2020)= 2,"2", IF(('1 - Cover page'!$B$9-I2020)= 3,"3", IF(('1 - Cover page'!$B$9-I2020)= 4,"4", IF(('1 - Cover page'!$B$9-I2020)= 5,"5", IF(('1 - Cover page'!$B$9-I2020)= 6,"6", IF(('1 - Cover page'!$B$9-I2020)= 7,"7", IF(('1 - Cover page'!$B$9-I2020)= 8,"8", IF(('1 - Cover page'!$B$9-I2020)= 9,"9", IF(('1 - Cover page'!$B$9-I2020)= 10,"10", IF(('1 - Cover page'!$B$9-I2020)= 11,"11", IF(('1 - Cover page'!$B$9-I2020)= 12,"12", IF(('1 - Cover page'!$B$9-I2020)= 13,"13", IF(('1 - Cover page'!$B$9-I2020)= 14,"14", IF(('1 - Cover page'!$B$9-I2020)= 15,"15",  ""))))))))))))))))</f>
        <v>0</v>
      </c>
      <c r="AA2020" t="e">
        <f>VLOOKUP(E2020,'Age group'!$A$2:$B$7,2,TRUE)</f>
        <v>#N/A</v>
      </c>
    </row>
    <row r="2021" spans="1:27" ht="12.75" x14ac:dyDescent="0.2">
      <c r="A2021" s="30">
        <v>2018</v>
      </c>
      <c r="B2021" s="31"/>
      <c r="C2021" s="31"/>
      <c r="D2021" s="32"/>
      <c r="E2021" s="104"/>
      <c r="F2021" s="31"/>
      <c r="G2021" s="31"/>
      <c r="H2021" s="33"/>
      <c r="I2021" s="16"/>
      <c r="J2021" s="34"/>
      <c r="K2021" s="34"/>
      <c r="L2021" s="35"/>
      <c r="M2021" s="36"/>
      <c r="N2021" s="37"/>
      <c r="O2021" s="37"/>
      <c r="P2021" s="37"/>
      <c r="Q2021" s="38"/>
      <c r="R2021" s="38"/>
      <c r="S2021" s="37"/>
      <c r="T2021" s="39"/>
      <c r="U2021" s="39"/>
      <c r="V2021" s="40"/>
      <c r="X2021" t="str">
        <f>IF(('1 - Cover page'!$B$9-M2021)&lt;6,"&lt;=5 Days","&gt;5 Days")</f>
        <v>&lt;=5 Days</v>
      </c>
      <c r="Y2021" t="str">
        <f>IF(('1 - Cover page'!$B$9-M2021)=0,"0", IF(('1 - Cover page'!$B$9-M2021)= 1,"1", IF(('1 - Cover page'!$B$9-M2021)= 2,"2", IF(('1 - Cover page'!$B$9-M2021)= 3,"3", IF(('1 - Cover page'!$B$9-M2021)= 4,"4", IF(('1 - Cover page'!$B$9-M2021)= 5,"5", IF(('1 - Cover page'!$B$9-M2021)= 6,"6", IF(('1 - Cover page'!$B$9-M2021)= 7,"7", IF(('1 - Cover page'!$B$9-M2021)= 8,"8", IF(('1 - Cover page'!$B$9-M2021)= 9,"9", IF(('1 - Cover page'!$B$9-M2021)= 10,"10", IF(('1 - Cover page'!$B$9-M2021)= 11,"11", IF(('1 - Cover page'!$B$9-M2021)= 12,"12", IF(('1 - Cover page'!$B$9-M2021)= 13,"13", IF(('1 - Cover page'!$B$9-M2021)= 14,"14", IF(('1 - Cover page'!$B$9-M2021)= 15,"15",  ""))))))))))))))))</f>
        <v>0</v>
      </c>
      <c r="Z2021" t="str">
        <f>IF(('1 - Cover page'!$B$9-I2021)=0,"0", IF(('1 - Cover page'!$B$9-I2021)= 1,"1", IF(('1 - Cover page'!$B$9-I2021)= 2,"2", IF(('1 - Cover page'!$B$9-I2021)= 3,"3", IF(('1 - Cover page'!$B$9-I2021)= 4,"4", IF(('1 - Cover page'!$B$9-I2021)= 5,"5", IF(('1 - Cover page'!$B$9-I2021)= 6,"6", IF(('1 - Cover page'!$B$9-I2021)= 7,"7", IF(('1 - Cover page'!$B$9-I2021)= 8,"8", IF(('1 - Cover page'!$B$9-I2021)= 9,"9", IF(('1 - Cover page'!$B$9-I2021)= 10,"10", IF(('1 - Cover page'!$B$9-I2021)= 11,"11", IF(('1 - Cover page'!$B$9-I2021)= 12,"12", IF(('1 - Cover page'!$B$9-I2021)= 13,"13", IF(('1 - Cover page'!$B$9-I2021)= 14,"14", IF(('1 - Cover page'!$B$9-I2021)= 15,"15",  ""))))))))))))))))</f>
        <v>0</v>
      </c>
      <c r="AA2021" t="e">
        <f>VLOOKUP(E2021,'Age group'!$A$2:$B$7,2,TRUE)</f>
        <v>#N/A</v>
      </c>
    </row>
    <row r="2022" spans="1:27" ht="12.75" x14ac:dyDescent="0.2">
      <c r="A2022" s="30">
        <v>2019</v>
      </c>
      <c r="B2022" s="31"/>
      <c r="C2022" s="31"/>
      <c r="D2022" s="32"/>
      <c r="E2022" s="104"/>
      <c r="F2022" s="31"/>
      <c r="G2022" s="31"/>
      <c r="H2022" s="33"/>
      <c r="I2022" s="16"/>
      <c r="J2022" s="34"/>
      <c r="K2022" s="34"/>
      <c r="L2022" s="35"/>
      <c r="M2022" s="36"/>
      <c r="N2022" s="37"/>
      <c r="O2022" s="37"/>
      <c r="P2022" s="37"/>
      <c r="Q2022" s="38"/>
      <c r="R2022" s="38"/>
      <c r="S2022" s="37"/>
      <c r="T2022" s="39"/>
      <c r="U2022" s="39"/>
      <c r="V2022" s="40"/>
      <c r="X2022" t="str">
        <f>IF(('1 - Cover page'!$B$9-M2022)&lt;6,"&lt;=5 Days","&gt;5 Days")</f>
        <v>&lt;=5 Days</v>
      </c>
      <c r="Y2022" t="str">
        <f>IF(('1 - Cover page'!$B$9-M2022)=0,"0", IF(('1 - Cover page'!$B$9-M2022)= 1,"1", IF(('1 - Cover page'!$B$9-M2022)= 2,"2", IF(('1 - Cover page'!$B$9-M2022)= 3,"3", IF(('1 - Cover page'!$B$9-M2022)= 4,"4", IF(('1 - Cover page'!$B$9-M2022)= 5,"5", IF(('1 - Cover page'!$B$9-M2022)= 6,"6", IF(('1 - Cover page'!$B$9-M2022)= 7,"7", IF(('1 - Cover page'!$B$9-M2022)= 8,"8", IF(('1 - Cover page'!$B$9-M2022)= 9,"9", IF(('1 - Cover page'!$B$9-M2022)= 10,"10", IF(('1 - Cover page'!$B$9-M2022)= 11,"11", IF(('1 - Cover page'!$B$9-M2022)= 12,"12", IF(('1 - Cover page'!$B$9-M2022)= 13,"13", IF(('1 - Cover page'!$B$9-M2022)= 14,"14", IF(('1 - Cover page'!$B$9-M2022)= 15,"15",  ""))))))))))))))))</f>
        <v>0</v>
      </c>
      <c r="Z2022" t="str">
        <f>IF(('1 - Cover page'!$B$9-I2022)=0,"0", IF(('1 - Cover page'!$B$9-I2022)= 1,"1", IF(('1 - Cover page'!$B$9-I2022)= 2,"2", IF(('1 - Cover page'!$B$9-I2022)= 3,"3", IF(('1 - Cover page'!$B$9-I2022)= 4,"4", IF(('1 - Cover page'!$B$9-I2022)= 5,"5", IF(('1 - Cover page'!$B$9-I2022)= 6,"6", IF(('1 - Cover page'!$B$9-I2022)= 7,"7", IF(('1 - Cover page'!$B$9-I2022)= 8,"8", IF(('1 - Cover page'!$B$9-I2022)= 9,"9", IF(('1 - Cover page'!$B$9-I2022)= 10,"10", IF(('1 - Cover page'!$B$9-I2022)= 11,"11", IF(('1 - Cover page'!$B$9-I2022)= 12,"12", IF(('1 - Cover page'!$B$9-I2022)= 13,"13", IF(('1 - Cover page'!$B$9-I2022)= 14,"14", IF(('1 - Cover page'!$B$9-I2022)= 15,"15",  ""))))))))))))))))</f>
        <v>0</v>
      </c>
      <c r="AA2022" t="e">
        <f>VLOOKUP(E2022,'Age group'!$A$2:$B$7,2,TRUE)</f>
        <v>#N/A</v>
      </c>
    </row>
    <row r="2023" spans="1:27" ht="12.75" x14ac:dyDescent="0.2">
      <c r="A2023" s="30">
        <v>2020</v>
      </c>
      <c r="B2023" s="31"/>
      <c r="C2023" s="31"/>
      <c r="D2023" s="32"/>
      <c r="E2023" s="104"/>
      <c r="F2023" s="31"/>
      <c r="G2023" s="31"/>
      <c r="H2023" s="33"/>
      <c r="I2023" s="16"/>
      <c r="J2023" s="34"/>
      <c r="K2023" s="34"/>
      <c r="L2023" s="35"/>
      <c r="M2023" s="36"/>
      <c r="N2023" s="37"/>
      <c r="O2023" s="37"/>
      <c r="P2023" s="37"/>
      <c r="Q2023" s="38"/>
      <c r="R2023" s="38"/>
      <c r="S2023" s="37"/>
      <c r="T2023" s="39"/>
      <c r="U2023" s="39"/>
      <c r="V2023" s="40"/>
      <c r="X2023" t="str">
        <f>IF(('1 - Cover page'!$B$9-M2023)&lt;6,"&lt;=5 Days","&gt;5 Days")</f>
        <v>&lt;=5 Days</v>
      </c>
      <c r="Y2023" t="str">
        <f>IF(('1 - Cover page'!$B$9-M2023)=0,"0", IF(('1 - Cover page'!$B$9-M2023)= 1,"1", IF(('1 - Cover page'!$B$9-M2023)= 2,"2", IF(('1 - Cover page'!$B$9-M2023)= 3,"3", IF(('1 - Cover page'!$B$9-M2023)= 4,"4", IF(('1 - Cover page'!$B$9-M2023)= 5,"5", IF(('1 - Cover page'!$B$9-M2023)= 6,"6", IF(('1 - Cover page'!$B$9-M2023)= 7,"7", IF(('1 - Cover page'!$B$9-M2023)= 8,"8", IF(('1 - Cover page'!$B$9-M2023)= 9,"9", IF(('1 - Cover page'!$B$9-M2023)= 10,"10", IF(('1 - Cover page'!$B$9-M2023)= 11,"11", IF(('1 - Cover page'!$B$9-M2023)= 12,"12", IF(('1 - Cover page'!$B$9-M2023)= 13,"13", IF(('1 - Cover page'!$B$9-M2023)= 14,"14", IF(('1 - Cover page'!$B$9-M2023)= 15,"15",  ""))))))))))))))))</f>
        <v>0</v>
      </c>
      <c r="Z2023" t="str">
        <f>IF(('1 - Cover page'!$B$9-I2023)=0,"0", IF(('1 - Cover page'!$B$9-I2023)= 1,"1", IF(('1 - Cover page'!$B$9-I2023)= 2,"2", IF(('1 - Cover page'!$B$9-I2023)= 3,"3", IF(('1 - Cover page'!$B$9-I2023)= 4,"4", IF(('1 - Cover page'!$B$9-I2023)= 5,"5", IF(('1 - Cover page'!$B$9-I2023)= 6,"6", IF(('1 - Cover page'!$B$9-I2023)= 7,"7", IF(('1 - Cover page'!$B$9-I2023)= 8,"8", IF(('1 - Cover page'!$B$9-I2023)= 9,"9", IF(('1 - Cover page'!$B$9-I2023)= 10,"10", IF(('1 - Cover page'!$B$9-I2023)= 11,"11", IF(('1 - Cover page'!$B$9-I2023)= 12,"12", IF(('1 - Cover page'!$B$9-I2023)= 13,"13", IF(('1 - Cover page'!$B$9-I2023)= 14,"14", IF(('1 - Cover page'!$B$9-I2023)= 15,"15",  ""))))))))))))))))</f>
        <v>0</v>
      </c>
      <c r="AA2023" t="e">
        <f>VLOOKUP(E2023,'Age group'!$A$2:$B$7,2,TRUE)</f>
        <v>#N/A</v>
      </c>
    </row>
    <row r="2024" spans="1:27" ht="12.75" x14ac:dyDescent="0.2">
      <c r="A2024" s="30">
        <v>2021</v>
      </c>
      <c r="B2024" s="31"/>
      <c r="C2024" s="31"/>
      <c r="D2024" s="32"/>
      <c r="E2024" s="104"/>
      <c r="F2024" s="31"/>
      <c r="G2024" s="31"/>
      <c r="H2024" s="33"/>
      <c r="I2024" s="16"/>
      <c r="J2024" s="34"/>
      <c r="K2024" s="34"/>
      <c r="L2024" s="35"/>
      <c r="M2024" s="36"/>
      <c r="N2024" s="37"/>
      <c r="O2024" s="37"/>
      <c r="P2024" s="37"/>
      <c r="Q2024" s="38"/>
      <c r="R2024" s="38"/>
      <c r="S2024" s="37"/>
      <c r="T2024" s="39"/>
      <c r="U2024" s="39"/>
      <c r="V2024" s="40"/>
      <c r="X2024" t="str">
        <f>IF(('1 - Cover page'!$B$9-M2024)&lt;6,"&lt;=5 Days","&gt;5 Days")</f>
        <v>&lt;=5 Days</v>
      </c>
      <c r="Y2024" t="str">
        <f>IF(('1 - Cover page'!$B$9-M2024)=0,"0", IF(('1 - Cover page'!$B$9-M2024)= 1,"1", IF(('1 - Cover page'!$B$9-M2024)= 2,"2", IF(('1 - Cover page'!$B$9-M2024)= 3,"3", IF(('1 - Cover page'!$B$9-M2024)= 4,"4", IF(('1 - Cover page'!$B$9-M2024)= 5,"5", IF(('1 - Cover page'!$B$9-M2024)= 6,"6", IF(('1 - Cover page'!$B$9-M2024)= 7,"7", IF(('1 - Cover page'!$B$9-M2024)= 8,"8", IF(('1 - Cover page'!$B$9-M2024)= 9,"9", IF(('1 - Cover page'!$B$9-M2024)= 10,"10", IF(('1 - Cover page'!$B$9-M2024)= 11,"11", IF(('1 - Cover page'!$B$9-M2024)= 12,"12", IF(('1 - Cover page'!$B$9-M2024)= 13,"13", IF(('1 - Cover page'!$B$9-M2024)= 14,"14", IF(('1 - Cover page'!$B$9-M2024)= 15,"15",  ""))))))))))))))))</f>
        <v>0</v>
      </c>
      <c r="Z2024" t="str">
        <f>IF(('1 - Cover page'!$B$9-I2024)=0,"0", IF(('1 - Cover page'!$B$9-I2024)= 1,"1", IF(('1 - Cover page'!$B$9-I2024)= 2,"2", IF(('1 - Cover page'!$B$9-I2024)= 3,"3", IF(('1 - Cover page'!$B$9-I2024)= 4,"4", IF(('1 - Cover page'!$B$9-I2024)= 5,"5", IF(('1 - Cover page'!$B$9-I2024)= 6,"6", IF(('1 - Cover page'!$B$9-I2024)= 7,"7", IF(('1 - Cover page'!$B$9-I2024)= 8,"8", IF(('1 - Cover page'!$B$9-I2024)= 9,"9", IF(('1 - Cover page'!$B$9-I2024)= 10,"10", IF(('1 - Cover page'!$B$9-I2024)= 11,"11", IF(('1 - Cover page'!$B$9-I2024)= 12,"12", IF(('1 - Cover page'!$B$9-I2024)= 13,"13", IF(('1 - Cover page'!$B$9-I2024)= 14,"14", IF(('1 - Cover page'!$B$9-I2024)= 15,"15",  ""))))))))))))))))</f>
        <v>0</v>
      </c>
      <c r="AA2024" t="e">
        <f>VLOOKUP(E2024,'Age group'!$A$2:$B$7,2,TRUE)</f>
        <v>#N/A</v>
      </c>
    </row>
    <row r="2025" spans="1:27" ht="12.75" x14ac:dyDescent="0.2">
      <c r="A2025" s="30">
        <v>2022</v>
      </c>
      <c r="B2025" s="31"/>
      <c r="C2025" s="31"/>
      <c r="D2025" s="32"/>
      <c r="E2025" s="104"/>
      <c r="F2025" s="31"/>
      <c r="G2025" s="31"/>
      <c r="H2025" s="33"/>
      <c r="I2025" s="16"/>
      <c r="J2025" s="34"/>
      <c r="K2025" s="34"/>
      <c r="L2025" s="35"/>
      <c r="M2025" s="36"/>
      <c r="N2025" s="37"/>
      <c r="O2025" s="37"/>
      <c r="P2025" s="37"/>
      <c r="Q2025" s="38"/>
      <c r="R2025" s="38"/>
      <c r="S2025" s="37"/>
      <c r="T2025" s="39"/>
      <c r="U2025" s="39"/>
      <c r="V2025" s="40"/>
      <c r="X2025" t="str">
        <f>IF(('1 - Cover page'!$B$9-M2025)&lt;6,"&lt;=5 Days","&gt;5 Days")</f>
        <v>&lt;=5 Days</v>
      </c>
      <c r="Y2025" t="str">
        <f>IF(('1 - Cover page'!$B$9-M2025)=0,"0", IF(('1 - Cover page'!$B$9-M2025)= 1,"1", IF(('1 - Cover page'!$B$9-M2025)= 2,"2", IF(('1 - Cover page'!$B$9-M2025)= 3,"3", IF(('1 - Cover page'!$B$9-M2025)= 4,"4", IF(('1 - Cover page'!$B$9-M2025)= 5,"5", IF(('1 - Cover page'!$B$9-M2025)= 6,"6", IF(('1 - Cover page'!$B$9-M2025)= 7,"7", IF(('1 - Cover page'!$B$9-M2025)= 8,"8", IF(('1 - Cover page'!$B$9-M2025)= 9,"9", IF(('1 - Cover page'!$B$9-M2025)= 10,"10", IF(('1 - Cover page'!$B$9-M2025)= 11,"11", IF(('1 - Cover page'!$B$9-M2025)= 12,"12", IF(('1 - Cover page'!$B$9-M2025)= 13,"13", IF(('1 - Cover page'!$B$9-M2025)= 14,"14", IF(('1 - Cover page'!$B$9-M2025)= 15,"15",  ""))))))))))))))))</f>
        <v>0</v>
      </c>
      <c r="Z2025" t="str">
        <f>IF(('1 - Cover page'!$B$9-I2025)=0,"0", IF(('1 - Cover page'!$B$9-I2025)= 1,"1", IF(('1 - Cover page'!$B$9-I2025)= 2,"2", IF(('1 - Cover page'!$B$9-I2025)= 3,"3", IF(('1 - Cover page'!$B$9-I2025)= 4,"4", IF(('1 - Cover page'!$B$9-I2025)= 5,"5", IF(('1 - Cover page'!$B$9-I2025)= 6,"6", IF(('1 - Cover page'!$B$9-I2025)= 7,"7", IF(('1 - Cover page'!$B$9-I2025)= 8,"8", IF(('1 - Cover page'!$B$9-I2025)= 9,"9", IF(('1 - Cover page'!$B$9-I2025)= 10,"10", IF(('1 - Cover page'!$B$9-I2025)= 11,"11", IF(('1 - Cover page'!$B$9-I2025)= 12,"12", IF(('1 - Cover page'!$B$9-I2025)= 13,"13", IF(('1 - Cover page'!$B$9-I2025)= 14,"14", IF(('1 - Cover page'!$B$9-I2025)= 15,"15",  ""))))))))))))))))</f>
        <v>0</v>
      </c>
      <c r="AA2025" t="e">
        <f>VLOOKUP(E2025,'Age group'!$A$2:$B$7,2,TRUE)</f>
        <v>#N/A</v>
      </c>
    </row>
    <row r="2026" spans="1:27" ht="12.75" x14ac:dyDescent="0.2">
      <c r="A2026" s="30">
        <v>2023</v>
      </c>
      <c r="B2026" s="31"/>
      <c r="C2026" s="31"/>
      <c r="D2026" s="32"/>
      <c r="E2026" s="104"/>
      <c r="F2026" s="31"/>
      <c r="G2026" s="31"/>
      <c r="H2026" s="33"/>
      <c r="I2026" s="16"/>
      <c r="J2026" s="34"/>
      <c r="K2026" s="34"/>
      <c r="L2026" s="35"/>
      <c r="M2026" s="36"/>
      <c r="N2026" s="37"/>
      <c r="O2026" s="37"/>
      <c r="P2026" s="37"/>
      <c r="Q2026" s="38"/>
      <c r="R2026" s="38"/>
      <c r="S2026" s="37"/>
      <c r="T2026" s="39"/>
      <c r="U2026" s="39"/>
      <c r="V2026" s="40"/>
      <c r="X2026" t="str">
        <f>IF(('1 - Cover page'!$B$9-M2026)&lt;6,"&lt;=5 Days","&gt;5 Days")</f>
        <v>&lt;=5 Days</v>
      </c>
      <c r="Y2026" t="str">
        <f>IF(('1 - Cover page'!$B$9-M2026)=0,"0", IF(('1 - Cover page'!$B$9-M2026)= 1,"1", IF(('1 - Cover page'!$B$9-M2026)= 2,"2", IF(('1 - Cover page'!$B$9-M2026)= 3,"3", IF(('1 - Cover page'!$B$9-M2026)= 4,"4", IF(('1 - Cover page'!$B$9-M2026)= 5,"5", IF(('1 - Cover page'!$B$9-M2026)= 6,"6", IF(('1 - Cover page'!$B$9-M2026)= 7,"7", IF(('1 - Cover page'!$B$9-M2026)= 8,"8", IF(('1 - Cover page'!$B$9-M2026)= 9,"9", IF(('1 - Cover page'!$B$9-M2026)= 10,"10", IF(('1 - Cover page'!$B$9-M2026)= 11,"11", IF(('1 - Cover page'!$B$9-M2026)= 12,"12", IF(('1 - Cover page'!$B$9-M2026)= 13,"13", IF(('1 - Cover page'!$B$9-M2026)= 14,"14", IF(('1 - Cover page'!$B$9-M2026)= 15,"15",  ""))))))))))))))))</f>
        <v>0</v>
      </c>
      <c r="Z2026" t="str">
        <f>IF(('1 - Cover page'!$B$9-I2026)=0,"0", IF(('1 - Cover page'!$B$9-I2026)= 1,"1", IF(('1 - Cover page'!$B$9-I2026)= 2,"2", IF(('1 - Cover page'!$B$9-I2026)= 3,"3", IF(('1 - Cover page'!$B$9-I2026)= 4,"4", IF(('1 - Cover page'!$B$9-I2026)= 5,"5", IF(('1 - Cover page'!$B$9-I2026)= 6,"6", IF(('1 - Cover page'!$B$9-I2026)= 7,"7", IF(('1 - Cover page'!$B$9-I2026)= 8,"8", IF(('1 - Cover page'!$B$9-I2026)= 9,"9", IF(('1 - Cover page'!$B$9-I2026)= 10,"10", IF(('1 - Cover page'!$B$9-I2026)= 11,"11", IF(('1 - Cover page'!$B$9-I2026)= 12,"12", IF(('1 - Cover page'!$B$9-I2026)= 13,"13", IF(('1 - Cover page'!$B$9-I2026)= 14,"14", IF(('1 - Cover page'!$B$9-I2026)= 15,"15",  ""))))))))))))))))</f>
        <v>0</v>
      </c>
      <c r="AA2026" t="e">
        <f>VLOOKUP(E2026,'Age group'!$A$2:$B$7,2,TRUE)</f>
        <v>#N/A</v>
      </c>
    </row>
    <row r="2027" spans="1:27" ht="12.75" x14ac:dyDescent="0.2">
      <c r="A2027" s="30">
        <v>2024</v>
      </c>
      <c r="B2027" s="31"/>
      <c r="C2027" s="31"/>
      <c r="D2027" s="32"/>
      <c r="E2027" s="104"/>
      <c r="F2027" s="31"/>
      <c r="G2027" s="31"/>
      <c r="H2027" s="33"/>
      <c r="I2027" s="16"/>
      <c r="J2027" s="34"/>
      <c r="K2027" s="34"/>
      <c r="L2027" s="35"/>
      <c r="M2027" s="36"/>
      <c r="N2027" s="37"/>
      <c r="O2027" s="37"/>
      <c r="P2027" s="37"/>
      <c r="Q2027" s="38"/>
      <c r="R2027" s="38"/>
      <c r="S2027" s="37"/>
      <c r="T2027" s="39"/>
      <c r="U2027" s="39"/>
      <c r="V2027" s="40"/>
      <c r="X2027" t="str">
        <f>IF(('1 - Cover page'!$B$9-M2027)&lt;6,"&lt;=5 Days","&gt;5 Days")</f>
        <v>&lt;=5 Days</v>
      </c>
      <c r="Y2027" t="str">
        <f>IF(('1 - Cover page'!$B$9-M2027)=0,"0", IF(('1 - Cover page'!$B$9-M2027)= 1,"1", IF(('1 - Cover page'!$B$9-M2027)= 2,"2", IF(('1 - Cover page'!$B$9-M2027)= 3,"3", IF(('1 - Cover page'!$B$9-M2027)= 4,"4", IF(('1 - Cover page'!$B$9-M2027)= 5,"5", IF(('1 - Cover page'!$B$9-M2027)= 6,"6", IF(('1 - Cover page'!$B$9-M2027)= 7,"7", IF(('1 - Cover page'!$B$9-M2027)= 8,"8", IF(('1 - Cover page'!$B$9-M2027)= 9,"9", IF(('1 - Cover page'!$B$9-M2027)= 10,"10", IF(('1 - Cover page'!$B$9-M2027)= 11,"11", IF(('1 - Cover page'!$B$9-M2027)= 12,"12", IF(('1 - Cover page'!$B$9-M2027)= 13,"13", IF(('1 - Cover page'!$B$9-M2027)= 14,"14", IF(('1 - Cover page'!$B$9-M2027)= 15,"15",  ""))))))))))))))))</f>
        <v>0</v>
      </c>
      <c r="Z2027" t="str">
        <f>IF(('1 - Cover page'!$B$9-I2027)=0,"0", IF(('1 - Cover page'!$B$9-I2027)= 1,"1", IF(('1 - Cover page'!$B$9-I2027)= 2,"2", IF(('1 - Cover page'!$B$9-I2027)= 3,"3", IF(('1 - Cover page'!$B$9-I2027)= 4,"4", IF(('1 - Cover page'!$B$9-I2027)= 5,"5", IF(('1 - Cover page'!$B$9-I2027)= 6,"6", IF(('1 - Cover page'!$B$9-I2027)= 7,"7", IF(('1 - Cover page'!$B$9-I2027)= 8,"8", IF(('1 - Cover page'!$B$9-I2027)= 9,"9", IF(('1 - Cover page'!$B$9-I2027)= 10,"10", IF(('1 - Cover page'!$B$9-I2027)= 11,"11", IF(('1 - Cover page'!$B$9-I2027)= 12,"12", IF(('1 - Cover page'!$B$9-I2027)= 13,"13", IF(('1 - Cover page'!$B$9-I2027)= 14,"14", IF(('1 - Cover page'!$B$9-I2027)= 15,"15",  ""))))))))))))))))</f>
        <v>0</v>
      </c>
      <c r="AA2027" t="e">
        <f>VLOOKUP(E2027,'Age group'!$A$2:$B$7,2,TRUE)</f>
        <v>#N/A</v>
      </c>
    </row>
    <row r="2028" spans="1:27" ht="12.75" x14ac:dyDescent="0.2">
      <c r="A2028" s="30">
        <v>2025</v>
      </c>
      <c r="B2028" s="31"/>
      <c r="C2028" s="31"/>
      <c r="D2028" s="32"/>
      <c r="E2028" s="104"/>
      <c r="F2028" s="31"/>
      <c r="G2028" s="31"/>
      <c r="H2028" s="33"/>
      <c r="I2028" s="16"/>
      <c r="J2028" s="34"/>
      <c r="K2028" s="34"/>
      <c r="L2028" s="35"/>
      <c r="M2028" s="36"/>
      <c r="N2028" s="37"/>
      <c r="O2028" s="37"/>
      <c r="P2028" s="37"/>
      <c r="Q2028" s="38"/>
      <c r="R2028" s="38"/>
      <c r="S2028" s="37"/>
      <c r="T2028" s="39"/>
      <c r="U2028" s="39"/>
      <c r="V2028" s="40"/>
      <c r="X2028" t="str">
        <f>IF(('1 - Cover page'!$B$9-M2028)&lt;6,"&lt;=5 Days","&gt;5 Days")</f>
        <v>&lt;=5 Days</v>
      </c>
      <c r="Y2028" t="str">
        <f>IF(('1 - Cover page'!$B$9-M2028)=0,"0", IF(('1 - Cover page'!$B$9-M2028)= 1,"1", IF(('1 - Cover page'!$B$9-M2028)= 2,"2", IF(('1 - Cover page'!$B$9-M2028)= 3,"3", IF(('1 - Cover page'!$B$9-M2028)= 4,"4", IF(('1 - Cover page'!$B$9-M2028)= 5,"5", IF(('1 - Cover page'!$B$9-M2028)= 6,"6", IF(('1 - Cover page'!$B$9-M2028)= 7,"7", IF(('1 - Cover page'!$B$9-M2028)= 8,"8", IF(('1 - Cover page'!$B$9-M2028)= 9,"9", IF(('1 - Cover page'!$B$9-M2028)= 10,"10", IF(('1 - Cover page'!$B$9-M2028)= 11,"11", IF(('1 - Cover page'!$B$9-M2028)= 12,"12", IF(('1 - Cover page'!$B$9-M2028)= 13,"13", IF(('1 - Cover page'!$B$9-M2028)= 14,"14", IF(('1 - Cover page'!$B$9-M2028)= 15,"15",  ""))))))))))))))))</f>
        <v>0</v>
      </c>
      <c r="Z2028" t="str">
        <f>IF(('1 - Cover page'!$B$9-I2028)=0,"0", IF(('1 - Cover page'!$B$9-I2028)= 1,"1", IF(('1 - Cover page'!$B$9-I2028)= 2,"2", IF(('1 - Cover page'!$B$9-I2028)= 3,"3", IF(('1 - Cover page'!$B$9-I2028)= 4,"4", IF(('1 - Cover page'!$B$9-I2028)= 5,"5", IF(('1 - Cover page'!$B$9-I2028)= 6,"6", IF(('1 - Cover page'!$B$9-I2028)= 7,"7", IF(('1 - Cover page'!$B$9-I2028)= 8,"8", IF(('1 - Cover page'!$B$9-I2028)= 9,"9", IF(('1 - Cover page'!$B$9-I2028)= 10,"10", IF(('1 - Cover page'!$B$9-I2028)= 11,"11", IF(('1 - Cover page'!$B$9-I2028)= 12,"12", IF(('1 - Cover page'!$B$9-I2028)= 13,"13", IF(('1 - Cover page'!$B$9-I2028)= 14,"14", IF(('1 - Cover page'!$B$9-I2028)= 15,"15",  ""))))))))))))))))</f>
        <v>0</v>
      </c>
      <c r="AA2028" t="e">
        <f>VLOOKUP(E2028,'Age group'!$A$2:$B$7,2,TRUE)</f>
        <v>#N/A</v>
      </c>
    </row>
    <row r="2029" spans="1:27" ht="12.75" x14ac:dyDescent="0.2">
      <c r="A2029" s="30">
        <v>2026</v>
      </c>
      <c r="B2029" s="31"/>
      <c r="C2029" s="31"/>
      <c r="D2029" s="32"/>
      <c r="E2029" s="104"/>
      <c r="F2029" s="31"/>
      <c r="G2029" s="31"/>
      <c r="H2029" s="33"/>
      <c r="I2029" s="16"/>
      <c r="J2029" s="34"/>
      <c r="K2029" s="34"/>
      <c r="L2029" s="35"/>
      <c r="M2029" s="36"/>
      <c r="N2029" s="37"/>
      <c r="O2029" s="37"/>
      <c r="P2029" s="37"/>
      <c r="Q2029" s="38"/>
      <c r="R2029" s="38"/>
      <c r="S2029" s="37"/>
      <c r="T2029" s="39"/>
      <c r="U2029" s="39"/>
      <c r="V2029" s="40"/>
      <c r="X2029" t="str">
        <f>IF(('1 - Cover page'!$B$9-M2029)&lt;6,"&lt;=5 Days","&gt;5 Days")</f>
        <v>&lt;=5 Days</v>
      </c>
      <c r="Y2029" t="str">
        <f>IF(('1 - Cover page'!$B$9-M2029)=0,"0", IF(('1 - Cover page'!$B$9-M2029)= 1,"1", IF(('1 - Cover page'!$B$9-M2029)= 2,"2", IF(('1 - Cover page'!$B$9-M2029)= 3,"3", IF(('1 - Cover page'!$B$9-M2029)= 4,"4", IF(('1 - Cover page'!$B$9-M2029)= 5,"5", IF(('1 - Cover page'!$B$9-M2029)= 6,"6", IF(('1 - Cover page'!$B$9-M2029)= 7,"7", IF(('1 - Cover page'!$B$9-M2029)= 8,"8", IF(('1 - Cover page'!$B$9-M2029)= 9,"9", IF(('1 - Cover page'!$B$9-M2029)= 10,"10", IF(('1 - Cover page'!$B$9-M2029)= 11,"11", IF(('1 - Cover page'!$B$9-M2029)= 12,"12", IF(('1 - Cover page'!$B$9-M2029)= 13,"13", IF(('1 - Cover page'!$B$9-M2029)= 14,"14", IF(('1 - Cover page'!$B$9-M2029)= 15,"15",  ""))))))))))))))))</f>
        <v>0</v>
      </c>
      <c r="Z2029" t="str">
        <f>IF(('1 - Cover page'!$B$9-I2029)=0,"0", IF(('1 - Cover page'!$B$9-I2029)= 1,"1", IF(('1 - Cover page'!$B$9-I2029)= 2,"2", IF(('1 - Cover page'!$B$9-I2029)= 3,"3", IF(('1 - Cover page'!$B$9-I2029)= 4,"4", IF(('1 - Cover page'!$B$9-I2029)= 5,"5", IF(('1 - Cover page'!$B$9-I2029)= 6,"6", IF(('1 - Cover page'!$B$9-I2029)= 7,"7", IF(('1 - Cover page'!$B$9-I2029)= 8,"8", IF(('1 - Cover page'!$B$9-I2029)= 9,"9", IF(('1 - Cover page'!$B$9-I2029)= 10,"10", IF(('1 - Cover page'!$B$9-I2029)= 11,"11", IF(('1 - Cover page'!$B$9-I2029)= 12,"12", IF(('1 - Cover page'!$B$9-I2029)= 13,"13", IF(('1 - Cover page'!$B$9-I2029)= 14,"14", IF(('1 - Cover page'!$B$9-I2029)= 15,"15",  ""))))))))))))))))</f>
        <v>0</v>
      </c>
      <c r="AA2029" t="e">
        <f>VLOOKUP(E2029,'Age group'!$A$2:$B$7,2,TRUE)</f>
        <v>#N/A</v>
      </c>
    </row>
    <row r="2030" spans="1:27" ht="12.75" x14ac:dyDescent="0.2">
      <c r="A2030" s="30">
        <v>2027</v>
      </c>
      <c r="B2030" s="31"/>
      <c r="C2030" s="31"/>
      <c r="D2030" s="32"/>
      <c r="E2030" s="104"/>
      <c r="F2030" s="31"/>
      <c r="G2030" s="31"/>
      <c r="H2030" s="33"/>
      <c r="I2030" s="16"/>
      <c r="J2030" s="34"/>
      <c r="K2030" s="34"/>
      <c r="L2030" s="35"/>
      <c r="M2030" s="36"/>
      <c r="N2030" s="37"/>
      <c r="O2030" s="37"/>
      <c r="P2030" s="37"/>
      <c r="Q2030" s="38"/>
      <c r="R2030" s="38"/>
      <c r="S2030" s="37"/>
      <c r="T2030" s="39"/>
      <c r="U2030" s="39"/>
      <c r="V2030" s="40"/>
      <c r="X2030" t="str">
        <f>IF(('1 - Cover page'!$B$9-M2030)&lt;6,"&lt;=5 Days","&gt;5 Days")</f>
        <v>&lt;=5 Days</v>
      </c>
      <c r="Y2030" t="str">
        <f>IF(('1 - Cover page'!$B$9-M2030)=0,"0", IF(('1 - Cover page'!$B$9-M2030)= 1,"1", IF(('1 - Cover page'!$B$9-M2030)= 2,"2", IF(('1 - Cover page'!$B$9-M2030)= 3,"3", IF(('1 - Cover page'!$B$9-M2030)= 4,"4", IF(('1 - Cover page'!$B$9-M2030)= 5,"5", IF(('1 - Cover page'!$B$9-M2030)= 6,"6", IF(('1 - Cover page'!$B$9-M2030)= 7,"7", IF(('1 - Cover page'!$B$9-M2030)= 8,"8", IF(('1 - Cover page'!$B$9-M2030)= 9,"9", IF(('1 - Cover page'!$B$9-M2030)= 10,"10", IF(('1 - Cover page'!$B$9-M2030)= 11,"11", IF(('1 - Cover page'!$B$9-M2030)= 12,"12", IF(('1 - Cover page'!$B$9-M2030)= 13,"13", IF(('1 - Cover page'!$B$9-M2030)= 14,"14", IF(('1 - Cover page'!$B$9-M2030)= 15,"15",  ""))))))))))))))))</f>
        <v>0</v>
      </c>
      <c r="Z2030" t="str">
        <f>IF(('1 - Cover page'!$B$9-I2030)=0,"0", IF(('1 - Cover page'!$B$9-I2030)= 1,"1", IF(('1 - Cover page'!$B$9-I2030)= 2,"2", IF(('1 - Cover page'!$B$9-I2030)= 3,"3", IF(('1 - Cover page'!$B$9-I2030)= 4,"4", IF(('1 - Cover page'!$B$9-I2030)= 5,"5", IF(('1 - Cover page'!$B$9-I2030)= 6,"6", IF(('1 - Cover page'!$B$9-I2030)= 7,"7", IF(('1 - Cover page'!$B$9-I2030)= 8,"8", IF(('1 - Cover page'!$B$9-I2030)= 9,"9", IF(('1 - Cover page'!$B$9-I2030)= 10,"10", IF(('1 - Cover page'!$B$9-I2030)= 11,"11", IF(('1 - Cover page'!$B$9-I2030)= 12,"12", IF(('1 - Cover page'!$B$9-I2030)= 13,"13", IF(('1 - Cover page'!$B$9-I2030)= 14,"14", IF(('1 - Cover page'!$B$9-I2030)= 15,"15",  ""))))))))))))))))</f>
        <v>0</v>
      </c>
      <c r="AA2030" t="e">
        <f>VLOOKUP(E2030,'Age group'!$A$2:$B$7,2,TRUE)</f>
        <v>#N/A</v>
      </c>
    </row>
    <row r="2031" spans="1:27" ht="12.75" x14ac:dyDescent="0.2">
      <c r="A2031" s="30">
        <v>2028</v>
      </c>
      <c r="B2031" s="31"/>
      <c r="C2031" s="31"/>
      <c r="D2031" s="32"/>
      <c r="E2031" s="104"/>
      <c r="F2031" s="31"/>
      <c r="G2031" s="31"/>
      <c r="H2031" s="33"/>
      <c r="I2031" s="16"/>
      <c r="J2031" s="34"/>
      <c r="K2031" s="34"/>
      <c r="L2031" s="35"/>
      <c r="M2031" s="36"/>
      <c r="N2031" s="37"/>
      <c r="O2031" s="37"/>
      <c r="P2031" s="37"/>
      <c r="Q2031" s="38"/>
      <c r="R2031" s="38"/>
      <c r="S2031" s="37"/>
      <c r="T2031" s="39"/>
      <c r="U2031" s="39"/>
      <c r="V2031" s="40"/>
      <c r="X2031" t="str">
        <f>IF(('1 - Cover page'!$B$9-M2031)&lt;6,"&lt;=5 Days","&gt;5 Days")</f>
        <v>&lt;=5 Days</v>
      </c>
      <c r="Y2031" t="str">
        <f>IF(('1 - Cover page'!$B$9-M2031)=0,"0", IF(('1 - Cover page'!$B$9-M2031)= 1,"1", IF(('1 - Cover page'!$B$9-M2031)= 2,"2", IF(('1 - Cover page'!$B$9-M2031)= 3,"3", IF(('1 - Cover page'!$B$9-M2031)= 4,"4", IF(('1 - Cover page'!$B$9-M2031)= 5,"5", IF(('1 - Cover page'!$B$9-M2031)= 6,"6", IF(('1 - Cover page'!$B$9-M2031)= 7,"7", IF(('1 - Cover page'!$B$9-M2031)= 8,"8", IF(('1 - Cover page'!$B$9-M2031)= 9,"9", IF(('1 - Cover page'!$B$9-M2031)= 10,"10", IF(('1 - Cover page'!$B$9-M2031)= 11,"11", IF(('1 - Cover page'!$B$9-M2031)= 12,"12", IF(('1 - Cover page'!$B$9-M2031)= 13,"13", IF(('1 - Cover page'!$B$9-M2031)= 14,"14", IF(('1 - Cover page'!$B$9-M2031)= 15,"15",  ""))))))))))))))))</f>
        <v>0</v>
      </c>
      <c r="Z2031" t="str">
        <f>IF(('1 - Cover page'!$B$9-I2031)=0,"0", IF(('1 - Cover page'!$B$9-I2031)= 1,"1", IF(('1 - Cover page'!$B$9-I2031)= 2,"2", IF(('1 - Cover page'!$B$9-I2031)= 3,"3", IF(('1 - Cover page'!$B$9-I2031)= 4,"4", IF(('1 - Cover page'!$B$9-I2031)= 5,"5", IF(('1 - Cover page'!$B$9-I2031)= 6,"6", IF(('1 - Cover page'!$B$9-I2031)= 7,"7", IF(('1 - Cover page'!$B$9-I2031)= 8,"8", IF(('1 - Cover page'!$B$9-I2031)= 9,"9", IF(('1 - Cover page'!$B$9-I2031)= 10,"10", IF(('1 - Cover page'!$B$9-I2031)= 11,"11", IF(('1 - Cover page'!$B$9-I2031)= 12,"12", IF(('1 - Cover page'!$B$9-I2031)= 13,"13", IF(('1 - Cover page'!$B$9-I2031)= 14,"14", IF(('1 - Cover page'!$B$9-I2031)= 15,"15",  ""))))))))))))))))</f>
        <v>0</v>
      </c>
      <c r="AA2031" t="e">
        <f>VLOOKUP(E2031,'Age group'!$A$2:$B$7,2,TRUE)</f>
        <v>#N/A</v>
      </c>
    </row>
    <row r="2032" spans="1:27" ht="12.75" x14ac:dyDescent="0.2">
      <c r="A2032" s="30">
        <v>2029</v>
      </c>
      <c r="B2032" s="31"/>
      <c r="C2032" s="31"/>
      <c r="D2032" s="32"/>
      <c r="E2032" s="104"/>
      <c r="F2032" s="31"/>
      <c r="G2032" s="31"/>
      <c r="H2032" s="33"/>
      <c r="I2032" s="16"/>
      <c r="J2032" s="34"/>
      <c r="K2032" s="34"/>
      <c r="L2032" s="35"/>
      <c r="M2032" s="36"/>
      <c r="N2032" s="37"/>
      <c r="O2032" s="37"/>
      <c r="P2032" s="37"/>
      <c r="Q2032" s="38"/>
      <c r="R2032" s="38"/>
      <c r="S2032" s="37"/>
      <c r="T2032" s="39"/>
      <c r="U2032" s="39"/>
      <c r="V2032" s="40"/>
      <c r="X2032" t="str">
        <f>IF(('1 - Cover page'!$B$9-M2032)&lt;6,"&lt;=5 Days","&gt;5 Days")</f>
        <v>&lt;=5 Days</v>
      </c>
      <c r="Y2032" t="str">
        <f>IF(('1 - Cover page'!$B$9-M2032)=0,"0", IF(('1 - Cover page'!$B$9-M2032)= 1,"1", IF(('1 - Cover page'!$B$9-M2032)= 2,"2", IF(('1 - Cover page'!$B$9-M2032)= 3,"3", IF(('1 - Cover page'!$B$9-M2032)= 4,"4", IF(('1 - Cover page'!$B$9-M2032)= 5,"5", IF(('1 - Cover page'!$B$9-M2032)= 6,"6", IF(('1 - Cover page'!$B$9-M2032)= 7,"7", IF(('1 - Cover page'!$B$9-M2032)= 8,"8", IF(('1 - Cover page'!$B$9-M2032)= 9,"9", IF(('1 - Cover page'!$B$9-M2032)= 10,"10", IF(('1 - Cover page'!$B$9-M2032)= 11,"11", IF(('1 - Cover page'!$B$9-M2032)= 12,"12", IF(('1 - Cover page'!$B$9-M2032)= 13,"13", IF(('1 - Cover page'!$B$9-M2032)= 14,"14", IF(('1 - Cover page'!$B$9-M2032)= 15,"15",  ""))))))))))))))))</f>
        <v>0</v>
      </c>
      <c r="Z2032" t="str">
        <f>IF(('1 - Cover page'!$B$9-I2032)=0,"0", IF(('1 - Cover page'!$B$9-I2032)= 1,"1", IF(('1 - Cover page'!$B$9-I2032)= 2,"2", IF(('1 - Cover page'!$B$9-I2032)= 3,"3", IF(('1 - Cover page'!$B$9-I2032)= 4,"4", IF(('1 - Cover page'!$B$9-I2032)= 5,"5", IF(('1 - Cover page'!$B$9-I2032)= 6,"6", IF(('1 - Cover page'!$B$9-I2032)= 7,"7", IF(('1 - Cover page'!$B$9-I2032)= 8,"8", IF(('1 - Cover page'!$B$9-I2032)= 9,"9", IF(('1 - Cover page'!$B$9-I2032)= 10,"10", IF(('1 - Cover page'!$B$9-I2032)= 11,"11", IF(('1 - Cover page'!$B$9-I2032)= 12,"12", IF(('1 - Cover page'!$B$9-I2032)= 13,"13", IF(('1 - Cover page'!$B$9-I2032)= 14,"14", IF(('1 - Cover page'!$B$9-I2032)= 15,"15",  ""))))))))))))))))</f>
        <v>0</v>
      </c>
      <c r="AA2032" t="e">
        <f>VLOOKUP(E2032,'Age group'!$A$2:$B$7,2,TRUE)</f>
        <v>#N/A</v>
      </c>
    </row>
    <row r="2033" spans="1:27" ht="12.75" x14ac:dyDescent="0.2">
      <c r="A2033" s="30">
        <v>2030</v>
      </c>
      <c r="B2033" s="31"/>
      <c r="C2033" s="31"/>
      <c r="D2033" s="32"/>
      <c r="E2033" s="104"/>
      <c r="F2033" s="31"/>
      <c r="G2033" s="31"/>
      <c r="H2033" s="33"/>
      <c r="I2033" s="16"/>
      <c r="J2033" s="34"/>
      <c r="K2033" s="34"/>
      <c r="L2033" s="35"/>
      <c r="M2033" s="36"/>
      <c r="N2033" s="37"/>
      <c r="O2033" s="37"/>
      <c r="P2033" s="37"/>
      <c r="Q2033" s="38"/>
      <c r="R2033" s="38"/>
      <c r="S2033" s="37"/>
      <c r="T2033" s="39"/>
      <c r="U2033" s="39"/>
      <c r="V2033" s="40"/>
      <c r="X2033" t="str">
        <f>IF(('1 - Cover page'!$B$9-M2033)&lt;6,"&lt;=5 Days","&gt;5 Days")</f>
        <v>&lt;=5 Days</v>
      </c>
      <c r="Y2033" t="str">
        <f>IF(('1 - Cover page'!$B$9-M2033)=0,"0", IF(('1 - Cover page'!$B$9-M2033)= 1,"1", IF(('1 - Cover page'!$B$9-M2033)= 2,"2", IF(('1 - Cover page'!$B$9-M2033)= 3,"3", IF(('1 - Cover page'!$B$9-M2033)= 4,"4", IF(('1 - Cover page'!$B$9-M2033)= 5,"5", IF(('1 - Cover page'!$B$9-M2033)= 6,"6", IF(('1 - Cover page'!$B$9-M2033)= 7,"7", IF(('1 - Cover page'!$B$9-M2033)= 8,"8", IF(('1 - Cover page'!$B$9-M2033)= 9,"9", IF(('1 - Cover page'!$B$9-M2033)= 10,"10", IF(('1 - Cover page'!$B$9-M2033)= 11,"11", IF(('1 - Cover page'!$B$9-M2033)= 12,"12", IF(('1 - Cover page'!$B$9-M2033)= 13,"13", IF(('1 - Cover page'!$B$9-M2033)= 14,"14", IF(('1 - Cover page'!$B$9-M2033)= 15,"15",  ""))))))))))))))))</f>
        <v>0</v>
      </c>
      <c r="Z2033" t="str">
        <f>IF(('1 - Cover page'!$B$9-I2033)=0,"0", IF(('1 - Cover page'!$B$9-I2033)= 1,"1", IF(('1 - Cover page'!$B$9-I2033)= 2,"2", IF(('1 - Cover page'!$B$9-I2033)= 3,"3", IF(('1 - Cover page'!$B$9-I2033)= 4,"4", IF(('1 - Cover page'!$B$9-I2033)= 5,"5", IF(('1 - Cover page'!$B$9-I2033)= 6,"6", IF(('1 - Cover page'!$B$9-I2033)= 7,"7", IF(('1 - Cover page'!$B$9-I2033)= 8,"8", IF(('1 - Cover page'!$B$9-I2033)= 9,"9", IF(('1 - Cover page'!$B$9-I2033)= 10,"10", IF(('1 - Cover page'!$B$9-I2033)= 11,"11", IF(('1 - Cover page'!$B$9-I2033)= 12,"12", IF(('1 - Cover page'!$B$9-I2033)= 13,"13", IF(('1 - Cover page'!$B$9-I2033)= 14,"14", IF(('1 - Cover page'!$B$9-I2033)= 15,"15",  ""))))))))))))))))</f>
        <v>0</v>
      </c>
      <c r="AA2033" t="e">
        <f>VLOOKUP(E2033,'Age group'!$A$2:$B$7,2,TRUE)</f>
        <v>#N/A</v>
      </c>
    </row>
    <row r="2034" spans="1:27" ht="12.75" x14ac:dyDescent="0.2">
      <c r="A2034" s="30">
        <v>2031</v>
      </c>
      <c r="B2034" s="31"/>
      <c r="C2034" s="31"/>
      <c r="D2034" s="32"/>
      <c r="E2034" s="104"/>
      <c r="F2034" s="31"/>
      <c r="G2034" s="31"/>
      <c r="H2034" s="33"/>
      <c r="I2034" s="16"/>
      <c r="J2034" s="34"/>
      <c r="K2034" s="34"/>
      <c r="L2034" s="35"/>
      <c r="M2034" s="36"/>
      <c r="N2034" s="37"/>
      <c r="O2034" s="37"/>
      <c r="P2034" s="37"/>
      <c r="Q2034" s="38"/>
      <c r="R2034" s="38"/>
      <c r="S2034" s="37"/>
      <c r="T2034" s="39"/>
      <c r="U2034" s="39"/>
      <c r="V2034" s="40"/>
      <c r="X2034" t="str">
        <f>IF(('1 - Cover page'!$B$9-M2034)&lt;6,"&lt;=5 Days","&gt;5 Days")</f>
        <v>&lt;=5 Days</v>
      </c>
      <c r="Y2034" t="str">
        <f>IF(('1 - Cover page'!$B$9-M2034)=0,"0", IF(('1 - Cover page'!$B$9-M2034)= 1,"1", IF(('1 - Cover page'!$B$9-M2034)= 2,"2", IF(('1 - Cover page'!$B$9-M2034)= 3,"3", IF(('1 - Cover page'!$B$9-M2034)= 4,"4", IF(('1 - Cover page'!$B$9-M2034)= 5,"5", IF(('1 - Cover page'!$B$9-M2034)= 6,"6", IF(('1 - Cover page'!$B$9-M2034)= 7,"7", IF(('1 - Cover page'!$B$9-M2034)= 8,"8", IF(('1 - Cover page'!$B$9-M2034)= 9,"9", IF(('1 - Cover page'!$B$9-M2034)= 10,"10", IF(('1 - Cover page'!$B$9-M2034)= 11,"11", IF(('1 - Cover page'!$B$9-M2034)= 12,"12", IF(('1 - Cover page'!$B$9-M2034)= 13,"13", IF(('1 - Cover page'!$B$9-M2034)= 14,"14", IF(('1 - Cover page'!$B$9-M2034)= 15,"15",  ""))))))))))))))))</f>
        <v>0</v>
      </c>
      <c r="Z2034" t="str">
        <f>IF(('1 - Cover page'!$B$9-I2034)=0,"0", IF(('1 - Cover page'!$B$9-I2034)= 1,"1", IF(('1 - Cover page'!$B$9-I2034)= 2,"2", IF(('1 - Cover page'!$B$9-I2034)= 3,"3", IF(('1 - Cover page'!$B$9-I2034)= 4,"4", IF(('1 - Cover page'!$B$9-I2034)= 5,"5", IF(('1 - Cover page'!$B$9-I2034)= 6,"6", IF(('1 - Cover page'!$B$9-I2034)= 7,"7", IF(('1 - Cover page'!$B$9-I2034)= 8,"8", IF(('1 - Cover page'!$B$9-I2034)= 9,"9", IF(('1 - Cover page'!$B$9-I2034)= 10,"10", IF(('1 - Cover page'!$B$9-I2034)= 11,"11", IF(('1 - Cover page'!$B$9-I2034)= 12,"12", IF(('1 - Cover page'!$B$9-I2034)= 13,"13", IF(('1 - Cover page'!$B$9-I2034)= 14,"14", IF(('1 - Cover page'!$B$9-I2034)= 15,"15",  ""))))))))))))))))</f>
        <v>0</v>
      </c>
      <c r="AA2034" t="e">
        <f>VLOOKUP(E2034,'Age group'!$A$2:$B$7,2,TRUE)</f>
        <v>#N/A</v>
      </c>
    </row>
    <row r="2035" spans="1:27" ht="12.75" x14ac:dyDescent="0.2">
      <c r="A2035" s="30">
        <v>2032</v>
      </c>
      <c r="B2035" s="31"/>
      <c r="C2035" s="31"/>
      <c r="D2035" s="32"/>
      <c r="E2035" s="104"/>
      <c r="F2035" s="31"/>
      <c r="G2035" s="31"/>
      <c r="H2035" s="33"/>
      <c r="I2035" s="16"/>
      <c r="J2035" s="34"/>
      <c r="K2035" s="34"/>
      <c r="L2035" s="35"/>
      <c r="M2035" s="36"/>
      <c r="N2035" s="37"/>
      <c r="O2035" s="37"/>
      <c r="P2035" s="37"/>
      <c r="Q2035" s="38"/>
      <c r="R2035" s="38"/>
      <c r="S2035" s="37"/>
      <c r="T2035" s="39"/>
      <c r="U2035" s="39"/>
      <c r="V2035" s="40"/>
      <c r="X2035" t="str">
        <f>IF(('1 - Cover page'!$B$9-M2035)&lt;6,"&lt;=5 Days","&gt;5 Days")</f>
        <v>&lt;=5 Days</v>
      </c>
      <c r="Y2035" t="str">
        <f>IF(('1 - Cover page'!$B$9-M2035)=0,"0", IF(('1 - Cover page'!$B$9-M2035)= 1,"1", IF(('1 - Cover page'!$B$9-M2035)= 2,"2", IF(('1 - Cover page'!$B$9-M2035)= 3,"3", IF(('1 - Cover page'!$B$9-M2035)= 4,"4", IF(('1 - Cover page'!$B$9-M2035)= 5,"5", IF(('1 - Cover page'!$B$9-M2035)= 6,"6", IF(('1 - Cover page'!$B$9-M2035)= 7,"7", IF(('1 - Cover page'!$B$9-M2035)= 8,"8", IF(('1 - Cover page'!$B$9-M2035)= 9,"9", IF(('1 - Cover page'!$B$9-M2035)= 10,"10", IF(('1 - Cover page'!$B$9-M2035)= 11,"11", IF(('1 - Cover page'!$B$9-M2035)= 12,"12", IF(('1 - Cover page'!$B$9-M2035)= 13,"13", IF(('1 - Cover page'!$B$9-M2035)= 14,"14", IF(('1 - Cover page'!$B$9-M2035)= 15,"15",  ""))))))))))))))))</f>
        <v>0</v>
      </c>
      <c r="Z2035" t="str">
        <f>IF(('1 - Cover page'!$B$9-I2035)=0,"0", IF(('1 - Cover page'!$B$9-I2035)= 1,"1", IF(('1 - Cover page'!$B$9-I2035)= 2,"2", IF(('1 - Cover page'!$B$9-I2035)= 3,"3", IF(('1 - Cover page'!$B$9-I2035)= 4,"4", IF(('1 - Cover page'!$B$9-I2035)= 5,"5", IF(('1 - Cover page'!$B$9-I2035)= 6,"6", IF(('1 - Cover page'!$B$9-I2035)= 7,"7", IF(('1 - Cover page'!$B$9-I2035)= 8,"8", IF(('1 - Cover page'!$B$9-I2035)= 9,"9", IF(('1 - Cover page'!$B$9-I2035)= 10,"10", IF(('1 - Cover page'!$B$9-I2035)= 11,"11", IF(('1 - Cover page'!$B$9-I2035)= 12,"12", IF(('1 - Cover page'!$B$9-I2035)= 13,"13", IF(('1 - Cover page'!$B$9-I2035)= 14,"14", IF(('1 - Cover page'!$B$9-I2035)= 15,"15",  ""))))))))))))))))</f>
        <v>0</v>
      </c>
      <c r="AA2035" t="e">
        <f>VLOOKUP(E2035,'Age group'!$A$2:$B$7,2,TRUE)</f>
        <v>#N/A</v>
      </c>
    </row>
    <row r="2036" spans="1:27" ht="12.75" x14ac:dyDescent="0.2">
      <c r="A2036" s="30">
        <v>2033</v>
      </c>
      <c r="B2036" s="31"/>
      <c r="C2036" s="31"/>
      <c r="D2036" s="32"/>
      <c r="E2036" s="104"/>
      <c r="F2036" s="31"/>
      <c r="G2036" s="31"/>
      <c r="H2036" s="33"/>
      <c r="I2036" s="16"/>
      <c r="J2036" s="34"/>
      <c r="K2036" s="34"/>
      <c r="L2036" s="35"/>
      <c r="M2036" s="36"/>
      <c r="N2036" s="37"/>
      <c r="O2036" s="37"/>
      <c r="P2036" s="37"/>
      <c r="Q2036" s="38"/>
      <c r="R2036" s="38"/>
      <c r="S2036" s="37"/>
      <c r="T2036" s="39"/>
      <c r="U2036" s="39"/>
      <c r="V2036" s="40"/>
      <c r="X2036" t="str">
        <f>IF(('1 - Cover page'!$B$9-M2036)&lt;6,"&lt;=5 Days","&gt;5 Days")</f>
        <v>&lt;=5 Days</v>
      </c>
      <c r="Y2036" t="str">
        <f>IF(('1 - Cover page'!$B$9-M2036)=0,"0", IF(('1 - Cover page'!$B$9-M2036)= 1,"1", IF(('1 - Cover page'!$B$9-M2036)= 2,"2", IF(('1 - Cover page'!$B$9-M2036)= 3,"3", IF(('1 - Cover page'!$B$9-M2036)= 4,"4", IF(('1 - Cover page'!$B$9-M2036)= 5,"5", IF(('1 - Cover page'!$B$9-M2036)= 6,"6", IF(('1 - Cover page'!$B$9-M2036)= 7,"7", IF(('1 - Cover page'!$B$9-M2036)= 8,"8", IF(('1 - Cover page'!$B$9-M2036)= 9,"9", IF(('1 - Cover page'!$B$9-M2036)= 10,"10", IF(('1 - Cover page'!$B$9-M2036)= 11,"11", IF(('1 - Cover page'!$B$9-M2036)= 12,"12", IF(('1 - Cover page'!$B$9-M2036)= 13,"13", IF(('1 - Cover page'!$B$9-M2036)= 14,"14", IF(('1 - Cover page'!$B$9-M2036)= 15,"15",  ""))))))))))))))))</f>
        <v>0</v>
      </c>
      <c r="Z2036" t="str">
        <f>IF(('1 - Cover page'!$B$9-I2036)=0,"0", IF(('1 - Cover page'!$B$9-I2036)= 1,"1", IF(('1 - Cover page'!$B$9-I2036)= 2,"2", IF(('1 - Cover page'!$B$9-I2036)= 3,"3", IF(('1 - Cover page'!$B$9-I2036)= 4,"4", IF(('1 - Cover page'!$B$9-I2036)= 5,"5", IF(('1 - Cover page'!$B$9-I2036)= 6,"6", IF(('1 - Cover page'!$B$9-I2036)= 7,"7", IF(('1 - Cover page'!$B$9-I2036)= 8,"8", IF(('1 - Cover page'!$B$9-I2036)= 9,"9", IF(('1 - Cover page'!$B$9-I2036)= 10,"10", IF(('1 - Cover page'!$B$9-I2036)= 11,"11", IF(('1 - Cover page'!$B$9-I2036)= 12,"12", IF(('1 - Cover page'!$B$9-I2036)= 13,"13", IF(('1 - Cover page'!$B$9-I2036)= 14,"14", IF(('1 - Cover page'!$B$9-I2036)= 15,"15",  ""))))))))))))))))</f>
        <v>0</v>
      </c>
      <c r="AA2036" t="e">
        <f>VLOOKUP(E2036,'Age group'!$A$2:$B$7,2,TRUE)</f>
        <v>#N/A</v>
      </c>
    </row>
    <row r="2037" spans="1:27" ht="12.75" x14ac:dyDescent="0.2">
      <c r="A2037" s="30">
        <v>2034</v>
      </c>
      <c r="B2037" s="31"/>
      <c r="C2037" s="31"/>
      <c r="D2037" s="32"/>
      <c r="E2037" s="104"/>
      <c r="F2037" s="31"/>
      <c r="G2037" s="31"/>
      <c r="H2037" s="33"/>
      <c r="I2037" s="16"/>
      <c r="J2037" s="34"/>
      <c r="K2037" s="34"/>
      <c r="L2037" s="35"/>
      <c r="M2037" s="36"/>
      <c r="N2037" s="37"/>
      <c r="O2037" s="37"/>
      <c r="P2037" s="37"/>
      <c r="Q2037" s="38"/>
      <c r="R2037" s="38"/>
      <c r="S2037" s="37"/>
      <c r="T2037" s="39"/>
      <c r="U2037" s="39"/>
      <c r="V2037" s="40"/>
      <c r="X2037" t="str">
        <f>IF(('1 - Cover page'!$B$9-M2037)&lt;6,"&lt;=5 Days","&gt;5 Days")</f>
        <v>&lt;=5 Days</v>
      </c>
      <c r="Y2037" t="str">
        <f>IF(('1 - Cover page'!$B$9-M2037)=0,"0", IF(('1 - Cover page'!$B$9-M2037)= 1,"1", IF(('1 - Cover page'!$B$9-M2037)= 2,"2", IF(('1 - Cover page'!$B$9-M2037)= 3,"3", IF(('1 - Cover page'!$B$9-M2037)= 4,"4", IF(('1 - Cover page'!$B$9-M2037)= 5,"5", IF(('1 - Cover page'!$B$9-M2037)= 6,"6", IF(('1 - Cover page'!$B$9-M2037)= 7,"7", IF(('1 - Cover page'!$B$9-M2037)= 8,"8", IF(('1 - Cover page'!$B$9-M2037)= 9,"9", IF(('1 - Cover page'!$B$9-M2037)= 10,"10", IF(('1 - Cover page'!$B$9-M2037)= 11,"11", IF(('1 - Cover page'!$B$9-M2037)= 12,"12", IF(('1 - Cover page'!$B$9-M2037)= 13,"13", IF(('1 - Cover page'!$B$9-M2037)= 14,"14", IF(('1 - Cover page'!$B$9-M2037)= 15,"15",  ""))))))))))))))))</f>
        <v>0</v>
      </c>
      <c r="Z2037" t="str">
        <f>IF(('1 - Cover page'!$B$9-I2037)=0,"0", IF(('1 - Cover page'!$B$9-I2037)= 1,"1", IF(('1 - Cover page'!$B$9-I2037)= 2,"2", IF(('1 - Cover page'!$B$9-I2037)= 3,"3", IF(('1 - Cover page'!$B$9-I2037)= 4,"4", IF(('1 - Cover page'!$B$9-I2037)= 5,"5", IF(('1 - Cover page'!$B$9-I2037)= 6,"6", IF(('1 - Cover page'!$B$9-I2037)= 7,"7", IF(('1 - Cover page'!$B$9-I2037)= 8,"8", IF(('1 - Cover page'!$B$9-I2037)= 9,"9", IF(('1 - Cover page'!$B$9-I2037)= 10,"10", IF(('1 - Cover page'!$B$9-I2037)= 11,"11", IF(('1 - Cover page'!$B$9-I2037)= 12,"12", IF(('1 - Cover page'!$B$9-I2037)= 13,"13", IF(('1 - Cover page'!$B$9-I2037)= 14,"14", IF(('1 - Cover page'!$B$9-I2037)= 15,"15",  ""))))))))))))))))</f>
        <v>0</v>
      </c>
      <c r="AA2037" t="e">
        <f>VLOOKUP(E2037,'Age group'!$A$2:$B$7,2,TRUE)</f>
        <v>#N/A</v>
      </c>
    </row>
    <row r="2038" spans="1:27" ht="12.75" x14ac:dyDescent="0.2">
      <c r="A2038" s="30">
        <v>2035</v>
      </c>
      <c r="B2038" s="31"/>
      <c r="C2038" s="31"/>
      <c r="D2038" s="32"/>
      <c r="E2038" s="104"/>
      <c r="F2038" s="31"/>
      <c r="G2038" s="31"/>
      <c r="H2038" s="33"/>
      <c r="I2038" s="16"/>
      <c r="J2038" s="34"/>
      <c r="K2038" s="34"/>
      <c r="L2038" s="35"/>
      <c r="M2038" s="36"/>
      <c r="N2038" s="37"/>
      <c r="O2038" s="37"/>
      <c r="P2038" s="37"/>
      <c r="Q2038" s="38"/>
      <c r="R2038" s="38"/>
      <c r="S2038" s="37"/>
      <c r="T2038" s="39"/>
      <c r="U2038" s="39"/>
      <c r="V2038" s="40"/>
      <c r="X2038" t="str">
        <f>IF(('1 - Cover page'!$B$9-M2038)&lt;6,"&lt;=5 Days","&gt;5 Days")</f>
        <v>&lt;=5 Days</v>
      </c>
      <c r="Y2038" t="str">
        <f>IF(('1 - Cover page'!$B$9-M2038)=0,"0", IF(('1 - Cover page'!$B$9-M2038)= 1,"1", IF(('1 - Cover page'!$B$9-M2038)= 2,"2", IF(('1 - Cover page'!$B$9-M2038)= 3,"3", IF(('1 - Cover page'!$B$9-M2038)= 4,"4", IF(('1 - Cover page'!$B$9-M2038)= 5,"5", IF(('1 - Cover page'!$B$9-M2038)= 6,"6", IF(('1 - Cover page'!$B$9-M2038)= 7,"7", IF(('1 - Cover page'!$B$9-M2038)= 8,"8", IF(('1 - Cover page'!$B$9-M2038)= 9,"9", IF(('1 - Cover page'!$B$9-M2038)= 10,"10", IF(('1 - Cover page'!$B$9-M2038)= 11,"11", IF(('1 - Cover page'!$B$9-M2038)= 12,"12", IF(('1 - Cover page'!$B$9-M2038)= 13,"13", IF(('1 - Cover page'!$B$9-M2038)= 14,"14", IF(('1 - Cover page'!$B$9-M2038)= 15,"15",  ""))))))))))))))))</f>
        <v>0</v>
      </c>
      <c r="Z2038" t="str">
        <f>IF(('1 - Cover page'!$B$9-I2038)=0,"0", IF(('1 - Cover page'!$B$9-I2038)= 1,"1", IF(('1 - Cover page'!$B$9-I2038)= 2,"2", IF(('1 - Cover page'!$B$9-I2038)= 3,"3", IF(('1 - Cover page'!$B$9-I2038)= 4,"4", IF(('1 - Cover page'!$B$9-I2038)= 5,"5", IF(('1 - Cover page'!$B$9-I2038)= 6,"6", IF(('1 - Cover page'!$B$9-I2038)= 7,"7", IF(('1 - Cover page'!$B$9-I2038)= 8,"8", IF(('1 - Cover page'!$B$9-I2038)= 9,"9", IF(('1 - Cover page'!$B$9-I2038)= 10,"10", IF(('1 - Cover page'!$B$9-I2038)= 11,"11", IF(('1 - Cover page'!$B$9-I2038)= 12,"12", IF(('1 - Cover page'!$B$9-I2038)= 13,"13", IF(('1 - Cover page'!$B$9-I2038)= 14,"14", IF(('1 - Cover page'!$B$9-I2038)= 15,"15",  ""))))))))))))))))</f>
        <v>0</v>
      </c>
      <c r="AA2038" t="e">
        <f>VLOOKUP(E2038,'Age group'!$A$2:$B$7,2,TRUE)</f>
        <v>#N/A</v>
      </c>
    </row>
    <row r="2039" spans="1:27" ht="12.75" x14ac:dyDescent="0.2">
      <c r="A2039" s="30">
        <v>2036</v>
      </c>
      <c r="B2039" s="31"/>
      <c r="C2039" s="31"/>
      <c r="D2039" s="32"/>
      <c r="E2039" s="104"/>
      <c r="F2039" s="31"/>
      <c r="G2039" s="31"/>
      <c r="H2039" s="33"/>
      <c r="I2039" s="16"/>
      <c r="J2039" s="34"/>
      <c r="K2039" s="34"/>
      <c r="L2039" s="35"/>
      <c r="M2039" s="36"/>
      <c r="N2039" s="37"/>
      <c r="O2039" s="37"/>
      <c r="P2039" s="37"/>
      <c r="Q2039" s="38"/>
      <c r="R2039" s="38"/>
      <c r="S2039" s="37"/>
      <c r="T2039" s="39"/>
      <c r="U2039" s="39"/>
      <c r="V2039" s="40"/>
      <c r="X2039" t="str">
        <f>IF(('1 - Cover page'!$B$9-M2039)&lt;6,"&lt;=5 Days","&gt;5 Days")</f>
        <v>&lt;=5 Days</v>
      </c>
      <c r="Y2039" t="str">
        <f>IF(('1 - Cover page'!$B$9-M2039)=0,"0", IF(('1 - Cover page'!$B$9-M2039)= 1,"1", IF(('1 - Cover page'!$B$9-M2039)= 2,"2", IF(('1 - Cover page'!$B$9-M2039)= 3,"3", IF(('1 - Cover page'!$B$9-M2039)= 4,"4", IF(('1 - Cover page'!$B$9-M2039)= 5,"5", IF(('1 - Cover page'!$B$9-M2039)= 6,"6", IF(('1 - Cover page'!$B$9-M2039)= 7,"7", IF(('1 - Cover page'!$B$9-M2039)= 8,"8", IF(('1 - Cover page'!$B$9-M2039)= 9,"9", IF(('1 - Cover page'!$B$9-M2039)= 10,"10", IF(('1 - Cover page'!$B$9-M2039)= 11,"11", IF(('1 - Cover page'!$B$9-M2039)= 12,"12", IF(('1 - Cover page'!$B$9-M2039)= 13,"13", IF(('1 - Cover page'!$B$9-M2039)= 14,"14", IF(('1 - Cover page'!$B$9-M2039)= 15,"15",  ""))))))))))))))))</f>
        <v>0</v>
      </c>
      <c r="Z2039" t="str">
        <f>IF(('1 - Cover page'!$B$9-I2039)=0,"0", IF(('1 - Cover page'!$B$9-I2039)= 1,"1", IF(('1 - Cover page'!$B$9-I2039)= 2,"2", IF(('1 - Cover page'!$B$9-I2039)= 3,"3", IF(('1 - Cover page'!$B$9-I2039)= 4,"4", IF(('1 - Cover page'!$B$9-I2039)= 5,"5", IF(('1 - Cover page'!$B$9-I2039)= 6,"6", IF(('1 - Cover page'!$B$9-I2039)= 7,"7", IF(('1 - Cover page'!$B$9-I2039)= 8,"8", IF(('1 - Cover page'!$B$9-I2039)= 9,"9", IF(('1 - Cover page'!$B$9-I2039)= 10,"10", IF(('1 - Cover page'!$B$9-I2039)= 11,"11", IF(('1 - Cover page'!$B$9-I2039)= 12,"12", IF(('1 - Cover page'!$B$9-I2039)= 13,"13", IF(('1 - Cover page'!$B$9-I2039)= 14,"14", IF(('1 - Cover page'!$B$9-I2039)= 15,"15",  ""))))))))))))))))</f>
        <v>0</v>
      </c>
      <c r="AA2039" t="e">
        <f>VLOOKUP(E2039,'Age group'!$A$2:$B$7,2,TRUE)</f>
        <v>#N/A</v>
      </c>
    </row>
    <row r="2040" spans="1:27" ht="12.75" x14ac:dyDescent="0.2">
      <c r="A2040" s="30">
        <v>2037</v>
      </c>
      <c r="B2040" s="31"/>
      <c r="C2040" s="31"/>
      <c r="D2040" s="32"/>
      <c r="E2040" s="104"/>
      <c r="F2040" s="31"/>
      <c r="G2040" s="31"/>
      <c r="H2040" s="33"/>
      <c r="I2040" s="16"/>
      <c r="J2040" s="34"/>
      <c r="K2040" s="34"/>
      <c r="L2040" s="35"/>
      <c r="M2040" s="36"/>
      <c r="N2040" s="37"/>
      <c r="O2040" s="37"/>
      <c r="P2040" s="37"/>
      <c r="Q2040" s="38"/>
      <c r="R2040" s="38"/>
      <c r="S2040" s="37"/>
      <c r="T2040" s="39"/>
      <c r="U2040" s="39"/>
      <c r="V2040" s="40"/>
      <c r="X2040" t="str">
        <f>IF(('1 - Cover page'!$B$9-M2040)&lt;6,"&lt;=5 Days","&gt;5 Days")</f>
        <v>&lt;=5 Days</v>
      </c>
      <c r="Y2040" t="str">
        <f>IF(('1 - Cover page'!$B$9-M2040)=0,"0", IF(('1 - Cover page'!$B$9-M2040)= 1,"1", IF(('1 - Cover page'!$B$9-M2040)= 2,"2", IF(('1 - Cover page'!$B$9-M2040)= 3,"3", IF(('1 - Cover page'!$B$9-M2040)= 4,"4", IF(('1 - Cover page'!$B$9-M2040)= 5,"5", IF(('1 - Cover page'!$B$9-M2040)= 6,"6", IF(('1 - Cover page'!$B$9-M2040)= 7,"7", IF(('1 - Cover page'!$B$9-M2040)= 8,"8", IF(('1 - Cover page'!$B$9-M2040)= 9,"9", IF(('1 - Cover page'!$B$9-M2040)= 10,"10", IF(('1 - Cover page'!$B$9-M2040)= 11,"11", IF(('1 - Cover page'!$B$9-M2040)= 12,"12", IF(('1 - Cover page'!$B$9-M2040)= 13,"13", IF(('1 - Cover page'!$B$9-M2040)= 14,"14", IF(('1 - Cover page'!$B$9-M2040)= 15,"15",  ""))))))))))))))))</f>
        <v>0</v>
      </c>
      <c r="Z2040" t="str">
        <f>IF(('1 - Cover page'!$B$9-I2040)=0,"0", IF(('1 - Cover page'!$B$9-I2040)= 1,"1", IF(('1 - Cover page'!$B$9-I2040)= 2,"2", IF(('1 - Cover page'!$B$9-I2040)= 3,"3", IF(('1 - Cover page'!$B$9-I2040)= 4,"4", IF(('1 - Cover page'!$B$9-I2040)= 5,"5", IF(('1 - Cover page'!$B$9-I2040)= 6,"6", IF(('1 - Cover page'!$B$9-I2040)= 7,"7", IF(('1 - Cover page'!$B$9-I2040)= 8,"8", IF(('1 - Cover page'!$B$9-I2040)= 9,"9", IF(('1 - Cover page'!$B$9-I2040)= 10,"10", IF(('1 - Cover page'!$B$9-I2040)= 11,"11", IF(('1 - Cover page'!$B$9-I2040)= 12,"12", IF(('1 - Cover page'!$B$9-I2040)= 13,"13", IF(('1 - Cover page'!$B$9-I2040)= 14,"14", IF(('1 - Cover page'!$B$9-I2040)= 15,"15",  ""))))))))))))))))</f>
        <v>0</v>
      </c>
      <c r="AA2040" t="e">
        <f>VLOOKUP(E2040,'Age group'!$A$2:$B$7,2,TRUE)</f>
        <v>#N/A</v>
      </c>
    </row>
    <row r="2041" spans="1:27" ht="12.75" x14ac:dyDescent="0.2">
      <c r="A2041" s="30">
        <v>2038</v>
      </c>
      <c r="B2041" s="31"/>
      <c r="C2041" s="31"/>
      <c r="D2041" s="32"/>
      <c r="E2041" s="104"/>
      <c r="F2041" s="31"/>
      <c r="G2041" s="31"/>
      <c r="H2041" s="33"/>
      <c r="I2041" s="16"/>
      <c r="J2041" s="34"/>
      <c r="K2041" s="34"/>
      <c r="L2041" s="35"/>
      <c r="M2041" s="36"/>
      <c r="N2041" s="37"/>
      <c r="O2041" s="37"/>
      <c r="P2041" s="37"/>
      <c r="Q2041" s="38"/>
      <c r="R2041" s="38"/>
      <c r="S2041" s="37"/>
      <c r="T2041" s="39"/>
      <c r="U2041" s="39"/>
      <c r="V2041" s="40"/>
      <c r="X2041" t="str">
        <f>IF(('1 - Cover page'!$B$9-M2041)&lt;6,"&lt;=5 Days","&gt;5 Days")</f>
        <v>&lt;=5 Days</v>
      </c>
      <c r="Y2041" t="str">
        <f>IF(('1 - Cover page'!$B$9-M2041)=0,"0", IF(('1 - Cover page'!$B$9-M2041)= 1,"1", IF(('1 - Cover page'!$B$9-M2041)= 2,"2", IF(('1 - Cover page'!$B$9-M2041)= 3,"3", IF(('1 - Cover page'!$B$9-M2041)= 4,"4", IF(('1 - Cover page'!$B$9-M2041)= 5,"5", IF(('1 - Cover page'!$B$9-M2041)= 6,"6", IF(('1 - Cover page'!$B$9-M2041)= 7,"7", IF(('1 - Cover page'!$B$9-M2041)= 8,"8", IF(('1 - Cover page'!$B$9-M2041)= 9,"9", IF(('1 - Cover page'!$B$9-M2041)= 10,"10", IF(('1 - Cover page'!$B$9-M2041)= 11,"11", IF(('1 - Cover page'!$B$9-M2041)= 12,"12", IF(('1 - Cover page'!$B$9-M2041)= 13,"13", IF(('1 - Cover page'!$B$9-M2041)= 14,"14", IF(('1 - Cover page'!$B$9-M2041)= 15,"15",  ""))))))))))))))))</f>
        <v>0</v>
      </c>
      <c r="Z2041" t="str">
        <f>IF(('1 - Cover page'!$B$9-I2041)=0,"0", IF(('1 - Cover page'!$B$9-I2041)= 1,"1", IF(('1 - Cover page'!$B$9-I2041)= 2,"2", IF(('1 - Cover page'!$B$9-I2041)= 3,"3", IF(('1 - Cover page'!$B$9-I2041)= 4,"4", IF(('1 - Cover page'!$B$9-I2041)= 5,"5", IF(('1 - Cover page'!$B$9-I2041)= 6,"6", IF(('1 - Cover page'!$B$9-I2041)= 7,"7", IF(('1 - Cover page'!$B$9-I2041)= 8,"8", IF(('1 - Cover page'!$B$9-I2041)= 9,"9", IF(('1 - Cover page'!$B$9-I2041)= 10,"10", IF(('1 - Cover page'!$B$9-I2041)= 11,"11", IF(('1 - Cover page'!$B$9-I2041)= 12,"12", IF(('1 - Cover page'!$B$9-I2041)= 13,"13", IF(('1 - Cover page'!$B$9-I2041)= 14,"14", IF(('1 - Cover page'!$B$9-I2041)= 15,"15",  ""))))))))))))))))</f>
        <v>0</v>
      </c>
      <c r="AA2041" t="e">
        <f>VLOOKUP(E2041,'Age group'!$A$2:$B$7,2,TRUE)</f>
        <v>#N/A</v>
      </c>
    </row>
    <row r="2042" spans="1:27" ht="12.75" x14ac:dyDescent="0.2">
      <c r="A2042" s="30">
        <v>2039</v>
      </c>
      <c r="B2042" s="31"/>
      <c r="C2042" s="31"/>
      <c r="D2042" s="32"/>
      <c r="E2042" s="104"/>
      <c r="F2042" s="31"/>
      <c r="G2042" s="31"/>
      <c r="H2042" s="33"/>
      <c r="I2042" s="16"/>
      <c r="J2042" s="34"/>
      <c r="K2042" s="34"/>
      <c r="L2042" s="35"/>
      <c r="M2042" s="36"/>
      <c r="N2042" s="37"/>
      <c r="O2042" s="37"/>
      <c r="P2042" s="37"/>
      <c r="Q2042" s="38"/>
      <c r="R2042" s="38"/>
      <c r="S2042" s="37"/>
      <c r="T2042" s="39"/>
      <c r="U2042" s="39"/>
      <c r="V2042" s="40"/>
      <c r="X2042" t="str">
        <f>IF(('1 - Cover page'!$B$9-M2042)&lt;6,"&lt;=5 Days","&gt;5 Days")</f>
        <v>&lt;=5 Days</v>
      </c>
      <c r="Y2042" t="str">
        <f>IF(('1 - Cover page'!$B$9-M2042)=0,"0", IF(('1 - Cover page'!$B$9-M2042)= 1,"1", IF(('1 - Cover page'!$B$9-M2042)= 2,"2", IF(('1 - Cover page'!$B$9-M2042)= 3,"3", IF(('1 - Cover page'!$B$9-M2042)= 4,"4", IF(('1 - Cover page'!$B$9-M2042)= 5,"5", IF(('1 - Cover page'!$B$9-M2042)= 6,"6", IF(('1 - Cover page'!$B$9-M2042)= 7,"7", IF(('1 - Cover page'!$B$9-M2042)= 8,"8", IF(('1 - Cover page'!$B$9-M2042)= 9,"9", IF(('1 - Cover page'!$B$9-M2042)= 10,"10", IF(('1 - Cover page'!$B$9-M2042)= 11,"11", IF(('1 - Cover page'!$B$9-M2042)= 12,"12", IF(('1 - Cover page'!$B$9-M2042)= 13,"13", IF(('1 - Cover page'!$B$9-M2042)= 14,"14", IF(('1 - Cover page'!$B$9-M2042)= 15,"15",  ""))))))))))))))))</f>
        <v>0</v>
      </c>
      <c r="Z2042" t="str">
        <f>IF(('1 - Cover page'!$B$9-I2042)=0,"0", IF(('1 - Cover page'!$B$9-I2042)= 1,"1", IF(('1 - Cover page'!$B$9-I2042)= 2,"2", IF(('1 - Cover page'!$B$9-I2042)= 3,"3", IF(('1 - Cover page'!$B$9-I2042)= 4,"4", IF(('1 - Cover page'!$B$9-I2042)= 5,"5", IF(('1 - Cover page'!$B$9-I2042)= 6,"6", IF(('1 - Cover page'!$B$9-I2042)= 7,"7", IF(('1 - Cover page'!$B$9-I2042)= 8,"8", IF(('1 - Cover page'!$B$9-I2042)= 9,"9", IF(('1 - Cover page'!$B$9-I2042)= 10,"10", IF(('1 - Cover page'!$B$9-I2042)= 11,"11", IF(('1 - Cover page'!$B$9-I2042)= 12,"12", IF(('1 - Cover page'!$B$9-I2042)= 13,"13", IF(('1 - Cover page'!$B$9-I2042)= 14,"14", IF(('1 - Cover page'!$B$9-I2042)= 15,"15",  ""))))))))))))))))</f>
        <v>0</v>
      </c>
      <c r="AA2042" t="e">
        <f>VLOOKUP(E2042,'Age group'!$A$2:$B$7,2,TRUE)</f>
        <v>#N/A</v>
      </c>
    </row>
    <row r="2043" spans="1:27" ht="12.75" x14ac:dyDescent="0.2">
      <c r="A2043" s="30">
        <v>2040</v>
      </c>
      <c r="B2043" s="31"/>
      <c r="C2043" s="31"/>
      <c r="D2043" s="32"/>
      <c r="E2043" s="104"/>
      <c r="F2043" s="31"/>
      <c r="G2043" s="31"/>
      <c r="H2043" s="33"/>
      <c r="I2043" s="16"/>
      <c r="J2043" s="34"/>
      <c r="K2043" s="34"/>
      <c r="L2043" s="35"/>
      <c r="M2043" s="36"/>
      <c r="N2043" s="37"/>
      <c r="O2043" s="37"/>
      <c r="P2043" s="37"/>
      <c r="Q2043" s="38"/>
      <c r="R2043" s="38"/>
      <c r="S2043" s="37"/>
      <c r="T2043" s="39"/>
      <c r="U2043" s="39"/>
      <c r="V2043" s="40"/>
      <c r="X2043" t="str">
        <f>IF(('1 - Cover page'!$B$9-M2043)&lt;6,"&lt;=5 Days","&gt;5 Days")</f>
        <v>&lt;=5 Days</v>
      </c>
      <c r="Y2043" t="str">
        <f>IF(('1 - Cover page'!$B$9-M2043)=0,"0", IF(('1 - Cover page'!$B$9-M2043)= 1,"1", IF(('1 - Cover page'!$B$9-M2043)= 2,"2", IF(('1 - Cover page'!$B$9-M2043)= 3,"3", IF(('1 - Cover page'!$B$9-M2043)= 4,"4", IF(('1 - Cover page'!$B$9-M2043)= 5,"5", IF(('1 - Cover page'!$B$9-M2043)= 6,"6", IF(('1 - Cover page'!$B$9-M2043)= 7,"7", IF(('1 - Cover page'!$B$9-M2043)= 8,"8", IF(('1 - Cover page'!$B$9-M2043)= 9,"9", IF(('1 - Cover page'!$B$9-M2043)= 10,"10", IF(('1 - Cover page'!$B$9-M2043)= 11,"11", IF(('1 - Cover page'!$B$9-M2043)= 12,"12", IF(('1 - Cover page'!$B$9-M2043)= 13,"13", IF(('1 - Cover page'!$B$9-M2043)= 14,"14", IF(('1 - Cover page'!$B$9-M2043)= 15,"15",  ""))))))))))))))))</f>
        <v>0</v>
      </c>
      <c r="Z2043" t="str">
        <f>IF(('1 - Cover page'!$B$9-I2043)=0,"0", IF(('1 - Cover page'!$B$9-I2043)= 1,"1", IF(('1 - Cover page'!$B$9-I2043)= 2,"2", IF(('1 - Cover page'!$B$9-I2043)= 3,"3", IF(('1 - Cover page'!$B$9-I2043)= 4,"4", IF(('1 - Cover page'!$B$9-I2043)= 5,"5", IF(('1 - Cover page'!$B$9-I2043)= 6,"6", IF(('1 - Cover page'!$B$9-I2043)= 7,"7", IF(('1 - Cover page'!$B$9-I2043)= 8,"8", IF(('1 - Cover page'!$B$9-I2043)= 9,"9", IF(('1 - Cover page'!$B$9-I2043)= 10,"10", IF(('1 - Cover page'!$B$9-I2043)= 11,"11", IF(('1 - Cover page'!$B$9-I2043)= 12,"12", IF(('1 - Cover page'!$B$9-I2043)= 13,"13", IF(('1 - Cover page'!$B$9-I2043)= 14,"14", IF(('1 - Cover page'!$B$9-I2043)= 15,"15",  ""))))))))))))))))</f>
        <v>0</v>
      </c>
      <c r="AA2043" t="e">
        <f>VLOOKUP(E2043,'Age group'!$A$2:$B$7,2,TRUE)</f>
        <v>#N/A</v>
      </c>
    </row>
    <row r="2044" spans="1:27" ht="12.75" x14ac:dyDescent="0.2">
      <c r="A2044" s="30">
        <v>2041</v>
      </c>
      <c r="B2044" s="31"/>
      <c r="C2044" s="31"/>
      <c r="D2044" s="32"/>
      <c r="E2044" s="104"/>
      <c r="F2044" s="31"/>
      <c r="G2044" s="31"/>
      <c r="H2044" s="33"/>
      <c r="I2044" s="16"/>
      <c r="J2044" s="34"/>
      <c r="K2044" s="34"/>
      <c r="L2044" s="35"/>
      <c r="M2044" s="36"/>
      <c r="N2044" s="37"/>
      <c r="O2044" s="37"/>
      <c r="P2044" s="37"/>
      <c r="Q2044" s="38"/>
      <c r="R2044" s="38"/>
      <c r="S2044" s="37"/>
      <c r="T2044" s="39"/>
      <c r="U2044" s="39"/>
      <c r="V2044" s="40"/>
      <c r="X2044" t="str">
        <f>IF(('1 - Cover page'!$B$9-M2044)&lt;6,"&lt;=5 Days","&gt;5 Days")</f>
        <v>&lt;=5 Days</v>
      </c>
      <c r="Y2044" t="str">
        <f>IF(('1 - Cover page'!$B$9-M2044)=0,"0", IF(('1 - Cover page'!$B$9-M2044)= 1,"1", IF(('1 - Cover page'!$B$9-M2044)= 2,"2", IF(('1 - Cover page'!$B$9-M2044)= 3,"3", IF(('1 - Cover page'!$B$9-M2044)= 4,"4", IF(('1 - Cover page'!$B$9-M2044)= 5,"5", IF(('1 - Cover page'!$B$9-M2044)= 6,"6", IF(('1 - Cover page'!$B$9-M2044)= 7,"7", IF(('1 - Cover page'!$B$9-M2044)= 8,"8", IF(('1 - Cover page'!$B$9-M2044)= 9,"9", IF(('1 - Cover page'!$B$9-M2044)= 10,"10", IF(('1 - Cover page'!$B$9-M2044)= 11,"11", IF(('1 - Cover page'!$B$9-M2044)= 12,"12", IF(('1 - Cover page'!$B$9-M2044)= 13,"13", IF(('1 - Cover page'!$B$9-M2044)= 14,"14", IF(('1 - Cover page'!$B$9-M2044)= 15,"15",  ""))))))))))))))))</f>
        <v>0</v>
      </c>
      <c r="Z2044" t="str">
        <f>IF(('1 - Cover page'!$B$9-I2044)=0,"0", IF(('1 - Cover page'!$B$9-I2044)= 1,"1", IF(('1 - Cover page'!$B$9-I2044)= 2,"2", IF(('1 - Cover page'!$B$9-I2044)= 3,"3", IF(('1 - Cover page'!$B$9-I2044)= 4,"4", IF(('1 - Cover page'!$B$9-I2044)= 5,"5", IF(('1 - Cover page'!$B$9-I2044)= 6,"6", IF(('1 - Cover page'!$B$9-I2044)= 7,"7", IF(('1 - Cover page'!$B$9-I2044)= 8,"8", IF(('1 - Cover page'!$B$9-I2044)= 9,"9", IF(('1 - Cover page'!$B$9-I2044)= 10,"10", IF(('1 - Cover page'!$B$9-I2044)= 11,"11", IF(('1 - Cover page'!$B$9-I2044)= 12,"12", IF(('1 - Cover page'!$B$9-I2044)= 13,"13", IF(('1 - Cover page'!$B$9-I2044)= 14,"14", IF(('1 - Cover page'!$B$9-I2044)= 15,"15",  ""))))))))))))))))</f>
        <v>0</v>
      </c>
      <c r="AA2044" t="e">
        <f>VLOOKUP(E2044,'Age group'!$A$2:$B$7,2,TRUE)</f>
        <v>#N/A</v>
      </c>
    </row>
    <row r="2045" spans="1:27" ht="12.75" x14ac:dyDescent="0.2">
      <c r="A2045" s="30">
        <v>2042</v>
      </c>
      <c r="B2045" s="31"/>
      <c r="C2045" s="31"/>
      <c r="D2045" s="32"/>
      <c r="E2045" s="104"/>
      <c r="F2045" s="31"/>
      <c r="G2045" s="31"/>
      <c r="H2045" s="33"/>
      <c r="I2045" s="16"/>
      <c r="J2045" s="34"/>
      <c r="K2045" s="34"/>
      <c r="L2045" s="35"/>
      <c r="M2045" s="36"/>
      <c r="N2045" s="37"/>
      <c r="O2045" s="37"/>
      <c r="P2045" s="37"/>
      <c r="Q2045" s="38"/>
      <c r="R2045" s="38"/>
      <c r="S2045" s="37"/>
      <c r="T2045" s="39"/>
      <c r="U2045" s="39"/>
      <c r="V2045" s="40"/>
      <c r="X2045" t="str">
        <f>IF(('1 - Cover page'!$B$9-M2045)&lt;6,"&lt;=5 Days","&gt;5 Days")</f>
        <v>&lt;=5 Days</v>
      </c>
      <c r="Y2045" t="str">
        <f>IF(('1 - Cover page'!$B$9-M2045)=0,"0", IF(('1 - Cover page'!$B$9-M2045)= 1,"1", IF(('1 - Cover page'!$B$9-M2045)= 2,"2", IF(('1 - Cover page'!$B$9-M2045)= 3,"3", IF(('1 - Cover page'!$B$9-M2045)= 4,"4", IF(('1 - Cover page'!$B$9-M2045)= 5,"5", IF(('1 - Cover page'!$B$9-M2045)= 6,"6", IF(('1 - Cover page'!$B$9-M2045)= 7,"7", IF(('1 - Cover page'!$B$9-M2045)= 8,"8", IF(('1 - Cover page'!$B$9-M2045)= 9,"9", IF(('1 - Cover page'!$B$9-M2045)= 10,"10", IF(('1 - Cover page'!$B$9-M2045)= 11,"11", IF(('1 - Cover page'!$B$9-M2045)= 12,"12", IF(('1 - Cover page'!$B$9-M2045)= 13,"13", IF(('1 - Cover page'!$B$9-M2045)= 14,"14", IF(('1 - Cover page'!$B$9-M2045)= 15,"15",  ""))))))))))))))))</f>
        <v>0</v>
      </c>
      <c r="Z2045" t="str">
        <f>IF(('1 - Cover page'!$B$9-I2045)=0,"0", IF(('1 - Cover page'!$B$9-I2045)= 1,"1", IF(('1 - Cover page'!$B$9-I2045)= 2,"2", IF(('1 - Cover page'!$B$9-I2045)= 3,"3", IF(('1 - Cover page'!$B$9-I2045)= 4,"4", IF(('1 - Cover page'!$B$9-I2045)= 5,"5", IF(('1 - Cover page'!$B$9-I2045)= 6,"6", IF(('1 - Cover page'!$B$9-I2045)= 7,"7", IF(('1 - Cover page'!$B$9-I2045)= 8,"8", IF(('1 - Cover page'!$B$9-I2045)= 9,"9", IF(('1 - Cover page'!$B$9-I2045)= 10,"10", IF(('1 - Cover page'!$B$9-I2045)= 11,"11", IF(('1 - Cover page'!$B$9-I2045)= 12,"12", IF(('1 - Cover page'!$B$9-I2045)= 13,"13", IF(('1 - Cover page'!$B$9-I2045)= 14,"14", IF(('1 - Cover page'!$B$9-I2045)= 15,"15",  ""))))))))))))))))</f>
        <v>0</v>
      </c>
      <c r="AA2045" t="e">
        <f>VLOOKUP(E2045,'Age group'!$A$2:$B$7,2,TRUE)</f>
        <v>#N/A</v>
      </c>
    </row>
    <row r="2046" spans="1:27" ht="12.75" x14ac:dyDescent="0.2">
      <c r="A2046" s="30">
        <v>2043</v>
      </c>
      <c r="B2046" s="31"/>
      <c r="C2046" s="31"/>
      <c r="D2046" s="32"/>
      <c r="E2046" s="104"/>
      <c r="F2046" s="31"/>
      <c r="G2046" s="31"/>
      <c r="H2046" s="33"/>
      <c r="I2046" s="16"/>
      <c r="J2046" s="34"/>
      <c r="K2046" s="34"/>
      <c r="L2046" s="35"/>
      <c r="M2046" s="36"/>
      <c r="N2046" s="37"/>
      <c r="O2046" s="37"/>
      <c r="P2046" s="37"/>
      <c r="Q2046" s="38"/>
      <c r="R2046" s="38"/>
      <c r="S2046" s="37"/>
      <c r="T2046" s="39"/>
      <c r="U2046" s="39"/>
      <c r="V2046" s="40"/>
      <c r="X2046" t="str">
        <f>IF(('1 - Cover page'!$B$9-M2046)&lt;6,"&lt;=5 Days","&gt;5 Days")</f>
        <v>&lt;=5 Days</v>
      </c>
      <c r="Y2046" t="str">
        <f>IF(('1 - Cover page'!$B$9-M2046)=0,"0", IF(('1 - Cover page'!$B$9-M2046)= 1,"1", IF(('1 - Cover page'!$B$9-M2046)= 2,"2", IF(('1 - Cover page'!$B$9-M2046)= 3,"3", IF(('1 - Cover page'!$B$9-M2046)= 4,"4", IF(('1 - Cover page'!$B$9-M2046)= 5,"5", IF(('1 - Cover page'!$B$9-M2046)= 6,"6", IF(('1 - Cover page'!$B$9-M2046)= 7,"7", IF(('1 - Cover page'!$B$9-M2046)= 8,"8", IF(('1 - Cover page'!$B$9-M2046)= 9,"9", IF(('1 - Cover page'!$B$9-M2046)= 10,"10", IF(('1 - Cover page'!$B$9-M2046)= 11,"11", IF(('1 - Cover page'!$B$9-M2046)= 12,"12", IF(('1 - Cover page'!$B$9-M2046)= 13,"13", IF(('1 - Cover page'!$B$9-M2046)= 14,"14", IF(('1 - Cover page'!$B$9-M2046)= 15,"15",  ""))))))))))))))))</f>
        <v>0</v>
      </c>
      <c r="Z2046" t="str">
        <f>IF(('1 - Cover page'!$B$9-I2046)=0,"0", IF(('1 - Cover page'!$B$9-I2046)= 1,"1", IF(('1 - Cover page'!$B$9-I2046)= 2,"2", IF(('1 - Cover page'!$B$9-I2046)= 3,"3", IF(('1 - Cover page'!$B$9-I2046)= 4,"4", IF(('1 - Cover page'!$B$9-I2046)= 5,"5", IF(('1 - Cover page'!$B$9-I2046)= 6,"6", IF(('1 - Cover page'!$B$9-I2046)= 7,"7", IF(('1 - Cover page'!$B$9-I2046)= 8,"8", IF(('1 - Cover page'!$B$9-I2046)= 9,"9", IF(('1 - Cover page'!$B$9-I2046)= 10,"10", IF(('1 - Cover page'!$B$9-I2046)= 11,"11", IF(('1 - Cover page'!$B$9-I2046)= 12,"12", IF(('1 - Cover page'!$B$9-I2046)= 13,"13", IF(('1 - Cover page'!$B$9-I2046)= 14,"14", IF(('1 - Cover page'!$B$9-I2046)= 15,"15",  ""))))))))))))))))</f>
        <v>0</v>
      </c>
      <c r="AA2046" t="e">
        <f>VLOOKUP(E2046,'Age group'!$A$2:$B$7,2,TRUE)</f>
        <v>#N/A</v>
      </c>
    </row>
    <row r="2047" spans="1:27" ht="12.75" x14ac:dyDescent="0.2">
      <c r="A2047" s="30">
        <v>2044</v>
      </c>
      <c r="B2047" s="31"/>
      <c r="C2047" s="31"/>
      <c r="D2047" s="32"/>
      <c r="E2047" s="104"/>
      <c r="F2047" s="31"/>
      <c r="G2047" s="31"/>
      <c r="H2047" s="33"/>
      <c r="I2047" s="16"/>
      <c r="J2047" s="34"/>
      <c r="K2047" s="34"/>
      <c r="L2047" s="35"/>
      <c r="M2047" s="36"/>
      <c r="N2047" s="37"/>
      <c r="O2047" s="37"/>
      <c r="P2047" s="37"/>
      <c r="Q2047" s="38"/>
      <c r="R2047" s="38"/>
      <c r="S2047" s="37"/>
      <c r="T2047" s="39"/>
      <c r="U2047" s="39"/>
      <c r="V2047" s="40"/>
      <c r="X2047" t="str">
        <f>IF(('1 - Cover page'!$B$9-M2047)&lt;6,"&lt;=5 Days","&gt;5 Days")</f>
        <v>&lt;=5 Days</v>
      </c>
      <c r="Y2047" t="str">
        <f>IF(('1 - Cover page'!$B$9-M2047)=0,"0", IF(('1 - Cover page'!$B$9-M2047)= 1,"1", IF(('1 - Cover page'!$B$9-M2047)= 2,"2", IF(('1 - Cover page'!$B$9-M2047)= 3,"3", IF(('1 - Cover page'!$B$9-M2047)= 4,"4", IF(('1 - Cover page'!$B$9-M2047)= 5,"5", IF(('1 - Cover page'!$B$9-M2047)= 6,"6", IF(('1 - Cover page'!$B$9-M2047)= 7,"7", IF(('1 - Cover page'!$B$9-M2047)= 8,"8", IF(('1 - Cover page'!$B$9-M2047)= 9,"9", IF(('1 - Cover page'!$B$9-M2047)= 10,"10", IF(('1 - Cover page'!$B$9-M2047)= 11,"11", IF(('1 - Cover page'!$B$9-M2047)= 12,"12", IF(('1 - Cover page'!$B$9-M2047)= 13,"13", IF(('1 - Cover page'!$B$9-M2047)= 14,"14", IF(('1 - Cover page'!$B$9-M2047)= 15,"15",  ""))))))))))))))))</f>
        <v>0</v>
      </c>
      <c r="Z2047" t="str">
        <f>IF(('1 - Cover page'!$B$9-I2047)=0,"0", IF(('1 - Cover page'!$B$9-I2047)= 1,"1", IF(('1 - Cover page'!$B$9-I2047)= 2,"2", IF(('1 - Cover page'!$B$9-I2047)= 3,"3", IF(('1 - Cover page'!$B$9-I2047)= 4,"4", IF(('1 - Cover page'!$B$9-I2047)= 5,"5", IF(('1 - Cover page'!$B$9-I2047)= 6,"6", IF(('1 - Cover page'!$B$9-I2047)= 7,"7", IF(('1 - Cover page'!$B$9-I2047)= 8,"8", IF(('1 - Cover page'!$B$9-I2047)= 9,"9", IF(('1 - Cover page'!$B$9-I2047)= 10,"10", IF(('1 - Cover page'!$B$9-I2047)= 11,"11", IF(('1 - Cover page'!$B$9-I2047)= 12,"12", IF(('1 - Cover page'!$B$9-I2047)= 13,"13", IF(('1 - Cover page'!$B$9-I2047)= 14,"14", IF(('1 - Cover page'!$B$9-I2047)= 15,"15",  ""))))))))))))))))</f>
        <v>0</v>
      </c>
      <c r="AA2047" t="e">
        <f>VLOOKUP(E2047,'Age group'!$A$2:$B$7,2,TRUE)</f>
        <v>#N/A</v>
      </c>
    </row>
    <row r="2048" spans="1:27" ht="12.75" x14ac:dyDescent="0.2">
      <c r="A2048" s="30">
        <v>2045</v>
      </c>
      <c r="B2048" s="31"/>
      <c r="C2048" s="31"/>
      <c r="D2048" s="32"/>
      <c r="E2048" s="104"/>
      <c r="F2048" s="31"/>
      <c r="G2048" s="31"/>
      <c r="H2048" s="33"/>
      <c r="I2048" s="16"/>
      <c r="J2048" s="34"/>
      <c r="K2048" s="34"/>
      <c r="L2048" s="35"/>
      <c r="M2048" s="36"/>
      <c r="N2048" s="37"/>
      <c r="O2048" s="37"/>
      <c r="P2048" s="37"/>
      <c r="Q2048" s="38"/>
      <c r="R2048" s="38"/>
      <c r="S2048" s="37"/>
      <c r="T2048" s="39"/>
      <c r="U2048" s="39"/>
      <c r="V2048" s="40"/>
      <c r="X2048" t="str">
        <f>IF(('1 - Cover page'!$B$9-M2048)&lt;6,"&lt;=5 Days","&gt;5 Days")</f>
        <v>&lt;=5 Days</v>
      </c>
      <c r="Y2048" t="str">
        <f>IF(('1 - Cover page'!$B$9-M2048)=0,"0", IF(('1 - Cover page'!$B$9-M2048)= 1,"1", IF(('1 - Cover page'!$B$9-M2048)= 2,"2", IF(('1 - Cover page'!$B$9-M2048)= 3,"3", IF(('1 - Cover page'!$B$9-M2048)= 4,"4", IF(('1 - Cover page'!$B$9-M2048)= 5,"5", IF(('1 - Cover page'!$B$9-M2048)= 6,"6", IF(('1 - Cover page'!$B$9-M2048)= 7,"7", IF(('1 - Cover page'!$B$9-M2048)= 8,"8", IF(('1 - Cover page'!$B$9-M2048)= 9,"9", IF(('1 - Cover page'!$B$9-M2048)= 10,"10", IF(('1 - Cover page'!$B$9-M2048)= 11,"11", IF(('1 - Cover page'!$B$9-M2048)= 12,"12", IF(('1 - Cover page'!$B$9-M2048)= 13,"13", IF(('1 - Cover page'!$B$9-M2048)= 14,"14", IF(('1 - Cover page'!$B$9-M2048)= 15,"15",  ""))))))))))))))))</f>
        <v>0</v>
      </c>
      <c r="Z2048" t="str">
        <f>IF(('1 - Cover page'!$B$9-I2048)=0,"0", IF(('1 - Cover page'!$B$9-I2048)= 1,"1", IF(('1 - Cover page'!$B$9-I2048)= 2,"2", IF(('1 - Cover page'!$B$9-I2048)= 3,"3", IF(('1 - Cover page'!$B$9-I2048)= 4,"4", IF(('1 - Cover page'!$B$9-I2048)= 5,"5", IF(('1 - Cover page'!$B$9-I2048)= 6,"6", IF(('1 - Cover page'!$B$9-I2048)= 7,"7", IF(('1 - Cover page'!$B$9-I2048)= 8,"8", IF(('1 - Cover page'!$B$9-I2048)= 9,"9", IF(('1 - Cover page'!$B$9-I2048)= 10,"10", IF(('1 - Cover page'!$B$9-I2048)= 11,"11", IF(('1 - Cover page'!$B$9-I2048)= 12,"12", IF(('1 - Cover page'!$B$9-I2048)= 13,"13", IF(('1 - Cover page'!$B$9-I2048)= 14,"14", IF(('1 - Cover page'!$B$9-I2048)= 15,"15",  ""))))))))))))))))</f>
        <v>0</v>
      </c>
      <c r="AA2048" t="e">
        <f>VLOOKUP(E2048,'Age group'!$A$2:$B$7,2,TRUE)</f>
        <v>#N/A</v>
      </c>
    </row>
    <row r="2049" spans="1:27" ht="12.75" x14ac:dyDescent="0.2">
      <c r="A2049" s="30">
        <v>2046</v>
      </c>
      <c r="B2049" s="31"/>
      <c r="C2049" s="31"/>
      <c r="D2049" s="32"/>
      <c r="E2049" s="104"/>
      <c r="F2049" s="31"/>
      <c r="G2049" s="31"/>
      <c r="H2049" s="33"/>
      <c r="I2049" s="16"/>
      <c r="J2049" s="34"/>
      <c r="K2049" s="34"/>
      <c r="L2049" s="35"/>
      <c r="M2049" s="36"/>
      <c r="N2049" s="37"/>
      <c r="O2049" s="37"/>
      <c r="P2049" s="37"/>
      <c r="Q2049" s="38"/>
      <c r="R2049" s="38"/>
      <c r="S2049" s="37"/>
      <c r="T2049" s="39"/>
      <c r="U2049" s="39"/>
      <c r="V2049" s="40"/>
      <c r="X2049" t="str">
        <f>IF(('1 - Cover page'!$B$9-M2049)&lt;6,"&lt;=5 Days","&gt;5 Days")</f>
        <v>&lt;=5 Days</v>
      </c>
      <c r="Y2049" t="str">
        <f>IF(('1 - Cover page'!$B$9-M2049)=0,"0", IF(('1 - Cover page'!$B$9-M2049)= 1,"1", IF(('1 - Cover page'!$B$9-M2049)= 2,"2", IF(('1 - Cover page'!$B$9-M2049)= 3,"3", IF(('1 - Cover page'!$B$9-M2049)= 4,"4", IF(('1 - Cover page'!$B$9-M2049)= 5,"5", IF(('1 - Cover page'!$B$9-M2049)= 6,"6", IF(('1 - Cover page'!$B$9-M2049)= 7,"7", IF(('1 - Cover page'!$B$9-M2049)= 8,"8", IF(('1 - Cover page'!$B$9-M2049)= 9,"9", IF(('1 - Cover page'!$B$9-M2049)= 10,"10", IF(('1 - Cover page'!$B$9-M2049)= 11,"11", IF(('1 - Cover page'!$B$9-M2049)= 12,"12", IF(('1 - Cover page'!$B$9-M2049)= 13,"13", IF(('1 - Cover page'!$B$9-M2049)= 14,"14", IF(('1 - Cover page'!$B$9-M2049)= 15,"15",  ""))))))))))))))))</f>
        <v>0</v>
      </c>
      <c r="Z2049" t="str">
        <f>IF(('1 - Cover page'!$B$9-I2049)=0,"0", IF(('1 - Cover page'!$B$9-I2049)= 1,"1", IF(('1 - Cover page'!$B$9-I2049)= 2,"2", IF(('1 - Cover page'!$B$9-I2049)= 3,"3", IF(('1 - Cover page'!$B$9-I2049)= 4,"4", IF(('1 - Cover page'!$B$9-I2049)= 5,"5", IF(('1 - Cover page'!$B$9-I2049)= 6,"6", IF(('1 - Cover page'!$B$9-I2049)= 7,"7", IF(('1 - Cover page'!$B$9-I2049)= 8,"8", IF(('1 - Cover page'!$B$9-I2049)= 9,"9", IF(('1 - Cover page'!$B$9-I2049)= 10,"10", IF(('1 - Cover page'!$B$9-I2049)= 11,"11", IF(('1 - Cover page'!$B$9-I2049)= 12,"12", IF(('1 - Cover page'!$B$9-I2049)= 13,"13", IF(('1 - Cover page'!$B$9-I2049)= 14,"14", IF(('1 - Cover page'!$B$9-I2049)= 15,"15",  ""))))))))))))))))</f>
        <v>0</v>
      </c>
      <c r="AA2049" t="e">
        <f>VLOOKUP(E2049,'Age group'!$A$2:$B$7,2,TRUE)</f>
        <v>#N/A</v>
      </c>
    </row>
    <row r="2050" spans="1:27" ht="12.75" x14ac:dyDescent="0.2">
      <c r="A2050" s="30">
        <v>2047</v>
      </c>
      <c r="B2050" s="31"/>
      <c r="C2050" s="31"/>
      <c r="D2050" s="32"/>
      <c r="E2050" s="104"/>
      <c r="F2050" s="31"/>
      <c r="G2050" s="31"/>
      <c r="H2050" s="33"/>
      <c r="I2050" s="16"/>
      <c r="J2050" s="34"/>
      <c r="K2050" s="34"/>
      <c r="L2050" s="35"/>
      <c r="M2050" s="36"/>
      <c r="N2050" s="37"/>
      <c r="O2050" s="37"/>
      <c r="P2050" s="37"/>
      <c r="Q2050" s="38"/>
      <c r="R2050" s="38"/>
      <c r="S2050" s="37"/>
      <c r="T2050" s="39"/>
      <c r="U2050" s="39"/>
      <c r="V2050" s="40"/>
      <c r="X2050" t="str">
        <f>IF(('1 - Cover page'!$B$9-M2050)&lt;6,"&lt;=5 Days","&gt;5 Days")</f>
        <v>&lt;=5 Days</v>
      </c>
      <c r="Y2050" t="str">
        <f>IF(('1 - Cover page'!$B$9-M2050)=0,"0", IF(('1 - Cover page'!$B$9-M2050)= 1,"1", IF(('1 - Cover page'!$B$9-M2050)= 2,"2", IF(('1 - Cover page'!$B$9-M2050)= 3,"3", IF(('1 - Cover page'!$B$9-M2050)= 4,"4", IF(('1 - Cover page'!$B$9-M2050)= 5,"5", IF(('1 - Cover page'!$B$9-M2050)= 6,"6", IF(('1 - Cover page'!$B$9-M2050)= 7,"7", IF(('1 - Cover page'!$B$9-M2050)= 8,"8", IF(('1 - Cover page'!$B$9-M2050)= 9,"9", IF(('1 - Cover page'!$B$9-M2050)= 10,"10", IF(('1 - Cover page'!$B$9-M2050)= 11,"11", IF(('1 - Cover page'!$B$9-M2050)= 12,"12", IF(('1 - Cover page'!$B$9-M2050)= 13,"13", IF(('1 - Cover page'!$B$9-M2050)= 14,"14", IF(('1 - Cover page'!$B$9-M2050)= 15,"15",  ""))))))))))))))))</f>
        <v>0</v>
      </c>
      <c r="Z2050" t="str">
        <f>IF(('1 - Cover page'!$B$9-I2050)=0,"0", IF(('1 - Cover page'!$B$9-I2050)= 1,"1", IF(('1 - Cover page'!$B$9-I2050)= 2,"2", IF(('1 - Cover page'!$B$9-I2050)= 3,"3", IF(('1 - Cover page'!$B$9-I2050)= 4,"4", IF(('1 - Cover page'!$B$9-I2050)= 5,"5", IF(('1 - Cover page'!$B$9-I2050)= 6,"6", IF(('1 - Cover page'!$B$9-I2050)= 7,"7", IF(('1 - Cover page'!$B$9-I2050)= 8,"8", IF(('1 - Cover page'!$B$9-I2050)= 9,"9", IF(('1 - Cover page'!$B$9-I2050)= 10,"10", IF(('1 - Cover page'!$B$9-I2050)= 11,"11", IF(('1 - Cover page'!$B$9-I2050)= 12,"12", IF(('1 - Cover page'!$B$9-I2050)= 13,"13", IF(('1 - Cover page'!$B$9-I2050)= 14,"14", IF(('1 - Cover page'!$B$9-I2050)= 15,"15",  ""))))))))))))))))</f>
        <v>0</v>
      </c>
      <c r="AA2050" t="e">
        <f>VLOOKUP(E2050,'Age group'!$A$2:$B$7,2,TRUE)</f>
        <v>#N/A</v>
      </c>
    </row>
    <row r="2051" spans="1:27" ht="12.75" x14ac:dyDescent="0.2">
      <c r="A2051" s="30">
        <v>2048</v>
      </c>
      <c r="B2051" s="31"/>
      <c r="C2051" s="31"/>
      <c r="D2051" s="32"/>
      <c r="E2051" s="104"/>
      <c r="F2051" s="31"/>
      <c r="G2051" s="31"/>
      <c r="H2051" s="33"/>
      <c r="I2051" s="16"/>
      <c r="J2051" s="34"/>
      <c r="K2051" s="34"/>
      <c r="L2051" s="35"/>
      <c r="M2051" s="36"/>
      <c r="N2051" s="37"/>
      <c r="O2051" s="37"/>
      <c r="P2051" s="37"/>
      <c r="Q2051" s="38"/>
      <c r="R2051" s="38"/>
      <c r="S2051" s="37"/>
      <c r="T2051" s="39"/>
      <c r="U2051" s="39"/>
      <c r="V2051" s="40"/>
      <c r="X2051" t="str">
        <f>IF(('1 - Cover page'!$B$9-M2051)&lt;6,"&lt;=5 Days","&gt;5 Days")</f>
        <v>&lt;=5 Days</v>
      </c>
      <c r="Y2051" t="str">
        <f>IF(('1 - Cover page'!$B$9-M2051)=0,"0", IF(('1 - Cover page'!$B$9-M2051)= 1,"1", IF(('1 - Cover page'!$B$9-M2051)= 2,"2", IF(('1 - Cover page'!$B$9-M2051)= 3,"3", IF(('1 - Cover page'!$B$9-M2051)= 4,"4", IF(('1 - Cover page'!$B$9-M2051)= 5,"5", IF(('1 - Cover page'!$B$9-M2051)= 6,"6", IF(('1 - Cover page'!$B$9-M2051)= 7,"7", IF(('1 - Cover page'!$B$9-M2051)= 8,"8", IF(('1 - Cover page'!$B$9-M2051)= 9,"9", IF(('1 - Cover page'!$B$9-M2051)= 10,"10", IF(('1 - Cover page'!$B$9-M2051)= 11,"11", IF(('1 - Cover page'!$B$9-M2051)= 12,"12", IF(('1 - Cover page'!$B$9-M2051)= 13,"13", IF(('1 - Cover page'!$B$9-M2051)= 14,"14", IF(('1 - Cover page'!$B$9-M2051)= 15,"15",  ""))))))))))))))))</f>
        <v>0</v>
      </c>
      <c r="Z2051" t="str">
        <f>IF(('1 - Cover page'!$B$9-I2051)=0,"0", IF(('1 - Cover page'!$B$9-I2051)= 1,"1", IF(('1 - Cover page'!$B$9-I2051)= 2,"2", IF(('1 - Cover page'!$B$9-I2051)= 3,"3", IF(('1 - Cover page'!$B$9-I2051)= 4,"4", IF(('1 - Cover page'!$B$9-I2051)= 5,"5", IF(('1 - Cover page'!$B$9-I2051)= 6,"6", IF(('1 - Cover page'!$B$9-I2051)= 7,"7", IF(('1 - Cover page'!$B$9-I2051)= 8,"8", IF(('1 - Cover page'!$B$9-I2051)= 9,"9", IF(('1 - Cover page'!$B$9-I2051)= 10,"10", IF(('1 - Cover page'!$B$9-I2051)= 11,"11", IF(('1 - Cover page'!$B$9-I2051)= 12,"12", IF(('1 - Cover page'!$B$9-I2051)= 13,"13", IF(('1 - Cover page'!$B$9-I2051)= 14,"14", IF(('1 - Cover page'!$B$9-I2051)= 15,"15",  ""))))))))))))))))</f>
        <v>0</v>
      </c>
      <c r="AA2051" t="e">
        <f>VLOOKUP(E2051,'Age group'!$A$2:$B$7,2,TRUE)</f>
        <v>#N/A</v>
      </c>
    </row>
    <row r="2052" spans="1:27" ht="12.75" x14ac:dyDescent="0.2">
      <c r="A2052" s="30">
        <v>2049</v>
      </c>
      <c r="B2052" s="31"/>
      <c r="C2052" s="31"/>
      <c r="D2052" s="32"/>
      <c r="E2052" s="104"/>
      <c r="F2052" s="31"/>
      <c r="G2052" s="31"/>
      <c r="H2052" s="33"/>
      <c r="I2052" s="16"/>
      <c r="J2052" s="34"/>
      <c r="K2052" s="34"/>
      <c r="L2052" s="35"/>
      <c r="M2052" s="36"/>
      <c r="N2052" s="37"/>
      <c r="O2052" s="37"/>
      <c r="P2052" s="37"/>
      <c r="Q2052" s="38"/>
      <c r="R2052" s="38"/>
      <c r="S2052" s="37"/>
      <c r="T2052" s="39"/>
      <c r="U2052" s="39"/>
      <c r="V2052" s="40"/>
      <c r="X2052" t="str">
        <f>IF(('1 - Cover page'!$B$9-M2052)&lt;6,"&lt;=5 Days","&gt;5 Days")</f>
        <v>&lt;=5 Days</v>
      </c>
      <c r="Y2052" t="str">
        <f>IF(('1 - Cover page'!$B$9-M2052)=0,"0", IF(('1 - Cover page'!$B$9-M2052)= 1,"1", IF(('1 - Cover page'!$B$9-M2052)= 2,"2", IF(('1 - Cover page'!$B$9-M2052)= 3,"3", IF(('1 - Cover page'!$B$9-M2052)= 4,"4", IF(('1 - Cover page'!$B$9-M2052)= 5,"5", IF(('1 - Cover page'!$B$9-M2052)= 6,"6", IF(('1 - Cover page'!$B$9-M2052)= 7,"7", IF(('1 - Cover page'!$B$9-M2052)= 8,"8", IF(('1 - Cover page'!$B$9-M2052)= 9,"9", IF(('1 - Cover page'!$B$9-M2052)= 10,"10", IF(('1 - Cover page'!$B$9-M2052)= 11,"11", IF(('1 - Cover page'!$B$9-M2052)= 12,"12", IF(('1 - Cover page'!$B$9-M2052)= 13,"13", IF(('1 - Cover page'!$B$9-M2052)= 14,"14", IF(('1 - Cover page'!$B$9-M2052)= 15,"15",  ""))))))))))))))))</f>
        <v>0</v>
      </c>
      <c r="Z2052" t="str">
        <f>IF(('1 - Cover page'!$B$9-I2052)=0,"0", IF(('1 - Cover page'!$B$9-I2052)= 1,"1", IF(('1 - Cover page'!$B$9-I2052)= 2,"2", IF(('1 - Cover page'!$B$9-I2052)= 3,"3", IF(('1 - Cover page'!$B$9-I2052)= 4,"4", IF(('1 - Cover page'!$B$9-I2052)= 5,"5", IF(('1 - Cover page'!$B$9-I2052)= 6,"6", IF(('1 - Cover page'!$B$9-I2052)= 7,"7", IF(('1 - Cover page'!$B$9-I2052)= 8,"8", IF(('1 - Cover page'!$B$9-I2052)= 9,"9", IF(('1 - Cover page'!$B$9-I2052)= 10,"10", IF(('1 - Cover page'!$B$9-I2052)= 11,"11", IF(('1 - Cover page'!$B$9-I2052)= 12,"12", IF(('1 - Cover page'!$B$9-I2052)= 13,"13", IF(('1 - Cover page'!$B$9-I2052)= 14,"14", IF(('1 - Cover page'!$B$9-I2052)= 15,"15",  ""))))))))))))))))</f>
        <v>0</v>
      </c>
      <c r="AA2052" t="e">
        <f>VLOOKUP(E2052,'Age group'!$A$2:$B$7,2,TRUE)</f>
        <v>#N/A</v>
      </c>
    </row>
    <row r="2053" spans="1:27" ht="12.75" x14ac:dyDescent="0.2">
      <c r="A2053" s="30">
        <v>2050</v>
      </c>
      <c r="B2053" s="31"/>
      <c r="C2053" s="31"/>
      <c r="D2053" s="32"/>
      <c r="E2053" s="104"/>
      <c r="F2053" s="31"/>
      <c r="G2053" s="31"/>
      <c r="H2053" s="33"/>
      <c r="I2053" s="16"/>
      <c r="J2053" s="34"/>
      <c r="K2053" s="34"/>
      <c r="L2053" s="35"/>
      <c r="M2053" s="36"/>
      <c r="N2053" s="37"/>
      <c r="O2053" s="37"/>
      <c r="P2053" s="37"/>
      <c r="Q2053" s="38"/>
      <c r="R2053" s="38"/>
      <c r="S2053" s="37"/>
      <c r="T2053" s="39"/>
      <c r="U2053" s="39"/>
      <c r="V2053" s="40"/>
      <c r="X2053" t="str">
        <f>IF(('1 - Cover page'!$B$9-M2053)&lt;6,"&lt;=5 Days","&gt;5 Days")</f>
        <v>&lt;=5 Days</v>
      </c>
      <c r="Y2053" t="str">
        <f>IF(('1 - Cover page'!$B$9-M2053)=0,"0", IF(('1 - Cover page'!$B$9-M2053)= 1,"1", IF(('1 - Cover page'!$B$9-M2053)= 2,"2", IF(('1 - Cover page'!$B$9-M2053)= 3,"3", IF(('1 - Cover page'!$B$9-M2053)= 4,"4", IF(('1 - Cover page'!$B$9-M2053)= 5,"5", IF(('1 - Cover page'!$B$9-M2053)= 6,"6", IF(('1 - Cover page'!$B$9-M2053)= 7,"7", IF(('1 - Cover page'!$B$9-M2053)= 8,"8", IF(('1 - Cover page'!$B$9-M2053)= 9,"9", IF(('1 - Cover page'!$B$9-M2053)= 10,"10", IF(('1 - Cover page'!$B$9-M2053)= 11,"11", IF(('1 - Cover page'!$B$9-M2053)= 12,"12", IF(('1 - Cover page'!$B$9-M2053)= 13,"13", IF(('1 - Cover page'!$B$9-M2053)= 14,"14", IF(('1 - Cover page'!$B$9-M2053)= 15,"15",  ""))))))))))))))))</f>
        <v>0</v>
      </c>
      <c r="Z2053" t="str">
        <f>IF(('1 - Cover page'!$B$9-I2053)=0,"0", IF(('1 - Cover page'!$B$9-I2053)= 1,"1", IF(('1 - Cover page'!$B$9-I2053)= 2,"2", IF(('1 - Cover page'!$B$9-I2053)= 3,"3", IF(('1 - Cover page'!$B$9-I2053)= 4,"4", IF(('1 - Cover page'!$B$9-I2053)= 5,"5", IF(('1 - Cover page'!$B$9-I2053)= 6,"6", IF(('1 - Cover page'!$B$9-I2053)= 7,"7", IF(('1 - Cover page'!$B$9-I2053)= 8,"8", IF(('1 - Cover page'!$B$9-I2053)= 9,"9", IF(('1 - Cover page'!$B$9-I2053)= 10,"10", IF(('1 - Cover page'!$B$9-I2053)= 11,"11", IF(('1 - Cover page'!$B$9-I2053)= 12,"12", IF(('1 - Cover page'!$B$9-I2053)= 13,"13", IF(('1 - Cover page'!$B$9-I2053)= 14,"14", IF(('1 - Cover page'!$B$9-I2053)= 15,"15",  ""))))))))))))))))</f>
        <v>0</v>
      </c>
      <c r="AA2053" t="e">
        <f>VLOOKUP(E2053,'Age group'!$A$2:$B$7,2,TRUE)</f>
        <v>#N/A</v>
      </c>
    </row>
    <row r="2054" spans="1:27" ht="12.75" x14ac:dyDescent="0.2">
      <c r="A2054" s="30">
        <v>2051</v>
      </c>
      <c r="B2054" s="31"/>
      <c r="C2054" s="31"/>
      <c r="D2054" s="32"/>
      <c r="E2054" s="104"/>
      <c r="F2054" s="31"/>
      <c r="G2054" s="31"/>
      <c r="H2054" s="33"/>
      <c r="I2054" s="16"/>
      <c r="J2054" s="34"/>
      <c r="K2054" s="34"/>
      <c r="L2054" s="35"/>
      <c r="M2054" s="36"/>
      <c r="N2054" s="37"/>
      <c r="O2054" s="37"/>
      <c r="P2054" s="37"/>
      <c r="Q2054" s="38"/>
      <c r="R2054" s="38"/>
      <c r="S2054" s="37"/>
      <c r="T2054" s="39"/>
      <c r="U2054" s="39"/>
      <c r="V2054" s="40"/>
      <c r="X2054" t="str">
        <f>IF(('1 - Cover page'!$B$9-M2054)&lt;6,"&lt;=5 Days","&gt;5 Days")</f>
        <v>&lt;=5 Days</v>
      </c>
      <c r="Y2054" t="str">
        <f>IF(('1 - Cover page'!$B$9-M2054)=0,"0", IF(('1 - Cover page'!$B$9-M2054)= 1,"1", IF(('1 - Cover page'!$B$9-M2054)= 2,"2", IF(('1 - Cover page'!$B$9-M2054)= 3,"3", IF(('1 - Cover page'!$B$9-M2054)= 4,"4", IF(('1 - Cover page'!$B$9-M2054)= 5,"5", IF(('1 - Cover page'!$B$9-M2054)= 6,"6", IF(('1 - Cover page'!$B$9-M2054)= 7,"7", IF(('1 - Cover page'!$B$9-M2054)= 8,"8", IF(('1 - Cover page'!$B$9-M2054)= 9,"9", IF(('1 - Cover page'!$B$9-M2054)= 10,"10", IF(('1 - Cover page'!$B$9-M2054)= 11,"11", IF(('1 - Cover page'!$B$9-M2054)= 12,"12", IF(('1 - Cover page'!$B$9-M2054)= 13,"13", IF(('1 - Cover page'!$B$9-M2054)= 14,"14", IF(('1 - Cover page'!$B$9-M2054)= 15,"15",  ""))))))))))))))))</f>
        <v>0</v>
      </c>
      <c r="Z2054" t="str">
        <f>IF(('1 - Cover page'!$B$9-I2054)=0,"0", IF(('1 - Cover page'!$B$9-I2054)= 1,"1", IF(('1 - Cover page'!$B$9-I2054)= 2,"2", IF(('1 - Cover page'!$B$9-I2054)= 3,"3", IF(('1 - Cover page'!$B$9-I2054)= 4,"4", IF(('1 - Cover page'!$B$9-I2054)= 5,"5", IF(('1 - Cover page'!$B$9-I2054)= 6,"6", IF(('1 - Cover page'!$B$9-I2054)= 7,"7", IF(('1 - Cover page'!$B$9-I2054)= 8,"8", IF(('1 - Cover page'!$B$9-I2054)= 9,"9", IF(('1 - Cover page'!$B$9-I2054)= 10,"10", IF(('1 - Cover page'!$B$9-I2054)= 11,"11", IF(('1 - Cover page'!$B$9-I2054)= 12,"12", IF(('1 - Cover page'!$B$9-I2054)= 13,"13", IF(('1 - Cover page'!$B$9-I2054)= 14,"14", IF(('1 - Cover page'!$B$9-I2054)= 15,"15",  ""))))))))))))))))</f>
        <v>0</v>
      </c>
      <c r="AA2054" t="e">
        <f>VLOOKUP(E2054,'Age group'!$A$2:$B$7,2,TRUE)</f>
        <v>#N/A</v>
      </c>
    </row>
    <row r="2055" spans="1:27" ht="12.75" x14ac:dyDescent="0.2">
      <c r="A2055" s="30">
        <v>2052</v>
      </c>
      <c r="B2055" s="31"/>
      <c r="C2055" s="31"/>
      <c r="D2055" s="32"/>
      <c r="E2055" s="104"/>
      <c r="F2055" s="31"/>
      <c r="G2055" s="31"/>
      <c r="H2055" s="33"/>
      <c r="I2055" s="16"/>
      <c r="J2055" s="34"/>
      <c r="K2055" s="34"/>
      <c r="L2055" s="35"/>
      <c r="M2055" s="36"/>
      <c r="N2055" s="37"/>
      <c r="O2055" s="37"/>
      <c r="P2055" s="37"/>
      <c r="Q2055" s="38"/>
      <c r="R2055" s="38"/>
      <c r="S2055" s="37"/>
      <c r="T2055" s="39"/>
      <c r="U2055" s="39"/>
      <c r="V2055" s="40"/>
      <c r="X2055" t="str">
        <f>IF(('1 - Cover page'!$B$9-M2055)&lt;6,"&lt;=5 Days","&gt;5 Days")</f>
        <v>&lt;=5 Days</v>
      </c>
      <c r="Y2055" t="str">
        <f>IF(('1 - Cover page'!$B$9-M2055)=0,"0", IF(('1 - Cover page'!$B$9-M2055)= 1,"1", IF(('1 - Cover page'!$B$9-M2055)= 2,"2", IF(('1 - Cover page'!$B$9-M2055)= 3,"3", IF(('1 - Cover page'!$B$9-M2055)= 4,"4", IF(('1 - Cover page'!$B$9-M2055)= 5,"5", IF(('1 - Cover page'!$B$9-M2055)= 6,"6", IF(('1 - Cover page'!$B$9-M2055)= 7,"7", IF(('1 - Cover page'!$B$9-M2055)= 8,"8", IF(('1 - Cover page'!$B$9-M2055)= 9,"9", IF(('1 - Cover page'!$B$9-M2055)= 10,"10", IF(('1 - Cover page'!$B$9-M2055)= 11,"11", IF(('1 - Cover page'!$B$9-M2055)= 12,"12", IF(('1 - Cover page'!$B$9-M2055)= 13,"13", IF(('1 - Cover page'!$B$9-M2055)= 14,"14", IF(('1 - Cover page'!$B$9-M2055)= 15,"15",  ""))))))))))))))))</f>
        <v>0</v>
      </c>
      <c r="Z2055" t="str">
        <f>IF(('1 - Cover page'!$B$9-I2055)=0,"0", IF(('1 - Cover page'!$B$9-I2055)= 1,"1", IF(('1 - Cover page'!$B$9-I2055)= 2,"2", IF(('1 - Cover page'!$B$9-I2055)= 3,"3", IF(('1 - Cover page'!$B$9-I2055)= 4,"4", IF(('1 - Cover page'!$B$9-I2055)= 5,"5", IF(('1 - Cover page'!$B$9-I2055)= 6,"6", IF(('1 - Cover page'!$B$9-I2055)= 7,"7", IF(('1 - Cover page'!$B$9-I2055)= 8,"8", IF(('1 - Cover page'!$B$9-I2055)= 9,"9", IF(('1 - Cover page'!$B$9-I2055)= 10,"10", IF(('1 - Cover page'!$B$9-I2055)= 11,"11", IF(('1 - Cover page'!$B$9-I2055)= 12,"12", IF(('1 - Cover page'!$B$9-I2055)= 13,"13", IF(('1 - Cover page'!$B$9-I2055)= 14,"14", IF(('1 - Cover page'!$B$9-I2055)= 15,"15",  ""))))))))))))))))</f>
        <v>0</v>
      </c>
      <c r="AA2055" t="e">
        <f>VLOOKUP(E2055,'Age group'!$A$2:$B$7,2,TRUE)</f>
        <v>#N/A</v>
      </c>
    </row>
    <row r="2056" spans="1:27" ht="12.75" x14ac:dyDescent="0.2">
      <c r="A2056" s="30">
        <v>2053</v>
      </c>
      <c r="B2056" s="31"/>
      <c r="C2056" s="31"/>
      <c r="D2056" s="32"/>
      <c r="E2056" s="104"/>
      <c r="F2056" s="31"/>
      <c r="G2056" s="31"/>
      <c r="H2056" s="33"/>
      <c r="I2056" s="16"/>
      <c r="J2056" s="34"/>
      <c r="K2056" s="34"/>
      <c r="L2056" s="35"/>
      <c r="M2056" s="36"/>
      <c r="N2056" s="37"/>
      <c r="O2056" s="37"/>
      <c r="P2056" s="37"/>
      <c r="Q2056" s="38"/>
      <c r="R2056" s="38"/>
      <c r="S2056" s="37"/>
      <c r="T2056" s="39"/>
      <c r="U2056" s="39"/>
      <c r="V2056" s="40"/>
      <c r="X2056" t="str">
        <f>IF(('1 - Cover page'!$B$9-M2056)&lt;6,"&lt;=5 Days","&gt;5 Days")</f>
        <v>&lt;=5 Days</v>
      </c>
      <c r="Y2056" t="str">
        <f>IF(('1 - Cover page'!$B$9-M2056)=0,"0", IF(('1 - Cover page'!$B$9-M2056)= 1,"1", IF(('1 - Cover page'!$B$9-M2056)= 2,"2", IF(('1 - Cover page'!$B$9-M2056)= 3,"3", IF(('1 - Cover page'!$B$9-M2056)= 4,"4", IF(('1 - Cover page'!$B$9-M2056)= 5,"5", IF(('1 - Cover page'!$B$9-M2056)= 6,"6", IF(('1 - Cover page'!$B$9-M2056)= 7,"7", IF(('1 - Cover page'!$B$9-M2056)= 8,"8", IF(('1 - Cover page'!$B$9-M2056)= 9,"9", IF(('1 - Cover page'!$B$9-M2056)= 10,"10", IF(('1 - Cover page'!$B$9-M2056)= 11,"11", IF(('1 - Cover page'!$B$9-M2056)= 12,"12", IF(('1 - Cover page'!$B$9-M2056)= 13,"13", IF(('1 - Cover page'!$B$9-M2056)= 14,"14", IF(('1 - Cover page'!$B$9-M2056)= 15,"15",  ""))))))))))))))))</f>
        <v>0</v>
      </c>
      <c r="Z2056" t="str">
        <f>IF(('1 - Cover page'!$B$9-I2056)=0,"0", IF(('1 - Cover page'!$B$9-I2056)= 1,"1", IF(('1 - Cover page'!$B$9-I2056)= 2,"2", IF(('1 - Cover page'!$B$9-I2056)= 3,"3", IF(('1 - Cover page'!$B$9-I2056)= 4,"4", IF(('1 - Cover page'!$B$9-I2056)= 5,"5", IF(('1 - Cover page'!$B$9-I2056)= 6,"6", IF(('1 - Cover page'!$B$9-I2056)= 7,"7", IF(('1 - Cover page'!$B$9-I2056)= 8,"8", IF(('1 - Cover page'!$B$9-I2056)= 9,"9", IF(('1 - Cover page'!$B$9-I2056)= 10,"10", IF(('1 - Cover page'!$B$9-I2056)= 11,"11", IF(('1 - Cover page'!$B$9-I2056)= 12,"12", IF(('1 - Cover page'!$B$9-I2056)= 13,"13", IF(('1 - Cover page'!$B$9-I2056)= 14,"14", IF(('1 - Cover page'!$B$9-I2056)= 15,"15",  ""))))))))))))))))</f>
        <v>0</v>
      </c>
      <c r="AA2056" t="e">
        <f>VLOOKUP(E2056,'Age group'!$A$2:$B$7,2,TRUE)</f>
        <v>#N/A</v>
      </c>
    </row>
    <row r="2057" spans="1:27" ht="12.75" x14ac:dyDescent="0.2">
      <c r="A2057" s="30">
        <v>2054</v>
      </c>
      <c r="B2057" s="31"/>
      <c r="C2057" s="31"/>
      <c r="D2057" s="32"/>
      <c r="E2057" s="104"/>
      <c r="F2057" s="31"/>
      <c r="G2057" s="31"/>
      <c r="H2057" s="33"/>
      <c r="I2057" s="16"/>
      <c r="J2057" s="34"/>
      <c r="K2057" s="34"/>
      <c r="L2057" s="35"/>
      <c r="M2057" s="36"/>
      <c r="N2057" s="37"/>
      <c r="O2057" s="37"/>
      <c r="P2057" s="37"/>
      <c r="Q2057" s="38"/>
      <c r="R2057" s="38"/>
      <c r="S2057" s="37"/>
      <c r="T2057" s="39"/>
      <c r="U2057" s="39"/>
      <c r="V2057" s="40"/>
      <c r="X2057" t="str">
        <f>IF(('1 - Cover page'!$B$9-M2057)&lt;6,"&lt;=5 Days","&gt;5 Days")</f>
        <v>&lt;=5 Days</v>
      </c>
      <c r="Y2057" t="str">
        <f>IF(('1 - Cover page'!$B$9-M2057)=0,"0", IF(('1 - Cover page'!$B$9-M2057)= 1,"1", IF(('1 - Cover page'!$B$9-M2057)= 2,"2", IF(('1 - Cover page'!$B$9-M2057)= 3,"3", IF(('1 - Cover page'!$B$9-M2057)= 4,"4", IF(('1 - Cover page'!$B$9-M2057)= 5,"5", IF(('1 - Cover page'!$B$9-M2057)= 6,"6", IF(('1 - Cover page'!$B$9-M2057)= 7,"7", IF(('1 - Cover page'!$B$9-M2057)= 8,"8", IF(('1 - Cover page'!$B$9-M2057)= 9,"9", IF(('1 - Cover page'!$B$9-M2057)= 10,"10", IF(('1 - Cover page'!$B$9-M2057)= 11,"11", IF(('1 - Cover page'!$B$9-M2057)= 12,"12", IF(('1 - Cover page'!$B$9-M2057)= 13,"13", IF(('1 - Cover page'!$B$9-M2057)= 14,"14", IF(('1 - Cover page'!$B$9-M2057)= 15,"15",  ""))))))))))))))))</f>
        <v>0</v>
      </c>
      <c r="Z2057" t="str">
        <f>IF(('1 - Cover page'!$B$9-I2057)=0,"0", IF(('1 - Cover page'!$B$9-I2057)= 1,"1", IF(('1 - Cover page'!$B$9-I2057)= 2,"2", IF(('1 - Cover page'!$B$9-I2057)= 3,"3", IF(('1 - Cover page'!$B$9-I2057)= 4,"4", IF(('1 - Cover page'!$B$9-I2057)= 5,"5", IF(('1 - Cover page'!$B$9-I2057)= 6,"6", IF(('1 - Cover page'!$B$9-I2057)= 7,"7", IF(('1 - Cover page'!$B$9-I2057)= 8,"8", IF(('1 - Cover page'!$B$9-I2057)= 9,"9", IF(('1 - Cover page'!$B$9-I2057)= 10,"10", IF(('1 - Cover page'!$B$9-I2057)= 11,"11", IF(('1 - Cover page'!$B$9-I2057)= 12,"12", IF(('1 - Cover page'!$B$9-I2057)= 13,"13", IF(('1 - Cover page'!$B$9-I2057)= 14,"14", IF(('1 - Cover page'!$B$9-I2057)= 15,"15",  ""))))))))))))))))</f>
        <v>0</v>
      </c>
      <c r="AA2057" t="e">
        <f>VLOOKUP(E2057,'Age group'!$A$2:$B$7,2,TRUE)</f>
        <v>#N/A</v>
      </c>
    </row>
    <row r="2058" spans="1:27" ht="12.75" x14ac:dyDescent="0.2">
      <c r="A2058" s="30">
        <v>2055</v>
      </c>
      <c r="B2058" s="31"/>
      <c r="C2058" s="31"/>
      <c r="D2058" s="32"/>
      <c r="E2058" s="104"/>
      <c r="F2058" s="31"/>
      <c r="G2058" s="31"/>
      <c r="H2058" s="33"/>
      <c r="I2058" s="16"/>
      <c r="J2058" s="34"/>
      <c r="K2058" s="34"/>
      <c r="L2058" s="35"/>
      <c r="M2058" s="36"/>
      <c r="N2058" s="37"/>
      <c r="O2058" s="37"/>
      <c r="P2058" s="37"/>
      <c r="Q2058" s="38"/>
      <c r="R2058" s="38"/>
      <c r="S2058" s="37"/>
      <c r="T2058" s="39"/>
      <c r="U2058" s="39"/>
      <c r="V2058" s="40"/>
      <c r="X2058" t="str">
        <f>IF(('1 - Cover page'!$B$9-M2058)&lt;6,"&lt;=5 Days","&gt;5 Days")</f>
        <v>&lt;=5 Days</v>
      </c>
      <c r="Y2058" t="str">
        <f>IF(('1 - Cover page'!$B$9-M2058)=0,"0", IF(('1 - Cover page'!$B$9-M2058)= 1,"1", IF(('1 - Cover page'!$B$9-M2058)= 2,"2", IF(('1 - Cover page'!$B$9-M2058)= 3,"3", IF(('1 - Cover page'!$B$9-M2058)= 4,"4", IF(('1 - Cover page'!$B$9-M2058)= 5,"5", IF(('1 - Cover page'!$B$9-M2058)= 6,"6", IF(('1 - Cover page'!$B$9-M2058)= 7,"7", IF(('1 - Cover page'!$B$9-M2058)= 8,"8", IF(('1 - Cover page'!$B$9-M2058)= 9,"9", IF(('1 - Cover page'!$B$9-M2058)= 10,"10", IF(('1 - Cover page'!$B$9-M2058)= 11,"11", IF(('1 - Cover page'!$B$9-M2058)= 12,"12", IF(('1 - Cover page'!$B$9-M2058)= 13,"13", IF(('1 - Cover page'!$B$9-M2058)= 14,"14", IF(('1 - Cover page'!$B$9-M2058)= 15,"15",  ""))))))))))))))))</f>
        <v>0</v>
      </c>
      <c r="Z2058" t="str">
        <f>IF(('1 - Cover page'!$B$9-I2058)=0,"0", IF(('1 - Cover page'!$B$9-I2058)= 1,"1", IF(('1 - Cover page'!$B$9-I2058)= 2,"2", IF(('1 - Cover page'!$B$9-I2058)= 3,"3", IF(('1 - Cover page'!$B$9-I2058)= 4,"4", IF(('1 - Cover page'!$B$9-I2058)= 5,"5", IF(('1 - Cover page'!$B$9-I2058)= 6,"6", IF(('1 - Cover page'!$B$9-I2058)= 7,"7", IF(('1 - Cover page'!$B$9-I2058)= 8,"8", IF(('1 - Cover page'!$B$9-I2058)= 9,"9", IF(('1 - Cover page'!$B$9-I2058)= 10,"10", IF(('1 - Cover page'!$B$9-I2058)= 11,"11", IF(('1 - Cover page'!$B$9-I2058)= 12,"12", IF(('1 - Cover page'!$B$9-I2058)= 13,"13", IF(('1 - Cover page'!$B$9-I2058)= 14,"14", IF(('1 - Cover page'!$B$9-I2058)= 15,"15",  ""))))))))))))))))</f>
        <v>0</v>
      </c>
      <c r="AA2058" t="e">
        <f>VLOOKUP(E2058,'Age group'!$A$2:$B$7,2,TRUE)</f>
        <v>#N/A</v>
      </c>
    </row>
    <row r="2059" spans="1:27" ht="12.75" x14ac:dyDescent="0.2">
      <c r="A2059" s="30">
        <v>2056</v>
      </c>
      <c r="B2059" s="31"/>
      <c r="C2059" s="31"/>
      <c r="D2059" s="32"/>
      <c r="E2059" s="104"/>
      <c r="F2059" s="31"/>
      <c r="G2059" s="31"/>
      <c r="H2059" s="33"/>
      <c r="I2059" s="16"/>
      <c r="J2059" s="34"/>
      <c r="K2059" s="34"/>
      <c r="L2059" s="35"/>
      <c r="M2059" s="36"/>
      <c r="N2059" s="37"/>
      <c r="O2059" s="37"/>
      <c r="P2059" s="37"/>
      <c r="Q2059" s="38"/>
      <c r="R2059" s="38"/>
      <c r="S2059" s="37"/>
      <c r="T2059" s="39"/>
      <c r="U2059" s="39"/>
      <c r="V2059" s="40"/>
      <c r="X2059" t="str">
        <f>IF(('1 - Cover page'!$B$9-M2059)&lt;6,"&lt;=5 Days","&gt;5 Days")</f>
        <v>&lt;=5 Days</v>
      </c>
      <c r="Y2059" t="str">
        <f>IF(('1 - Cover page'!$B$9-M2059)=0,"0", IF(('1 - Cover page'!$B$9-M2059)= 1,"1", IF(('1 - Cover page'!$B$9-M2059)= 2,"2", IF(('1 - Cover page'!$B$9-M2059)= 3,"3", IF(('1 - Cover page'!$B$9-M2059)= 4,"4", IF(('1 - Cover page'!$B$9-M2059)= 5,"5", IF(('1 - Cover page'!$B$9-M2059)= 6,"6", IF(('1 - Cover page'!$B$9-M2059)= 7,"7", IF(('1 - Cover page'!$B$9-M2059)= 8,"8", IF(('1 - Cover page'!$B$9-M2059)= 9,"9", IF(('1 - Cover page'!$B$9-M2059)= 10,"10", IF(('1 - Cover page'!$B$9-M2059)= 11,"11", IF(('1 - Cover page'!$B$9-M2059)= 12,"12", IF(('1 - Cover page'!$B$9-M2059)= 13,"13", IF(('1 - Cover page'!$B$9-M2059)= 14,"14", IF(('1 - Cover page'!$B$9-M2059)= 15,"15",  ""))))))))))))))))</f>
        <v>0</v>
      </c>
      <c r="Z2059" t="str">
        <f>IF(('1 - Cover page'!$B$9-I2059)=0,"0", IF(('1 - Cover page'!$B$9-I2059)= 1,"1", IF(('1 - Cover page'!$B$9-I2059)= 2,"2", IF(('1 - Cover page'!$B$9-I2059)= 3,"3", IF(('1 - Cover page'!$B$9-I2059)= 4,"4", IF(('1 - Cover page'!$B$9-I2059)= 5,"5", IF(('1 - Cover page'!$B$9-I2059)= 6,"6", IF(('1 - Cover page'!$B$9-I2059)= 7,"7", IF(('1 - Cover page'!$B$9-I2059)= 8,"8", IF(('1 - Cover page'!$B$9-I2059)= 9,"9", IF(('1 - Cover page'!$B$9-I2059)= 10,"10", IF(('1 - Cover page'!$B$9-I2059)= 11,"11", IF(('1 - Cover page'!$B$9-I2059)= 12,"12", IF(('1 - Cover page'!$B$9-I2059)= 13,"13", IF(('1 - Cover page'!$B$9-I2059)= 14,"14", IF(('1 - Cover page'!$B$9-I2059)= 15,"15",  ""))))))))))))))))</f>
        <v>0</v>
      </c>
      <c r="AA2059" t="e">
        <f>VLOOKUP(E2059,'Age group'!$A$2:$B$7,2,TRUE)</f>
        <v>#N/A</v>
      </c>
    </row>
    <row r="2060" spans="1:27" ht="12.75" x14ac:dyDescent="0.2">
      <c r="A2060" s="30">
        <v>2057</v>
      </c>
      <c r="B2060" s="31"/>
      <c r="C2060" s="31"/>
      <c r="D2060" s="32"/>
      <c r="E2060" s="104"/>
      <c r="F2060" s="31"/>
      <c r="G2060" s="31"/>
      <c r="H2060" s="33"/>
      <c r="I2060" s="16"/>
      <c r="J2060" s="34"/>
      <c r="K2060" s="34"/>
      <c r="L2060" s="35"/>
      <c r="M2060" s="36"/>
      <c r="N2060" s="37"/>
      <c r="O2060" s="37"/>
      <c r="P2060" s="37"/>
      <c r="Q2060" s="38"/>
      <c r="R2060" s="38"/>
      <c r="S2060" s="37"/>
      <c r="T2060" s="39"/>
      <c r="U2060" s="39"/>
      <c r="V2060" s="40"/>
      <c r="X2060" t="str">
        <f>IF(('1 - Cover page'!$B$9-M2060)&lt;6,"&lt;=5 Days","&gt;5 Days")</f>
        <v>&lt;=5 Days</v>
      </c>
      <c r="Y2060" t="str">
        <f>IF(('1 - Cover page'!$B$9-M2060)=0,"0", IF(('1 - Cover page'!$B$9-M2060)= 1,"1", IF(('1 - Cover page'!$B$9-M2060)= 2,"2", IF(('1 - Cover page'!$B$9-M2060)= 3,"3", IF(('1 - Cover page'!$B$9-M2060)= 4,"4", IF(('1 - Cover page'!$B$9-M2060)= 5,"5", IF(('1 - Cover page'!$B$9-M2060)= 6,"6", IF(('1 - Cover page'!$B$9-M2060)= 7,"7", IF(('1 - Cover page'!$B$9-M2060)= 8,"8", IF(('1 - Cover page'!$B$9-M2060)= 9,"9", IF(('1 - Cover page'!$B$9-M2060)= 10,"10", IF(('1 - Cover page'!$B$9-M2060)= 11,"11", IF(('1 - Cover page'!$B$9-M2060)= 12,"12", IF(('1 - Cover page'!$B$9-M2060)= 13,"13", IF(('1 - Cover page'!$B$9-M2060)= 14,"14", IF(('1 - Cover page'!$B$9-M2060)= 15,"15",  ""))))))))))))))))</f>
        <v>0</v>
      </c>
      <c r="Z2060" t="str">
        <f>IF(('1 - Cover page'!$B$9-I2060)=0,"0", IF(('1 - Cover page'!$B$9-I2060)= 1,"1", IF(('1 - Cover page'!$B$9-I2060)= 2,"2", IF(('1 - Cover page'!$B$9-I2060)= 3,"3", IF(('1 - Cover page'!$B$9-I2060)= 4,"4", IF(('1 - Cover page'!$B$9-I2060)= 5,"5", IF(('1 - Cover page'!$B$9-I2060)= 6,"6", IF(('1 - Cover page'!$B$9-I2060)= 7,"7", IF(('1 - Cover page'!$B$9-I2060)= 8,"8", IF(('1 - Cover page'!$B$9-I2060)= 9,"9", IF(('1 - Cover page'!$B$9-I2060)= 10,"10", IF(('1 - Cover page'!$B$9-I2060)= 11,"11", IF(('1 - Cover page'!$B$9-I2060)= 12,"12", IF(('1 - Cover page'!$B$9-I2060)= 13,"13", IF(('1 - Cover page'!$B$9-I2060)= 14,"14", IF(('1 - Cover page'!$B$9-I2060)= 15,"15",  ""))))))))))))))))</f>
        <v>0</v>
      </c>
      <c r="AA2060" t="e">
        <f>VLOOKUP(E2060,'Age group'!$A$2:$B$7,2,TRUE)</f>
        <v>#N/A</v>
      </c>
    </row>
    <row r="2061" spans="1:27" ht="12.75" x14ac:dyDescent="0.2">
      <c r="A2061" s="30">
        <v>2058</v>
      </c>
      <c r="B2061" s="31"/>
      <c r="C2061" s="31"/>
      <c r="D2061" s="32"/>
      <c r="E2061" s="104"/>
      <c r="F2061" s="31"/>
      <c r="G2061" s="31"/>
      <c r="H2061" s="33"/>
      <c r="I2061" s="16"/>
      <c r="J2061" s="34"/>
      <c r="K2061" s="34"/>
      <c r="L2061" s="35"/>
      <c r="M2061" s="36"/>
      <c r="N2061" s="37"/>
      <c r="O2061" s="37"/>
      <c r="P2061" s="37"/>
      <c r="Q2061" s="38"/>
      <c r="R2061" s="38"/>
      <c r="S2061" s="37"/>
      <c r="T2061" s="39"/>
      <c r="U2061" s="39"/>
      <c r="V2061" s="40"/>
      <c r="X2061" t="str">
        <f>IF(('1 - Cover page'!$B$9-M2061)&lt;6,"&lt;=5 Days","&gt;5 Days")</f>
        <v>&lt;=5 Days</v>
      </c>
      <c r="Y2061" t="str">
        <f>IF(('1 - Cover page'!$B$9-M2061)=0,"0", IF(('1 - Cover page'!$B$9-M2061)= 1,"1", IF(('1 - Cover page'!$B$9-M2061)= 2,"2", IF(('1 - Cover page'!$B$9-M2061)= 3,"3", IF(('1 - Cover page'!$B$9-M2061)= 4,"4", IF(('1 - Cover page'!$B$9-M2061)= 5,"5", IF(('1 - Cover page'!$B$9-M2061)= 6,"6", IF(('1 - Cover page'!$B$9-M2061)= 7,"7", IF(('1 - Cover page'!$B$9-M2061)= 8,"8", IF(('1 - Cover page'!$B$9-M2061)= 9,"9", IF(('1 - Cover page'!$B$9-M2061)= 10,"10", IF(('1 - Cover page'!$B$9-M2061)= 11,"11", IF(('1 - Cover page'!$B$9-M2061)= 12,"12", IF(('1 - Cover page'!$B$9-M2061)= 13,"13", IF(('1 - Cover page'!$B$9-M2061)= 14,"14", IF(('1 - Cover page'!$B$9-M2061)= 15,"15",  ""))))))))))))))))</f>
        <v>0</v>
      </c>
      <c r="Z2061" t="str">
        <f>IF(('1 - Cover page'!$B$9-I2061)=0,"0", IF(('1 - Cover page'!$B$9-I2061)= 1,"1", IF(('1 - Cover page'!$B$9-I2061)= 2,"2", IF(('1 - Cover page'!$B$9-I2061)= 3,"3", IF(('1 - Cover page'!$B$9-I2061)= 4,"4", IF(('1 - Cover page'!$B$9-I2061)= 5,"5", IF(('1 - Cover page'!$B$9-I2061)= 6,"6", IF(('1 - Cover page'!$B$9-I2061)= 7,"7", IF(('1 - Cover page'!$B$9-I2061)= 8,"8", IF(('1 - Cover page'!$B$9-I2061)= 9,"9", IF(('1 - Cover page'!$B$9-I2061)= 10,"10", IF(('1 - Cover page'!$B$9-I2061)= 11,"11", IF(('1 - Cover page'!$B$9-I2061)= 12,"12", IF(('1 - Cover page'!$B$9-I2061)= 13,"13", IF(('1 - Cover page'!$B$9-I2061)= 14,"14", IF(('1 - Cover page'!$B$9-I2061)= 15,"15",  ""))))))))))))))))</f>
        <v>0</v>
      </c>
      <c r="AA2061" t="e">
        <f>VLOOKUP(E2061,'Age group'!$A$2:$B$7,2,TRUE)</f>
        <v>#N/A</v>
      </c>
    </row>
    <row r="2062" spans="1:27" ht="12.75" x14ac:dyDescent="0.2">
      <c r="A2062" s="30">
        <v>2059</v>
      </c>
      <c r="B2062" s="31"/>
      <c r="C2062" s="31"/>
      <c r="D2062" s="32"/>
      <c r="E2062" s="104"/>
      <c r="F2062" s="31"/>
      <c r="G2062" s="31"/>
      <c r="H2062" s="33"/>
      <c r="I2062" s="16"/>
      <c r="J2062" s="34"/>
      <c r="K2062" s="34"/>
      <c r="L2062" s="35"/>
      <c r="M2062" s="36"/>
      <c r="N2062" s="37"/>
      <c r="O2062" s="37"/>
      <c r="P2062" s="37"/>
      <c r="Q2062" s="38"/>
      <c r="R2062" s="38"/>
      <c r="S2062" s="37"/>
      <c r="T2062" s="39"/>
      <c r="U2062" s="39"/>
      <c r="V2062" s="40"/>
      <c r="X2062" t="str">
        <f>IF(('1 - Cover page'!$B$9-M2062)&lt;6,"&lt;=5 Days","&gt;5 Days")</f>
        <v>&lt;=5 Days</v>
      </c>
      <c r="Y2062" t="str">
        <f>IF(('1 - Cover page'!$B$9-M2062)=0,"0", IF(('1 - Cover page'!$B$9-M2062)= 1,"1", IF(('1 - Cover page'!$B$9-M2062)= 2,"2", IF(('1 - Cover page'!$B$9-M2062)= 3,"3", IF(('1 - Cover page'!$B$9-M2062)= 4,"4", IF(('1 - Cover page'!$B$9-M2062)= 5,"5", IF(('1 - Cover page'!$B$9-M2062)= 6,"6", IF(('1 - Cover page'!$B$9-M2062)= 7,"7", IF(('1 - Cover page'!$B$9-M2062)= 8,"8", IF(('1 - Cover page'!$B$9-M2062)= 9,"9", IF(('1 - Cover page'!$B$9-M2062)= 10,"10", IF(('1 - Cover page'!$B$9-M2062)= 11,"11", IF(('1 - Cover page'!$B$9-M2062)= 12,"12", IF(('1 - Cover page'!$B$9-M2062)= 13,"13", IF(('1 - Cover page'!$B$9-M2062)= 14,"14", IF(('1 - Cover page'!$B$9-M2062)= 15,"15",  ""))))))))))))))))</f>
        <v>0</v>
      </c>
      <c r="Z2062" t="str">
        <f>IF(('1 - Cover page'!$B$9-I2062)=0,"0", IF(('1 - Cover page'!$B$9-I2062)= 1,"1", IF(('1 - Cover page'!$B$9-I2062)= 2,"2", IF(('1 - Cover page'!$B$9-I2062)= 3,"3", IF(('1 - Cover page'!$B$9-I2062)= 4,"4", IF(('1 - Cover page'!$B$9-I2062)= 5,"5", IF(('1 - Cover page'!$B$9-I2062)= 6,"6", IF(('1 - Cover page'!$B$9-I2062)= 7,"7", IF(('1 - Cover page'!$B$9-I2062)= 8,"8", IF(('1 - Cover page'!$B$9-I2062)= 9,"9", IF(('1 - Cover page'!$B$9-I2062)= 10,"10", IF(('1 - Cover page'!$B$9-I2062)= 11,"11", IF(('1 - Cover page'!$B$9-I2062)= 12,"12", IF(('1 - Cover page'!$B$9-I2062)= 13,"13", IF(('1 - Cover page'!$B$9-I2062)= 14,"14", IF(('1 - Cover page'!$B$9-I2062)= 15,"15",  ""))))))))))))))))</f>
        <v>0</v>
      </c>
      <c r="AA2062" t="e">
        <f>VLOOKUP(E2062,'Age group'!$A$2:$B$7,2,TRUE)</f>
        <v>#N/A</v>
      </c>
    </row>
    <row r="2063" spans="1:27" ht="12.75" x14ac:dyDescent="0.2">
      <c r="A2063" s="30">
        <v>2060</v>
      </c>
      <c r="B2063" s="31"/>
      <c r="C2063" s="31"/>
      <c r="D2063" s="32"/>
      <c r="E2063" s="104"/>
      <c r="F2063" s="31"/>
      <c r="G2063" s="31"/>
      <c r="H2063" s="33"/>
      <c r="I2063" s="16"/>
      <c r="J2063" s="34"/>
      <c r="K2063" s="34"/>
      <c r="L2063" s="35"/>
      <c r="M2063" s="36"/>
      <c r="N2063" s="37"/>
      <c r="O2063" s="37"/>
      <c r="P2063" s="37"/>
      <c r="Q2063" s="38"/>
      <c r="R2063" s="38"/>
      <c r="S2063" s="37"/>
      <c r="T2063" s="39"/>
      <c r="U2063" s="39"/>
      <c r="V2063" s="40"/>
      <c r="X2063" t="str">
        <f>IF(('1 - Cover page'!$B$9-M2063)&lt;6,"&lt;=5 Days","&gt;5 Days")</f>
        <v>&lt;=5 Days</v>
      </c>
      <c r="Y2063" t="str">
        <f>IF(('1 - Cover page'!$B$9-M2063)=0,"0", IF(('1 - Cover page'!$B$9-M2063)= 1,"1", IF(('1 - Cover page'!$B$9-M2063)= 2,"2", IF(('1 - Cover page'!$B$9-M2063)= 3,"3", IF(('1 - Cover page'!$B$9-M2063)= 4,"4", IF(('1 - Cover page'!$B$9-M2063)= 5,"5", IF(('1 - Cover page'!$B$9-M2063)= 6,"6", IF(('1 - Cover page'!$B$9-M2063)= 7,"7", IF(('1 - Cover page'!$B$9-M2063)= 8,"8", IF(('1 - Cover page'!$B$9-M2063)= 9,"9", IF(('1 - Cover page'!$B$9-M2063)= 10,"10", IF(('1 - Cover page'!$B$9-M2063)= 11,"11", IF(('1 - Cover page'!$B$9-M2063)= 12,"12", IF(('1 - Cover page'!$B$9-M2063)= 13,"13", IF(('1 - Cover page'!$B$9-M2063)= 14,"14", IF(('1 - Cover page'!$B$9-M2063)= 15,"15",  ""))))))))))))))))</f>
        <v>0</v>
      </c>
      <c r="Z2063" t="str">
        <f>IF(('1 - Cover page'!$B$9-I2063)=0,"0", IF(('1 - Cover page'!$B$9-I2063)= 1,"1", IF(('1 - Cover page'!$B$9-I2063)= 2,"2", IF(('1 - Cover page'!$B$9-I2063)= 3,"3", IF(('1 - Cover page'!$B$9-I2063)= 4,"4", IF(('1 - Cover page'!$B$9-I2063)= 5,"5", IF(('1 - Cover page'!$B$9-I2063)= 6,"6", IF(('1 - Cover page'!$B$9-I2063)= 7,"7", IF(('1 - Cover page'!$B$9-I2063)= 8,"8", IF(('1 - Cover page'!$B$9-I2063)= 9,"9", IF(('1 - Cover page'!$B$9-I2063)= 10,"10", IF(('1 - Cover page'!$B$9-I2063)= 11,"11", IF(('1 - Cover page'!$B$9-I2063)= 12,"12", IF(('1 - Cover page'!$B$9-I2063)= 13,"13", IF(('1 - Cover page'!$B$9-I2063)= 14,"14", IF(('1 - Cover page'!$B$9-I2063)= 15,"15",  ""))))))))))))))))</f>
        <v>0</v>
      </c>
      <c r="AA2063" t="e">
        <f>VLOOKUP(E2063,'Age group'!$A$2:$B$7,2,TRUE)</f>
        <v>#N/A</v>
      </c>
    </row>
    <row r="2064" spans="1:27" ht="12.75" x14ac:dyDescent="0.2">
      <c r="A2064" s="30">
        <v>2061</v>
      </c>
      <c r="B2064" s="31"/>
      <c r="C2064" s="31"/>
      <c r="D2064" s="32"/>
      <c r="E2064" s="104"/>
      <c r="F2064" s="31"/>
      <c r="G2064" s="31"/>
      <c r="H2064" s="33"/>
      <c r="I2064" s="16"/>
      <c r="J2064" s="34"/>
      <c r="K2064" s="34"/>
      <c r="L2064" s="35"/>
      <c r="M2064" s="36"/>
      <c r="N2064" s="37"/>
      <c r="O2064" s="37"/>
      <c r="P2064" s="37"/>
      <c r="Q2064" s="38"/>
      <c r="R2064" s="38"/>
      <c r="S2064" s="37"/>
      <c r="T2064" s="39"/>
      <c r="U2064" s="39"/>
      <c r="V2064" s="40"/>
      <c r="X2064" t="str">
        <f>IF(('1 - Cover page'!$B$9-M2064)&lt;6,"&lt;=5 Days","&gt;5 Days")</f>
        <v>&lt;=5 Days</v>
      </c>
      <c r="Y2064" t="str">
        <f>IF(('1 - Cover page'!$B$9-M2064)=0,"0", IF(('1 - Cover page'!$B$9-M2064)= 1,"1", IF(('1 - Cover page'!$B$9-M2064)= 2,"2", IF(('1 - Cover page'!$B$9-M2064)= 3,"3", IF(('1 - Cover page'!$B$9-M2064)= 4,"4", IF(('1 - Cover page'!$B$9-M2064)= 5,"5", IF(('1 - Cover page'!$B$9-M2064)= 6,"6", IF(('1 - Cover page'!$B$9-M2064)= 7,"7", IF(('1 - Cover page'!$B$9-M2064)= 8,"8", IF(('1 - Cover page'!$B$9-M2064)= 9,"9", IF(('1 - Cover page'!$B$9-M2064)= 10,"10", IF(('1 - Cover page'!$B$9-M2064)= 11,"11", IF(('1 - Cover page'!$B$9-M2064)= 12,"12", IF(('1 - Cover page'!$B$9-M2064)= 13,"13", IF(('1 - Cover page'!$B$9-M2064)= 14,"14", IF(('1 - Cover page'!$B$9-M2064)= 15,"15",  ""))))))))))))))))</f>
        <v>0</v>
      </c>
      <c r="Z2064" t="str">
        <f>IF(('1 - Cover page'!$B$9-I2064)=0,"0", IF(('1 - Cover page'!$B$9-I2064)= 1,"1", IF(('1 - Cover page'!$B$9-I2064)= 2,"2", IF(('1 - Cover page'!$B$9-I2064)= 3,"3", IF(('1 - Cover page'!$B$9-I2064)= 4,"4", IF(('1 - Cover page'!$B$9-I2064)= 5,"5", IF(('1 - Cover page'!$B$9-I2064)= 6,"6", IF(('1 - Cover page'!$B$9-I2064)= 7,"7", IF(('1 - Cover page'!$B$9-I2064)= 8,"8", IF(('1 - Cover page'!$B$9-I2064)= 9,"9", IF(('1 - Cover page'!$B$9-I2064)= 10,"10", IF(('1 - Cover page'!$B$9-I2064)= 11,"11", IF(('1 - Cover page'!$B$9-I2064)= 12,"12", IF(('1 - Cover page'!$B$9-I2064)= 13,"13", IF(('1 - Cover page'!$B$9-I2064)= 14,"14", IF(('1 - Cover page'!$B$9-I2064)= 15,"15",  ""))))))))))))))))</f>
        <v>0</v>
      </c>
      <c r="AA2064" t="e">
        <f>VLOOKUP(E2064,'Age group'!$A$2:$B$7,2,TRUE)</f>
        <v>#N/A</v>
      </c>
    </row>
    <row r="2065" spans="1:27" ht="12.75" x14ac:dyDescent="0.2">
      <c r="A2065" s="30">
        <v>2062</v>
      </c>
      <c r="B2065" s="31"/>
      <c r="C2065" s="31"/>
      <c r="D2065" s="32"/>
      <c r="E2065" s="104"/>
      <c r="F2065" s="31"/>
      <c r="G2065" s="31"/>
      <c r="H2065" s="33"/>
      <c r="I2065" s="16"/>
      <c r="J2065" s="34"/>
      <c r="K2065" s="34"/>
      <c r="L2065" s="35"/>
      <c r="M2065" s="36"/>
      <c r="N2065" s="37"/>
      <c r="O2065" s="37"/>
      <c r="P2065" s="37"/>
      <c r="Q2065" s="38"/>
      <c r="R2065" s="38"/>
      <c r="S2065" s="37"/>
      <c r="T2065" s="39"/>
      <c r="U2065" s="39"/>
      <c r="V2065" s="40"/>
      <c r="X2065" t="str">
        <f>IF(('1 - Cover page'!$B$9-M2065)&lt;6,"&lt;=5 Days","&gt;5 Days")</f>
        <v>&lt;=5 Days</v>
      </c>
      <c r="Y2065" t="str">
        <f>IF(('1 - Cover page'!$B$9-M2065)=0,"0", IF(('1 - Cover page'!$B$9-M2065)= 1,"1", IF(('1 - Cover page'!$B$9-M2065)= 2,"2", IF(('1 - Cover page'!$B$9-M2065)= 3,"3", IF(('1 - Cover page'!$B$9-M2065)= 4,"4", IF(('1 - Cover page'!$B$9-M2065)= 5,"5", IF(('1 - Cover page'!$B$9-M2065)= 6,"6", IF(('1 - Cover page'!$B$9-M2065)= 7,"7", IF(('1 - Cover page'!$B$9-M2065)= 8,"8", IF(('1 - Cover page'!$B$9-M2065)= 9,"9", IF(('1 - Cover page'!$B$9-M2065)= 10,"10", IF(('1 - Cover page'!$B$9-M2065)= 11,"11", IF(('1 - Cover page'!$B$9-M2065)= 12,"12", IF(('1 - Cover page'!$B$9-M2065)= 13,"13", IF(('1 - Cover page'!$B$9-M2065)= 14,"14", IF(('1 - Cover page'!$B$9-M2065)= 15,"15",  ""))))))))))))))))</f>
        <v>0</v>
      </c>
      <c r="Z2065" t="str">
        <f>IF(('1 - Cover page'!$B$9-I2065)=0,"0", IF(('1 - Cover page'!$B$9-I2065)= 1,"1", IF(('1 - Cover page'!$B$9-I2065)= 2,"2", IF(('1 - Cover page'!$B$9-I2065)= 3,"3", IF(('1 - Cover page'!$B$9-I2065)= 4,"4", IF(('1 - Cover page'!$B$9-I2065)= 5,"5", IF(('1 - Cover page'!$B$9-I2065)= 6,"6", IF(('1 - Cover page'!$B$9-I2065)= 7,"7", IF(('1 - Cover page'!$B$9-I2065)= 8,"8", IF(('1 - Cover page'!$B$9-I2065)= 9,"9", IF(('1 - Cover page'!$B$9-I2065)= 10,"10", IF(('1 - Cover page'!$B$9-I2065)= 11,"11", IF(('1 - Cover page'!$B$9-I2065)= 12,"12", IF(('1 - Cover page'!$B$9-I2065)= 13,"13", IF(('1 - Cover page'!$B$9-I2065)= 14,"14", IF(('1 - Cover page'!$B$9-I2065)= 15,"15",  ""))))))))))))))))</f>
        <v>0</v>
      </c>
      <c r="AA2065" t="e">
        <f>VLOOKUP(E2065,'Age group'!$A$2:$B$7,2,TRUE)</f>
        <v>#N/A</v>
      </c>
    </row>
    <row r="2066" spans="1:27" ht="12.75" x14ac:dyDescent="0.2">
      <c r="A2066" s="30">
        <v>2063</v>
      </c>
      <c r="B2066" s="31"/>
      <c r="C2066" s="31"/>
      <c r="D2066" s="32"/>
      <c r="E2066" s="104"/>
      <c r="F2066" s="31"/>
      <c r="G2066" s="31"/>
      <c r="H2066" s="33"/>
      <c r="I2066" s="16"/>
      <c r="J2066" s="34"/>
      <c r="K2066" s="34"/>
      <c r="L2066" s="35"/>
      <c r="M2066" s="36"/>
      <c r="N2066" s="37"/>
      <c r="O2066" s="37"/>
      <c r="P2066" s="37"/>
      <c r="Q2066" s="38"/>
      <c r="R2066" s="38"/>
      <c r="S2066" s="37"/>
      <c r="T2066" s="39"/>
      <c r="U2066" s="39"/>
      <c r="V2066" s="40"/>
      <c r="X2066" t="str">
        <f>IF(('1 - Cover page'!$B$9-M2066)&lt;6,"&lt;=5 Days","&gt;5 Days")</f>
        <v>&lt;=5 Days</v>
      </c>
      <c r="Y2066" t="str">
        <f>IF(('1 - Cover page'!$B$9-M2066)=0,"0", IF(('1 - Cover page'!$B$9-M2066)= 1,"1", IF(('1 - Cover page'!$B$9-M2066)= 2,"2", IF(('1 - Cover page'!$B$9-M2066)= 3,"3", IF(('1 - Cover page'!$B$9-M2066)= 4,"4", IF(('1 - Cover page'!$B$9-M2066)= 5,"5", IF(('1 - Cover page'!$B$9-M2066)= 6,"6", IF(('1 - Cover page'!$B$9-M2066)= 7,"7", IF(('1 - Cover page'!$B$9-M2066)= 8,"8", IF(('1 - Cover page'!$B$9-M2066)= 9,"9", IF(('1 - Cover page'!$B$9-M2066)= 10,"10", IF(('1 - Cover page'!$B$9-M2066)= 11,"11", IF(('1 - Cover page'!$B$9-M2066)= 12,"12", IF(('1 - Cover page'!$B$9-M2066)= 13,"13", IF(('1 - Cover page'!$B$9-M2066)= 14,"14", IF(('1 - Cover page'!$B$9-M2066)= 15,"15",  ""))))))))))))))))</f>
        <v>0</v>
      </c>
      <c r="Z2066" t="str">
        <f>IF(('1 - Cover page'!$B$9-I2066)=0,"0", IF(('1 - Cover page'!$B$9-I2066)= 1,"1", IF(('1 - Cover page'!$B$9-I2066)= 2,"2", IF(('1 - Cover page'!$B$9-I2066)= 3,"3", IF(('1 - Cover page'!$B$9-I2066)= 4,"4", IF(('1 - Cover page'!$B$9-I2066)= 5,"5", IF(('1 - Cover page'!$B$9-I2066)= 6,"6", IF(('1 - Cover page'!$B$9-I2066)= 7,"7", IF(('1 - Cover page'!$B$9-I2066)= 8,"8", IF(('1 - Cover page'!$B$9-I2066)= 9,"9", IF(('1 - Cover page'!$B$9-I2066)= 10,"10", IF(('1 - Cover page'!$B$9-I2066)= 11,"11", IF(('1 - Cover page'!$B$9-I2066)= 12,"12", IF(('1 - Cover page'!$B$9-I2066)= 13,"13", IF(('1 - Cover page'!$B$9-I2066)= 14,"14", IF(('1 - Cover page'!$B$9-I2066)= 15,"15",  ""))))))))))))))))</f>
        <v>0</v>
      </c>
      <c r="AA2066" t="e">
        <f>VLOOKUP(E2066,'Age group'!$A$2:$B$7,2,TRUE)</f>
        <v>#N/A</v>
      </c>
    </row>
    <row r="2067" spans="1:27" ht="12.75" x14ac:dyDescent="0.2">
      <c r="A2067" s="30">
        <v>2064</v>
      </c>
      <c r="B2067" s="31"/>
      <c r="C2067" s="31"/>
      <c r="D2067" s="32"/>
      <c r="E2067" s="104"/>
      <c r="F2067" s="31"/>
      <c r="G2067" s="31"/>
      <c r="H2067" s="33"/>
      <c r="I2067" s="16"/>
      <c r="J2067" s="34"/>
      <c r="K2067" s="34"/>
      <c r="L2067" s="35"/>
      <c r="M2067" s="36"/>
      <c r="N2067" s="37"/>
      <c r="O2067" s="37"/>
      <c r="P2067" s="37"/>
      <c r="Q2067" s="38"/>
      <c r="R2067" s="38"/>
      <c r="S2067" s="37"/>
      <c r="T2067" s="39"/>
      <c r="U2067" s="39"/>
      <c r="V2067" s="40"/>
      <c r="X2067" t="str">
        <f>IF(('1 - Cover page'!$B$9-M2067)&lt;6,"&lt;=5 Days","&gt;5 Days")</f>
        <v>&lt;=5 Days</v>
      </c>
      <c r="Y2067" t="str">
        <f>IF(('1 - Cover page'!$B$9-M2067)=0,"0", IF(('1 - Cover page'!$B$9-M2067)= 1,"1", IF(('1 - Cover page'!$B$9-M2067)= 2,"2", IF(('1 - Cover page'!$B$9-M2067)= 3,"3", IF(('1 - Cover page'!$B$9-M2067)= 4,"4", IF(('1 - Cover page'!$B$9-M2067)= 5,"5", IF(('1 - Cover page'!$B$9-M2067)= 6,"6", IF(('1 - Cover page'!$B$9-M2067)= 7,"7", IF(('1 - Cover page'!$B$9-M2067)= 8,"8", IF(('1 - Cover page'!$B$9-M2067)= 9,"9", IF(('1 - Cover page'!$B$9-M2067)= 10,"10", IF(('1 - Cover page'!$B$9-M2067)= 11,"11", IF(('1 - Cover page'!$B$9-M2067)= 12,"12", IF(('1 - Cover page'!$B$9-M2067)= 13,"13", IF(('1 - Cover page'!$B$9-M2067)= 14,"14", IF(('1 - Cover page'!$B$9-M2067)= 15,"15",  ""))))))))))))))))</f>
        <v>0</v>
      </c>
      <c r="Z2067" t="str">
        <f>IF(('1 - Cover page'!$B$9-I2067)=0,"0", IF(('1 - Cover page'!$B$9-I2067)= 1,"1", IF(('1 - Cover page'!$B$9-I2067)= 2,"2", IF(('1 - Cover page'!$B$9-I2067)= 3,"3", IF(('1 - Cover page'!$B$9-I2067)= 4,"4", IF(('1 - Cover page'!$B$9-I2067)= 5,"5", IF(('1 - Cover page'!$B$9-I2067)= 6,"6", IF(('1 - Cover page'!$B$9-I2067)= 7,"7", IF(('1 - Cover page'!$B$9-I2067)= 8,"8", IF(('1 - Cover page'!$B$9-I2067)= 9,"9", IF(('1 - Cover page'!$B$9-I2067)= 10,"10", IF(('1 - Cover page'!$B$9-I2067)= 11,"11", IF(('1 - Cover page'!$B$9-I2067)= 12,"12", IF(('1 - Cover page'!$B$9-I2067)= 13,"13", IF(('1 - Cover page'!$B$9-I2067)= 14,"14", IF(('1 - Cover page'!$B$9-I2067)= 15,"15",  ""))))))))))))))))</f>
        <v>0</v>
      </c>
      <c r="AA2067" t="e">
        <f>VLOOKUP(E2067,'Age group'!$A$2:$B$7,2,TRUE)</f>
        <v>#N/A</v>
      </c>
    </row>
    <row r="2068" spans="1:27" ht="12.75" x14ac:dyDescent="0.2">
      <c r="A2068" s="30">
        <v>2065</v>
      </c>
      <c r="B2068" s="31"/>
      <c r="C2068" s="31"/>
      <c r="D2068" s="32"/>
      <c r="E2068" s="104"/>
      <c r="F2068" s="31"/>
      <c r="G2068" s="31"/>
      <c r="H2068" s="33"/>
      <c r="I2068" s="16"/>
      <c r="J2068" s="34"/>
      <c r="K2068" s="34"/>
      <c r="L2068" s="35"/>
      <c r="M2068" s="36"/>
      <c r="N2068" s="37"/>
      <c r="O2068" s="37"/>
      <c r="P2068" s="37"/>
      <c r="Q2068" s="38"/>
      <c r="R2068" s="38"/>
      <c r="S2068" s="37"/>
      <c r="T2068" s="39"/>
      <c r="U2068" s="39"/>
      <c r="V2068" s="40"/>
      <c r="X2068" t="str">
        <f>IF(('1 - Cover page'!$B$9-M2068)&lt;6,"&lt;=5 Days","&gt;5 Days")</f>
        <v>&lt;=5 Days</v>
      </c>
      <c r="Y2068" t="str">
        <f>IF(('1 - Cover page'!$B$9-M2068)=0,"0", IF(('1 - Cover page'!$B$9-M2068)= 1,"1", IF(('1 - Cover page'!$B$9-M2068)= 2,"2", IF(('1 - Cover page'!$B$9-M2068)= 3,"3", IF(('1 - Cover page'!$B$9-M2068)= 4,"4", IF(('1 - Cover page'!$B$9-M2068)= 5,"5", IF(('1 - Cover page'!$B$9-M2068)= 6,"6", IF(('1 - Cover page'!$B$9-M2068)= 7,"7", IF(('1 - Cover page'!$B$9-M2068)= 8,"8", IF(('1 - Cover page'!$B$9-M2068)= 9,"9", IF(('1 - Cover page'!$B$9-M2068)= 10,"10", IF(('1 - Cover page'!$B$9-M2068)= 11,"11", IF(('1 - Cover page'!$B$9-M2068)= 12,"12", IF(('1 - Cover page'!$B$9-M2068)= 13,"13", IF(('1 - Cover page'!$B$9-M2068)= 14,"14", IF(('1 - Cover page'!$B$9-M2068)= 15,"15",  ""))))))))))))))))</f>
        <v>0</v>
      </c>
      <c r="Z2068" t="str">
        <f>IF(('1 - Cover page'!$B$9-I2068)=0,"0", IF(('1 - Cover page'!$B$9-I2068)= 1,"1", IF(('1 - Cover page'!$B$9-I2068)= 2,"2", IF(('1 - Cover page'!$B$9-I2068)= 3,"3", IF(('1 - Cover page'!$B$9-I2068)= 4,"4", IF(('1 - Cover page'!$B$9-I2068)= 5,"5", IF(('1 - Cover page'!$B$9-I2068)= 6,"6", IF(('1 - Cover page'!$B$9-I2068)= 7,"7", IF(('1 - Cover page'!$B$9-I2068)= 8,"8", IF(('1 - Cover page'!$B$9-I2068)= 9,"9", IF(('1 - Cover page'!$B$9-I2068)= 10,"10", IF(('1 - Cover page'!$B$9-I2068)= 11,"11", IF(('1 - Cover page'!$B$9-I2068)= 12,"12", IF(('1 - Cover page'!$B$9-I2068)= 13,"13", IF(('1 - Cover page'!$B$9-I2068)= 14,"14", IF(('1 - Cover page'!$B$9-I2068)= 15,"15",  ""))))))))))))))))</f>
        <v>0</v>
      </c>
      <c r="AA2068" t="e">
        <f>VLOOKUP(E2068,'Age group'!$A$2:$B$7,2,TRUE)</f>
        <v>#N/A</v>
      </c>
    </row>
    <row r="2069" spans="1:27" ht="12.75" x14ac:dyDescent="0.2">
      <c r="A2069" s="30">
        <v>2066</v>
      </c>
      <c r="B2069" s="31"/>
      <c r="C2069" s="31"/>
      <c r="D2069" s="32"/>
      <c r="E2069" s="104"/>
      <c r="F2069" s="31"/>
      <c r="G2069" s="31"/>
      <c r="H2069" s="33"/>
      <c r="I2069" s="16"/>
      <c r="J2069" s="34"/>
      <c r="K2069" s="34"/>
      <c r="L2069" s="35"/>
      <c r="M2069" s="36"/>
      <c r="N2069" s="37"/>
      <c r="O2069" s="37"/>
      <c r="P2069" s="37"/>
      <c r="Q2069" s="38"/>
      <c r="R2069" s="38"/>
      <c r="S2069" s="37"/>
      <c r="T2069" s="39"/>
      <c r="U2069" s="39"/>
      <c r="V2069" s="40"/>
      <c r="X2069" t="str">
        <f>IF(('1 - Cover page'!$B$9-M2069)&lt;6,"&lt;=5 Days","&gt;5 Days")</f>
        <v>&lt;=5 Days</v>
      </c>
      <c r="Y2069" t="str">
        <f>IF(('1 - Cover page'!$B$9-M2069)=0,"0", IF(('1 - Cover page'!$B$9-M2069)= 1,"1", IF(('1 - Cover page'!$B$9-M2069)= 2,"2", IF(('1 - Cover page'!$B$9-M2069)= 3,"3", IF(('1 - Cover page'!$B$9-M2069)= 4,"4", IF(('1 - Cover page'!$B$9-M2069)= 5,"5", IF(('1 - Cover page'!$B$9-M2069)= 6,"6", IF(('1 - Cover page'!$B$9-M2069)= 7,"7", IF(('1 - Cover page'!$B$9-M2069)= 8,"8", IF(('1 - Cover page'!$B$9-M2069)= 9,"9", IF(('1 - Cover page'!$B$9-M2069)= 10,"10", IF(('1 - Cover page'!$B$9-M2069)= 11,"11", IF(('1 - Cover page'!$B$9-M2069)= 12,"12", IF(('1 - Cover page'!$B$9-M2069)= 13,"13", IF(('1 - Cover page'!$B$9-M2069)= 14,"14", IF(('1 - Cover page'!$B$9-M2069)= 15,"15",  ""))))))))))))))))</f>
        <v>0</v>
      </c>
      <c r="Z2069" t="str">
        <f>IF(('1 - Cover page'!$B$9-I2069)=0,"0", IF(('1 - Cover page'!$B$9-I2069)= 1,"1", IF(('1 - Cover page'!$B$9-I2069)= 2,"2", IF(('1 - Cover page'!$B$9-I2069)= 3,"3", IF(('1 - Cover page'!$B$9-I2069)= 4,"4", IF(('1 - Cover page'!$B$9-I2069)= 5,"5", IF(('1 - Cover page'!$B$9-I2069)= 6,"6", IF(('1 - Cover page'!$B$9-I2069)= 7,"7", IF(('1 - Cover page'!$B$9-I2069)= 8,"8", IF(('1 - Cover page'!$B$9-I2069)= 9,"9", IF(('1 - Cover page'!$B$9-I2069)= 10,"10", IF(('1 - Cover page'!$B$9-I2069)= 11,"11", IF(('1 - Cover page'!$B$9-I2069)= 12,"12", IF(('1 - Cover page'!$B$9-I2069)= 13,"13", IF(('1 - Cover page'!$B$9-I2069)= 14,"14", IF(('1 - Cover page'!$B$9-I2069)= 15,"15",  ""))))))))))))))))</f>
        <v>0</v>
      </c>
      <c r="AA2069" t="e">
        <f>VLOOKUP(E2069,'Age group'!$A$2:$B$7,2,TRUE)</f>
        <v>#N/A</v>
      </c>
    </row>
    <row r="2070" spans="1:27" ht="12.75" x14ac:dyDescent="0.2">
      <c r="A2070" s="30">
        <v>2067</v>
      </c>
      <c r="B2070" s="31"/>
      <c r="C2070" s="31"/>
      <c r="D2070" s="32"/>
      <c r="E2070" s="104"/>
      <c r="F2070" s="31"/>
      <c r="G2070" s="31"/>
      <c r="H2070" s="33"/>
      <c r="I2070" s="16"/>
      <c r="J2070" s="34"/>
      <c r="K2070" s="34"/>
      <c r="L2070" s="35"/>
      <c r="M2070" s="36"/>
      <c r="N2070" s="37"/>
      <c r="O2070" s="37"/>
      <c r="P2070" s="37"/>
      <c r="Q2070" s="38"/>
      <c r="R2070" s="38"/>
      <c r="S2070" s="37"/>
      <c r="T2070" s="39"/>
      <c r="U2070" s="39"/>
      <c r="V2070" s="40"/>
      <c r="X2070" t="str">
        <f>IF(('1 - Cover page'!$B$9-M2070)&lt;6,"&lt;=5 Days","&gt;5 Days")</f>
        <v>&lt;=5 Days</v>
      </c>
      <c r="Y2070" t="str">
        <f>IF(('1 - Cover page'!$B$9-M2070)=0,"0", IF(('1 - Cover page'!$B$9-M2070)= 1,"1", IF(('1 - Cover page'!$B$9-M2070)= 2,"2", IF(('1 - Cover page'!$B$9-M2070)= 3,"3", IF(('1 - Cover page'!$B$9-M2070)= 4,"4", IF(('1 - Cover page'!$B$9-M2070)= 5,"5", IF(('1 - Cover page'!$B$9-M2070)= 6,"6", IF(('1 - Cover page'!$B$9-M2070)= 7,"7", IF(('1 - Cover page'!$B$9-M2070)= 8,"8", IF(('1 - Cover page'!$B$9-M2070)= 9,"9", IF(('1 - Cover page'!$B$9-M2070)= 10,"10", IF(('1 - Cover page'!$B$9-M2070)= 11,"11", IF(('1 - Cover page'!$B$9-M2070)= 12,"12", IF(('1 - Cover page'!$B$9-M2070)= 13,"13", IF(('1 - Cover page'!$B$9-M2070)= 14,"14", IF(('1 - Cover page'!$B$9-M2070)= 15,"15",  ""))))))))))))))))</f>
        <v>0</v>
      </c>
      <c r="Z2070" t="str">
        <f>IF(('1 - Cover page'!$B$9-I2070)=0,"0", IF(('1 - Cover page'!$B$9-I2070)= 1,"1", IF(('1 - Cover page'!$B$9-I2070)= 2,"2", IF(('1 - Cover page'!$B$9-I2070)= 3,"3", IF(('1 - Cover page'!$B$9-I2070)= 4,"4", IF(('1 - Cover page'!$B$9-I2070)= 5,"5", IF(('1 - Cover page'!$B$9-I2070)= 6,"6", IF(('1 - Cover page'!$B$9-I2070)= 7,"7", IF(('1 - Cover page'!$B$9-I2070)= 8,"8", IF(('1 - Cover page'!$B$9-I2070)= 9,"9", IF(('1 - Cover page'!$B$9-I2070)= 10,"10", IF(('1 - Cover page'!$B$9-I2070)= 11,"11", IF(('1 - Cover page'!$B$9-I2070)= 12,"12", IF(('1 - Cover page'!$B$9-I2070)= 13,"13", IF(('1 - Cover page'!$B$9-I2070)= 14,"14", IF(('1 - Cover page'!$B$9-I2070)= 15,"15",  ""))))))))))))))))</f>
        <v>0</v>
      </c>
      <c r="AA2070" t="e">
        <f>VLOOKUP(E2070,'Age group'!$A$2:$B$7,2,TRUE)</f>
        <v>#N/A</v>
      </c>
    </row>
    <row r="2071" spans="1:27" ht="12.75" x14ac:dyDescent="0.2">
      <c r="A2071" s="30">
        <v>2068</v>
      </c>
      <c r="B2071" s="31"/>
      <c r="C2071" s="31"/>
      <c r="D2071" s="32"/>
      <c r="E2071" s="104"/>
      <c r="F2071" s="31"/>
      <c r="G2071" s="31"/>
      <c r="H2071" s="33"/>
      <c r="I2071" s="16"/>
      <c r="J2071" s="34"/>
      <c r="K2071" s="34"/>
      <c r="L2071" s="35"/>
      <c r="M2071" s="36"/>
      <c r="N2071" s="37"/>
      <c r="O2071" s="37"/>
      <c r="P2071" s="37"/>
      <c r="Q2071" s="38"/>
      <c r="R2071" s="38"/>
      <c r="S2071" s="37"/>
      <c r="T2071" s="39"/>
      <c r="U2071" s="39"/>
      <c r="V2071" s="40"/>
      <c r="X2071" t="str">
        <f>IF(('1 - Cover page'!$B$9-M2071)&lt;6,"&lt;=5 Days","&gt;5 Days")</f>
        <v>&lt;=5 Days</v>
      </c>
      <c r="Y2071" t="str">
        <f>IF(('1 - Cover page'!$B$9-M2071)=0,"0", IF(('1 - Cover page'!$B$9-M2071)= 1,"1", IF(('1 - Cover page'!$B$9-M2071)= 2,"2", IF(('1 - Cover page'!$B$9-M2071)= 3,"3", IF(('1 - Cover page'!$B$9-M2071)= 4,"4", IF(('1 - Cover page'!$B$9-M2071)= 5,"5", IF(('1 - Cover page'!$B$9-M2071)= 6,"6", IF(('1 - Cover page'!$B$9-M2071)= 7,"7", IF(('1 - Cover page'!$B$9-M2071)= 8,"8", IF(('1 - Cover page'!$B$9-M2071)= 9,"9", IF(('1 - Cover page'!$B$9-M2071)= 10,"10", IF(('1 - Cover page'!$B$9-M2071)= 11,"11", IF(('1 - Cover page'!$B$9-M2071)= 12,"12", IF(('1 - Cover page'!$B$9-M2071)= 13,"13", IF(('1 - Cover page'!$B$9-M2071)= 14,"14", IF(('1 - Cover page'!$B$9-M2071)= 15,"15",  ""))))))))))))))))</f>
        <v>0</v>
      </c>
      <c r="Z2071" t="str">
        <f>IF(('1 - Cover page'!$B$9-I2071)=0,"0", IF(('1 - Cover page'!$B$9-I2071)= 1,"1", IF(('1 - Cover page'!$B$9-I2071)= 2,"2", IF(('1 - Cover page'!$B$9-I2071)= 3,"3", IF(('1 - Cover page'!$B$9-I2071)= 4,"4", IF(('1 - Cover page'!$B$9-I2071)= 5,"5", IF(('1 - Cover page'!$B$9-I2071)= 6,"6", IF(('1 - Cover page'!$B$9-I2071)= 7,"7", IF(('1 - Cover page'!$B$9-I2071)= 8,"8", IF(('1 - Cover page'!$B$9-I2071)= 9,"9", IF(('1 - Cover page'!$B$9-I2071)= 10,"10", IF(('1 - Cover page'!$B$9-I2071)= 11,"11", IF(('1 - Cover page'!$B$9-I2071)= 12,"12", IF(('1 - Cover page'!$B$9-I2071)= 13,"13", IF(('1 - Cover page'!$B$9-I2071)= 14,"14", IF(('1 - Cover page'!$B$9-I2071)= 15,"15",  ""))))))))))))))))</f>
        <v>0</v>
      </c>
      <c r="AA2071" t="e">
        <f>VLOOKUP(E2071,'Age group'!$A$2:$B$7,2,TRUE)</f>
        <v>#N/A</v>
      </c>
    </row>
    <row r="2072" spans="1:27" ht="12.75" x14ac:dyDescent="0.2">
      <c r="A2072" s="30">
        <v>2069</v>
      </c>
      <c r="B2072" s="31"/>
      <c r="C2072" s="31"/>
      <c r="D2072" s="32"/>
      <c r="E2072" s="104"/>
      <c r="F2072" s="31"/>
      <c r="G2072" s="31"/>
      <c r="H2072" s="33"/>
      <c r="I2072" s="16"/>
      <c r="J2072" s="34"/>
      <c r="K2072" s="34"/>
      <c r="L2072" s="35"/>
      <c r="M2072" s="36"/>
      <c r="N2072" s="37"/>
      <c r="O2072" s="37"/>
      <c r="P2072" s="37"/>
      <c r="Q2072" s="38"/>
      <c r="R2072" s="38"/>
      <c r="S2072" s="37"/>
      <c r="T2072" s="39"/>
      <c r="U2072" s="39"/>
      <c r="V2072" s="40"/>
      <c r="X2072" t="str">
        <f>IF(('1 - Cover page'!$B$9-M2072)&lt;6,"&lt;=5 Days","&gt;5 Days")</f>
        <v>&lt;=5 Days</v>
      </c>
      <c r="Y2072" t="str">
        <f>IF(('1 - Cover page'!$B$9-M2072)=0,"0", IF(('1 - Cover page'!$B$9-M2072)= 1,"1", IF(('1 - Cover page'!$B$9-M2072)= 2,"2", IF(('1 - Cover page'!$B$9-M2072)= 3,"3", IF(('1 - Cover page'!$B$9-M2072)= 4,"4", IF(('1 - Cover page'!$B$9-M2072)= 5,"5", IF(('1 - Cover page'!$B$9-M2072)= 6,"6", IF(('1 - Cover page'!$B$9-M2072)= 7,"7", IF(('1 - Cover page'!$B$9-M2072)= 8,"8", IF(('1 - Cover page'!$B$9-M2072)= 9,"9", IF(('1 - Cover page'!$B$9-M2072)= 10,"10", IF(('1 - Cover page'!$B$9-M2072)= 11,"11", IF(('1 - Cover page'!$B$9-M2072)= 12,"12", IF(('1 - Cover page'!$B$9-M2072)= 13,"13", IF(('1 - Cover page'!$B$9-M2072)= 14,"14", IF(('1 - Cover page'!$B$9-M2072)= 15,"15",  ""))))))))))))))))</f>
        <v>0</v>
      </c>
      <c r="Z2072" t="str">
        <f>IF(('1 - Cover page'!$B$9-I2072)=0,"0", IF(('1 - Cover page'!$B$9-I2072)= 1,"1", IF(('1 - Cover page'!$B$9-I2072)= 2,"2", IF(('1 - Cover page'!$B$9-I2072)= 3,"3", IF(('1 - Cover page'!$B$9-I2072)= 4,"4", IF(('1 - Cover page'!$B$9-I2072)= 5,"5", IF(('1 - Cover page'!$B$9-I2072)= 6,"6", IF(('1 - Cover page'!$B$9-I2072)= 7,"7", IF(('1 - Cover page'!$B$9-I2072)= 8,"8", IF(('1 - Cover page'!$B$9-I2072)= 9,"9", IF(('1 - Cover page'!$B$9-I2072)= 10,"10", IF(('1 - Cover page'!$B$9-I2072)= 11,"11", IF(('1 - Cover page'!$B$9-I2072)= 12,"12", IF(('1 - Cover page'!$B$9-I2072)= 13,"13", IF(('1 - Cover page'!$B$9-I2072)= 14,"14", IF(('1 - Cover page'!$B$9-I2072)= 15,"15",  ""))))))))))))))))</f>
        <v>0</v>
      </c>
      <c r="AA2072" t="e">
        <f>VLOOKUP(E2072,'Age group'!$A$2:$B$7,2,TRUE)</f>
        <v>#N/A</v>
      </c>
    </row>
    <row r="2073" spans="1:27" ht="12.75" x14ac:dyDescent="0.2">
      <c r="A2073" s="30">
        <v>2070</v>
      </c>
      <c r="B2073" s="31"/>
      <c r="C2073" s="31"/>
      <c r="D2073" s="32"/>
      <c r="E2073" s="104"/>
      <c r="F2073" s="31"/>
      <c r="G2073" s="31"/>
      <c r="H2073" s="33"/>
      <c r="I2073" s="16"/>
      <c r="J2073" s="34"/>
      <c r="K2073" s="34"/>
      <c r="L2073" s="35"/>
      <c r="M2073" s="36"/>
      <c r="N2073" s="37"/>
      <c r="O2073" s="37"/>
      <c r="P2073" s="37"/>
      <c r="Q2073" s="38"/>
      <c r="R2073" s="38"/>
      <c r="S2073" s="37"/>
      <c r="T2073" s="39"/>
      <c r="U2073" s="39"/>
      <c r="V2073" s="40"/>
      <c r="X2073" t="str">
        <f>IF(('1 - Cover page'!$B$9-M2073)&lt;6,"&lt;=5 Days","&gt;5 Days")</f>
        <v>&lt;=5 Days</v>
      </c>
      <c r="Y2073" t="str">
        <f>IF(('1 - Cover page'!$B$9-M2073)=0,"0", IF(('1 - Cover page'!$B$9-M2073)= 1,"1", IF(('1 - Cover page'!$B$9-M2073)= 2,"2", IF(('1 - Cover page'!$B$9-M2073)= 3,"3", IF(('1 - Cover page'!$B$9-M2073)= 4,"4", IF(('1 - Cover page'!$B$9-M2073)= 5,"5", IF(('1 - Cover page'!$B$9-M2073)= 6,"6", IF(('1 - Cover page'!$B$9-M2073)= 7,"7", IF(('1 - Cover page'!$B$9-M2073)= 8,"8", IF(('1 - Cover page'!$B$9-M2073)= 9,"9", IF(('1 - Cover page'!$B$9-M2073)= 10,"10", IF(('1 - Cover page'!$B$9-M2073)= 11,"11", IF(('1 - Cover page'!$B$9-M2073)= 12,"12", IF(('1 - Cover page'!$B$9-M2073)= 13,"13", IF(('1 - Cover page'!$B$9-M2073)= 14,"14", IF(('1 - Cover page'!$B$9-M2073)= 15,"15",  ""))))))))))))))))</f>
        <v>0</v>
      </c>
      <c r="Z2073" t="str">
        <f>IF(('1 - Cover page'!$B$9-I2073)=0,"0", IF(('1 - Cover page'!$B$9-I2073)= 1,"1", IF(('1 - Cover page'!$B$9-I2073)= 2,"2", IF(('1 - Cover page'!$B$9-I2073)= 3,"3", IF(('1 - Cover page'!$B$9-I2073)= 4,"4", IF(('1 - Cover page'!$B$9-I2073)= 5,"5", IF(('1 - Cover page'!$B$9-I2073)= 6,"6", IF(('1 - Cover page'!$B$9-I2073)= 7,"7", IF(('1 - Cover page'!$B$9-I2073)= 8,"8", IF(('1 - Cover page'!$B$9-I2073)= 9,"9", IF(('1 - Cover page'!$B$9-I2073)= 10,"10", IF(('1 - Cover page'!$B$9-I2073)= 11,"11", IF(('1 - Cover page'!$B$9-I2073)= 12,"12", IF(('1 - Cover page'!$B$9-I2073)= 13,"13", IF(('1 - Cover page'!$B$9-I2073)= 14,"14", IF(('1 - Cover page'!$B$9-I2073)= 15,"15",  ""))))))))))))))))</f>
        <v>0</v>
      </c>
      <c r="AA2073" t="e">
        <f>VLOOKUP(E2073,'Age group'!$A$2:$B$7,2,TRUE)</f>
        <v>#N/A</v>
      </c>
    </row>
    <row r="2074" spans="1:27" ht="12.75" x14ac:dyDescent="0.2">
      <c r="A2074" s="30">
        <v>2071</v>
      </c>
      <c r="B2074" s="31"/>
      <c r="C2074" s="31"/>
      <c r="D2074" s="32"/>
      <c r="E2074" s="104"/>
      <c r="F2074" s="31"/>
      <c r="G2074" s="31"/>
      <c r="H2074" s="33"/>
      <c r="I2074" s="16"/>
      <c r="J2074" s="34"/>
      <c r="K2074" s="34"/>
      <c r="L2074" s="35"/>
      <c r="M2074" s="36"/>
      <c r="N2074" s="37"/>
      <c r="O2074" s="37"/>
      <c r="P2074" s="37"/>
      <c r="Q2074" s="38"/>
      <c r="R2074" s="38"/>
      <c r="S2074" s="37"/>
      <c r="T2074" s="39"/>
      <c r="U2074" s="39"/>
      <c r="V2074" s="40"/>
      <c r="X2074" t="str">
        <f>IF(('1 - Cover page'!$B$9-M2074)&lt;6,"&lt;=5 Days","&gt;5 Days")</f>
        <v>&lt;=5 Days</v>
      </c>
      <c r="Y2074" t="str">
        <f>IF(('1 - Cover page'!$B$9-M2074)=0,"0", IF(('1 - Cover page'!$B$9-M2074)= 1,"1", IF(('1 - Cover page'!$B$9-M2074)= 2,"2", IF(('1 - Cover page'!$B$9-M2074)= 3,"3", IF(('1 - Cover page'!$B$9-M2074)= 4,"4", IF(('1 - Cover page'!$B$9-M2074)= 5,"5", IF(('1 - Cover page'!$B$9-M2074)= 6,"6", IF(('1 - Cover page'!$B$9-M2074)= 7,"7", IF(('1 - Cover page'!$B$9-M2074)= 8,"8", IF(('1 - Cover page'!$B$9-M2074)= 9,"9", IF(('1 - Cover page'!$B$9-M2074)= 10,"10", IF(('1 - Cover page'!$B$9-M2074)= 11,"11", IF(('1 - Cover page'!$B$9-M2074)= 12,"12", IF(('1 - Cover page'!$B$9-M2074)= 13,"13", IF(('1 - Cover page'!$B$9-M2074)= 14,"14", IF(('1 - Cover page'!$B$9-M2074)= 15,"15",  ""))))))))))))))))</f>
        <v>0</v>
      </c>
      <c r="Z2074" t="str">
        <f>IF(('1 - Cover page'!$B$9-I2074)=0,"0", IF(('1 - Cover page'!$B$9-I2074)= 1,"1", IF(('1 - Cover page'!$B$9-I2074)= 2,"2", IF(('1 - Cover page'!$B$9-I2074)= 3,"3", IF(('1 - Cover page'!$B$9-I2074)= 4,"4", IF(('1 - Cover page'!$B$9-I2074)= 5,"5", IF(('1 - Cover page'!$B$9-I2074)= 6,"6", IF(('1 - Cover page'!$B$9-I2074)= 7,"7", IF(('1 - Cover page'!$B$9-I2074)= 8,"8", IF(('1 - Cover page'!$B$9-I2074)= 9,"9", IF(('1 - Cover page'!$B$9-I2074)= 10,"10", IF(('1 - Cover page'!$B$9-I2074)= 11,"11", IF(('1 - Cover page'!$B$9-I2074)= 12,"12", IF(('1 - Cover page'!$B$9-I2074)= 13,"13", IF(('1 - Cover page'!$B$9-I2074)= 14,"14", IF(('1 - Cover page'!$B$9-I2074)= 15,"15",  ""))))))))))))))))</f>
        <v>0</v>
      </c>
      <c r="AA2074" t="e">
        <f>VLOOKUP(E2074,'Age group'!$A$2:$B$7,2,TRUE)</f>
        <v>#N/A</v>
      </c>
    </row>
    <row r="2075" spans="1:27" ht="12.75" x14ac:dyDescent="0.2">
      <c r="A2075" s="30">
        <v>2072</v>
      </c>
      <c r="B2075" s="31"/>
      <c r="C2075" s="31"/>
      <c r="D2075" s="32"/>
      <c r="E2075" s="104"/>
      <c r="F2075" s="31"/>
      <c r="G2075" s="31"/>
      <c r="H2075" s="33"/>
      <c r="I2075" s="16"/>
      <c r="J2075" s="34"/>
      <c r="K2075" s="34"/>
      <c r="L2075" s="35"/>
      <c r="M2075" s="36"/>
      <c r="N2075" s="37"/>
      <c r="O2075" s="37"/>
      <c r="P2075" s="37"/>
      <c r="Q2075" s="38"/>
      <c r="R2075" s="38"/>
      <c r="S2075" s="37"/>
      <c r="T2075" s="39"/>
      <c r="U2075" s="39"/>
      <c r="V2075" s="40"/>
      <c r="X2075" t="str">
        <f>IF(('1 - Cover page'!$B$9-M2075)&lt;6,"&lt;=5 Days","&gt;5 Days")</f>
        <v>&lt;=5 Days</v>
      </c>
      <c r="Y2075" t="str">
        <f>IF(('1 - Cover page'!$B$9-M2075)=0,"0", IF(('1 - Cover page'!$B$9-M2075)= 1,"1", IF(('1 - Cover page'!$B$9-M2075)= 2,"2", IF(('1 - Cover page'!$B$9-M2075)= 3,"3", IF(('1 - Cover page'!$B$9-M2075)= 4,"4", IF(('1 - Cover page'!$B$9-M2075)= 5,"5", IF(('1 - Cover page'!$B$9-M2075)= 6,"6", IF(('1 - Cover page'!$B$9-M2075)= 7,"7", IF(('1 - Cover page'!$B$9-M2075)= 8,"8", IF(('1 - Cover page'!$B$9-M2075)= 9,"9", IF(('1 - Cover page'!$B$9-M2075)= 10,"10", IF(('1 - Cover page'!$B$9-M2075)= 11,"11", IF(('1 - Cover page'!$B$9-M2075)= 12,"12", IF(('1 - Cover page'!$B$9-M2075)= 13,"13", IF(('1 - Cover page'!$B$9-M2075)= 14,"14", IF(('1 - Cover page'!$B$9-M2075)= 15,"15",  ""))))))))))))))))</f>
        <v>0</v>
      </c>
      <c r="Z2075" t="str">
        <f>IF(('1 - Cover page'!$B$9-I2075)=0,"0", IF(('1 - Cover page'!$B$9-I2075)= 1,"1", IF(('1 - Cover page'!$B$9-I2075)= 2,"2", IF(('1 - Cover page'!$B$9-I2075)= 3,"3", IF(('1 - Cover page'!$B$9-I2075)= 4,"4", IF(('1 - Cover page'!$B$9-I2075)= 5,"5", IF(('1 - Cover page'!$B$9-I2075)= 6,"6", IF(('1 - Cover page'!$B$9-I2075)= 7,"7", IF(('1 - Cover page'!$B$9-I2075)= 8,"8", IF(('1 - Cover page'!$B$9-I2075)= 9,"9", IF(('1 - Cover page'!$B$9-I2075)= 10,"10", IF(('1 - Cover page'!$B$9-I2075)= 11,"11", IF(('1 - Cover page'!$B$9-I2075)= 12,"12", IF(('1 - Cover page'!$B$9-I2075)= 13,"13", IF(('1 - Cover page'!$B$9-I2075)= 14,"14", IF(('1 - Cover page'!$B$9-I2075)= 15,"15",  ""))))))))))))))))</f>
        <v>0</v>
      </c>
      <c r="AA2075" t="e">
        <f>VLOOKUP(E2075,'Age group'!$A$2:$B$7,2,TRUE)</f>
        <v>#N/A</v>
      </c>
    </row>
    <row r="2076" spans="1:27" ht="12.75" x14ac:dyDescent="0.2">
      <c r="A2076" s="30">
        <v>2073</v>
      </c>
      <c r="B2076" s="31"/>
      <c r="C2076" s="31"/>
      <c r="D2076" s="32"/>
      <c r="E2076" s="104"/>
      <c r="F2076" s="31"/>
      <c r="G2076" s="31"/>
      <c r="H2076" s="33"/>
      <c r="I2076" s="16"/>
      <c r="J2076" s="34"/>
      <c r="K2076" s="34"/>
      <c r="L2076" s="35"/>
      <c r="M2076" s="36"/>
      <c r="N2076" s="37"/>
      <c r="O2076" s="37"/>
      <c r="P2076" s="37"/>
      <c r="Q2076" s="38"/>
      <c r="R2076" s="38"/>
      <c r="S2076" s="37"/>
      <c r="T2076" s="39"/>
      <c r="U2076" s="39"/>
      <c r="V2076" s="40"/>
      <c r="X2076" t="str">
        <f>IF(('1 - Cover page'!$B$9-M2076)&lt;6,"&lt;=5 Days","&gt;5 Days")</f>
        <v>&lt;=5 Days</v>
      </c>
      <c r="Y2076" t="str">
        <f>IF(('1 - Cover page'!$B$9-M2076)=0,"0", IF(('1 - Cover page'!$B$9-M2076)= 1,"1", IF(('1 - Cover page'!$B$9-M2076)= 2,"2", IF(('1 - Cover page'!$B$9-M2076)= 3,"3", IF(('1 - Cover page'!$B$9-M2076)= 4,"4", IF(('1 - Cover page'!$B$9-M2076)= 5,"5", IF(('1 - Cover page'!$B$9-M2076)= 6,"6", IF(('1 - Cover page'!$B$9-M2076)= 7,"7", IF(('1 - Cover page'!$B$9-M2076)= 8,"8", IF(('1 - Cover page'!$B$9-M2076)= 9,"9", IF(('1 - Cover page'!$B$9-M2076)= 10,"10", IF(('1 - Cover page'!$B$9-M2076)= 11,"11", IF(('1 - Cover page'!$B$9-M2076)= 12,"12", IF(('1 - Cover page'!$B$9-M2076)= 13,"13", IF(('1 - Cover page'!$B$9-M2076)= 14,"14", IF(('1 - Cover page'!$B$9-M2076)= 15,"15",  ""))))))))))))))))</f>
        <v>0</v>
      </c>
      <c r="Z2076" t="str">
        <f>IF(('1 - Cover page'!$B$9-I2076)=0,"0", IF(('1 - Cover page'!$B$9-I2076)= 1,"1", IF(('1 - Cover page'!$B$9-I2076)= 2,"2", IF(('1 - Cover page'!$B$9-I2076)= 3,"3", IF(('1 - Cover page'!$B$9-I2076)= 4,"4", IF(('1 - Cover page'!$B$9-I2076)= 5,"5", IF(('1 - Cover page'!$B$9-I2076)= 6,"6", IF(('1 - Cover page'!$B$9-I2076)= 7,"7", IF(('1 - Cover page'!$B$9-I2076)= 8,"8", IF(('1 - Cover page'!$B$9-I2076)= 9,"9", IF(('1 - Cover page'!$B$9-I2076)= 10,"10", IF(('1 - Cover page'!$B$9-I2076)= 11,"11", IF(('1 - Cover page'!$B$9-I2076)= 12,"12", IF(('1 - Cover page'!$B$9-I2076)= 13,"13", IF(('1 - Cover page'!$B$9-I2076)= 14,"14", IF(('1 - Cover page'!$B$9-I2076)= 15,"15",  ""))))))))))))))))</f>
        <v>0</v>
      </c>
      <c r="AA2076" t="e">
        <f>VLOOKUP(E2076,'Age group'!$A$2:$B$7,2,TRUE)</f>
        <v>#N/A</v>
      </c>
    </row>
    <row r="2077" spans="1:27" ht="12.75" x14ac:dyDescent="0.2">
      <c r="A2077" s="30">
        <v>2074</v>
      </c>
      <c r="B2077" s="31"/>
      <c r="C2077" s="31"/>
      <c r="D2077" s="32"/>
      <c r="E2077" s="104"/>
      <c r="F2077" s="31"/>
      <c r="G2077" s="31"/>
      <c r="H2077" s="33"/>
      <c r="I2077" s="16"/>
      <c r="J2077" s="34"/>
      <c r="K2077" s="34"/>
      <c r="L2077" s="35"/>
      <c r="M2077" s="36"/>
      <c r="N2077" s="37"/>
      <c r="O2077" s="37"/>
      <c r="P2077" s="37"/>
      <c r="Q2077" s="38"/>
      <c r="R2077" s="38"/>
      <c r="S2077" s="37"/>
      <c r="T2077" s="39"/>
      <c r="U2077" s="39"/>
      <c r="V2077" s="40"/>
      <c r="X2077" t="str">
        <f>IF(('1 - Cover page'!$B$9-M2077)&lt;6,"&lt;=5 Days","&gt;5 Days")</f>
        <v>&lt;=5 Days</v>
      </c>
      <c r="Y2077" t="str">
        <f>IF(('1 - Cover page'!$B$9-M2077)=0,"0", IF(('1 - Cover page'!$B$9-M2077)= 1,"1", IF(('1 - Cover page'!$B$9-M2077)= 2,"2", IF(('1 - Cover page'!$B$9-M2077)= 3,"3", IF(('1 - Cover page'!$B$9-M2077)= 4,"4", IF(('1 - Cover page'!$B$9-M2077)= 5,"5", IF(('1 - Cover page'!$B$9-M2077)= 6,"6", IF(('1 - Cover page'!$B$9-M2077)= 7,"7", IF(('1 - Cover page'!$B$9-M2077)= 8,"8", IF(('1 - Cover page'!$B$9-M2077)= 9,"9", IF(('1 - Cover page'!$B$9-M2077)= 10,"10", IF(('1 - Cover page'!$B$9-M2077)= 11,"11", IF(('1 - Cover page'!$B$9-M2077)= 12,"12", IF(('1 - Cover page'!$B$9-M2077)= 13,"13", IF(('1 - Cover page'!$B$9-M2077)= 14,"14", IF(('1 - Cover page'!$B$9-M2077)= 15,"15",  ""))))))))))))))))</f>
        <v>0</v>
      </c>
      <c r="Z2077" t="str">
        <f>IF(('1 - Cover page'!$B$9-I2077)=0,"0", IF(('1 - Cover page'!$B$9-I2077)= 1,"1", IF(('1 - Cover page'!$B$9-I2077)= 2,"2", IF(('1 - Cover page'!$B$9-I2077)= 3,"3", IF(('1 - Cover page'!$B$9-I2077)= 4,"4", IF(('1 - Cover page'!$B$9-I2077)= 5,"5", IF(('1 - Cover page'!$B$9-I2077)= 6,"6", IF(('1 - Cover page'!$B$9-I2077)= 7,"7", IF(('1 - Cover page'!$B$9-I2077)= 8,"8", IF(('1 - Cover page'!$B$9-I2077)= 9,"9", IF(('1 - Cover page'!$B$9-I2077)= 10,"10", IF(('1 - Cover page'!$B$9-I2077)= 11,"11", IF(('1 - Cover page'!$B$9-I2077)= 12,"12", IF(('1 - Cover page'!$B$9-I2077)= 13,"13", IF(('1 - Cover page'!$B$9-I2077)= 14,"14", IF(('1 - Cover page'!$B$9-I2077)= 15,"15",  ""))))))))))))))))</f>
        <v>0</v>
      </c>
      <c r="AA2077" t="e">
        <f>VLOOKUP(E2077,'Age group'!$A$2:$B$7,2,TRUE)</f>
        <v>#N/A</v>
      </c>
    </row>
    <row r="2078" spans="1:27" ht="12.75" x14ac:dyDescent="0.2">
      <c r="A2078" s="30">
        <v>2075</v>
      </c>
      <c r="B2078" s="31"/>
      <c r="C2078" s="31"/>
      <c r="D2078" s="32"/>
      <c r="E2078" s="104"/>
      <c r="F2078" s="31"/>
      <c r="G2078" s="31"/>
      <c r="H2078" s="33"/>
      <c r="I2078" s="16"/>
      <c r="J2078" s="34"/>
      <c r="K2078" s="34"/>
      <c r="L2078" s="35"/>
      <c r="M2078" s="36"/>
      <c r="N2078" s="37"/>
      <c r="O2078" s="37"/>
      <c r="P2078" s="37"/>
      <c r="Q2078" s="38"/>
      <c r="R2078" s="38"/>
      <c r="S2078" s="37"/>
      <c r="T2078" s="39"/>
      <c r="U2078" s="39"/>
      <c r="V2078" s="40"/>
      <c r="X2078" t="str">
        <f>IF(('1 - Cover page'!$B$9-M2078)&lt;6,"&lt;=5 Days","&gt;5 Days")</f>
        <v>&lt;=5 Days</v>
      </c>
      <c r="Y2078" t="str">
        <f>IF(('1 - Cover page'!$B$9-M2078)=0,"0", IF(('1 - Cover page'!$B$9-M2078)= 1,"1", IF(('1 - Cover page'!$B$9-M2078)= 2,"2", IF(('1 - Cover page'!$B$9-M2078)= 3,"3", IF(('1 - Cover page'!$B$9-M2078)= 4,"4", IF(('1 - Cover page'!$B$9-M2078)= 5,"5", IF(('1 - Cover page'!$B$9-M2078)= 6,"6", IF(('1 - Cover page'!$B$9-M2078)= 7,"7", IF(('1 - Cover page'!$B$9-M2078)= 8,"8", IF(('1 - Cover page'!$B$9-M2078)= 9,"9", IF(('1 - Cover page'!$B$9-M2078)= 10,"10", IF(('1 - Cover page'!$B$9-M2078)= 11,"11", IF(('1 - Cover page'!$B$9-M2078)= 12,"12", IF(('1 - Cover page'!$B$9-M2078)= 13,"13", IF(('1 - Cover page'!$B$9-M2078)= 14,"14", IF(('1 - Cover page'!$B$9-M2078)= 15,"15",  ""))))))))))))))))</f>
        <v>0</v>
      </c>
      <c r="Z2078" t="str">
        <f>IF(('1 - Cover page'!$B$9-I2078)=0,"0", IF(('1 - Cover page'!$B$9-I2078)= 1,"1", IF(('1 - Cover page'!$B$9-I2078)= 2,"2", IF(('1 - Cover page'!$B$9-I2078)= 3,"3", IF(('1 - Cover page'!$B$9-I2078)= 4,"4", IF(('1 - Cover page'!$B$9-I2078)= 5,"5", IF(('1 - Cover page'!$B$9-I2078)= 6,"6", IF(('1 - Cover page'!$B$9-I2078)= 7,"7", IF(('1 - Cover page'!$B$9-I2078)= 8,"8", IF(('1 - Cover page'!$B$9-I2078)= 9,"9", IF(('1 - Cover page'!$B$9-I2078)= 10,"10", IF(('1 - Cover page'!$B$9-I2078)= 11,"11", IF(('1 - Cover page'!$B$9-I2078)= 12,"12", IF(('1 - Cover page'!$B$9-I2078)= 13,"13", IF(('1 - Cover page'!$B$9-I2078)= 14,"14", IF(('1 - Cover page'!$B$9-I2078)= 15,"15",  ""))))))))))))))))</f>
        <v>0</v>
      </c>
      <c r="AA2078" t="e">
        <f>VLOOKUP(E2078,'Age group'!$A$2:$B$7,2,TRUE)</f>
        <v>#N/A</v>
      </c>
    </row>
    <row r="2079" spans="1:27" ht="12.75" x14ac:dyDescent="0.2">
      <c r="A2079" s="30">
        <v>2076</v>
      </c>
      <c r="B2079" s="31"/>
      <c r="C2079" s="31"/>
      <c r="D2079" s="32"/>
      <c r="E2079" s="104"/>
      <c r="F2079" s="31"/>
      <c r="G2079" s="31"/>
      <c r="H2079" s="33"/>
      <c r="I2079" s="16"/>
      <c r="J2079" s="34"/>
      <c r="K2079" s="34"/>
      <c r="L2079" s="35"/>
      <c r="M2079" s="36"/>
      <c r="N2079" s="37"/>
      <c r="O2079" s="37"/>
      <c r="P2079" s="37"/>
      <c r="Q2079" s="38"/>
      <c r="R2079" s="38"/>
      <c r="S2079" s="37"/>
      <c r="T2079" s="39"/>
      <c r="U2079" s="39"/>
      <c r="V2079" s="40"/>
      <c r="X2079" t="str">
        <f>IF(('1 - Cover page'!$B$9-M2079)&lt;6,"&lt;=5 Days","&gt;5 Days")</f>
        <v>&lt;=5 Days</v>
      </c>
      <c r="Y2079" t="str">
        <f>IF(('1 - Cover page'!$B$9-M2079)=0,"0", IF(('1 - Cover page'!$B$9-M2079)= 1,"1", IF(('1 - Cover page'!$B$9-M2079)= 2,"2", IF(('1 - Cover page'!$B$9-M2079)= 3,"3", IF(('1 - Cover page'!$B$9-M2079)= 4,"4", IF(('1 - Cover page'!$B$9-M2079)= 5,"5", IF(('1 - Cover page'!$B$9-M2079)= 6,"6", IF(('1 - Cover page'!$B$9-M2079)= 7,"7", IF(('1 - Cover page'!$B$9-M2079)= 8,"8", IF(('1 - Cover page'!$B$9-M2079)= 9,"9", IF(('1 - Cover page'!$B$9-M2079)= 10,"10", IF(('1 - Cover page'!$B$9-M2079)= 11,"11", IF(('1 - Cover page'!$B$9-M2079)= 12,"12", IF(('1 - Cover page'!$B$9-M2079)= 13,"13", IF(('1 - Cover page'!$B$9-M2079)= 14,"14", IF(('1 - Cover page'!$B$9-M2079)= 15,"15",  ""))))))))))))))))</f>
        <v>0</v>
      </c>
      <c r="Z2079" t="str">
        <f>IF(('1 - Cover page'!$B$9-I2079)=0,"0", IF(('1 - Cover page'!$B$9-I2079)= 1,"1", IF(('1 - Cover page'!$B$9-I2079)= 2,"2", IF(('1 - Cover page'!$B$9-I2079)= 3,"3", IF(('1 - Cover page'!$B$9-I2079)= 4,"4", IF(('1 - Cover page'!$B$9-I2079)= 5,"5", IF(('1 - Cover page'!$B$9-I2079)= 6,"6", IF(('1 - Cover page'!$B$9-I2079)= 7,"7", IF(('1 - Cover page'!$B$9-I2079)= 8,"8", IF(('1 - Cover page'!$B$9-I2079)= 9,"9", IF(('1 - Cover page'!$B$9-I2079)= 10,"10", IF(('1 - Cover page'!$B$9-I2079)= 11,"11", IF(('1 - Cover page'!$B$9-I2079)= 12,"12", IF(('1 - Cover page'!$B$9-I2079)= 13,"13", IF(('1 - Cover page'!$B$9-I2079)= 14,"14", IF(('1 - Cover page'!$B$9-I2079)= 15,"15",  ""))))))))))))))))</f>
        <v>0</v>
      </c>
      <c r="AA2079" t="e">
        <f>VLOOKUP(E2079,'Age group'!$A$2:$B$7,2,TRUE)</f>
        <v>#N/A</v>
      </c>
    </row>
    <row r="2080" spans="1:27" ht="12.75" x14ac:dyDescent="0.2">
      <c r="A2080" s="30">
        <v>2077</v>
      </c>
      <c r="B2080" s="31"/>
      <c r="C2080" s="31"/>
      <c r="D2080" s="32"/>
      <c r="E2080" s="104"/>
      <c r="F2080" s="31"/>
      <c r="G2080" s="31"/>
      <c r="H2080" s="33"/>
      <c r="I2080" s="16"/>
      <c r="J2080" s="34"/>
      <c r="K2080" s="34"/>
      <c r="L2080" s="35"/>
      <c r="M2080" s="36"/>
      <c r="N2080" s="37"/>
      <c r="O2080" s="37"/>
      <c r="P2080" s="37"/>
      <c r="Q2080" s="38"/>
      <c r="R2080" s="38"/>
      <c r="S2080" s="37"/>
      <c r="T2080" s="39"/>
      <c r="U2080" s="39"/>
      <c r="V2080" s="40"/>
      <c r="X2080" t="str">
        <f>IF(('1 - Cover page'!$B$9-M2080)&lt;6,"&lt;=5 Days","&gt;5 Days")</f>
        <v>&lt;=5 Days</v>
      </c>
      <c r="Y2080" t="str">
        <f>IF(('1 - Cover page'!$B$9-M2080)=0,"0", IF(('1 - Cover page'!$B$9-M2080)= 1,"1", IF(('1 - Cover page'!$B$9-M2080)= 2,"2", IF(('1 - Cover page'!$B$9-M2080)= 3,"3", IF(('1 - Cover page'!$B$9-M2080)= 4,"4", IF(('1 - Cover page'!$B$9-M2080)= 5,"5", IF(('1 - Cover page'!$B$9-M2080)= 6,"6", IF(('1 - Cover page'!$B$9-M2080)= 7,"7", IF(('1 - Cover page'!$B$9-M2080)= 8,"8", IF(('1 - Cover page'!$B$9-M2080)= 9,"9", IF(('1 - Cover page'!$B$9-M2080)= 10,"10", IF(('1 - Cover page'!$B$9-M2080)= 11,"11", IF(('1 - Cover page'!$B$9-M2080)= 12,"12", IF(('1 - Cover page'!$B$9-M2080)= 13,"13", IF(('1 - Cover page'!$B$9-M2080)= 14,"14", IF(('1 - Cover page'!$B$9-M2080)= 15,"15",  ""))))))))))))))))</f>
        <v>0</v>
      </c>
      <c r="Z2080" t="str">
        <f>IF(('1 - Cover page'!$B$9-I2080)=0,"0", IF(('1 - Cover page'!$B$9-I2080)= 1,"1", IF(('1 - Cover page'!$B$9-I2080)= 2,"2", IF(('1 - Cover page'!$B$9-I2080)= 3,"3", IF(('1 - Cover page'!$B$9-I2080)= 4,"4", IF(('1 - Cover page'!$B$9-I2080)= 5,"5", IF(('1 - Cover page'!$B$9-I2080)= 6,"6", IF(('1 - Cover page'!$B$9-I2080)= 7,"7", IF(('1 - Cover page'!$B$9-I2080)= 8,"8", IF(('1 - Cover page'!$B$9-I2080)= 9,"9", IF(('1 - Cover page'!$B$9-I2080)= 10,"10", IF(('1 - Cover page'!$B$9-I2080)= 11,"11", IF(('1 - Cover page'!$B$9-I2080)= 12,"12", IF(('1 - Cover page'!$B$9-I2080)= 13,"13", IF(('1 - Cover page'!$B$9-I2080)= 14,"14", IF(('1 - Cover page'!$B$9-I2080)= 15,"15",  ""))))))))))))))))</f>
        <v>0</v>
      </c>
      <c r="AA2080" t="e">
        <f>VLOOKUP(E2080,'Age group'!$A$2:$B$7,2,TRUE)</f>
        <v>#N/A</v>
      </c>
    </row>
    <row r="2081" spans="1:27" ht="12.75" x14ac:dyDescent="0.2">
      <c r="A2081" s="30">
        <v>2078</v>
      </c>
      <c r="B2081" s="31"/>
      <c r="C2081" s="31"/>
      <c r="D2081" s="32"/>
      <c r="E2081" s="104"/>
      <c r="F2081" s="31"/>
      <c r="G2081" s="31"/>
      <c r="H2081" s="33"/>
      <c r="I2081" s="16"/>
      <c r="J2081" s="34"/>
      <c r="K2081" s="34"/>
      <c r="L2081" s="35"/>
      <c r="M2081" s="36"/>
      <c r="N2081" s="37"/>
      <c r="O2081" s="37"/>
      <c r="P2081" s="37"/>
      <c r="Q2081" s="38"/>
      <c r="R2081" s="38"/>
      <c r="S2081" s="37"/>
      <c r="T2081" s="39"/>
      <c r="U2081" s="39"/>
      <c r="V2081" s="40"/>
      <c r="X2081" t="str">
        <f>IF(('1 - Cover page'!$B$9-M2081)&lt;6,"&lt;=5 Days","&gt;5 Days")</f>
        <v>&lt;=5 Days</v>
      </c>
      <c r="Y2081" t="str">
        <f>IF(('1 - Cover page'!$B$9-M2081)=0,"0", IF(('1 - Cover page'!$B$9-M2081)= 1,"1", IF(('1 - Cover page'!$B$9-M2081)= 2,"2", IF(('1 - Cover page'!$B$9-M2081)= 3,"3", IF(('1 - Cover page'!$B$9-M2081)= 4,"4", IF(('1 - Cover page'!$B$9-M2081)= 5,"5", IF(('1 - Cover page'!$B$9-M2081)= 6,"6", IF(('1 - Cover page'!$B$9-M2081)= 7,"7", IF(('1 - Cover page'!$B$9-M2081)= 8,"8", IF(('1 - Cover page'!$B$9-M2081)= 9,"9", IF(('1 - Cover page'!$B$9-M2081)= 10,"10", IF(('1 - Cover page'!$B$9-M2081)= 11,"11", IF(('1 - Cover page'!$B$9-M2081)= 12,"12", IF(('1 - Cover page'!$B$9-M2081)= 13,"13", IF(('1 - Cover page'!$B$9-M2081)= 14,"14", IF(('1 - Cover page'!$B$9-M2081)= 15,"15",  ""))))))))))))))))</f>
        <v>0</v>
      </c>
      <c r="Z2081" t="str">
        <f>IF(('1 - Cover page'!$B$9-I2081)=0,"0", IF(('1 - Cover page'!$B$9-I2081)= 1,"1", IF(('1 - Cover page'!$B$9-I2081)= 2,"2", IF(('1 - Cover page'!$B$9-I2081)= 3,"3", IF(('1 - Cover page'!$B$9-I2081)= 4,"4", IF(('1 - Cover page'!$B$9-I2081)= 5,"5", IF(('1 - Cover page'!$B$9-I2081)= 6,"6", IF(('1 - Cover page'!$B$9-I2081)= 7,"7", IF(('1 - Cover page'!$B$9-I2081)= 8,"8", IF(('1 - Cover page'!$B$9-I2081)= 9,"9", IF(('1 - Cover page'!$B$9-I2081)= 10,"10", IF(('1 - Cover page'!$B$9-I2081)= 11,"11", IF(('1 - Cover page'!$B$9-I2081)= 12,"12", IF(('1 - Cover page'!$B$9-I2081)= 13,"13", IF(('1 - Cover page'!$B$9-I2081)= 14,"14", IF(('1 - Cover page'!$B$9-I2081)= 15,"15",  ""))))))))))))))))</f>
        <v>0</v>
      </c>
      <c r="AA2081" t="e">
        <f>VLOOKUP(E2081,'Age group'!$A$2:$B$7,2,TRUE)</f>
        <v>#N/A</v>
      </c>
    </row>
    <row r="2082" spans="1:27" ht="12.75" x14ac:dyDescent="0.2">
      <c r="A2082" s="30">
        <v>2079</v>
      </c>
      <c r="B2082" s="31"/>
      <c r="C2082" s="31"/>
      <c r="D2082" s="32"/>
      <c r="E2082" s="104"/>
      <c r="F2082" s="31"/>
      <c r="G2082" s="31"/>
      <c r="H2082" s="33"/>
      <c r="I2082" s="16"/>
      <c r="J2082" s="34"/>
      <c r="K2082" s="34"/>
      <c r="L2082" s="35"/>
      <c r="M2082" s="36"/>
      <c r="N2082" s="37"/>
      <c r="O2082" s="37"/>
      <c r="P2082" s="37"/>
      <c r="Q2082" s="38"/>
      <c r="R2082" s="38"/>
      <c r="S2082" s="37"/>
      <c r="T2082" s="39"/>
      <c r="U2082" s="39"/>
      <c r="V2082" s="40"/>
      <c r="X2082" t="str">
        <f>IF(('1 - Cover page'!$B$9-M2082)&lt;6,"&lt;=5 Days","&gt;5 Days")</f>
        <v>&lt;=5 Days</v>
      </c>
      <c r="Y2082" t="str">
        <f>IF(('1 - Cover page'!$B$9-M2082)=0,"0", IF(('1 - Cover page'!$B$9-M2082)= 1,"1", IF(('1 - Cover page'!$B$9-M2082)= 2,"2", IF(('1 - Cover page'!$B$9-M2082)= 3,"3", IF(('1 - Cover page'!$B$9-M2082)= 4,"4", IF(('1 - Cover page'!$B$9-M2082)= 5,"5", IF(('1 - Cover page'!$B$9-M2082)= 6,"6", IF(('1 - Cover page'!$B$9-M2082)= 7,"7", IF(('1 - Cover page'!$B$9-M2082)= 8,"8", IF(('1 - Cover page'!$B$9-M2082)= 9,"9", IF(('1 - Cover page'!$B$9-M2082)= 10,"10", IF(('1 - Cover page'!$B$9-M2082)= 11,"11", IF(('1 - Cover page'!$B$9-M2082)= 12,"12", IF(('1 - Cover page'!$B$9-M2082)= 13,"13", IF(('1 - Cover page'!$B$9-M2082)= 14,"14", IF(('1 - Cover page'!$B$9-M2082)= 15,"15",  ""))))))))))))))))</f>
        <v>0</v>
      </c>
      <c r="Z2082" t="str">
        <f>IF(('1 - Cover page'!$B$9-I2082)=0,"0", IF(('1 - Cover page'!$B$9-I2082)= 1,"1", IF(('1 - Cover page'!$B$9-I2082)= 2,"2", IF(('1 - Cover page'!$B$9-I2082)= 3,"3", IF(('1 - Cover page'!$B$9-I2082)= 4,"4", IF(('1 - Cover page'!$B$9-I2082)= 5,"5", IF(('1 - Cover page'!$B$9-I2082)= 6,"6", IF(('1 - Cover page'!$B$9-I2082)= 7,"7", IF(('1 - Cover page'!$B$9-I2082)= 8,"8", IF(('1 - Cover page'!$B$9-I2082)= 9,"9", IF(('1 - Cover page'!$B$9-I2082)= 10,"10", IF(('1 - Cover page'!$B$9-I2082)= 11,"11", IF(('1 - Cover page'!$B$9-I2082)= 12,"12", IF(('1 - Cover page'!$B$9-I2082)= 13,"13", IF(('1 - Cover page'!$B$9-I2082)= 14,"14", IF(('1 - Cover page'!$B$9-I2082)= 15,"15",  ""))))))))))))))))</f>
        <v>0</v>
      </c>
      <c r="AA2082" t="e">
        <f>VLOOKUP(E2082,'Age group'!$A$2:$B$7,2,TRUE)</f>
        <v>#N/A</v>
      </c>
    </row>
    <row r="2083" spans="1:27" ht="12.75" x14ac:dyDescent="0.2">
      <c r="A2083" s="30">
        <v>2080</v>
      </c>
      <c r="B2083" s="31"/>
      <c r="C2083" s="31"/>
      <c r="D2083" s="32"/>
      <c r="E2083" s="104"/>
      <c r="F2083" s="31"/>
      <c r="G2083" s="31"/>
      <c r="H2083" s="33"/>
      <c r="I2083" s="16"/>
      <c r="J2083" s="34"/>
      <c r="K2083" s="34"/>
      <c r="L2083" s="35"/>
      <c r="M2083" s="36"/>
      <c r="N2083" s="37"/>
      <c r="O2083" s="37"/>
      <c r="P2083" s="37"/>
      <c r="Q2083" s="38"/>
      <c r="R2083" s="38"/>
      <c r="S2083" s="37"/>
      <c r="T2083" s="39"/>
      <c r="U2083" s="39"/>
      <c r="V2083" s="40"/>
      <c r="X2083" t="str">
        <f>IF(('1 - Cover page'!$B$9-M2083)&lt;6,"&lt;=5 Days","&gt;5 Days")</f>
        <v>&lt;=5 Days</v>
      </c>
      <c r="Y2083" t="str">
        <f>IF(('1 - Cover page'!$B$9-M2083)=0,"0", IF(('1 - Cover page'!$B$9-M2083)= 1,"1", IF(('1 - Cover page'!$B$9-M2083)= 2,"2", IF(('1 - Cover page'!$B$9-M2083)= 3,"3", IF(('1 - Cover page'!$B$9-M2083)= 4,"4", IF(('1 - Cover page'!$B$9-M2083)= 5,"5", IF(('1 - Cover page'!$B$9-M2083)= 6,"6", IF(('1 - Cover page'!$B$9-M2083)= 7,"7", IF(('1 - Cover page'!$B$9-M2083)= 8,"8", IF(('1 - Cover page'!$B$9-M2083)= 9,"9", IF(('1 - Cover page'!$B$9-M2083)= 10,"10", IF(('1 - Cover page'!$B$9-M2083)= 11,"11", IF(('1 - Cover page'!$B$9-M2083)= 12,"12", IF(('1 - Cover page'!$B$9-M2083)= 13,"13", IF(('1 - Cover page'!$B$9-M2083)= 14,"14", IF(('1 - Cover page'!$B$9-M2083)= 15,"15",  ""))))))))))))))))</f>
        <v>0</v>
      </c>
      <c r="Z2083" t="str">
        <f>IF(('1 - Cover page'!$B$9-I2083)=0,"0", IF(('1 - Cover page'!$B$9-I2083)= 1,"1", IF(('1 - Cover page'!$B$9-I2083)= 2,"2", IF(('1 - Cover page'!$B$9-I2083)= 3,"3", IF(('1 - Cover page'!$B$9-I2083)= 4,"4", IF(('1 - Cover page'!$B$9-I2083)= 5,"5", IF(('1 - Cover page'!$B$9-I2083)= 6,"6", IF(('1 - Cover page'!$B$9-I2083)= 7,"7", IF(('1 - Cover page'!$B$9-I2083)= 8,"8", IF(('1 - Cover page'!$B$9-I2083)= 9,"9", IF(('1 - Cover page'!$B$9-I2083)= 10,"10", IF(('1 - Cover page'!$B$9-I2083)= 11,"11", IF(('1 - Cover page'!$B$9-I2083)= 12,"12", IF(('1 - Cover page'!$B$9-I2083)= 13,"13", IF(('1 - Cover page'!$B$9-I2083)= 14,"14", IF(('1 - Cover page'!$B$9-I2083)= 15,"15",  ""))))))))))))))))</f>
        <v>0</v>
      </c>
      <c r="AA2083" t="e">
        <f>VLOOKUP(E2083,'Age group'!$A$2:$B$7,2,TRUE)</f>
        <v>#N/A</v>
      </c>
    </row>
    <row r="2084" spans="1:27" ht="12.75" x14ac:dyDescent="0.2">
      <c r="A2084" s="30">
        <v>2081</v>
      </c>
      <c r="B2084" s="31"/>
      <c r="C2084" s="31"/>
      <c r="D2084" s="32"/>
      <c r="E2084" s="104"/>
      <c r="F2084" s="31"/>
      <c r="G2084" s="31"/>
      <c r="H2084" s="33"/>
      <c r="I2084" s="16"/>
      <c r="J2084" s="34"/>
      <c r="K2084" s="34"/>
      <c r="L2084" s="35"/>
      <c r="M2084" s="36"/>
      <c r="N2084" s="37"/>
      <c r="O2084" s="37"/>
      <c r="P2084" s="37"/>
      <c r="Q2084" s="38"/>
      <c r="R2084" s="38"/>
      <c r="S2084" s="37"/>
      <c r="T2084" s="39"/>
      <c r="U2084" s="39"/>
      <c r="V2084" s="40"/>
      <c r="X2084" t="str">
        <f>IF(('1 - Cover page'!$B$9-M2084)&lt;6,"&lt;=5 Days","&gt;5 Days")</f>
        <v>&lt;=5 Days</v>
      </c>
      <c r="Y2084" t="str">
        <f>IF(('1 - Cover page'!$B$9-M2084)=0,"0", IF(('1 - Cover page'!$B$9-M2084)= 1,"1", IF(('1 - Cover page'!$B$9-M2084)= 2,"2", IF(('1 - Cover page'!$B$9-M2084)= 3,"3", IF(('1 - Cover page'!$B$9-M2084)= 4,"4", IF(('1 - Cover page'!$B$9-M2084)= 5,"5", IF(('1 - Cover page'!$B$9-M2084)= 6,"6", IF(('1 - Cover page'!$B$9-M2084)= 7,"7", IF(('1 - Cover page'!$B$9-M2084)= 8,"8", IF(('1 - Cover page'!$B$9-M2084)= 9,"9", IF(('1 - Cover page'!$B$9-M2084)= 10,"10", IF(('1 - Cover page'!$B$9-M2084)= 11,"11", IF(('1 - Cover page'!$B$9-M2084)= 12,"12", IF(('1 - Cover page'!$B$9-M2084)= 13,"13", IF(('1 - Cover page'!$B$9-M2084)= 14,"14", IF(('1 - Cover page'!$B$9-M2084)= 15,"15",  ""))))))))))))))))</f>
        <v>0</v>
      </c>
      <c r="Z2084" t="str">
        <f>IF(('1 - Cover page'!$B$9-I2084)=0,"0", IF(('1 - Cover page'!$B$9-I2084)= 1,"1", IF(('1 - Cover page'!$B$9-I2084)= 2,"2", IF(('1 - Cover page'!$B$9-I2084)= 3,"3", IF(('1 - Cover page'!$B$9-I2084)= 4,"4", IF(('1 - Cover page'!$B$9-I2084)= 5,"5", IF(('1 - Cover page'!$B$9-I2084)= 6,"6", IF(('1 - Cover page'!$B$9-I2084)= 7,"7", IF(('1 - Cover page'!$B$9-I2084)= 8,"8", IF(('1 - Cover page'!$B$9-I2084)= 9,"9", IF(('1 - Cover page'!$B$9-I2084)= 10,"10", IF(('1 - Cover page'!$B$9-I2084)= 11,"11", IF(('1 - Cover page'!$B$9-I2084)= 12,"12", IF(('1 - Cover page'!$B$9-I2084)= 13,"13", IF(('1 - Cover page'!$B$9-I2084)= 14,"14", IF(('1 - Cover page'!$B$9-I2084)= 15,"15",  ""))))))))))))))))</f>
        <v>0</v>
      </c>
      <c r="AA2084" t="e">
        <f>VLOOKUP(E2084,'Age group'!$A$2:$B$7,2,TRUE)</f>
        <v>#N/A</v>
      </c>
    </row>
    <row r="2085" spans="1:27" ht="12.75" x14ac:dyDescent="0.2">
      <c r="A2085" s="30">
        <v>2082</v>
      </c>
      <c r="B2085" s="31"/>
      <c r="C2085" s="31"/>
      <c r="D2085" s="32"/>
      <c r="E2085" s="104"/>
      <c r="F2085" s="31"/>
      <c r="G2085" s="31"/>
      <c r="H2085" s="33"/>
      <c r="I2085" s="16"/>
      <c r="J2085" s="34"/>
      <c r="K2085" s="34"/>
      <c r="L2085" s="35"/>
      <c r="M2085" s="36"/>
      <c r="N2085" s="37"/>
      <c r="O2085" s="37"/>
      <c r="P2085" s="37"/>
      <c r="Q2085" s="38"/>
      <c r="R2085" s="38"/>
      <c r="S2085" s="37"/>
      <c r="T2085" s="39"/>
      <c r="U2085" s="39"/>
      <c r="V2085" s="40"/>
      <c r="X2085" t="str">
        <f>IF(('1 - Cover page'!$B$9-M2085)&lt;6,"&lt;=5 Days","&gt;5 Days")</f>
        <v>&lt;=5 Days</v>
      </c>
      <c r="Y2085" t="str">
        <f>IF(('1 - Cover page'!$B$9-M2085)=0,"0", IF(('1 - Cover page'!$B$9-M2085)= 1,"1", IF(('1 - Cover page'!$B$9-M2085)= 2,"2", IF(('1 - Cover page'!$B$9-M2085)= 3,"3", IF(('1 - Cover page'!$B$9-M2085)= 4,"4", IF(('1 - Cover page'!$B$9-M2085)= 5,"5", IF(('1 - Cover page'!$B$9-M2085)= 6,"6", IF(('1 - Cover page'!$B$9-M2085)= 7,"7", IF(('1 - Cover page'!$B$9-M2085)= 8,"8", IF(('1 - Cover page'!$B$9-M2085)= 9,"9", IF(('1 - Cover page'!$B$9-M2085)= 10,"10", IF(('1 - Cover page'!$B$9-M2085)= 11,"11", IF(('1 - Cover page'!$B$9-M2085)= 12,"12", IF(('1 - Cover page'!$B$9-M2085)= 13,"13", IF(('1 - Cover page'!$B$9-M2085)= 14,"14", IF(('1 - Cover page'!$B$9-M2085)= 15,"15",  ""))))))))))))))))</f>
        <v>0</v>
      </c>
      <c r="Z2085" t="str">
        <f>IF(('1 - Cover page'!$B$9-I2085)=0,"0", IF(('1 - Cover page'!$B$9-I2085)= 1,"1", IF(('1 - Cover page'!$B$9-I2085)= 2,"2", IF(('1 - Cover page'!$B$9-I2085)= 3,"3", IF(('1 - Cover page'!$B$9-I2085)= 4,"4", IF(('1 - Cover page'!$B$9-I2085)= 5,"5", IF(('1 - Cover page'!$B$9-I2085)= 6,"6", IF(('1 - Cover page'!$B$9-I2085)= 7,"7", IF(('1 - Cover page'!$B$9-I2085)= 8,"8", IF(('1 - Cover page'!$B$9-I2085)= 9,"9", IF(('1 - Cover page'!$B$9-I2085)= 10,"10", IF(('1 - Cover page'!$B$9-I2085)= 11,"11", IF(('1 - Cover page'!$B$9-I2085)= 12,"12", IF(('1 - Cover page'!$B$9-I2085)= 13,"13", IF(('1 - Cover page'!$B$9-I2085)= 14,"14", IF(('1 - Cover page'!$B$9-I2085)= 15,"15",  ""))))))))))))))))</f>
        <v>0</v>
      </c>
      <c r="AA2085" t="e">
        <f>VLOOKUP(E2085,'Age group'!$A$2:$B$7,2,TRUE)</f>
        <v>#N/A</v>
      </c>
    </row>
    <row r="2086" spans="1:27" ht="12.75" x14ac:dyDescent="0.2">
      <c r="A2086" s="30">
        <v>2083</v>
      </c>
      <c r="B2086" s="31"/>
      <c r="C2086" s="31"/>
      <c r="D2086" s="32"/>
      <c r="E2086" s="104"/>
      <c r="F2086" s="31"/>
      <c r="G2086" s="31"/>
      <c r="H2086" s="33"/>
      <c r="I2086" s="16"/>
      <c r="J2086" s="34"/>
      <c r="K2086" s="34"/>
      <c r="L2086" s="35"/>
      <c r="M2086" s="36"/>
      <c r="N2086" s="37"/>
      <c r="O2086" s="37"/>
      <c r="P2086" s="37"/>
      <c r="Q2086" s="38"/>
      <c r="R2086" s="38"/>
      <c r="S2086" s="37"/>
      <c r="T2086" s="39"/>
      <c r="U2086" s="39"/>
      <c r="V2086" s="40"/>
      <c r="X2086" t="str">
        <f>IF(('1 - Cover page'!$B$9-M2086)&lt;6,"&lt;=5 Days","&gt;5 Days")</f>
        <v>&lt;=5 Days</v>
      </c>
      <c r="Y2086" t="str">
        <f>IF(('1 - Cover page'!$B$9-M2086)=0,"0", IF(('1 - Cover page'!$B$9-M2086)= 1,"1", IF(('1 - Cover page'!$B$9-M2086)= 2,"2", IF(('1 - Cover page'!$B$9-M2086)= 3,"3", IF(('1 - Cover page'!$B$9-M2086)= 4,"4", IF(('1 - Cover page'!$B$9-M2086)= 5,"5", IF(('1 - Cover page'!$B$9-M2086)= 6,"6", IF(('1 - Cover page'!$B$9-M2086)= 7,"7", IF(('1 - Cover page'!$B$9-M2086)= 8,"8", IF(('1 - Cover page'!$B$9-M2086)= 9,"9", IF(('1 - Cover page'!$B$9-M2086)= 10,"10", IF(('1 - Cover page'!$B$9-M2086)= 11,"11", IF(('1 - Cover page'!$B$9-M2086)= 12,"12", IF(('1 - Cover page'!$B$9-M2086)= 13,"13", IF(('1 - Cover page'!$B$9-M2086)= 14,"14", IF(('1 - Cover page'!$B$9-M2086)= 15,"15",  ""))))))))))))))))</f>
        <v>0</v>
      </c>
      <c r="Z2086" t="str">
        <f>IF(('1 - Cover page'!$B$9-I2086)=0,"0", IF(('1 - Cover page'!$B$9-I2086)= 1,"1", IF(('1 - Cover page'!$B$9-I2086)= 2,"2", IF(('1 - Cover page'!$B$9-I2086)= 3,"3", IF(('1 - Cover page'!$B$9-I2086)= 4,"4", IF(('1 - Cover page'!$B$9-I2086)= 5,"5", IF(('1 - Cover page'!$B$9-I2086)= 6,"6", IF(('1 - Cover page'!$B$9-I2086)= 7,"7", IF(('1 - Cover page'!$B$9-I2086)= 8,"8", IF(('1 - Cover page'!$B$9-I2086)= 9,"9", IF(('1 - Cover page'!$B$9-I2086)= 10,"10", IF(('1 - Cover page'!$B$9-I2086)= 11,"11", IF(('1 - Cover page'!$B$9-I2086)= 12,"12", IF(('1 - Cover page'!$B$9-I2086)= 13,"13", IF(('1 - Cover page'!$B$9-I2086)= 14,"14", IF(('1 - Cover page'!$B$9-I2086)= 15,"15",  ""))))))))))))))))</f>
        <v>0</v>
      </c>
      <c r="AA2086" t="e">
        <f>VLOOKUP(E2086,'Age group'!$A$2:$B$7,2,TRUE)</f>
        <v>#N/A</v>
      </c>
    </row>
    <row r="2087" spans="1:27" ht="12.75" x14ac:dyDescent="0.2">
      <c r="A2087" s="30">
        <v>2084</v>
      </c>
      <c r="B2087" s="31"/>
      <c r="C2087" s="31"/>
      <c r="D2087" s="32"/>
      <c r="E2087" s="104"/>
      <c r="F2087" s="31"/>
      <c r="G2087" s="31"/>
      <c r="H2087" s="33"/>
      <c r="I2087" s="16"/>
      <c r="J2087" s="34"/>
      <c r="K2087" s="34"/>
      <c r="L2087" s="35"/>
      <c r="M2087" s="36"/>
      <c r="N2087" s="37"/>
      <c r="O2087" s="37"/>
      <c r="P2087" s="37"/>
      <c r="Q2087" s="38"/>
      <c r="R2087" s="38"/>
      <c r="S2087" s="37"/>
      <c r="T2087" s="39"/>
      <c r="U2087" s="39"/>
      <c r="V2087" s="40"/>
      <c r="X2087" t="str">
        <f>IF(('1 - Cover page'!$B$9-M2087)&lt;6,"&lt;=5 Days","&gt;5 Days")</f>
        <v>&lt;=5 Days</v>
      </c>
      <c r="Y2087" t="str">
        <f>IF(('1 - Cover page'!$B$9-M2087)=0,"0", IF(('1 - Cover page'!$B$9-M2087)= 1,"1", IF(('1 - Cover page'!$B$9-M2087)= 2,"2", IF(('1 - Cover page'!$B$9-M2087)= 3,"3", IF(('1 - Cover page'!$B$9-M2087)= 4,"4", IF(('1 - Cover page'!$B$9-M2087)= 5,"5", IF(('1 - Cover page'!$B$9-M2087)= 6,"6", IF(('1 - Cover page'!$B$9-M2087)= 7,"7", IF(('1 - Cover page'!$B$9-M2087)= 8,"8", IF(('1 - Cover page'!$B$9-M2087)= 9,"9", IF(('1 - Cover page'!$B$9-M2087)= 10,"10", IF(('1 - Cover page'!$B$9-M2087)= 11,"11", IF(('1 - Cover page'!$B$9-M2087)= 12,"12", IF(('1 - Cover page'!$B$9-M2087)= 13,"13", IF(('1 - Cover page'!$B$9-M2087)= 14,"14", IF(('1 - Cover page'!$B$9-M2087)= 15,"15",  ""))))))))))))))))</f>
        <v>0</v>
      </c>
      <c r="Z2087" t="str">
        <f>IF(('1 - Cover page'!$B$9-I2087)=0,"0", IF(('1 - Cover page'!$B$9-I2087)= 1,"1", IF(('1 - Cover page'!$B$9-I2087)= 2,"2", IF(('1 - Cover page'!$B$9-I2087)= 3,"3", IF(('1 - Cover page'!$B$9-I2087)= 4,"4", IF(('1 - Cover page'!$B$9-I2087)= 5,"5", IF(('1 - Cover page'!$B$9-I2087)= 6,"6", IF(('1 - Cover page'!$B$9-I2087)= 7,"7", IF(('1 - Cover page'!$B$9-I2087)= 8,"8", IF(('1 - Cover page'!$B$9-I2087)= 9,"9", IF(('1 - Cover page'!$B$9-I2087)= 10,"10", IF(('1 - Cover page'!$B$9-I2087)= 11,"11", IF(('1 - Cover page'!$B$9-I2087)= 12,"12", IF(('1 - Cover page'!$B$9-I2087)= 13,"13", IF(('1 - Cover page'!$B$9-I2087)= 14,"14", IF(('1 - Cover page'!$B$9-I2087)= 15,"15",  ""))))))))))))))))</f>
        <v>0</v>
      </c>
      <c r="AA2087" t="e">
        <f>VLOOKUP(E2087,'Age group'!$A$2:$B$7,2,TRUE)</f>
        <v>#N/A</v>
      </c>
    </row>
    <row r="2088" spans="1:27" ht="12.75" x14ac:dyDescent="0.2">
      <c r="A2088" s="30">
        <v>2085</v>
      </c>
      <c r="B2088" s="31"/>
      <c r="C2088" s="31"/>
      <c r="D2088" s="32"/>
      <c r="E2088" s="104"/>
      <c r="F2088" s="31"/>
      <c r="G2088" s="31"/>
      <c r="H2088" s="33"/>
      <c r="I2088" s="16"/>
      <c r="J2088" s="34"/>
      <c r="K2088" s="34"/>
      <c r="L2088" s="35"/>
      <c r="M2088" s="36"/>
      <c r="N2088" s="37"/>
      <c r="O2088" s="37"/>
      <c r="P2088" s="37"/>
      <c r="Q2088" s="38"/>
      <c r="R2088" s="38"/>
      <c r="S2088" s="37"/>
      <c r="T2088" s="39"/>
      <c r="U2088" s="39"/>
      <c r="V2088" s="40"/>
      <c r="X2088" t="str">
        <f>IF(('1 - Cover page'!$B$9-M2088)&lt;6,"&lt;=5 Days","&gt;5 Days")</f>
        <v>&lt;=5 Days</v>
      </c>
      <c r="Y2088" t="str">
        <f>IF(('1 - Cover page'!$B$9-M2088)=0,"0", IF(('1 - Cover page'!$B$9-M2088)= 1,"1", IF(('1 - Cover page'!$B$9-M2088)= 2,"2", IF(('1 - Cover page'!$B$9-M2088)= 3,"3", IF(('1 - Cover page'!$B$9-M2088)= 4,"4", IF(('1 - Cover page'!$B$9-M2088)= 5,"5", IF(('1 - Cover page'!$B$9-M2088)= 6,"6", IF(('1 - Cover page'!$B$9-M2088)= 7,"7", IF(('1 - Cover page'!$B$9-M2088)= 8,"8", IF(('1 - Cover page'!$B$9-M2088)= 9,"9", IF(('1 - Cover page'!$B$9-M2088)= 10,"10", IF(('1 - Cover page'!$B$9-M2088)= 11,"11", IF(('1 - Cover page'!$B$9-M2088)= 12,"12", IF(('1 - Cover page'!$B$9-M2088)= 13,"13", IF(('1 - Cover page'!$B$9-M2088)= 14,"14", IF(('1 - Cover page'!$B$9-M2088)= 15,"15",  ""))))))))))))))))</f>
        <v>0</v>
      </c>
      <c r="Z2088" t="str">
        <f>IF(('1 - Cover page'!$B$9-I2088)=0,"0", IF(('1 - Cover page'!$B$9-I2088)= 1,"1", IF(('1 - Cover page'!$B$9-I2088)= 2,"2", IF(('1 - Cover page'!$B$9-I2088)= 3,"3", IF(('1 - Cover page'!$B$9-I2088)= 4,"4", IF(('1 - Cover page'!$B$9-I2088)= 5,"5", IF(('1 - Cover page'!$B$9-I2088)= 6,"6", IF(('1 - Cover page'!$B$9-I2088)= 7,"7", IF(('1 - Cover page'!$B$9-I2088)= 8,"8", IF(('1 - Cover page'!$B$9-I2088)= 9,"9", IF(('1 - Cover page'!$B$9-I2088)= 10,"10", IF(('1 - Cover page'!$B$9-I2088)= 11,"11", IF(('1 - Cover page'!$B$9-I2088)= 12,"12", IF(('1 - Cover page'!$B$9-I2088)= 13,"13", IF(('1 - Cover page'!$B$9-I2088)= 14,"14", IF(('1 - Cover page'!$B$9-I2088)= 15,"15",  ""))))))))))))))))</f>
        <v>0</v>
      </c>
      <c r="AA2088" t="e">
        <f>VLOOKUP(E2088,'Age group'!$A$2:$B$7,2,TRUE)</f>
        <v>#N/A</v>
      </c>
    </row>
    <row r="2089" spans="1:27" ht="12.75" x14ac:dyDescent="0.2">
      <c r="A2089" s="30">
        <v>2086</v>
      </c>
      <c r="B2089" s="31"/>
      <c r="C2089" s="31"/>
      <c r="D2089" s="32"/>
      <c r="E2089" s="104"/>
      <c r="F2089" s="31"/>
      <c r="G2089" s="31"/>
      <c r="H2089" s="33"/>
      <c r="I2089" s="16"/>
      <c r="J2089" s="34"/>
      <c r="K2089" s="34"/>
      <c r="L2089" s="35"/>
      <c r="M2089" s="36"/>
      <c r="N2089" s="37"/>
      <c r="O2089" s="37"/>
      <c r="P2089" s="37"/>
      <c r="Q2089" s="38"/>
      <c r="R2089" s="38"/>
      <c r="S2089" s="37"/>
      <c r="T2089" s="39"/>
      <c r="U2089" s="39"/>
      <c r="V2089" s="40"/>
      <c r="X2089" t="str">
        <f>IF(('1 - Cover page'!$B$9-M2089)&lt;6,"&lt;=5 Days","&gt;5 Days")</f>
        <v>&lt;=5 Days</v>
      </c>
      <c r="Y2089" t="str">
        <f>IF(('1 - Cover page'!$B$9-M2089)=0,"0", IF(('1 - Cover page'!$B$9-M2089)= 1,"1", IF(('1 - Cover page'!$B$9-M2089)= 2,"2", IF(('1 - Cover page'!$B$9-M2089)= 3,"3", IF(('1 - Cover page'!$B$9-M2089)= 4,"4", IF(('1 - Cover page'!$B$9-M2089)= 5,"5", IF(('1 - Cover page'!$B$9-M2089)= 6,"6", IF(('1 - Cover page'!$B$9-M2089)= 7,"7", IF(('1 - Cover page'!$B$9-M2089)= 8,"8", IF(('1 - Cover page'!$B$9-M2089)= 9,"9", IF(('1 - Cover page'!$B$9-M2089)= 10,"10", IF(('1 - Cover page'!$B$9-M2089)= 11,"11", IF(('1 - Cover page'!$B$9-M2089)= 12,"12", IF(('1 - Cover page'!$B$9-M2089)= 13,"13", IF(('1 - Cover page'!$B$9-M2089)= 14,"14", IF(('1 - Cover page'!$B$9-M2089)= 15,"15",  ""))))))))))))))))</f>
        <v>0</v>
      </c>
      <c r="Z2089" t="str">
        <f>IF(('1 - Cover page'!$B$9-I2089)=0,"0", IF(('1 - Cover page'!$B$9-I2089)= 1,"1", IF(('1 - Cover page'!$B$9-I2089)= 2,"2", IF(('1 - Cover page'!$B$9-I2089)= 3,"3", IF(('1 - Cover page'!$B$9-I2089)= 4,"4", IF(('1 - Cover page'!$B$9-I2089)= 5,"5", IF(('1 - Cover page'!$B$9-I2089)= 6,"6", IF(('1 - Cover page'!$B$9-I2089)= 7,"7", IF(('1 - Cover page'!$B$9-I2089)= 8,"8", IF(('1 - Cover page'!$B$9-I2089)= 9,"9", IF(('1 - Cover page'!$B$9-I2089)= 10,"10", IF(('1 - Cover page'!$B$9-I2089)= 11,"11", IF(('1 - Cover page'!$B$9-I2089)= 12,"12", IF(('1 - Cover page'!$B$9-I2089)= 13,"13", IF(('1 - Cover page'!$B$9-I2089)= 14,"14", IF(('1 - Cover page'!$B$9-I2089)= 15,"15",  ""))))))))))))))))</f>
        <v>0</v>
      </c>
      <c r="AA2089" t="e">
        <f>VLOOKUP(E2089,'Age group'!$A$2:$B$7,2,TRUE)</f>
        <v>#N/A</v>
      </c>
    </row>
    <row r="2090" spans="1:27" ht="12.75" x14ac:dyDescent="0.2">
      <c r="A2090" s="30">
        <v>2087</v>
      </c>
      <c r="B2090" s="31"/>
      <c r="C2090" s="31"/>
      <c r="D2090" s="32"/>
      <c r="E2090" s="104"/>
      <c r="F2090" s="31"/>
      <c r="G2090" s="31"/>
      <c r="H2090" s="33"/>
      <c r="I2090" s="16"/>
      <c r="J2090" s="34"/>
      <c r="K2090" s="34"/>
      <c r="L2090" s="35"/>
      <c r="M2090" s="36"/>
      <c r="N2090" s="37"/>
      <c r="O2090" s="37"/>
      <c r="P2090" s="37"/>
      <c r="Q2090" s="38"/>
      <c r="R2090" s="38"/>
      <c r="S2090" s="37"/>
      <c r="T2090" s="39"/>
      <c r="U2090" s="39"/>
      <c r="V2090" s="40"/>
      <c r="X2090" t="str">
        <f>IF(('1 - Cover page'!$B$9-M2090)&lt;6,"&lt;=5 Days","&gt;5 Days")</f>
        <v>&lt;=5 Days</v>
      </c>
      <c r="Y2090" t="str">
        <f>IF(('1 - Cover page'!$B$9-M2090)=0,"0", IF(('1 - Cover page'!$B$9-M2090)= 1,"1", IF(('1 - Cover page'!$B$9-M2090)= 2,"2", IF(('1 - Cover page'!$B$9-M2090)= 3,"3", IF(('1 - Cover page'!$B$9-M2090)= 4,"4", IF(('1 - Cover page'!$B$9-M2090)= 5,"5", IF(('1 - Cover page'!$B$9-M2090)= 6,"6", IF(('1 - Cover page'!$B$9-M2090)= 7,"7", IF(('1 - Cover page'!$B$9-M2090)= 8,"8", IF(('1 - Cover page'!$B$9-M2090)= 9,"9", IF(('1 - Cover page'!$B$9-M2090)= 10,"10", IF(('1 - Cover page'!$B$9-M2090)= 11,"11", IF(('1 - Cover page'!$B$9-M2090)= 12,"12", IF(('1 - Cover page'!$B$9-M2090)= 13,"13", IF(('1 - Cover page'!$B$9-M2090)= 14,"14", IF(('1 - Cover page'!$B$9-M2090)= 15,"15",  ""))))))))))))))))</f>
        <v>0</v>
      </c>
      <c r="Z2090" t="str">
        <f>IF(('1 - Cover page'!$B$9-I2090)=0,"0", IF(('1 - Cover page'!$B$9-I2090)= 1,"1", IF(('1 - Cover page'!$B$9-I2090)= 2,"2", IF(('1 - Cover page'!$B$9-I2090)= 3,"3", IF(('1 - Cover page'!$B$9-I2090)= 4,"4", IF(('1 - Cover page'!$B$9-I2090)= 5,"5", IF(('1 - Cover page'!$B$9-I2090)= 6,"6", IF(('1 - Cover page'!$B$9-I2090)= 7,"7", IF(('1 - Cover page'!$B$9-I2090)= 8,"8", IF(('1 - Cover page'!$B$9-I2090)= 9,"9", IF(('1 - Cover page'!$B$9-I2090)= 10,"10", IF(('1 - Cover page'!$B$9-I2090)= 11,"11", IF(('1 - Cover page'!$B$9-I2090)= 12,"12", IF(('1 - Cover page'!$B$9-I2090)= 13,"13", IF(('1 - Cover page'!$B$9-I2090)= 14,"14", IF(('1 - Cover page'!$B$9-I2090)= 15,"15",  ""))))))))))))))))</f>
        <v>0</v>
      </c>
      <c r="AA2090" t="e">
        <f>VLOOKUP(E2090,'Age group'!$A$2:$B$7,2,TRUE)</f>
        <v>#N/A</v>
      </c>
    </row>
    <row r="2091" spans="1:27" ht="12.75" x14ac:dyDescent="0.2">
      <c r="A2091" s="30">
        <v>2088</v>
      </c>
      <c r="B2091" s="31"/>
      <c r="C2091" s="31"/>
      <c r="D2091" s="32"/>
      <c r="E2091" s="104"/>
      <c r="F2091" s="31"/>
      <c r="G2091" s="31"/>
      <c r="H2091" s="33"/>
      <c r="I2091" s="16"/>
      <c r="J2091" s="34"/>
      <c r="K2091" s="34"/>
      <c r="L2091" s="35"/>
      <c r="M2091" s="36"/>
      <c r="N2091" s="37"/>
      <c r="O2091" s="37"/>
      <c r="P2091" s="37"/>
      <c r="Q2091" s="38"/>
      <c r="R2091" s="38"/>
      <c r="S2091" s="37"/>
      <c r="T2091" s="39"/>
      <c r="U2091" s="39"/>
      <c r="V2091" s="40"/>
      <c r="X2091" t="str">
        <f>IF(('1 - Cover page'!$B$9-M2091)&lt;6,"&lt;=5 Days","&gt;5 Days")</f>
        <v>&lt;=5 Days</v>
      </c>
      <c r="Y2091" t="str">
        <f>IF(('1 - Cover page'!$B$9-M2091)=0,"0", IF(('1 - Cover page'!$B$9-M2091)= 1,"1", IF(('1 - Cover page'!$B$9-M2091)= 2,"2", IF(('1 - Cover page'!$B$9-M2091)= 3,"3", IF(('1 - Cover page'!$B$9-M2091)= 4,"4", IF(('1 - Cover page'!$B$9-M2091)= 5,"5", IF(('1 - Cover page'!$B$9-M2091)= 6,"6", IF(('1 - Cover page'!$B$9-M2091)= 7,"7", IF(('1 - Cover page'!$B$9-M2091)= 8,"8", IF(('1 - Cover page'!$B$9-M2091)= 9,"9", IF(('1 - Cover page'!$B$9-M2091)= 10,"10", IF(('1 - Cover page'!$B$9-M2091)= 11,"11", IF(('1 - Cover page'!$B$9-M2091)= 12,"12", IF(('1 - Cover page'!$B$9-M2091)= 13,"13", IF(('1 - Cover page'!$B$9-M2091)= 14,"14", IF(('1 - Cover page'!$B$9-M2091)= 15,"15",  ""))))))))))))))))</f>
        <v>0</v>
      </c>
      <c r="Z2091" t="str">
        <f>IF(('1 - Cover page'!$B$9-I2091)=0,"0", IF(('1 - Cover page'!$B$9-I2091)= 1,"1", IF(('1 - Cover page'!$B$9-I2091)= 2,"2", IF(('1 - Cover page'!$B$9-I2091)= 3,"3", IF(('1 - Cover page'!$B$9-I2091)= 4,"4", IF(('1 - Cover page'!$B$9-I2091)= 5,"5", IF(('1 - Cover page'!$B$9-I2091)= 6,"6", IF(('1 - Cover page'!$B$9-I2091)= 7,"7", IF(('1 - Cover page'!$B$9-I2091)= 8,"8", IF(('1 - Cover page'!$B$9-I2091)= 9,"9", IF(('1 - Cover page'!$B$9-I2091)= 10,"10", IF(('1 - Cover page'!$B$9-I2091)= 11,"11", IF(('1 - Cover page'!$B$9-I2091)= 12,"12", IF(('1 - Cover page'!$B$9-I2091)= 13,"13", IF(('1 - Cover page'!$B$9-I2091)= 14,"14", IF(('1 - Cover page'!$B$9-I2091)= 15,"15",  ""))))))))))))))))</f>
        <v>0</v>
      </c>
      <c r="AA2091" t="e">
        <f>VLOOKUP(E2091,'Age group'!$A$2:$B$7,2,TRUE)</f>
        <v>#N/A</v>
      </c>
    </row>
    <row r="2092" spans="1:27" ht="12.75" x14ac:dyDescent="0.2">
      <c r="A2092" s="30">
        <v>2089</v>
      </c>
      <c r="B2092" s="31"/>
      <c r="C2092" s="31"/>
      <c r="D2092" s="32"/>
      <c r="E2092" s="104"/>
      <c r="F2092" s="31"/>
      <c r="G2092" s="31"/>
      <c r="H2092" s="33"/>
      <c r="I2092" s="16"/>
      <c r="J2092" s="34"/>
      <c r="K2092" s="34"/>
      <c r="L2092" s="35"/>
      <c r="M2092" s="36"/>
      <c r="N2092" s="37"/>
      <c r="O2092" s="37"/>
      <c r="P2092" s="37"/>
      <c r="Q2092" s="38"/>
      <c r="R2092" s="38"/>
      <c r="S2092" s="37"/>
      <c r="T2092" s="39"/>
      <c r="U2092" s="39"/>
      <c r="V2092" s="40"/>
      <c r="X2092" t="str">
        <f>IF(('1 - Cover page'!$B$9-M2092)&lt;6,"&lt;=5 Days","&gt;5 Days")</f>
        <v>&lt;=5 Days</v>
      </c>
      <c r="Y2092" t="str">
        <f>IF(('1 - Cover page'!$B$9-M2092)=0,"0", IF(('1 - Cover page'!$B$9-M2092)= 1,"1", IF(('1 - Cover page'!$B$9-M2092)= 2,"2", IF(('1 - Cover page'!$B$9-M2092)= 3,"3", IF(('1 - Cover page'!$B$9-M2092)= 4,"4", IF(('1 - Cover page'!$B$9-M2092)= 5,"5", IF(('1 - Cover page'!$B$9-M2092)= 6,"6", IF(('1 - Cover page'!$B$9-M2092)= 7,"7", IF(('1 - Cover page'!$B$9-M2092)= 8,"8", IF(('1 - Cover page'!$B$9-M2092)= 9,"9", IF(('1 - Cover page'!$B$9-M2092)= 10,"10", IF(('1 - Cover page'!$B$9-M2092)= 11,"11", IF(('1 - Cover page'!$B$9-M2092)= 12,"12", IF(('1 - Cover page'!$B$9-M2092)= 13,"13", IF(('1 - Cover page'!$B$9-M2092)= 14,"14", IF(('1 - Cover page'!$B$9-M2092)= 15,"15",  ""))))))))))))))))</f>
        <v>0</v>
      </c>
      <c r="Z2092" t="str">
        <f>IF(('1 - Cover page'!$B$9-I2092)=0,"0", IF(('1 - Cover page'!$B$9-I2092)= 1,"1", IF(('1 - Cover page'!$B$9-I2092)= 2,"2", IF(('1 - Cover page'!$B$9-I2092)= 3,"3", IF(('1 - Cover page'!$B$9-I2092)= 4,"4", IF(('1 - Cover page'!$B$9-I2092)= 5,"5", IF(('1 - Cover page'!$B$9-I2092)= 6,"6", IF(('1 - Cover page'!$B$9-I2092)= 7,"7", IF(('1 - Cover page'!$B$9-I2092)= 8,"8", IF(('1 - Cover page'!$B$9-I2092)= 9,"9", IF(('1 - Cover page'!$B$9-I2092)= 10,"10", IF(('1 - Cover page'!$B$9-I2092)= 11,"11", IF(('1 - Cover page'!$B$9-I2092)= 12,"12", IF(('1 - Cover page'!$B$9-I2092)= 13,"13", IF(('1 - Cover page'!$B$9-I2092)= 14,"14", IF(('1 - Cover page'!$B$9-I2092)= 15,"15",  ""))))))))))))))))</f>
        <v>0</v>
      </c>
      <c r="AA2092" t="e">
        <f>VLOOKUP(E2092,'Age group'!$A$2:$B$7,2,TRUE)</f>
        <v>#N/A</v>
      </c>
    </row>
    <row r="2093" spans="1:27" ht="12.75" x14ac:dyDescent="0.2">
      <c r="A2093" s="30">
        <v>2090</v>
      </c>
      <c r="B2093" s="31"/>
      <c r="C2093" s="31"/>
      <c r="D2093" s="32"/>
      <c r="E2093" s="104"/>
      <c r="F2093" s="31"/>
      <c r="G2093" s="31"/>
      <c r="H2093" s="33"/>
      <c r="I2093" s="16"/>
      <c r="J2093" s="34"/>
      <c r="K2093" s="34"/>
      <c r="L2093" s="35"/>
      <c r="M2093" s="36"/>
      <c r="N2093" s="37"/>
      <c r="O2093" s="37"/>
      <c r="P2093" s="37"/>
      <c r="Q2093" s="38"/>
      <c r="R2093" s="38"/>
      <c r="S2093" s="37"/>
      <c r="T2093" s="39"/>
      <c r="U2093" s="39"/>
      <c r="V2093" s="40"/>
      <c r="X2093" t="str">
        <f>IF(('1 - Cover page'!$B$9-M2093)&lt;6,"&lt;=5 Days","&gt;5 Days")</f>
        <v>&lt;=5 Days</v>
      </c>
      <c r="Y2093" t="str">
        <f>IF(('1 - Cover page'!$B$9-M2093)=0,"0", IF(('1 - Cover page'!$B$9-M2093)= 1,"1", IF(('1 - Cover page'!$B$9-M2093)= 2,"2", IF(('1 - Cover page'!$B$9-M2093)= 3,"3", IF(('1 - Cover page'!$B$9-M2093)= 4,"4", IF(('1 - Cover page'!$B$9-M2093)= 5,"5", IF(('1 - Cover page'!$B$9-M2093)= 6,"6", IF(('1 - Cover page'!$B$9-M2093)= 7,"7", IF(('1 - Cover page'!$B$9-M2093)= 8,"8", IF(('1 - Cover page'!$B$9-M2093)= 9,"9", IF(('1 - Cover page'!$B$9-M2093)= 10,"10", IF(('1 - Cover page'!$B$9-M2093)= 11,"11", IF(('1 - Cover page'!$B$9-M2093)= 12,"12", IF(('1 - Cover page'!$B$9-M2093)= 13,"13", IF(('1 - Cover page'!$B$9-M2093)= 14,"14", IF(('1 - Cover page'!$B$9-M2093)= 15,"15",  ""))))))))))))))))</f>
        <v>0</v>
      </c>
      <c r="Z2093" t="str">
        <f>IF(('1 - Cover page'!$B$9-I2093)=0,"0", IF(('1 - Cover page'!$B$9-I2093)= 1,"1", IF(('1 - Cover page'!$B$9-I2093)= 2,"2", IF(('1 - Cover page'!$B$9-I2093)= 3,"3", IF(('1 - Cover page'!$B$9-I2093)= 4,"4", IF(('1 - Cover page'!$B$9-I2093)= 5,"5", IF(('1 - Cover page'!$B$9-I2093)= 6,"6", IF(('1 - Cover page'!$B$9-I2093)= 7,"7", IF(('1 - Cover page'!$B$9-I2093)= 8,"8", IF(('1 - Cover page'!$B$9-I2093)= 9,"9", IF(('1 - Cover page'!$B$9-I2093)= 10,"10", IF(('1 - Cover page'!$B$9-I2093)= 11,"11", IF(('1 - Cover page'!$B$9-I2093)= 12,"12", IF(('1 - Cover page'!$B$9-I2093)= 13,"13", IF(('1 - Cover page'!$B$9-I2093)= 14,"14", IF(('1 - Cover page'!$B$9-I2093)= 15,"15",  ""))))))))))))))))</f>
        <v>0</v>
      </c>
      <c r="AA2093" t="e">
        <f>VLOOKUP(E2093,'Age group'!$A$2:$B$7,2,TRUE)</f>
        <v>#N/A</v>
      </c>
    </row>
    <row r="2094" spans="1:27" ht="12.75" x14ac:dyDescent="0.2">
      <c r="A2094" s="30">
        <v>2091</v>
      </c>
      <c r="B2094" s="31"/>
      <c r="C2094" s="31"/>
      <c r="D2094" s="32"/>
      <c r="E2094" s="104"/>
      <c r="F2094" s="31"/>
      <c r="G2094" s="31"/>
      <c r="H2094" s="33"/>
      <c r="I2094" s="16"/>
      <c r="J2094" s="34"/>
      <c r="K2094" s="34"/>
      <c r="L2094" s="35"/>
      <c r="M2094" s="36"/>
      <c r="N2094" s="37"/>
      <c r="O2094" s="37"/>
      <c r="P2094" s="37"/>
      <c r="Q2094" s="38"/>
      <c r="R2094" s="38"/>
      <c r="S2094" s="37"/>
      <c r="T2094" s="39"/>
      <c r="U2094" s="39"/>
      <c r="V2094" s="40"/>
      <c r="X2094" t="str">
        <f>IF(('1 - Cover page'!$B$9-M2094)&lt;6,"&lt;=5 Days","&gt;5 Days")</f>
        <v>&lt;=5 Days</v>
      </c>
      <c r="Y2094" t="str">
        <f>IF(('1 - Cover page'!$B$9-M2094)=0,"0", IF(('1 - Cover page'!$B$9-M2094)= 1,"1", IF(('1 - Cover page'!$B$9-M2094)= 2,"2", IF(('1 - Cover page'!$B$9-M2094)= 3,"3", IF(('1 - Cover page'!$B$9-M2094)= 4,"4", IF(('1 - Cover page'!$B$9-M2094)= 5,"5", IF(('1 - Cover page'!$B$9-M2094)= 6,"6", IF(('1 - Cover page'!$B$9-M2094)= 7,"7", IF(('1 - Cover page'!$B$9-M2094)= 8,"8", IF(('1 - Cover page'!$B$9-M2094)= 9,"9", IF(('1 - Cover page'!$B$9-M2094)= 10,"10", IF(('1 - Cover page'!$B$9-M2094)= 11,"11", IF(('1 - Cover page'!$B$9-M2094)= 12,"12", IF(('1 - Cover page'!$B$9-M2094)= 13,"13", IF(('1 - Cover page'!$B$9-M2094)= 14,"14", IF(('1 - Cover page'!$B$9-M2094)= 15,"15",  ""))))))))))))))))</f>
        <v>0</v>
      </c>
      <c r="Z2094" t="str">
        <f>IF(('1 - Cover page'!$B$9-I2094)=0,"0", IF(('1 - Cover page'!$B$9-I2094)= 1,"1", IF(('1 - Cover page'!$B$9-I2094)= 2,"2", IF(('1 - Cover page'!$B$9-I2094)= 3,"3", IF(('1 - Cover page'!$B$9-I2094)= 4,"4", IF(('1 - Cover page'!$B$9-I2094)= 5,"5", IF(('1 - Cover page'!$B$9-I2094)= 6,"6", IF(('1 - Cover page'!$B$9-I2094)= 7,"7", IF(('1 - Cover page'!$B$9-I2094)= 8,"8", IF(('1 - Cover page'!$B$9-I2094)= 9,"9", IF(('1 - Cover page'!$B$9-I2094)= 10,"10", IF(('1 - Cover page'!$B$9-I2094)= 11,"11", IF(('1 - Cover page'!$B$9-I2094)= 12,"12", IF(('1 - Cover page'!$B$9-I2094)= 13,"13", IF(('1 - Cover page'!$B$9-I2094)= 14,"14", IF(('1 - Cover page'!$B$9-I2094)= 15,"15",  ""))))))))))))))))</f>
        <v>0</v>
      </c>
      <c r="AA2094" t="e">
        <f>VLOOKUP(E2094,'Age group'!$A$2:$B$7,2,TRUE)</f>
        <v>#N/A</v>
      </c>
    </row>
    <row r="2095" spans="1:27" ht="12.75" x14ac:dyDescent="0.2">
      <c r="A2095" s="30">
        <v>2092</v>
      </c>
      <c r="B2095" s="31"/>
      <c r="C2095" s="31"/>
      <c r="D2095" s="32"/>
      <c r="E2095" s="104"/>
      <c r="F2095" s="31"/>
      <c r="G2095" s="31"/>
      <c r="H2095" s="33"/>
      <c r="I2095" s="16"/>
      <c r="J2095" s="34"/>
      <c r="K2095" s="34"/>
      <c r="L2095" s="35"/>
      <c r="M2095" s="36"/>
      <c r="N2095" s="37"/>
      <c r="O2095" s="37"/>
      <c r="P2095" s="37"/>
      <c r="Q2095" s="38"/>
      <c r="R2095" s="38"/>
      <c r="S2095" s="37"/>
      <c r="T2095" s="39"/>
      <c r="U2095" s="39"/>
      <c r="V2095" s="40"/>
      <c r="X2095" t="str">
        <f>IF(('1 - Cover page'!$B$9-M2095)&lt;6,"&lt;=5 Days","&gt;5 Days")</f>
        <v>&lt;=5 Days</v>
      </c>
      <c r="Y2095" t="str">
        <f>IF(('1 - Cover page'!$B$9-M2095)=0,"0", IF(('1 - Cover page'!$B$9-M2095)= 1,"1", IF(('1 - Cover page'!$B$9-M2095)= 2,"2", IF(('1 - Cover page'!$B$9-M2095)= 3,"3", IF(('1 - Cover page'!$B$9-M2095)= 4,"4", IF(('1 - Cover page'!$B$9-M2095)= 5,"5", IF(('1 - Cover page'!$B$9-M2095)= 6,"6", IF(('1 - Cover page'!$B$9-M2095)= 7,"7", IF(('1 - Cover page'!$B$9-M2095)= 8,"8", IF(('1 - Cover page'!$B$9-M2095)= 9,"9", IF(('1 - Cover page'!$B$9-M2095)= 10,"10", IF(('1 - Cover page'!$B$9-M2095)= 11,"11", IF(('1 - Cover page'!$B$9-M2095)= 12,"12", IF(('1 - Cover page'!$B$9-M2095)= 13,"13", IF(('1 - Cover page'!$B$9-M2095)= 14,"14", IF(('1 - Cover page'!$B$9-M2095)= 15,"15",  ""))))))))))))))))</f>
        <v>0</v>
      </c>
      <c r="Z2095" t="str">
        <f>IF(('1 - Cover page'!$B$9-I2095)=0,"0", IF(('1 - Cover page'!$B$9-I2095)= 1,"1", IF(('1 - Cover page'!$B$9-I2095)= 2,"2", IF(('1 - Cover page'!$B$9-I2095)= 3,"3", IF(('1 - Cover page'!$B$9-I2095)= 4,"4", IF(('1 - Cover page'!$B$9-I2095)= 5,"5", IF(('1 - Cover page'!$B$9-I2095)= 6,"6", IF(('1 - Cover page'!$B$9-I2095)= 7,"7", IF(('1 - Cover page'!$B$9-I2095)= 8,"8", IF(('1 - Cover page'!$B$9-I2095)= 9,"9", IF(('1 - Cover page'!$B$9-I2095)= 10,"10", IF(('1 - Cover page'!$B$9-I2095)= 11,"11", IF(('1 - Cover page'!$B$9-I2095)= 12,"12", IF(('1 - Cover page'!$B$9-I2095)= 13,"13", IF(('1 - Cover page'!$B$9-I2095)= 14,"14", IF(('1 - Cover page'!$B$9-I2095)= 15,"15",  ""))))))))))))))))</f>
        <v>0</v>
      </c>
      <c r="AA2095" t="e">
        <f>VLOOKUP(E2095,'Age group'!$A$2:$B$7,2,TRUE)</f>
        <v>#N/A</v>
      </c>
    </row>
    <row r="2096" spans="1:27" ht="12.75" x14ac:dyDescent="0.2">
      <c r="A2096" s="30">
        <v>2093</v>
      </c>
      <c r="B2096" s="31"/>
      <c r="C2096" s="31"/>
      <c r="D2096" s="32"/>
      <c r="E2096" s="104"/>
      <c r="F2096" s="31"/>
      <c r="G2096" s="31"/>
      <c r="H2096" s="33"/>
      <c r="I2096" s="16"/>
      <c r="J2096" s="34"/>
      <c r="K2096" s="34"/>
      <c r="L2096" s="35"/>
      <c r="M2096" s="36"/>
      <c r="N2096" s="37"/>
      <c r="O2096" s="37"/>
      <c r="P2096" s="37"/>
      <c r="Q2096" s="38"/>
      <c r="R2096" s="38"/>
      <c r="S2096" s="37"/>
      <c r="T2096" s="39"/>
      <c r="U2096" s="39"/>
      <c r="V2096" s="40"/>
      <c r="X2096" t="str">
        <f>IF(('1 - Cover page'!$B$9-M2096)&lt;6,"&lt;=5 Days","&gt;5 Days")</f>
        <v>&lt;=5 Days</v>
      </c>
      <c r="Y2096" t="str">
        <f>IF(('1 - Cover page'!$B$9-M2096)=0,"0", IF(('1 - Cover page'!$B$9-M2096)= 1,"1", IF(('1 - Cover page'!$B$9-M2096)= 2,"2", IF(('1 - Cover page'!$B$9-M2096)= 3,"3", IF(('1 - Cover page'!$B$9-M2096)= 4,"4", IF(('1 - Cover page'!$B$9-M2096)= 5,"5", IF(('1 - Cover page'!$B$9-M2096)= 6,"6", IF(('1 - Cover page'!$B$9-M2096)= 7,"7", IF(('1 - Cover page'!$B$9-M2096)= 8,"8", IF(('1 - Cover page'!$B$9-M2096)= 9,"9", IF(('1 - Cover page'!$B$9-M2096)= 10,"10", IF(('1 - Cover page'!$B$9-M2096)= 11,"11", IF(('1 - Cover page'!$B$9-M2096)= 12,"12", IF(('1 - Cover page'!$B$9-M2096)= 13,"13", IF(('1 - Cover page'!$B$9-M2096)= 14,"14", IF(('1 - Cover page'!$B$9-M2096)= 15,"15",  ""))))))))))))))))</f>
        <v>0</v>
      </c>
      <c r="Z2096" t="str">
        <f>IF(('1 - Cover page'!$B$9-I2096)=0,"0", IF(('1 - Cover page'!$B$9-I2096)= 1,"1", IF(('1 - Cover page'!$B$9-I2096)= 2,"2", IF(('1 - Cover page'!$B$9-I2096)= 3,"3", IF(('1 - Cover page'!$B$9-I2096)= 4,"4", IF(('1 - Cover page'!$B$9-I2096)= 5,"5", IF(('1 - Cover page'!$B$9-I2096)= 6,"6", IF(('1 - Cover page'!$B$9-I2096)= 7,"7", IF(('1 - Cover page'!$B$9-I2096)= 8,"8", IF(('1 - Cover page'!$B$9-I2096)= 9,"9", IF(('1 - Cover page'!$B$9-I2096)= 10,"10", IF(('1 - Cover page'!$B$9-I2096)= 11,"11", IF(('1 - Cover page'!$B$9-I2096)= 12,"12", IF(('1 - Cover page'!$B$9-I2096)= 13,"13", IF(('1 - Cover page'!$B$9-I2096)= 14,"14", IF(('1 - Cover page'!$B$9-I2096)= 15,"15",  ""))))))))))))))))</f>
        <v>0</v>
      </c>
      <c r="AA2096" t="e">
        <f>VLOOKUP(E2096,'Age group'!$A$2:$B$7,2,TRUE)</f>
        <v>#N/A</v>
      </c>
    </row>
    <row r="2097" spans="1:27" ht="12.75" x14ac:dyDescent="0.2">
      <c r="A2097" s="30">
        <v>2094</v>
      </c>
      <c r="B2097" s="31"/>
      <c r="C2097" s="31"/>
      <c r="D2097" s="32"/>
      <c r="E2097" s="104"/>
      <c r="F2097" s="31"/>
      <c r="G2097" s="31"/>
      <c r="H2097" s="33"/>
      <c r="I2097" s="16"/>
      <c r="J2097" s="34"/>
      <c r="K2097" s="34"/>
      <c r="L2097" s="35"/>
      <c r="M2097" s="36"/>
      <c r="N2097" s="37"/>
      <c r="O2097" s="37"/>
      <c r="P2097" s="37"/>
      <c r="Q2097" s="38"/>
      <c r="R2097" s="38"/>
      <c r="S2097" s="37"/>
      <c r="T2097" s="39"/>
      <c r="U2097" s="39"/>
      <c r="V2097" s="40"/>
      <c r="X2097" t="str">
        <f>IF(('1 - Cover page'!$B$9-M2097)&lt;6,"&lt;=5 Days","&gt;5 Days")</f>
        <v>&lt;=5 Days</v>
      </c>
      <c r="Y2097" t="str">
        <f>IF(('1 - Cover page'!$B$9-M2097)=0,"0", IF(('1 - Cover page'!$B$9-M2097)= 1,"1", IF(('1 - Cover page'!$B$9-M2097)= 2,"2", IF(('1 - Cover page'!$B$9-M2097)= 3,"3", IF(('1 - Cover page'!$B$9-M2097)= 4,"4", IF(('1 - Cover page'!$B$9-M2097)= 5,"5", IF(('1 - Cover page'!$B$9-M2097)= 6,"6", IF(('1 - Cover page'!$B$9-M2097)= 7,"7", IF(('1 - Cover page'!$B$9-M2097)= 8,"8", IF(('1 - Cover page'!$B$9-M2097)= 9,"9", IF(('1 - Cover page'!$B$9-M2097)= 10,"10", IF(('1 - Cover page'!$B$9-M2097)= 11,"11", IF(('1 - Cover page'!$B$9-M2097)= 12,"12", IF(('1 - Cover page'!$B$9-M2097)= 13,"13", IF(('1 - Cover page'!$B$9-M2097)= 14,"14", IF(('1 - Cover page'!$B$9-M2097)= 15,"15",  ""))))))))))))))))</f>
        <v>0</v>
      </c>
      <c r="Z2097" t="str">
        <f>IF(('1 - Cover page'!$B$9-I2097)=0,"0", IF(('1 - Cover page'!$B$9-I2097)= 1,"1", IF(('1 - Cover page'!$B$9-I2097)= 2,"2", IF(('1 - Cover page'!$B$9-I2097)= 3,"3", IF(('1 - Cover page'!$B$9-I2097)= 4,"4", IF(('1 - Cover page'!$B$9-I2097)= 5,"5", IF(('1 - Cover page'!$B$9-I2097)= 6,"6", IF(('1 - Cover page'!$B$9-I2097)= 7,"7", IF(('1 - Cover page'!$B$9-I2097)= 8,"8", IF(('1 - Cover page'!$B$9-I2097)= 9,"9", IF(('1 - Cover page'!$B$9-I2097)= 10,"10", IF(('1 - Cover page'!$B$9-I2097)= 11,"11", IF(('1 - Cover page'!$B$9-I2097)= 12,"12", IF(('1 - Cover page'!$B$9-I2097)= 13,"13", IF(('1 - Cover page'!$B$9-I2097)= 14,"14", IF(('1 - Cover page'!$B$9-I2097)= 15,"15",  ""))))))))))))))))</f>
        <v>0</v>
      </c>
      <c r="AA2097" t="e">
        <f>VLOOKUP(E2097,'Age group'!$A$2:$B$7,2,TRUE)</f>
        <v>#N/A</v>
      </c>
    </row>
    <row r="2098" spans="1:27" ht="12.75" x14ac:dyDescent="0.2">
      <c r="A2098" s="30">
        <v>2095</v>
      </c>
      <c r="B2098" s="31"/>
      <c r="C2098" s="31"/>
      <c r="D2098" s="32"/>
      <c r="E2098" s="104"/>
      <c r="F2098" s="31"/>
      <c r="G2098" s="31"/>
      <c r="H2098" s="33"/>
      <c r="I2098" s="16"/>
      <c r="J2098" s="34"/>
      <c r="K2098" s="34"/>
      <c r="L2098" s="35"/>
      <c r="M2098" s="36"/>
      <c r="N2098" s="37"/>
      <c r="O2098" s="37"/>
      <c r="P2098" s="37"/>
      <c r="Q2098" s="38"/>
      <c r="R2098" s="38"/>
      <c r="S2098" s="37"/>
      <c r="T2098" s="39"/>
      <c r="U2098" s="39"/>
      <c r="V2098" s="40"/>
      <c r="X2098" t="str">
        <f>IF(('1 - Cover page'!$B$9-M2098)&lt;6,"&lt;=5 Days","&gt;5 Days")</f>
        <v>&lt;=5 Days</v>
      </c>
      <c r="Y2098" t="str">
        <f>IF(('1 - Cover page'!$B$9-M2098)=0,"0", IF(('1 - Cover page'!$B$9-M2098)= 1,"1", IF(('1 - Cover page'!$B$9-M2098)= 2,"2", IF(('1 - Cover page'!$B$9-M2098)= 3,"3", IF(('1 - Cover page'!$B$9-M2098)= 4,"4", IF(('1 - Cover page'!$B$9-M2098)= 5,"5", IF(('1 - Cover page'!$B$9-M2098)= 6,"6", IF(('1 - Cover page'!$B$9-M2098)= 7,"7", IF(('1 - Cover page'!$B$9-M2098)= 8,"8", IF(('1 - Cover page'!$B$9-M2098)= 9,"9", IF(('1 - Cover page'!$B$9-M2098)= 10,"10", IF(('1 - Cover page'!$B$9-M2098)= 11,"11", IF(('1 - Cover page'!$B$9-M2098)= 12,"12", IF(('1 - Cover page'!$B$9-M2098)= 13,"13", IF(('1 - Cover page'!$B$9-M2098)= 14,"14", IF(('1 - Cover page'!$B$9-M2098)= 15,"15",  ""))))))))))))))))</f>
        <v>0</v>
      </c>
      <c r="Z2098" t="str">
        <f>IF(('1 - Cover page'!$B$9-I2098)=0,"0", IF(('1 - Cover page'!$B$9-I2098)= 1,"1", IF(('1 - Cover page'!$B$9-I2098)= 2,"2", IF(('1 - Cover page'!$B$9-I2098)= 3,"3", IF(('1 - Cover page'!$B$9-I2098)= 4,"4", IF(('1 - Cover page'!$B$9-I2098)= 5,"5", IF(('1 - Cover page'!$B$9-I2098)= 6,"6", IF(('1 - Cover page'!$B$9-I2098)= 7,"7", IF(('1 - Cover page'!$B$9-I2098)= 8,"8", IF(('1 - Cover page'!$B$9-I2098)= 9,"9", IF(('1 - Cover page'!$B$9-I2098)= 10,"10", IF(('1 - Cover page'!$B$9-I2098)= 11,"11", IF(('1 - Cover page'!$B$9-I2098)= 12,"12", IF(('1 - Cover page'!$B$9-I2098)= 13,"13", IF(('1 - Cover page'!$B$9-I2098)= 14,"14", IF(('1 - Cover page'!$B$9-I2098)= 15,"15",  ""))))))))))))))))</f>
        <v>0</v>
      </c>
      <c r="AA2098" t="e">
        <f>VLOOKUP(E2098,'Age group'!$A$2:$B$7,2,TRUE)</f>
        <v>#N/A</v>
      </c>
    </row>
    <row r="2099" spans="1:27" ht="12.75" x14ac:dyDescent="0.2">
      <c r="A2099" s="30">
        <v>2096</v>
      </c>
      <c r="B2099" s="31"/>
      <c r="C2099" s="31"/>
      <c r="D2099" s="32"/>
      <c r="E2099" s="104"/>
      <c r="F2099" s="31"/>
      <c r="G2099" s="31"/>
      <c r="H2099" s="33"/>
      <c r="I2099" s="16"/>
      <c r="J2099" s="34"/>
      <c r="K2099" s="34"/>
      <c r="L2099" s="35"/>
      <c r="M2099" s="36"/>
      <c r="N2099" s="37"/>
      <c r="O2099" s="37"/>
      <c r="P2099" s="37"/>
      <c r="Q2099" s="38"/>
      <c r="R2099" s="38"/>
      <c r="S2099" s="37"/>
      <c r="T2099" s="39"/>
      <c r="U2099" s="39"/>
      <c r="V2099" s="40"/>
      <c r="X2099" t="str">
        <f>IF(('1 - Cover page'!$B$9-M2099)&lt;6,"&lt;=5 Days","&gt;5 Days")</f>
        <v>&lt;=5 Days</v>
      </c>
      <c r="Y2099" t="str">
        <f>IF(('1 - Cover page'!$B$9-M2099)=0,"0", IF(('1 - Cover page'!$B$9-M2099)= 1,"1", IF(('1 - Cover page'!$B$9-M2099)= 2,"2", IF(('1 - Cover page'!$B$9-M2099)= 3,"3", IF(('1 - Cover page'!$B$9-M2099)= 4,"4", IF(('1 - Cover page'!$B$9-M2099)= 5,"5", IF(('1 - Cover page'!$B$9-M2099)= 6,"6", IF(('1 - Cover page'!$B$9-M2099)= 7,"7", IF(('1 - Cover page'!$B$9-M2099)= 8,"8", IF(('1 - Cover page'!$B$9-M2099)= 9,"9", IF(('1 - Cover page'!$B$9-M2099)= 10,"10", IF(('1 - Cover page'!$B$9-M2099)= 11,"11", IF(('1 - Cover page'!$B$9-M2099)= 12,"12", IF(('1 - Cover page'!$B$9-M2099)= 13,"13", IF(('1 - Cover page'!$B$9-M2099)= 14,"14", IF(('1 - Cover page'!$B$9-M2099)= 15,"15",  ""))))))))))))))))</f>
        <v>0</v>
      </c>
      <c r="Z2099" t="str">
        <f>IF(('1 - Cover page'!$B$9-I2099)=0,"0", IF(('1 - Cover page'!$B$9-I2099)= 1,"1", IF(('1 - Cover page'!$B$9-I2099)= 2,"2", IF(('1 - Cover page'!$B$9-I2099)= 3,"3", IF(('1 - Cover page'!$B$9-I2099)= 4,"4", IF(('1 - Cover page'!$B$9-I2099)= 5,"5", IF(('1 - Cover page'!$B$9-I2099)= 6,"6", IF(('1 - Cover page'!$B$9-I2099)= 7,"7", IF(('1 - Cover page'!$B$9-I2099)= 8,"8", IF(('1 - Cover page'!$B$9-I2099)= 9,"9", IF(('1 - Cover page'!$B$9-I2099)= 10,"10", IF(('1 - Cover page'!$B$9-I2099)= 11,"11", IF(('1 - Cover page'!$B$9-I2099)= 12,"12", IF(('1 - Cover page'!$B$9-I2099)= 13,"13", IF(('1 - Cover page'!$B$9-I2099)= 14,"14", IF(('1 - Cover page'!$B$9-I2099)= 15,"15",  ""))))))))))))))))</f>
        <v>0</v>
      </c>
      <c r="AA2099" t="e">
        <f>VLOOKUP(E2099,'Age group'!$A$2:$B$7,2,TRUE)</f>
        <v>#N/A</v>
      </c>
    </row>
    <row r="2100" spans="1:27" ht="12.75" x14ac:dyDescent="0.2">
      <c r="A2100" s="30">
        <v>2097</v>
      </c>
      <c r="B2100" s="31"/>
      <c r="C2100" s="31"/>
      <c r="D2100" s="32"/>
      <c r="E2100" s="104"/>
      <c r="F2100" s="31"/>
      <c r="G2100" s="31"/>
      <c r="H2100" s="33"/>
      <c r="I2100" s="16"/>
      <c r="J2100" s="34"/>
      <c r="K2100" s="34"/>
      <c r="L2100" s="35"/>
      <c r="M2100" s="36"/>
      <c r="N2100" s="37"/>
      <c r="O2100" s="37"/>
      <c r="P2100" s="37"/>
      <c r="Q2100" s="38"/>
      <c r="R2100" s="38"/>
      <c r="S2100" s="37"/>
      <c r="T2100" s="39"/>
      <c r="U2100" s="39"/>
      <c r="V2100" s="40"/>
      <c r="X2100" t="str">
        <f>IF(('1 - Cover page'!$B$9-M2100)&lt;6,"&lt;=5 Days","&gt;5 Days")</f>
        <v>&lt;=5 Days</v>
      </c>
      <c r="Y2100" t="str">
        <f>IF(('1 - Cover page'!$B$9-M2100)=0,"0", IF(('1 - Cover page'!$B$9-M2100)= 1,"1", IF(('1 - Cover page'!$B$9-M2100)= 2,"2", IF(('1 - Cover page'!$B$9-M2100)= 3,"3", IF(('1 - Cover page'!$B$9-M2100)= 4,"4", IF(('1 - Cover page'!$B$9-M2100)= 5,"5", IF(('1 - Cover page'!$B$9-M2100)= 6,"6", IF(('1 - Cover page'!$B$9-M2100)= 7,"7", IF(('1 - Cover page'!$B$9-M2100)= 8,"8", IF(('1 - Cover page'!$B$9-M2100)= 9,"9", IF(('1 - Cover page'!$B$9-M2100)= 10,"10", IF(('1 - Cover page'!$B$9-M2100)= 11,"11", IF(('1 - Cover page'!$B$9-M2100)= 12,"12", IF(('1 - Cover page'!$B$9-M2100)= 13,"13", IF(('1 - Cover page'!$B$9-M2100)= 14,"14", IF(('1 - Cover page'!$B$9-M2100)= 15,"15",  ""))))))))))))))))</f>
        <v>0</v>
      </c>
      <c r="Z2100" t="str">
        <f>IF(('1 - Cover page'!$B$9-I2100)=0,"0", IF(('1 - Cover page'!$B$9-I2100)= 1,"1", IF(('1 - Cover page'!$B$9-I2100)= 2,"2", IF(('1 - Cover page'!$B$9-I2100)= 3,"3", IF(('1 - Cover page'!$B$9-I2100)= 4,"4", IF(('1 - Cover page'!$B$9-I2100)= 5,"5", IF(('1 - Cover page'!$B$9-I2100)= 6,"6", IF(('1 - Cover page'!$B$9-I2100)= 7,"7", IF(('1 - Cover page'!$B$9-I2100)= 8,"8", IF(('1 - Cover page'!$B$9-I2100)= 9,"9", IF(('1 - Cover page'!$B$9-I2100)= 10,"10", IF(('1 - Cover page'!$B$9-I2100)= 11,"11", IF(('1 - Cover page'!$B$9-I2100)= 12,"12", IF(('1 - Cover page'!$B$9-I2100)= 13,"13", IF(('1 - Cover page'!$B$9-I2100)= 14,"14", IF(('1 - Cover page'!$B$9-I2100)= 15,"15",  ""))))))))))))))))</f>
        <v>0</v>
      </c>
      <c r="AA2100" t="e">
        <f>VLOOKUP(E2100,'Age group'!$A$2:$B$7,2,TRUE)</f>
        <v>#N/A</v>
      </c>
    </row>
    <row r="2101" spans="1:27" ht="12.75" x14ac:dyDescent="0.2">
      <c r="A2101" s="30">
        <v>2098</v>
      </c>
      <c r="B2101" s="31"/>
      <c r="C2101" s="31"/>
      <c r="D2101" s="32"/>
      <c r="E2101" s="104"/>
      <c r="F2101" s="31"/>
      <c r="G2101" s="31"/>
      <c r="H2101" s="33"/>
      <c r="I2101" s="16"/>
      <c r="J2101" s="34"/>
      <c r="K2101" s="34"/>
      <c r="L2101" s="35"/>
      <c r="M2101" s="36"/>
      <c r="N2101" s="37"/>
      <c r="O2101" s="37"/>
      <c r="P2101" s="37"/>
      <c r="Q2101" s="38"/>
      <c r="R2101" s="38"/>
      <c r="S2101" s="37"/>
      <c r="T2101" s="39"/>
      <c r="U2101" s="39"/>
      <c r="V2101" s="40"/>
      <c r="X2101" t="str">
        <f>IF(('1 - Cover page'!$B$9-M2101)&lt;6,"&lt;=5 Days","&gt;5 Days")</f>
        <v>&lt;=5 Days</v>
      </c>
      <c r="Y2101" t="str">
        <f>IF(('1 - Cover page'!$B$9-M2101)=0,"0", IF(('1 - Cover page'!$B$9-M2101)= 1,"1", IF(('1 - Cover page'!$B$9-M2101)= 2,"2", IF(('1 - Cover page'!$B$9-M2101)= 3,"3", IF(('1 - Cover page'!$B$9-M2101)= 4,"4", IF(('1 - Cover page'!$B$9-M2101)= 5,"5", IF(('1 - Cover page'!$B$9-M2101)= 6,"6", IF(('1 - Cover page'!$B$9-M2101)= 7,"7", IF(('1 - Cover page'!$B$9-M2101)= 8,"8", IF(('1 - Cover page'!$B$9-M2101)= 9,"9", IF(('1 - Cover page'!$B$9-M2101)= 10,"10", IF(('1 - Cover page'!$B$9-M2101)= 11,"11", IF(('1 - Cover page'!$B$9-M2101)= 12,"12", IF(('1 - Cover page'!$B$9-M2101)= 13,"13", IF(('1 - Cover page'!$B$9-M2101)= 14,"14", IF(('1 - Cover page'!$B$9-M2101)= 15,"15",  ""))))))))))))))))</f>
        <v>0</v>
      </c>
      <c r="Z2101" t="str">
        <f>IF(('1 - Cover page'!$B$9-I2101)=0,"0", IF(('1 - Cover page'!$B$9-I2101)= 1,"1", IF(('1 - Cover page'!$B$9-I2101)= 2,"2", IF(('1 - Cover page'!$B$9-I2101)= 3,"3", IF(('1 - Cover page'!$B$9-I2101)= 4,"4", IF(('1 - Cover page'!$B$9-I2101)= 5,"5", IF(('1 - Cover page'!$B$9-I2101)= 6,"6", IF(('1 - Cover page'!$B$9-I2101)= 7,"7", IF(('1 - Cover page'!$B$9-I2101)= 8,"8", IF(('1 - Cover page'!$B$9-I2101)= 9,"9", IF(('1 - Cover page'!$B$9-I2101)= 10,"10", IF(('1 - Cover page'!$B$9-I2101)= 11,"11", IF(('1 - Cover page'!$B$9-I2101)= 12,"12", IF(('1 - Cover page'!$B$9-I2101)= 13,"13", IF(('1 - Cover page'!$B$9-I2101)= 14,"14", IF(('1 - Cover page'!$B$9-I2101)= 15,"15",  ""))))))))))))))))</f>
        <v>0</v>
      </c>
      <c r="AA2101" t="e">
        <f>VLOOKUP(E2101,'Age group'!$A$2:$B$7,2,TRUE)</f>
        <v>#N/A</v>
      </c>
    </row>
    <row r="2102" spans="1:27" ht="12.75" x14ac:dyDescent="0.2">
      <c r="A2102" s="30">
        <v>2099</v>
      </c>
      <c r="B2102" s="31"/>
      <c r="C2102" s="31"/>
      <c r="D2102" s="32"/>
      <c r="E2102" s="104"/>
      <c r="F2102" s="31"/>
      <c r="G2102" s="31"/>
      <c r="H2102" s="33"/>
      <c r="I2102" s="16"/>
      <c r="J2102" s="34"/>
      <c r="K2102" s="34"/>
      <c r="L2102" s="35"/>
      <c r="M2102" s="36"/>
      <c r="N2102" s="37"/>
      <c r="O2102" s="37"/>
      <c r="P2102" s="37"/>
      <c r="Q2102" s="38"/>
      <c r="R2102" s="38"/>
      <c r="S2102" s="37"/>
      <c r="T2102" s="39"/>
      <c r="U2102" s="39"/>
      <c r="V2102" s="40"/>
      <c r="X2102" t="str">
        <f>IF(('1 - Cover page'!$B$9-M2102)&lt;6,"&lt;=5 Days","&gt;5 Days")</f>
        <v>&lt;=5 Days</v>
      </c>
      <c r="Y2102" t="str">
        <f>IF(('1 - Cover page'!$B$9-M2102)=0,"0", IF(('1 - Cover page'!$B$9-M2102)= 1,"1", IF(('1 - Cover page'!$B$9-M2102)= 2,"2", IF(('1 - Cover page'!$B$9-M2102)= 3,"3", IF(('1 - Cover page'!$B$9-M2102)= 4,"4", IF(('1 - Cover page'!$B$9-M2102)= 5,"5", IF(('1 - Cover page'!$B$9-M2102)= 6,"6", IF(('1 - Cover page'!$B$9-M2102)= 7,"7", IF(('1 - Cover page'!$B$9-M2102)= 8,"8", IF(('1 - Cover page'!$B$9-M2102)= 9,"9", IF(('1 - Cover page'!$B$9-M2102)= 10,"10", IF(('1 - Cover page'!$B$9-M2102)= 11,"11", IF(('1 - Cover page'!$B$9-M2102)= 12,"12", IF(('1 - Cover page'!$B$9-M2102)= 13,"13", IF(('1 - Cover page'!$B$9-M2102)= 14,"14", IF(('1 - Cover page'!$B$9-M2102)= 15,"15",  ""))))))))))))))))</f>
        <v>0</v>
      </c>
      <c r="Z2102" t="str">
        <f>IF(('1 - Cover page'!$B$9-I2102)=0,"0", IF(('1 - Cover page'!$B$9-I2102)= 1,"1", IF(('1 - Cover page'!$B$9-I2102)= 2,"2", IF(('1 - Cover page'!$B$9-I2102)= 3,"3", IF(('1 - Cover page'!$B$9-I2102)= 4,"4", IF(('1 - Cover page'!$B$9-I2102)= 5,"5", IF(('1 - Cover page'!$B$9-I2102)= 6,"6", IF(('1 - Cover page'!$B$9-I2102)= 7,"7", IF(('1 - Cover page'!$B$9-I2102)= 8,"8", IF(('1 - Cover page'!$B$9-I2102)= 9,"9", IF(('1 - Cover page'!$B$9-I2102)= 10,"10", IF(('1 - Cover page'!$B$9-I2102)= 11,"11", IF(('1 - Cover page'!$B$9-I2102)= 12,"12", IF(('1 - Cover page'!$B$9-I2102)= 13,"13", IF(('1 - Cover page'!$B$9-I2102)= 14,"14", IF(('1 - Cover page'!$B$9-I2102)= 15,"15",  ""))))))))))))))))</f>
        <v>0</v>
      </c>
      <c r="AA2102" t="e">
        <f>VLOOKUP(E2102,'Age group'!$A$2:$B$7,2,TRUE)</f>
        <v>#N/A</v>
      </c>
    </row>
    <row r="2103" spans="1:27" ht="12.75" x14ac:dyDescent="0.2">
      <c r="A2103" s="30">
        <v>2100</v>
      </c>
      <c r="B2103" s="31"/>
      <c r="C2103" s="31"/>
      <c r="D2103" s="32"/>
      <c r="E2103" s="104"/>
      <c r="F2103" s="31"/>
      <c r="G2103" s="31"/>
      <c r="H2103" s="33"/>
      <c r="I2103" s="16"/>
      <c r="J2103" s="34"/>
      <c r="K2103" s="34"/>
      <c r="L2103" s="35"/>
      <c r="M2103" s="36"/>
      <c r="N2103" s="37"/>
      <c r="O2103" s="37"/>
      <c r="P2103" s="37"/>
      <c r="Q2103" s="38"/>
      <c r="R2103" s="38"/>
      <c r="S2103" s="37"/>
      <c r="T2103" s="39"/>
      <c r="U2103" s="39"/>
      <c r="V2103" s="40"/>
      <c r="X2103" t="str">
        <f>IF(('1 - Cover page'!$B$9-M2103)&lt;6,"&lt;=5 Days","&gt;5 Days")</f>
        <v>&lt;=5 Days</v>
      </c>
      <c r="Y2103" t="str">
        <f>IF(('1 - Cover page'!$B$9-M2103)=0,"0", IF(('1 - Cover page'!$B$9-M2103)= 1,"1", IF(('1 - Cover page'!$B$9-M2103)= 2,"2", IF(('1 - Cover page'!$B$9-M2103)= 3,"3", IF(('1 - Cover page'!$B$9-M2103)= 4,"4", IF(('1 - Cover page'!$B$9-M2103)= 5,"5", IF(('1 - Cover page'!$B$9-M2103)= 6,"6", IF(('1 - Cover page'!$B$9-M2103)= 7,"7", IF(('1 - Cover page'!$B$9-M2103)= 8,"8", IF(('1 - Cover page'!$B$9-M2103)= 9,"9", IF(('1 - Cover page'!$B$9-M2103)= 10,"10", IF(('1 - Cover page'!$B$9-M2103)= 11,"11", IF(('1 - Cover page'!$B$9-M2103)= 12,"12", IF(('1 - Cover page'!$B$9-M2103)= 13,"13", IF(('1 - Cover page'!$B$9-M2103)= 14,"14", IF(('1 - Cover page'!$B$9-M2103)= 15,"15",  ""))))))))))))))))</f>
        <v>0</v>
      </c>
      <c r="Z2103" t="str">
        <f>IF(('1 - Cover page'!$B$9-I2103)=0,"0", IF(('1 - Cover page'!$B$9-I2103)= 1,"1", IF(('1 - Cover page'!$B$9-I2103)= 2,"2", IF(('1 - Cover page'!$B$9-I2103)= 3,"3", IF(('1 - Cover page'!$B$9-I2103)= 4,"4", IF(('1 - Cover page'!$B$9-I2103)= 5,"5", IF(('1 - Cover page'!$B$9-I2103)= 6,"6", IF(('1 - Cover page'!$B$9-I2103)= 7,"7", IF(('1 - Cover page'!$B$9-I2103)= 8,"8", IF(('1 - Cover page'!$B$9-I2103)= 9,"9", IF(('1 - Cover page'!$B$9-I2103)= 10,"10", IF(('1 - Cover page'!$B$9-I2103)= 11,"11", IF(('1 - Cover page'!$B$9-I2103)= 12,"12", IF(('1 - Cover page'!$B$9-I2103)= 13,"13", IF(('1 - Cover page'!$B$9-I2103)= 14,"14", IF(('1 - Cover page'!$B$9-I2103)= 15,"15",  ""))))))))))))))))</f>
        <v>0</v>
      </c>
      <c r="AA2103" t="e">
        <f>VLOOKUP(E2103,'Age group'!$A$2:$B$7,2,TRUE)</f>
        <v>#N/A</v>
      </c>
    </row>
    <row r="2104" spans="1:27" ht="12.75" x14ac:dyDescent="0.2">
      <c r="A2104" s="30">
        <v>2101</v>
      </c>
      <c r="B2104" s="31"/>
      <c r="C2104" s="31"/>
      <c r="D2104" s="32"/>
      <c r="E2104" s="104"/>
      <c r="F2104" s="31"/>
      <c r="G2104" s="31"/>
      <c r="H2104" s="33"/>
      <c r="I2104" s="16"/>
      <c r="J2104" s="34"/>
      <c r="K2104" s="34"/>
      <c r="L2104" s="35"/>
      <c r="M2104" s="36"/>
      <c r="N2104" s="37"/>
      <c r="O2104" s="37"/>
      <c r="P2104" s="37"/>
      <c r="Q2104" s="38"/>
      <c r="R2104" s="38"/>
      <c r="S2104" s="37"/>
      <c r="T2104" s="39"/>
      <c r="U2104" s="39"/>
      <c r="V2104" s="40"/>
      <c r="X2104" t="str">
        <f>IF(('1 - Cover page'!$B$9-M2104)&lt;6,"&lt;=5 Days","&gt;5 Days")</f>
        <v>&lt;=5 Days</v>
      </c>
      <c r="Y2104" t="str">
        <f>IF(('1 - Cover page'!$B$9-M2104)=0,"0", IF(('1 - Cover page'!$B$9-M2104)= 1,"1", IF(('1 - Cover page'!$B$9-M2104)= 2,"2", IF(('1 - Cover page'!$B$9-M2104)= 3,"3", IF(('1 - Cover page'!$B$9-M2104)= 4,"4", IF(('1 - Cover page'!$B$9-M2104)= 5,"5", IF(('1 - Cover page'!$B$9-M2104)= 6,"6", IF(('1 - Cover page'!$B$9-M2104)= 7,"7", IF(('1 - Cover page'!$B$9-M2104)= 8,"8", IF(('1 - Cover page'!$B$9-M2104)= 9,"9", IF(('1 - Cover page'!$B$9-M2104)= 10,"10", IF(('1 - Cover page'!$B$9-M2104)= 11,"11", IF(('1 - Cover page'!$B$9-M2104)= 12,"12", IF(('1 - Cover page'!$B$9-M2104)= 13,"13", IF(('1 - Cover page'!$B$9-M2104)= 14,"14", IF(('1 - Cover page'!$B$9-M2104)= 15,"15",  ""))))))))))))))))</f>
        <v>0</v>
      </c>
      <c r="Z2104" t="str">
        <f>IF(('1 - Cover page'!$B$9-I2104)=0,"0", IF(('1 - Cover page'!$B$9-I2104)= 1,"1", IF(('1 - Cover page'!$B$9-I2104)= 2,"2", IF(('1 - Cover page'!$B$9-I2104)= 3,"3", IF(('1 - Cover page'!$B$9-I2104)= 4,"4", IF(('1 - Cover page'!$B$9-I2104)= 5,"5", IF(('1 - Cover page'!$B$9-I2104)= 6,"6", IF(('1 - Cover page'!$B$9-I2104)= 7,"7", IF(('1 - Cover page'!$B$9-I2104)= 8,"8", IF(('1 - Cover page'!$B$9-I2104)= 9,"9", IF(('1 - Cover page'!$B$9-I2104)= 10,"10", IF(('1 - Cover page'!$B$9-I2104)= 11,"11", IF(('1 - Cover page'!$B$9-I2104)= 12,"12", IF(('1 - Cover page'!$B$9-I2104)= 13,"13", IF(('1 - Cover page'!$B$9-I2104)= 14,"14", IF(('1 - Cover page'!$B$9-I2104)= 15,"15",  ""))))))))))))))))</f>
        <v>0</v>
      </c>
      <c r="AA2104" t="e">
        <f>VLOOKUP(E2104,'Age group'!$A$2:$B$7,2,TRUE)</f>
        <v>#N/A</v>
      </c>
    </row>
    <row r="2105" spans="1:27" ht="12.75" x14ac:dyDescent="0.2">
      <c r="A2105" s="30">
        <v>2102</v>
      </c>
      <c r="B2105" s="31"/>
      <c r="C2105" s="31"/>
      <c r="D2105" s="32"/>
      <c r="E2105" s="104"/>
      <c r="F2105" s="31"/>
      <c r="G2105" s="31"/>
      <c r="H2105" s="33"/>
      <c r="I2105" s="16"/>
      <c r="J2105" s="34"/>
      <c r="K2105" s="34"/>
      <c r="L2105" s="35"/>
      <c r="M2105" s="36"/>
      <c r="N2105" s="37"/>
      <c r="O2105" s="37"/>
      <c r="P2105" s="37"/>
      <c r="Q2105" s="38"/>
      <c r="R2105" s="38"/>
      <c r="S2105" s="37"/>
      <c r="T2105" s="39"/>
      <c r="U2105" s="39"/>
      <c r="V2105" s="40"/>
      <c r="X2105" t="str">
        <f>IF(('1 - Cover page'!$B$9-M2105)&lt;6,"&lt;=5 Days","&gt;5 Days")</f>
        <v>&lt;=5 Days</v>
      </c>
      <c r="Y2105" t="str">
        <f>IF(('1 - Cover page'!$B$9-M2105)=0,"0", IF(('1 - Cover page'!$B$9-M2105)= 1,"1", IF(('1 - Cover page'!$B$9-M2105)= 2,"2", IF(('1 - Cover page'!$B$9-M2105)= 3,"3", IF(('1 - Cover page'!$B$9-M2105)= 4,"4", IF(('1 - Cover page'!$B$9-M2105)= 5,"5", IF(('1 - Cover page'!$B$9-M2105)= 6,"6", IF(('1 - Cover page'!$B$9-M2105)= 7,"7", IF(('1 - Cover page'!$B$9-M2105)= 8,"8", IF(('1 - Cover page'!$B$9-M2105)= 9,"9", IF(('1 - Cover page'!$B$9-M2105)= 10,"10", IF(('1 - Cover page'!$B$9-M2105)= 11,"11", IF(('1 - Cover page'!$B$9-M2105)= 12,"12", IF(('1 - Cover page'!$B$9-M2105)= 13,"13", IF(('1 - Cover page'!$B$9-M2105)= 14,"14", IF(('1 - Cover page'!$B$9-M2105)= 15,"15",  ""))))))))))))))))</f>
        <v>0</v>
      </c>
      <c r="Z2105" t="str">
        <f>IF(('1 - Cover page'!$B$9-I2105)=0,"0", IF(('1 - Cover page'!$B$9-I2105)= 1,"1", IF(('1 - Cover page'!$B$9-I2105)= 2,"2", IF(('1 - Cover page'!$B$9-I2105)= 3,"3", IF(('1 - Cover page'!$B$9-I2105)= 4,"4", IF(('1 - Cover page'!$B$9-I2105)= 5,"5", IF(('1 - Cover page'!$B$9-I2105)= 6,"6", IF(('1 - Cover page'!$B$9-I2105)= 7,"7", IF(('1 - Cover page'!$B$9-I2105)= 8,"8", IF(('1 - Cover page'!$B$9-I2105)= 9,"9", IF(('1 - Cover page'!$B$9-I2105)= 10,"10", IF(('1 - Cover page'!$B$9-I2105)= 11,"11", IF(('1 - Cover page'!$B$9-I2105)= 12,"12", IF(('1 - Cover page'!$B$9-I2105)= 13,"13", IF(('1 - Cover page'!$B$9-I2105)= 14,"14", IF(('1 - Cover page'!$B$9-I2105)= 15,"15",  ""))))))))))))))))</f>
        <v>0</v>
      </c>
      <c r="AA2105" t="e">
        <f>VLOOKUP(E2105,'Age group'!$A$2:$B$7,2,TRUE)</f>
        <v>#N/A</v>
      </c>
    </row>
    <row r="2106" spans="1:27" ht="12.75" x14ac:dyDescent="0.2">
      <c r="A2106" s="30">
        <v>2103</v>
      </c>
      <c r="B2106" s="31"/>
      <c r="C2106" s="31"/>
      <c r="D2106" s="32"/>
      <c r="E2106" s="104"/>
      <c r="F2106" s="31"/>
      <c r="G2106" s="31"/>
      <c r="H2106" s="33"/>
      <c r="I2106" s="16"/>
      <c r="J2106" s="34"/>
      <c r="K2106" s="34"/>
      <c r="L2106" s="35"/>
      <c r="M2106" s="36"/>
      <c r="N2106" s="37"/>
      <c r="O2106" s="37"/>
      <c r="P2106" s="37"/>
      <c r="Q2106" s="38"/>
      <c r="R2106" s="38"/>
      <c r="S2106" s="37"/>
      <c r="T2106" s="39"/>
      <c r="U2106" s="39"/>
      <c r="V2106" s="40"/>
      <c r="X2106" t="str">
        <f>IF(('1 - Cover page'!$B$9-M2106)&lt;6,"&lt;=5 Days","&gt;5 Days")</f>
        <v>&lt;=5 Days</v>
      </c>
      <c r="Y2106" t="str">
        <f>IF(('1 - Cover page'!$B$9-M2106)=0,"0", IF(('1 - Cover page'!$B$9-M2106)= 1,"1", IF(('1 - Cover page'!$B$9-M2106)= 2,"2", IF(('1 - Cover page'!$B$9-M2106)= 3,"3", IF(('1 - Cover page'!$B$9-M2106)= 4,"4", IF(('1 - Cover page'!$B$9-M2106)= 5,"5", IF(('1 - Cover page'!$B$9-M2106)= 6,"6", IF(('1 - Cover page'!$B$9-M2106)= 7,"7", IF(('1 - Cover page'!$B$9-M2106)= 8,"8", IF(('1 - Cover page'!$B$9-M2106)= 9,"9", IF(('1 - Cover page'!$B$9-M2106)= 10,"10", IF(('1 - Cover page'!$B$9-M2106)= 11,"11", IF(('1 - Cover page'!$B$9-M2106)= 12,"12", IF(('1 - Cover page'!$B$9-M2106)= 13,"13", IF(('1 - Cover page'!$B$9-M2106)= 14,"14", IF(('1 - Cover page'!$B$9-M2106)= 15,"15",  ""))))))))))))))))</f>
        <v>0</v>
      </c>
      <c r="Z2106" t="str">
        <f>IF(('1 - Cover page'!$B$9-I2106)=0,"0", IF(('1 - Cover page'!$B$9-I2106)= 1,"1", IF(('1 - Cover page'!$B$9-I2106)= 2,"2", IF(('1 - Cover page'!$B$9-I2106)= 3,"3", IF(('1 - Cover page'!$B$9-I2106)= 4,"4", IF(('1 - Cover page'!$B$9-I2106)= 5,"5", IF(('1 - Cover page'!$B$9-I2106)= 6,"6", IF(('1 - Cover page'!$B$9-I2106)= 7,"7", IF(('1 - Cover page'!$B$9-I2106)= 8,"8", IF(('1 - Cover page'!$B$9-I2106)= 9,"9", IF(('1 - Cover page'!$B$9-I2106)= 10,"10", IF(('1 - Cover page'!$B$9-I2106)= 11,"11", IF(('1 - Cover page'!$B$9-I2106)= 12,"12", IF(('1 - Cover page'!$B$9-I2106)= 13,"13", IF(('1 - Cover page'!$B$9-I2106)= 14,"14", IF(('1 - Cover page'!$B$9-I2106)= 15,"15",  ""))))))))))))))))</f>
        <v>0</v>
      </c>
      <c r="AA2106" t="e">
        <f>VLOOKUP(E2106,'Age group'!$A$2:$B$7,2,TRUE)</f>
        <v>#N/A</v>
      </c>
    </row>
    <row r="2107" spans="1:27" ht="12.75" x14ac:dyDescent="0.2">
      <c r="A2107" s="30">
        <v>2104</v>
      </c>
      <c r="B2107" s="31"/>
      <c r="C2107" s="31"/>
      <c r="D2107" s="32"/>
      <c r="E2107" s="104"/>
      <c r="F2107" s="31"/>
      <c r="G2107" s="31"/>
      <c r="H2107" s="33"/>
      <c r="I2107" s="16"/>
      <c r="J2107" s="34"/>
      <c r="K2107" s="34"/>
      <c r="L2107" s="35"/>
      <c r="M2107" s="36"/>
      <c r="N2107" s="37"/>
      <c r="O2107" s="37"/>
      <c r="P2107" s="37"/>
      <c r="Q2107" s="38"/>
      <c r="R2107" s="38"/>
      <c r="S2107" s="37"/>
      <c r="T2107" s="39"/>
      <c r="U2107" s="39"/>
      <c r="V2107" s="40"/>
      <c r="X2107" t="str">
        <f>IF(('1 - Cover page'!$B$9-M2107)&lt;6,"&lt;=5 Days","&gt;5 Days")</f>
        <v>&lt;=5 Days</v>
      </c>
      <c r="Y2107" t="str">
        <f>IF(('1 - Cover page'!$B$9-M2107)=0,"0", IF(('1 - Cover page'!$B$9-M2107)= 1,"1", IF(('1 - Cover page'!$B$9-M2107)= 2,"2", IF(('1 - Cover page'!$B$9-M2107)= 3,"3", IF(('1 - Cover page'!$B$9-M2107)= 4,"4", IF(('1 - Cover page'!$B$9-M2107)= 5,"5", IF(('1 - Cover page'!$B$9-M2107)= 6,"6", IF(('1 - Cover page'!$B$9-M2107)= 7,"7", IF(('1 - Cover page'!$B$9-M2107)= 8,"8", IF(('1 - Cover page'!$B$9-M2107)= 9,"9", IF(('1 - Cover page'!$B$9-M2107)= 10,"10", IF(('1 - Cover page'!$B$9-M2107)= 11,"11", IF(('1 - Cover page'!$B$9-M2107)= 12,"12", IF(('1 - Cover page'!$B$9-M2107)= 13,"13", IF(('1 - Cover page'!$B$9-M2107)= 14,"14", IF(('1 - Cover page'!$B$9-M2107)= 15,"15",  ""))))))))))))))))</f>
        <v>0</v>
      </c>
      <c r="Z2107" t="str">
        <f>IF(('1 - Cover page'!$B$9-I2107)=0,"0", IF(('1 - Cover page'!$B$9-I2107)= 1,"1", IF(('1 - Cover page'!$B$9-I2107)= 2,"2", IF(('1 - Cover page'!$B$9-I2107)= 3,"3", IF(('1 - Cover page'!$B$9-I2107)= 4,"4", IF(('1 - Cover page'!$B$9-I2107)= 5,"5", IF(('1 - Cover page'!$B$9-I2107)= 6,"6", IF(('1 - Cover page'!$B$9-I2107)= 7,"7", IF(('1 - Cover page'!$B$9-I2107)= 8,"8", IF(('1 - Cover page'!$B$9-I2107)= 9,"9", IF(('1 - Cover page'!$B$9-I2107)= 10,"10", IF(('1 - Cover page'!$B$9-I2107)= 11,"11", IF(('1 - Cover page'!$B$9-I2107)= 12,"12", IF(('1 - Cover page'!$B$9-I2107)= 13,"13", IF(('1 - Cover page'!$B$9-I2107)= 14,"14", IF(('1 - Cover page'!$B$9-I2107)= 15,"15",  ""))))))))))))))))</f>
        <v>0</v>
      </c>
      <c r="AA2107" t="e">
        <f>VLOOKUP(E2107,'Age group'!$A$2:$B$7,2,TRUE)</f>
        <v>#N/A</v>
      </c>
    </row>
    <row r="2108" spans="1:27" ht="12.75" x14ac:dyDescent="0.2">
      <c r="A2108" s="30">
        <v>2105</v>
      </c>
      <c r="B2108" s="31"/>
      <c r="C2108" s="31"/>
      <c r="D2108" s="32"/>
      <c r="E2108" s="104"/>
      <c r="F2108" s="31"/>
      <c r="G2108" s="31"/>
      <c r="H2108" s="33"/>
      <c r="I2108" s="16"/>
      <c r="J2108" s="34"/>
      <c r="K2108" s="34"/>
      <c r="L2108" s="35"/>
      <c r="M2108" s="36"/>
      <c r="N2108" s="37"/>
      <c r="O2108" s="37"/>
      <c r="P2108" s="37"/>
      <c r="Q2108" s="38"/>
      <c r="R2108" s="38"/>
      <c r="S2108" s="37"/>
      <c r="T2108" s="39"/>
      <c r="U2108" s="39"/>
      <c r="V2108" s="40"/>
      <c r="X2108" t="str">
        <f>IF(('1 - Cover page'!$B$9-M2108)&lt;6,"&lt;=5 Days","&gt;5 Days")</f>
        <v>&lt;=5 Days</v>
      </c>
      <c r="Y2108" t="str">
        <f>IF(('1 - Cover page'!$B$9-M2108)=0,"0", IF(('1 - Cover page'!$B$9-M2108)= 1,"1", IF(('1 - Cover page'!$B$9-M2108)= 2,"2", IF(('1 - Cover page'!$B$9-M2108)= 3,"3", IF(('1 - Cover page'!$B$9-M2108)= 4,"4", IF(('1 - Cover page'!$B$9-M2108)= 5,"5", IF(('1 - Cover page'!$B$9-M2108)= 6,"6", IF(('1 - Cover page'!$B$9-M2108)= 7,"7", IF(('1 - Cover page'!$B$9-M2108)= 8,"8", IF(('1 - Cover page'!$B$9-M2108)= 9,"9", IF(('1 - Cover page'!$B$9-M2108)= 10,"10", IF(('1 - Cover page'!$B$9-M2108)= 11,"11", IF(('1 - Cover page'!$B$9-M2108)= 12,"12", IF(('1 - Cover page'!$B$9-M2108)= 13,"13", IF(('1 - Cover page'!$B$9-M2108)= 14,"14", IF(('1 - Cover page'!$B$9-M2108)= 15,"15",  ""))))))))))))))))</f>
        <v>0</v>
      </c>
      <c r="Z2108" t="str">
        <f>IF(('1 - Cover page'!$B$9-I2108)=0,"0", IF(('1 - Cover page'!$B$9-I2108)= 1,"1", IF(('1 - Cover page'!$B$9-I2108)= 2,"2", IF(('1 - Cover page'!$B$9-I2108)= 3,"3", IF(('1 - Cover page'!$B$9-I2108)= 4,"4", IF(('1 - Cover page'!$B$9-I2108)= 5,"5", IF(('1 - Cover page'!$B$9-I2108)= 6,"6", IF(('1 - Cover page'!$B$9-I2108)= 7,"7", IF(('1 - Cover page'!$B$9-I2108)= 8,"8", IF(('1 - Cover page'!$B$9-I2108)= 9,"9", IF(('1 - Cover page'!$B$9-I2108)= 10,"10", IF(('1 - Cover page'!$B$9-I2108)= 11,"11", IF(('1 - Cover page'!$B$9-I2108)= 12,"12", IF(('1 - Cover page'!$B$9-I2108)= 13,"13", IF(('1 - Cover page'!$B$9-I2108)= 14,"14", IF(('1 - Cover page'!$B$9-I2108)= 15,"15",  ""))))))))))))))))</f>
        <v>0</v>
      </c>
      <c r="AA2108" t="e">
        <f>VLOOKUP(E2108,'Age group'!$A$2:$B$7,2,TRUE)</f>
        <v>#N/A</v>
      </c>
    </row>
    <row r="2109" spans="1:27" ht="12.75" x14ac:dyDescent="0.2">
      <c r="A2109" s="30">
        <v>2106</v>
      </c>
      <c r="B2109" s="31"/>
      <c r="C2109" s="31"/>
      <c r="D2109" s="32"/>
      <c r="E2109" s="104"/>
      <c r="F2109" s="31"/>
      <c r="G2109" s="31"/>
      <c r="H2109" s="33"/>
      <c r="I2109" s="16"/>
      <c r="J2109" s="34"/>
      <c r="K2109" s="34"/>
      <c r="L2109" s="35"/>
      <c r="M2109" s="36"/>
      <c r="N2109" s="37"/>
      <c r="O2109" s="37"/>
      <c r="P2109" s="37"/>
      <c r="Q2109" s="38"/>
      <c r="R2109" s="38"/>
      <c r="S2109" s="37"/>
      <c r="T2109" s="39"/>
      <c r="U2109" s="39"/>
      <c r="V2109" s="40"/>
      <c r="X2109" t="str">
        <f>IF(('1 - Cover page'!$B$9-M2109)&lt;6,"&lt;=5 Days","&gt;5 Days")</f>
        <v>&lt;=5 Days</v>
      </c>
      <c r="Y2109" t="str">
        <f>IF(('1 - Cover page'!$B$9-M2109)=0,"0", IF(('1 - Cover page'!$B$9-M2109)= 1,"1", IF(('1 - Cover page'!$B$9-M2109)= 2,"2", IF(('1 - Cover page'!$B$9-M2109)= 3,"3", IF(('1 - Cover page'!$B$9-M2109)= 4,"4", IF(('1 - Cover page'!$B$9-M2109)= 5,"5", IF(('1 - Cover page'!$B$9-M2109)= 6,"6", IF(('1 - Cover page'!$B$9-M2109)= 7,"7", IF(('1 - Cover page'!$B$9-M2109)= 8,"8", IF(('1 - Cover page'!$B$9-M2109)= 9,"9", IF(('1 - Cover page'!$B$9-M2109)= 10,"10", IF(('1 - Cover page'!$B$9-M2109)= 11,"11", IF(('1 - Cover page'!$B$9-M2109)= 12,"12", IF(('1 - Cover page'!$B$9-M2109)= 13,"13", IF(('1 - Cover page'!$B$9-M2109)= 14,"14", IF(('1 - Cover page'!$B$9-M2109)= 15,"15",  ""))))))))))))))))</f>
        <v>0</v>
      </c>
      <c r="Z2109" t="str">
        <f>IF(('1 - Cover page'!$B$9-I2109)=0,"0", IF(('1 - Cover page'!$B$9-I2109)= 1,"1", IF(('1 - Cover page'!$B$9-I2109)= 2,"2", IF(('1 - Cover page'!$B$9-I2109)= 3,"3", IF(('1 - Cover page'!$B$9-I2109)= 4,"4", IF(('1 - Cover page'!$B$9-I2109)= 5,"5", IF(('1 - Cover page'!$B$9-I2109)= 6,"6", IF(('1 - Cover page'!$B$9-I2109)= 7,"7", IF(('1 - Cover page'!$B$9-I2109)= 8,"8", IF(('1 - Cover page'!$B$9-I2109)= 9,"9", IF(('1 - Cover page'!$B$9-I2109)= 10,"10", IF(('1 - Cover page'!$B$9-I2109)= 11,"11", IF(('1 - Cover page'!$B$9-I2109)= 12,"12", IF(('1 - Cover page'!$B$9-I2109)= 13,"13", IF(('1 - Cover page'!$B$9-I2109)= 14,"14", IF(('1 - Cover page'!$B$9-I2109)= 15,"15",  ""))))))))))))))))</f>
        <v>0</v>
      </c>
      <c r="AA2109" t="e">
        <f>VLOOKUP(E2109,'Age group'!$A$2:$B$7,2,TRUE)</f>
        <v>#N/A</v>
      </c>
    </row>
    <row r="2110" spans="1:27" ht="12.75" x14ac:dyDescent="0.2">
      <c r="A2110" s="30">
        <v>2107</v>
      </c>
      <c r="B2110" s="31"/>
      <c r="C2110" s="31"/>
      <c r="D2110" s="32"/>
      <c r="E2110" s="104"/>
      <c r="F2110" s="31"/>
      <c r="G2110" s="31"/>
      <c r="H2110" s="33"/>
      <c r="I2110" s="16"/>
      <c r="J2110" s="34"/>
      <c r="K2110" s="34"/>
      <c r="L2110" s="35"/>
      <c r="M2110" s="36"/>
      <c r="N2110" s="37"/>
      <c r="O2110" s="37"/>
      <c r="P2110" s="37"/>
      <c r="Q2110" s="38"/>
      <c r="R2110" s="38"/>
      <c r="S2110" s="37"/>
      <c r="T2110" s="39"/>
      <c r="U2110" s="39"/>
      <c r="V2110" s="40"/>
      <c r="X2110" t="str">
        <f>IF(('1 - Cover page'!$B$9-M2110)&lt;6,"&lt;=5 Days","&gt;5 Days")</f>
        <v>&lt;=5 Days</v>
      </c>
      <c r="Y2110" t="str">
        <f>IF(('1 - Cover page'!$B$9-M2110)=0,"0", IF(('1 - Cover page'!$B$9-M2110)= 1,"1", IF(('1 - Cover page'!$B$9-M2110)= 2,"2", IF(('1 - Cover page'!$B$9-M2110)= 3,"3", IF(('1 - Cover page'!$B$9-M2110)= 4,"4", IF(('1 - Cover page'!$B$9-M2110)= 5,"5", IF(('1 - Cover page'!$B$9-M2110)= 6,"6", IF(('1 - Cover page'!$B$9-M2110)= 7,"7", IF(('1 - Cover page'!$B$9-M2110)= 8,"8", IF(('1 - Cover page'!$B$9-M2110)= 9,"9", IF(('1 - Cover page'!$B$9-M2110)= 10,"10", IF(('1 - Cover page'!$B$9-M2110)= 11,"11", IF(('1 - Cover page'!$B$9-M2110)= 12,"12", IF(('1 - Cover page'!$B$9-M2110)= 13,"13", IF(('1 - Cover page'!$B$9-M2110)= 14,"14", IF(('1 - Cover page'!$B$9-M2110)= 15,"15",  ""))))))))))))))))</f>
        <v>0</v>
      </c>
      <c r="Z2110" t="str">
        <f>IF(('1 - Cover page'!$B$9-I2110)=0,"0", IF(('1 - Cover page'!$B$9-I2110)= 1,"1", IF(('1 - Cover page'!$B$9-I2110)= 2,"2", IF(('1 - Cover page'!$B$9-I2110)= 3,"3", IF(('1 - Cover page'!$B$9-I2110)= 4,"4", IF(('1 - Cover page'!$B$9-I2110)= 5,"5", IF(('1 - Cover page'!$B$9-I2110)= 6,"6", IF(('1 - Cover page'!$B$9-I2110)= 7,"7", IF(('1 - Cover page'!$B$9-I2110)= 8,"8", IF(('1 - Cover page'!$B$9-I2110)= 9,"9", IF(('1 - Cover page'!$B$9-I2110)= 10,"10", IF(('1 - Cover page'!$B$9-I2110)= 11,"11", IF(('1 - Cover page'!$B$9-I2110)= 12,"12", IF(('1 - Cover page'!$B$9-I2110)= 13,"13", IF(('1 - Cover page'!$B$9-I2110)= 14,"14", IF(('1 - Cover page'!$B$9-I2110)= 15,"15",  ""))))))))))))))))</f>
        <v>0</v>
      </c>
      <c r="AA2110" t="e">
        <f>VLOOKUP(E2110,'Age group'!$A$2:$B$7,2,TRUE)</f>
        <v>#N/A</v>
      </c>
    </row>
    <row r="2111" spans="1:27" ht="12.75" x14ac:dyDescent="0.2">
      <c r="A2111" s="30">
        <v>2108</v>
      </c>
      <c r="B2111" s="31"/>
      <c r="C2111" s="31"/>
      <c r="D2111" s="32"/>
      <c r="E2111" s="104"/>
      <c r="F2111" s="31"/>
      <c r="G2111" s="31"/>
      <c r="H2111" s="33"/>
      <c r="I2111" s="16"/>
      <c r="J2111" s="34"/>
      <c r="K2111" s="34"/>
      <c r="L2111" s="35"/>
      <c r="M2111" s="36"/>
      <c r="N2111" s="37"/>
      <c r="O2111" s="37"/>
      <c r="P2111" s="37"/>
      <c r="Q2111" s="38"/>
      <c r="R2111" s="38"/>
      <c r="S2111" s="37"/>
      <c r="T2111" s="39"/>
      <c r="U2111" s="39"/>
      <c r="V2111" s="40"/>
      <c r="X2111" t="str">
        <f>IF(('1 - Cover page'!$B$9-M2111)&lt;6,"&lt;=5 Days","&gt;5 Days")</f>
        <v>&lt;=5 Days</v>
      </c>
      <c r="Y2111" t="str">
        <f>IF(('1 - Cover page'!$B$9-M2111)=0,"0", IF(('1 - Cover page'!$B$9-M2111)= 1,"1", IF(('1 - Cover page'!$B$9-M2111)= 2,"2", IF(('1 - Cover page'!$B$9-M2111)= 3,"3", IF(('1 - Cover page'!$B$9-M2111)= 4,"4", IF(('1 - Cover page'!$B$9-M2111)= 5,"5", IF(('1 - Cover page'!$B$9-M2111)= 6,"6", IF(('1 - Cover page'!$B$9-M2111)= 7,"7", IF(('1 - Cover page'!$B$9-M2111)= 8,"8", IF(('1 - Cover page'!$B$9-M2111)= 9,"9", IF(('1 - Cover page'!$B$9-M2111)= 10,"10", IF(('1 - Cover page'!$B$9-M2111)= 11,"11", IF(('1 - Cover page'!$B$9-M2111)= 12,"12", IF(('1 - Cover page'!$B$9-M2111)= 13,"13", IF(('1 - Cover page'!$B$9-M2111)= 14,"14", IF(('1 - Cover page'!$B$9-M2111)= 15,"15",  ""))))))))))))))))</f>
        <v>0</v>
      </c>
      <c r="Z2111" t="str">
        <f>IF(('1 - Cover page'!$B$9-I2111)=0,"0", IF(('1 - Cover page'!$B$9-I2111)= 1,"1", IF(('1 - Cover page'!$B$9-I2111)= 2,"2", IF(('1 - Cover page'!$B$9-I2111)= 3,"3", IF(('1 - Cover page'!$B$9-I2111)= 4,"4", IF(('1 - Cover page'!$B$9-I2111)= 5,"5", IF(('1 - Cover page'!$B$9-I2111)= 6,"6", IF(('1 - Cover page'!$B$9-I2111)= 7,"7", IF(('1 - Cover page'!$B$9-I2111)= 8,"8", IF(('1 - Cover page'!$B$9-I2111)= 9,"9", IF(('1 - Cover page'!$B$9-I2111)= 10,"10", IF(('1 - Cover page'!$B$9-I2111)= 11,"11", IF(('1 - Cover page'!$B$9-I2111)= 12,"12", IF(('1 - Cover page'!$B$9-I2111)= 13,"13", IF(('1 - Cover page'!$B$9-I2111)= 14,"14", IF(('1 - Cover page'!$B$9-I2111)= 15,"15",  ""))))))))))))))))</f>
        <v>0</v>
      </c>
      <c r="AA2111" t="e">
        <f>VLOOKUP(E2111,'Age group'!$A$2:$B$7,2,TRUE)</f>
        <v>#N/A</v>
      </c>
    </row>
    <row r="2112" spans="1:27" ht="12.75" x14ac:dyDescent="0.2">
      <c r="A2112" s="30">
        <v>2109</v>
      </c>
      <c r="B2112" s="31"/>
      <c r="C2112" s="31"/>
      <c r="D2112" s="32"/>
      <c r="E2112" s="104"/>
      <c r="F2112" s="31"/>
      <c r="G2112" s="31"/>
      <c r="H2112" s="33"/>
      <c r="I2112" s="16"/>
      <c r="J2112" s="34"/>
      <c r="K2112" s="34"/>
      <c r="L2112" s="35"/>
      <c r="M2112" s="36"/>
      <c r="N2112" s="37"/>
      <c r="O2112" s="37"/>
      <c r="P2112" s="37"/>
      <c r="Q2112" s="38"/>
      <c r="R2112" s="38"/>
      <c r="S2112" s="37"/>
      <c r="T2112" s="39"/>
      <c r="U2112" s="39"/>
      <c r="V2112" s="40"/>
      <c r="X2112" t="str">
        <f>IF(('1 - Cover page'!$B$9-M2112)&lt;6,"&lt;=5 Days","&gt;5 Days")</f>
        <v>&lt;=5 Days</v>
      </c>
      <c r="Y2112" t="str">
        <f>IF(('1 - Cover page'!$B$9-M2112)=0,"0", IF(('1 - Cover page'!$B$9-M2112)= 1,"1", IF(('1 - Cover page'!$B$9-M2112)= 2,"2", IF(('1 - Cover page'!$B$9-M2112)= 3,"3", IF(('1 - Cover page'!$B$9-M2112)= 4,"4", IF(('1 - Cover page'!$B$9-M2112)= 5,"5", IF(('1 - Cover page'!$B$9-M2112)= 6,"6", IF(('1 - Cover page'!$B$9-M2112)= 7,"7", IF(('1 - Cover page'!$B$9-M2112)= 8,"8", IF(('1 - Cover page'!$B$9-M2112)= 9,"9", IF(('1 - Cover page'!$B$9-M2112)= 10,"10", IF(('1 - Cover page'!$B$9-M2112)= 11,"11", IF(('1 - Cover page'!$B$9-M2112)= 12,"12", IF(('1 - Cover page'!$B$9-M2112)= 13,"13", IF(('1 - Cover page'!$B$9-M2112)= 14,"14", IF(('1 - Cover page'!$B$9-M2112)= 15,"15",  ""))))))))))))))))</f>
        <v>0</v>
      </c>
      <c r="Z2112" t="str">
        <f>IF(('1 - Cover page'!$B$9-I2112)=0,"0", IF(('1 - Cover page'!$B$9-I2112)= 1,"1", IF(('1 - Cover page'!$B$9-I2112)= 2,"2", IF(('1 - Cover page'!$B$9-I2112)= 3,"3", IF(('1 - Cover page'!$B$9-I2112)= 4,"4", IF(('1 - Cover page'!$B$9-I2112)= 5,"5", IF(('1 - Cover page'!$B$9-I2112)= 6,"6", IF(('1 - Cover page'!$B$9-I2112)= 7,"7", IF(('1 - Cover page'!$B$9-I2112)= 8,"8", IF(('1 - Cover page'!$B$9-I2112)= 9,"9", IF(('1 - Cover page'!$B$9-I2112)= 10,"10", IF(('1 - Cover page'!$B$9-I2112)= 11,"11", IF(('1 - Cover page'!$B$9-I2112)= 12,"12", IF(('1 - Cover page'!$B$9-I2112)= 13,"13", IF(('1 - Cover page'!$B$9-I2112)= 14,"14", IF(('1 - Cover page'!$B$9-I2112)= 15,"15",  ""))))))))))))))))</f>
        <v>0</v>
      </c>
      <c r="AA2112" t="e">
        <f>VLOOKUP(E2112,'Age group'!$A$2:$B$7,2,TRUE)</f>
        <v>#N/A</v>
      </c>
    </row>
    <row r="2113" spans="1:27" ht="12.75" x14ac:dyDescent="0.2">
      <c r="A2113" s="30">
        <v>2110</v>
      </c>
      <c r="B2113" s="31"/>
      <c r="C2113" s="31"/>
      <c r="D2113" s="32"/>
      <c r="E2113" s="104"/>
      <c r="F2113" s="31"/>
      <c r="G2113" s="31"/>
      <c r="H2113" s="33"/>
      <c r="I2113" s="16"/>
      <c r="J2113" s="34"/>
      <c r="K2113" s="34"/>
      <c r="L2113" s="35"/>
      <c r="M2113" s="36"/>
      <c r="N2113" s="37"/>
      <c r="O2113" s="37"/>
      <c r="P2113" s="37"/>
      <c r="Q2113" s="38"/>
      <c r="R2113" s="38"/>
      <c r="S2113" s="37"/>
      <c r="T2113" s="39"/>
      <c r="U2113" s="39"/>
      <c r="V2113" s="40"/>
      <c r="X2113" t="str">
        <f>IF(('1 - Cover page'!$B$9-M2113)&lt;6,"&lt;=5 Days","&gt;5 Days")</f>
        <v>&lt;=5 Days</v>
      </c>
      <c r="Y2113" t="str">
        <f>IF(('1 - Cover page'!$B$9-M2113)=0,"0", IF(('1 - Cover page'!$B$9-M2113)= 1,"1", IF(('1 - Cover page'!$B$9-M2113)= 2,"2", IF(('1 - Cover page'!$B$9-M2113)= 3,"3", IF(('1 - Cover page'!$B$9-M2113)= 4,"4", IF(('1 - Cover page'!$B$9-M2113)= 5,"5", IF(('1 - Cover page'!$B$9-M2113)= 6,"6", IF(('1 - Cover page'!$B$9-M2113)= 7,"7", IF(('1 - Cover page'!$B$9-M2113)= 8,"8", IF(('1 - Cover page'!$B$9-M2113)= 9,"9", IF(('1 - Cover page'!$B$9-M2113)= 10,"10", IF(('1 - Cover page'!$B$9-M2113)= 11,"11", IF(('1 - Cover page'!$B$9-M2113)= 12,"12", IF(('1 - Cover page'!$B$9-M2113)= 13,"13", IF(('1 - Cover page'!$B$9-M2113)= 14,"14", IF(('1 - Cover page'!$B$9-M2113)= 15,"15",  ""))))))))))))))))</f>
        <v>0</v>
      </c>
      <c r="Z2113" t="str">
        <f>IF(('1 - Cover page'!$B$9-I2113)=0,"0", IF(('1 - Cover page'!$B$9-I2113)= 1,"1", IF(('1 - Cover page'!$B$9-I2113)= 2,"2", IF(('1 - Cover page'!$B$9-I2113)= 3,"3", IF(('1 - Cover page'!$B$9-I2113)= 4,"4", IF(('1 - Cover page'!$B$9-I2113)= 5,"5", IF(('1 - Cover page'!$B$9-I2113)= 6,"6", IF(('1 - Cover page'!$B$9-I2113)= 7,"7", IF(('1 - Cover page'!$B$9-I2113)= 8,"8", IF(('1 - Cover page'!$B$9-I2113)= 9,"9", IF(('1 - Cover page'!$B$9-I2113)= 10,"10", IF(('1 - Cover page'!$B$9-I2113)= 11,"11", IF(('1 - Cover page'!$B$9-I2113)= 12,"12", IF(('1 - Cover page'!$B$9-I2113)= 13,"13", IF(('1 - Cover page'!$B$9-I2113)= 14,"14", IF(('1 - Cover page'!$B$9-I2113)= 15,"15",  ""))))))))))))))))</f>
        <v>0</v>
      </c>
      <c r="AA2113" t="e">
        <f>VLOOKUP(E2113,'Age group'!$A$2:$B$7,2,TRUE)</f>
        <v>#N/A</v>
      </c>
    </row>
    <row r="2114" spans="1:27" ht="12.75" x14ac:dyDescent="0.2">
      <c r="A2114" s="30">
        <v>2111</v>
      </c>
      <c r="B2114" s="31"/>
      <c r="C2114" s="31"/>
      <c r="D2114" s="32"/>
      <c r="E2114" s="104"/>
      <c r="F2114" s="31"/>
      <c r="G2114" s="31"/>
      <c r="H2114" s="33"/>
      <c r="I2114" s="16"/>
      <c r="J2114" s="34"/>
      <c r="K2114" s="34"/>
      <c r="L2114" s="35"/>
      <c r="M2114" s="36"/>
      <c r="N2114" s="37"/>
      <c r="O2114" s="37"/>
      <c r="P2114" s="37"/>
      <c r="Q2114" s="38"/>
      <c r="R2114" s="38"/>
      <c r="S2114" s="37"/>
      <c r="T2114" s="39"/>
      <c r="U2114" s="39"/>
      <c r="V2114" s="40"/>
      <c r="X2114" t="str">
        <f>IF(('1 - Cover page'!$B$9-M2114)&lt;6,"&lt;=5 Days","&gt;5 Days")</f>
        <v>&lt;=5 Days</v>
      </c>
      <c r="Y2114" t="str">
        <f>IF(('1 - Cover page'!$B$9-M2114)=0,"0", IF(('1 - Cover page'!$B$9-M2114)= 1,"1", IF(('1 - Cover page'!$B$9-M2114)= 2,"2", IF(('1 - Cover page'!$B$9-M2114)= 3,"3", IF(('1 - Cover page'!$B$9-M2114)= 4,"4", IF(('1 - Cover page'!$B$9-M2114)= 5,"5", IF(('1 - Cover page'!$B$9-M2114)= 6,"6", IF(('1 - Cover page'!$B$9-M2114)= 7,"7", IF(('1 - Cover page'!$B$9-M2114)= 8,"8", IF(('1 - Cover page'!$B$9-M2114)= 9,"9", IF(('1 - Cover page'!$B$9-M2114)= 10,"10", IF(('1 - Cover page'!$B$9-M2114)= 11,"11", IF(('1 - Cover page'!$B$9-M2114)= 12,"12", IF(('1 - Cover page'!$B$9-M2114)= 13,"13", IF(('1 - Cover page'!$B$9-M2114)= 14,"14", IF(('1 - Cover page'!$B$9-M2114)= 15,"15",  ""))))))))))))))))</f>
        <v>0</v>
      </c>
      <c r="Z2114" t="str">
        <f>IF(('1 - Cover page'!$B$9-I2114)=0,"0", IF(('1 - Cover page'!$B$9-I2114)= 1,"1", IF(('1 - Cover page'!$B$9-I2114)= 2,"2", IF(('1 - Cover page'!$B$9-I2114)= 3,"3", IF(('1 - Cover page'!$B$9-I2114)= 4,"4", IF(('1 - Cover page'!$B$9-I2114)= 5,"5", IF(('1 - Cover page'!$B$9-I2114)= 6,"6", IF(('1 - Cover page'!$B$9-I2114)= 7,"7", IF(('1 - Cover page'!$B$9-I2114)= 8,"8", IF(('1 - Cover page'!$B$9-I2114)= 9,"9", IF(('1 - Cover page'!$B$9-I2114)= 10,"10", IF(('1 - Cover page'!$B$9-I2114)= 11,"11", IF(('1 - Cover page'!$B$9-I2114)= 12,"12", IF(('1 - Cover page'!$B$9-I2114)= 13,"13", IF(('1 - Cover page'!$B$9-I2114)= 14,"14", IF(('1 - Cover page'!$B$9-I2114)= 15,"15",  ""))))))))))))))))</f>
        <v>0</v>
      </c>
      <c r="AA2114" t="e">
        <f>VLOOKUP(E2114,'Age group'!$A$2:$B$7,2,TRUE)</f>
        <v>#N/A</v>
      </c>
    </row>
    <row r="2115" spans="1:27" ht="12.75" x14ac:dyDescent="0.2">
      <c r="A2115" s="30">
        <v>2112</v>
      </c>
      <c r="B2115" s="31"/>
      <c r="C2115" s="31"/>
      <c r="D2115" s="32"/>
      <c r="E2115" s="104"/>
      <c r="F2115" s="31"/>
      <c r="G2115" s="31"/>
      <c r="H2115" s="33"/>
      <c r="I2115" s="16"/>
      <c r="J2115" s="34"/>
      <c r="K2115" s="34"/>
      <c r="L2115" s="35"/>
      <c r="M2115" s="36"/>
      <c r="N2115" s="37"/>
      <c r="O2115" s="37"/>
      <c r="P2115" s="37"/>
      <c r="Q2115" s="38"/>
      <c r="R2115" s="38"/>
      <c r="S2115" s="37"/>
      <c r="T2115" s="39"/>
      <c r="U2115" s="39"/>
      <c r="V2115" s="40"/>
      <c r="X2115" t="str">
        <f>IF(('1 - Cover page'!$B$9-M2115)&lt;6,"&lt;=5 Days","&gt;5 Days")</f>
        <v>&lt;=5 Days</v>
      </c>
      <c r="Y2115" t="str">
        <f>IF(('1 - Cover page'!$B$9-M2115)=0,"0", IF(('1 - Cover page'!$B$9-M2115)= 1,"1", IF(('1 - Cover page'!$B$9-M2115)= 2,"2", IF(('1 - Cover page'!$B$9-M2115)= 3,"3", IF(('1 - Cover page'!$B$9-M2115)= 4,"4", IF(('1 - Cover page'!$B$9-M2115)= 5,"5", IF(('1 - Cover page'!$B$9-M2115)= 6,"6", IF(('1 - Cover page'!$B$9-M2115)= 7,"7", IF(('1 - Cover page'!$B$9-M2115)= 8,"8", IF(('1 - Cover page'!$B$9-M2115)= 9,"9", IF(('1 - Cover page'!$B$9-M2115)= 10,"10", IF(('1 - Cover page'!$B$9-M2115)= 11,"11", IF(('1 - Cover page'!$B$9-M2115)= 12,"12", IF(('1 - Cover page'!$B$9-M2115)= 13,"13", IF(('1 - Cover page'!$B$9-M2115)= 14,"14", IF(('1 - Cover page'!$B$9-M2115)= 15,"15",  ""))))))))))))))))</f>
        <v>0</v>
      </c>
      <c r="Z2115" t="str">
        <f>IF(('1 - Cover page'!$B$9-I2115)=0,"0", IF(('1 - Cover page'!$B$9-I2115)= 1,"1", IF(('1 - Cover page'!$B$9-I2115)= 2,"2", IF(('1 - Cover page'!$B$9-I2115)= 3,"3", IF(('1 - Cover page'!$B$9-I2115)= 4,"4", IF(('1 - Cover page'!$B$9-I2115)= 5,"5", IF(('1 - Cover page'!$B$9-I2115)= 6,"6", IF(('1 - Cover page'!$B$9-I2115)= 7,"7", IF(('1 - Cover page'!$B$9-I2115)= 8,"8", IF(('1 - Cover page'!$B$9-I2115)= 9,"9", IF(('1 - Cover page'!$B$9-I2115)= 10,"10", IF(('1 - Cover page'!$B$9-I2115)= 11,"11", IF(('1 - Cover page'!$B$9-I2115)= 12,"12", IF(('1 - Cover page'!$B$9-I2115)= 13,"13", IF(('1 - Cover page'!$B$9-I2115)= 14,"14", IF(('1 - Cover page'!$B$9-I2115)= 15,"15",  ""))))))))))))))))</f>
        <v>0</v>
      </c>
      <c r="AA2115" t="e">
        <f>VLOOKUP(E2115,'Age group'!$A$2:$B$7,2,TRUE)</f>
        <v>#N/A</v>
      </c>
    </row>
    <row r="2116" spans="1:27" ht="12.75" x14ac:dyDescent="0.2">
      <c r="A2116" s="30">
        <v>2113</v>
      </c>
      <c r="B2116" s="31"/>
      <c r="C2116" s="31"/>
      <c r="D2116" s="32"/>
      <c r="E2116" s="104"/>
      <c r="F2116" s="31"/>
      <c r="G2116" s="31"/>
      <c r="H2116" s="33"/>
      <c r="I2116" s="16"/>
      <c r="J2116" s="34"/>
      <c r="K2116" s="34"/>
      <c r="L2116" s="35"/>
      <c r="M2116" s="36"/>
      <c r="N2116" s="37"/>
      <c r="O2116" s="37"/>
      <c r="P2116" s="37"/>
      <c r="Q2116" s="38"/>
      <c r="R2116" s="38"/>
      <c r="S2116" s="37"/>
      <c r="T2116" s="39"/>
      <c r="U2116" s="39"/>
      <c r="V2116" s="40"/>
      <c r="X2116" t="str">
        <f>IF(('1 - Cover page'!$B$9-M2116)&lt;6,"&lt;=5 Days","&gt;5 Days")</f>
        <v>&lt;=5 Days</v>
      </c>
      <c r="Y2116" t="str">
        <f>IF(('1 - Cover page'!$B$9-M2116)=0,"0", IF(('1 - Cover page'!$B$9-M2116)= 1,"1", IF(('1 - Cover page'!$B$9-M2116)= 2,"2", IF(('1 - Cover page'!$B$9-M2116)= 3,"3", IF(('1 - Cover page'!$B$9-M2116)= 4,"4", IF(('1 - Cover page'!$B$9-M2116)= 5,"5", IF(('1 - Cover page'!$B$9-M2116)= 6,"6", IF(('1 - Cover page'!$B$9-M2116)= 7,"7", IF(('1 - Cover page'!$B$9-M2116)= 8,"8", IF(('1 - Cover page'!$B$9-M2116)= 9,"9", IF(('1 - Cover page'!$B$9-M2116)= 10,"10", IF(('1 - Cover page'!$B$9-M2116)= 11,"11", IF(('1 - Cover page'!$B$9-M2116)= 12,"12", IF(('1 - Cover page'!$B$9-M2116)= 13,"13", IF(('1 - Cover page'!$B$9-M2116)= 14,"14", IF(('1 - Cover page'!$B$9-M2116)= 15,"15",  ""))))))))))))))))</f>
        <v>0</v>
      </c>
      <c r="Z2116" t="str">
        <f>IF(('1 - Cover page'!$B$9-I2116)=0,"0", IF(('1 - Cover page'!$B$9-I2116)= 1,"1", IF(('1 - Cover page'!$B$9-I2116)= 2,"2", IF(('1 - Cover page'!$B$9-I2116)= 3,"3", IF(('1 - Cover page'!$B$9-I2116)= 4,"4", IF(('1 - Cover page'!$B$9-I2116)= 5,"5", IF(('1 - Cover page'!$B$9-I2116)= 6,"6", IF(('1 - Cover page'!$B$9-I2116)= 7,"7", IF(('1 - Cover page'!$B$9-I2116)= 8,"8", IF(('1 - Cover page'!$B$9-I2116)= 9,"9", IF(('1 - Cover page'!$B$9-I2116)= 10,"10", IF(('1 - Cover page'!$B$9-I2116)= 11,"11", IF(('1 - Cover page'!$B$9-I2116)= 12,"12", IF(('1 - Cover page'!$B$9-I2116)= 13,"13", IF(('1 - Cover page'!$B$9-I2116)= 14,"14", IF(('1 - Cover page'!$B$9-I2116)= 15,"15",  ""))))))))))))))))</f>
        <v>0</v>
      </c>
      <c r="AA2116" t="e">
        <f>VLOOKUP(E2116,'Age group'!$A$2:$B$7,2,TRUE)</f>
        <v>#N/A</v>
      </c>
    </row>
    <row r="2117" spans="1:27" ht="12.75" x14ac:dyDescent="0.2">
      <c r="A2117" s="30">
        <v>2114</v>
      </c>
      <c r="B2117" s="31"/>
      <c r="C2117" s="31"/>
      <c r="D2117" s="32"/>
      <c r="E2117" s="104"/>
      <c r="F2117" s="31"/>
      <c r="G2117" s="31"/>
      <c r="H2117" s="33"/>
      <c r="I2117" s="16"/>
      <c r="J2117" s="34"/>
      <c r="K2117" s="34"/>
      <c r="L2117" s="35"/>
      <c r="M2117" s="36"/>
      <c r="N2117" s="37"/>
      <c r="O2117" s="37"/>
      <c r="P2117" s="37"/>
      <c r="Q2117" s="38"/>
      <c r="R2117" s="38"/>
      <c r="S2117" s="37"/>
      <c r="T2117" s="39"/>
      <c r="U2117" s="39"/>
      <c r="V2117" s="40"/>
      <c r="X2117" t="str">
        <f>IF(('1 - Cover page'!$B$9-M2117)&lt;6,"&lt;=5 Days","&gt;5 Days")</f>
        <v>&lt;=5 Days</v>
      </c>
      <c r="Y2117" t="str">
        <f>IF(('1 - Cover page'!$B$9-M2117)=0,"0", IF(('1 - Cover page'!$B$9-M2117)= 1,"1", IF(('1 - Cover page'!$B$9-M2117)= 2,"2", IF(('1 - Cover page'!$B$9-M2117)= 3,"3", IF(('1 - Cover page'!$B$9-M2117)= 4,"4", IF(('1 - Cover page'!$B$9-M2117)= 5,"5", IF(('1 - Cover page'!$B$9-M2117)= 6,"6", IF(('1 - Cover page'!$B$9-M2117)= 7,"7", IF(('1 - Cover page'!$B$9-M2117)= 8,"8", IF(('1 - Cover page'!$B$9-M2117)= 9,"9", IF(('1 - Cover page'!$B$9-M2117)= 10,"10", IF(('1 - Cover page'!$B$9-M2117)= 11,"11", IF(('1 - Cover page'!$B$9-M2117)= 12,"12", IF(('1 - Cover page'!$B$9-M2117)= 13,"13", IF(('1 - Cover page'!$B$9-M2117)= 14,"14", IF(('1 - Cover page'!$B$9-M2117)= 15,"15",  ""))))))))))))))))</f>
        <v>0</v>
      </c>
      <c r="Z2117" t="str">
        <f>IF(('1 - Cover page'!$B$9-I2117)=0,"0", IF(('1 - Cover page'!$B$9-I2117)= 1,"1", IF(('1 - Cover page'!$B$9-I2117)= 2,"2", IF(('1 - Cover page'!$B$9-I2117)= 3,"3", IF(('1 - Cover page'!$B$9-I2117)= 4,"4", IF(('1 - Cover page'!$B$9-I2117)= 5,"5", IF(('1 - Cover page'!$B$9-I2117)= 6,"6", IF(('1 - Cover page'!$B$9-I2117)= 7,"7", IF(('1 - Cover page'!$B$9-I2117)= 8,"8", IF(('1 - Cover page'!$B$9-I2117)= 9,"9", IF(('1 - Cover page'!$B$9-I2117)= 10,"10", IF(('1 - Cover page'!$B$9-I2117)= 11,"11", IF(('1 - Cover page'!$B$9-I2117)= 12,"12", IF(('1 - Cover page'!$B$9-I2117)= 13,"13", IF(('1 - Cover page'!$B$9-I2117)= 14,"14", IF(('1 - Cover page'!$B$9-I2117)= 15,"15",  ""))))))))))))))))</f>
        <v>0</v>
      </c>
      <c r="AA2117" t="e">
        <f>VLOOKUP(E2117,'Age group'!$A$2:$B$7,2,TRUE)</f>
        <v>#N/A</v>
      </c>
    </row>
    <row r="2118" spans="1:27" ht="12.75" x14ac:dyDescent="0.2">
      <c r="A2118" s="30">
        <v>2115</v>
      </c>
      <c r="B2118" s="31"/>
      <c r="C2118" s="31"/>
      <c r="D2118" s="32"/>
      <c r="E2118" s="104"/>
      <c r="F2118" s="31"/>
      <c r="G2118" s="31"/>
      <c r="H2118" s="33"/>
      <c r="I2118" s="16"/>
      <c r="J2118" s="34"/>
      <c r="K2118" s="34"/>
      <c r="L2118" s="35"/>
      <c r="M2118" s="36"/>
      <c r="N2118" s="37"/>
      <c r="O2118" s="37"/>
      <c r="P2118" s="37"/>
      <c r="Q2118" s="38"/>
      <c r="R2118" s="38"/>
      <c r="S2118" s="37"/>
      <c r="T2118" s="39"/>
      <c r="U2118" s="39"/>
      <c r="V2118" s="40"/>
      <c r="X2118" t="str">
        <f>IF(('1 - Cover page'!$B$9-M2118)&lt;6,"&lt;=5 Days","&gt;5 Days")</f>
        <v>&lt;=5 Days</v>
      </c>
      <c r="Y2118" t="str">
        <f>IF(('1 - Cover page'!$B$9-M2118)=0,"0", IF(('1 - Cover page'!$B$9-M2118)= 1,"1", IF(('1 - Cover page'!$B$9-M2118)= 2,"2", IF(('1 - Cover page'!$B$9-M2118)= 3,"3", IF(('1 - Cover page'!$B$9-M2118)= 4,"4", IF(('1 - Cover page'!$B$9-M2118)= 5,"5", IF(('1 - Cover page'!$B$9-M2118)= 6,"6", IF(('1 - Cover page'!$B$9-M2118)= 7,"7", IF(('1 - Cover page'!$B$9-M2118)= 8,"8", IF(('1 - Cover page'!$B$9-M2118)= 9,"9", IF(('1 - Cover page'!$B$9-M2118)= 10,"10", IF(('1 - Cover page'!$B$9-M2118)= 11,"11", IF(('1 - Cover page'!$B$9-M2118)= 12,"12", IF(('1 - Cover page'!$B$9-M2118)= 13,"13", IF(('1 - Cover page'!$B$9-M2118)= 14,"14", IF(('1 - Cover page'!$B$9-M2118)= 15,"15",  ""))))))))))))))))</f>
        <v>0</v>
      </c>
      <c r="Z2118" t="str">
        <f>IF(('1 - Cover page'!$B$9-I2118)=0,"0", IF(('1 - Cover page'!$B$9-I2118)= 1,"1", IF(('1 - Cover page'!$B$9-I2118)= 2,"2", IF(('1 - Cover page'!$B$9-I2118)= 3,"3", IF(('1 - Cover page'!$B$9-I2118)= 4,"4", IF(('1 - Cover page'!$B$9-I2118)= 5,"5", IF(('1 - Cover page'!$B$9-I2118)= 6,"6", IF(('1 - Cover page'!$B$9-I2118)= 7,"7", IF(('1 - Cover page'!$B$9-I2118)= 8,"8", IF(('1 - Cover page'!$B$9-I2118)= 9,"9", IF(('1 - Cover page'!$B$9-I2118)= 10,"10", IF(('1 - Cover page'!$B$9-I2118)= 11,"11", IF(('1 - Cover page'!$B$9-I2118)= 12,"12", IF(('1 - Cover page'!$B$9-I2118)= 13,"13", IF(('1 - Cover page'!$B$9-I2118)= 14,"14", IF(('1 - Cover page'!$B$9-I2118)= 15,"15",  ""))))))))))))))))</f>
        <v>0</v>
      </c>
      <c r="AA2118" t="e">
        <f>VLOOKUP(E2118,'Age group'!$A$2:$B$7,2,TRUE)</f>
        <v>#N/A</v>
      </c>
    </row>
    <row r="2119" spans="1:27" ht="12.75" x14ac:dyDescent="0.2">
      <c r="A2119" s="30">
        <v>2116</v>
      </c>
      <c r="B2119" s="31"/>
      <c r="C2119" s="31"/>
      <c r="D2119" s="32"/>
      <c r="E2119" s="104"/>
      <c r="F2119" s="31"/>
      <c r="G2119" s="31"/>
      <c r="H2119" s="33"/>
      <c r="I2119" s="16"/>
      <c r="J2119" s="34"/>
      <c r="K2119" s="34"/>
      <c r="L2119" s="35"/>
      <c r="M2119" s="36"/>
      <c r="N2119" s="37"/>
      <c r="O2119" s="37"/>
      <c r="P2119" s="37"/>
      <c r="Q2119" s="38"/>
      <c r="R2119" s="38"/>
      <c r="S2119" s="37"/>
      <c r="T2119" s="39"/>
      <c r="U2119" s="39"/>
      <c r="V2119" s="40"/>
      <c r="X2119" t="str">
        <f>IF(('1 - Cover page'!$B$9-M2119)&lt;6,"&lt;=5 Days","&gt;5 Days")</f>
        <v>&lt;=5 Days</v>
      </c>
      <c r="Y2119" t="str">
        <f>IF(('1 - Cover page'!$B$9-M2119)=0,"0", IF(('1 - Cover page'!$B$9-M2119)= 1,"1", IF(('1 - Cover page'!$B$9-M2119)= 2,"2", IF(('1 - Cover page'!$B$9-M2119)= 3,"3", IF(('1 - Cover page'!$B$9-M2119)= 4,"4", IF(('1 - Cover page'!$B$9-M2119)= 5,"5", IF(('1 - Cover page'!$B$9-M2119)= 6,"6", IF(('1 - Cover page'!$B$9-M2119)= 7,"7", IF(('1 - Cover page'!$B$9-M2119)= 8,"8", IF(('1 - Cover page'!$B$9-M2119)= 9,"9", IF(('1 - Cover page'!$B$9-M2119)= 10,"10", IF(('1 - Cover page'!$B$9-M2119)= 11,"11", IF(('1 - Cover page'!$B$9-M2119)= 12,"12", IF(('1 - Cover page'!$B$9-M2119)= 13,"13", IF(('1 - Cover page'!$B$9-M2119)= 14,"14", IF(('1 - Cover page'!$B$9-M2119)= 15,"15",  ""))))))))))))))))</f>
        <v>0</v>
      </c>
      <c r="Z2119" t="str">
        <f>IF(('1 - Cover page'!$B$9-I2119)=0,"0", IF(('1 - Cover page'!$B$9-I2119)= 1,"1", IF(('1 - Cover page'!$B$9-I2119)= 2,"2", IF(('1 - Cover page'!$B$9-I2119)= 3,"3", IF(('1 - Cover page'!$B$9-I2119)= 4,"4", IF(('1 - Cover page'!$B$9-I2119)= 5,"5", IF(('1 - Cover page'!$B$9-I2119)= 6,"6", IF(('1 - Cover page'!$B$9-I2119)= 7,"7", IF(('1 - Cover page'!$B$9-I2119)= 8,"8", IF(('1 - Cover page'!$B$9-I2119)= 9,"9", IF(('1 - Cover page'!$B$9-I2119)= 10,"10", IF(('1 - Cover page'!$B$9-I2119)= 11,"11", IF(('1 - Cover page'!$B$9-I2119)= 12,"12", IF(('1 - Cover page'!$B$9-I2119)= 13,"13", IF(('1 - Cover page'!$B$9-I2119)= 14,"14", IF(('1 - Cover page'!$B$9-I2119)= 15,"15",  ""))))))))))))))))</f>
        <v>0</v>
      </c>
      <c r="AA2119" t="e">
        <f>VLOOKUP(E2119,'Age group'!$A$2:$B$7,2,TRUE)</f>
        <v>#N/A</v>
      </c>
    </row>
    <row r="2120" spans="1:27" ht="12.75" x14ac:dyDescent="0.2">
      <c r="A2120" s="30">
        <v>2117</v>
      </c>
      <c r="B2120" s="31"/>
      <c r="C2120" s="31"/>
      <c r="D2120" s="32"/>
      <c r="E2120" s="104"/>
      <c r="F2120" s="31"/>
      <c r="G2120" s="31"/>
      <c r="H2120" s="33"/>
      <c r="I2120" s="16"/>
      <c r="J2120" s="34"/>
      <c r="K2120" s="34"/>
      <c r="L2120" s="35"/>
      <c r="M2120" s="36"/>
      <c r="N2120" s="37"/>
      <c r="O2120" s="37"/>
      <c r="P2120" s="37"/>
      <c r="Q2120" s="38"/>
      <c r="R2120" s="38"/>
      <c r="S2120" s="37"/>
      <c r="T2120" s="39"/>
      <c r="U2120" s="39"/>
      <c r="V2120" s="40"/>
      <c r="X2120" t="str">
        <f>IF(('1 - Cover page'!$B$9-M2120)&lt;6,"&lt;=5 Days","&gt;5 Days")</f>
        <v>&lt;=5 Days</v>
      </c>
      <c r="Y2120" t="str">
        <f>IF(('1 - Cover page'!$B$9-M2120)=0,"0", IF(('1 - Cover page'!$B$9-M2120)= 1,"1", IF(('1 - Cover page'!$B$9-M2120)= 2,"2", IF(('1 - Cover page'!$B$9-M2120)= 3,"3", IF(('1 - Cover page'!$B$9-M2120)= 4,"4", IF(('1 - Cover page'!$B$9-M2120)= 5,"5", IF(('1 - Cover page'!$B$9-M2120)= 6,"6", IF(('1 - Cover page'!$B$9-M2120)= 7,"7", IF(('1 - Cover page'!$B$9-M2120)= 8,"8", IF(('1 - Cover page'!$B$9-M2120)= 9,"9", IF(('1 - Cover page'!$B$9-M2120)= 10,"10", IF(('1 - Cover page'!$B$9-M2120)= 11,"11", IF(('1 - Cover page'!$B$9-M2120)= 12,"12", IF(('1 - Cover page'!$B$9-M2120)= 13,"13", IF(('1 - Cover page'!$B$9-M2120)= 14,"14", IF(('1 - Cover page'!$B$9-M2120)= 15,"15",  ""))))))))))))))))</f>
        <v>0</v>
      </c>
      <c r="Z2120" t="str">
        <f>IF(('1 - Cover page'!$B$9-I2120)=0,"0", IF(('1 - Cover page'!$B$9-I2120)= 1,"1", IF(('1 - Cover page'!$B$9-I2120)= 2,"2", IF(('1 - Cover page'!$B$9-I2120)= 3,"3", IF(('1 - Cover page'!$B$9-I2120)= 4,"4", IF(('1 - Cover page'!$B$9-I2120)= 5,"5", IF(('1 - Cover page'!$B$9-I2120)= 6,"6", IF(('1 - Cover page'!$B$9-I2120)= 7,"7", IF(('1 - Cover page'!$B$9-I2120)= 8,"8", IF(('1 - Cover page'!$B$9-I2120)= 9,"9", IF(('1 - Cover page'!$B$9-I2120)= 10,"10", IF(('1 - Cover page'!$B$9-I2120)= 11,"11", IF(('1 - Cover page'!$B$9-I2120)= 12,"12", IF(('1 - Cover page'!$B$9-I2120)= 13,"13", IF(('1 - Cover page'!$B$9-I2120)= 14,"14", IF(('1 - Cover page'!$B$9-I2120)= 15,"15",  ""))))))))))))))))</f>
        <v>0</v>
      </c>
      <c r="AA2120" t="e">
        <f>VLOOKUP(E2120,'Age group'!$A$2:$B$7,2,TRUE)</f>
        <v>#N/A</v>
      </c>
    </row>
    <row r="2121" spans="1:27" ht="12.75" x14ac:dyDescent="0.2">
      <c r="A2121" s="30">
        <v>2118</v>
      </c>
      <c r="B2121" s="31"/>
      <c r="C2121" s="31"/>
      <c r="D2121" s="32"/>
      <c r="E2121" s="104"/>
      <c r="F2121" s="31"/>
      <c r="G2121" s="31"/>
      <c r="H2121" s="33"/>
      <c r="I2121" s="16"/>
      <c r="J2121" s="34"/>
      <c r="K2121" s="34"/>
      <c r="L2121" s="35"/>
      <c r="M2121" s="36"/>
      <c r="N2121" s="37"/>
      <c r="O2121" s="37"/>
      <c r="P2121" s="37"/>
      <c r="Q2121" s="38"/>
      <c r="R2121" s="38"/>
      <c r="S2121" s="37"/>
      <c r="T2121" s="39"/>
      <c r="U2121" s="39"/>
      <c r="V2121" s="40"/>
      <c r="X2121" t="str">
        <f>IF(('1 - Cover page'!$B$9-M2121)&lt;6,"&lt;=5 Days","&gt;5 Days")</f>
        <v>&lt;=5 Days</v>
      </c>
      <c r="Y2121" t="str">
        <f>IF(('1 - Cover page'!$B$9-M2121)=0,"0", IF(('1 - Cover page'!$B$9-M2121)= 1,"1", IF(('1 - Cover page'!$B$9-M2121)= 2,"2", IF(('1 - Cover page'!$B$9-M2121)= 3,"3", IF(('1 - Cover page'!$B$9-M2121)= 4,"4", IF(('1 - Cover page'!$B$9-M2121)= 5,"5", IF(('1 - Cover page'!$B$9-M2121)= 6,"6", IF(('1 - Cover page'!$B$9-M2121)= 7,"7", IF(('1 - Cover page'!$B$9-M2121)= 8,"8", IF(('1 - Cover page'!$B$9-M2121)= 9,"9", IF(('1 - Cover page'!$B$9-M2121)= 10,"10", IF(('1 - Cover page'!$B$9-M2121)= 11,"11", IF(('1 - Cover page'!$B$9-M2121)= 12,"12", IF(('1 - Cover page'!$B$9-M2121)= 13,"13", IF(('1 - Cover page'!$B$9-M2121)= 14,"14", IF(('1 - Cover page'!$B$9-M2121)= 15,"15",  ""))))))))))))))))</f>
        <v>0</v>
      </c>
      <c r="Z2121" t="str">
        <f>IF(('1 - Cover page'!$B$9-I2121)=0,"0", IF(('1 - Cover page'!$B$9-I2121)= 1,"1", IF(('1 - Cover page'!$B$9-I2121)= 2,"2", IF(('1 - Cover page'!$B$9-I2121)= 3,"3", IF(('1 - Cover page'!$B$9-I2121)= 4,"4", IF(('1 - Cover page'!$B$9-I2121)= 5,"5", IF(('1 - Cover page'!$B$9-I2121)= 6,"6", IF(('1 - Cover page'!$B$9-I2121)= 7,"7", IF(('1 - Cover page'!$B$9-I2121)= 8,"8", IF(('1 - Cover page'!$B$9-I2121)= 9,"9", IF(('1 - Cover page'!$B$9-I2121)= 10,"10", IF(('1 - Cover page'!$B$9-I2121)= 11,"11", IF(('1 - Cover page'!$B$9-I2121)= 12,"12", IF(('1 - Cover page'!$B$9-I2121)= 13,"13", IF(('1 - Cover page'!$B$9-I2121)= 14,"14", IF(('1 - Cover page'!$B$9-I2121)= 15,"15",  ""))))))))))))))))</f>
        <v>0</v>
      </c>
      <c r="AA2121" t="e">
        <f>VLOOKUP(E2121,'Age group'!$A$2:$B$7,2,TRUE)</f>
        <v>#N/A</v>
      </c>
    </row>
    <row r="2122" spans="1:27" ht="12.75" x14ac:dyDescent="0.2">
      <c r="A2122" s="30">
        <v>2119</v>
      </c>
      <c r="B2122" s="31"/>
      <c r="C2122" s="31"/>
      <c r="D2122" s="32"/>
      <c r="E2122" s="104"/>
      <c r="F2122" s="31"/>
      <c r="G2122" s="31"/>
      <c r="H2122" s="33"/>
      <c r="I2122" s="16"/>
      <c r="J2122" s="34"/>
      <c r="K2122" s="34"/>
      <c r="L2122" s="35"/>
      <c r="M2122" s="36"/>
      <c r="N2122" s="37"/>
      <c r="O2122" s="37"/>
      <c r="P2122" s="37"/>
      <c r="Q2122" s="38"/>
      <c r="R2122" s="38"/>
      <c r="S2122" s="37"/>
      <c r="T2122" s="39"/>
      <c r="U2122" s="39"/>
      <c r="V2122" s="40"/>
      <c r="X2122" t="str">
        <f>IF(('1 - Cover page'!$B$9-M2122)&lt;6,"&lt;=5 Days","&gt;5 Days")</f>
        <v>&lt;=5 Days</v>
      </c>
      <c r="Y2122" t="str">
        <f>IF(('1 - Cover page'!$B$9-M2122)=0,"0", IF(('1 - Cover page'!$B$9-M2122)= 1,"1", IF(('1 - Cover page'!$B$9-M2122)= 2,"2", IF(('1 - Cover page'!$B$9-M2122)= 3,"3", IF(('1 - Cover page'!$B$9-M2122)= 4,"4", IF(('1 - Cover page'!$B$9-M2122)= 5,"5", IF(('1 - Cover page'!$B$9-M2122)= 6,"6", IF(('1 - Cover page'!$B$9-M2122)= 7,"7", IF(('1 - Cover page'!$B$9-M2122)= 8,"8", IF(('1 - Cover page'!$B$9-M2122)= 9,"9", IF(('1 - Cover page'!$B$9-M2122)= 10,"10", IF(('1 - Cover page'!$B$9-M2122)= 11,"11", IF(('1 - Cover page'!$B$9-M2122)= 12,"12", IF(('1 - Cover page'!$B$9-M2122)= 13,"13", IF(('1 - Cover page'!$B$9-M2122)= 14,"14", IF(('1 - Cover page'!$B$9-M2122)= 15,"15",  ""))))))))))))))))</f>
        <v>0</v>
      </c>
      <c r="Z2122" t="str">
        <f>IF(('1 - Cover page'!$B$9-I2122)=0,"0", IF(('1 - Cover page'!$B$9-I2122)= 1,"1", IF(('1 - Cover page'!$B$9-I2122)= 2,"2", IF(('1 - Cover page'!$B$9-I2122)= 3,"3", IF(('1 - Cover page'!$B$9-I2122)= 4,"4", IF(('1 - Cover page'!$B$9-I2122)= 5,"5", IF(('1 - Cover page'!$B$9-I2122)= 6,"6", IF(('1 - Cover page'!$B$9-I2122)= 7,"7", IF(('1 - Cover page'!$B$9-I2122)= 8,"8", IF(('1 - Cover page'!$B$9-I2122)= 9,"9", IF(('1 - Cover page'!$B$9-I2122)= 10,"10", IF(('1 - Cover page'!$B$9-I2122)= 11,"11", IF(('1 - Cover page'!$B$9-I2122)= 12,"12", IF(('1 - Cover page'!$B$9-I2122)= 13,"13", IF(('1 - Cover page'!$B$9-I2122)= 14,"14", IF(('1 - Cover page'!$B$9-I2122)= 15,"15",  ""))))))))))))))))</f>
        <v>0</v>
      </c>
      <c r="AA2122" t="e">
        <f>VLOOKUP(E2122,'Age group'!$A$2:$B$7,2,TRUE)</f>
        <v>#N/A</v>
      </c>
    </row>
    <row r="2123" spans="1:27" ht="12.75" x14ac:dyDescent="0.2">
      <c r="A2123" s="30">
        <v>2120</v>
      </c>
      <c r="B2123" s="31"/>
      <c r="C2123" s="31"/>
      <c r="D2123" s="32"/>
      <c r="E2123" s="104"/>
      <c r="F2123" s="31"/>
      <c r="G2123" s="31"/>
      <c r="H2123" s="33"/>
      <c r="I2123" s="16"/>
      <c r="J2123" s="34"/>
      <c r="K2123" s="34"/>
      <c r="L2123" s="35"/>
      <c r="M2123" s="36"/>
      <c r="N2123" s="37"/>
      <c r="O2123" s="37"/>
      <c r="P2123" s="37"/>
      <c r="Q2123" s="38"/>
      <c r="R2123" s="38"/>
      <c r="S2123" s="37"/>
      <c r="T2123" s="39"/>
      <c r="U2123" s="39"/>
      <c r="V2123" s="40"/>
      <c r="X2123" t="str">
        <f>IF(('1 - Cover page'!$B$9-M2123)&lt;6,"&lt;=5 Days","&gt;5 Days")</f>
        <v>&lt;=5 Days</v>
      </c>
      <c r="Y2123" t="str">
        <f>IF(('1 - Cover page'!$B$9-M2123)=0,"0", IF(('1 - Cover page'!$B$9-M2123)= 1,"1", IF(('1 - Cover page'!$B$9-M2123)= 2,"2", IF(('1 - Cover page'!$B$9-M2123)= 3,"3", IF(('1 - Cover page'!$B$9-M2123)= 4,"4", IF(('1 - Cover page'!$B$9-M2123)= 5,"5", IF(('1 - Cover page'!$B$9-M2123)= 6,"6", IF(('1 - Cover page'!$B$9-M2123)= 7,"7", IF(('1 - Cover page'!$B$9-M2123)= 8,"8", IF(('1 - Cover page'!$B$9-M2123)= 9,"9", IF(('1 - Cover page'!$B$9-M2123)= 10,"10", IF(('1 - Cover page'!$B$9-M2123)= 11,"11", IF(('1 - Cover page'!$B$9-M2123)= 12,"12", IF(('1 - Cover page'!$B$9-M2123)= 13,"13", IF(('1 - Cover page'!$B$9-M2123)= 14,"14", IF(('1 - Cover page'!$B$9-M2123)= 15,"15",  ""))))))))))))))))</f>
        <v>0</v>
      </c>
      <c r="Z2123" t="str">
        <f>IF(('1 - Cover page'!$B$9-I2123)=0,"0", IF(('1 - Cover page'!$B$9-I2123)= 1,"1", IF(('1 - Cover page'!$B$9-I2123)= 2,"2", IF(('1 - Cover page'!$B$9-I2123)= 3,"3", IF(('1 - Cover page'!$B$9-I2123)= 4,"4", IF(('1 - Cover page'!$B$9-I2123)= 5,"5", IF(('1 - Cover page'!$B$9-I2123)= 6,"6", IF(('1 - Cover page'!$B$9-I2123)= 7,"7", IF(('1 - Cover page'!$B$9-I2123)= 8,"8", IF(('1 - Cover page'!$B$9-I2123)= 9,"9", IF(('1 - Cover page'!$B$9-I2123)= 10,"10", IF(('1 - Cover page'!$B$9-I2123)= 11,"11", IF(('1 - Cover page'!$B$9-I2123)= 12,"12", IF(('1 - Cover page'!$B$9-I2123)= 13,"13", IF(('1 - Cover page'!$B$9-I2123)= 14,"14", IF(('1 - Cover page'!$B$9-I2123)= 15,"15",  ""))))))))))))))))</f>
        <v>0</v>
      </c>
      <c r="AA2123" t="e">
        <f>VLOOKUP(E2123,'Age group'!$A$2:$B$7,2,TRUE)</f>
        <v>#N/A</v>
      </c>
    </row>
    <row r="2124" spans="1:27" ht="12.75" x14ac:dyDescent="0.2">
      <c r="A2124" s="30">
        <v>2121</v>
      </c>
      <c r="B2124" s="31"/>
      <c r="C2124" s="31"/>
      <c r="D2124" s="32"/>
      <c r="E2124" s="104"/>
      <c r="F2124" s="31"/>
      <c r="G2124" s="31"/>
      <c r="H2124" s="33"/>
      <c r="I2124" s="16"/>
      <c r="J2124" s="34"/>
      <c r="K2124" s="34"/>
      <c r="L2124" s="35"/>
      <c r="M2124" s="36"/>
      <c r="N2124" s="37"/>
      <c r="O2124" s="37"/>
      <c r="P2124" s="37"/>
      <c r="Q2124" s="38"/>
      <c r="R2124" s="38"/>
      <c r="S2124" s="37"/>
      <c r="T2124" s="39"/>
      <c r="U2124" s="39"/>
      <c r="V2124" s="40"/>
      <c r="X2124" t="str">
        <f>IF(('1 - Cover page'!$B$9-M2124)&lt;6,"&lt;=5 Days","&gt;5 Days")</f>
        <v>&lt;=5 Days</v>
      </c>
      <c r="Y2124" t="str">
        <f>IF(('1 - Cover page'!$B$9-M2124)=0,"0", IF(('1 - Cover page'!$B$9-M2124)= 1,"1", IF(('1 - Cover page'!$B$9-M2124)= 2,"2", IF(('1 - Cover page'!$B$9-M2124)= 3,"3", IF(('1 - Cover page'!$B$9-M2124)= 4,"4", IF(('1 - Cover page'!$B$9-M2124)= 5,"5", IF(('1 - Cover page'!$B$9-M2124)= 6,"6", IF(('1 - Cover page'!$B$9-M2124)= 7,"7", IF(('1 - Cover page'!$B$9-M2124)= 8,"8", IF(('1 - Cover page'!$B$9-M2124)= 9,"9", IF(('1 - Cover page'!$B$9-M2124)= 10,"10", IF(('1 - Cover page'!$B$9-M2124)= 11,"11", IF(('1 - Cover page'!$B$9-M2124)= 12,"12", IF(('1 - Cover page'!$B$9-M2124)= 13,"13", IF(('1 - Cover page'!$B$9-M2124)= 14,"14", IF(('1 - Cover page'!$B$9-M2124)= 15,"15",  ""))))))))))))))))</f>
        <v>0</v>
      </c>
      <c r="Z2124" t="str">
        <f>IF(('1 - Cover page'!$B$9-I2124)=0,"0", IF(('1 - Cover page'!$B$9-I2124)= 1,"1", IF(('1 - Cover page'!$B$9-I2124)= 2,"2", IF(('1 - Cover page'!$B$9-I2124)= 3,"3", IF(('1 - Cover page'!$B$9-I2124)= 4,"4", IF(('1 - Cover page'!$B$9-I2124)= 5,"5", IF(('1 - Cover page'!$B$9-I2124)= 6,"6", IF(('1 - Cover page'!$B$9-I2124)= 7,"7", IF(('1 - Cover page'!$B$9-I2124)= 8,"8", IF(('1 - Cover page'!$B$9-I2124)= 9,"9", IF(('1 - Cover page'!$B$9-I2124)= 10,"10", IF(('1 - Cover page'!$B$9-I2124)= 11,"11", IF(('1 - Cover page'!$B$9-I2124)= 12,"12", IF(('1 - Cover page'!$B$9-I2124)= 13,"13", IF(('1 - Cover page'!$B$9-I2124)= 14,"14", IF(('1 - Cover page'!$B$9-I2124)= 15,"15",  ""))))))))))))))))</f>
        <v>0</v>
      </c>
      <c r="AA2124" t="e">
        <f>VLOOKUP(E2124,'Age group'!$A$2:$B$7,2,TRUE)</f>
        <v>#N/A</v>
      </c>
    </row>
    <row r="2125" spans="1:27" ht="12.75" x14ac:dyDescent="0.2">
      <c r="A2125" s="30">
        <v>2122</v>
      </c>
      <c r="B2125" s="31"/>
      <c r="C2125" s="31"/>
      <c r="D2125" s="32"/>
      <c r="E2125" s="104"/>
      <c r="F2125" s="31"/>
      <c r="G2125" s="31"/>
      <c r="H2125" s="33"/>
      <c r="I2125" s="16"/>
      <c r="J2125" s="34"/>
      <c r="K2125" s="34"/>
      <c r="L2125" s="35"/>
      <c r="M2125" s="36"/>
      <c r="N2125" s="37"/>
      <c r="O2125" s="37"/>
      <c r="P2125" s="37"/>
      <c r="Q2125" s="38"/>
      <c r="R2125" s="38"/>
      <c r="S2125" s="37"/>
      <c r="T2125" s="39"/>
      <c r="U2125" s="39"/>
      <c r="V2125" s="40"/>
      <c r="X2125" t="str">
        <f>IF(('1 - Cover page'!$B$9-M2125)&lt;6,"&lt;=5 Days","&gt;5 Days")</f>
        <v>&lt;=5 Days</v>
      </c>
      <c r="Y2125" t="str">
        <f>IF(('1 - Cover page'!$B$9-M2125)=0,"0", IF(('1 - Cover page'!$B$9-M2125)= 1,"1", IF(('1 - Cover page'!$B$9-M2125)= 2,"2", IF(('1 - Cover page'!$B$9-M2125)= 3,"3", IF(('1 - Cover page'!$B$9-M2125)= 4,"4", IF(('1 - Cover page'!$B$9-M2125)= 5,"5", IF(('1 - Cover page'!$B$9-M2125)= 6,"6", IF(('1 - Cover page'!$B$9-M2125)= 7,"7", IF(('1 - Cover page'!$B$9-M2125)= 8,"8", IF(('1 - Cover page'!$B$9-M2125)= 9,"9", IF(('1 - Cover page'!$B$9-M2125)= 10,"10", IF(('1 - Cover page'!$B$9-M2125)= 11,"11", IF(('1 - Cover page'!$B$9-M2125)= 12,"12", IF(('1 - Cover page'!$B$9-M2125)= 13,"13", IF(('1 - Cover page'!$B$9-M2125)= 14,"14", IF(('1 - Cover page'!$B$9-M2125)= 15,"15",  ""))))))))))))))))</f>
        <v>0</v>
      </c>
      <c r="Z2125" t="str">
        <f>IF(('1 - Cover page'!$B$9-I2125)=0,"0", IF(('1 - Cover page'!$B$9-I2125)= 1,"1", IF(('1 - Cover page'!$B$9-I2125)= 2,"2", IF(('1 - Cover page'!$B$9-I2125)= 3,"3", IF(('1 - Cover page'!$B$9-I2125)= 4,"4", IF(('1 - Cover page'!$B$9-I2125)= 5,"5", IF(('1 - Cover page'!$B$9-I2125)= 6,"6", IF(('1 - Cover page'!$B$9-I2125)= 7,"7", IF(('1 - Cover page'!$B$9-I2125)= 8,"8", IF(('1 - Cover page'!$B$9-I2125)= 9,"9", IF(('1 - Cover page'!$B$9-I2125)= 10,"10", IF(('1 - Cover page'!$B$9-I2125)= 11,"11", IF(('1 - Cover page'!$B$9-I2125)= 12,"12", IF(('1 - Cover page'!$B$9-I2125)= 13,"13", IF(('1 - Cover page'!$B$9-I2125)= 14,"14", IF(('1 - Cover page'!$B$9-I2125)= 15,"15",  ""))))))))))))))))</f>
        <v>0</v>
      </c>
      <c r="AA2125" t="e">
        <f>VLOOKUP(E2125,'Age group'!$A$2:$B$7,2,TRUE)</f>
        <v>#N/A</v>
      </c>
    </row>
    <row r="2126" spans="1:27" ht="12.75" x14ac:dyDescent="0.2">
      <c r="A2126" s="30">
        <v>2123</v>
      </c>
      <c r="B2126" s="31"/>
      <c r="C2126" s="31"/>
      <c r="D2126" s="32"/>
      <c r="E2126" s="104"/>
      <c r="F2126" s="31"/>
      <c r="G2126" s="31"/>
      <c r="H2126" s="33"/>
      <c r="I2126" s="16"/>
      <c r="J2126" s="34"/>
      <c r="K2126" s="34"/>
      <c r="L2126" s="35"/>
      <c r="M2126" s="36"/>
      <c r="N2126" s="37"/>
      <c r="O2126" s="37"/>
      <c r="P2126" s="37"/>
      <c r="Q2126" s="38"/>
      <c r="R2126" s="38"/>
      <c r="S2126" s="37"/>
      <c r="T2126" s="39"/>
      <c r="U2126" s="39"/>
      <c r="V2126" s="40"/>
      <c r="X2126" t="str">
        <f>IF(('1 - Cover page'!$B$9-M2126)&lt;6,"&lt;=5 Days","&gt;5 Days")</f>
        <v>&lt;=5 Days</v>
      </c>
      <c r="Y2126" t="str">
        <f>IF(('1 - Cover page'!$B$9-M2126)=0,"0", IF(('1 - Cover page'!$B$9-M2126)= 1,"1", IF(('1 - Cover page'!$B$9-M2126)= 2,"2", IF(('1 - Cover page'!$B$9-M2126)= 3,"3", IF(('1 - Cover page'!$B$9-M2126)= 4,"4", IF(('1 - Cover page'!$B$9-M2126)= 5,"5", IF(('1 - Cover page'!$B$9-M2126)= 6,"6", IF(('1 - Cover page'!$B$9-M2126)= 7,"7", IF(('1 - Cover page'!$B$9-M2126)= 8,"8", IF(('1 - Cover page'!$B$9-M2126)= 9,"9", IF(('1 - Cover page'!$B$9-M2126)= 10,"10", IF(('1 - Cover page'!$B$9-M2126)= 11,"11", IF(('1 - Cover page'!$B$9-M2126)= 12,"12", IF(('1 - Cover page'!$B$9-M2126)= 13,"13", IF(('1 - Cover page'!$B$9-M2126)= 14,"14", IF(('1 - Cover page'!$B$9-M2126)= 15,"15",  ""))))))))))))))))</f>
        <v>0</v>
      </c>
      <c r="Z2126" t="str">
        <f>IF(('1 - Cover page'!$B$9-I2126)=0,"0", IF(('1 - Cover page'!$B$9-I2126)= 1,"1", IF(('1 - Cover page'!$B$9-I2126)= 2,"2", IF(('1 - Cover page'!$B$9-I2126)= 3,"3", IF(('1 - Cover page'!$B$9-I2126)= 4,"4", IF(('1 - Cover page'!$B$9-I2126)= 5,"5", IF(('1 - Cover page'!$B$9-I2126)= 6,"6", IF(('1 - Cover page'!$B$9-I2126)= 7,"7", IF(('1 - Cover page'!$B$9-I2126)= 8,"8", IF(('1 - Cover page'!$B$9-I2126)= 9,"9", IF(('1 - Cover page'!$B$9-I2126)= 10,"10", IF(('1 - Cover page'!$B$9-I2126)= 11,"11", IF(('1 - Cover page'!$B$9-I2126)= 12,"12", IF(('1 - Cover page'!$B$9-I2126)= 13,"13", IF(('1 - Cover page'!$B$9-I2126)= 14,"14", IF(('1 - Cover page'!$B$9-I2126)= 15,"15",  ""))))))))))))))))</f>
        <v>0</v>
      </c>
      <c r="AA2126" t="e">
        <f>VLOOKUP(E2126,'Age group'!$A$2:$B$7,2,TRUE)</f>
        <v>#N/A</v>
      </c>
    </row>
    <row r="2127" spans="1:27" ht="12.75" x14ac:dyDescent="0.2">
      <c r="A2127" s="30">
        <v>2124</v>
      </c>
      <c r="B2127" s="31"/>
      <c r="C2127" s="31"/>
      <c r="D2127" s="32"/>
      <c r="E2127" s="104"/>
      <c r="F2127" s="31"/>
      <c r="G2127" s="31"/>
      <c r="H2127" s="33"/>
      <c r="I2127" s="16"/>
      <c r="J2127" s="34"/>
      <c r="K2127" s="34"/>
      <c r="L2127" s="35"/>
      <c r="M2127" s="36"/>
      <c r="N2127" s="37"/>
      <c r="O2127" s="37"/>
      <c r="P2127" s="37"/>
      <c r="Q2127" s="38"/>
      <c r="R2127" s="38"/>
      <c r="S2127" s="37"/>
      <c r="T2127" s="39"/>
      <c r="U2127" s="39"/>
      <c r="V2127" s="40"/>
      <c r="X2127" t="str">
        <f>IF(('1 - Cover page'!$B$9-M2127)&lt;6,"&lt;=5 Days","&gt;5 Days")</f>
        <v>&lt;=5 Days</v>
      </c>
      <c r="Y2127" t="str">
        <f>IF(('1 - Cover page'!$B$9-M2127)=0,"0", IF(('1 - Cover page'!$B$9-M2127)= 1,"1", IF(('1 - Cover page'!$B$9-M2127)= 2,"2", IF(('1 - Cover page'!$B$9-M2127)= 3,"3", IF(('1 - Cover page'!$B$9-M2127)= 4,"4", IF(('1 - Cover page'!$B$9-M2127)= 5,"5", IF(('1 - Cover page'!$B$9-M2127)= 6,"6", IF(('1 - Cover page'!$B$9-M2127)= 7,"7", IF(('1 - Cover page'!$B$9-M2127)= 8,"8", IF(('1 - Cover page'!$B$9-M2127)= 9,"9", IF(('1 - Cover page'!$B$9-M2127)= 10,"10", IF(('1 - Cover page'!$B$9-M2127)= 11,"11", IF(('1 - Cover page'!$B$9-M2127)= 12,"12", IF(('1 - Cover page'!$B$9-M2127)= 13,"13", IF(('1 - Cover page'!$B$9-M2127)= 14,"14", IF(('1 - Cover page'!$B$9-M2127)= 15,"15",  ""))))))))))))))))</f>
        <v>0</v>
      </c>
      <c r="Z2127" t="str">
        <f>IF(('1 - Cover page'!$B$9-I2127)=0,"0", IF(('1 - Cover page'!$B$9-I2127)= 1,"1", IF(('1 - Cover page'!$B$9-I2127)= 2,"2", IF(('1 - Cover page'!$B$9-I2127)= 3,"3", IF(('1 - Cover page'!$B$9-I2127)= 4,"4", IF(('1 - Cover page'!$B$9-I2127)= 5,"5", IF(('1 - Cover page'!$B$9-I2127)= 6,"6", IF(('1 - Cover page'!$B$9-I2127)= 7,"7", IF(('1 - Cover page'!$B$9-I2127)= 8,"8", IF(('1 - Cover page'!$B$9-I2127)= 9,"9", IF(('1 - Cover page'!$B$9-I2127)= 10,"10", IF(('1 - Cover page'!$B$9-I2127)= 11,"11", IF(('1 - Cover page'!$B$9-I2127)= 12,"12", IF(('1 - Cover page'!$B$9-I2127)= 13,"13", IF(('1 - Cover page'!$B$9-I2127)= 14,"14", IF(('1 - Cover page'!$B$9-I2127)= 15,"15",  ""))))))))))))))))</f>
        <v>0</v>
      </c>
      <c r="AA2127" t="e">
        <f>VLOOKUP(E2127,'Age group'!$A$2:$B$7,2,TRUE)</f>
        <v>#N/A</v>
      </c>
    </row>
    <row r="2128" spans="1:27" ht="12.75" x14ac:dyDescent="0.2">
      <c r="A2128" s="30">
        <v>2125</v>
      </c>
      <c r="B2128" s="31"/>
      <c r="C2128" s="31"/>
      <c r="D2128" s="32"/>
      <c r="E2128" s="104"/>
      <c r="F2128" s="31"/>
      <c r="G2128" s="31"/>
      <c r="H2128" s="33"/>
      <c r="I2128" s="16"/>
      <c r="J2128" s="34"/>
      <c r="K2128" s="34"/>
      <c r="L2128" s="35"/>
      <c r="M2128" s="36"/>
      <c r="N2128" s="37"/>
      <c r="O2128" s="37"/>
      <c r="P2128" s="37"/>
      <c r="Q2128" s="38"/>
      <c r="R2128" s="38"/>
      <c r="S2128" s="37"/>
      <c r="T2128" s="39"/>
      <c r="U2128" s="39"/>
      <c r="V2128" s="40"/>
      <c r="X2128" t="str">
        <f>IF(('1 - Cover page'!$B$9-M2128)&lt;6,"&lt;=5 Days","&gt;5 Days")</f>
        <v>&lt;=5 Days</v>
      </c>
      <c r="Y2128" t="str">
        <f>IF(('1 - Cover page'!$B$9-M2128)=0,"0", IF(('1 - Cover page'!$B$9-M2128)= 1,"1", IF(('1 - Cover page'!$B$9-M2128)= 2,"2", IF(('1 - Cover page'!$B$9-M2128)= 3,"3", IF(('1 - Cover page'!$B$9-M2128)= 4,"4", IF(('1 - Cover page'!$B$9-M2128)= 5,"5", IF(('1 - Cover page'!$B$9-M2128)= 6,"6", IF(('1 - Cover page'!$B$9-M2128)= 7,"7", IF(('1 - Cover page'!$B$9-M2128)= 8,"8", IF(('1 - Cover page'!$B$9-M2128)= 9,"9", IF(('1 - Cover page'!$B$9-M2128)= 10,"10", IF(('1 - Cover page'!$B$9-M2128)= 11,"11", IF(('1 - Cover page'!$B$9-M2128)= 12,"12", IF(('1 - Cover page'!$B$9-M2128)= 13,"13", IF(('1 - Cover page'!$B$9-M2128)= 14,"14", IF(('1 - Cover page'!$B$9-M2128)= 15,"15",  ""))))))))))))))))</f>
        <v>0</v>
      </c>
      <c r="Z2128" t="str">
        <f>IF(('1 - Cover page'!$B$9-I2128)=0,"0", IF(('1 - Cover page'!$B$9-I2128)= 1,"1", IF(('1 - Cover page'!$B$9-I2128)= 2,"2", IF(('1 - Cover page'!$B$9-I2128)= 3,"3", IF(('1 - Cover page'!$B$9-I2128)= 4,"4", IF(('1 - Cover page'!$B$9-I2128)= 5,"5", IF(('1 - Cover page'!$B$9-I2128)= 6,"6", IF(('1 - Cover page'!$B$9-I2128)= 7,"7", IF(('1 - Cover page'!$B$9-I2128)= 8,"8", IF(('1 - Cover page'!$B$9-I2128)= 9,"9", IF(('1 - Cover page'!$B$9-I2128)= 10,"10", IF(('1 - Cover page'!$B$9-I2128)= 11,"11", IF(('1 - Cover page'!$B$9-I2128)= 12,"12", IF(('1 - Cover page'!$B$9-I2128)= 13,"13", IF(('1 - Cover page'!$B$9-I2128)= 14,"14", IF(('1 - Cover page'!$B$9-I2128)= 15,"15",  ""))))))))))))))))</f>
        <v>0</v>
      </c>
      <c r="AA2128" t="e">
        <f>VLOOKUP(E2128,'Age group'!$A$2:$B$7,2,TRUE)</f>
        <v>#N/A</v>
      </c>
    </row>
    <row r="2129" spans="1:27" ht="12.75" x14ac:dyDescent="0.2">
      <c r="A2129" s="30">
        <v>2126</v>
      </c>
      <c r="B2129" s="31"/>
      <c r="C2129" s="31"/>
      <c r="D2129" s="32"/>
      <c r="E2129" s="104"/>
      <c r="F2129" s="31"/>
      <c r="G2129" s="31"/>
      <c r="H2129" s="33"/>
      <c r="I2129" s="16"/>
      <c r="J2129" s="34"/>
      <c r="K2129" s="34"/>
      <c r="L2129" s="35"/>
      <c r="M2129" s="36"/>
      <c r="N2129" s="37"/>
      <c r="O2129" s="37"/>
      <c r="P2129" s="37"/>
      <c r="Q2129" s="38"/>
      <c r="R2129" s="38"/>
      <c r="S2129" s="37"/>
      <c r="T2129" s="39"/>
      <c r="U2129" s="39"/>
      <c r="V2129" s="40"/>
      <c r="X2129" t="str">
        <f>IF(('1 - Cover page'!$B$9-M2129)&lt;6,"&lt;=5 Days","&gt;5 Days")</f>
        <v>&lt;=5 Days</v>
      </c>
      <c r="Y2129" t="str">
        <f>IF(('1 - Cover page'!$B$9-M2129)=0,"0", IF(('1 - Cover page'!$B$9-M2129)= 1,"1", IF(('1 - Cover page'!$B$9-M2129)= 2,"2", IF(('1 - Cover page'!$B$9-M2129)= 3,"3", IF(('1 - Cover page'!$B$9-M2129)= 4,"4", IF(('1 - Cover page'!$B$9-M2129)= 5,"5", IF(('1 - Cover page'!$B$9-M2129)= 6,"6", IF(('1 - Cover page'!$B$9-M2129)= 7,"7", IF(('1 - Cover page'!$B$9-M2129)= 8,"8", IF(('1 - Cover page'!$B$9-M2129)= 9,"9", IF(('1 - Cover page'!$B$9-M2129)= 10,"10", IF(('1 - Cover page'!$B$9-M2129)= 11,"11", IF(('1 - Cover page'!$B$9-M2129)= 12,"12", IF(('1 - Cover page'!$B$9-M2129)= 13,"13", IF(('1 - Cover page'!$B$9-M2129)= 14,"14", IF(('1 - Cover page'!$B$9-M2129)= 15,"15",  ""))))))))))))))))</f>
        <v>0</v>
      </c>
      <c r="Z2129" t="str">
        <f>IF(('1 - Cover page'!$B$9-I2129)=0,"0", IF(('1 - Cover page'!$B$9-I2129)= 1,"1", IF(('1 - Cover page'!$B$9-I2129)= 2,"2", IF(('1 - Cover page'!$B$9-I2129)= 3,"3", IF(('1 - Cover page'!$B$9-I2129)= 4,"4", IF(('1 - Cover page'!$B$9-I2129)= 5,"5", IF(('1 - Cover page'!$B$9-I2129)= 6,"6", IF(('1 - Cover page'!$B$9-I2129)= 7,"7", IF(('1 - Cover page'!$B$9-I2129)= 8,"8", IF(('1 - Cover page'!$B$9-I2129)= 9,"9", IF(('1 - Cover page'!$B$9-I2129)= 10,"10", IF(('1 - Cover page'!$B$9-I2129)= 11,"11", IF(('1 - Cover page'!$B$9-I2129)= 12,"12", IF(('1 - Cover page'!$B$9-I2129)= 13,"13", IF(('1 - Cover page'!$B$9-I2129)= 14,"14", IF(('1 - Cover page'!$B$9-I2129)= 15,"15",  ""))))))))))))))))</f>
        <v>0</v>
      </c>
      <c r="AA2129" t="e">
        <f>VLOOKUP(E2129,'Age group'!$A$2:$B$7,2,TRUE)</f>
        <v>#N/A</v>
      </c>
    </row>
    <row r="2130" spans="1:27" ht="12.75" x14ac:dyDescent="0.2">
      <c r="A2130" s="30">
        <v>2127</v>
      </c>
      <c r="B2130" s="31"/>
      <c r="C2130" s="31"/>
      <c r="D2130" s="32"/>
      <c r="E2130" s="104"/>
      <c r="F2130" s="31"/>
      <c r="G2130" s="31"/>
      <c r="H2130" s="33"/>
      <c r="I2130" s="16"/>
      <c r="J2130" s="34"/>
      <c r="K2130" s="34"/>
      <c r="L2130" s="35"/>
      <c r="M2130" s="36"/>
      <c r="N2130" s="37"/>
      <c r="O2130" s="37"/>
      <c r="P2130" s="37"/>
      <c r="Q2130" s="38"/>
      <c r="R2130" s="38"/>
      <c r="S2130" s="37"/>
      <c r="T2130" s="39"/>
      <c r="U2130" s="39"/>
      <c r="V2130" s="40"/>
      <c r="X2130" t="str">
        <f>IF(('1 - Cover page'!$B$9-M2130)&lt;6,"&lt;=5 Days","&gt;5 Days")</f>
        <v>&lt;=5 Days</v>
      </c>
      <c r="Y2130" t="str">
        <f>IF(('1 - Cover page'!$B$9-M2130)=0,"0", IF(('1 - Cover page'!$B$9-M2130)= 1,"1", IF(('1 - Cover page'!$B$9-M2130)= 2,"2", IF(('1 - Cover page'!$B$9-M2130)= 3,"3", IF(('1 - Cover page'!$B$9-M2130)= 4,"4", IF(('1 - Cover page'!$B$9-M2130)= 5,"5", IF(('1 - Cover page'!$B$9-M2130)= 6,"6", IF(('1 - Cover page'!$B$9-M2130)= 7,"7", IF(('1 - Cover page'!$B$9-M2130)= 8,"8", IF(('1 - Cover page'!$B$9-M2130)= 9,"9", IF(('1 - Cover page'!$B$9-M2130)= 10,"10", IF(('1 - Cover page'!$B$9-M2130)= 11,"11", IF(('1 - Cover page'!$B$9-M2130)= 12,"12", IF(('1 - Cover page'!$B$9-M2130)= 13,"13", IF(('1 - Cover page'!$B$9-M2130)= 14,"14", IF(('1 - Cover page'!$B$9-M2130)= 15,"15",  ""))))))))))))))))</f>
        <v>0</v>
      </c>
      <c r="Z2130" t="str">
        <f>IF(('1 - Cover page'!$B$9-I2130)=0,"0", IF(('1 - Cover page'!$B$9-I2130)= 1,"1", IF(('1 - Cover page'!$B$9-I2130)= 2,"2", IF(('1 - Cover page'!$B$9-I2130)= 3,"3", IF(('1 - Cover page'!$B$9-I2130)= 4,"4", IF(('1 - Cover page'!$B$9-I2130)= 5,"5", IF(('1 - Cover page'!$B$9-I2130)= 6,"6", IF(('1 - Cover page'!$B$9-I2130)= 7,"7", IF(('1 - Cover page'!$B$9-I2130)= 8,"8", IF(('1 - Cover page'!$B$9-I2130)= 9,"9", IF(('1 - Cover page'!$B$9-I2130)= 10,"10", IF(('1 - Cover page'!$B$9-I2130)= 11,"11", IF(('1 - Cover page'!$B$9-I2130)= 12,"12", IF(('1 - Cover page'!$B$9-I2130)= 13,"13", IF(('1 - Cover page'!$B$9-I2130)= 14,"14", IF(('1 - Cover page'!$B$9-I2130)= 15,"15",  ""))))))))))))))))</f>
        <v>0</v>
      </c>
      <c r="AA2130" t="e">
        <f>VLOOKUP(E2130,'Age group'!$A$2:$B$7,2,TRUE)</f>
        <v>#N/A</v>
      </c>
    </row>
    <row r="2131" spans="1:27" ht="12.75" x14ac:dyDescent="0.2">
      <c r="A2131" s="30">
        <v>2128</v>
      </c>
      <c r="B2131" s="31"/>
      <c r="C2131" s="31"/>
      <c r="D2131" s="32"/>
      <c r="E2131" s="104"/>
      <c r="F2131" s="31"/>
      <c r="G2131" s="31"/>
      <c r="H2131" s="33"/>
      <c r="I2131" s="16"/>
      <c r="J2131" s="34"/>
      <c r="K2131" s="34"/>
      <c r="L2131" s="35"/>
      <c r="M2131" s="36"/>
      <c r="N2131" s="37"/>
      <c r="O2131" s="37"/>
      <c r="P2131" s="37"/>
      <c r="Q2131" s="38"/>
      <c r="R2131" s="38"/>
      <c r="S2131" s="37"/>
      <c r="T2131" s="39"/>
      <c r="U2131" s="39"/>
      <c r="V2131" s="40"/>
      <c r="X2131" t="str">
        <f>IF(('1 - Cover page'!$B$9-M2131)&lt;6,"&lt;=5 Days","&gt;5 Days")</f>
        <v>&lt;=5 Days</v>
      </c>
      <c r="Y2131" t="str">
        <f>IF(('1 - Cover page'!$B$9-M2131)=0,"0", IF(('1 - Cover page'!$B$9-M2131)= 1,"1", IF(('1 - Cover page'!$B$9-M2131)= 2,"2", IF(('1 - Cover page'!$B$9-M2131)= 3,"3", IF(('1 - Cover page'!$B$9-M2131)= 4,"4", IF(('1 - Cover page'!$B$9-M2131)= 5,"5", IF(('1 - Cover page'!$B$9-M2131)= 6,"6", IF(('1 - Cover page'!$B$9-M2131)= 7,"7", IF(('1 - Cover page'!$B$9-M2131)= 8,"8", IF(('1 - Cover page'!$B$9-M2131)= 9,"9", IF(('1 - Cover page'!$B$9-M2131)= 10,"10", IF(('1 - Cover page'!$B$9-M2131)= 11,"11", IF(('1 - Cover page'!$B$9-M2131)= 12,"12", IF(('1 - Cover page'!$B$9-M2131)= 13,"13", IF(('1 - Cover page'!$B$9-M2131)= 14,"14", IF(('1 - Cover page'!$B$9-M2131)= 15,"15",  ""))))))))))))))))</f>
        <v>0</v>
      </c>
      <c r="Z2131" t="str">
        <f>IF(('1 - Cover page'!$B$9-I2131)=0,"0", IF(('1 - Cover page'!$B$9-I2131)= 1,"1", IF(('1 - Cover page'!$B$9-I2131)= 2,"2", IF(('1 - Cover page'!$B$9-I2131)= 3,"3", IF(('1 - Cover page'!$B$9-I2131)= 4,"4", IF(('1 - Cover page'!$B$9-I2131)= 5,"5", IF(('1 - Cover page'!$B$9-I2131)= 6,"6", IF(('1 - Cover page'!$B$9-I2131)= 7,"7", IF(('1 - Cover page'!$B$9-I2131)= 8,"8", IF(('1 - Cover page'!$B$9-I2131)= 9,"9", IF(('1 - Cover page'!$B$9-I2131)= 10,"10", IF(('1 - Cover page'!$B$9-I2131)= 11,"11", IF(('1 - Cover page'!$B$9-I2131)= 12,"12", IF(('1 - Cover page'!$B$9-I2131)= 13,"13", IF(('1 - Cover page'!$B$9-I2131)= 14,"14", IF(('1 - Cover page'!$B$9-I2131)= 15,"15",  ""))))))))))))))))</f>
        <v>0</v>
      </c>
      <c r="AA2131" t="e">
        <f>VLOOKUP(E2131,'Age group'!$A$2:$B$7,2,TRUE)</f>
        <v>#N/A</v>
      </c>
    </row>
    <row r="2132" spans="1:27" ht="12.75" x14ac:dyDescent="0.2">
      <c r="A2132" s="30">
        <v>2129</v>
      </c>
      <c r="B2132" s="31"/>
      <c r="C2132" s="31"/>
      <c r="D2132" s="32"/>
      <c r="E2132" s="104"/>
      <c r="F2132" s="31"/>
      <c r="G2132" s="31"/>
      <c r="H2132" s="33"/>
      <c r="I2132" s="16"/>
      <c r="J2132" s="34"/>
      <c r="K2132" s="34"/>
      <c r="L2132" s="35"/>
      <c r="M2132" s="36"/>
      <c r="N2132" s="37"/>
      <c r="O2132" s="37"/>
      <c r="P2132" s="37"/>
      <c r="Q2132" s="38"/>
      <c r="R2132" s="38"/>
      <c r="S2132" s="37"/>
      <c r="T2132" s="39"/>
      <c r="U2132" s="39"/>
      <c r="V2132" s="40"/>
      <c r="X2132" t="str">
        <f>IF(('1 - Cover page'!$B$9-M2132)&lt;6,"&lt;=5 Days","&gt;5 Days")</f>
        <v>&lt;=5 Days</v>
      </c>
      <c r="Y2132" t="str">
        <f>IF(('1 - Cover page'!$B$9-M2132)=0,"0", IF(('1 - Cover page'!$B$9-M2132)= 1,"1", IF(('1 - Cover page'!$B$9-M2132)= 2,"2", IF(('1 - Cover page'!$B$9-M2132)= 3,"3", IF(('1 - Cover page'!$B$9-M2132)= 4,"4", IF(('1 - Cover page'!$B$9-M2132)= 5,"5", IF(('1 - Cover page'!$B$9-M2132)= 6,"6", IF(('1 - Cover page'!$B$9-M2132)= 7,"7", IF(('1 - Cover page'!$B$9-M2132)= 8,"8", IF(('1 - Cover page'!$B$9-M2132)= 9,"9", IF(('1 - Cover page'!$B$9-M2132)= 10,"10", IF(('1 - Cover page'!$B$9-M2132)= 11,"11", IF(('1 - Cover page'!$B$9-M2132)= 12,"12", IF(('1 - Cover page'!$B$9-M2132)= 13,"13", IF(('1 - Cover page'!$B$9-M2132)= 14,"14", IF(('1 - Cover page'!$B$9-M2132)= 15,"15",  ""))))))))))))))))</f>
        <v>0</v>
      </c>
      <c r="Z2132" t="str">
        <f>IF(('1 - Cover page'!$B$9-I2132)=0,"0", IF(('1 - Cover page'!$B$9-I2132)= 1,"1", IF(('1 - Cover page'!$B$9-I2132)= 2,"2", IF(('1 - Cover page'!$B$9-I2132)= 3,"3", IF(('1 - Cover page'!$B$9-I2132)= 4,"4", IF(('1 - Cover page'!$B$9-I2132)= 5,"5", IF(('1 - Cover page'!$B$9-I2132)= 6,"6", IF(('1 - Cover page'!$B$9-I2132)= 7,"7", IF(('1 - Cover page'!$B$9-I2132)= 8,"8", IF(('1 - Cover page'!$B$9-I2132)= 9,"9", IF(('1 - Cover page'!$B$9-I2132)= 10,"10", IF(('1 - Cover page'!$B$9-I2132)= 11,"11", IF(('1 - Cover page'!$B$9-I2132)= 12,"12", IF(('1 - Cover page'!$B$9-I2132)= 13,"13", IF(('1 - Cover page'!$B$9-I2132)= 14,"14", IF(('1 - Cover page'!$B$9-I2132)= 15,"15",  ""))))))))))))))))</f>
        <v>0</v>
      </c>
      <c r="AA2132" t="e">
        <f>VLOOKUP(E2132,'Age group'!$A$2:$B$7,2,TRUE)</f>
        <v>#N/A</v>
      </c>
    </row>
    <row r="2133" spans="1:27" ht="12.75" x14ac:dyDescent="0.2">
      <c r="A2133" s="30">
        <v>2130</v>
      </c>
      <c r="B2133" s="31"/>
      <c r="C2133" s="31"/>
      <c r="D2133" s="32"/>
      <c r="E2133" s="104"/>
      <c r="F2133" s="31"/>
      <c r="G2133" s="31"/>
      <c r="H2133" s="33"/>
      <c r="I2133" s="16"/>
      <c r="J2133" s="34"/>
      <c r="K2133" s="34"/>
      <c r="L2133" s="35"/>
      <c r="M2133" s="36"/>
      <c r="N2133" s="37"/>
      <c r="O2133" s="37"/>
      <c r="P2133" s="37"/>
      <c r="Q2133" s="38"/>
      <c r="R2133" s="38"/>
      <c r="S2133" s="37"/>
      <c r="T2133" s="39"/>
      <c r="U2133" s="39"/>
      <c r="V2133" s="40"/>
      <c r="X2133" t="str">
        <f>IF(('1 - Cover page'!$B$9-M2133)&lt;6,"&lt;=5 Days","&gt;5 Days")</f>
        <v>&lt;=5 Days</v>
      </c>
      <c r="Y2133" t="str">
        <f>IF(('1 - Cover page'!$B$9-M2133)=0,"0", IF(('1 - Cover page'!$B$9-M2133)= 1,"1", IF(('1 - Cover page'!$B$9-M2133)= 2,"2", IF(('1 - Cover page'!$B$9-M2133)= 3,"3", IF(('1 - Cover page'!$B$9-M2133)= 4,"4", IF(('1 - Cover page'!$B$9-M2133)= 5,"5", IF(('1 - Cover page'!$B$9-M2133)= 6,"6", IF(('1 - Cover page'!$B$9-M2133)= 7,"7", IF(('1 - Cover page'!$B$9-M2133)= 8,"8", IF(('1 - Cover page'!$B$9-M2133)= 9,"9", IF(('1 - Cover page'!$B$9-M2133)= 10,"10", IF(('1 - Cover page'!$B$9-M2133)= 11,"11", IF(('1 - Cover page'!$B$9-M2133)= 12,"12", IF(('1 - Cover page'!$B$9-M2133)= 13,"13", IF(('1 - Cover page'!$B$9-M2133)= 14,"14", IF(('1 - Cover page'!$B$9-M2133)= 15,"15",  ""))))))))))))))))</f>
        <v>0</v>
      </c>
      <c r="Z2133" t="str">
        <f>IF(('1 - Cover page'!$B$9-I2133)=0,"0", IF(('1 - Cover page'!$B$9-I2133)= 1,"1", IF(('1 - Cover page'!$B$9-I2133)= 2,"2", IF(('1 - Cover page'!$B$9-I2133)= 3,"3", IF(('1 - Cover page'!$B$9-I2133)= 4,"4", IF(('1 - Cover page'!$B$9-I2133)= 5,"5", IF(('1 - Cover page'!$B$9-I2133)= 6,"6", IF(('1 - Cover page'!$B$9-I2133)= 7,"7", IF(('1 - Cover page'!$B$9-I2133)= 8,"8", IF(('1 - Cover page'!$B$9-I2133)= 9,"9", IF(('1 - Cover page'!$B$9-I2133)= 10,"10", IF(('1 - Cover page'!$B$9-I2133)= 11,"11", IF(('1 - Cover page'!$B$9-I2133)= 12,"12", IF(('1 - Cover page'!$B$9-I2133)= 13,"13", IF(('1 - Cover page'!$B$9-I2133)= 14,"14", IF(('1 - Cover page'!$B$9-I2133)= 15,"15",  ""))))))))))))))))</f>
        <v>0</v>
      </c>
      <c r="AA2133" t="e">
        <f>VLOOKUP(E2133,'Age group'!$A$2:$B$7,2,TRUE)</f>
        <v>#N/A</v>
      </c>
    </row>
    <row r="2134" spans="1:27" ht="12.75" x14ac:dyDescent="0.2">
      <c r="A2134" s="30">
        <v>2131</v>
      </c>
      <c r="B2134" s="31"/>
      <c r="C2134" s="31"/>
      <c r="D2134" s="32"/>
      <c r="E2134" s="104"/>
      <c r="F2134" s="31"/>
      <c r="G2134" s="31"/>
      <c r="H2134" s="33"/>
      <c r="I2134" s="16"/>
      <c r="J2134" s="34"/>
      <c r="K2134" s="34"/>
      <c r="L2134" s="35"/>
      <c r="M2134" s="36"/>
      <c r="N2134" s="37"/>
      <c r="O2134" s="37"/>
      <c r="P2134" s="37"/>
      <c r="Q2134" s="38"/>
      <c r="R2134" s="38"/>
      <c r="S2134" s="37"/>
      <c r="T2134" s="39"/>
      <c r="U2134" s="39"/>
      <c r="V2134" s="40"/>
      <c r="X2134" t="str">
        <f>IF(('1 - Cover page'!$B$9-M2134)&lt;6,"&lt;=5 Days","&gt;5 Days")</f>
        <v>&lt;=5 Days</v>
      </c>
      <c r="Y2134" t="str">
        <f>IF(('1 - Cover page'!$B$9-M2134)=0,"0", IF(('1 - Cover page'!$B$9-M2134)= 1,"1", IF(('1 - Cover page'!$B$9-M2134)= 2,"2", IF(('1 - Cover page'!$B$9-M2134)= 3,"3", IF(('1 - Cover page'!$B$9-M2134)= 4,"4", IF(('1 - Cover page'!$B$9-M2134)= 5,"5", IF(('1 - Cover page'!$B$9-M2134)= 6,"6", IF(('1 - Cover page'!$B$9-M2134)= 7,"7", IF(('1 - Cover page'!$B$9-M2134)= 8,"8", IF(('1 - Cover page'!$B$9-M2134)= 9,"9", IF(('1 - Cover page'!$B$9-M2134)= 10,"10", IF(('1 - Cover page'!$B$9-M2134)= 11,"11", IF(('1 - Cover page'!$B$9-M2134)= 12,"12", IF(('1 - Cover page'!$B$9-M2134)= 13,"13", IF(('1 - Cover page'!$B$9-M2134)= 14,"14", IF(('1 - Cover page'!$B$9-M2134)= 15,"15",  ""))))))))))))))))</f>
        <v>0</v>
      </c>
      <c r="Z2134" t="str">
        <f>IF(('1 - Cover page'!$B$9-I2134)=0,"0", IF(('1 - Cover page'!$B$9-I2134)= 1,"1", IF(('1 - Cover page'!$B$9-I2134)= 2,"2", IF(('1 - Cover page'!$B$9-I2134)= 3,"3", IF(('1 - Cover page'!$B$9-I2134)= 4,"4", IF(('1 - Cover page'!$B$9-I2134)= 5,"5", IF(('1 - Cover page'!$B$9-I2134)= 6,"6", IF(('1 - Cover page'!$B$9-I2134)= 7,"7", IF(('1 - Cover page'!$B$9-I2134)= 8,"8", IF(('1 - Cover page'!$B$9-I2134)= 9,"9", IF(('1 - Cover page'!$B$9-I2134)= 10,"10", IF(('1 - Cover page'!$B$9-I2134)= 11,"11", IF(('1 - Cover page'!$B$9-I2134)= 12,"12", IF(('1 - Cover page'!$B$9-I2134)= 13,"13", IF(('1 - Cover page'!$B$9-I2134)= 14,"14", IF(('1 - Cover page'!$B$9-I2134)= 15,"15",  ""))))))))))))))))</f>
        <v>0</v>
      </c>
      <c r="AA2134" t="e">
        <f>VLOOKUP(E2134,'Age group'!$A$2:$B$7,2,TRUE)</f>
        <v>#N/A</v>
      </c>
    </row>
    <row r="2135" spans="1:27" ht="12.75" x14ac:dyDescent="0.2">
      <c r="A2135" s="30">
        <v>2132</v>
      </c>
      <c r="B2135" s="31"/>
      <c r="C2135" s="31"/>
      <c r="D2135" s="32"/>
      <c r="E2135" s="104"/>
      <c r="F2135" s="31"/>
      <c r="G2135" s="31"/>
      <c r="H2135" s="33"/>
      <c r="I2135" s="16"/>
      <c r="J2135" s="34"/>
      <c r="K2135" s="34"/>
      <c r="L2135" s="35"/>
      <c r="M2135" s="36"/>
      <c r="N2135" s="37"/>
      <c r="O2135" s="37"/>
      <c r="P2135" s="37"/>
      <c r="Q2135" s="38"/>
      <c r="R2135" s="38"/>
      <c r="S2135" s="37"/>
      <c r="T2135" s="39"/>
      <c r="U2135" s="39"/>
      <c r="V2135" s="40"/>
      <c r="X2135" t="str">
        <f>IF(('1 - Cover page'!$B$9-M2135)&lt;6,"&lt;=5 Days","&gt;5 Days")</f>
        <v>&lt;=5 Days</v>
      </c>
      <c r="Y2135" t="str">
        <f>IF(('1 - Cover page'!$B$9-M2135)=0,"0", IF(('1 - Cover page'!$B$9-M2135)= 1,"1", IF(('1 - Cover page'!$B$9-M2135)= 2,"2", IF(('1 - Cover page'!$B$9-M2135)= 3,"3", IF(('1 - Cover page'!$B$9-M2135)= 4,"4", IF(('1 - Cover page'!$B$9-M2135)= 5,"5", IF(('1 - Cover page'!$B$9-M2135)= 6,"6", IF(('1 - Cover page'!$B$9-M2135)= 7,"7", IF(('1 - Cover page'!$B$9-M2135)= 8,"8", IF(('1 - Cover page'!$B$9-M2135)= 9,"9", IF(('1 - Cover page'!$B$9-M2135)= 10,"10", IF(('1 - Cover page'!$B$9-M2135)= 11,"11", IF(('1 - Cover page'!$B$9-M2135)= 12,"12", IF(('1 - Cover page'!$B$9-M2135)= 13,"13", IF(('1 - Cover page'!$B$9-M2135)= 14,"14", IF(('1 - Cover page'!$B$9-M2135)= 15,"15",  ""))))))))))))))))</f>
        <v>0</v>
      </c>
      <c r="Z2135" t="str">
        <f>IF(('1 - Cover page'!$B$9-I2135)=0,"0", IF(('1 - Cover page'!$B$9-I2135)= 1,"1", IF(('1 - Cover page'!$B$9-I2135)= 2,"2", IF(('1 - Cover page'!$B$9-I2135)= 3,"3", IF(('1 - Cover page'!$B$9-I2135)= 4,"4", IF(('1 - Cover page'!$B$9-I2135)= 5,"5", IF(('1 - Cover page'!$B$9-I2135)= 6,"6", IF(('1 - Cover page'!$B$9-I2135)= 7,"7", IF(('1 - Cover page'!$B$9-I2135)= 8,"8", IF(('1 - Cover page'!$B$9-I2135)= 9,"9", IF(('1 - Cover page'!$B$9-I2135)= 10,"10", IF(('1 - Cover page'!$B$9-I2135)= 11,"11", IF(('1 - Cover page'!$B$9-I2135)= 12,"12", IF(('1 - Cover page'!$B$9-I2135)= 13,"13", IF(('1 - Cover page'!$B$9-I2135)= 14,"14", IF(('1 - Cover page'!$B$9-I2135)= 15,"15",  ""))))))))))))))))</f>
        <v>0</v>
      </c>
      <c r="AA2135" t="e">
        <f>VLOOKUP(E2135,'Age group'!$A$2:$B$7,2,TRUE)</f>
        <v>#N/A</v>
      </c>
    </row>
    <row r="2136" spans="1:27" ht="12.75" x14ac:dyDescent="0.2">
      <c r="A2136" s="30">
        <v>2133</v>
      </c>
      <c r="B2136" s="31"/>
      <c r="C2136" s="31"/>
      <c r="D2136" s="32"/>
      <c r="E2136" s="104"/>
      <c r="F2136" s="31"/>
      <c r="G2136" s="31"/>
      <c r="H2136" s="33"/>
      <c r="I2136" s="16"/>
      <c r="J2136" s="34"/>
      <c r="K2136" s="34"/>
      <c r="L2136" s="35"/>
      <c r="M2136" s="36"/>
      <c r="N2136" s="37"/>
      <c r="O2136" s="37"/>
      <c r="P2136" s="37"/>
      <c r="Q2136" s="38"/>
      <c r="R2136" s="38"/>
      <c r="S2136" s="37"/>
      <c r="T2136" s="39"/>
      <c r="U2136" s="39"/>
      <c r="V2136" s="40"/>
      <c r="X2136" t="str">
        <f>IF(('1 - Cover page'!$B$9-M2136)&lt;6,"&lt;=5 Days","&gt;5 Days")</f>
        <v>&lt;=5 Days</v>
      </c>
      <c r="Y2136" t="str">
        <f>IF(('1 - Cover page'!$B$9-M2136)=0,"0", IF(('1 - Cover page'!$B$9-M2136)= 1,"1", IF(('1 - Cover page'!$B$9-M2136)= 2,"2", IF(('1 - Cover page'!$B$9-M2136)= 3,"3", IF(('1 - Cover page'!$B$9-M2136)= 4,"4", IF(('1 - Cover page'!$B$9-M2136)= 5,"5", IF(('1 - Cover page'!$B$9-M2136)= 6,"6", IF(('1 - Cover page'!$B$9-M2136)= 7,"7", IF(('1 - Cover page'!$B$9-M2136)= 8,"8", IF(('1 - Cover page'!$B$9-M2136)= 9,"9", IF(('1 - Cover page'!$B$9-M2136)= 10,"10", IF(('1 - Cover page'!$B$9-M2136)= 11,"11", IF(('1 - Cover page'!$B$9-M2136)= 12,"12", IF(('1 - Cover page'!$B$9-M2136)= 13,"13", IF(('1 - Cover page'!$B$9-M2136)= 14,"14", IF(('1 - Cover page'!$B$9-M2136)= 15,"15",  ""))))))))))))))))</f>
        <v>0</v>
      </c>
      <c r="Z2136" t="str">
        <f>IF(('1 - Cover page'!$B$9-I2136)=0,"0", IF(('1 - Cover page'!$B$9-I2136)= 1,"1", IF(('1 - Cover page'!$B$9-I2136)= 2,"2", IF(('1 - Cover page'!$B$9-I2136)= 3,"3", IF(('1 - Cover page'!$B$9-I2136)= 4,"4", IF(('1 - Cover page'!$B$9-I2136)= 5,"5", IF(('1 - Cover page'!$B$9-I2136)= 6,"6", IF(('1 - Cover page'!$B$9-I2136)= 7,"7", IF(('1 - Cover page'!$B$9-I2136)= 8,"8", IF(('1 - Cover page'!$B$9-I2136)= 9,"9", IF(('1 - Cover page'!$B$9-I2136)= 10,"10", IF(('1 - Cover page'!$B$9-I2136)= 11,"11", IF(('1 - Cover page'!$B$9-I2136)= 12,"12", IF(('1 - Cover page'!$B$9-I2136)= 13,"13", IF(('1 - Cover page'!$B$9-I2136)= 14,"14", IF(('1 - Cover page'!$B$9-I2136)= 15,"15",  ""))))))))))))))))</f>
        <v>0</v>
      </c>
      <c r="AA2136" t="e">
        <f>VLOOKUP(E2136,'Age group'!$A$2:$B$7,2,TRUE)</f>
        <v>#N/A</v>
      </c>
    </row>
    <row r="2137" spans="1:27" ht="12.75" x14ac:dyDescent="0.2">
      <c r="A2137" s="30">
        <v>2134</v>
      </c>
      <c r="B2137" s="31"/>
      <c r="C2137" s="31"/>
      <c r="D2137" s="32"/>
      <c r="E2137" s="104"/>
      <c r="F2137" s="31"/>
      <c r="G2137" s="31"/>
      <c r="H2137" s="33"/>
      <c r="I2137" s="16"/>
      <c r="J2137" s="34"/>
      <c r="K2137" s="34"/>
      <c r="L2137" s="35"/>
      <c r="M2137" s="36"/>
      <c r="N2137" s="37"/>
      <c r="O2137" s="37"/>
      <c r="P2137" s="37"/>
      <c r="Q2137" s="38"/>
      <c r="R2137" s="38"/>
      <c r="S2137" s="37"/>
      <c r="T2137" s="39"/>
      <c r="U2137" s="39"/>
      <c r="V2137" s="40"/>
      <c r="X2137" t="str">
        <f>IF(('1 - Cover page'!$B$9-M2137)&lt;6,"&lt;=5 Days","&gt;5 Days")</f>
        <v>&lt;=5 Days</v>
      </c>
      <c r="Y2137" t="str">
        <f>IF(('1 - Cover page'!$B$9-M2137)=0,"0", IF(('1 - Cover page'!$B$9-M2137)= 1,"1", IF(('1 - Cover page'!$B$9-M2137)= 2,"2", IF(('1 - Cover page'!$B$9-M2137)= 3,"3", IF(('1 - Cover page'!$B$9-M2137)= 4,"4", IF(('1 - Cover page'!$B$9-M2137)= 5,"5", IF(('1 - Cover page'!$B$9-M2137)= 6,"6", IF(('1 - Cover page'!$B$9-M2137)= 7,"7", IF(('1 - Cover page'!$B$9-M2137)= 8,"8", IF(('1 - Cover page'!$B$9-M2137)= 9,"9", IF(('1 - Cover page'!$B$9-M2137)= 10,"10", IF(('1 - Cover page'!$B$9-M2137)= 11,"11", IF(('1 - Cover page'!$B$9-M2137)= 12,"12", IF(('1 - Cover page'!$B$9-M2137)= 13,"13", IF(('1 - Cover page'!$B$9-M2137)= 14,"14", IF(('1 - Cover page'!$B$9-M2137)= 15,"15",  ""))))))))))))))))</f>
        <v>0</v>
      </c>
      <c r="Z2137" t="str">
        <f>IF(('1 - Cover page'!$B$9-I2137)=0,"0", IF(('1 - Cover page'!$B$9-I2137)= 1,"1", IF(('1 - Cover page'!$B$9-I2137)= 2,"2", IF(('1 - Cover page'!$B$9-I2137)= 3,"3", IF(('1 - Cover page'!$B$9-I2137)= 4,"4", IF(('1 - Cover page'!$B$9-I2137)= 5,"5", IF(('1 - Cover page'!$B$9-I2137)= 6,"6", IF(('1 - Cover page'!$B$9-I2137)= 7,"7", IF(('1 - Cover page'!$B$9-I2137)= 8,"8", IF(('1 - Cover page'!$B$9-I2137)= 9,"9", IF(('1 - Cover page'!$B$9-I2137)= 10,"10", IF(('1 - Cover page'!$B$9-I2137)= 11,"11", IF(('1 - Cover page'!$B$9-I2137)= 12,"12", IF(('1 - Cover page'!$B$9-I2137)= 13,"13", IF(('1 - Cover page'!$B$9-I2137)= 14,"14", IF(('1 - Cover page'!$B$9-I2137)= 15,"15",  ""))))))))))))))))</f>
        <v>0</v>
      </c>
      <c r="AA2137" t="e">
        <f>VLOOKUP(E2137,'Age group'!$A$2:$B$7,2,TRUE)</f>
        <v>#N/A</v>
      </c>
    </row>
    <row r="2138" spans="1:27" ht="12.75" x14ac:dyDescent="0.2">
      <c r="A2138" s="30">
        <v>2135</v>
      </c>
      <c r="B2138" s="31"/>
      <c r="C2138" s="31"/>
      <c r="D2138" s="32"/>
      <c r="E2138" s="104"/>
      <c r="F2138" s="31"/>
      <c r="G2138" s="31"/>
      <c r="H2138" s="33"/>
      <c r="I2138" s="16"/>
      <c r="J2138" s="34"/>
      <c r="K2138" s="34"/>
      <c r="L2138" s="35"/>
      <c r="M2138" s="36"/>
      <c r="N2138" s="37"/>
      <c r="O2138" s="37"/>
      <c r="P2138" s="37"/>
      <c r="Q2138" s="38"/>
      <c r="R2138" s="38"/>
      <c r="S2138" s="37"/>
      <c r="T2138" s="39"/>
      <c r="U2138" s="39"/>
      <c r="V2138" s="40"/>
      <c r="X2138" t="str">
        <f>IF(('1 - Cover page'!$B$9-M2138)&lt;6,"&lt;=5 Days","&gt;5 Days")</f>
        <v>&lt;=5 Days</v>
      </c>
      <c r="Y2138" t="str">
        <f>IF(('1 - Cover page'!$B$9-M2138)=0,"0", IF(('1 - Cover page'!$B$9-M2138)= 1,"1", IF(('1 - Cover page'!$B$9-M2138)= 2,"2", IF(('1 - Cover page'!$B$9-M2138)= 3,"3", IF(('1 - Cover page'!$B$9-M2138)= 4,"4", IF(('1 - Cover page'!$B$9-M2138)= 5,"5", IF(('1 - Cover page'!$B$9-M2138)= 6,"6", IF(('1 - Cover page'!$B$9-M2138)= 7,"7", IF(('1 - Cover page'!$B$9-M2138)= 8,"8", IF(('1 - Cover page'!$B$9-M2138)= 9,"9", IF(('1 - Cover page'!$B$9-M2138)= 10,"10", IF(('1 - Cover page'!$B$9-M2138)= 11,"11", IF(('1 - Cover page'!$B$9-M2138)= 12,"12", IF(('1 - Cover page'!$B$9-M2138)= 13,"13", IF(('1 - Cover page'!$B$9-M2138)= 14,"14", IF(('1 - Cover page'!$B$9-M2138)= 15,"15",  ""))))))))))))))))</f>
        <v>0</v>
      </c>
      <c r="Z2138" t="str">
        <f>IF(('1 - Cover page'!$B$9-I2138)=0,"0", IF(('1 - Cover page'!$B$9-I2138)= 1,"1", IF(('1 - Cover page'!$B$9-I2138)= 2,"2", IF(('1 - Cover page'!$B$9-I2138)= 3,"3", IF(('1 - Cover page'!$B$9-I2138)= 4,"4", IF(('1 - Cover page'!$B$9-I2138)= 5,"5", IF(('1 - Cover page'!$B$9-I2138)= 6,"6", IF(('1 - Cover page'!$B$9-I2138)= 7,"7", IF(('1 - Cover page'!$B$9-I2138)= 8,"8", IF(('1 - Cover page'!$B$9-I2138)= 9,"9", IF(('1 - Cover page'!$B$9-I2138)= 10,"10", IF(('1 - Cover page'!$B$9-I2138)= 11,"11", IF(('1 - Cover page'!$B$9-I2138)= 12,"12", IF(('1 - Cover page'!$B$9-I2138)= 13,"13", IF(('1 - Cover page'!$B$9-I2138)= 14,"14", IF(('1 - Cover page'!$B$9-I2138)= 15,"15",  ""))))))))))))))))</f>
        <v>0</v>
      </c>
      <c r="AA2138" t="e">
        <f>VLOOKUP(E2138,'Age group'!$A$2:$B$7,2,TRUE)</f>
        <v>#N/A</v>
      </c>
    </row>
    <row r="2139" spans="1:27" ht="12.75" x14ac:dyDescent="0.2">
      <c r="A2139" s="30">
        <v>2136</v>
      </c>
      <c r="B2139" s="31"/>
      <c r="C2139" s="31"/>
      <c r="D2139" s="32"/>
      <c r="E2139" s="104"/>
      <c r="F2139" s="31"/>
      <c r="G2139" s="31"/>
      <c r="H2139" s="33"/>
      <c r="I2139" s="16"/>
      <c r="J2139" s="34"/>
      <c r="K2139" s="34"/>
      <c r="L2139" s="35"/>
      <c r="M2139" s="36"/>
      <c r="N2139" s="37"/>
      <c r="O2139" s="37"/>
      <c r="P2139" s="37"/>
      <c r="Q2139" s="38"/>
      <c r="R2139" s="38"/>
      <c r="S2139" s="37"/>
      <c r="T2139" s="39"/>
      <c r="U2139" s="39"/>
      <c r="V2139" s="40"/>
      <c r="X2139" t="str">
        <f>IF(('1 - Cover page'!$B$9-M2139)&lt;6,"&lt;=5 Days","&gt;5 Days")</f>
        <v>&lt;=5 Days</v>
      </c>
      <c r="Y2139" t="str">
        <f>IF(('1 - Cover page'!$B$9-M2139)=0,"0", IF(('1 - Cover page'!$B$9-M2139)= 1,"1", IF(('1 - Cover page'!$B$9-M2139)= 2,"2", IF(('1 - Cover page'!$B$9-M2139)= 3,"3", IF(('1 - Cover page'!$B$9-M2139)= 4,"4", IF(('1 - Cover page'!$B$9-M2139)= 5,"5", IF(('1 - Cover page'!$B$9-M2139)= 6,"6", IF(('1 - Cover page'!$B$9-M2139)= 7,"7", IF(('1 - Cover page'!$B$9-M2139)= 8,"8", IF(('1 - Cover page'!$B$9-M2139)= 9,"9", IF(('1 - Cover page'!$B$9-M2139)= 10,"10", IF(('1 - Cover page'!$B$9-M2139)= 11,"11", IF(('1 - Cover page'!$B$9-M2139)= 12,"12", IF(('1 - Cover page'!$B$9-M2139)= 13,"13", IF(('1 - Cover page'!$B$9-M2139)= 14,"14", IF(('1 - Cover page'!$B$9-M2139)= 15,"15",  ""))))))))))))))))</f>
        <v>0</v>
      </c>
      <c r="Z2139" t="str">
        <f>IF(('1 - Cover page'!$B$9-I2139)=0,"0", IF(('1 - Cover page'!$B$9-I2139)= 1,"1", IF(('1 - Cover page'!$B$9-I2139)= 2,"2", IF(('1 - Cover page'!$B$9-I2139)= 3,"3", IF(('1 - Cover page'!$B$9-I2139)= 4,"4", IF(('1 - Cover page'!$B$9-I2139)= 5,"5", IF(('1 - Cover page'!$B$9-I2139)= 6,"6", IF(('1 - Cover page'!$B$9-I2139)= 7,"7", IF(('1 - Cover page'!$B$9-I2139)= 8,"8", IF(('1 - Cover page'!$B$9-I2139)= 9,"9", IF(('1 - Cover page'!$B$9-I2139)= 10,"10", IF(('1 - Cover page'!$B$9-I2139)= 11,"11", IF(('1 - Cover page'!$B$9-I2139)= 12,"12", IF(('1 - Cover page'!$B$9-I2139)= 13,"13", IF(('1 - Cover page'!$B$9-I2139)= 14,"14", IF(('1 - Cover page'!$B$9-I2139)= 15,"15",  ""))))))))))))))))</f>
        <v>0</v>
      </c>
      <c r="AA2139" t="e">
        <f>VLOOKUP(E2139,'Age group'!$A$2:$B$7,2,TRUE)</f>
        <v>#N/A</v>
      </c>
    </row>
    <row r="2140" spans="1:27" ht="12.75" x14ac:dyDescent="0.2">
      <c r="A2140" s="30">
        <v>2137</v>
      </c>
      <c r="B2140" s="31"/>
      <c r="C2140" s="31"/>
      <c r="D2140" s="32"/>
      <c r="E2140" s="104"/>
      <c r="F2140" s="31"/>
      <c r="G2140" s="31"/>
      <c r="H2140" s="33"/>
      <c r="I2140" s="16"/>
      <c r="J2140" s="34"/>
      <c r="K2140" s="34"/>
      <c r="L2140" s="35"/>
      <c r="M2140" s="36"/>
      <c r="N2140" s="37"/>
      <c r="O2140" s="37"/>
      <c r="P2140" s="37"/>
      <c r="Q2140" s="38"/>
      <c r="R2140" s="38"/>
      <c r="S2140" s="37"/>
      <c r="T2140" s="39"/>
      <c r="U2140" s="39"/>
      <c r="V2140" s="40"/>
      <c r="X2140" t="str">
        <f>IF(('1 - Cover page'!$B$9-M2140)&lt;6,"&lt;=5 Days","&gt;5 Days")</f>
        <v>&lt;=5 Days</v>
      </c>
      <c r="Y2140" t="str">
        <f>IF(('1 - Cover page'!$B$9-M2140)=0,"0", IF(('1 - Cover page'!$B$9-M2140)= 1,"1", IF(('1 - Cover page'!$B$9-M2140)= 2,"2", IF(('1 - Cover page'!$B$9-M2140)= 3,"3", IF(('1 - Cover page'!$B$9-M2140)= 4,"4", IF(('1 - Cover page'!$B$9-M2140)= 5,"5", IF(('1 - Cover page'!$B$9-M2140)= 6,"6", IF(('1 - Cover page'!$B$9-M2140)= 7,"7", IF(('1 - Cover page'!$B$9-M2140)= 8,"8", IF(('1 - Cover page'!$B$9-M2140)= 9,"9", IF(('1 - Cover page'!$B$9-M2140)= 10,"10", IF(('1 - Cover page'!$B$9-M2140)= 11,"11", IF(('1 - Cover page'!$B$9-M2140)= 12,"12", IF(('1 - Cover page'!$B$9-M2140)= 13,"13", IF(('1 - Cover page'!$B$9-M2140)= 14,"14", IF(('1 - Cover page'!$B$9-M2140)= 15,"15",  ""))))))))))))))))</f>
        <v>0</v>
      </c>
      <c r="Z2140" t="str">
        <f>IF(('1 - Cover page'!$B$9-I2140)=0,"0", IF(('1 - Cover page'!$B$9-I2140)= 1,"1", IF(('1 - Cover page'!$B$9-I2140)= 2,"2", IF(('1 - Cover page'!$B$9-I2140)= 3,"3", IF(('1 - Cover page'!$B$9-I2140)= 4,"4", IF(('1 - Cover page'!$B$9-I2140)= 5,"5", IF(('1 - Cover page'!$B$9-I2140)= 6,"6", IF(('1 - Cover page'!$B$9-I2140)= 7,"7", IF(('1 - Cover page'!$B$9-I2140)= 8,"8", IF(('1 - Cover page'!$B$9-I2140)= 9,"9", IF(('1 - Cover page'!$B$9-I2140)= 10,"10", IF(('1 - Cover page'!$B$9-I2140)= 11,"11", IF(('1 - Cover page'!$B$9-I2140)= 12,"12", IF(('1 - Cover page'!$B$9-I2140)= 13,"13", IF(('1 - Cover page'!$B$9-I2140)= 14,"14", IF(('1 - Cover page'!$B$9-I2140)= 15,"15",  ""))))))))))))))))</f>
        <v>0</v>
      </c>
      <c r="AA2140" t="e">
        <f>VLOOKUP(E2140,'Age group'!$A$2:$B$7,2,TRUE)</f>
        <v>#N/A</v>
      </c>
    </row>
    <row r="2141" spans="1:27" ht="12.75" x14ac:dyDescent="0.2">
      <c r="A2141" s="30">
        <v>2138</v>
      </c>
      <c r="B2141" s="31"/>
      <c r="C2141" s="31"/>
      <c r="D2141" s="32"/>
      <c r="E2141" s="104"/>
      <c r="F2141" s="31"/>
      <c r="G2141" s="31"/>
      <c r="H2141" s="33"/>
      <c r="I2141" s="16"/>
      <c r="J2141" s="34"/>
      <c r="K2141" s="34"/>
      <c r="L2141" s="35"/>
      <c r="M2141" s="36"/>
      <c r="N2141" s="37"/>
      <c r="O2141" s="37"/>
      <c r="P2141" s="37"/>
      <c r="Q2141" s="38"/>
      <c r="R2141" s="38"/>
      <c r="S2141" s="37"/>
      <c r="T2141" s="39"/>
      <c r="U2141" s="39"/>
      <c r="V2141" s="40"/>
      <c r="X2141" t="str">
        <f>IF(('1 - Cover page'!$B$9-M2141)&lt;6,"&lt;=5 Days","&gt;5 Days")</f>
        <v>&lt;=5 Days</v>
      </c>
      <c r="Y2141" t="str">
        <f>IF(('1 - Cover page'!$B$9-M2141)=0,"0", IF(('1 - Cover page'!$B$9-M2141)= 1,"1", IF(('1 - Cover page'!$B$9-M2141)= 2,"2", IF(('1 - Cover page'!$B$9-M2141)= 3,"3", IF(('1 - Cover page'!$B$9-M2141)= 4,"4", IF(('1 - Cover page'!$B$9-M2141)= 5,"5", IF(('1 - Cover page'!$B$9-M2141)= 6,"6", IF(('1 - Cover page'!$B$9-M2141)= 7,"7", IF(('1 - Cover page'!$B$9-M2141)= 8,"8", IF(('1 - Cover page'!$B$9-M2141)= 9,"9", IF(('1 - Cover page'!$B$9-M2141)= 10,"10", IF(('1 - Cover page'!$B$9-M2141)= 11,"11", IF(('1 - Cover page'!$B$9-M2141)= 12,"12", IF(('1 - Cover page'!$B$9-M2141)= 13,"13", IF(('1 - Cover page'!$B$9-M2141)= 14,"14", IF(('1 - Cover page'!$B$9-M2141)= 15,"15",  ""))))))))))))))))</f>
        <v>0</v>
      </c>
      <c r="Z2141" t="str">
        <f>IF(('1 - Cover page'!$B$9-I2141)=0,"0", IF(('1 - Cover page'!$B$9-I2141)= 1,"1", IF(('1 - Cover page'!$B$9-I2141)= 2,"2", IF(('1 - Cover page'!$B$9-I2141)= 3,"3", IF(('1 - Cover page'!$B$9-I2141)= 4,"4", IF(('1 - Cover page'!$B$9-I2141)= 5,"5", IF(('1 - Cover page'!$B$9-I2141)= 6,"6", IF(('1 - Cover page'!$B$9-I2141)= 7,"7", IF(('1 - Cover page'!$B$9-I2141)= 8,"8", IF(('1 - Cover page'!$B$9-I2141)= 9,"9", IF(('1 - Cover page'!$B$9-I2141)= 10,"10", IF(('1 - Cover page'!$B$9-I2141)= 11,"11", IF(('1 - Cover page'!$B$9-I2141)= 12,"12", IF(('1 - Cover page'!$B$9-I2141)= 13,"13", IF(('1 - Cover page'!$B$9-I2141)= 14,"14", IF(('1 - Cover page'!$B$9-I2141)= 15,"15",  ""))))))))))))))))</f>
        <v>0</v>
      </c>
      <c r="AA2141" t="e">
        <f>VLOOKUP(E2141,'Age group'!$A$2:$B$7,2,TRUE)</f>
        <v>#N/A</v>
      </c>
    </row>
    <row r="2142" spans="1:27" ht="12.75" x14ac:dyDescent="0.2">
      <c r="A2142" s="30">
        <v>2139</v>
      </c>
      <c r="B2142" s="31"/>
      <c r="C2142" s="31"/>
      <c r="D2142" s="32"/>
      <c r="E2142" s="104"/>
      <c r="F2142" s="31"/>
      <c r="G2142" s="31"/>
      <c r="H2142" s="33"/>
      <c r="I2142" s="16"/>
      <c r="J2142" s="34"/>
      <c r="K2142" s="34"/>
      <c r="L2142" s="35"/>
      <c r="M2142" s="36"/>
      <c r="N2142" s="37"/>
      <c r="O2142" s="37"/>
      <c r="P2142" s="37"/>
      <c r="Q2142" s="38"/>
      <c r="R2142" s="38"/>
      <c r="S2142" s="37"/>
      <c r="T2142" s="39"/>
      <c r="U2142" s="39"/>
      <c r="V2142" s="40"/>
      <c r="X2142" t="str">
        <f>IF(('1 - Cover page'!$B$9-M2142)&lt;6,"&lt;=5 Days","&gt;5 Days")</f>
        <v>&lt;=5 Days</v>
      </c>
      <c r="Y2142" t="str">
        <f>IF(('1 - Cover page'!$B$9-M2142)=0,"0", IF(('1 - Cover page'!$B$9-M2142)= 1,"1", IF(('1 - Cover page'!$B$9-M2142)= 2,"2", IF(('1 - Cover page'!$B$9-M2142)= 3,"3", IF(('1 - Cover page'!$B$9-M2142)= 4,"4", IF(('1 - Cover page'!$B$9-M2142)= 5,"5", IF(('1 - Cover page'!$B$9-M2142)= 6,"6", IF(('1 - Cover page'!$B$9-M2142)= 7,"7", IF(('1 - Cover page'!$B$9-M2142)= 8,"8", IF(('1 - Cover page'!$B$9-M2142)= 9,"9", IF(('1 - Cover page'!$B$9-M2142)= 10,"10", IF(('1 - Cover page'!$B$9-M2142)= 11,"11", IF(('1 - Cover page'!$B$9-M2142)= 12,"12", IF(('1 - Cover page'!$B$9-M2142)= 13,"13", IF(('1 - Cover page'!$B$9-M2142)= 14,"14", IF(('1 - Cover page'!$B$9-M2142)= 15,"15",  ""))))))))))))))))</f>
        <v>0</v>
      </c>
      <c r="Z2142" t="str">
        <f>IF(('1 - Cover page'!$B$9-I2142)=0,"0", IF(('1 - Cover page'!$B$9-I2142)= 1,"1", IF(('1 - Cover page'!$B$9-I2142)= 2,"2", IF(('1 - Cover page'!$B$9-I2142)= 3,"3", IF(('1 - Cover page'!$B$9-I2142)= 4,"4", IF(('1 - Cover page'!$B$9-I2142)= 5,"5", IF(('1 - Cover page'!$B$9-I2142)= 6,"6", IF(('1 - Cover page'!$B$9-I2142)= 7,"7", IF(('1 - Cover page'!$B$9-I2142)= 8,"8", IF(('1 - Cover page'!$B$9-I2142)= 9,"9", IF(('1 - Cover page'!$B$9-I2142)= 10,"10", IF(('1 - Cover page'!$B$9-I2142)= 11,"11", IF(('1 - Cover page'!$B$9-I2142)= 12,"12", IF(('1 - Cover page'!$B$9-I2142)= 13,"13", IF(('1 - Cover page'!$B$9-I2142)= 14,"14", IF(('1 - Cover page'!$B$9-I2142)= 15,"15",  ""))))))))))))))))</f>
        <v>0</v>
      </c>
      <c r="AA2142" t="e">
        <f>VLOOKUP(E2142,'Age group'!$A$2:$B$7,2,TRUE)</f>
        <v>#N/A</v>
      </c>
    </row>
    <row r="2143" spans="1:27" ht="12.75" x14ac:dyDescent="0.2">
      <c r="A2143" s="30">
        <v>2140</v>
      </c>
      <c r="B2143" s="31"/>
      <c r="C2143" s="31"/>
      <c r="D2143" s="32"/>
      <c r="E2143" s="104"/>
      <c r="F2143" s="31"/>
      <c r="G2143" s="31"/>
      <c r="H2143" s="33"/>
      <c r="I2143" s="16"/>
      <c r="J2143" s="34"/>
      <c r="K2143" s="34"/>
      <c r="L2143" s="35"/>
      <c r="M2143" s="36"/>
      <c r="N2143" s="37"/>
      <c r="O2143" s="37"/>
      <c r="P2143" s="37"/>
      <c r="Q2143" s="38"/>
      <c r="R2143" s="38"/>
      <c r="S2143" s="37"/>
      <c r="T2143" s="39"/>
      <c r="U2143" s="39"/>
      <c r="V2143" s="40"/>
      <c r="X2143" t="str">
        <f>IF(('1 - Cover page'!$B$9-M2143)&lt;6,"&lt;=5 Days","&gt;5 Days")</f>
        <v>&lt;=5 Days</v>
      </c>
      <c r="Y2143" t="str">
        <f>IF(('1 - Cover page'!$B$9-M2143)=0,"0", IF(('1 - Cover page'!$B$9-M2143)= 1,"1", IF(('1 - Cover page'!$B$9-M2143)= 2,"2", IF(('1 - Cover page'!$B$9-M2143)= 3,"3", IF(('1 - Cover page'!$B$9-M2143)= 4,"4", IF(('1 - Cover page'!$B$9-M2143)= 5,"5", IF(('1 - Cover page'!$B$9-M2143)= 6,"6", IF(('1 - Cover page'!$B$9-M2143)= 7,"7", IF(('1 - Cover page'!$B$9-M2143)= 8,"8", IF(('1 - Cover page'!$B$9-M2143)= 9,"9", IF(('1 - Cover page'!$B$9-M2143)= 10,"10", IF(('1 - Cover page'!$B$9-M2143)= 11,"11", IF(('1 - Cover page'!$B$9-M2143)= 12,"12", IF(('1 - Cover page'!$B$9-M2143)= 13,"13", IF(('1 - Cover page'!$B$9-M2143)= 14,"14", IF(('1 - Cover page'!$B$9-M2143)= 15,"15",  ""))))))))))))))))</f>
        <v>0</v>
      </c>
      <c r="Z2143" t="str">
        <f>IF(('1 - Cover page'!$B$9-I2143)=0,"0", IF(('1 - Cover page'!$B$9-I2143)= 1,"1", IF(('1 - Cover page'!$B$9-I2143)= 2,"2", IF(('1 - Cover page'!$B$9-I2143)= 3,"3", IF(('1 - Cover page'!$B$9-I2143)= 4,"4", IF(('1 - Cover page'!$B$9-I2143)= 5,"5", IF(('1 - Cover page'!$B$9-I2143)= 6,"6", IF(('1 - Cover page'!$B$9-I2143)= 7,"7", IF(('1 - Cover page'!$B$9-I2143)= 8,"8", IF(('1 - Cover page'!$B$9-I2143)= 9,"9", IF(('1 - Cover page'!$B$9-I2143)= 10,"10", IF(('1 - Cover page'!$B$9-I2143)= 11,"11", IF(('1 - Cover page'!$B$9-I2143)= 12,"12", IF(('1 - Cover page'!$B$9-I2143)= 13,"13", IF(('1 - Cover page'!$B$9-I2143)= 14,"14", IF(('1 - Cover page'!$B$9-I2143)= 15,"15",  ""))))))))))))))))</f>
        <v>0</v>
      </c>
      <c r="AA2143" t="e">
        <f>VLOOKUP(E2143,'Age group'!$A$2:$B$7,2,TRUE)</f>
        <v>#N/A</v>
      </c>
    </row>
    <row r="2144" spans="1:27" ht="12.75" x14ac:dyDescent="0.2">
      <c r="A2144" s="30">
        <v>2141</v>
      </c>
      <c r="B2144" s="31"/>
      <c r="C2144" s="31"/>
      <c r="D2144" s="32"/>
      <c r="E2144" s="104"/>
      <c r="F2144" s="31"/>
      <c r="G2144" s="31"/>
      <c r="H2144" s="33"/>
      <c r="I2144" s="16"/>
      <c r="J2144" s="34"/>
      <c r="K2144" s="34"/>
      <c r="L2144" s="35"/>
      <c r="M2144" s="36"/>
      <c r="N2144" s="37"/>
      <c r="O2144" s="37"/>
      <c r="P2144" s="37"/>
      <c r="Q2144" s="38"/>
      <c r="R2144" s="38"/>
      <c r="S2144" s="37"/>
      <c r="T2144" s="39"/>
      <c r="U2144" s="39"/>
      <c r="V2144" s="40"/>
      <c r="X2144" t="str">
        <f>IF(('1 - Cover page'!$B$9-M2144)&lt;6,"&lt;=5 Days","&gt;5 Days")</f>
        <v>&lt;=5 Days</v>
      </c>
      <c r="Y2144" t="str">
        <f>IF(('1 - Cover page'!$B$9-M2144)=0,"0", IF(('1 - Cover page'!$B$9-M2144)= 1,"1", IF(('1 - Cover page'!$B$9-M2144)= 2,"2", IF(('1 - Cover page'!$B$9-M2144)= 3,"3", IF(('1 - Cover page'!$B$9-M2144)= 4,"4", IF(('1 - Cover page'!$B$9-M2144)= 5,"5", IF(('1 - Cover page'!$B$9-M2144)= 6,"6", IF(('1 - Cover page'!$B$9-M2144)= 7,"7", IF(('1 - Cover page'!$B$9-M2144)= 8,"8", IF(('1 - Cover page'!$B$9-M2144)= 9,"9", IF(('1 - Cover page'!$B$9-M2144)= 10,"10", IF(('1 - Cover page'!$B$9-M2144)= 11,"11", IF(('1 - Cover page'!$B$9-M2144)= 12,"12", IF(('1 - Cover page'!$B$9-M2144)= 13,"13", IF(('1 - Cover page'!$B$9-M2144)= 14,"14", IF(('1 - Cover page'!$B$9-M2144)= 15,"15",  ""))))))))))))))))</f>
        <v>0</v>
      </c>
      <c r="Z2144" t="str">
        <f>IF(('1 - Cover page'!$B$9-I2144)=0,"0", IF(('1 - Cover page'!$B$9-I2144)= 1,"1", IF(('1 - Cover page'!$B$9-I2144)= 2,"2", IF(('1 - Cover page'!$B$9-I2144)= 3,"3", IF(('1 - Cover page'!$B$9-I2144)= 4,"4", IF(('1 - Cover page'!$B$9-I2144)= 5,"5", IF(('1 - Cover page'!$B$9-I2144)= 6,"6", IF(('1 - Cover page'!$B$9-I2144)= 7,"7", IF(('1 - Cover page'!$B$9-I2144)= 8,"8", IF(('1 - Cover page'!$B$9-I2144)= 9,"9", IF(('1 - Cover page'!$B$9-I2144)= 10,"10", IF(('1 - Cover page'!$B$9-I2144)= 11,"11", IF(('1 - Cover page'!$B$9-I2144)= 12,"12", IF(('1 - Cover page'!$B$9-I2144)= 13,"13", IF(('1 - Cover page'!$B$9-I2144)= 14,"14", IF(('1 - Cover page'!$B$9-I2144)= 15,"15",  ""))))))))))))))))</f>
        <v>0</v>
      </c>
      <c r="AA2144" t="e">
        <f>VLOOKUP(E2144,'Age group'!$A$2:$B$7,2,TRUE)</f>
        <v>#N/A</v>
      </c>
    </row>
    <row r="2145" spans="1:27" ht="12.75" x14ac:dyDescent="0.2">
      <c r="A2145" s="30">
        <v>2142</v>
      </c>
      <c r="B2145" s="31"/>
      <c r="C2145" s="31"/>
      <c r="D2145" s="32"/>
      <c r="E2145" s="104"/>
      <c r="F2145" s="31"/>
      <c r="G2145" s="31"/>
      <c r="H2145" s="33"/>
      <c r="I2145" s="16"/>
      <c r="J2145" s="34"/>
      <c r="K2145" s="34"/>
      <c r="L2145" s="35"/>
      <c r="M2145" s="36"/>
      <c r="N2145" s="37"/>
      <c r="O2145" s="37"/>
      <c r="P2145" s="37"/>
      <c r="Q2145" s="38"/>
      <c r="R2145" s="38"/>
      <c r="S2145" s="37"/>
      <c r="T2145" s="39"/>
      <c r="U2145" s="39"/>
      <c r="V2145" s="40"/>
      <c r="X2145" t="str">
        <f>IF(('1 - Cover page'!$B$9-M2145)&lt;6,"&lt;=5 Days","&gt;5 Days")</f>
        <v>&lt;=5 Days</v>
      </c>
      <c r="Y2145" t="str">
        <f>IF(('1 - Cover page'!$B$9-M2145)=0,"0", IF(('1 - Cover page'!$B$9-M2145)= 1,"1", IF(('1 - Cover page'!$B$9-M2145)= 2,"2", IF(('1 - Cover page'!$B$9-M2145)= 3,"3", IF(('1 - Cover page'!$B$9-M2145)= 4,"4", IF(('1 - Cover page'!$B$9-M2145)= 5,"5", IF(('1 - Cover page'!$B$9-M2145)= 6,"6", IF(('1 - Cover page'!$B$9-M2145)= 7,"7", IF(('1 - Cover page'!$B$9-M2145)= 8,"8", IF(('1 - Cover page'!$B$9-M2145)= 9,"9", IF(('1 - Cover page'!$B$9-M2145)= 10,"10", IF(('1 - Cover page'!$B$9-M2145)= 11,"11", IF(('1 - Cover page'!$B$9-M2145)= 12,"12", IF(('1 - Cover page'!$B$9-M2145)= 13,"13", IF(('1 - Cover page'!$B$9-M2145)= 14,"14", IF(('1 - Cover page'!$B$9-M2145)= 15,"15",  ""))))))))))))))))</f>
        <v>0</v>
      </c>
      <c r="Z2145" t="str">
        <f>IF(('1 - Cover page'!$B$9-I2145)=0,"0", IF(('1 - Cover page'!$B$9-I2145)= 1,"1", IF(('1 - Cover page'!$B$9-I2145)= 2,"2", IF(('1 - Cover page'!$B$9-I2145)= 3,"3", IF(('1 - Cover page'!$B$9-I2145)= 4,"4", IF(('1 - Cover page'!$B$9-I2145)= 5,"5", IF(('1 - Cover page'!$B$9-I2145)= 6,"6", IF(('1 - Cover page'!$B$9-I2145)= 7,"7", IF(('1 - Cover page'!$B$9-I2145)= 8,"8", IF(('1 - Cover page'!$B$9-I2145)= 9,"9", IF(('1 - Cover page'!$B$9-I2145)= 10,"10", IF(('1 - Cover page'!$B$9-I2145)= 11,"11", IF(('1 - Cover page'!$B$9-I2145)= 12,"12", IF(('1 - Cover page'!$B$9-I2145)= 13,"13", IF(('1 - Cover page'!$B$9-I2145)= 14,"14", IF(('1 - Cover page'!$B$9-I2145)= 15,"15",  ""))))))))))))))))</f>
        <v>0</v>
      </c>
      <c r="AA2145" t="e">
        <f>VLOOKUP(E2145,'Age group'!$A$2:$B$7,2,TRUE)</f>
        <v>#N/A</v>
      </c>
    </row>
    <row r="2146" spans="1:27" ht="12.75" x14ac:dyDescent="0.2">
      <c r="A2146" s="30">
        <v>2143</v>
      </c>
      <c r="B2146" s="31"/>
      <c r="C2146" s="31"/>
      <c r="D2146" s="32"/>
      <c r="E2146" s="104"/>
      <c r="F2146" s="31"/>
      <c r="G2146" s="31"/>
      <c r="H2146" s="33"/>
      <c r="I2146" s="16"/>
      <c r="J2146" s="34"/>
      <c r="K2146" s="34"/>
      <c r="L2146" s="35"/>
      <c r="M2146" s="36"/>
      <c r="N2146" s="37"/>
      <c r="O2146" s="37"/>
      <c r="P2146" s="37"/>
      <c r="Q2146" s="38"/>
      <c r="R2146" s="38"/>
      <c r="S2146" s="37"/>
      <c r="T2146" s="39"/>
      <c r="U2146" s="39"/>
      <c r="V2146" s="40"/>
      <c r="X2146" t="str">
        <f>IF(('1 - Cover page'!$B$9-M2146)&lt;6,"&lt;=5 Days","&gt;5 Days")</f>
        <v>&lt;=5 Days</v>
      </c>
      <c r="Y2146" t="str">
        <f>IF(('1 - Cover page'!$B$9-M2146)=0,"0", IF(('1 - Cover page'!$B$9-M2146)= 1,"1", IF(('1 - Cover page'!$B$9-M2146)= 2,"2", IF(('1 - Cover page'!$B$9-M2146)= 3,"3", IF(('1 - Cover page'!$B$9-M2146)= 4,"4", IF(('1 - Cover page'!$B$9-M2146)= 5,"5", IF(('1 - Cover page'!$B$9-M2146)= 6,"6", IF(('1 - Cover page'!$B$9-M2146)= 7,"7", IF(('1 - Cover page'!$B$9-M2146)= 8,"8", IF(('1 - Cover page'!$B$9-M2146)= 9,"9", IF(('1 - Cover page'!$B$9-M2146)= 10,"10", IF(('1 - Cover page'!$B$9-M2146)= 11,"11", IF(('1 - Cover page'!$B$9-M2146)= 12,"12", IF(('1 - Cover page'!$B$9-M2146)= 13,"13", IF(('1 - Cover page'!$B$9-M2146)= 14,"14", IF(('1 - Cover page'!$B$9-M2146)= 15,"15",  ""))))))))))))))))</f>
        <v>0</v>
      </c>
      <c r="Z2146" t="str">
        <f>IF(('1 - Cover page'!$B$9-I2146)=0,"0", IF(('1 - Cover page'!$B$9-I2146)= 1,"1", IF(('1 - Cover page'!$B$9-I2146)= 2,"2", IF(('1 - Cover page'!$B$9-I2146)= 3,"3", IF(('1 - Cover page'!$B$9-I2146)= 4,"4", IF(('1 - Cover page'!$B$9-I2146)= 5,"5", IF(('1 - Cover page'!$B$9-I2146)= 6,"6", IF(('1 - Cover page'!$B$9-I2146)= 7,"7", IF(('1 - Cover page'!$B$9-I2146)= 8,"8", IF(('1 - Cover page'!$B$9-I2146)= 9,"9", IF(('1 - Cover page'!$B$9-I2146)= 10,"10", IF(('1 - Cover page'!$B$9-I2146)= 11,"11", IF(('1 - Cover page'!$B$9-I2146)= 12,"12", IF(('1 - Cover page'!$B$9-I2146)= 13,"13", IF(('1 - Cover page'!$B$9-I2146)= 14,"14", IF(('1 - Cover page'!$B$9-I2146)= 15,"15",  ""))))))))))))))))</f>
        <v>0</v>
      </c>
      <c r="AA2146" t="e">
        <f>VLOOKUP(E2146,'Age group'!$A$2:$B$7,2,TRUE)</f>
        <v>#N/A</v>
      </c>
    </row>
    <row r="2147" spans="1:27" ht="12.75" x14ac:dyDescent="0.2">
      <c r="A2147" s="30">
        <v>2144</v>
      </c>
      <c r="B2147" s="31"/>
      <c r="C2147" s="31"/>
      <c r="D2147" s="32"/>
      <c r="E2147" s="104"/>
      <c r="F2147" s="31"/>
      <c r="G2147" s="31"/>
      <c r="H2147" s="33"/>
      <c r="I2147" s="16"/>
      <c r="J2147" s="34"/>
      <c r="K2147" s="34"/>
      <c r="L2147" s="35"/>
      <c r="M2147" s="36"/>
      <c r="N2147" s="37"/>
      <c r="O2147" s="37"/>
      <c r="P2147" s="37"/>
      <c r="Q2147" s="38"/>
      <c r="R2147" s="38"/>
      <c r="S2147" s="37"/>
      <c r="T2147" s="39"/>
      <c r="U2147" s="39"/>
      <c r="V2147" s="40"/>
      <c r="X2147" t="str">
        <f>IF(('1 - Cover page'!$B$9-M2147)&lt;6,"&lt;=5 Days","&gt;5 Days")</f>
        <v>&lt;=5 Days</v>
      </c>
      <c r="Y2147" t="str">
        <f>IF(('1 - Cover page'!$B$9-M2147)=0,"0", IF(('1 - Cover page'!$B$9-M2147)= 1,"1", IF(('1 - Cover page'!$B$9-M2147)= 2,"2", IF(('1 - Cover page'!$B$9-M2147)= 3,"3", IF(('1 - Cover page'!$B$9-M2147)= 4,"4", IF(('1 - Cover page'!$B$9-M2147)= 5,"5", IF(('1 - Cover page'!$B$9-M2147)= 6,"6", IF(('1 - Cover page'!$B$9-M2147)= 7,"7", IF(('1 - Cover page'!$B$9-M2147)= 8,"8", IF(('1 - Cover page'!$B$9-M2147)= 9,"9", IF(('1 - Cover page'!$B$9-M2147)= 10,"10", IF(('1 - Cover page'!$B$9-M2147)= 11,"11", IF(('1 - Cover page'!$B$9-M2147)= 12,"12", IF(('1 - Cover page'!$B$9-M2147)= 13,"13", IF(('1 - Cover page'!$B$9-M2147)= 14,"14", IF(('1 - Cover page'!$B$9-M2147)= 15,"15",  ""))))))))))))))))</f>
        <v>0</v>
      </c>
      <c r="Z2147" t="str">
        <f>IF(('1 - Cover page'!$B$9-I2147)=0,"0", IF(('1 - Cover page'!$B$9-I2147)= 1,"1", IF(('1 - Cover page'!$B$9-I2147)= 2,"2", IF(('1 - Cover page'!$B$9-I2147)= 3,"3", IF(('1 - Cover page'!$B$9-I2147)= 4,"4", IF(('1 - Cover page'!$B$9-I2147)= 5,"5", IF(('1 - Cover page'!$B$9-I2147)= 6,"6", IF(('1 - Cover page'!$B$9-I2147)= 7,"7", IF(('1 - Cover page'!$B$9-I2147)= 8,"8", IF(('1 - Cover page'!$B$9-I2147)= 9,"9", IF(('1 - Cover page'!$B$9-I2147)= 10,"10", IF(('1 - Cover page'!$B$9-I2147)= 11,"11", IF(('1 - Cover page'!$B$9-I2147)= 12,"12", IF(('1 - Cover page'!$B$9-I2147)= 13,"13", IF(('1 - Cover page'!$B$9-I2147)= 14,"14", IF(('1 - Cover page'!$B$9-I2147)= 15,"15",  ""))))))))))))))))</f>
        <v>0</v>
      </c>
      <c r="AA2147" t="e">
        <f>VLOOKUP(E2147,'Age group'!$A$2:$B$7,2,TRUE)</f>
        <v>#N/A</v>
      </c>
    </row>
    <row r="2148" spans="1:27" ht="12.75" x14ac:dyDescent="0.2">
      <c r="A2148" s="30">
        <v>2145</v>
      </c>
      <c r="B2148" s="31"/>
      <c r="C2148" s="31"/>
      <c r="D2148" s="32"/>
      <c r="E2148" s="104"/>
      <c r="F2148" s="31"/>
      <c r="G2148" s="31"/>
      <c r="H2148" s="33"/>
      <c r="I2148" s="16"/>
      <c r="J2148" s="34"/>
      <c r="K2148" s="34"/>
      <c r="L2148" s="35"/>
      <c r="M2148" s="36"/>
      <c r="N2148" s="37"/>
      <c r="O2148" s="37"/>
      <c r="P2148" s="37"/>
      <c r="Q2148" s="38"/>
      <c r="R2148" s="38"/>
      <c r="S2148" s="37"/>
      <c r="T2148" s="39"/>
      <c r="U2148" s="39"/>
      <c r="V2148" s="40"/>
      <c r="X2148" t="str">
        <f>IF(('1 - Cover page'!$B$9-M2148)&lt;6,"&lt;=5 Days","&gt;5 Days")</f>
        <v>&lt;=5 Days</v>
      </c>
      <c r="Y2148" t="str">
        <f>IF(('1 - Cover page'!$B$9-M2148)=0,"0", IF(('1 - Cover page'!$B$9-M2148)= 1,"1", IF(('1 - Cover page'!$B$9-M2148)= 2,"2", IF(('1 - Cover page'!$B$9-M2148)= 3,"3", IF(('1 - Cover page'!$B$9-M2148)= 4,"4", IF(('1 - Cover page'!$B$9-M2148)= 5,"5", IF(('1 - Cover page'!$B$9-M2148)= 6,"6", IF(('1 - Cover page'!$B$9-M2148)= 7,"7", IF(('1 - Cover page'!$B$9-M2148)= 8,"8", IF(('1 - Cover page'!$B$9-M2148)= 9,"9", IF(('1 - Cover page'!$B$9-M2148)= 10,"10", IF(('1 - Cover page'!$B$9-M2148)= 11,"11", IF(('1 - Cover page'!$B$9-M2148)= 12,"12", IF(('1 - Cover page'!$B$9-M2148)= 13,"13", IF(('1 - Cover page'!$B$9-M2148)= 14,"14", IF(('1 - Cover page'!$B$9-M2148)= 15,"15",  ""))))))))))))))))</f>
        <v>0</v>
      </c>
      <c r="Z2148" t="str">
        <f>IF(('1 - Cover page'!$B$9-I2148)=0,"0", IF(('1 - Cover page'!$B$9-I2148)= 1,"1", IF(('1 - Cover page'!$B$9-I2148)= 2,"2", IF(('1 - Cover page'!$B$9-I2148)= 3,"3", IF(('1 - Cover page'!$B$9-I2148)= 4,"4", IF(('1 - Cover page'!$B$9-I2148)= 5,"5", IF(('1 - Cover page'!$B$9-I2148)= 6,"6", IF(('1 - Cover page'!$B$9-I2148)= 7,"7", IF(('1 - Cover page'!$B$9-I2148)= 8,"8", IF(('1 - Cover page'!$B$9-I2148)= 9,"9", IF(('1 - Cover page'!$B$9-I2148)= 10,"10", IF(('1 - Cover page'!$B$9-I2148)= 11,"11", IF(('1 - Cover page'!$B$9-I2148)= 12,"12", IF(('1 - Cover page'!$B$9-I2148)= 13,"13", IF(('1 - Cover page'!$B$9-I2148)= 14,"14", IF(('1 - Cover page'!$B$9-I2148)= 15,"15",  ""))))))))))))))))</f>
        <v>0</v>
      </c>
      <c r="AA2148" t="e">
        <f>VLOOKUP(E2148,'Age group'!$A$2:$B$7,2,TRUE)</f>
        <v>#N/A</v>
      </c>
    </row>
    <row r="2149" spans="1:27" ht="12.75" x14ac:dyDescent="0.2">
      <c r="A2149" s="30">
        <v>2146</v>
      </c>
      <c r="B2149" s="31"/>
      <c r="C2149" s="31"/>
      <c r="D2149" s="32"/>
      <c r="E2149" s="104"/>
      <c r="F2149" s="31"/>
      <c r="G2149" s="31"/>
      <c r="H2149" s="33"/>
      <c r="I2149" s="16"/>
      <c r="J2149" s="34"/>
      <c r="K2149" s="34"/>
      <c r="L2149" s="35"/>
      <c r="M2149" s="36"/>
      <c r="N2149" s="37"/>
      <c r="O2149" s="37"/>
      <c r="P2149" s="37"/>
      <c r="Q2149" s="38"/>
      <c r="R2149" s="38"/>
      <c r="S2149" s="37"/>
      <c r="T2149" s="39"/>
      <c r="U2149" s="39"/>
      <c r="V2149" s="40"/>
      <c r="X2149" t="str">
        <f>IF(('1 - Cover page'!$B$9-M2149)&lt;6,"&lt;=5 Days","&gt;5 Days")</f>
        <v>&lt;=5 Days</v>
      </c>
      <c r="Y2149" t="str">
        <f>IF(('1 - Cover page'!$B$9-M2149)=0,"0", IF(('1 - Cover page'!$B$9-M2149)= 1,"1", IF(('1 - Cover page'!$B$9-M2149)= 2,"2", IF(('1 - Cover page'!$B$9-M2149)= 3,"3", IF(('1 - Cover page'!$B$9-M2149)= 4,"4", IF(('1 - Cover page'!$B$9-M2149)= 5,"5", IF(('1 - Cover page'!$B$9-M2149)= 6,"6", IF(('1 - Cover page'!$B$9-M2149)= 7,"7", IF(('1 - Cover page'!$B$9-M2149)= 8,"8", IF(('1 - Cover page'!$B$9-M2149)= 9,"9", IF(('1 - Cover page'!$B$9-M2149)= 10,"10", IF(('1 - Cover page'!$B$9-M2149)= 11,"11", IF(('1 - Cover page'!$B$9-M2149)= 12,"12", IF(('1 - Cover page'!$B$9-M2149)= 13,"13", IF(('1 - Cover page'!$B$9-M2149)= 14,"14", IF(('1 - Cover page'!$B$9-M2149)= 15,"15",  ""))))))))))))))))</f>
        <v>0</v>
      </c>
      <c r="Z2149" t="str">
        <f>IF(('1 - Cover page'!$B$9-I2149)=0,"0", IF(('1 - Cover page'!$B$9-I2149)= 1,"1", IF(('1 - Cover page'!$B$9-I2149)= 2,"2", IF(('1 - Cover page'!$B$9-I2149)= 3,"3", IF(('1 - Cover page'!$B$9-I2149)= 4,"4", IF(('1 - Cover page'!$B$9-I2149)= 5,"5", IF(('1 - Cover page'!$B$9-I2149)= 6,"6", IF(('1 - Cover page'!$B$9-I2149)= 7,"7", IF(('1 - Cover page'!$B$9-I2149)= 8,"8", IF(('1 - Cover page'!$B$9-I2149)= 9,"9", IF(('1 - Cover page'!$B$9-I2149)= 10,"10", IF(('1 - Cover page'!$B$9-I2149)= 11,"11", IF(('1 - Cover page'!$B$9-I2149)= 12,"12", IF(('1 - Cover page'!$B$9-I2149)= 13,"13", IF(('1 - Cover page'!$B$9-I2149)= 14,"14", IF(('1 - Cover page'!$B$9-I2149)= 15,"15",  ""))))))))))))))))</f>
        <v>0</v>
      </c>
      <c r="AA2149" t="e">
        <f>VLOOKUP(E2149,'Age group'!$A$2:$B$7,2,TRUE)</f>
        <v>#N/A</v>
      </c>
    </row>
    <row r="2150" spans="1:27" ht="12.75" x14ac:dyDescent="0.2">
      <c r="A2150" s="30">
        <v>2147</v>
      </c>
      <c r="B2150" s="31"/>
      <c r="C2150" s="31"/>
      <c r="D2150" s="32"/>
      <c r="E2150" s="104"/>
      <c r="F2150" s="31"/>
      <c r="G2150" s="31"/>
      <c r="H2150" s="33"/>
      <c r="I2150" s="16"/>
      <c r="J2150" s="34"/>
      <c r="K2150" s="34"/>
      <c r="L2150" s="35"/>
      <c r="M2150" s="36"/>
      <c r="N2150" s="37"/>
      <c r="O2150" s="37"/>
      <c r="P2150" s="37"/>
      <c r="Q2150" s="38"/>
      <c r="R2150" s="38"/>
      <c r="S2150" s="37"/>
      <c r="T2150" s="39"/>
      <c r="U2150" s="39"/>
      <c r="V2150" s="40"/>
      <c r="X2150" t="str">
        <f>IF(('1 - Cover page'!$B$9-M2150)&lt;6,"&lt;=5 Days","&gt;5 Days")</f>
        <v>&lt;=5 Days</v>
      </c>
      <c r="Y2150" t="str">
        <f>IF(('1 - Cover page'!$B$9-M2150)=0,"0", IF(('1 - Cover page'!$B$9-M2150)= 1,"1", IF(('1 - Cover page'!$B$9-M2150)= 2,"2", IF(('1 - Cover page'!$B$9-M2150)= 3,"3", IF(('1 - Cover page'!$B$9-M2150)= 4,"4", IF(('1 - Cover page'!$B$9-M2150)= 5,"5", IF(('1 - Cover page'!$B$9-M2150)= 6,"6", IF(('1 - Cover page'!$B$9-M2150)= 7,"7", IF(('1 - Cover page'!$B$9-M2150)= 8,"8", IF(('1 - Cover page'!$B$9-M2150)= 9,"9", IF(('1 - Cover page'!$B$9-M2150)= 10,"10", IF(('1 - Cover page'!$B$9-M2150)= 11,"11", IF(('1 - Cover page'!$B$9-M2150)= 12,"12", IF(('1 - Cover page'!$B$9-M2150)= 13,"13", IF(('1 - Cover page'!$B$9-M2150)= 14,"14", IF(('1 - Cover page'!$B$9-M2150)= 15,"15",  ""))))))))))))))))</f>
        <v>0</v>
      </c>
      <c r="Z2150" t="str">
        <f>IF(('1 - Cover page'!$B$9-I2150)=0,"0", IF(('1 - Cover page'!$B$9-I2150)= 1,"1", IF(('1 - Cover page'!$B$9-I2150)= 2,"2", IF(('1 - Cover page'!$B$9-I2150)= 3,"3", IF(('1 - Cover page'!$B$9-I2150)= 4,"4", IF(('1 - Cover page'!$B$9-I2150)= 5,"5", IF(('1 - Cover page'!$B$9-I2150)= 6,"6", IF(('1 - Cover page'!$B$9-I2150)= 7,"7", IF(('1 - Cover page'!$B$9-I2150)= 8,"8", IF(('1 - Cover page'!$B$9-I2150)= 9,"9", IF(('1 - Cover page'!$B$9-I2150)= 10,"10", IF(('1 - Cover page'!$B$9-I2150)= 11,"11", IF(('1 - Cover page'!$B$9-I2150)= 12,"12", IF(('1 - Cover page'!$B$9-I2150)= 13,"13", IF(('1 - Cover page'!$B$9-I2150)= 14,"14", IF(('1 - Cover page'!$B$9-I2150)= 15,"15",  ""))))))))))))))))</f>
        <v>0</v>
      </c>
      <c r="AA2150" t="e">
        <f>VLOOKUP(E2150,'Age group'!$A$2:$B$7,2,TRUE)</f>
        <v>#N/A</v>
      </c>
    </row>
    <row r="2151" spans="1:27" ht="12.75" x14ac:dyDescent="0.2">
      <c r="A2151" s="30">
        <v>2148</v>
      </c>
      <c r="B2151" s="31"/>
      <c r="C2151" s="31"/>
      <c r="D2151" s="32"/>
      <c r="E2151" s="104"/>
      <c r="F2151" s="31"/>
      <c r="G2151" s="31"/>
      <c r="H2151" s="33"/>
      <c r="I2151" s="16"/>
      <c r="J2151" s="34"/>
      <c r="K2151" s="34"/>
      <c r="L2151" s="35"/>
      <c r="M2151" s="36"/>
      <c r="N2151" s="37"/>
      <c r="O2151" s="37"/>
      <c r="P2151" s="37"/>
      <c r="Q2151" s="38"/>
      <c r="R2151" s="38"/>
      <c r="S2151" s="37"/>
      <c r="T2151" s="39"/>
      <c r="U2151" s="39"/>
      <c r="V2151" s="40"/>
      <c r="X2151" t="str">
        <f>IF(('1 - Cover page'!$B$9-M2151)&lt;6,"&lt;=5 Days","&gt;5 Days")</f>
        <v>&lt;=5 Days</v>
      </c>
      <c r="Y2151" t="str">
        <f>IF(('1 - Cover page'!$B$9-M2151)=0,"0", IF(('1 - Cover page'!$B$9-M2151)= 1,"1", IF(('1 - Cover page'!$B$9-M2151)= 2,"2", IF(('1 - Cover page'!$B$9-M2151)= 3,"3", IF(('1 - Cover page'!$B$9-M2151)= 4,"4", IF(('1 - Cover page'!$B$9-M2151)= 5,"5", IF(('1 - Cover page'!$B$9-M2151)= 6,"6", IF(('1 - Cover page'!$B$9-M2151)= 7,"7", IF(('1 - Cover page'!$B$9-M2151)= 8,"8", IF(('1 - Cover page'!$B$9-M2151)= 9,"9", IF(('1 - Cover page'!$B$9-M2151)= 10,"10", IF(('1 - Cover page'!$B$9-M2151)= 11,"11", IF(('1 - Cover page'!$B$9-M2151)= 12,"12", IF(('1 - Cover page'!$B$9-M2151)= 13,"13", IF(('1 - Cover page'!$B$9-M2151)= 14,"14", IF(('1 - Cover page'!$B$9-M2151)= 15,"15",  ""))))))))))))))))</f>
        <v>0</v>
      </c>
      <c r="Z2151" t="str">
        <f>IF(('1 - Cover page'!$B$9-I2151)=0,"0", IF(('1 - Cover page'!$B$9-I2151)= 1,"1", IF(('1 - Cover page'!$B$9-I2151)= 2,"2", IF(('1 - Cover page'!$B$9-I2151)= 3,"3", IF(('1 - Cover page'!$B$9-I2151)= 4,"4", IF(('1 - Cover page'!$B$9-I2151)= 5,"5", IF(('1 - Cover page'!$B$9-I2151)= 6,"6", IF(('1 - Cover page'!$B$9-I2151)= 7,"7", IF(('1 - Cover page'!$B$9-I2151)= 8,"8", IF(('1 - Cover page'!$B$9-I2151)= 9,"9", IF(('1 - Cover page'!$B$9-I2151)= 10,"10", IF(('1 - Cover page'!$B$9-I2151)= 11,"11", IF(('1 - Cover page'!$B$9-I2151)= 12,"12", IF(('1 - Cover page'!$B$9-I2151)= 13,"13", IF(('1 - Cover page'!$B$9-I2151)= 14,"14", IF(('1 - Cover page'!$B$9-I2151)= 15,"15",  ""))))))))))))))))</f>
        <v>0</v>
      </c>
      <c r="AA2151" t="e">
        <f>VLOOKUP(E2151,'Age group'!$A$2:$B$7,2,TRUE)</f>
        <v>#N/A</v>
      </c>
    </row>
    <row r="2152" spans="1:27" ht="12.75" x14ac:dyDescent="0.2">
      <c r="A2152" s="30">
        <v>2149</v>
      </c>
      <c r="B2152" s="31"/>
      <c r="C2152" s="31"/>
      <c r="D2152" s="32"/>
      <c r="E2152" s="104"/>
      <c r="F2152" s="31"/>
      <c r="G2152" s="31"/>
      <c r="H2152" s="33"/>
      <c r="I2152" s="16"/>
      <c r="J2152" s="34"/>
      <c r="K2152" s="34"/>
      <c r="L2152" s="35"/>
      <c r="M2152" s="36"/>
      <c r="N2152" s="37"/>
      <c r="O2152" s="37"/>
      <c r="P2152" s="37"/>
      <c r="Q2152" s="38"/>
      <c r="R2152" s="38"/>
      <c r="S2152" s="37"/>
      <c r="T2152" s="39"/>
      <c r="U2152" s="39"/>
      <c r="V2152" s="40"/>
      <c r="X2152" t="str">
        <f>IF(('1 - Cover page'!$B$9-M2152)&lt;6,"&lt;=5 Days","&gt;5 Days")</f>
        <v>&lt;=5 Days</v>
      </c>
      <c r="Y2152" t="str">
        <f>IF(('1 - Cover page'!$B$9-M2152)=0,"0", IF(('1 - Cover page'!$B$9-M2152)= 1,"1", IF(('1 - Cover page'!$B$9-M2152)= 2,"2", IF(('1 - Cover page'!$B$9-M2152)= 3,"3", IF(('1 - Cover page'!$B$9-M2152)= 4,"4", IF(('1 - Cover page'!$B$9-M2152)= 5,"5", IF(('1 - Cover page'!$B$9-M2152)= 6,"6", IF(('1 - Cover page'!$B$9-M2152)= 7,"7", IF(('1 - Cover page'!$B$9-M2152)= 8,"8", IF(('1 - Cover page'!$B$9-M2152)= 9,"9", IF(('1 - Cover page'!$B$9-M2152)= 10,"10", IF(('1 - Cover page'!$B$9-M2152)= 11,"11", IF(('1 - Cover page'!$B$9-M2152)= 12,"12", IF(('1 - Cover page'!$B$9-M2152)= 13,"13", IF(('1 - Cover page'!$B$9-M2152)= 14,"14", IF(('1 - Cover page'!$B$9-M2152)= 15,"15",  ""))))))))))))))))</f>
        <v>0</v>
      </c>
      <c r="Z2152" t="str">
        <f>IF(('1 - Cover page'!$B$9-I2152)=0,"0", IF(('1 - Cover page'!$B$9-I2152)= 1,"1", IF(('1 - Cover page'!$B$9-I2152)= 2,"2", IF(('1 - Cover page'!$B$9-I2152)= 3,"3", IF(('1 - Cover page'!$B$9-I2152)= 4,"4", IF(('1 - Cover page'!$B$9-I2152)= 5,"5", IF(('1 - Cover page'!$B$9-I2152)= 6,"6", IF(('1 - Cover page'!$B$9-I2152)= 7,"7", IF(('1 - Cover page'!$B$9-I2152)= 8,"8", IF(('1 - Cover page'!$B$9-I2152)= 9,"9", IF(('1 - Cover page'!$B$9-I2152)= 10,"10", IF(('1 - Cover page'!$B$9-I2152)= 11,"11", IF(('1 - Cover page'!$B$9-I2152)= 12,"12", IF(('1 - Cover page'!$B$9-I2152)= 13,"13", IF(('1 - Cover page'!$B$9-I2152)= 14,"14", IF(('1 - Cover page'!$B$9-I2152)= 15,"15",  ""))))))))))))))))</f>
        <v>0</v>
      </c>
      <c r="AA2152" t="e">
        <f>VLOOKUP(E2152,'Age group'!$A$2:$B$7,2,TRUE)</f>
        <v>#N/A</v>
      </c>
    </row>
    <row r="2153" spans="1:27" ht="12.75" x14ac:dyDescent="0.2">
      <c r="A2153" s="30">
        <v>2150</v>
      </c>
      <c r="B2153" s="31"/>
      <c r="C2153" s="31"/>
      <c r="D2153" s="32"/>
      <c r="E2153" s="104"/>
      <c r="F2153" s="31"/>
      <c r="G2153" s="31"/>
      <c r="H2153" s="33"/>
      <c r="I2153" s="16"/>
      <c r="J2153" s="34"/>
      <c r="K2153" s="34"/>
      <c r="L2153" s="35"/>
      <c r="M2153" s="36"/>
      <c r="N2153" s="37"/>
      <c r="O2153" s="37"/>
      <c r="P2153" s="37"/>
      <c r="Q2153" s="38"/>
      <c r="R2153" s="38"/>
      <c r="S2153" s="37"/>
      <c r="T2153" s="39"/>
      <c r="U2153" s="39"/>
      <c r="V2153" s="40"/>
      <c r="X2153" t="str">
        <f>IF(('1 - Cover page'!$B$9-M2153)&lt;6,"&lt;=5 Days","&gt;5 Days")</f>
        <v>&lt;=5 Days</v>
      </c>
      <c r="Y2153" t="str">
        <f>IF(('1 - Cover page'!$B$9-M2153)=0,"0", IF(('1 - Cover page'!$B$9-M2153)= 1,"1", IF(('1 - Cover page'!$B$9-M2153)= 2,"2", IF(('1 - Cover page'!$B$9-M2153)= 3,"3", IF(('1 - Cover page'!$B$9-M2153)= 4,"4", IF(('1 - Cover page'!$B$9-M2153)= 5,"5", IF(('1 - Cover page'!$B$9-M2153)= 6,"6", IF(('1 - Cover page'!$B$9-M2153)= 7,"7", IF(('1 - Cover page'!$B$9-M2153)= 8,"8", IF(('1 - Cover page'!$B$9-M2153)= 9,"9", IF(('1 - Cover page'!$B$9-M2153)= 10,"10", IF(('1 - Cover page'!$B$9-M2153)= 11,"11", IF(('1 - Cover page'!$B$9-M2153)= 12,"12", IF(('1 - Cover page'!$B$9-M2153)= 13,"13", IF(('1 - Cover page'!$B$9-M2153)= 14,"14", IF(('1 - Cover page'!$B$9-M2153)= 15,"15",  ""))))))))))))))))</f>
        <v>0</v>
      </c>
      <c r="Z2153" t="str">
        <f>IF(('1 - Cover page'!$B$9-I2153)=0,"0", IF(('1 - Cover page'!$B$9-I2153)= 1,"1", IF(('1 - Cover page'!$B$9-I2153)= 2,"2", IF(('1 - Cover page'!$B$9-I2153)= 3,"3", IF(('1 - Cover page'!$B$9-I2153)= 4,"4", IF(('1 - Cover page'!$B$9-I2153)= 5,"5", IF(('1 - Cover page'!$B$9-I2153)= 6,"6", IF(('1 - Cover page'!$B$9-I2153)= 7,"7", IF(('1 - Cover page'!$B$9-I2153)= 8,"8", IF(('1 - Cover page'!$B$9-I2153)= 9,"9", IF(('1 - Cover page'!$B$9-I2153)= 10,"10", IF(('1 - Cover page'!$B$9-I2153)= 11,"11", IF(('1 - Cover page'!$B$9-I2153)= 12,"12", IF(('1 - Cover page'!$B$9-I2153)= 13,"13", IF(('1 - Cover page'!$B$9-I2153)= 14,"14", IF(('1 - Cover page'!$B$9-I2153)= 15,"15",  ""))))))))))))))))</f>
        <v>0</v>
      </c>
      <c r="AA2153" t="e">
        <f>VLOOKUP(E2153,'Age group'!$A$2:$B$7,2,TRUE)</f>
        <v>#N/A</v>
      </c>
    </row>
    <row r="2154" spans="1:27" ht="12.75" x14ac:dyDescent="0.2">
      <c r="A2154" s="30">
        <v>2151</v>
      </c>
      <c r="B2154" s="31"/>
      <c r="C2154" s="31"/>
      <c r="D2154" s="32"/>
      <c r="E2154" s="104"/>
      <c r="F2154" s="31"/>
      <c r="G2154" s="31"/>
      <c r="H2154" s="33"/>
      <c r="I2154" s="16"/>
      <c r="J2154" s="34"/>
      <c r="K2154" s="34"/>
      <c r="L2154" s="35"/>
      <c r="M2154" s="36"/>
      <c r="N2154" s="37"/>
      <c r="O2154" s="37"/>
      <c r="P2154" s="37"/>
      <c r="Q2154" s="38"/>
      <c r="R2154" s="38"/>
      <c r="S2154" s="37"/>
      <c r="T2154" s="39"/>
      <c r="U2154" s="39"/>
      <c r="V2154" s="40"/>
      <c r="X2154" t="str">
        <f>IF(('1 - Cover page'!$B$9-M2154)&lt;6,"&lt;=5 Days","&gt;5 Days")</f>
        <v>&lt;=5 Days</v>
      </c>
      <c r="Y2154" t="str">
        <f>IF(('1 - Cover page'!$B$9-M2154)=0,"0", IF(('1 - Cover page'!$B$9-M2154)= 1,"1", IF(('1 - Cover page'!$B$9-M2154)= 2,"2", IF(('1 - Cover page'!$B$9-M2154)= 3,"3", IF(('1 - Cover page'!$B$9-M2154)= 4,"4", IF(('1 - Cover page'!$B$9-M2154)= 5,"5", IF(('1 - Cover page'!$B$9-M2154)= 6,"6", IF(('1 - Cover page'!$B$9-M2154)= 7,"7", IF(('1 - Cover page'!$B$9-M2154)= 8,"8", IF(('1 - Cover page'!$B$9-M2154)= 9,"9", IF(('1 - Cover page'!$B$9-M2154)= 10,"10", IF(('1 - Cover page'!$B$9-M2154)= 11,"11", IF(('1 - Cover page'!$B$9-M2154)= 12,"12", IF(('1 - Cover page'!$B$9-M2154)= 13,"13", IF(('1 - Cover page'!$B$9-M2154)= 14,"14", IF(('1 - Cover page'!$B$9-M2154)= 15,"15",  ""))))))))))))))))</f>
        <v>0</v>
      </c>
      <c r="Z2154" t="str">
        <f>IF(('1 - Cover page'!$B$9-I2154)=0,"0", IF(('1 - Cover page'!$B$9-I2154)= 1,"1", IF(('1 - Cover page'!$B$9-I2154)= 2,"2", IF(('1 - Cover page'!$B$9-I2154)= 3,"3", IF(('1 - Cover page'!$B$9-I2154)= 4,"4", IF(('1 - Cover page'!$B$9-I2154)= 5,"5", IF(('1 - Cover page'!$B$9-I2154)= 6,"6", IF(('1 - Cover page'!$B$9-I2154)= 7,"7", IF(('1 - Cover page'!$B$9-I2154)= 8,"8", IF(('1 - Cover page'!$B$9-I2154)= 9,"9", IF(('1 - Cover page'!$B$9-I2154)= 10,"10", IF(('1 - Cover page'!$B$9-I2154)= 11,"11", IF(('1 - Cover page'!$B$9-I2154)= 12,"12", IF(('1 - Cover page'!$B$9-I2154)= 13,"13", IF(('1 - Cover page'!$B$9-I2154)= 14,"14", IF(('1 - Cover page'!$B$9-I2154)= 15,"15",  ""))))))))))))))))</f>
        <v>0</v>
      </c>
      <c r="AA2154" t="e">
        <f>VLOOKUP(E2154,'Age group'!$A$2:$B$7,2,TRUE)</f>
        <v>#N/A</v>
      </c>
    </row>
    <row r="2155" spans="1:27" ht="12.75" x14ac:dyDescent="0.2">
      <c r="A2155" s="30">
        <v>2152</v>
      </c>
      <c r="B2155" s="31"/>
      <c r="C2155" s="31"/>
      <c r="D2155" s="32"/>
      <c r="E2155" s="104"/>
      <c r="F2155" s="31"/>
      <c r="G2155" s="31"/>
      <c r="H2155" s="33"/>
      <c r="I2155" s="16"/>
      <c r="J2155" s="34"/>
      <c r="K2155" s="34"/>
      <c r="L2155" s="35"/>
      <c r="M2155" s="36"/>
      <c r="N2155" s="37"/>
      <c r="O2155" s="37"/>
      <c r="P2155" s="37"/>
      <c r="Q2155" s="38"/>
      <c r="R2155" s="38"/>
      <c r="S2155" s="37"/>
      <c r="T2155" s="39"/>
      <c r="U2155" s="39"/>
      <c r="V2155" s="40"/>
      <c r="X2155" t="str">
        <f>IF(('1 - Cover page'!$B$9-M2155)&lt;6,"&lt;=5 Days","&gt;5 Days")</f>
        <v>&lt;=5 Days</v>
      </c>
      <c r="Y2155" t="str">
        <f>IF(('1 - Cover page'!$B$9-M2155)=0,"0", IF(('1 - Cover page'!$B$9-M2155)= 1,"1", IF(('1 - Cover page'!$B$9-M2155)= 2,"2", IF(('1 - Cover page'!$B$9-M2155)= 3,"3", IF(('1 - Cover page'!$B$9-M2155)= 4,"4", IF(('1 - Cover page'!$B$9-M2155)= 5,"5", IF(('1 - Cover page'!$B$9-M2155)= 6,"6", IF(('1 - Cover page'!$B$9-M2155)= 7,"7", IF(('1 - Cover page'!$B$9-M2155)= 8,"8", IF(('1 - Cover page'!$B$9-M2155)= 9,"9", IF(('1 - Cover page'!$B$9-M2155)= 10,"10", IF(('1 - Cover page'!$B$9-M2155)= 11,"11", IF(('1 - Cover page'!$B$9-M2155)= 12,"12", IF(('1 - Cover page'!$B$9-M2155)= 13,"13", IF(('1 - Cover page'!$B$9-M2155)= 14,"14", IF(('1 - Cover page'!$B$9-M2155)= 15,"15",  ""))))))))))))))))</f>
        <v>0</v>
      </c>
      <c r="Z2155" t="str">
        <f>IF(('1 - Cover page'!$B$9-I2155)=0,"0", IF(('1 - Cover page'!$B$9-I2155)= 1,"1", IF(('1 - Cover page'!$B$9-I2155)= 2,"2", IF(('1 - Cover page'!$B$9-I2155)= 3,"3", IF(('1 - Cover page'!$B$9-I2155)= 4,"4", IF(('1 - Cover page'!$B$9-I2155)= 5,"5", IF(('1 - Cover page'!$B$9-I2155)= 6,"6", IF(('1 - Cover page'!$B$9-I2155)= 7,"7", IF(('1 - Cover page'!$B$9-I2155)= 8,"8", IF(('1 - Cover page'!$B$9-I2155)= 9,"9", IF(('1 - Cover page'!$B$9-I2155)= 10,"10", IF(('1 - Cover page'!$B$9-I2155)= 11,"11", IF(('1 - Cover page'!$B$9-I2155)= 12,"12", IF(('1 - Cover page'!$B$9-I2155)= 13,"13", IF(('1 - Cover page'!$B$9-I2155)= 14,"14", IF(('1 - Cover page'!$B$9-I2155)= 15,"15",  ""))))))))))))))))</f>
        <v>0</v>
      </c>
      <c r="AA2155" t="e">
        <f>VLOOKUP(E2155,'Age group'!$A$2:$B$7,2,TRUE)</f>
        <v>#N/A</v>
      </c>
    </row>
    <row r="2156" spans="1:27" ht="12.75" x14ac:dyDescent="0.2">
      <c r="A2156" s="30">
        <v>2153</v>
      </c>
      <c r="B2156" s="31"/>
      <c r="C2156" s="31"/>
      <c r="D2156" s="32"/>
      <c r="E2156" s="104"/>
      <c r="F2156" s="31"/>
      <c r="G2156" s="31"/>
      <c r="H2156" s="33"/>
      <c r="I2156" s="16"/>
      <c r="J2156" s="34"/>
      <c r="K2156" s="34"/>
      <c r="L2156" s="35"/>
      <c r="M2156" s="36"/>
      <c r="N2156" s="37"/>
      <c r="O2156" s="37"/>
      <c r="P2156" s="37"/>
      <c r="Q2156" s="38"/>
      <c r="R2156" s="38"/>
      <c r="S2156" s="37"/>
      <c r="T2156" s="39"/>
      <c r="U2156" s="39"/>
      <c r="V2156" s="40"/>
      <c r="X2156" t="str">
        <f>IF(('1 - Cover page'!$B$9-M2156)&lt;6,"&lt;=5 Days","&gt;5 Days")</f>
        <v>&lt;=5 Days</v>
      </c>
      <c r="Y2156" t="str">
        <f>IF(('1 - Cover page'!$B$9-M2156)=0,"0", IF(('1 - Cover page'!$B$9-M2156)= 1,"1", IF(('1 - Cover page'!$B$9-M2156)= 2,"2", IF(('1 - Cover page'!$B$9-M2156)= 3,"3", IF(('1 - Cover page'!$B$9-M2156)= 4,"4", IF(('1 - Cover page'!$B$9-M2156)= 5,"5", IF(('1 - Cover page'!$B$9-M2156)= 6,"6", IF(('1 - Cover page'!$B$9-M2156)= 7,"7", IF(('1 - Cover page'!$B$9-M2156)= 8,"8", IF(('1 - Cover page'!$B$9-M2156)= 9,"9", IF(('1 - Cover page'!$B$9-M2156)= 10,"10", IF(('1 - Cover page'!$B$9-M2156)= 11,"11", IF(('1 - Cover page'!$B$9-M2156)= 12,"12", IF(('1 - Cover page'!$B$9-M2156)= 13,"13", IF(('1 - Cover page'!$B$9-M2156)= 14,"14", IF(('1 - Cover page'!$B$9-M2156)= 15,"15",  ""))))))))))))))))</f>
        <v>0</v>
      </c>
      <c r="Z2156" t="str">
        <f>IF(('1 - Cover page'!$B$9-I2156)=0,"0", IF(('1 - Cover page'!$B$9-I2156)= 1,"1", IF(('1 - Cover page'!$B$9-I2156)= 2,"2", IF(('1 - Cover page'!$B$9-I2156)= 3,"3", IF(('1 - Cover page'!$B$9-I2156)= 4,"4", IF(('1 - Cover page'!$B$9-I2156)= 5,"5", IF(('1 - Cover page'!$B$9-I2156)= 6,"6", IF(('1 - Cover page'!$B$9-I2156)= 7,"7", IF(('1 - Cover page'!$B$9-I2156)= 8,"8", IF(('1 - Cover page'!$B$9-I2156)= 9,"9", IF(('1 - Cover page'!$B$9-I2156)= 10,"10", IF(('1 - Cover page'!$B$9-I2156)= 11,"11", IF(('1 - Cover page'!$B$9-I2156)= 12,"12", IF(('1 - Cover page'!$B$9-I2156)= 13,"13", IF(('1 - Cover page'!$B$9-I2156)= 14,"14", IF(('1 - Cover page'!$B$9-I2156)= 15,"15",  ""))))))))))))))))</f>
        <v>0</v>
      </c>
      <c r="AA2156" t="e">
        <f>VLOOKUP(E2156,'Age group'!$A$2:$B$7,2,TRUE)</f>
        <v>#N/A</v>
      </c>
    </row>
    <row r="2157" spans="1:27" ht="12.75" x14ac:dyDescent="0.2">
      <c r="A2157" s="30">
        <v>2154</v>
      </c>
      <c r="B2157" s="31"/>
      <c r="C2157" s="31"/>
      <c r="D2157" s="32"/>
      <c r="E2157" s="104"/>
      <c r="F2157" s="31"/>
      <c r="G2157" s="31"/>
      <c r="H2157" s="33"/>
      <c r="I2157" s="16"/>
      <c r="J2157" s="34"/>
      <c r="K2157" s="34"/>
      <c r="L2157" s="35"/>
      <c r="M2157" s="36"/>
      <c r="N2157" s="37"/>
      <c r="O2157" s="37"/>
      <c r="P2157" s="37"/>
      <c r="Q2157" s="38"/>
      <c r="R2157" s="38"/>
      <c r="S2157" s="37"/>
      <c r="T2157" s="39"/>
      <c r="U2157" s="39"/>
      <c r="V2157" s="40"/>
      <c r="X2157" t="str">
        <f>IF(('1 - Cover page'!$B$9-M2157)&lt;6,"&lt;=5 Days","&gt;5 Days")</f>
        <v>&lt;=5 Days</v>
      </c>
      <c r="Y2157" t="str">
        <f>IF(('1 - Cover page'!$B$9-M2157)=0,"0", IF(('1 - Cover page'!$B$9-M2157)= 1,"1", IF(('1 - Cover page'!$B$9-M2157)= 2,"2", IF(('1 - Cover page'!$B$9-M2157)= 3,"3", IF(('1 - Cover page'!$B$9-M2157)= 4,"4", IF(('1 - Cover page'!$B$9-M2157)= 5,"5", IF(('1 - Cover page'!$B$9-M2157)= 6,"6", IF(('1 - Cover page'!$B$9-M2157)= 7,"7", IF(('1 - Cover page'!$B$9-M2157)= 8,"8", IF(('1 - Cover page'!$B$9-M2157)= 9,"9", IF(('1 - Cover page'!$B$9-M2157)= 10,"10", IF(('1 - Cover page'!$B$9-M2157)= 11,"11", IF(('1 - Cover page'!$B$9-M2157)= 12,"12", IF(('1 - Cover page'!$B$9-M2157)= 13,"13", IF(('1 - Cover page'!$B$9-M2157)= 14,"14", IF(('1 - Cover page'!$B$9-M2157)= 15,"15",  ""))))))))))))))))</f>
        <v>0</v>
      </c>
      <c r="Z2157" t="str">
        <f>IF(('1 - Cover page'!$B$9-I2157)=0,"0", IF(('1 - Cover page'!$B$9-I2157)= 1,"1", IF(('1 - Cover page'!$B$9-I2157)= 2,"2", IF(('1 - Cover page'!$B$9-I2157)= 3,"3", IF(('1 - Cover page'!$B$9-I2157)= 4,"4", IF(('1 - Cover page'!$B$9-I2157)= 5,"5", IF(('1 - Cover page'!$B$9-I2157)= 6,"6", IF(('1 - Cover page'!$B$9-I2157)= 7,"7", IF(('1 - Cover page'!$B$9-I2157)= 8,"8", IF(('1 - Cover page'!$B$9-I2157)= 9,"9", IF(('1 - Cover page'!$B$9-I2157)= 10,"10", IF(('1 - Cover page'!$B$9-I2157)= 11,"11", IF(('1 - Cover page'!$B$9-I2157)= 12,"12", IF(('1 - Cover page'!$B$9-I2157)= 13,"13", IF(('1 - Cover page'!$B$9-I2157)= 14,"14", IF(('1 - Cover page'!$B$9-I2157)= 15,"15",  ""))))))))))))))))</f>
        <v>0</v>
      </c>
      <c r="AA2157" t="e">
        <f>VLOOKUP(E2157,'Age group'!$A$2:$B$7,2,TRUE)</f>
        <v>#N/A</v>
      </c>
    </row>
    <row r="2158" spans="1:27" ht="12.75" x14ac:dyDescent="0.2">
      <c r="A2158" s="30">
        <v>2155</v>
      </c>
      <c r="B2158" s="31"/>
      <c r="C2158" s="31"/>
      <c r="D2158" s="32"/>
      <c r="E2158" s="104"/>
      <c r="F2158" s="31"/>
      <c r="G2158" s="31"/>
      <c r="H2158" s="33"/>
      <c r="I2158" s="16"/>
      <c r="J2158" s="34"/>
      <c r="K2158" s="34"/>
      <c r="L2158" s="35"/>
      <c r="M2158" s="36"/>
      <c r="N2158" s="37"/>
      <c r="O2158" s="37"/>
      <c r="P2158" s="37"/>
      <c r="Q2158" s="38"/>
      <c r="R2158" s="38"/>
      <c r="S2158" s="37"/>
      <c r="T2158" s="39"/>
      <c r="U2158" s="39"/>
      <c r="V2158" s="40"/>
      <c r="X2158" t="str">
        <f>IF(('1 - Cover page'!$B$9-M2158)&lt;6,"&lt;=5 Days","&gt;5 Days")</f>
        <v>&lt;=5 Days</v>
      </c>
      <c r="Y2158" t="str">
        <f>IF(('1 - Cover page'!$B$9-M2158)=0,"0", IF(('1 - Cover page'!$B$9-M2158)= 1,"1", IF(('1 - Cover page'!$B$9-M2158)= 2,"2", IF(('1 - Cover page'!$B$9-M2158)= 3,"3", IF(('1 - Cover page'!$B$9-M2158)= 4,"4", IF(('1 - Cover page'!$B$9-M2158)= 5,"5", IF(('1 - Cover page'!$B$9-M2158)= 6,"6", IF(('1 - Cover page'!$B$9-M2158)= 7,"7", IF(('1 - Cover page'!$B$9-M2158)= 8,"8", IF(('1 - Cover page'!$B$9-M2158)= 9,"9", IF(('1 - Cover page'!$B$9-M2158)= 10,"10", IF(('1 - Cover page'!$B$9-M2158)= 11,"11", IF(('1 - Cover page'!$B$9-M2158)= 12,"12", IF(('1 - Cover page'!$B$9-M2158)= 13,"13", IF(('1 - Cover page'!$B$9-M2158)= 14,"14", IF(('1 - Cover page'!$B$9-M2158)= 15,"15",  ""))))))))))))))))</f>
        <v>0</v>
      </c>
      <c r="Z2158" t="str">
        <f>IF(('1 - Cover page'!$B$9-I2158)=0,"0", IF(('1 - Cover page'!$B$9-I2158)= 1,"1", IF(('1 - Cover page'!$B$9-I2158)= 2,"2", IF(('1 - Cover page'!$B$9-I2158)= 3,"3", IF(('1 - Cover page'!$B$9-I2158)= 4,"4", IF(('1 - Cover page'!$B$9-I2158)= 5,"5", IF(('1 - Cover page'!$B$9-I2158)= 6,"6", IF(('1 - Cover page'!$B$9-I2158)= 7,"7", IF(('1 - Cover page'!$B$9-I2158)= 8,"8", IF(('1 - Cover page'!$B$9-I2158)= 9,"9", IF(('1 - Cover page'!$B$9-I2158)= 10,"10", IF(('1 - Cover page'!$B$9-I2158)= 11,"11", IF(('1 - Cover page'!$B$9-I2158)= 12,"12", IF(('1 - Cover page'!$B$9-I2158)= 13,"13", IF(('1 - Cover page'!$B$9-I2158)= 14,"14", IF(('1 - Cover page'!$B$9-I2158)= 15,"15",  ""))))))))))))))))</f>
        <v>0</v>
      </c>
      <c r="AA2158" t="e">
        <f>VLOOKUP(E2158,'Age group'!$A$2:$B$7,2,TRUE)</f>
        <v>#N/A</v>
      </c>
    </row>
    <row r="2159" spans="1:27" ht="12.75" x14ac:dyDescent="0.2">
      <c r="A2159" s="30">
        <v>2156</v>
      </c>
      <c r="B2159" s="31"/>
      <c r="C2159" s="31"/>
      <c r="D2159" s="32"/>
      <c r="E2159" s="104"/>
      <c r="F2159" s="31"/>
      <c r="G2159" s="31"/>
      <c r="H2159" s="33"/>
      <c r="I2159" s="16"/>
      <c r="J2159" s="34"/>
      <c r="K2159" s="34"/>
      <c r="L2159" s="35"/>
      <c r="M2159" s="36"/>
      <c r="N2159" s="37"/>
      <c r="O2159" s="37"/>
      <c r="P2159" s="37"/>
      <c r="Q2159" s="38"/>
      <c r="R2159" s="38"/>
      <c r="S2159" s="37"/>
      <c r="T2159" s="39"/>
      <c r="U2159" s="39"/>
      <c r="V2159" s="40"/>
      <c r="X2159" t="str">
        <f>IF(('1 - Cover page'!$B$9-M2159)&lt;6,"&lt;=5 Days","&gt;5 Days")</f>
        <v>&lt;=5 Days</v>
      </c>
      <c r="Y2159" t="str">
        <f>IF(('1 - Cover page'!$B$9-M2159)=0,"0", IF(('1 - Cover page'!$B$9-M2159)= 1,"1", IF(('1 - Cover page'!$B$9-M2159)= 2,"2", IF(('1 - Cover page'!$B$9-M2159)= 3,"3", IF(('1 - Cover page'!$B$9-M2159)= 4,"4", IF(('1 - Cover page'!$B$9-M2159)= 5,"5", IF(('1 - Cover page'!$B$9-M2159)= 6,"6", IF(('1 - Cover page'!$B$9-M2159)= 7,"7", IF(('1 - Cover page'!$B$9-M2159)= 8,"8", IF(('1 - Cover page'!$B$9-M2159)= 9,"9", IF(('1 - Cover page'!$B$9-M2159)= 10,"10", IF(('1 - Cover page'!$B$9-M2159)= 11,"11", IF(('1 - Cover page'!$B$9-M2159)= 12,"12", IF(('1 - Cover page'!$B$9-M2159)= 13,"13", IF(('1 - Cover page'!$B$9-M2159)= 14,"14", IF(('1 - Cover page'!$B$9-M2159)= 15,"15",  ""))))))))))))))))</f>
        <v>0</v>
      </c>
      <c r="Z2159" t="str">
        <f>IF(('1 - Cover page'!$B$9-I2159)=0,"0", IF(('1 - Cover page'!$B$9-I2159)= 1,"1", IF(('1 - Cover page'!$B$9-I2159)= 2,"2", IF(('1 - Cover page'!$B$9-I2159)= 3,"3", IF(('1 - Cover page'!$B$9-I2159)= 4,"4", IF(('1 - Cover page'!$B$9-I2159)= 5,"5", IF(('1 - Cover page'!$B$9-I2159)= 6,"6", IF(('1 - Cover page'!$B$9-I2159)= 7,"7", IF(('1 - Cover page'!$B$9-I2159)= 8,"8", IF(('1 - Cover page'!$B$9-I2159)= 9,"9", IF(('1 - Cover page'!$B$9-I2159)= 10,"10", IF(('1 - Cover page'!$B$9-I2159)= 11,"11", IF(('1 - Cover page'!$B$9-I2159)= 12,"12", IF(('1 - Cover page'!$B$9-I2159)= 13,"13", IF(('1 - Cover page'!$B$9-I2159)= 14,"14", IF(('1 - Cover page'!$B$9-I2159)= 15,"15",  ""))))))))))))))))</f>
        <v>0</v>
      </c>
      <c r="AA2159" t="e">
        <f>VLOOKUP(E2159,'Age group'!$A$2:$B$7,2,TRUE)</f>
        <v>#N/A</v>
      </c>
    </row>
    <row r="2160" spans="1:27" ht="12.75" x14ac:dyDescent="0.2">
      <c r="A2160" s="30">
        <v>2157</v>
      </c>
      <c r="B2160" s="31"/>
      <c r="C2160" s="31"/>
      <c r="D2160" s="32"/>
      <c r="E2160" s="104"/>
      <c r="F2160" s="31"/>
      <c r="G2160" s="31"/>
      <c r="H2160" s="33"/>
      <c r="I2160" s="16"/>
      <c r="J2160" s="34"/>
      <c r="K2160" s="34"/>
      <c r="L2160" s="35"/>
      <c r="M2160" s="36"/>
      <c r="N2160" s="37"/>
      <c r="O2160" s="37"/>
      <c r="P2160" s="37"/>
      <c r="Q2160" s="38"/>
      <c r="R2160" s="38"/>
      <c r="S2160" s="37"/>
      <c r="T2160" s="39"/>
      <c r="U2160" s="39"/>
      <c r="V2160" s="40"/>
      <c r="X2160" t="str">
        <f>IF(('1 - Cover page'!$B$9-M2160)&lt;6,"&lt;=5 Days","&gt;5 Days")</f>
        <v>&lt;=5 Days</v>
      </c>
      <c r="Y2160" t="str">
        <f>IF(('1 - Cover page'!$B$9-M2160)=0,"0", IF(('1 - Cover page'!$B$9-M2160)= 1,"1", IF(('1 - Cover page'!$B$9-M2160)= 2,"2", IF(('1 - Cover page'!$B$9-M2160)= 3,"3", IF(('1 - Cover page'!$B$9-M2160)= 4,"4", IF(('1 - Cover page'!$B$9-M2160)= 5,"5", IF(('1 - Cover page'!$B$9-M2160)= 6,"6", IF(('1 - Cover page'!$B$9-M2160)= 7,"7", IF(('1 - Cover page'!$B$9-M2160)= 8,"8", IF(('1 - Cover page'!$B$9-M2160)= 9,"9", IF(('1 - Cover page'!$B$9-M2160)= 10,"10", IF(('1 - Cover page'!$B$9-M2160)= 11,"11", IF(('1 - Cover page'!$B$9-M2160)= 12,"12", IF(('1 - Cover page'!$B$9-M2160)= 13,"13", IF(('1 - Cover page'!$B$9-M2160)= 14,"14", IF(('1 - Cover page'!$B$9-M2160)= 15,"15",  ""))))))))))))))))</f>
        <v>0</v>
      </c>
      <c r="Z2160" t="str">
        <f>IF(('1 - Cover page'!$B$9-I2160)=0,"0", IF(('1 - Cover page'!$B$9-I2160)= 1,"1", IF(('1 - Cover page'!$B$9-I2160)= 2,"2", IF(('1 - Cover page'!$B$9-I2160)= 3,"3", IF(('1 - Cover page'!$B$9-I2160)= 4,"4", IF(('1 - Cover page'!$B$9-I2160)= 5,"5", IF(('1 - Cover page'!$B$9-I2160)= 6,"6", IF(('1 - Cover page'!$B$9-I2160)= 7,"7", IF(('1 - Cover page'!$B$9-I2160)= 8,"8", IF(('1 - Cover page'!$B$9-I2160)= 9,"9", IF(('1 - Cover page'!$B$9-I2160)= 10,"10", IF(('1 - Cover page'!$B$9-I2160)= 11,"11", IF(('1 - Cover page'!$B$9-I2160)= 12,"12", IF(('1 - Cover page'!$B$9-I2160)= 13,"13", IF(('1 - Cover page'!$B$9-I2160)= 14,"14", IF(('1 - Cover page'!$B$9-I2160)= 15,"15",  ""))))))))))))))))</f>
        <v>0</v>
      </c>
      <c r="AA2160" t="e">
        <f>VLOOKUP(E2160,'Age group'!$A$2:$B$7,2,TRUE)</f>
        <v>#N/A</v>
      </c>
    </row>
    <row r="2161" spans="1:27" ht="12.75" x14ac:dyDescent="0.2">
      <c r="A2161" s="30">
        <v>2158</v>
      </c>
      <c r="B2161" s="31"/>
      <c r="C2161" s="31"/>
      <c r="D2161" s="32"/>
      <c r="E2161" s="104"/>
      <c r="F2161" s="31"/>
      <c r="G2161" s="31"/>
      <c r="H2161" s="33"/>
      <c r="I2161" s="16"/>
      <c r="J2161" s="34"/>
      <c r="K2161" s="34"/>
      <c r="L2161" s="35"/>
      <c r="M2161" s="36"/>
      <c r="N2161" s="37"/>
      <c r="O2161" s="37"/>
      <c r="P2161" s="37"/>
      <c r="Q2161" s="38"/>
      <c r="R2161" s="38"/>
      <c r="S2161" s="37"/>
      <c r="T2161" s="39"/>
      <c r="U2161" s="39"/>
      <c r="V2161" s="40"/>
      <c r="X2161" t="str">
        <f>IF(('1 - Cover page'!$B$9-M2161)&lt;6,"&lt;=5 Days","&gt;5 Days")</f>
        <v>&lt;=5 Days</v>
      </c>
      <c r="Y2161" t="str">
        <f>IF(('1 - Cover page'!$B$9-M2161)=0,"0", IF(('1 - Cover page'!$B$9-M2161)= 1,"1", IF(('1 - Cover page'!$B$9-M2161)= 2,"2", IF(('1 - Cover page'!$B$9-M2161)= 3,"3", IF(('1 - Cover page'!$B$9-M2161)= 4,"4", IF(('1 - Cover page'!$B$9-M2161)= 5,"5", IF(('1 - Cover page'!$B$9-M2161)= 6,"6", IF(('1 - Cover page'!$B$9-M2161)= 7,"7", IF(('1 - Cover page'!$B$9-M2161)= 8,"8", IF(('1 - Cover page'!$B$9-M2161)= 9,"9", IF(('1 - Cover page'!$B$9-M2161)= 10,"10", IF(('1 - Cover page'!$B$9-M2161)= 11,"11", IF(('1 - Cover page'!$B$9-M2161)= 12,"12", IF(('1 - Cover page'!$B$9-M2161)= 13,"13", IF(('1 - Cover page'!$B$9-M2161)= 14,"14", IF(('1 - Cover page'!$B$9-M2161)= 15,"15",  ""))))))))))))))))</f>
        <v>0</v>
      </c>
      <c r="Z2161" t="str">
        <f>IF(('1 - Cover page'!$B$9-I2161)=0,"0", IF(('1 - Cover page'!$B$9-I2161)= 1,"1", IF(('1 - Cover page'!$B$9-I2161)= 2,"2", IF(('1 - Cover page'!$B$9-I2161)= 3,"3", IF(('1 - Cover page'!$B$9-I2161)= 4,"4", IF(('1 - Cover page'!$B$9-I2161)= 5,"5", IF(('1 - Cover page'!$B$9-I2161)= 6,"6", IF(('1 - Cover page'!$B$9-I2161)= 7,"7", IF(('1 - Cover page'!$B$9-I2161)= 8,"8", IF(('1 - Cover page'!$B$9-I2161)= 9,"9", IF(('1 - Cover page'!$B$9-I2161)= 10,"10", IF(('1 - Cover page'!$B$9-I2161)= 11,"11", IF(('1 - Cover page'!$B$9-I2161)= 12,"12", IF(('1 - Cover page'!$B$9-I2161)= 13,"13", IF(('1 - Cover page'!$B$9-I2161)= 14,"14", IF(('1 - Cover page'!$B$9-I2161)= 15,"15",  ""))))))))))))))))</f>
        <v>0</v>
      </c>
      <c r="AA2161" t="e">
        <f>VLOOKUP(E2161,'Age group'!$A$2:$B$7,2,TRUE)</f>
        <v>#N/A</v>
      </c>
    </row>
    <row r="2162" spans="1:27" ht="12.75" x14ac:dyDescent="0.2">
      <c r="A2162" s="30">
        <v>2159</v>
      </c>
      <c r="B2162" s="31"/>
      <c r="C2162" s="31"/>
      <c r="D2162" s="32"/>
      <c r="E2162" s="104"/>
      <c r="F2162" s="31"/>
      <c r="G2162" s="31"/>
      <c r="H2162" s="33"/>
      <c r="I2162" s="16"/>
      <c r="J2162" s="34"/>
      <c r="K2162" s="34"/>
      <c r="L2162" s="35"/>
      <c r="M2162" s="36"/>
      <c r="N2162" s="37"/>
      <c r="O2162" s="37"/>
      <c r="P2162" s="37"/>
      <c r="Q2162" s="38"/>
      <c r="R2162" s="38"/>
      <c r="S2162" s="37"/>
      <c r="T2162" s="39"/>
      <c r="U2162" s="39"/>
      <c r="V2162" s="40"/>
      <c r="X2162" t="str">
        <f>IF(('1 - Cover page'!$B$9-M2162)&lt;6,"&lt;=5 Days","&gt;5 Days")</f>
        <v>&lt;=5 Days</v>
      </c>
      <c r="Y2162" t="str">
        <f>IF(('1 - Cover page'!$B$9-M2162)=0,"0", IF(('1 - Cover page'!$B$9-M2162)= 1,"1", IF(('1 - Cover page'!$B$9-M2162)= 2,"2", IF(('1 - Cover page'!$B$9-M2162)= 3,"3", IF(('1 - Cover page'!$B$9-M2162)= 4,"4", IF(('1 - Cover page'!$B$9-M2162)= 5,"5", IF(('1 - Cover page'!$B$9-M2162)= 6,"6", IF(('1 - Cover page'!$B$9-M2162)= 7,"7", IF(('1 - Cover page'!$B$9-M2162)= 8,"8", IF(('1 - Cover page'!$B$9-M2162)= 9,"9", IF(('1 - Cover page'!$B$9-M2162)= 10,"10", IF(('1 - Cover page'!$B$9-M2162)= 11,"11", IF(('1 - Cover page'!$B$9-M2162)= 12,"12", IF(('1 - Cover page'!$B$9-M2162)= 13,"13", IF(('1 - Cover page'!$B$9-M2162)= 14,"14", IF(('1 - Cover page'!$B$9-M2162)= 15,"15",  ""))))))))))))))))</f>
        <v>0</v>
      </c>
      <c r="Z2162" t="str">
        <f>IF(('1 - Cover page'!$B$9-I2162)=0,"0", IF(('1 - Cover page'!$B$9-I2162)= 1,"1", IF(('1 - Cover page'!$B$9-I2162)= 2,"2", IF(('1 - Cover page'!$B$9-I2162)= 3,"3", IF(('1 - Cover page'!$B$9-I2162)= 4,"4", IF(('1 - Cover page'!$B$9-I2162)= 5,"5", IF(('1 - Cover page'!$B$9-I2162)= 6,"6", IF(('1 - Cover page'!$B$9-I2162)= 7,"7", IF(('1 - Cover page'!$B$9-I2162)= 8,"8", IF(('1 - Cover page'!$B$9-I2162)= 9,"9", IF(('1 - Cover page'!$B$9-I2162)= 10,"10", IF(('1 - Cover page'!$B$9-I2162)= 11,"11", IF(('1 - Cover page'!$B$9-I2162)= 12,"12", IF(('1 - Cover page'!$B$9-I2162)= 13,"13", IF(('1 - Cover page'!$B$9-I2162)= 14,"14", IF(('1 - Cover page'!$B$9-I2162)= 15,"15",  ""))))))))))))))))</f>
        <v>0</v>
      </c>
      <c r="AA2162" t="e">
        <f>VLOOKUP(E2162,'Age group'!$A$2:$B$7,2,TRUE)</f>
        <v>#N/A</v>
      </c>
    </row>
    <row r="2163" spans="1:27" ht="12.75" x14ac:dyDescent="0.2">
      <c r="A2163" s="30">
        <v>2160</v>
      </c>
      <c r="B2163" s="31"/>
      <c r="C2163" s="31"/>
      <c r="D2163" s="32"/>
      <c r="E2163" s="104"/>
      <c r="F2163" s="31"/>
      <c r="G2163" s="31"/>
      <c r="H2163" s="33"/>
      <c r="I2163" s="16"/>
      <c r="J2163" s="34"/>
      <c r="K2163" s="34"/>
      <c r="L2163" s="35"/>
      <c r="M2163" s="36"/>
      <c r="N2163" s="37"/>
      <c r="O2163" s="37"/>
      <c r="P2163" s="37"/>
      <c r="Q2163" s="38"/>
      <c r="R2163" s="38"/>
      <c r="S2163" s="37"/>
      <c r="T2163" s="39"/>
      <c r="U2163" s="39"/>
      <c r="V2163" s="40"/>
      <c r="X2163" t="str">
        <f>IF(('1 - Cover page'!$B$9-M2163)&lt;6,"&lt;=5 Days","&gt;5 Days")</f>
        <v>&lt;=5 Days</v>
      </c>
      <c r="Y2163" t="str">
        <f>IF(('1 - Cover page'!$B$9-M2163)=0,"0", IF(('1 - Cover page'!$B$9-M2163)= 1,"1", IF(('1 - Cover page'!$B$9-M2163)= 2,"2", IF(('1 - Cover page'!$B$9-M2163)= 3,"3", IF(('1 - Cover page'!$B$9-M2163)= 4,"4", IF(('1 - Cover page'!$B$9-M2163)= 5,"5", IF(('1 - Cover page'!$B$9-M2163)= 6,"6", IF(('1 - Cover page'!$B$9-M2163)= 7,"7", IF(('1 - Cover page'!$B$9-M2163)= 8,"8", IF(('1 - Cover page'!$B$9-M2163)= 9,"9", IF(('1 - Cover page'!$B$9-M2163)= 10,"10", IF(('1 - Cover page'!$B$9-M2163)= 11,"11", IF(('1 - Cover page'!$B$9-M2163)= 12,"12", IF(('1 - Cover page'!$B$9-M2163)= 13,"13", IF(('1 - Cover page'!$B$9-M2163)= 14,"14", IF(('1 - Cover page'!$B$9-M2163)= 15,"15",  ""))))))))))))))))</f>
        <v>0</v>
      </c>
      <c r="Z2163" t="str">
        <f>IF(('1 - Cover page'!$B$9-I2163)=0,"0", IF(('1 - Cover page'!$B$9-I2163)= 1,"1", IF(('1 - Cover page'!$B$9-I2163)= 2,"2", IF(('1 - Cover page'!$B$9-I2163)= 3,"3", IF(('1 - Cover page'!$B$9-I2163)= 4,"4", IF(('1 - Cover page'!$B$9-I2163)= 5,"5", IF(('1 - Cover page'!$B$9-I2163)= 6,"6", IF(('1 - Cover page'!$B$9-I2163)= 7,"7", IF(('1 - Cover page'!$B$9-I2163)= 8,"8", IF(('1 - Cover page'!$B$9-I2163)= 9,"9", IF(('1 - Cover page'!$B$9-I2163)= 10,"10", IF(('1 - Cover page'!$B$9-I2163)= 11,"11", IF(('1 - Cover page'!$B$9-I2163)= 12,"12", IF(('1 - Cover page'!$B$9-I2163)= 13,"13", IF(('1 - Cover page'!$B$9-I2163)= 14,"14", IF(('1 - Cover page'!$B$9-I2163)= 15,"15",  ""))))))))))))))))</f>
        <v>0</v>
      </c>
      <c r="AA2163" t="e">
        <f>VLOOKUP(E2163,'Age group'!$A$2:$B$7,2,TRUE)</f>
        <v>#N/A</v>
      </c>
    </row>
    <row r="2164" spans="1:27" ht="12.75" x14ac:dyDescent="0.2">
      <c r="A2164" s="30">
        <v>2161</v>
      </c>
      <c r="B2164" s="31"/>
      <c r="C2164" s="31"/>
      <c r="D2164" s="32"/>
      <c r="E2164" s="104"/>
      <c r="F2164" s="31"/>
      <c r="G2164" s="31"/>
      <c r="H2164" s="33"/>
      <c r="I2164" s="16"/>
      <c r="J2164" s="34"/>
      <c r="K2164" s="34"/>
      <c r="L2164" s="35"/>
      <c r="M2164" s="36"/>
      <c r="N2164" s="37"/>
      <c r="O2164" s="37"/>
      <c r="P2164" s="37"/>
      <c r="Q2164" s="38"/>
      <c r="R2164" s="38"/>
      <c r="S2164" s="37"/>
      <c r="T2164" s="39"/>
      <c r="U2164" s="39"/>
      <c r="V2164" s="40"/>
      <c r="X2164" t="str">
        <f>IF(('1 - Cover page'!$B$9-M2164)&lt;6,"&lt;=5 Days","&gt;5 Days")</f>
        <v>&lt;=5 Days</v>
      </c>
      <c r="Y2164" t="str">
        <f>IF(('1 - Cover page'!$B$9-M2164)=0,"0", IF(('1 - Cover page'!$B$9-M2164)= 1,"1", IF(('1 - Cover page'!$B$9-M2164)= 2,"2", IF(('1 - Cover page'!$B$9-M2164)= 3,"3", IF(('1 - Cover page'!$B$9-M2164)= 4,"4", IF(('1 - Cover page'!$B$9-M2164)= 5,"5", IF(('1 - Cover page'!$B$9-M2164)= 6,"6", IF(('1 - Cover page'!$B$9-M2164)= 7,"7", IF(('1 - Cover page'!$B$9-M2164)= 8,"8", IF(('1 - Cover page'!$B$9-M2164)= 9,"9", IF(('1 - Cover page'!$B$9-M2164)= 10,"10", IF(('1 - Cover page'!$B$9-M2164)= 11,"11", IF(('1 - Cover page'!$B$9-M2164)= 12,"12", IF(('1 - Cover page'!$B$9-M2164)= 13,"13", IF(('1 - Cover page'!$B$9-M2164)= 14,"14", IF(('1 - Cover page'!$B$9-M2164)= 15,"15",  ""))))))))))))))))</f>
        <v>0</v>
      </c>
      <c r="Z2164" t="str">
        <f>IF(('1 - Cover page'!$B$9-I2164)=0,"0", IF(('1 - Cover page'!$B$9-I2164)= 1,"1", IF(('1 - Cover page'!$B$9-I2164)= 2,"2", IF(('1 - Cover page'!$B$9-I2164)= 3,"3", IF(('1 - Cover page'!$B$9-I2164)= 4,"4", IF(('1 - Cover page'!$B$9-I2164)= 5,"5", IF(('1 - Cover page'!$B$9-I2164)= 6,"6", IF(('1 - Cover page'!$B$9-I2164)= 7,"7", IF(('1 - Cover page'!$B$9-I2164)= 8,"8", IF(('1 - Cover page'!$B$9-I2164)= 9,"9", IF(('1 - Cover page'!$B$9-I2164)= 10,"10", IF(('1 - Cover page'!$B$9-I2164)= 11,"11", IF(('1 - Cover page'!$B$9-I2164)= 12,"12", IF(('1 - Cover page'!$B$9-I2164)= 13,"13", IF(('1 - Cover page'!$B$9-I2164)= 14,"14", IF(('1 - Cover page'!$B$9-I2164)= 15,"15",  ""))))))))))))))))</f>
        <v>0</v>
      </c>
      <c r="AA2164" t="e">
        <f>VLOOKUP(E2164,'Age group'!$A$2:$B$7,2,TRUE)</f>
        <v>#N/A</v>
      </c>
    </row>
    <row r="2165" spans="1:27" ht="12.75" x14ac:dyDescent="0.2">
      <c r="A2165" s="30">
        <v>2162</v>
      </c>
      <c r="B2165" s="31"/>
      <c r="C2165" s="31"/>
      <c r="D2165" s="32"/>
      <c r="E2165" s="104"/>
      <c r="F2165" s="31"/>
      <c r="G2165" s="31"/>
      <c r="H2165" s="33"/>
      <c r="I2165" s="16"/>
      <c r="J2165" s="34"/>
      <c r="K2165" s="34"/>
      <c r="L2165" s="35"/>
      <c r="M2165" s="36"/>
      <c r="N2165" s="37"/>
      <c r="O2165" s="37"/>
      <c r="P2165" s="37"/>
      <c r="Q2165" s="38"/>
      <c r="R2165" s="38"/>
      <c r="S2165" s="37"/>
      <c r="T2165" s="39"/>
      <c r="U2165" s="39"/>
      <c r="V2165" s="40"/>
      <c r="X2165" t="str">
        <f>IF(('1 - Cover page'!$B$9-M2165)&lt;6,"&lt;=5 Days","&gt;5 Days")</f>
        <v>&lt;=5 Days</v>
      </c>
      <c r="Y2165" t="str">
        <f>IF(('1 - Cover page'!$B$9-M2165)=0,"0", IF(('1 - Cover page'!$B$9-M2165)= 1,"1", IF(('1 - Cover page'!$B$9-M2165)= 2,"2", IF(('1 - Cover page'!$B$9-M2165)= 3,"3", IF(('1 - Cover page'!$B$9-M2165)= 4,"4", IF(('1 - Cover page'!$B$9-M2165)= 5,"5", IF(('1 - Cover page'!$B$9-M2165)= 6,"6", IF(('1 - Cover page'!$B$9-M2165)= 7,"7", IF(('1 - Cover page'!$B$9-M2165)= 8,"8", IF(('1 - Cover page'!$B$9-M2165)= 9,"9", IF(('1 - Cover page'!$B$9-M2165)= 10,"10", IF(('1 - Cover page'!$B$9-M2165)= 11,"11", IF(('1 - Cover page'!$B$9-M2165)= 12,"12", IF(('1 - Cover page'!$B$9-M2165)= 13,"13", IF(('1 - Cover page'!$B$9-M2165)= 14,"14", IF(('1 - Cover page'!$B$9-M2165)= 15,"15",  ""))))))))))))))))</f>
        <v>0</v>
      </c>
      <c r="Z2165" t="str">
        <f>IF(('1 - Cover page'!$B$9-I2165)=0,"0", IF(('1 - Cover page'!$B$9-I2165)= 1,"1", IF(('1 - Cover page'!$B$9-I2165)= 2,"2", IF(('1 - Cover page'!$B$9-I2165)= 3,"3", IF(('1 - Cover page'!$B$9-I2165)= 4,"4", IF(('1 - Cover page'!$B$9-I2165)= 5,"5", IF(('1 - Cover page'!$B$9-I2165)= 6,"6", IF(('1 - Cover page'!$B$9-I2165)= 7,"7", IF(('1 - Cover page'!$B$9-I2165)= 8,"8", IF(('1 - Cover page'!$B$9-I2165)= 9,"9", IF(('1 - Cover page'!$B$9-I2165)= 10,"10", IF(('1 - Cover page'!$B$9-I2165)= 11,"11", IF(('1 - Cover page'!$B$9-I2165)= 12,"12", IF(('1 - Cover page'!$B$9-I2165)= 13,"13", IF(('1 - Cover page'!$B$9-I2165)= 14,"14", IF(('1 - Cover page'!$B$9-I2165)= 15,"15",  ""))))))))))))))))</f>
        <v>0</v>
      </c>
      <c r="AA2165" t="e">
        <f>VLOOKUP(E2165,'Age group'!$A$2:$B$7,2,TRUE)</f>
        <v>#N/A</v>
      </c>
    </row>
    <row r="2166" spans="1:27" ht="12.75" x14ac:dyDescent="0.2">
      <c r="A2166" s="30">
        <v>2163</v>
      </c>
      <c r="B2166" s="31"/>
      <c r="C2166" s="31"/>
      <c r="D2166" s="32"/>
      <c r="E2166" s="104"/>
      <c r="F2166" s="31"/>
      <c r="G2166" s="31"/>
      <c r="H2166" s="33"/>
      <c r="I2166" s="16"/>
      <c r="J2166" s="34"/>
      <c r="K2166" s="34"/>
      <c r="L2166" s="35"/>
      <c r="M2166" s="36"/>
      <c r="N2166" s="37"/>
      <c r="O2166" s="37"/>
      <c r="P2166" s="37"/>
      <c r="Q2166" s="38"/>
      <c r="R2166" s="38"/>
      <c r="S2166" s="37"/>
      <c r="T2166" s="39"/>
      <c r="U2166" s="39"/>
      <c r="V2166" s="40"/>
      <c r="X2166" t="str">
        <f>IF(('1 - Cover page'!$B$9-M2166)&lt;6,"&lt;=5 Days","&gt;5 Days")</f>
        <v>&lt;=5 Days</v>
      </c>
      <c r="Y2166" t="str">
        <f>IF(('1 - Cover page'!$B$9-M2166)=0,"0", IF(('1 - Cover page'!$B$9-M2166)= 1,"1", IF(('1 - Cover page'!$B$9-M2166)= 2,"2", IF(('1 - Cover page'!$B$9-M2166)= 3,"3", IF(('1 - Cover page'!$B$9-M2166)= 4,"4", IF(('1 - Cover page'!$B$9-M2166)= 5,"5", IF(('1 - Cover page'!$B$9-M2166)= 6,"6", IF(('1 - Cover page'!$B$9-M2166)= 7,"7", IF(('1 - Cover page'!$B$9-M2166)= 8,"8", IF(('1 - Cover page'!$B$9-M2166)= 9,"9", IF(('1 - Cover page'!$B$9-M2166)= 10,"10", IF(('1 - Cover page'!$B$9-M2166)= 11,"11", IF(('1 - Cover page'!$B$9-M2166)= 12,"12", IF(('1 - Cover page'!$B$9-M2166)= 13,"13", IF(('1 - Cover page'!$B$9-M2166)= 14,"14", IF(('1 - Cover page'!$B$9-M2166)= 15,"15",  ""))))))))))))))))</f>
        <v>0</v>
      </c>
      <c r="Z2166" t="str">
        <f>IF(('1 - Cover page'!$B$9-I2166)=0,"0", IF(('1 - Cover page'!$B$9-I2166)= 1,"1", IF(('1 - Cover page'!$B$9-I2166)= 2,"2", IF(('1 - Cover page'!$B$9-I2166)= 3,"3", IF(('1 - Cover page'!$B$9-I2166)= 4,"4", IF(('1 - Cover page'!$B$9-I2166)= 5,"5", IF(('1 - Cover page'!$B$9-I2166)= 6,"6", IF(('1 - Cover page'!$B$9-I2166)= 7,"7", IF(('1 - Cover page'!$B$9-I2166)= 8,"8", IF(('1 - Cover page'!$B$9-I2166)= 9,"9", IF(('1 - Cover page'!$B$9-I2166)= 10,"10", IF(('1 - Cover page'!$B$9-I2166)= 11,"11", IF(('1 - Cover page'!$B$9-I2166)= 12,"12", IF(('1 - Cover page'!$B$9-I2166)= 13,"13", IF(('1 - Cover page'!$B$9-I2166)= 14,"14", IF(('1 - Cover page'!$B$9-I2166)= 15,"15",  ""))))))))))))))))</f>
        <v>0</v>
      </c>
      <c r="AA2166" t="e">
        <f>VLOOKUP(E2166,'Age group'!$A$2:$B$7,2,TRUE)</f>
        <v>#N/A</v>
      </c>
    </row>
    <row r="2167" spans="1:27" ht="12.75" x14ac:dyDescent="0.2">
      <c r="A2167" s="30">
        <v>2164</v>
      </c>
      <c r="B2167" s="31"/>
      <c r="C2167" s="31"/>
      <c r="D2167" s="32"/>
      <c r="E2167" s="104"/>
      <c r="F2167" s="31"/>
      <c r="G2167" s="31"/>
      <c r="H2167" s="33"/>
      <c r="I2167" s="16"/>
      <c r="J2167" s="34"/>
      <c r="K2167" s="34"/>
      <c r="L2167" s="35"/>
      <c r="M2167" s="36"/>
      <c r="N2167" s="37"/>
      <c r="O2167" s="37"/>
      <c r="P2167" s="37"/>
      <c r="Q2167" s="38"/>
      <c r="R2167" s="38"/>
      <c r="S2167" s="37"/>
      <c r="T2167" s="39"/>
      <c r="U2167" s="39"/>
      <c r="V2167" s="40"/>
      <c r="X2167" t="str">
        <f>IF(('1 - Cover page'!$B$9-M2167)&lt;6,"&lt;=5 Days","&gt;5 Days")</f>
        <v>&lt;=5 Days</v>
      </c>
      <c r="Y2167" t="str">
        <f>IF(('1 - Cover page'!$B$9-M2167)=0,"0", IF(('1 - Cover page'!$B$9-M2167)= 1,"1", IF(('1 - Cover page'!$B$9-M2167)= 2,"2", IF(('1 - Cover page'!$B$9-M2167)= 3,"3", IF(('1 - Cover page'!$B$9-M2167)= 4,"4", IF(('1 - Cover page'!$B$9-M2167)= 5,"5", IF(('1 - Cover page'!$B$9-M2167)= 6,"6", IF(('1 - Cover page'!$B$9-M2167)= 7,"7", IF(('1 - Cover page'!$B$9-M2167)= 8,"8", IF(('1 - Cover page'!$B$9-M2167)= 9,"9", IF(('1 - Cover page'!$B$9-M2167)= 10,"10", IF(('1 - Cover page'!$B$9-M2167)= 11,"11", IF(('1 - Cover page'!$B$9-M2167)= 12,"12", IF(('1 - Cover page'!$B$9-M2167)= 13,"13", IF(('1 - Cover page'!$B$9-M2167)= 14,"14", IF(('1 - Cover page'!$B$9-M2167)= 15,"15",  ""))))))))))))))))</f>
        <v>0</v>
      </c>
      <c r="Z2167" t="str">
        <f>IF(('1 - Cover page'!$B$9-I2167)=0,"0", IF(('1 - Cover page'!$B$9-I2167)= 1,"1", IF(('1 - Cover page'!$B$9-I2167)= 2,"2", IF(('1 - Cover page'!$B$9-I2167)= 3,"3", IF(('1 - Cover page'!$B$9-I2167)= 4,"4", IF(('1 - Cover page'!$B$9-I2167)= 5,"5", IF(('1 - Cover page'!$B$9-I2167)= 6,"6", IF(('1 - Cover page'!$B$9-I2167)= 7,"7", IF(('1 - Cover page'!$B$9-I2167)= 8,"8", IF(('1 - Cover page'!$B$9-I2167)= 9,"9", IF(('1 - Cover page'!$B$9-I2167)= 10,"10", IF(('1 - Cover page'!$B$9-I2167)= 11,"11", IF(('1 - Cover page'!$B$9-I2167)= 12,"12", IF(('1 - Cover page'!$B$9-I2167)= 13,"13", IF(('1 - Cover page'!$B$9-I2167)= 14,"14", IF(('1 - Cover page'!$B$9-I2167)= 15,"15",  ""))))))))))))))))</f>
        <v>0</v>
      </c>
      <c r="AA2167" t="e">
        <f>VLOOKUP(E2167,'Age group'!$A$2:$B$7,2,TRUE)</f>
        <v>#N/A</v>
      </c>
    </row>
    <row r="2168" spans="1:27" ht="12.75" x14ac:dyDescent="0.2">
      <c r="A2168" s="30">
        <v>2165</v>
      </c>
      <c r="B2168" s="31"/>
      <c r="C2168" s="31"/>
      <c r="D2168" s="32"/>
      <c r="E2168" s="104"/>
      <c r="F2168" s="31"/>
      <c r="G2168" s="31"/>
      <c r="H2168" s="33"/>
      <c r="I2168" s="16"/>
      <c r="J2168" s="34"/>
      <c r="K2168" s="34"/>
      <c r="L2168" s="35"/>
      <c r="M2168" s="36"/>
      <c r="N2168" s="37"/>
      <c r="O2168" s="37"/>
      <c r="P2168" s="37"/>
      <c r="Q2168" s="38"/>
      <c r="R2168" s="38"/>
      <c r="S2168" s="37"/>
      <c r="T2168" s="39"/>
      <c r="U2168" s="39"/>
      <c r="V2168" s="40"/>
      <c r="X2168" t="str">
        <f>IF(('1 - Cover page'!$B$9-M2168)&lt;6,"&lt;=5 Days","&gt;5 Days")</f>
        <v>&lt;=5 Days</v>
      </c>
      <c r="Y2168" t="str">
        <f>IF(('1 - Cover page'!$B$9-M2168)=0,"0", IF(('1 - Cover page'!$B$9-M2168)= 1,"1", IF(('1 - Cover page'!$B$9-M2168)= 2,"2", IF(('1 - Cover page'!$B$9-M2168)= 3,"3", IF(('1 - Cover page'!$B$9-M2168)= 4,"4", IF(('1 - Cover page'!$B$9-M2168)= 5,"5", IF(('1 - Cover page'!$B$9-M2168)= 6,"6", IF(('1 - Cover page'!$B$9-M2168)= 7,"7", IF(('1 - Cover page'!$B$9-M2168)= 8,"8", IF(('1 - Cover page'!$B$9-M2168)= 9,"9", IF(('1 - Cover page'!$B$9-M2168)= 10,"10", IF(('1 - Cover page'!$B$9-M2168)= 11,"11", IF(('1 - Cover page'!$B$9-M2168)= 12,"12", IF(('1 - Cover page'!$B$9-M2168)= 13,"13", IF(('1 - Cover page'!$B$9-M2168)= 14,"14", IF(('1 - Cover page'!$B$9-M2168)= 15,"15",  ""))))))))))))))))</f>
        <v>0</v>
      </c>
      <c r="Z2168" t="str">
        <f>IF(('1 - Cover page'!$B$9-I2168)=0,"0", IF(('1 - Cover page'!$B$9-I2168)= 1,"1", IF(('1 - Cover page'!$B$9-I2168)= 2,"2", IF(('1 - Cover page'!$B$9-I2168)= 3,"3", IF(('1 - Cover page'!$B$9-I2168)= 4,"4", IF(('1 - Cover page'!$B$9-I2168)= 5,"5", IF(('1 - Cover page'!$B$9-I2168)= 6,"6", IF(('1 - Cover page'!$B$9-I2168)= 7,"7", IF(('1 - Cover page'!$B$9-I2168)= 8,"8", IF(('1 - Cover page'!$B$9-I2168)= 9,"9", IF(('1 - Cover page'!$B$9-I2168)= 10,"10", IF(('1 - Cover page'!$B$9-I2168)= 11,"11", IF(('1 - Cover page'!$B$9-I2168)= 12,"12", IF(('1 - Cover page'!$B$9-I2168)= 13,"13", IF(('1 - Cover page'!$B$9-I2168)= 14,"14", IF(('1 - Cover page'!$B$9-I2168)= 15,"15",  ""))))))))))))))))</f>
        <v>0</v>
      </c>
      <c r="AA2168" t="e">
        <f>VLOOKUP(E2168,'Age group'!$A$2:$B$7,2,TRUE)</f>
        <v>#N/A</v>
      </c>
    </row>
    <row r="2169" spans="1:27" ht="12.75" x14ac:dyDescent="0.2">
      <c r="A2169" s="30">
        <v>2166</v>
      </c>
      <c r="B2169" s="31"/>
      <c r="C2169" s="31"/>
      <c r="D2169" s="32"/>
      <c r="E2169" s="104"/>
      <c r="F2169" s="31"/>
      <c r="G2169" s="31"/>
      <c r="H2169" s="33"/>
      <c r="I2169" s="16"/>
      <c r="J2169" s="34"/>
      <c r="K2169" s="34"/>
      <c r="L2169" s="35"/>
      <c r="M2169" s="36"/>
      <c r="N2169" s="37"/>
      <c r="O2169" s="37"/>
      <c r="P2169" s="37"/>
      <c r="Q2169" s="38"/>
      <c r="R2169" s="38"/>
      <c r="S2169" s="37"/>
      <c r="T2169" s="39"/>
      <c r="U2169" s="39"/>
      <c r="V2169" s="40"/>
      <c r="X2169" t="str">
        <f>IF(('1 - Cover page'!$B$9-M2169)&lt;6,"&lt;=5 Days","&gt;5 Days")</f>
        <v>&lt;=5 Days</v>
      </c>
      <c r="Y2169" t="str">
        <f>IF(('1 - Cover page'!$B$9-M2169)=0,"0", IF(('1 - Cover page'!$B$9-M2169)= 1,"1", IF(('1 - Cover page'!$B$9-M2169)= 2,"2", IF(('1 - Cover page'!$B$9-M2169)= 3,"3", IF(('1 - Cover page'!$B$9-M2169)= 4,"4", IF(('1 - Cover page'!$B$9-M2169)= 5,"5", IF(('1 - Cover page'!$B$9-M2169)= 6,"6", IF(('1 - Cover page'!$B$9-M2169)= 7,"7", IF(('1 - Cover page'!$B$9-M2169)= 8,"8", IF(('1 - Cover page'!$B$9-M2169)= 9,"9", IF(('1 - Cover page'!$B$9-M2169)= 10,"10", IF(('1 - Cover page'!$B$9-M2169)= 11,"11", IF(('1 - Cover page'!$B$9-M2169)= 12,"12", IF(('1 - Cover page'!$B$9-M2169)= 13,"13", IF(('1 - Cover page'!$B$9-M2169)= 14,"14", IF(('1 - Cover page'!$B$9-M2169)= 15,"15",  ""))))))))))))))))</f>
        <v>0</v>
      </c>
      <c r="Z2169" t="str">
        <f>IF(('1 - Cover page'!$B$9-I2169)=0,"0", IF(('1 - Cover page'!$B$9-I2169)= 1,"1", IF(('1 - Cover page'!$B$9-I2169)= 2,"2", IF(('1 - Cover page'!$B$9-I2169)= 3,"3", IF(('1 - Cover page'!$B$9-I2169)= 4,"4", IF(('1 - Cover page'!$B$9-I2169)= 5,"5", IF(('1 - Cover page'!$B$9-I2169)= 6,"6", IF(('1 - Cover page'!$B$9-I2169)= 7,"7", IF(('1 - Cover page'!$B$9-I2169)= 8,"8", IF(('1 - Cover page'!$B$9-I2169)= 9,"9", IF(('1 - Cover page'!$B$9-I2169)= 10,"10", IF(('1 - Cover page'!$B$9-I2169)= 11,"11", IF(('1 - Cover page'!$B$9-I2169)= 12,"12", IF(('1 - Cover page'!$B$9-I2169)= 13,"13", IF(('1 - Cover page'!$B$9-I2169)= 14,"14", IF(('1 - Cover page'!$B$9-I2169)= 15,"15",  ""))))))))))))))))</f>
        <v>0</v>
      </c>
      <c r="AA2169" t="e">
        <f>VLOOKUP(E2169,'Age group'!$A$2:$B$7,2,TRUE)</f>
        <v>#N/A</v>
      </c>
    </row>
    <row r="2170" spans="1:27" ht="12.75" x14ac:dyDescent="0.2">
      <c r="A2170" s="30">
        <v>2167</v>
      </c>
      <c r="B2170" s="31"/>
      <c r="C2170" s="31"/>
      <c r="D2170" s="32"/>
      <c r="E2170" s="104"/>
      <c r="F2170" s="31"/>
      <c r="G2170" s="31"/>
      <c r="H2170" s="33"/>
      <c r="I2170" s="16"/>
      <c r="J2170" s="34"/>
      <c r="K2170" s="34"/>
      <c r="L2170" s="35"/>
      <c r="M2170" s="36"/>
      <c r="N2170" s="37"/>
      <c r="O2170" s="37"/>
      <c r="P2170" s="37"/>
      <c r="Q2170" s="38"/>
      <c r="R2170" s="38"/>
      <c r="S2170" s="37"/>
      <c r="T2170" s="39"/>
      <c r="U2170" s="39"/>
      <c r="V2170" s="40"/>
      <c r="X2170" t="str">
        <f>IF(('1 - Cover page'!$B$9-M2170)&lt;6,"&lt;=5 Days","&gt;5 Days")</f>
        <v>&lt;=5 Days</v>
      </c>
      <c r="Y2170" t="str">
        <f>IF(('1 - Cover page'!$B$9-M2170)=0,"0", IF(('1 - Cover page'!$B$9-M2170)= 1,"1", IF(('1 - Cover page'!$B$9-M2170)= 2,"2", IF(('1 - Cover page'!$B$9-M2170)= 3,"3", IF(('1 - Cover page'!$B$9-M2170)= 4,"4", IF(('1 - Cover page'!$B$9-M2170)= 5,"5", IF(('1 - Cover page'!$B$9-M2170)= 6,"6", IF(('1 - Cover page'!$B$9-M2170)= 7,"7", IF(('1 - Cover page'!$B$9-M2170)= 8,"8", IF(('1 - Cover page'!$B$9-M2170)= 9,"9", IF(('1 - Cover page'!$B$9-M2170)= 10,"10", IF(('1 - Cover page'!$B$9-M2170)= 11,"11", IF(('1 - Cover page'!$B$9-M2170)= 12,"12", IF(('1 - Cover page'!$B$9-M2170)= 13,"13", IF(('1 - Cover page'!$B$9-M2170)= 14,"14", IF(('1 - Cover page'!$B$9-M2170)= 15,"15",  ""))))))))))))))))</f>
        <v>0</v>
      </c>
      <c r="Z2170" t="str">
        <f>IF(('1 - Cover page'!$B$9-I2170)=0,"0", IF(('1 - Cover page'!$B$9-I2170)= 1,"1", IF(('1 - Cover page'!$B$9-I2170)= 2,"2", IF(('1 - Cover page'!$B$9-I2170)= 3,"3", IF(('1 - Cover page'!$B$9-I2170)= 4,"4", IF(('1 - Cover page'!$B$9-I2170)= 5,"5", IF(('1 - Cover page'!$B$9-I2170)= 6,"6", IF(('1 - Cover page'!$B$9-I2170)= 7,"7", IF(('1 - Cover page'!$B$9-I2170)= 8,"8", IF(('1 - Cover page'!$B$9-I2170)= 9,"9", IF(('1 - Cover page'!$B$9-I2170)= 10,"10", IF(('1 - Cover page'!$B$9-I2170)= 11,"11", IF(('1 - Cover page'!$B$9-I2170)= 12,"12", IF(('1 - Cover page'!$B$9-I2170)= 13,"13", IF(('1 - Cover page'!$B$9-I2170)= 14,"14", IF(('1 - Cover page'!$B$9-I2170)= 15,"15",  ""))))))))))))))))</f>
        <v>0</v>
      </c>
      <c r="AA2170" t="e">
        <f>VLOOKUP(E2170,'Age group'!$A$2:$B$7,2,TRUE)</f>
        <v>#N/A</v>
      </c>
    </row>
    <row r="2171" spans="1:27" ht="12.75" x14ac:dyDescent="0.2">
      <c r="A2171" s="30">
        <v>2168</v>
      </c>
      <c r="B2171" s="31"/>
      <c r="C2171" s="31"/>
      <c r="D2171" s="32"/>
      <c r="E2171" s="104"/>
      <c r="F2171" s="31"/>
      <c r="G2171" s="31"/>
      <c r="H2171" s="33"/>
      <c r="I2171" s="16"/>
      <c r="J2171" s="34"/>
      <c r="K2171" s="34"/>
      <c r="L2171" s="35"/>
      <c r="M2171" s="36"/>
      <c r="N2171" s="37"/>
      <c r="O2171" s="37"/>
      <c r="P2171" s="37"/>
      <c r="Q2171" s="38"/>
      <c r="R2171" s="38"/>
      <c r="S2171" s="37"/>
      <c r="T2171" s="39"/>
      <c r="U2171" s="39"/>
      <c r="V2171" s="40"/>
      <c r="X2171" t="str">
        <f>IF(('1 - Cover page'!$B$9-M2171)&lt;6,"&lt;=5 Days","&gt;5 Days")</f>
        <v>&lt;=5 Days</v>
      </c>
      <c r="Y2171" t="str">
        <f>IF(('1 - Cover page'!$B$9-M2171)=0,"0", IF(('1 - Cover page'!$B$9-M2171)= 1,"1", IF(('1 - Cover page'!$B$9-M2171)= 2,"2", IF(('1 - Cover page'!$B$9-M2171)= 3,"3", IF(('1 - Cover page'!$B$9-M2171)= 4,"4", IF(('1 - Cover page'!$B$9-M2171)= 5,"5", IF(('1 - Cover page'!$B$9-M2171)= 6,"6", IF(('1 - Cover page'!$B$9-M2171)= 7,"7", IF(('1 - Cover page'!$B$9-M2171)= 8,"8", IF(('1 - Cover page'!$B$9-M2171)= 9,"9", IF(('1 - Cover page'!$B$9-M2171)= 10,"10", IF(('1 - Cover page'!$B$9-M2171)= 11,"11", IF(('1 - Cover page'!$B$9-M2171)= 12,"12", IF(('1 - Cover page'!$B$9-M2171)= 13,"13", IF(('1 - Cover page'!$B$9-M2171)= 14,"14", IF(('1 - Cover page'!$B$9-M2171)= 15,"15",  ""))))))))))))))))</f>
        <v>0</v>
      </c>
      <c r="Z2171" t="str">
        <f>IF(('1 - Cover page'!$B$9-I2171)=0,"0", IF(('1 - Cover page'!$B$9-I2171)= 1,"1", IF(('1 - Cover page'!$B$9-I2171)= 2,"2", IF(('1 - Cover page'!$B$9-I2171)= 3,"3", IF(('1 - Cover page'!$B$9-I2171)= 4,"4", IF(('1 - Cover page'!$B$9-I2171)= 5,"5", IF(('1 - Cover page'!$B$9-I2171)= 6,"6", IF(('1 - Cover page'!$B$9-I2171)= 7,"7", IF(('1 - Cover page'!$B$9-I2171)= 8,"8", IF(('1 - Cover page'!$B$9-I2171)= 9,"9", IF(('1 - Cover page'!$B$9-I2171)= 10,"10", IF(('1 - Cover page'!$B$9-I2171)= 11,"11", IF(('1 - Cover page'!$B$9-I2171)= 12,"12", IF(('1 - Cover page'!$B$9-I2171)= 13,"13", IF(('1 - Cover page'!$B$9-I2171)= 14,"14", IF(('1 - Cover page'!$B$9-I2171)= 15,"15",  ""))))))))))))))))</f>
        <v>0</v>
      </c>
      <c r="AA2171" t="e">
        <f>VLOOKUP(E2171,'Age group'!$A$2:$B$7,2,TRUE)</f>
        <v>#N/A</v>
      </c>
    </row>
    <row r="2172" spans="1:27" ht="12.75" x14ac:dyDescent="0.2">
      <c r="A2172" s="30">
        <v>2169</v>
      </c>
      <c r="B2172" s="31"/>
      <c r="C2172" s="31"/>
      <c r="D2172" s="32"/>
      <c r="E2172" s="104"/>
      <c r="F2172" s="31"/>
      <c r="G2172" s="31"/>
      <c r="H2172" s="33"/>
      <c r="I2172" s="16"/>
      <c r="J2172" s="34"/>
      <c r="K2172" s="34"/>
      <c r="L2172" s="35"/>
      <c r="M2172" s="36"/>
      <c r="N2172" s="37"/>
      <c r="O2172" s="37"/>
      <c r="P2172" s="37"/>
      <c r="Q2172" s="38"/>
      <c r="R2172" s="38"/>
      <c r="S2172" s="37"/>
      <c r="T2172" s="39"/>
      <c r="U2172" s="39"/>
      <c r="V2172" s="40"/>
      <c r="X2172" t="str">
        <f>IF(('1 - Cover page'!$B$9-M2172)&lt;6,"&lt;=5 Days","&gt;5 Days")</f>
        <v>&lt;=5 Days</v>
      </c>
      <c r="Y2172" t="str">
        <f>IF(('1 - Cover page'!$B$9-M2172)=0,"0", IF(('1 - Cover page'!$B$9-M2172)= 1,"1", IF(('1 - Cover page'!$B$9-M2172)= 2,"2", IF(('1 - Cover page'!$B$9-M2172)= 3,"3", IF(('1 - Cover page'!$B$9-M2172)= 4,"4", IF(('1 - Cover page'!$B$9-M2172)= 5,"5", IF(('1 - Cover page'!$B$9-M2172)= 6,"6", IF(('1 - Cover page'!$B$9-M2172)= 7,"7", IF(('1 - Cover page'!$B$9-M2172)= 8,"8", IF(('1 - Cover page'!$B$9-M2172)= 9,"9", IF(('1 - Cover page'!$B$9-M2172)= 10,"10", IF(('1 - Cover page'!$B$9-M2172)= 11,"11", IF(('1 - Cover page'!$B$9-M2172)= 12,"12", IF(('1 - Cover page'!$B$9-M2172)= 13,"13", IF(('1 - Cover page'!$B$9-M2172)= 14,"14", IF(('1 - Cover page'!$B$9-M2172)= 15,"15",  ""))))))))))))))))</f>
        <v>0</v>
      </c>
      <c r="Z2172" t="str">
        <f>IF(('1 - Cover page'!$B$9-I2172)=0,"0", IF(('1 - Cover page'!$B$9-I2172)= 1,"1", IF(('1 - Cover page'!$B$9-I2172)= 2,"2", IF(('1 - Cover page'!$B$9-I2172)= 3,"3", IF(('1 - Cover page'!$B$9-I2172)= 4,"4", IF(('1 - Cover page'!$B$9-I2172)= 5,"5", IF(('1 - Cover page'!$B$9-I2172)= 6,"6", IF(('1 - Cover page'!$B$9-I2172)= 7,"7", IF(('1 - Cover page'!$B$9-I2172)= 8,"8", IF(('1 - Cover page'!$B$9-I2172)= 9,"9", IF(('1 - Cover page'!$B$9-I2172)= 10,"10", IF(('1 - Cover page'!$B$9-I2172)= 11,"11", IF(('1 - Cover page'!$B$9-I2172)= 12,"12", IF(('1 - Cover page'!$B$9-I2172)= 13,"13", IF(('1 - Cover page'!$B$9-I2172)= 14,"14", IF(('1 - Cover page'!$B$9-I2172)= 15,"15",  ""))))))))))))))))</f>
        <v>0</v>
      </c>
      <c r="AA2172" t="e">
        <f>VLOOKUP(E2172,'Age group'!$A$2:$B$7,2,TRUE)</f>
        <v>#N/A</v>
      </c>
    </row>
    <row r="2173" spans="1:27" ht="12.75" x14ac:dyDescent="0.2">
      <c r="A2173" s="30">
        <v>2170</v>
      </c>
      <c r="B2173" s="31"/>
      <c r="C2173" s="31"/>
      <c r="D2173" s="32"/>
      <c r="E2173" s="104"/>
      <c r="F2173" s="31"/>
      <c r="G2173" s="31"/>
      <c r="H2173" s="33"/>
      <c r="I2173" s="16"/>
      <c r="J2173" s="34"/>
      <c r="K2173" s="34"/>
      <c r="L2173" s="35"/>
      <c r="M2173" s="36"/>
      <c r="N2173" s="37"/>
      <c r="O2173" s="37"/>
      <c r="P2173" s="37"/>
      <c r="Q2173" s="38"/>
      <c r="R2173" s="38"/>
      <c r="S2173" s="37"/>
      <c r="T2173" s="39"/>
      <c r="U2173" s="39"/>
      <c r="V2173" s="40"/>
      <c r="X2173" t="str">
        <f>IF(('1 - Cover page'!$B$9-M2173)&lt;6,"&lt;=5 Days","&gt;5 Days")</f>
        <v>&lt;=5 Days</v>
      </c>
      <c r="Y2173" t="str">
        <f>IF(('1 - Cover page'!$B$9-M2173)=0,"0", IF(('1 - Cover page'!$B$9-M2173)= 1,"1", IF(('1 - Cover page'!$B$9-M2173)= 2,"2", IF(('1 - Cover page'!$B$9-M2173)= 3,"3", IF(('1 - Cover page'!$B$9-M2173)= 4,"4", IF(('1 - Cover page'!$B$9-M2173)= 5,"5", IF(('1 - Cover page'!$B$9-M2173)= 6,"6", IF(('1 - Cover page'!$B$9-M2173)= 7,"7", IF(('1 - Cover page'!$B$9-M2173)= 8,"8", IF(('1 - Cover page'!$B$9-M2173)= 9,"9", IF(('1 - Cover page'!$B$9-M2173)= 10,"10", IF(('1 - Cover page'!$B$9-M2173)= 11,"11", IF(('1 - Cover page'!$B$9-M2173)= 12,"12", IF(('1 - Cover page'!$B$9-M2173)= 13,"13", IF(('1 - Cover page'!$B$9-M2173)= 14,"14", IF(('1 - Cover page'!$B$9-M2173)= 15,"15",  ""))))))))))))))))</f>
        <v>0</v>
      </c>
      <c r="Z2173" t="str">
        <f>IF(('1 - Cover page'!$B$9-I2173)=0,"0", IF(('1 - Cover page'!$B$9-I2173)= 1,"1", IF(('1 - Cover page'!$B$9-I2173)= 2,"2", IF(('1 - Cover page'!$B$9-I2173)= 3,"3", IF(('1 - Cover page'!$B$9-I2173)= 4,"4", IF(('1 - Cover page'!$B$9-I2173)= 5,"5", IF(('1 - Cover page'!$B$9-I2173)= 6,"6", IF(('1 - Cover page'!$B$9-I2173)= 7,"7", IF(('1 - Cover page'!$B$9-I2173)= 8,"8", IF(('1 - Cover page'!$B$9-I2173)= 9,"9", IF(('1 - Cover page'!$B$9-I2173)= 10,"10", IF(('1 - Cover page'!$B$9-I2173)= 11,"11", IF(('1 - Cover page'!$B$9-I2173)= 12,"12", IF(('1 - Cover page'!$B$9-I2173)= 13,"13", IF(('1 - Cover page'!$B$9-I2173)= 14,"14", IF(('1 - Cover page'!$B$9-I2173)= 15,"15",  ""))))))))))))))))</f>
        <v>0</v>
      </c>
      <c r="AA2173" t="e">
        <f>VLOOKUP(E2173,'Age group'!$A$2:$B$7,2,TRUE)</f>
        <v>#N/A</v>
      </c>
    </row>
    <row r="2174" spans="1:27" ht="12.75" x14ac:dyDescent="0.2">
      <c r="A2174" s="30">
        <v>2171</v>
      </c>
      <c r="B2174" s="31"/>
      <c r="C2174" s="31"/>
      <c r="D2174" s="32"/>
      <c r="E2174" s="104"/>
      <c r="F2174" s="31"/>
      <c r="G2174" s="31"/>
      <c r="H2174" s="33"/>
      <c r="I2174" s="16"/>
      <c r="J2174" s="34"/>
      <c r="K2174" s="34"/>
      <c r="L2174" s="35"/>
      <c r="M2174" s="36"/>
      <c r="N2174" s="37"/>
      <c r="O2174" s="37"/>
      <c r="P2174" s="37"/>
      <c r="Q2174" s="38"/>
      <c r="R2174" s="38"/>
      <c r="S2174" s="37"/>
      <c r="T2174" s="39"/>
      <c r="U2174" s="39"/>
      <c r="V2174" s="40"/>
      <c r="X2174" t="str">
        <f>IF(('1 - Cover page'!$B$9-M2174)&lt;6,"&lt;=5 Days","&gt;5 Days")</f>
        <v>&lt;=5 Days</v>
      </c>
      <c r="Y2174" t="str">
        <f>IF(('1 - Cover page'!$B$9-M2174)=0,"0", IF(('1 - Cover page'!$B$9-M2174)= 1,"1", IF(('1 - Cover page'!$B$9-M2174)= 2,"2", IF(('1 - Cover page'!$B$9-M2174)= 3,"3", IF(('1 - Cover page'!$B$9-M2174)= 4,"4", IF(('1 - Cover page'!$B$9-M2174)= 5,"5", IF(('1 - Cover page'!$B$9-M2174)= 6,"6", IF(('1 - Cover page'!$B$9-M2174)= 7,"7", IF(('1 - Cover page'!$B$9-M2174)= 8,"8", IF(('1 - Cover page'!$B$9-M2174)= 9,"9", IF(('1 - Cover page'!$B$9-M2174)= 10,"10", IF(('1 - Cover page'!$B$9-M2174)= 11,"11", IF(('1 - Cover page'!$B$9-M2174)= 12,"12", IF(('1 - Cover page'!$B$9-M2174)= 13,"13", IF(('1 - Cover page'!$B$9-M2174)= 14,"14", IF(('1 - Cover page'!$B$9-M2174)= 15,"15",  ""))))))))))))))))</f>
        <v>0</v>
      </c>
      <c r="Z2174" t="str">
        <f>IF(('1 - Cover page'!$B$9-I2174)=0,"0", IF(('1 - Cover page'!$B$9-I2174)= 1,"1", IF(('1 - Cover page'!$B$9-I2174)= 2,"2", IF(('1 - Cover page'!$B$9-I2174)= 3,"3", IF(('1 - Cover page'!$B$9-I2174)= 4,"4", IF(('1 - Cover page'!$B$9-I2174)= 5,"5", IF(('1 - Cover page'!$B$9-I2174)= 6,"6", IF(('1 - Cover page'!$B$9-I2174)= 7,"7", IF(('1 - Cover page'!$B$9-I2174)= 8,"8", IF(('1 - Cover page'!$B$9-I2174)= 9,"9", IF(('1 - Cover page'!$B$9-I2174)= 10,"10", IF(('1 - Cover page'!$B$9-I2174)= 11,"11", IF(('1 - Cover page'!$B$9-I2174)= 12,"12", IF(('1 - Cover page'!$B$9-I2174)= 13,"13", IF(('1 - Cover page'!$B$9-I2174)= 14,"14", IF(('1 - Cover page'!$B$9-I2174)= 15,"15",  ""))))))))))))))))</f>
        <v>0</v>
      </c>
      <c r="AA2174" t="e">
        <f>VLOOKUP(E2174,'Age group'!$A$2:$B$7,2,TRUE)</f>
        <v>#N/A</v>
      </c>
    </row>
    <row r="2175" spans="1:27" ht="12.75" x14ac:dyDescent="0.2">
      <c r="A2175" s="30">
        <v>2172</v>
      </c>
      <c r="B2175" s="31"/>
      <c r="C2175" s="31"/>
      <c r="D2175" s="32"/>
      <c r="E2175" s="104"/>
      <c r="F2175" s="31"/>
      <c r="G2175" s="31"/>
      <c r="H2175" s="33"/>
      <c r="I2175" s="16"/>
      <c r="J2175" s="34"/>
      <c r="K2175" s="34"/>
      <c r="L2175" s="35"/>
      <c r="M2175" s="36"/>
      <c r="N2175" s="37"/>
      <c r="O2175" s="37"/>
      <c r="P2175" s="37"/>
      <c r="Q2175" s="38"/>
      <c r="R2175" s="38"/>
      <c r="S2175" s="37"/>
      <c r="T2175" s="39"/>
      <c r="U2175" s="39"/>
      <c r="V2175" s="40"/>
      <c r="X2175" t="str">
        <f>IF(('1 - Cover page'!$B$9-M2175)&lt;6,"&lt;=5 Days","&gt;5 Days")</f>
        <v>&lt;=5 Days</v>
      </c>
      <c r="Y2175" t="str">
        <f>IF(('1 - Cover page'!$B$9-M2175)=0,"0", IF(('1 - Cover page'!$B$9-M2175)= 1,"1", IF(('1 - Cover page'!$B$9-M2175)= 2,"2", IF(('1 - Cover page'!$B$9-M2175)= 3,"3", IF(('1 - Cover page'!$B$9-M2175)= 4,"4", IF(('1 - Cover page'!$B$9-M2175)= 5,"5", IF(('1 - Cover page'!$B$9-M2175)= 6,"6", IF(('1 - Cover page'!$B$9-M2175)= 7,"7", IF(('1 - Cover page'!$B$9-M2175)= 8,"8", IF(('1 - Cover page'!$B$9-M2175)= 9,"9", IF(('1 - Cover page'!$B$9-M2175)= 10,"10", IF(('1 - Cover page'!$B$9-M2175)= 11,"11", IF(('1 - Cover page'!$B$9-M2175)= 12,"12", IF(('1 - Cover page'!$B$9-M2175)= 13,"13", IF(('1 - Cover page'!$B$9-M2175)= 14,"14", IF(('1 - Cover page'!$B$9-M2175)= 15,"15",  ""))))))))))))))))</f>
        <v>0</v>
      </c>
      <c r="Z2175" t="str">
        <f>IF(('1 - Cover page'!$B$9-I2175)=0,"0", IF(('1 - Cover page'!$B$9-I2175)= 1,"1", IF(('1 - Cover page'!$B$9-I2175)= 2,"2", IF(('1 - Cover page'!$B$9-I2175)= 3,"3", IF(('1 - Cover page'!$B$9-I2175)= 4,"4", IF(('1 - Cover page'!$B$9-I2175)= 5,"5", IF(('1 - Cover page'!$B$9-I2175)= 6,"6", IF(('1 - Cover page'!$B$9-I2175)= 7,"7", IF(('1 - Cover page'!$B$9-I2175)= 8,"8", IF(('1 - Cover page'!$B$9-I2175)= 9,"9", IF(('1 - Cover page'!$B$9-I2175)= 10,"10", IF(('1 - Cover page'!$B$9-I2175)= 11,"11", IF(('1 - Cover page'!$B$9-I2175)= 12,"12", IF(('1 - Cover page'!$B$9-I2175)= 13,"13", IF(('1 - Cover page'!$B$9-I2175)= 14,"14", IF(('1 - Cover page'!$B$9-I2175)= 15,"15",  ""))))))))))))))))</f>
        <v>0</v>
      </c>
      <c r="AA2175" t="e">
        <f>VLOOKUP(E2175,'Age group'!$A$2:$B$7,2,TRUE)</f>
        <v>#N/A</v>
      </c>
    </row>
    <row r="2176" spans="1:27" ht="12.75" x14ac:dyDescent="0.2">
      <c r="A2176" s="30">
        <v>2173</v>
      </c>
      <c r="B2176" s="31"/>
      <c r="C2176" s="31"/>
      <c r="D2176" s="32"/>
      <c r="E2176" s="104"/>
      <c r="F2176" s="31"/>
      <c r="G2176" s="31"/>
      <c r="H2176" s="33"/>
      <c r="I2176" s="16"/>
      <c r="J2176" s="34"/>
      <c r="K2176" s="34"/>
      <c r="L2176" s="35"/>
      <c r="M2176" s="36"/>
      <c r="N2176" s="37"/>
      <c r="O2176" s="37"/>
      <c r="P2176" s="37"/>
      <c r="Q2176" s="38"/>
      <c r="R2176" s="38"/>
      <c r="S2176" s="37"/>
      <c r="T2176" s="39"/>
      <c r="U2176" s="39"/>
      <c r="V2176" s="40"/>
      <c r="X2176" t="str">
        <f>IF(('1 - Cover page'!$B$9-M2176)&lt;6,"&lt;=5 Days","&gt;5 Days")</f>
        <v>&lt;=5 Days</v>
      </c>
      <c r="Y2176" t="str">
        <f>IF(('1 - Cover page'!$B$9-M2176)=0,"0", IF(('1 - Cover page'!$B$9-M2176)= 1,"1", IF(('1 - Cover page'!$B$9-M2176)= 2,"2", IF(('1 - Cover page'!$B$9-M2176)= 3,"3", IF(('1 - Cover page'!$B$9-M2176)= 4,"4", IF(('1 - Cover page'!$B$9-M2176)= 5,"5", IF(('1 - Cover page'!$B$9-M2176)= 6,"6", IF(('1 - Cover page'!$B$9-M2176)= 7,"7", IF(('1 - Cover page'!$B$9-M2176)= 8,"8", IF(('1 - Cover page'!$B$9-M2176)= 9,"9", IF(('1 - Cover page'!$B$9-M2176)= 10,"10", IF(('1 - Cover page'!$B$9-M2176)= 11,"11", IF(('1 - Cover page'!$B$9-M2176)= 12,"12", IF(('1 - Cover page'!$B$9-M2176)= 13,"13", IF(('1 - Cover page'!$B$9-M2176)= 14,"14", IF(('1 - Cover page'!$B$9-M2176)= 15,"15",  ""))))))))))))))))</f>
        <v>0</v>
      </c>
      <c r="Z2176" t="str">
        <f>IF(('1 - Cover page'!$B$9-I2176)=0,"0", IF(('1 - Cover page'!$B$9-I2176)= 1,"1", IF(('1 - Cover page'!$B$9-I2176)= 2,"2", IF(('1 - Cover page'!$B$9-I2176)= 3,"3", IF(('1 - Cover page'!$B$9-I2176)= 4,"4", IF(('1 - Cover page'!$B$9-I2176)= 5,"5", IF(('1 - Cover page'!$B$9-I2176)= 6,"6", IF(('1 - Cover page'!$B$9-I2176)= 7,"7", IF(('1 - Cover page'!$B$9-I2176)= 8,"8", IF(('1 - Cover page'!$B$9-I2176)= 9,"9", IF(('1 - Cover page'!$B$9-I2176)= 10,"10", IF(('1 - Cover page'!$B$9-I2176)= 11,"11", IF(('1 - Cover page'!$B$9-I2176)= 12,"12", IF(('1 - Cover page'!$B$9-I2176)= 13,"13", IF(('1 - Cover page'!$B$9-I2176)= 14,"14", IF(('1 - Cover page'!$B$9-I2176)= 15,"15",  ""))))))))))))))))</f>
        <v>0</v>
      </c>
      <c r="AA2176" t="e">
        <f>VLOOKUP(E2176,'Age group'!$A$2:$B$7,2,TRUE)</f>
        <v>#N/A</v>
      </c>
    </row>
    <row r="2177" spans="1:27" ht="12.75" x14ac:dyDescent="0.2">
      <c r="A2177" s="30">
        <v>2174</v>
      </c>
      <c r="B2177" s="31"/>
      <c r="C2177" s="31"/>
      <c r="D2177" s="32"/>
      <c r="E2177" s="104"/>
      <c r="F2177" s="31"/>
      <c r="G2177" s="31"/>
      <c r="H2177" s="33"/>
      <c r="I2177" s="16"/>
      <c r="J2177" s="34"/>
      <c r="K2177" s="34"/>
      <c r="L2177" s="35"/>
      <c r="M2177" s="36"/>
      <c r="N2177" s="37"/>
      <c r="O2177" s="37"/>
      <c r="P2177" s="37"/>
      <c r="Q2177" s="38"/>
      <c r="R2177" s="38"/>
      <c r="S2177" s="37"/>
      <c r="T2177" s="39"/>
      <c r="U2177" s="39"/>
      <c r="V2177" s="40"/>
      <c r="X2177" t="str">
        <f>IF(('1 - Cover page'!$B$9-M2177)&lt;6,"&lt;=5 Days","&gt;5 Days")</f>
        <v>&lt;=5 Days</v>
      </c>
      <c r="Y2177" t="str">
        <f>IF(('1 - Cover page'!$B$9-M2177)=0,"0", IF(('1 - Cover page'!$B$9-M2177)= 1,"1", IF(('1 - Cover page'!$B$9-M2177)= 2,"2", IF(('1 - Cover page'!$B$9-M2177)= 3,"3", IF(('1 - Cover page'!$B$9-M2177)= 4,"4", IF(('1 - Cover page'!$B$9-M2177)= 5,"5", IF(('1 - Cover page'!$B$9-M2177)= 6,"6", IF(('1 - Cover page'!$B$9-M2177)= 7,"7", IF(('1 - Cover page'!$B$9-M2177)= 8,"8", IF(('1 - Cover page'!$B$9-M2177)= 9,"9", IF(('1 - Cover page'!$B$9-M2177)= 10,"10", IF(('1 - Cover page'!$B$9-M2177)= 11,"11", IF(('1 - Cover page'!$B$9-M2177)= 12,"12", IF(('1 - Cover page'!$B$9-M2177)= 13,"13", IF(('1 - Cover page'!$B$9-M2177)= 14,"14", IF(('1 - Cover page'!$B$9-M2177)= 15,"15",  ""))))))))))))))))</f>
        <v>0</v>
      </c>
      <c r="Z2177" t="str">
        <f>IF(('1 - Cover page'!$B$9-I2177)=0,"0", IF(('1 - Cover page'!$B$9-I2177)= 1,"1", IF(('1 - Cover page'!$B$9-I2177)= 2,"2", IF(('1 - Cover page'!$B$9-I2177)= 3,"3", IF(('1 - Cover page'!$B$9-I2177)= 4,"4", IF(('1 - Cover page'!$B$9-I2177)= 5,"5", IF(('1 - Cover page'!$B$9-I2177)= 6,"6", IF(('1 - Cover page'!$B$9-I2177)= 7,"7", IF(('1 - Cover page'!$B$9-I2177)= 8,"8", IF(('1 - Cover page'!$B$9-I2177)= 9,"9", IF(('1 - Cover page'!$B$9-I2177)= 10,"10", IF(('1 - Cover page'!$B$9-I2177)= 11,"11", IF(('1 - Cover page'!$B$9-I2177)= 12,"12", IF(('1 - Cover page'!$B$9-I2177)= 13,"13", IF(('1 - Cover page'!$B$9-I2177)= 14,"14", IF(('1 - Cover page'!$B$9-I2177)= 15,"15",  ""))))))))))))))))</f>
        <v>0</v>
      </c>
      <c r="AA2177" t="e">
        <f>VLOOKUP(E2177,'Age group'!$A$2:$B$7,2,TRUE)</f>
        <v>#N/A</v>
      </c>
    </row>
    <row r="2178" spans="1:27" ht="12.75" x14ac:dyDescent="0.2">
      <c r="A2178" s="30">
        <v>2175</v>
      </c>
      <c r="B2178" s="31"/>
      <c r="C2178" s="31"/>
      <c r="D2178" s="32"/>
      <c r="E2178" s="104"/>
      <c r="F2178" s="31"/>
      <c r="G2178" s="31"/>
      <c r="H2178" s="33"/>
      <c r="I2178" s="16"/>
      <c r="J2178" s="34"/>
      <c r="K2178" s="34"/>
      <c r="L2178" s="35"/>
      <c r="M2178" s="36"/>
      <c r="N2178" s="37"/>
      <c r="O2178" s="37"/>
      <c r="P2178" s="37"/>
      <c r="Q2178" s="38"/>
      <c r="R2178" s="38"/>
      <c r="S2178" s="37"/>
      <c r="T2178" s="39"/>
      <c r="U2178" s="39"/>
      <c r="V2178" s="40"/>
      <c r="X2178" t="str">
        <f>IF(('1 - Cover page'!$B$9-M2178)&lt;6,"&lt;=5 Days","&gt;5 Days")</f>
        <v>&lt;=5 Days</v>
      </c>
      <c r="Y2178" t="str">
        <f>IF(('1 - Cover page'!$B$9-M2178)=0,"0", IF(('1 - Cover page'!$B$9-M2178)= 1,"1", IF(('1 - Cover page'!$B$9-M2178)= 2,"2", IF(('1 - Cover page'!$B$9-M2178)= 3,"3", IF(('1 - Cover page'!$B$9-M2178)= 4,"4", IF(('1 - Cover page'!$B$9-M2178)= 5,"5", IF(('1 - Cover page'!$B$9-M2178)= 6,"6", IF(('1 - Cover page'!$B$9-M2178)= 7,"7", IF(('1 - Cover page'!$B$9-M2178)= 8,"8", IF(('1 - Cover page'!$B$9-M2178)= 9,"9", IF(('1 - Cover page'!$B$9-M2178)= 10,"10", IF(('1 - Cover page'!$B$9-M2178)= 11,"11", IF(('1 - Cover page'!$B$9-M2178)= 12,"12", IF(('1 - Cover page'!$B$9-M2178)= 13,"13", IF(('1 - Cover page'!$B$9-M2178)= 14,"14", IF(('1 - Cover page'!$B$9-M2178)= 15,"15",  ""))))))))))))))))</f>
        <v>0</v>
      </c>
      <c r="Z2178" t="str">
        <f>IF(('1 - Cover page'!$B$9-I2178)=0,"0", IF(('1 - Cover page'!$B$9-I2178)= 1,"1", IF(('1 - Cover page'!$B$9-I2178)= 2,"2", IF(('1 - Cover page'!$B$9-I2178)= 3,"3", IF(('1 - Cover page'!$B$9-I2178)= 4,"4", IF(('1 - Cover page'!$B$9-I2178)= 5,"5", IF(('1 - Cover page'!$B$9-I2178)= 6,"6", IF(('1 - Cover page'!$B$9-I2178)= 7,"7", IF(('1 - Cover page'!$B$9-I2178)= 8,"8", IF(('1 - Cover page'!$B$9-I2178)= 9,"9", IF(('1 - Cover page'!$B$9-I2178)= 10,"10", IF(('1 - Cover page'!$B$9-I2178)= 11,"11", IF(('1 - Cover page'!$B$9-I2178)= 12,"12", IF(('1 - Cover page'!$B$9-I2178)= 13,"13", IF(('1 - Cover page'!$B$9-I2178)= 14,"14", IF(('1 - Cover page'!$B$9-I2178)= 15,"15",  ""))))))))))))))))</f>
        <v>0</v>
      </c>
      <c r="AA2178" t="e">
        <f>VLOOKUP(E2178,'Age group'!$A$2:$B$7,2,TRUE)</f>
        <v>#N/A</v>
      </c>
    </row>
    <row r="2179" spans="1:27" ht="12.75" x14ac:dyDescent="0.2">
      <c r="A2179" s="30">
        <v>2176</v>
      </c>
      <c r="B2179" s="31"/>
      <c r="C2179" s="31"/>
      <c r="D2179" s="32"/>
      <c r="E2179" s="104"/>
      <c r="F2179" s="31"/>
      <c r="G2179" s="31"/>
      <c r="H2179" s="33"/>
      <c r="I2179" s="16"/>
      <c r="J2179" s="34"/>
      <c r="K2179" s="34"/>
      <c r="L2179" s="35"/>
      <c r="M2179" s="36"/>
      <c r="N2179" s="37"/>
      <c r="O2179" s="37"/>
      <c r="P2179" s="37"/>
      <c r="Q2179" s="38"/>
      <c r="R2179" s="38"/>
      <c r="S2179" s="37"/>
      <c r="T2179" s="39"/>
      <c r="U2179" s="39"/>
      <c r="V2179" s="40"/>
      <c r="X2179" t="str">
        <f>IF(('1 - Cover page'!$B$9-M2179)&lt;6,"&lt;=5 Days","&gt;5 Days")</f>
        <v>&lt;=5 Days</v>
      </c>
      <c r="Y2179" t="str">
        <f>IF(('1 - Cover page'!$B$9-M2179)=0,"0", IF(('1 - Cover page'!$B$9-M2179)= 1,"1", IF(('1 - Cover page'!$B$9-M2179)= 2,"2", IF(('1 - Cover page'!$B$9-M2179)= 3,"3", IF(('1 - Cover page'!$B$9-M2179)= 4,"4", IF(('1 - Cover page'!$B$9-M2179)= 5,"5", IF(('1 - Cover page'!$B$9-M2179)= 6,"6", IF(('1 - Cover page'!$B$9-M2179)= 7,"7", IF(('1 - Cover page'!$B$9-M2179)= 8,"8", IF(('1 - Cover page'!$B$9-M2179)= 9,"9", IF(('1 - Cover page'!$B$9-M2179)= 10,"10", IF(('1 - Cover page'!$B$9-M2179)= 11,"11", IF(('1 - Cover page'!$B$9-M2179)= 12,"12", IF(('1 - Cover page'!$B$9-M2179)= 13,"13", IF(('1 - Cover page'!$B$9-M2179)= 14,"14", IF(('1 - Cover page'!$B$9-M2179)= 15,"15",  ""))))))))))))))))</f>
        <v>0</v>
      </c>
      <c r="Z2179" t="str">
        <f>IF(('1 - Cover page'!$B$9-I2179)=0,"0", IF(('1 - Cover page'!$B$9-I2179)= 1,"1", IF(('1 - Cover page'!$B$9-I2179)= 2,"2", IF(('1 - Cover page'!$B$9-I2179)= 3,"3", IF(('1 - Cover page'!$B$9-I2179)= 4,"4", IF(('1 - Cover page'!$B$9-I2179)= 5,"5", IF(('1 - Cover page'!$B$9-I2179)= 6,"6", IF(('1 - Cover page'!$B$9-I2179)= 7,"7", IF(('1 - Cover page'!$B$9-I2179)= 8,"8", IF(('1 - Cover page'!$B$9-I2179)= 9,"9", IF(('1 - Cover page'!$B$9-I2179)= 10,"10", IF(('1 - Cover page'!$B$9-I2179)= 11,"11", IF(('1 - Cover page'!$B$9-I2179)= 12,"12", IF(('1 - Cover page'!$B$9-I2179)= 13,"13", IF(('1 - Cover page'!$B$9-I2179)= 14,"14", IF(('1 - Cover page'!$B$9-I2179)= 15,"15",  ""))))))))))))))))</f>
        <v>0</v>
      </c>
      <c r="AA2179" t="e">
        <f>VLOOKUP(E2179,'Age group'!$A$2:$B$7,2,TRUE)</f>
        <v>#N/A</v>
      </c>
    </row>
    <row r="2180" spans="1:27" ht="12.75" x14ac:dyDescent="0.2">
      <c r="A2180" s="30">
        <v>2177</v>
      </c>
      <c r="B2180" s="31"/>
      <c r="C2180" s="31"/>
      <c r="D2180" s="32"/>
      <c r="E2180" s="104"/>
      <c r="F2180" s="31"/>
      <c r="G2180" s="31"/>
      <c r="H2180" s="33"/>
      <c r="I2180" s="16"/>
      <c r="J2180" s="34"/>
      <c r="K2180" s="34"/>
      <c r="L2180" s="35"/>
      <c r="M2180" s="36"/>
      <c r="N2180" s="37"/>
      <c r="O2180" s="37"/>
      <c r="P2180" s="37"/>
      <c r="Q2180" s="38"/>
      <c r="R2180" s="38"/>
      <c r="S2180" s="37"/>
      <c r="T2180" s="39"/>
      <c r="U2180" s="39"/>
      <c r="V2180" s="40"/>
      <c r="X2180" t="str">
        <f>IF(('1 - Cover page'!$B$9-M2180)&lt;6,"&lt;=5 Days","&gt;5 Days")</f>
        <v>&lt;=5 Days</v>
      </c>
      <c r="Y2180" t="str">
        <f>IF(('1 - Cover page'!$B$9-M2180)=0,"0", IF(('1 - Cover page'!$B$9-M2180)= 1,"1", IF(('1 - Cover page'!$B$9-M2180)= 2,"2", IF(('1 - Cover page'!$B$9-M2180)= 3,"3", IF(('1 - Cover page'!$B$9-M2180)= 4,"4", IF(('1 - Cover page'!$B$9-M2180)= 5,"5", IF(('1 - Cover page'!$B$9-M2180)= 6,"6", IF(('1 - Cover page'!$B$9-M2180)= 7,"7", IF(('1 - Cover page'!$B$9-M2180)= 8,"8", IF(('1 - Cover page'!$B$9-M2180)= 9,"9", IF(('1 - Cover page'!$B$9-M2180)= 10,"10", IF(('1 - Cover page'!$B$9-M2180)= 11,"11", IF(('1 - Cover page'!$B$9-M2180)= 12,"12", IF(('1 - Cover page'!$B$9-M2180)= 13,"13", IF(('1 - Cover page'!$B$9-M2180)= 14,"14", IF(('1 - Cover page'!$B$9-M2180)= 15,"15",  ""))))))))))))))))</f>
        <v>0</v>
      </c>
      <c r="Z2180" t="str">
        <f>IF(('1 - Cover page'!$B$9-I2180)=0,"0", IF(('1 - Cover page'!$B$9-I2180)= 1,"1", IF(('1 - Cover page'!$B$9-I2180)= 2,"2", IF(('1 - Cover page'!$B$9-I2180)= 3,"3", IF(('1 - Cover page'!$B$9-I2180)= 4,"4", IF(('1 - Cover page'!$B$9-I2180)= 5,"5", IF(('1 - Cover page'!$B$9-I2180)= 6,"6", IF(('1 - Cover page'!$B$9-I2180)= 7,"7", IF(('1 - Cover page'!$B$9-I2180)= 8,"8", IF(('1 - Cover page'!$B$9-I2180)= 9,"9", IF(('1 - Cover page'!$B$9-I2180)= 10,"10", IF(('1 - Cover page'!$B$9-I2180)= 11,"11", IF(('1 - Cover page'!$B$9-I2180)= 12,"12", IF(('1 - Cover page'!$B$9-I2180)= 13,"13", IF(('1 - Cover page'!$B$9-I2180)= 14,"14", IF(('1 - Cover page'!$B$9-I2180)= 15,"15",  ""))))))))))))))))</f>
        <v>0</v>
      </c>
      <c r="AA2180" t="e">
        <f>VLOOKUP(E2180,'Age group'!$A$2:$B$7,2,TRUE)</f>
        <v>#N/A</v>
      </c>
    </row>
    <row r="2181" spans="1:27" ht="12.75" x14ac:dyDescent="0.2">
      <c r="A2181" s="30">
        <v>2178</v>
      </c>
      <c r="B2181" s="31"/>
      <c r="C2181" s="31"/>
      <c r="D2181" s="32"/>
      <c r="E2181" s="104"/>
      <c r="F2181" s="31"/>
      <c r="G2181" s="31"/>
      <c r="H2181" s="33"/>
      <c r="I2181" s="16"/>
      <c r="J2181" s="34"/>
      <c r="K2181" s="34"/>
      <c r="L2181" s="35"/>
      <c r="M2181" s="36"/>
      <c r="N2181" s="37"/>
      <c r="O2181" s="37"/>
      <c r="P2181" s="37"/>
      <c r="Q2181" s="38"/>
      <c r="R2181" s="38"/>
      <c r="S2181" s="37"/>
      <c r="T2181" s="39"/>
      <c r="U2181" s="39"/>
      <c r="V2181" s="40"/>
      <c r="X2181" t="str">
        <f>IF(('1 - Cover page'!$B$9-M2181)&lt;6,"&lt;=5 Days","&gt;5 Days")</f>
        <v>&lt;=5 Days</v>
      </c>
      <c r="Y2181" t="str">
        <f>IF(('1 - Cover page'!$B$9-M2181)=0,"0", IF(('1 - Cover page'!$B$9-M2181)= 1,"1", IF(('1 - Cover page'!$B$9-M2181)= 2,"2", IF(('1 - Cover page'!$B$9-M2181)= 3,"3", IF(('1 - Cover page'!$B$9-M2181)= 4,"4", IF(('1 - Cover page'!$B$9-M2181)= 5,"5", IF(('1 - Cover page'!$B$9-M2181)= 6,"6", IF(('1 - Cover page'!$B$9-M2181)= 7,"7", IF(('1 - Cover page'!$B$9-M2181)= 8,"8", IF(('1 - Cover page'!$B$9-M2181)= 9,"9", IF(('1 - Cover page'!$B$9-M2181)= 10,"10", IF(('1 - Cover page'!$B$9-M2181)= 11,"11", IF(('1 - Cover page'!$B$9-M2181)= 12,"12", IF(('1 - Cover page'!$B$9-M2181)= 13,"13", IF(('1 - Cover page'!$B$9-M2181)= 14,"14", IF(('1 - Cover page'!$B$9-M2181)= 15,"15",  ""))))))))))))))))</f>
        <v>0</v>
      </c>
      <c r="Z2181" t="str">
        <f>IF(('1 - Cover page'!$B$9-I2181)=0,"0", IF(('1 - Cover page'!$B$9-I2181)= 1,"1", IF(('1 - Cover page'!$B$9-I2181)= 2,"2", IF(('1 - Cover page'!$B$9-I2181)= 3,"3", IF(('1 - Cover page'!$B$9-I2181)= 4,"4", IF(('1 - Cover page'!$B$9-I2181)= 5,"5", IF(('1 - Cover page'!$B$9-I2181)= 6,"6", IF(('1 - Cover page'!$B$9-I2181)= 7,"7", IF(('1 - Cover page'!$B$9-I2181)= 8,"8", IF(('1 - Cover page'!$B$9-I2181)= 9,"9", IF(('1 - Cover page'!$B$9-I2181)= 10,"10", IF(('1 - Cover page'!$B$9-I2181)= 11,"11", IF(('1 - Cover page'!$B$9-I2181)= 12,"12", IF(('1 - Cover page'!$B$9-I2181)= 13,"13", IF(('1 - Cover page'!$B$9-I2181)= 14,"14", IF(('1 - Cover page'!$B$9-I2181)= 15,"15",  ""))))))))))))))))</f>
        <v>0</v>
      </c>
      <c r="AA2181" t="e">
        <f>VLOOKUP(E2181,'Age group'!$A$2:$B$7,2,TRUE)</f>
        <v>#N/A</v>
      </c>
    </row>
    <row r="2182" spans="1:27" ht="12.75" x14ac:dyDescent="0.2">
      <c r="A2182" s="30">
        <v>2179</v>
      </c>
      <c r="B2182" s="31"/>
      <c r="C2182" s="31"/>
      <c r="D2182" s="32"/>
      <c r="E2182" s="104"/>
      <c r="F2182" s="31"/>
      <c r="G2182" s="31"/>
      <c r="H2182" s="33"/>
      <c r="I2182" s="16"/>
      <c r="J2182" s="34"/>
      <c r="K2182" s="34"/>
      <c r="L2182" s="35"/>
      <c r="M2182" s="36"/>
      <c r="N2182" s="37"/>
      <c r="O2182" s="37"/>
      <c r="P2182" s="37"/>
      <c r="Q2182" s="38"/>
      <c r="R2182" s="38"/>
      <c r="S2182" s="37"/>
      <c r="T2182" s="39"/>
      <c r="U2182" s="39"/>
      <c r="V2182" s="40"/>
      <c r="X2182" t="str">
        <f>IF(('1 - Cover page'!$B$9-M2182)&lt;6,"&lt;=5 Days","&gt;5 Days")</f>
        <v>&lt;=5 Days</v>
      </c>
      <c r="Y2182" t="str">
        <f>IF(('1 - Cover page'!$B$9-M2182)=0,"0", IF(('1 - Cover page'!$B$9-M2182)= 1,"1", IF(('1 - Cover page'!$B$9-M2182)= 2,"2", IF(('1 - Cover page'!$B$9-M2182)= 3,"3", IF(('1 - Cover page'!$B$9-M2182)= 4,"4", IF(('1 - Cover page'!$B$9-M2182)= 5,"5", IF(('1 - Cover page'!$B$9-M2182)= 6,"6", IF(('1 - Cover page'!$B$9-M2182)= 7,"7", IF(('1 - Cover page'!$B$9-M2182)= 8,"8", IF(('1 - Cover page'!$B$9-M2182)= 9,"9", IF(('1 - Cover page'!$B$9-M2182)= 10,"10", IF(('1 - Cover page'!$B$9-M2182)= 11,"11", IF(('1 - Cover page'!$B$9-M2182)= 12,"12", IF(('1 - Cover page'!$B$9-M2182)= 13,"13", IF(('1 - Cover page'!$B$9-M2182)= 14,"14", IF(('1 - Cover page'!$B$9-M2182)= 15,"15",  ""))))))))))))))))</f>
        <v>0</v>
      </c>
      <c r="Z2182" t="str">
        <f>IF(('1 - Cover page'!$B$9-I2182)=0,"0", IF(('1 - Cover page'!$B$9-I2182)= 1,"1", IF(('1 - Cover page'!$B$9-I2182)= 2,"2", IF(('1 - Cover page'!$B$9-I2182)= 3,"3", IF(('1 - Cover page'!$B$9-I2182)= 4,"4", IF(('1 - Cover page'!$B$9-I2182)= 5,"5", IF(('1 - Cover page'!$B$9-I2182)= 6,"6", IF(('1 - Cover page'!$B$9-I2182)= 7,"7", IF(('1 - Cover page'!$B$9-I2182)= 8,"8", IF(('1 - Cover page'!$B$9-I2182)= 9,"9", IF(('1 - Cover page'!$B$9-I2182)= 10,"10", IF(('1 - Cover page'!$B$9-I2182)= 11,"11", IF(('1 - Cover page'!$B$9-I2182)= 12,"12", IF(('1 - Cover page'!$B$9-I2182)= 13,"13", IF(('1 - Cover page'!$B$9-I2182)= 14,"14", IF(('1 - Cover page'!$B$9-I2182)= 15,"15",  ""))))))))))))))))</f>
        <v>0</v>
      </c>
      <c r="AA2182" t="e">
        <f>VLOOKUP(E2182,'Age group'!$A$2:$B$7,2,TRUE)</f>
        <v>#N/A</v>
      </c>
    </row>
    <row r="2183" spans="1:27" ht="12.75" x14ac:dyDescent="0.2">
      <c r="A2183" s="30">
        <v>2180</v>
      </c>
      <c r="B2183" s="31"/>
      <c r="C2183" s="31"/>
      <c r="D2183" s="32"/>
      <c r="E2183" s="104"/>
      <c r="F2183" s="31"/>
      <c r="G2183" s="31"/>
      <c r="H2183" s="33"/>
      <c r="I2183" s="16"/>
      <c r="J2183" s="34"/>
      <c r="K2183" s="34"/>
      <c r="L2183" s="35"/>
      <c r="M2183" s="36"/>
      <c r="N2183" s="37"/>
      <c r="O2183" s="37"/>
      <c r="P2183" s="37"/>
      <c r="Q2183" s="38"/>
      <c r="R2183" s="38"/>
      <c r="S2183" s="37"/>
      <c r="T2183" s="39"/>
      <c r="U2183" s="39"/>
      <c r="V2183" s="40"/>
      <c r="X2183" t="str">
        <f>IF(('1 - Cover page'!$B$9-M2183)&lt;6,"&lt;=5 Days","&gt;5 Days")</f>
        <v>&lt;=5 Days</v>
      </c>
      <c r="Y2183" t="str">
        <f>IF(('1 - Cover page'!$B$9-M2183)=0,"0", IF(('1 - Cover page'!$B$9-M2183)= 1,"1", IF(('1 - Cover page'!$B$9-M2183)= 2,"2", IF(('1 - Cover page'!$B$9-M2183)= 3,"3", IF(('1 - Cover page'!$B$9-M2183)= 4,"4", IF(('1 - Cover page'!$B$9-M2183)= 5,"5", IF(('1 - Cover page'!$B$9-M2183)= 6,"6", IF(('1 - Cover page'!$B$9-M2183)= 7,"7", IF(('1 - Cover page'!$B$9-M2183)= 8,"8", IF(('1 - Cover page'!$B$9-M2183)= 9,"9", IF(('1 - Cover page'!$B$9-M2183)= 10,"10", IF(('1 - Cover page'!$B$9-M2183)= 11,"11", IF(('1 - Cover page'!$B$9-M2183)= 12,"12", IF(('1 - Cover page'!$B$9-M2183)= 13,"13", IF(('1 - Cover page'!$B$9-M2183)= 14,"14", IF(('1 - Cover page'!$B$9-M2183)= 15,"15",  ""))))))))))))))))</f>
        <v>0</v>
      </c>
      <c r="Z2183" t="str">
        <f>IF(('1 - Cover page'!$B$9-I2183)=0,"0", IF(('1 - Cover page'!$B$9-I2183)= 1,"1", IF(('1 - Cover page'!$B$9-I2183)= 2,"2", IF(('1 - Cover page'!$B$9-I2183)= 3,"3", IF(('1 - Cover page'!$B$9-I2183)= 4,"4", IF(('1 - Cover page'!$B$9-I2183)= 5,"5", IF(('1 - Cover page'!$B$9-I2183)= 6,"6", IF(('1 - Cover page'!$B$9-I2183)= 7,"7", IF(('1 - Cover page'!$B$9-I2183)= 8,"8", IF(('1 - Cover page'!$B$9-I2183)= 9,"9", IF(('1 - Cover page'!$B$9-I2183)= 10,"10", IF(('1 - Cover page'!$B$9-I2183)= 11,"11", IF(('1 - Cover page'!$B$9-I2183)= 12,"12", IF(('1 - Cover page'!$B$9-I2183)= 13,"13", IF(('1 - Cover page'!$B$9-I2183)= 14,"14", IF(('1 - Cover page'!$B$9-I2183)= 15,"15",  ""))))))))))))))))</f>
        <v>0</v>
      </c>
      <c r="AA2183" t="e">
        <f>VLOOKUP(E2183,'Age group'!$A$2:$B$7,2,TRUE)</f>
        <v>#N/A</v>
      </c>
    </row>
    <row r="2184" spans="1:27" ht="12.75" x14ac:dyDescent="0.2">
      <c r="A2184" s="30">
        <v>2181</v>
      </c>
      <c r="B2184" s="31"/>
      <c r="C2184" s="31"/>
      <c r="D2184" s="32"/>
      <c r="E2184" s="104"/>
      <c r="F2184" s="31"/>
      <c r="G2184" s="31"/>
      <c r="H2184" s="33"/>
      <c r="I2184" s="16"/>
      <c r="J2184" s="34"/>
      <c r="K2184" s="34"/>
      <c r="L2184" s="35"/>
      <c r="M2184" s="36"/>
      <c r="N2184" s="37"/>
      <c r="O2184" s="37"/>
      <c r="P2184" s="37"/>
      <c r="Q2184" s="38"/>
      <c r="R2184" s="38"/>
      <c r="S2184" s="37"/>
      <c r="T2184" s="39"/>
      <c r="U2184" s="39"/>
      <c r="V2184" s="40"/>
      <c r="X2184" t="str">
        <f>IF(('1 - Cover page'!$B$9-M2184)&lt;6,"&lt;=5 Days","&gt;5 Days")</f>
        <v>&lt;=5 Days</v>
      </c>
      <c r="Y2184" t="str">
        <f>IF(('1 - Cover page'!$B$9-M2184)=0,"0", IF(('1 - Cover page'!$B$9-M2184)= 1,"1", IF(('1 - Cover page'!$B$9-M2184)= 2,"2", IF(('1 - Cover page'!$B$9-M2184)= 3,"3", IF(('1 - Cover page'!$B$9-M2184)= 4,"4", IF(('1 - Cover page'!$B$9-M2184)= 5,"5", IF(('1 - Cover page'!$B$9-M2184)= 6,"6", IF(('1 - Cover page'!$B$9-M2184)= 7,"7", IF(('1 - Cover page'!$B$9-M2184)= 8,"8", IF(('1 - Cover page'!$B$9-M2184)= 9,"9", IF(('1 - Cover page'!$B$9-M2184)= 10,"10", IF(('1 - Cover page'!$B$9-M2184)= 11,"11", IF(('1 - Cover page'!$B$9-M2184)= 12,"12", IF(('1 - Cover page'!$B$9-M2184)= 13,"13", IF(('1 - Cover page'!$B$9-M2184)= 14,"14", IF(('1 - Cover page'!$B$9-M2184)= 15,"15",  ""))))))))))))))))</f>
        <v>0</v>
      </c>
      <c r="Z2184" t="str">
        <f>IF(('1 - Cover page'!$B$9-I2184)=0,"0", IF(('1 - Cover page'!$B$9-I2184)= 1,"1", IF(('1 - Cover page'!$B$9-I2184)= 2,"2", IF(('1 - Cover page'!$B$9-I2184)= 3,"3", IF(('1 - Cover page'!$B$9-I2184)= 4,"4", IF(('1 - Cover page'!$B$9-I2184)= 5,"5", IF(('1 - Cover page'!$B$9-I2184)= 6,"6", IF(('1 - Cover page'!$B$9-I2184)= 7,"7", IF(('1 - Cover page'!$B$9-I2184)= 8,"8", IF(('1 - Cover page'!$B$9-I2184)= 9,"9", IF(('1 - Cover page'!$B$9-I2184)= 10,"10", IF(('1 - Cover page'!$B$9-I2184)= 11,"11", IF(('1 - Cover page'!$B$9-I2184)= 12,"12", IF(('1 - Cover page'!$B$9-I2184)= 13,"13", IF(('1 - Cover page'!$B$9-I2184)= 14,"14", IF(('1 - Cover page'!$B$9-I2184)= 15,"15",  ""))))))))))))))))</f>
        <v>0</v>
      </c>
      <c r="AA2184" t="e">
        <f>VLOOKUP(E2184,'Age group'!$A$2:$B$7,2,TRUE)</f>
        <v>#N/A</v>
      </c>
    </row>
    <row r="2185" spans="1:27" ht="12.75" x14ac:dyDescent="0.2">
      <c r="A2185" s="30">
        <v>2182</v>
      </c>
      <c r="B2185" s="31"/>
      <c r="C2185" s="31"/>
      <c r="D2185" s="32"/>
      <c r="E2185" s="104"/>
      <c r="F2185" s="31"/>
      <c r="G2185" s="31"/>
      <c r="H2185" s="33"/>
      <c r="I2185" s="16"/>
      <c r="J2185" s="34"/>
      <c r="K2185" s="34"/>
      <c r="L2185" s="35"/>
      <c r="M2185" s="36"/>
      <c r="N2185" s="37"/>
      <c r="O2185" s="37"/>
      <c r="P2185" s="37"/>
      <c r="Q2185" s="38"/>
      <c r="R2185" s="38"/>
      <c r="S2185" s="37"/>
      <c r="T2185" s="39"/>
      <c r="U2185" s="39"/>
      <c r="V2185" s="40"/>
      <c r="X2185" t="str">
        <f>IF(('1 - Cover page'!$B$9-M2185)&lt;6,"&lt;=5 Days","&gt;5 Days")</f>
        <v>&lt;=5 Days</v>
      </c>
      <c r="Y2185" t="str">
        <f>IF(('1 - Cover page'!$B$9-M2185)=0,"0", IF(('1 - Cover page'!$B$9-M2185)= 1,"1", IF(('1 - Cover page'!$B$9-M2185)= 2,"2", IF(('1 - Cover page'!$B$9-M2185)= 3,"3", IF(('1 - Cover page'!$B$9-M2185)= 4,"4", IF(('1 - Cover page'!$B$9-M2185)= 5,"5", IF(('1 - Cover page'!$B$9-M2185)= 6,"6", IF(('1 - Cover page'!$B$9-M2185)= 7,"7", IF(('1 - Cover page'!$B$9-M2185)= 8,"8", IF(('1 - Cover page'!$B$9-M2185)= 9,"9", IF(('1 - Cover page'!$B$9-M2185)= 10,"10", IF(('1 - Cover page'!$B$9-M2185)= 11,"11", IF(('1 - Cover page'!$B$9-M2185)= 12,"12", IF(('1 - Cover page'!$B$9-M2185)= 13,"13", IF(('1 - Cover page'!$B$9-M2185)= 14,"14", IF(('1 - Cover page'!$B$9-M2185)= 15,"15",  ""))))))))))))))))</f>
        <v>0</v>
      </c>
      <c r="Z2185" t="str">
        <f>IF(('1 - Cover page'!$B$9-I2185)=0,"0", IF(('1 - Cover page'!$B$9-I2185)= 1,"1", IF(('1 - Cover page'!$B$9-I2185)= 2,"2", IF(('1 - Cover page'!$B$9-I2185)= 3,"3", IF(('1 - Cover page'!$B$9-I2185)= 4,"4", IF(('1 - Cover page'!$B$9-I2185)= 5,"5", IF(('1 - Cover page'!$B$9-I2185)= 6,"6", IF(('1 - Cover page'!$B$9-I2185)= 7,"7", IF(('1 - Cover page'!$B$9-I2185)= 8,"8", IF(('1 - Cover page'!$B$9-I2185)= 9,"9", IF(('1 - Cover page'!$B$9-I2185)= 10,"10", IF(('1 - Cover page'!$B$9-I2185)= 11,"11", IF(('1 - Cover page'!$B$9-I2185)= 12,"12", IF(('1 - Cover page'!$B$9-I2185)= 13,"13", IF(('1 - Cover page'!$B$9-I2185)= 14,"14", IF(('1 - Cover page'!$B$9-I2185)= 15,"15",  ""))))))))))))))))</f>
        <v>0</v>
      </c>
      <c r="AA2185" t="e">
        <f>VLOOKUP(E2185,'Age group'!$A$2:$B$7,2,TRUE)</f>
        <v>#N/A</v>
      </c>
    </row>
    <row r="2186" spans="1:27" ht="12.75" x14ac:dyDescent="0.2">
      <c r="A2186" s="30">
        <v>2183</v>
      </c>
      <c r="B2186" s="31"/>
      <c r="C2186" s="31"/>
      <c r="D2186" s="32"/>
      <c r="E2186" s="104"/>
      <c r="F2186" s="31"/>
      <c r="G2186" s="31"/>
      <c r="H2186" s="33"/>
      <c r="I2186" s="16"/>
      <c r="J2186" s="34"/>
      <c r="K2186" s="34"/>
      <c r="L2186" s="35"/>
      <c r="M2186" s="36"/>
      <c r="N2186" s="37"/>
      <c r="O2186" s="37"/>
      <c r="P2186" s="37"/>
      <c r="Q2186" s="38"/>
      <c r="R2186" s="38"/>
      <c r="S2186" s="37"/>
      <c r="T2186" s="39"/>
      <c r="U2186" s="39"/>
      <c r="V2186" s="40"/>
      <c r="X2186" t="str">
        <f>IF(('1 - Cover page'!$B$9-M2186)&lt;6,"&lt;=5 Days","&gt;5 Days")</f>
        <v>&lt;=5 Days</v>
      </c>
      <c r="Y2186" t="str">
        <f>IF(('1 - Cover page'!$B$9-M2186)=0,"0", IF(('1 - Cover page'!$B$9-M2186)= 1,"1", IF(('1 - Cover page'!$B$9-M2186)= 2,"2", IF(('1 - Cover page'!$B$9-M2186)= 3,"3", IF(('1 - Cover page'!$B$9-M2186)= 4,"4", IF(('1 - Cover page'!$B$9-M2186)= 5,"5", IF(('1 - Cover page'!$B$9-M2186)= 6,"6", IF(('1 - Cover page'!$B$9-M2186)= 7,"7", IF(('1 - Cover page'!$B$9-M2186)= 8,"8", IF(('1 - Cover page'!$B$9-M2186)= 9,"9", IF(('1 - Cover page'!$B$9-M2186)= 10,"10", IF(('1 - Cover page'!$B$9-M2186)= 11,"11", IF(('1 - Cover page'!$B$9-M2186)= 12,"12", IF(('1 - Cover page'!$B$9-M2186)= 13,"13", IF(('1 - Cover page'!$B$9-M2186)= 14,"14", IF(('1 - Cover page'!$B$9-M2186)= 15,"15",  ""))))))))))))))))</f>
        <v>0</v>
      </c>
      <c r="Z2186" t="str">
        <f>IF(('1 - Cover page'!$B$9-I2186)=0,"0", IF(('1 - Cover page'!$B$9-I2186)= 1,"1", IF(('1 - Cover page'!$B$9-I2186)= 2,"2", IF(('1 - Cover page'!$B$9-I2186)= 3,"3", IF(('1 - Cover page'!$B$9-I2186)= 4,"4", IF(('1 - Cover page'!$B$9-I2186)= 5,"5", IF(('1 - Cover page'!$B$9-I2186)= 6,"6", IF(('1 - Cover page'!$B$9-I2186)= 7,"7", IF(('1 - Cover page'!$B$9-I2186)= 8,"8", IF(('1 - Cover page'!$B$9-I2186)= 9,"9", IF(('1 - Cover page'!$B$9-I2186)= 10,"10", IF(('1 - Cover page'!$B$9-I2186)= 11,"11", IF(('1 - Cover page'!$B$9-I2186)= 12,"12", IF(('1 - Cover page'!$B$9-I2186)= 13,"13", IF(('1 - Cover page'!$B$9-I2186)= 14,"14", IF(('1 - Cover page'!$B$9-I2186)= 15,"15",  ""))))))))))))))))</f>
        <v>0</v>
      </c>
      <c r="AA2186" t="e">
        <f>VLOOKUP(E2186,'Age group'!$A$2:$B$7,2,TRUE)</f>
        <v>#N/A</v>
      </c>
    </row>
    <row r="2187" spans="1:27" ht="12.75" x14ac:dyDescent="0.2">
      <c r="A2187" s="30">
        <v>2184</v>
      </c>
      <c r="B2187" s="31"/>
      <c r="C2187" s="31"/>
      <c r="D2187" s="32"/>
      <c r="E2187" s="104"/>
      <c r="F2187" s="31"/>
      <c r="G2187" s="31"/>
      <c r="H2187" s="33"/>
      <c r="I2187" s="16"/>
      <c r="J2187" s="34"/>
      <c r="K2187" s="34"/>
      <c r="L2187" s="35"/>
      <c r="M2187" s="36"/>
      <c r="N2187" s="37"/>
      <c r="O2187" s="37"/>
      <c r="P2187" s="37"/>
      <c r="Q2187" s="38"/>
      <c r="R2187" s="38"/>
      <c r="S2187" s="37"/>
      <c r="T2187" s="39"/>
      <c r="U2187" s="39"/>
      <c r="V2187" s="40"/>
      <c r="X2187" t="str">
        <f>IF(('1 - Cover page'!$B$9-M2187)&lt;6,"&lt;=5 Days","&gt;5 Days")</f>
        <v>&lt;=5 Days</v>
      </c>
      <c r="Y2187" t="str">
        <f>IF(('1 - Cover page'!$B$9-M2187)=0,"0", IF(('1 - Cover page'!$B$9-M2187)= 1,"1", IF(('1 - Cover page'!$B$9-M2187)= 2,"2", IF(('1 - Cover page'!$B$9-M2187)= 3,"3", IF(('1 - Cover page'!$B$9-M2187)= 4,"4", IF(('1 - Cover page'!$B$9-M2187)= 5,"5", IF(('1 - Cover page'!$B$9-M2187)= 6,"6", IF(('1 - Cover page'!$B$9-M2187)= 7,"7", IF(('1 - Cover page'!$B$9-M2187)= 8,"8", IF(('1 - Cover page'!$B$9-M2187)= 9,"9", IF(('1 - Cover page'!$B$9-M2187)= 10,"10", IF(('1 - Cover page'!$B$9-M2187)= 11,"11", IF(('1 - Cover page'!$B$9-M2187)= 12,"12", IF(('1 - Cover page'!$B$9-M2187)= 13,"13", IF(('1 - Cover page'!$B$9-M2187)= 14,"14", IF(('1 - Cover page'!$B$9-M2187)= 15,"15",  ""))))))))))))))))</f>
        <v>0</v>
      </c>
      <c r="Z2187" t="str">
        <f>IF(('1 - Cover page'!$B$9-I2187)=0,"0", IF(('1 - Cover page'!$B$9-I2187)= 1,"1", IF(('1 - Cover page'!$B$9-I2187)= 2,"2", IF(('1 - Cover page'!$B$9-I2187)= 3,"3", IF(('1 - Cover page'!$B$9-I2187)= 4,"4", IF(('1 - Cover page'!$B$9-I2187)= 5,"5", IF(('1 - Cover page'!$B$9-I2187)= 6,"6", IF(('1 - Cover page'!$B$9-I2187)= 7,"7", IF(('1 - Cover page'!$B$9-I2187)= 8,"8", IF(('1 - Cover page'!$B$9-I2187)= 9,"9", IF(('1 - Cover page'!$B$9-I2187)= 10,"10", IF(('1 - Cover page'!$B$9-I2187)= 11,"11", IF(('1 - Cover page'!$B$9-I2187)= 12,"12", IF(('1 - Cover page'!$B$9-I2187)= 13,"13", IF(('1 - Cover page'!$B$9-I2187)= 14,"14", IF(('1 - Cover page'!$B$9-I2187)= 15,"15",  ""))))))))))))))))</f>
        <v>0</v>
      </c>
      <c r="AA2187" t="e">
        <f>VLOOKUP(E2187,'Age group'!$A$2:$B$7,2,TRUE)</f>
        <v>#N/A</v>
      </c>
    </row>
    <row r="2188" spans="1:27" ht="12.75" x14ac:dyDescent="0.2">
      <c r="A2188" s="30">
        <v>2185</v>
      </c>
      <c r="B2188" s="31"/>
      <c r="C2188" s="31"/>
      <c r="D2188" s="32"/>
      <c r="E2188" s="104"/>
      <c r="F2188" s="31"/>
      <c r="G2188" s="31"/>
      <c r="H2188" s="33"/>
      <c r="I2188" s="16"/>
      <c r="J2188" s="34"/>
      <c r="K2188" s="34"/>
      <c r="L2188" s="35"/>
      <c r="M2188" s="36"/>
      <c r="N2188" s="37"/>
      <c r="O2188" s="37"/>
      <c r="P2188" s="37"/>
      <c r="Q2188" s="38"/>
      <c r="R2188" s="38"/>
      <c r="S2188" s="37"/>
      <c r="T2188" s="39"/>
      <c r="U2188" s="39"/>
      <c r="V2188" s="40"/>
      <c r="X2188" t="str">
        <f>IF(('1 - Cover page'!$B$9-M2188)&lt;6,"&lt;=5 Days","&gt;5 Days")</f>
        <v>&lt;=5 Days</v>
      </c>
      <c r="Y2188" t="str">
        <f>IF(('1 - Cover page'!$B$9-M2188)=0,"0", IF(('1 - Cover page'!$B$9-M2188)= 1,"1", IF(('1 - Cover page'!$B$9-M2188)= 2,"2", IF(('1 - Cover page'!$B$9-M2188)= 3,"3", IF(('1 - Cover page'!$B$9-M2188)= 4,"4", IF(('1 - Cover page'!$B$9-M2188)= 5,"5", IF(('1 - Cover page'!$B$9-M2188)= 6,"6", IF(('1 - Cover page'!$B$9-M2188)= 7,"7", IF(('1 - Cover page'!$B$9-M2188)= 8,"8", IF(('1 - Cover page'!$B$9-M2188)= 9,"9", IF(('1 - Cover page'!$B$9-M2188)= 10,"10", IF(('1 - Cover page'!$B$9-M2188)= 11,"11", IF(('1 - Cover page'!$B$9-M2188)= 12,"12", IF(('1 - Cover page'!$B$9-M2188)= 13,"13", IF(('1 - Cover page'!$B$9-M2188)= 14,"14", IF(('1 - Cover page'!$B$9-M2188)= 15,"15",  ""))))))))))))))))</f>
        <v>0</v>
      </c>
      <c r="Z2188" t="str">
        <f>IF(('1 - Cover page'!$B$9-I2188)=0,"0", IF(('1 - Cover page'!$B$9-I2188)= 1,"1", IF(('1 - Cover page'!$B$9-I2188)= 2,"2", IF(('1 - Cover page'!$B$9-I2188)= 3,"3", IF(('1 - Cover page'!$B$9-I2188)= 4,"4", IF(('1 - Cover page'!$B$9-I2188)= 5,"5", IF(('1 - Cover page'!$B$9-I2188)= 6,"6", IF(('1 - Cover page'!$B$9-I2188)= 7,"7", IF(('1 - Cover page'!$B$9-I2188)= 8,"8", IF(('1 - Cover page'!$B$9-I2188)= 9,"9", IF(('1 - Cover page'!$B$9-I2188)= 10,"10", IF(('1 - Cover page'!$B$9-I2188)= 11,"11", IF(('1 - Cover page'!$B$9-I2188)= 12,"12", IF(('1 - Cover page'!$B$9-I2188)= 13,"13", IF(('1 - Cover page'!$B$9-I2188)= 14,"14", IF(('1 - Cover page'!$B$9-I2188)= 15,"15",  ""))))))))))))))))</f>
        <v>0</v>
      </c>
      <c r="AA2188" t="e">
        <f>VLOOKUP(E2188,'Age group'!$A$2:$B$7,2,TRUE)</f>
        <v>#N/A</v>
      </c>
    </row>
    <row r="2189" spans="1:27" ht="12.75" x14ac:dyDescent="0.2">
      <c r="A2189" s="30">
        <v>2186</v>
      </c>
      <c r="B2189" s="31"/>
      <c r="C2189" s="31"/>
      <c r="D2189" s="32"/>
      <c r="E2189" s="104"/>
      <c r="F2189" s="31"/>
      <c r="G2189" s="31"/>
      <c r="H2189" s="33"/>
      <c r="I2189" s="16"/>
      <c r="J2189" s="34"/>
      <c r="K2189" s="34"/>
      <c r="L2189" s="35"/>
      <c r="M2189" s="36"/>
      <c r="N2189" s="37"/>
      <c r="O2189" s="37"/>
      <c r="P2189" s="37"/>
      <c r="Q2189" s="38"/>
      <c r="R2189" s="38"/>
      <c r="S2189" s="37"/>
      <c r="T2189" s="39"/>
      <c r="U2189" s="39"/>
      <c r="V2189" s="40"/>
      <c r="X2189" t="str">
        <f>IF(('1 - Cover page'!$B$9-M2189)&lt;6,"&lt;=5 Days","&gt;5 Days")</f>
        <v>&lt;=5 Days</v>
      </c>
      <c r="Y2189" t="str">
        <f>IF(('1 - Cover page'!$B$9-M2189)=0,"0", IF(('1 - Cover page'!$B$9-M2189)= 1,"1", IF(('1 - Cover page'!$B$9-M2189)= 2,"2", IF(('1 - Cover page'!$B$9-M2189)= 3,"3", IF(('1 - Cover page'!$B$9-M2189)= 4,"4", IF(('1 - Cover page'!$B$9-M2189)= 5,"5", IF(('1 - Cover page'!$B$9-M2189)= 6,"6", IF(('1 - Cover page'!$B$9-M2189)= 7,"7", IF(('1 - Cover page'!$B$9-M2189)= 8,"8", IF(('1 - Cover page'!$B$9-M2189)= 9,"9", IF(('1 - Cover page'!$B$9-M2189)= 10,"10", IF(('1 - Cover page'!$B$9-M2189)= 11,"11", IF(('1 - Cover page'!$B$9-M2189)= 12,"12", IF(('1 - Cover page'!$B$9-M2189)= 13,"13", IF(('1 - Cover page'!$B$9-M2189)= 14,"14", IF(('1 - Cover page'!$B$9-M2189)= 15,"15",  ""))))))))))))))))</f>
        <v>0</v>
      </c>
      <c r="Z2189" t="str">
        <f>IF(('1 - Cover page'!$B$9-I2189)=0,"0", IF(('1 - Cover page'!$B$9-I2189)= 1,"1", IF(('1 - Cover page'!$B$9-I2189)= 2,"2", IF(('1 - Cover page'!$B$9-I2189)= 3,"3", IF(('1 - Cover page'!$B$9-I2189)= 4,"4", IF(('1 - Cover page'!$B$9-I2189)= 5,"5", IF(('1 - Cover page'!$B$9-I2189)= 6,"6", IF(('1 - Cover page'!$B$9-I2189)= 7,"7", IF(('1 - Cover page'!$B$9-I2189)= 8,"8", IF(('1 - Cover page'!$B$9-I2189)= 9,"9", IF(('1 - Cover page'!$B$9-I2189)= 10,"10", IF(('1 - Cover page'!$B$9-I2189)= 11,"11", IF(('1 - Cover page'!$B$9-I2189)= 12,"12", IF(('1 - Cover page'!$B$9-I2189)= 13,"13", IF(('1 - Cover page'!$B$9-I2189)= 14,"14", IF(('1 - Cover page'!$B$9-I2189)= 15,"15",  ""))))))))))))))))</f>
        <v>0</v>
      </c>
      <c r="AA2189" t="e">
        <f>VLOOKUP(E2189,'Age group'!$A$2:$B$7,2,TRUE)</f>
        <v>#N/A</v>
      </c>
    </row>
    <row r="2190" spans="1:27" ht="12.75" x14ac:dyDescent="0.2">
      <c r="A2190" s="30">
        <v>2187</v>
      </c>
      <c r="B2190" s="31"/>
      <c r="C2190" s="31"/>
      <c r="D2190" s="32"/>
      <c r="E2190" s="104"/>
      <c r="F2190" s="31"/>
      <c r="G2190" s="31"/>
      <c r="H2190" s="33"/>
      <c r="I2190" s="16"/>
      <c r="J2190" s="34"/>
      <c r="K2190" s="34"/>
      <c r="L2190" s="35"/>
      <c r="M2190" s="36"/>
      <c r="N2190" s="37"/>
      <c r="O2190" s="37"/>
      <c r="P2190" s="37"/>
      <c r="Q2190" s="38"/>
      <c r="R2190" s="38"/>
      <c r="S2190" s="37"/>
      <c r="T2190" s="39"/>
      <c r="U2190" s="39"/>
      <c r="V2190" s="40"/>
      <c r="X2190" t="str">
        <f>IF(('1 - Cover page'!$B$9-M2190)&lt;6,"&lt;=5 Days","&gt;5 Days")</f>
        <v>&lt;=5 Days</v>
      </c>
      <c r="Y2190" t="str">
        <f>IF(('1 - Cover page'!$B$9-M2190)=0,"0", IF(('1 - Cover page'!$B$9-M2190)= 1,"1", IF(('1 - Cover page'!$B$9-M2190)= 2,"2", IF(('1 - Cover page'!$B$9-M2190)= 3,"3", IF(('1 - Cover page'!$B$9-M2190)= 4,"4", IF(('1 - Cover page'!$B$9-M2190)= 5,"5", IF(('1 - Cover page'!$B$9-M2190)= 6,"6", IF(('1 - Cover page'!$B$9-M2190)= 7,"7", IF(('1 - Cover page'!$B$9-M2190)= 8,"8", IF(('1 - Cover page'!$B$9-M2190)= 9,"9", IF(('1 - Cover page'!$B$9-M2190)= 10,"10", IF(('1 - Cover page'!$B$9-M2190)= 11,"11", IF(('1 - Cover page'!$B$9-M2190)= 12,"12", IF(('1 - Cover page'!$B$9-M2190)= 13,"13", IF(('1 - Cover page'!$B$9-M2190)= 14,"14", IF(('1 - Cover page'!$B$9-M2190)= 15,"15",  ""))))))))))))))))</f>
        <v>0</v>
      </c>
      <c r="Z2190" t="str">
        <f>IF(('1 - Cover page'!$B$9-I2190)=0,"0", IF(('1 - Cover page'!$B$9-I2190)= 1,"1", IF(('1 - Cover page'!$B$9-I2190)= 2,"2", IF(('1 - Cover page'!$B$9-I2190)= 3,"3", IF(('1 - Cover page'!$B$9-I2190)= 4,"4", IF(('1 - Cover page'!$B$9-I2190)= 5,"5", IF(('1 - Cover page'!$B$9-I2190)= 6,"6", IF(('1 - Cover page'!$B$9-I2190)= 7,"7", IF(('1 - Cover page'!$B$9-I2190)= 8,"8", IF(('1 - Cover page'!$B$9-I2190)= 9,"9", IF(('1 - Cover page'!$B$9-I2190)= 10,"10", IF(('1 - Cover page'!$B$9-I2190)= 11,"11", IF(('1 - Cover page'!$B$9-I2190)= 12,"12", IF(('1 - Cover page'!$B$9-I2190)= 13,"13", IF(('1 - Cover page'!$B$9-I2190)= 14,"14", IF(('1 - Cover page'!$B$9-I2190)= 15,"15",  ""))))))))))))))))</f>
        <v>0</v>
      </c>
      <c r="AA2190" t="e">
        <f>VLOOKUP(E2190,'Age group'!$A$2:$B$7,2,TRUE)</f>
        <v>#N/A</v>
      </c>
    </row>
    <row r="2191" spans="1:27" ht="12.75" x14ac:dyDescent="0.2">
      <c r="A2191" s="30">
        <v>2188</v>
      </c>
      <c r="B2191" s="31"/>
      <c r="C2191" s="31"/>
      <c r="D2191" s="32"/>
      <c r="E2191" s="104"/>
      <c r="F2191" s="31"/>
      <c r="G2191" s="31"/>
      <c r="H2191" s="33"/>
      <c r="I2191" s="16"/>
      <c r="J2191" s="34"/>
      <c r="K2191" s="34"/>
      <c r="L2191" s="35"/>
      <c r="M2191" s="36"/>
      <c r="N2191" s="37"/>
      <c r="O2191" s="37"/>
      <c r="P2191" s="37"/>
      <c r="Q2191" s="38"/>
      <c r="R2191" s="38"/>
      <c r="S2191" s="37"/>
      <c r="T2191" s="39"/>
      <c r="U2191" s="39"/>
      <c r="V2191" s="40"/>
      <c r="X2191" t="str">
        <f>IF(('1 - Cover page'!$B$9-M2191)&lt;6,"&lt;=5 Days","&gt;5 Days")</f>
        <v>&lt;=5 Days</v>
      </c>
      <c r="Y2191" t="str">
        <f>IF(('1 - Cover page'!$B$9-M2191)=0,"0", IF(('1 - Cover page'!$B$9-M2191)= 1,"1", IF(('1 - Cover page'!$B$9-M2191)= 2,"2", IF(('1 - Cover page'!$B$9-M2191)= 3,"3", IF(('1 - Cover page'!$B$9-M2191)= 4,"4", IF(('1 - Cover page'!$B$9-M2191)= 5,"5", IF(('1 - Cover page'!$B$9-M2191)= 6,"6", IF(('1 - Cover page'!$B$9-M2191)= 7,"7", IF(('1 - Cover page'!$B$9-M2191)= 8,"8", IF(('1 - Cover page'!$B$9-M2191)= 9,"9", IF(('1 - Cover page'!$B$9-M2191)= 10,"10", IF(('1 - Cover page'!$B$9-M2191)= 11,"11", IF(('1 - Cover page'!$B$9-M2191)= 12,"12", IF(('1 - Cover page'!$B$9-M2191)= 13,"13", IF(('1 - Cover page'!$B$9-M2191)= 14,"14", IF(('1 - Cover page'!$B$9-M2191)= 15,"15",  ""))))))))))))))))</f>
        <v>0</v>
      </c>
      <c r="Z2191" t="str">
        <f>IF(('1 - Cover page'!$B$9-I2191)=0,"0", IF(('1 - Cover page'!$B$9-I2191)= 1,"1", IF(('1 - Cover page'!$B$9-I2191)= 2,"2", IF(('1 - Cover page'!$B$9-I2191)= 3,"3", IF(('1 - Cover page'!$B$9-I2191)= 4,"4", IF(('1 - Cover page'!$B$9-I2191)= 5,"5", IF(('1 - Cover page'!$B$9-I2191)= 6,"6", IF(('1 - Cover page'!$B$9-I2191)= 7,"7", IF(('1 - Cover page'!$B$9-I2191)= 8,"8", IF(('1 - Cover page'!$B$9-I2191)= 9,"9", IF(('1 - Cover page'!$B$9-I2191)= 10,"10", IF(('1 - Cover page'!$B$9-I2191)= 11,"11", IF(('1 - Cover page'!$B$9-I2191)= 12,"12", IF(('1 - Cover page'!$B$9-I2191)= 13,"13", IF(('1 - Cover page'!$B$9-I2191)= 14,"14", IF(('1 - Cover page'!$B$9-I2191)= 15,"15",  ""))))))))))))))))</f>
        <v>0</v>
      </c>
      <c r="AA2191" t="e">
        <f>VLOOKUP(E2191,'Age group'!$A$2:$B$7,2,TRUE)</f>
        <v>#N/A</v>
      </c>
    </row>
    <row r="2192" spans="1:27" ht="12.75" x14ac:dyDescent="0.2">
      <c r="A2192" s="30">
        <v>2189</v>
      </c>
      <c r="B2192" s="31"/>
      <c r="C2192" s="31"/>
      <c r="D2192" s="32"/>
      <c r="E2192" s="104"/>
      <c r="F2192" s="31"/>
      <c r="G2192" s="31"/>
      <c r="H2192" s="33"/>
      <c r="I2192" s="16"/>
      <c r="J2192" s="34"/>
      <c r="K2192" s="34"/>
      <c r="L2192" s="35"/>
      <c r="M2192" s="36"/>
      <c r="N2192" s="37"/>
      <c r="O2192" s="37"/>
      <c r="P2192" s="37"/>
      <c r="Q2192" s="38"/>
      <c r="R2192" s="38"/>
      <c r="S2192" s="37"/>
      <c r="T2192" s="39"/>
      <c r="U2192" s="39"/>
      <c r="V2192" s="40"/>
      <c r="X2192" t="str">
        <f>IF(('1 - Cover page'!$B$9-M2192)&lt;6,"&lt;=5 Days","&gt;5 Days")</f>
        <v>&lt;=5 Days</v>
      </c>
      <c r="Y2192" t="str">
        <f>IF(('1 - Cover page'!$B$9-M2192)=0,"0", IF(('1 - Cover page'!$B$9-M2192)= 1,"1", IF(('1 - Cover page'!$B$9-M2192)= 2,"2", IF(('1 - Cover page'!$B$9-M2192)= 3,"3", IF(('1 - Cover page'!$B$9-M2192)= 4,"4", IF(('1 - Cover page'!$B$9-M2192)= 5,"5", IF(('1 - Cover page'!$B$9-M2192)= 6,"6", IF(('1 - Cover page'!$B$9-M2192)= 7,"7", IF(('1 - Cover page'!$B$9-M2192)= 8,"8", IF(('1 - Cover page'!$B$9-M2192)= 9,"9", IF(('1 - Cover page'!$B$9-M2192)= 10,"10", IF(('1 - Cover page'!$B$9-M2192)= 11,"11", IF(('1 - Cover page'!$B$9-M2192)= 12,"12", IF(('1 - Cover page'!$B$9-M2192)= 13,"13", IF(('1 - Cover page'!$B$9-M2192)= 14,"14", IF(('1 - Cover page'!$B$9-M2192)= 15,"15",  ""))))))))))))))))</f>
        <v>0</v>
      </c>
      <c r="Z2192" t="str">
        <f>IF(('1 - Cover page'!$B$9-I2192)=0,"0", IF(('1 - Cover page'!$B$9-I2192)= 1,"1", IF(('1 - Cover page'!$B$9-I2192)= 2,"2", IF(('1 - Cover page'!$B$9-I2192)= 3,"3", IF(('1 - Cover page'!$B$9-I2192)= 4,"4", IF(('1 - Cover page'!$B$9-I2192)= 5,"5", IF(('1 - Cover page'!$B$9-I2192)= 6,"6", IF(('1 - Cover page'!$B$9-I2192)= 7,"7", IF(('1 - Cover page'!$B$9-I2192)= 8,"8", IF(('1 - Cover page'!$B$9-I2192)= 9,"9", IF(('1 - Cover page'!$B$9-I2192)= 10,"10", IF(('1 - Cover page'!$B$9-I2192)= 11,"11", IF(('1 - Cover page'!$B$9-I2192)= 12,"12", IF(('1 - Cover page'!$B$9-I2192)= 13,"13", IF(('1 - Cover page'!$B$9-I2192)= 14,"14", IF(('1 - Cover page'!$B$9-I2192)= 15,"15",  ""))))))))))))))))</f>
        <v>0</v>
      </c>
      <c r="AA2192" t="e">
        <f>VLOOKUP(E2192,'Age group'!$A$2:$B$7,2,TRUE)</f>
        <v>#N/A</v>
      </c>
    </row>
    <row r="2193" spans="1:27" ht="12.75" x14ac:dyDescent="0.2">
      <c r="A2193" s="30">
        <v>2190</v>
      </c>
      <c r="B2193" s="31"/>
      <c r="C2193" s="31"/>
      <c r="D2193" s="32"/>
      <c r="E2193" s="104"/>
      <c r="F2193" s="31"/>
      <c r="G2193" s="31"/>
      <c r="H2193" s="33"/>
      <c r="I2193" s="16"/>
      <c r="J2193" s="34"/>
      <c r="K2193" s="34"/>
      <c r="L2193" s="35"/>
      <c r="M2193" s="36"/>
      <c r="N2193" s="37"/>
      <c r="O2193" s="37"/>
      <c r="P2193" s="37"/>
      <c r="Q2193" s="38"/>
      <c r="R2193" s="38"/>
      <c r="S2193" s="37"/>
      <c r="T2193" s="39"/>
      <c r="U2193" s="39"/>
      <c r="V2193" s="40"/>
      <c r="X2193" t="str">
        <f>IF(('1 - Cover page'!$B$9-M2193)&lt;6,"&lt;=5 Days","&gt;5 Days")</f>
        <v>&lt;=5 Days</v>
      </c>
      <c r="Y2193" t="str">
        <f>IF(('1 - Cover page'!$B$9-M2193)=0,"0", IF(('1 - Cover page'!$B$9-M2193)= 1,"1", IF(('1 - Cover page'!$B$9-M2193)= 2,"2", IF(('1 - Cover page'!$B$9-M2193)= 3,"3", IF(('1 - Cover page'!$B$9-M2193)= 4,"4", IF(('1 - Cover page'!$B$9-M2193)= 5,"5", IF(('1 - Cover page'!$B$9-M2193)= 6,"6", IF(('1 - Cover page'!$B$9-M2193)= 7,"7", IF(('1 - Cover page'!$B$9-M2193)= 8,"8", IF(('1 - Cover page'!$B$9-M2193)= 9,"9", IF(('1 - Cover page'!$B$9-M2193)= 10,"10", IF(('1 - Cover page'!$B$9-M2193)= 11,"11", IF(('1 - Cover page'!$B$9-M2193)= 12,"12", IF(('1 - Cover page'!$B$9-M2193)= 13,"13", IF(('1 - Cover page'!$B$9-M2193)= 14,"14", IF(('1 - Cover page'!$B$9-M2193)= 15,"15",  ""))))))))))))))))</f>
        <v>0</v>
      </c>
      <c r="Z2193" t="str">
        <f>IF(('1 - Cover page'!$B$9-I2193)=0,"0", IF(('1 - Cover page'!$B$9-I2193)= 1,"1", IF(('1 - Cover page'!$B$9-I2193)= 2,"2", IF(('1 - Cover page'!$B$9-I2193)= 3,"3", IF(('1 - Cover page'!$B$9-I2193)= 4,"4", IF(('1 - Cover page'!$B$9-I2193)= 5,"5", IF(('1 - Cover page'!$B$9-I2193)= 6,"6", IF(('1 - Cover page'!$B$9-I2193)= 7,"7", IF(('1 - Cover page'!$B$9-I2193)= 8,"8", IF(('1 - Cover page'!$B$9-I2193)= 9,"9", IF(('1 - Cover page'!$B$9-I2193)= 10,"10", IF(('1 - Cover page'!$B$9-I2193)= 11,"11", IF(('1 - Cover page'!$B$9-I2193)= 12,"12", IF(('1 - Cover page'!$B$9-I2193)= 13,"13", IF(('1 - Cover page'!$B$9-I2193)= 14,"14", IF(('1 - Cover page'!$B$9-I2193)= 15,"15",  ""))))))))))))))))</f>
        <v>0</v>
      </c>
      <c r="AA2193" t="e">
        <f>VLOOKUP(E2193,'Age group'!$A$2:$B$7,2,TRUE)</f>
        <v>#N/A</v>
      </c>
    </row>
    <row r="2194" spans="1:27" ht="12.75" x14ac:dyDescent="0.2">
      <c r="A2194" s="30">
        <v>2191</v>
      </c>
      <c r="B2194" s="31"/>
      <c r="C2194" s="31"/>
      <c r="D2194" s="32"/>
      <c r="E2194" s="104"/>
      <c r="F2194" s="31"/>
      <c r="G2194" s="31"/>
      <c r="H2194" s="33"/>
      <c r="I2194" s="16"/>
      <c r="J2194" s="34"/>
      <c r="K2194" s="34"/>
      <c r="L2194" s="35"/>
      <c r="M2194" s="36"/>
      <c r="N2194" s="37"/>
      <c r="O2194" s="37"/>
      <c r="P2194" s="37"/>
      <c r="Q2194" s="38"/>
      <c r="R2194" s="38"/>
      <c r="S2194" s="37"/>
      <c r="T2194" s="39"/>
      <c r="U2194" s="39"/>
      <c r="V2194" s="40"/>
      <c r="X2194" t="str">
        <f>IF(('1 - Cover page'!$B$9-M2194)&lt;6,"&lt;=5 Days","&gt;5 Days")</f>
        <v>&lt;=5 Days</v>
      </c>
      <c r="Y2194" t="str">
        <f>IF(('1 - Cover page'!$B$9-M2194)=0,"0", IF(('1 - Cover page'!$B$9-M2194)= 1,"1", IF(('1 - Cover page'!$B$9-M2194)= 2,"2", IF(('1 - Cover page'!$B$9-M2194)= 3,"3", IF(('1 - Cover page'!$B$9-M2194)= 4,"4", IF(('1 - Cover page'!$B$9-M2194)= 5,"5", IF(('1 - Cover page'!$B$9-M2194)= 6,"6", IF(('1 - Cover page'!$B$9-M2194)= 7,"7", IF(('1 - Cover page'!$B$9-M2194)= 8,"8", IF(('1 - Cover page'!$B$9-M2194)= 9,"9", IF(('1 - Cover page'!$B$9-M2194)= 10,"10", IF(('1 - Cover page'!$B$9-M2194)= 11,"11", IF(('1 - Cover page'!$B$9-M2194)= 12,"12", IF(('1 - Cover page'!$B$9-M2194)= 13,"13", IF(('1 - Cover page'!$B$9-M2194)= 14,"14", IF(('1 - Cover page'!$B$9-M2194)= 15,"15",  ""))))))))))))))))</f>
        <v>0</v>
      </c>
      <c r="Z2194" t="str">
        <f>IF(('1 - Cover page'!$B$9-I2194)=0,"0", IF(('1 - Cover page'!$B$9-I2194)= 1,"1", IF(('1 - Cover page'!$B$9-I2194)= 2,"2", IF(('1 - Cover page'!$B$9-I2194)= 3,"3", IF(('1 - Cover page'!$B$9-I2194)= 4,"4", IF(('1 - Cover page'!$B$9-I2194)= 5,"5", IF(('1 - Cover page'!$B$9-I2194)= 6,"6", IF(('1 - Cover page'!$B$9-I2194)= 7,"7", IF(('1 - Cover page'!$B$9-I2194)= 8,"8", IF(('1 - Cover page'!$B$9-I2194)= 9,"9", IF(('1 - Cover page'!$B$9-I2194)= 10,"10", IF(('1 - Cover page'!$B$9-I2194)= 11,"11", IF(('1 - Cover page'!$B$9-I2194)= 12,"12", IF(('1 - Cover page'!$B$9-I2194)= 13,"13", IF(('1 - Cover page'!$B$9-I2194)= 14,"14", IF(('1 - Cover page'!$B$9-I2194)= 15,"15",  ""))))))))))))))))</f>
        <v>0</v>
      </c>
      <c r="AA2194" t="e">
        <f>VLOOKUP(E2194,'Age group'!$A$2:$B$7,2,TRUE)</f>
        <v>#N/A</v>
      </c>
    </row>
    <row r="2195" spans="1:27" ht="12.75" x14ac:dyDescent="0.2">
      <c r="A2195" s="30">
        <v>2192</v>
      </c>
      <c r="B2195" s="31"/>
      <c r="C2195" s="31"/>
      <c r="D2195" s="32"/>
      <c r="E2195" s="104"/>
      <c r="F2195" s="31"/>
      <c r="G2195" s="31"/>
      <c r="H2195" s="33"/>
      <c r="I2195" s="16"/>
      <c r="J2195" s="34"/>
      <c r="K2195" s="34"/>
      <c r="L2195" s="35"/>
      <c r="M2195" s="36"/>
      <c r="N2195" s="37"/>
      <c r="O2195" s="37"/>
      <c r="P2195" s="37"/>
      <c r="Q2195" s="38"/>
      <c r="R2195" s="38"/>
      <c r="S2195" s="37"/>
      <c r="T2195" s="39"/>
      <c r="U2195" s="39"/>
      <c r="V2195" s="40"/>
      <c r="X2195" t="str">
        <f>IF(('1 - Cover page'!$B$9-M2195)&lt;6,"&lt;=5 Days","&gt;5 Days")</f>
        <v>&lt;=5 Days</v>
      </c>
      <c r="Y2195" t="str">
        <f>IF(('1 - Cover page'!$B$9-M2195)=0,"0", IF(('1 - Cover page'!$B$9-M2195)= 1,"1", IF(('1 - Cover page'!$B$9-M2195)= 2,"2", IF(('1 - Cover page'!$B$9-M2195)= 3,"3", IF(('1 - Cover page'!$B$9-M2195)= 4,"4", IF(('1 - Cover page'!$B$9-M2195)= 5,"5", IF(('1 - Cover page'!$B$9-M2195)= 6,"6", IF(('1 - Cover page'!$B$9-M2195)= 7,"7", IF(('1 - Cover page'!$B$9-M2195)= 8,"8", IF(('1 - Cover page'!$B$9-M2195)= 9,"9", IF(('1 - Cover page'!$B$9-M2195)= 10,"10", IF(('1 - Cover page'!$B$9-M2195)= 11,"11", IF(('1 - Cover page'!$B$9-M2195)= 12,"12", IF(('1 - Cover page'!$B$9-M2195)= 13,"13", IF(('1 - Cover page'!$B$9-M2195)= 14,"14", IF(('1 - Cover page'!$B$9-M2195)= 15,"15",  ""))))))))))))))))</f>
        <v>0</v>
      </c>
      <c r="Z2195" t="str">
        <f>IF(('1 - Cover page'!$B$9-I2195)=0,"0", IF(('1 - Cover page'!$B$9-I2195)= 1,"1", IF(('1 - Cover page'!$B$9-I2195)= 2,"2", IF(('1 - Cover page'!$B$9-I2195)= 3,"3", IF(('1 - Cover page'!$B$9-I2195)= 4,"4", IF(('1 - Cover page'!$B$9-I2195)= 5,"5", IF(('1 - Cover page'!$B$9-I2195)= 6,"6", IF(('1 - Cover page'!$B$9-I2195)= 7,"7", IF(('1 - Cover page'!$B$9-I2195)= 8,"8", IF(('1 - Cover page'!$B$9-I2195)= 9,"9", IF(('1 - Cover page'!$B$9-I2195)= 10,"10", IF(('1 - Cover page'!$B$9-I2195)= 11,"11", IF(('1 - Cover page'!$B$9-I2195)= 12,"12", IF(('1 - Cover page'!$B$9-I2195)= 13,"13", IF(('1 - Cover page'!$B$9-I2195)= 14,"14", IF(('1 - Cover page'!$B$9-I2195)= 15,"15",  ""))))))))))))))))</f>
        <v>0</v>
      </c>
      <c r="AA2195" t="e">
        <f>VLOOKUP(E2195,'Age group'!$A$2:$B$7,2,TRUE)</f>
        <v>#N/A</v>
      </c>
    </row>
    <row r="2196" spans="1:27" ht="12.75" x14ac:dyDescent="0.2">
      <c r="A2196" s="30">
        <v>2193</v>
      </c>
      <c r="B2196" s="31"/>
      <c r="C2196" s="31"/>
      <c r="D2196" s="32"/>
      <c r="E2196" s="104"/>
      <c r="F2196" s="31"/>
      <c r="G2196" s="31"/>
      <c r="H2196" s="33"/>
      <c r="I2196" s="16"/>
      <c r="J2196" s="34"/>
      <c r="K2196" s="34"/>
      <c r="L2196" s="35"/>
      <c r="M2196" s="36"/>
      <c r="N2196" s="37"/>
      <c r="O2196" s="37"/>
      <c r="P2196" s="37"/>
      <c r="Q2196" s="38"/>
      <c r="R2196" s="38"/>
      <c r="S2196" s="37"/>
      <c r="T2196" s="39"/>
      <c r="U2196" s="39"/>
      <c r="V2196" s="40"/>
      <c r="X2196" t="str">
        <f>IF(('1 - Cover page'!$B$9-M2196)&lt;6,"&lt;=5 Days","&gt;5 Days")</f>
        <v>&lt;=5 Days</v>
      </c>
      <c r="Y2196" t="str">
        <f>IF(('1 - Cover page'!$B$9-M2196)=0,"0", IF(('1 - Cover page'!$B$9-M2196)= 1,"1", IF(('1 - Cover page'!$B$9-M2196)= 2,"2", IF(('1 - Cover page'!$B$9-M2196)= 3,"3", IF(('1 - Cover page'!$B$9-M2196)= 4,"4", IF(('1 - Cover page'!$B$9-M2196)= 5,"5", IF(('1 - Cover page'!$B$9-M2196)= 6,"6", IF(('1 - Cover page'!$B$9-M2196)= 7,"7", IF(('1 - Cover page'!$B$9-M2196)= 8,"8", IF(('1 - Cover page'!$B$9-M2196)= 9,"9", IF(('1 - Cover page'!$B$9-M2196)= 10,"10", IF(('1 - Cover page'!$B$9-M2196)= 11,"11", IF(('1 - Cover page'!$B$9-M2196)= 12,"12", IF(('1 - Cover page'!$B$9-M2196)= 13,"13", IF(('1 - Cover page'!$B$9-M2196)= 14,"14", IF(('1 - Cover page'!$B$9-M2196)= 15,"15",  ""))))))))))))))))</f>
        <v>0</v>
      </c>
      <c r="Z2196" t="str">
        <f>IF(('1 - Cover page'!$B$9-I2196)=0,"0", IF(('1 - Cover page'!$B$9-I2196)= 1,"1", IF(('1 - Cover page'!$B$9-I2196)= 2,"2", IF(('1 - Cover page'!$B$9-I2196)= 3,"3", IF(('1 - Cover page'!$B$9-I2196)= 4,"4", IF(('1 - Cover page'!$B$9-I2196)= 5,"5", IF(('1 - Cover page'!$B$9-I2196)= 6,"6", IF(('1 - Cover page'!$B$9-I2196)= 7,"7", IF(('1 - Cover page'!$B$9-I2196)= 8,"8", IF(('1 - Cover page'!$B$9-I2196)= 9,"9", IF(('1 - Cover page'!$B$9-I2196)= 10,"10", IF(('1 - Cover page'!$B$9-I2196)= 11,"11", IF(('1 - Cover page'!$B$9-I2196)= 12,"12", IF(('1 - Cover page'!$B$9-I2196)= 13,"13", IF(('1 - Cover page'!$B$9-I2196)= 14,"14", IF(('1 - Cover page'!$B$9-I2196)= 15,"15",  ""))))))))))))))))</f>
        <v>0</v>
      </c>
      <c r="AA2196" t="e">
        <f>VLOOKUP(E2196,'Age group'!$A$2:$B$7,2,TRUE)</f>
        <v>#N/A</v>
      </c>
    </row>
    <row r="2197" spans="1:27" ht="12.75" x14ac:dyDescent="0.2">
      <c r="A2197" s="30">
        <v>2194</v>
      </c>
      <c r="B2197" s="31"/>
      <c r="C2197" s="31"/>
      <c r="D2197" s="32"/>
      <c r="E2197" s="104"/>
      <c r="F2197" s="31"/>
      <c r="G2197" s="31"/>
      <c r="H2197" s="33"/>
      <c r="I2197" s="16"/>
      <c r="J2197" s="34"/>
      <c r="K2197" s="34"/>
      <c r="L2197" s="35"/>
      <c r="M2197" s="36"/>
      <c r="N2197" s="37"/>
      <c r="O2197" s="37"/>
      <c r="P2197" s="37"/>
      <c r="Q2197" s="38"/>
      <c r="R2197" s="38"/>
      <c r="S2197" s="37"/>
      <c r="T2197" s="39"/>
      <c r="U2197" s="39"/>
      <c r="V2197" s="40"/>
      <c r="X2197" t="str">
        <f>IF(('1 - Cover page'!$B$9-M2197)&lt;6,"&lt;=5 Days","&gt;5 Days")</f>
        <v>&lt;=5 Days</v>
      </c>
      <c r="Y2197" t="str">
        <f>IF(('1 - Cover page'!$B$9-M2197)=0,"0", IF(('1 - Cover page'!$B$9-M2197)= 1,"1", IF(('1 - Cover page'!$B$9-M2197)= 2,"2", IF(('1 - Cover page'!$B$9-M2197)= 3,"3", IF(('1 - Cover page'!$B$9-M2197)= 4,"4", IF(('1 - Cover page'!$B$9-M2197)= 5,"5", IF(('1 - Cover page'!$B$9-M2197)= 6,"6", IF(('1 - Cover page'!$B$9-M2197)= 7,"7", IF(('1 - Cover page'!$B$9-M2197)= 8,"8", IF(('1 - Cover page'!$B$9-M2197)= 9,"9", IF(('1 - Cover page'!$B$9-M2197)= 10,"10", IF(('1 - Cover page'!$B$9-M2197)= 11,"11", IF(('1 - Cover page'!$B$9-M2197)= 12,"12", IF(('1 - Cover page'!$B$9-M2197)= 13,"13", IF(('1 - Cover page'!$B$9-M2197)= 14,"14", IF(('1 - Cover page'!$B$9-M2197)= 15,"15",  ""))))))))))))))))</f>
        <v>0</v>
      </c>
      <c r="Z2197" t="str">
        <f>IF(('1 - Cover page'!$B$9-I2197)=0,"0", IF(('1 - Cover page'!$B$9-I2197)= 1,"1", IF(('1 - Cover page'!$B$9-I2197)= 2,"2", IF(('1 - Cover page'!$B$9-I2197)= 3,"3", IF(('1 - Cover page'!$B$9-I2197)= 4,"4", IF(('1 - Cover page'!$B$9-I2197)= 5,"5", IF(('1 - Cover page'!$B$9-I2197)= 6,"6", IF(('1 - Cover page'!$B$9-I2197)= 7,"7", IF(('1 - Cover page'!$B$9-I2197)= 8,"8", IF(('1 - Cover page'!$B$9-I2197)= 9,"9", IF(('1 - Cover page'!$B$9-I2197)= 10,"10", IF(('1 - Cover page'!$B$9-I2197)= 11,"11", IF(('1 - Cover page'!$B$9-I2197)= 12,"12", IF(('1 - Cover page'!$B$9-I2197)= 13,"13", IF(('1 - Cover page'!$B$9-I2197)= 14,"14", IF(('1 - Cover page'!$B$9-I2197)= 15,"15",  ""))))))))))))))))</f>
        <v>0</v>
      </c>
      <c r="AA2197" t="e">
        <f>VLOOKUP(E2197,'Age group'!$A$2:$B$7,2,TRUE)</f>
        <v>#N/A</v>
      </c>
    </row>
    <row r="2198" spans="1:27" ht="12.75" x14ac:dyDescent="0.2">
      <c r="A2198" s="30">
        <v>2195</v>
      </c>
      <c r="B2198" s="31"/>
      <c r="C2198" s="31"/>
      <c r="D2198" s="32"/>
      <c r="E2198" s="104"/>
      <c r="F2198" s="31"/>
      <c r="G2198" s="31"/>
      <c r="H2198" s="33"/>
      <c r="I2198" s="16"/>
      <c r="J2198" s="34"/>
      <c r="K2198" s="34"/>
      <c r="L2198" s="35"/>
      <c r="M2198" s="36"/>
      <c r="N2198" s="37"/>
      <c r="O2198" s="37"/>
      <c r="P2198" s="37"/>
      <c r="Q2198" s="38"/>
      <c r="R2198" s="38"/>
      <c r="S2198" s="37"/>
      <c r="T2198" s="39"/>
      <c r="U2198" s="39"/>
      <c r="V2198" s="40"/>
      <c r="X2198" t="str">
        <f>IF(('1 - Cover page'!$B$9-M2198)&lt;6,"&lt;=5 Days","&gt;5 Days")</f>
        <v>&lt;=5 Days</v>
      </c>
      <c r="Y2198" t="str">
        <f>IF(('1 - Cover page'!$B$9-M2198)=0,"0", IF(('1 - Cover page'!$B$9-M2198)= 1,"1", IF(('1 - Cover page'!$B$9-M2198)= 2,"2", IF(('1 - Cover page'!$B$9-M2198)= 3,"3", IF(('1 - Cover page'!$B$9-M2198)= 4,"4", IF(('1 - Cover page'!$B$9-M2198)= 5,"5", IF(('1 - Cover page'!$B$9-M2198)= 6,"6", IF(('1 - Cover page'!$B$9-M2198)= 7,"7", IF(('1 - Cover page'!$B$9-M2198)= 8,"8", IF(('1 - Cover page'!$B$9-M2198)= 9,"9", IF(('1 - Cover page'!$B$9-M2198)= 10,"10", IF(('1 - Cover page'!$B$9-M2198)= 11,"11", IF(('1 - Cover page'!$B$9-M2198)= 12,"12", IF(('1 - Cover page'!$B$9-M2198)= 13,"13", IF(('1 - Cover page'!$B$9-M2198)= 14,"14", IF(('1 - Cover page'!$B$9-M2198)= 15,"15",  ""))))))))))))))))</f>
        <v>0</v>
      </c>
      <c r="Z2198" t="str">
        <f>IF(('1 - Cover page'!$B$9-I2198)=0,"0", IF(('1 - Cover page'!$B$9-I2198)= 1,"1", IF(('1 - Cover page'!$B$9-I2198)= 2,"2", IF(('1 - Cover page'!$B$9-I2198)= 3,"3", IF(('1 - Cover page'!$B$9-I2198)= 4,"4", IF(('1 - Cover page'!$B$9-I2198)= 5,"5", IF(('1 - Cover page'!$B$9-I2198)= 6,"6", IF(('1 - Cover page'!$B$9-I2198)= 7,"7", IF(('1 - Cover page'!$B$9-I2198)= 8,"8", IF(('1 - Cover page'!$B$9-I2198)= 9,"9", IF(('1 - Cover page'!$B$9-I2198)= 10,"10", IF(('1 - Cover page'!$B$9-I2198)= 11,"11", IF(('1 - Cover page'!$B$9-I2198)= 12,"12", IF(('1 - Cover page'!$B$9-I2198)= 13,"13", IF(('1 - Cover page'!$B$9-I2198)= 14,"14", IF(('1 - Cover page'!$B$9-I2198)= 15,"15",  ""))))))))))))))))</f>
        <v>0</v>
      </c>
      <c r="AA2198" t="e">
        <f>VLOOKUP(E2198,'Age group'!$A$2:$B$7,2,TRUE)</f>
        <v>#N/A</v>
      </c>
    </row>
    <row r="2199" spans="1:27" ht="12.75" x14ac:dyDescent="0.2">
      <c r="A2199" s="30">
        <v>2196</v>
      </c>
      <c r="B2199" s="31"/>
      <c r="C2199" s="31"/>
      <c r="D2199" s="32"/>
      <c r="E2199" s="104"/>
      <c r="F2199" s="31"/>
      <c r="G2199" s="31"/>
      <c r="H2199" s="33"/>
      <c r="I2199" s="16"/>
      <c r="J2199" s="34"/>
      <c r="K2199" s="34"/>
      <c r="L2199" s="35"/>
      <c r="M2199" s="36"/>
      <c r="N2199" s="37"/>
      <c r="O2199" s="37"/>
      <c r="P2199" s="37"/>
      <c r="Q2199" s="38"/>
      <c r="R2199" s="38"/>
      <c r="S2199" s="37"/>
      <c r="T2199" s="39"/>
      <c r="U2199" s="39"/>
      <c r="V2199" s="40"/>
      <c r="X2199" t="str">
        <f>IF(('1 - Cover page'!$B$9-M2199)&lt;6,"&lt;=5 Days","&gt;5 Days")</f>
        <v>&lt;=5 Days</v>
      </c>
      <c r="Y2199" t="str">
        <f>IF(('1 - Cover page'!$B$9-M2199)=0,"0", IF(('1 - Cover page'!$B$9-M2199)= 1,"1", IF(('1 - Cover page'!$B$9-M2199)= 2,"2", IF(('1 - Cover page'!$B$9-M2199)= 3,"3", IF(('1 - Cover page'!$B$9-M2199)= 4,"4", IF(('1 - Cover page'!$B$9-M2199)= 5,"5", IF(('1 - Cover page'!$B$9-M2199)= 6,"6", IF(('1 - Cover page'!$B$9-M2199)= 7,"7", IF(('1 - Cover page'!$B$9-M2199)= 8,"8", IF(('1 - Cover page'!$B$9-M2199)= 9,"9", IF(('1 - Cover page'!$B$9-M2199)= 10,"10", IF(('1 - Cover page'!$B$9-M2199)= 11,"11", IF(('1 - Cover page'!$B$9-M2199)= 12,"12", IF(('1 - Cover page'!$B$9-M2199)= 13,"13", IF(('1 - Cover page'!$B$9-M2199)= 14,"14", IF(('1 - Cover page'!$B$9-M2199)= 15,"15",  ""))))))))))))))))</f>
        <v>0</v>
      </c>
      <c r="Z2199" t="str">
        <f>IF(('1 - Cover page'!$B$9-I2199)=0,"0", IF(('1 - Cover page'!$B$9-I2199)= 1,"1", IF(('1 - Cover page'!$B$9-I2199)= 2,"2", IF(('1 - Cover page'!$B$9-I2199)= 3,"3", IF(('1 - Cover page'!$B$9-I2199)= 4,"4", IF(('1 - Cover page'!$B$9-I2199)= 5,"5", IF(('1 - Cover page'!$B$9-I2199)= 6,"6", IF(('1 - Cover page'!$B$9-I2199)= 7,"7", IF(('1 - Cover page'!$B$9-I2199)= 8,"8", IF(('1 - Cover page'!$B$9-I2199)= 9,"9", IF(('1 - Cover page'!$B$9-I2199)= 10,"10", IF(('1 - Cover page'!$B$9-I2199)= 11,"11", IF(('1 - Cover page'!$B$9-I2199)= 12,"12", IF(('1 - Cover page'!$B$9-I2199)= 13,"13", IF(('1 - Cover page'!$B$9-I2199)= 14,"14", IF(('1 - Cover page'!$B$9-I2199)= 15,"15",  ""))))))))))))))))</f>
        <v>0</v>
      </c>
      <c r="AA2199" t="e">
        <f>VLOOKUP(E2199,'Age group'!$A$2:$B$7,2,TRUE)</f>
        <v>#N/A</v>
      </c>
    </row>
    <row r="2200" spans="1:27" ht="12.75" x14ac:dyDescent="0.2">
      <c r="A2200" s="30">
        <v>2197</v>
      </c>
      <c r="B2200" s="31"/>
      <c r="C2200" s="31"/>
      <c r="D2200" s="32"/>
      <c r="E2200" s="104"/>
      <c r="F2200" s="31"/>
      <c r="G2200" s="31"/>
      <c r="H2200" s="33"/>
      <c r="I2200" s="16"/>
      <c r="J2200" s="34"/>
      <c r="K2200" s="34"/>
      <c r="L2200" s="35"/>
      <c r="M2200" s="36"/>
      <c r="N2200" s="37"/>
      <c r="O2200" s="37"/>
      <c r="P2200" s="37"/>
      <c r="Q2200" s="38"/>
      <c r="R2200" s="38"/>
      <c r="S2200" s="37"/>
      <c r="T2200" s="39"/>
      <c r="U2200" s="39"/>
      <c r="V2200" s="40"/>
      <c r="X2200" t="str">
        <f>IF(('1 - Cover page'!$B$9-M2200)&lt;6,"&lt;=5 Days","&gt;5 Days")</f>
        <v>&lt;=5 Days</v>
      </c>
      <c r="Y2200" t="str">
        <f>IF(('1 - Cover page'!$B$9-M2200)=0,"0", IF(('1 - Cover page'!$B$9-M2200)= 1,"1", IF(('1 - Cover page'!$B$9-M2200)= 2,"2", IF(('1 - Cover page'!$B$9-M2200)= 3,"3", IF(('1 - Cover page'!$B$9-M2200)= 4,"4", IF(('1 - Cover page'!$B$9-M2200)= 5,"5", IF(('1 - Cover page'!$B$9-M2200)= 6,"6", IF(('1 - Cover page'!$B$9-M2200)= 7,"7", IF(('1 - Cover page'!$B$9-M2200)= 8,"8", IF(('1 - Cover page'!$B$9-M2200)= 9,"9", IF(('1 - Cover page'!$B$9-M2200)= 10,"10", IF(('1 - Cover page'!$B$9-M2200)= 11,"11", IF(('1 - Cover page'!$B$9-M2200)= 12,"12", IF(('1 - Cover page'!$B$9-M2200)= 13,"13", IF(('1 - Cover page'!$B$9-M2200)= 14,"14", IF(('1 - Cover page'!$B$9-M2200)= 15,"15",  ""))))))))))))))))</f>
        <v>0</v>
      </c>
      <c r="Z2200" t="str">
        <f>IF(('1 - Cover page'!$B$9-I2200)=0,"0", IF(('1 - Cover page'!$B$9-I2200)= 1,"1", IF(('1 - Cover page'!$B$9-I2200)= 2,"2", IF(('1 - Cover page'!$B$9-I2200)= 3,"3", IF(('1 - Cover page'!$B$9-I2200)= 4,"4", IF(('1 - Cover page'!$B$9-I2200)= 5,"5", IF(('1 - Cover page'!$B$9-I2200)= 6,"6", IF(('1 - Cover page'!$B$9-I2200)= 7,"7", IF(('1 - Cover page'!$B$9-I2200)= 8,"8", IF(('1 - Cover page'!$B$9-I2200)= 9,"9", IF(('1 - Cover page'!$B$9-I2200)= 10,"10", IF(('1 - Cover page'!$B$9-I2200)= 11,"11", IF(('1 - Cover page'!$B$9-I2200)= 12,"12", IF(('1 - Cover page'!$B$9-I2200)= 13,"13", IF(('1 - Cover page'!$B$9-I2200)= 14,"14", IF(('1 - Cover page'!$B$9-I2200)= 15,"15",  ""))))))))))))))))</f>
        <v>0</v>
      </c>
      <c r="AA2200" t="e">
        <f>VLOOKUP(E2200,'Age group'!$A$2:$B$7,2,TRUE)</f>
        <v>#N/A</v>
      </c>
    </row>
    <row r="2201" spans="1:27" ht="12.75" x14ac:dyDescent="0.2">
      <c r="A2201" s="30">
        <v>2198</v>
      </c>
      <c r="B2201" s="31"/>
      <c r="C2201" s="31"/>
      <c r="D2201" s="32"/>
      <c r="E2201" s="104"/>
      <c r="F2201" s="31"/>
      <c r="G2201" s="31"/>
      <c r="H2201" s="33"/>
      <c r="I2201" s="16"/>
      <c r="J2201" s="34"/>
      <c r="K2201" s="34"/>
      <c r="L2201" s="35"/>
      <c r="M2201" s="36"/>
      <c r="N2201" s="37"/>
      <c r="O2201" s="37"/>
      <c r="P2201" s="37"/>
      <c r="Q2201" s="38"/>
      <c r="R2201" s="38"/>
      <c r="S2201" s="37"/>
      <c r="T2201" s="39"/>
      <c r="U2201" s="39"/>
      <c r="V2201" s="40"/>
      <c r="X2201" t="str">
        <f>IF(('1 - Cover page'!$B$9-M2201)&lt;6,"&lt;=5 Days","&gt;5 Days")</f>
        <v>&lt;=5 Days</v>
      </c>
      <c r="Y2201" t="str">
        <f>IF(('1 - Cover page'!$B$9-M2201)=0,"0", IF(('1 - Cover page'!$B$9-M2201)= 1,"1", IF(('1 - Cover page'!$B$9-M2201)= 2,"2", IF(('1 - Cover page'!$B$9-M2201)= 3,"3", IF(('1 - Cover page'!$B$9-M2201)= 4,"4", IF(('1 - Cover page'!$B$9-M2201)= 5,"5", IF(('1 - Cover page'!$B$9-M2201)= 6,"6", IF(('1 - Cover page'!$B$9-M2201)= 7,"7", IF(('1 - Cover page'!$B$9-M2201)= 8,"8", IF(('1 - Cover page'!$B$9-M2201)= 9,"9", IF(('1 - Cover page'!$B$9-M2201)= 10,"10", IF(('1 - Cover page'!$B$9-M2201)= 11,"11", IF(('1 - Cover page'!$B$9-M2201)= 12,"12", IF(('1 - Cover page'!$B$9-M2201)= 13,"13", IF(('1 - Cover page'!$B$9-M2201)= 14,"14", IF(('1 - Cover page'!$B$9-M2201)= 15,"15",  ""))))))))))))))))</f>
        <v>0</v>
      </c>
      <c r="Z2201" t="str">
        <f>IF(('1 - Cover page'!$B$9-I2201)=0,"0", IF(('1 - Cover page'!$B$9-I2201)= 1,"1", IF(('1 - Cover page'!$B$9-I2201)= 2,"2", IF(('1 - Cover page'!$B$9-I2201)= 3,"3", IF(('1 - Cover page'!$B$9-I2201)= 4,"4", IF(('1 - Cover page'!$B$9-I2201)= 5,"5", IF(('1 - Cover page'!$B$9-I2201)= 6,"6", IF(('1 - Cover page'!$B$9-I2201)= 7,"7", IF(('1 - Cover page'!$B$9-I2201)= 8,"8", IF(('1 - Cover page'!$B$9-I2201)= 9,"9", IF(('1 - Cover page'!$B$9-I2201)= 10,"10", IF(('1 - Cover page'!$B$9-I2201)= 11,"11", IF(('1 - Cover page'!$B$9-I2201)= 12,"12", IF(('1 - Cover page'!$B$9-I2201)= 13,"13", IF(('1 - Cover page'!$B$9-I2201)= 14,"14", IF(('1 - Cover page'!$B$9-I2201)= 15,"15",  ""))))))))))))))))</f>
        <v>0</v>
      </c>
      <c r="AA2201" t="e">
        <f>VLOOKUP(E2201,'Age group'!$A$2:$B$7,2,TRUE)</f>
        <v>#N/A</v>
      </c>
    </row>
    <row r="2202" spans="1:27" ht="12.75" x14ac:dyDescent="0.2">
      <c r="A2202" s="30">
        <v>2199</v>
      </c>
      <c r="B2202" s="31"/>
      <c r="C2202" s="31"/>
      <c r="D2202" s="32"/>
      <c r="E2202" s="104"/>
      <c r="F2202" s="31"/>
      <c r="G2202" s="31"/>
      <c r="H2202" s="33"/>
      <c r="I2202" s="16"/>
      <c r="J2202" s="34"/>
      <c r="K2202" s="34"/>
      <c r="L2202" s="35"/>
      <c r="M2202" s="36"/>
      <c r="N2202" s="37"/>
      <c r="O2202" s="37"/>
      <c r="P2202" s="37"/>
      <c r="Q2202" s="38"/>
      <c r="R2202" s="38"/>
      <c r="S2202" s="37"/>
      <c r="T2202" s="39"/>
      <c r="U2202" s="39"/>
      <c r="V2202" s="40"/>
      <c r="X2202" t="str">
        <f>IF(('1 - Cover page'!$B$9-M2202)&lt;6,"&lt;=5 Days","&gt;5 Days")</f>
        <v>&lt;=5 Days</v>
      </c>
      <c r="Y2202" t="str">
        <f>IF(('1 - Cover page'!$B$9-M2202)=0,"0", IF(('1 - Cover page'!$B$9-M2202)= 1,"1", IF(('1 - Cover page'!$B$9-M2202)= 2,"2", IF(('1 - Cover page'!$B$9-M2202)= 3,"3", IF(('1 - Cover page'!$B$9-M2202)= 4,"4", IF(('1 - Cover page'!$B$9-M2202)= 5,"5", IF(('1 - Cover page'!$B$9-M2202)= 6,"6", IF(('1 - Cover page'!$B$9-M2202)= 7,"7", IF(('1 - Cover page'!$B$9-M2202)= 8,"8", IF(('1 - Cover page'!$B$9-M2202)= 9,"9", IF(('1 - Cover page'!$B$9-M2202)= 10,"10", IF(('1 - Cover page'!$B$9-M2202)= 11,"11", IF(('1 - Cover page'!$B$9-M2202)= 12,"12", IF(('1 - Cover page'!$B$9-M2202)= 13,"13", IF(('1 - Cover page'!$B$9-M2202)= 14,"14", IF(('1 - Cover page'!$B$9-M2202)= 15,"15",  ""))))))))))))))))</f>
        <v>0</v>
      </c>
      <c r="Z2202" t="str">
        <f>IF(('1 - Cover page'!$B$9-I2202)=0,"0", IF(('1 - Cover page'!$B$9-I2202)= 1,"1", IF(('1 - Cover page'!$B$9-I2202)= 2,"2", IF(('1 - Cover page'!$B$9-I2202)= 3,"3", IF(('1 - Cover page'!$B$9-I2202)= 4,"4", IF(('1 - Cover page'!$B$9-I2202)= 5,"5", IF(('1 - Cover page'!$B$9-I2202)= 6,"6", IF(('1 - Cover page'!$B$9-I2202)= 7,"7", IF(('1 - Cover page'!$B$9-I2202)= 8,"8", IF(('1 - Cover page'!$B$9-I2202)= 9,"9", IF(('1 - Cover page'!$B$9-I2202)= 10,"10", IF(('1 - Cover page'!$B$9-I2202)= 11,"11", IF(('1 - Cover page'!$B$9-I2202)= 12,"12", IF(('1 - Cover page'!$B$9-I2202)= 13,"13", IF(('1 - Cover page'!$B$9-I2202)= 14,"14", IF(('1 - Cover page'!$B$9-I2202)= 15,"15",  ""))))))))))))))))</f>
        <v>0</v>
      </c>
      <c r="AA2202" t="e">
        <f>VLOOKUP(E2202,'Age group'!$A$2:$B$7,2,TRUE)</f>
        <v>#N/A</v>
      </c>
    </row>
    <row r="2203" spans="1:27" ht="12.75" x14ac:dyDescent="0.2">
      <c r="A2203" s="30">
        <v>2200</v>
      </c>
      <c r="B2203" s="31"/>
      <c r="C2203" s="31"/>
      <c r="D2203" s="32"/>
      <c r="E2203" s="104"/>
      <c r="F2203" s="31"/>
      <c r="G2203" s="31"/>
      <c r="H2203" s="33"/>
      <c r="I2203" s="16"/>
      <c r="J2203" s="34"/>
      <c r="K2203" s="34"/>
      <c r="L2203" s="35"/>
      <c r="M2203" s="36"/>
      <c r="N2203" s="37"/>
      <c r="O2203" s="37"/>
      <c r="P2203" s="37"/>
      <c r="Q2203" s="38"/>
      <c r="R2203" s="38"/>
      <c r="S2203" s="37"/>
      <c r="T2203" s="39"/>
      <c r="U2203" s="39"/>
      <c r="V2203" s="40"/>
      <c r="X2203" t="str">
        <f>IF(('1 - Cover page'!$B$9-M2203)&lt;6,"&lt;=5 Days","&gt;5 Days")</f>
        <v>&lt;=5 Days</v>
      </c>
      <c r="Y2203" t="str">
        <f>IF(('1 - Cover page'!$B$9-M2203)=0,"0", IF(('1 - Cover page'!$B$9-M2203)= 1,"1", IF(('1 - Cover page'!$B$9-M2203)= 2,"2", IF(('1 - Cover page'!$B$9-M2203)= 3,"3", IF(('1 - Cover page'!$B$9-M2203)= 4,"4", IF(('1 - Cover page'!$B$9-M2203)= 5,"5", IF(('1 - Cover page'!$B$9-M2203)= 6,"6", IF(('1 - Cover page'!$B$9-M2203)= 7,"7", IF(('1 - Cover page'!$B$9-M2203)= 8,"8", IF(('1 - Cover page'!$B$9-M2203)= 9,"9", IF(('1 - Cover page'!$B$9-M2203)= 10,"10", IF(('1 - Cover page'!$B$9-M2203)= 11,"11", IF(('1 - Cover page'!$B$9-M2203)= 12,"12", IF(('1 - Cover page'!$B$9-M2203)= 13,"13", IF(('1 - Cover page'!$B$9-M2203)= 14,"14", IF(('1 - Cover page'!$B$9-M2203)= 15,"15",  ""))))))))))))))))</f>
        <v>0</v>
      </c>
      <c r="Z2203" t="str">
        <f>IF(('1 - Cover page'!$B$9-I2203)=0,"0", IF(('1 - Cover page'!$B$9-I2203)= 1,"1", IF(('1 - Cover page'!$B$9-I2203)= 2,"2", IF(('1 - Cover page'!$B$9-I2203)= 3,"3", IF(('1 - Cover page'!$B$9-I2203)= 4,"4", IF(('1 - Cover page'!$B$9-I2203)= 5,"5", IF(('1 - Cover page'!$B$9-I2203)= 6,"6", IF(('1 - Cover page'!$B$9-I2203)= 7,"7", IF(('1 - Cover page'!$B$9-I2203)= 8,"8", IF(('1 - Cover page'!$B$9-I2203)= 9,"9", IF(('1 - Cover page'!$B$9-I2203)= 10,"10", IF(('1 - Cover page'!$B$9-I2203)= 11,"11", IF(('1 - Cover page'!$B$9-I2203)= 12,"12", IF(('1 - Cover page'!$B$9-I2203)= 13,"13", IF(('1 - Cover page'!$B$9-I2203)= 14,"14", IF(('1 - Cover page'!$B$9-I2203)= 15,"15",  ""))))))))))))))))</f>
        <v>0</v>
      </c>
      <c r="AA2203" t="e">
        <f>VLOOKUP(E2203,'Age group'!$A$2:$B$7,2,TRUE)</f>
        <v>#N/A</v>
      </c>
    </row>
    <row r="2204" spans="1:27" ht="12.75" x14ac:dyDescent="0.2">
      <c r="A2204" s="30">
        <v>2201</v>
      </c>
      <c r="B2204" s="31"/>
      <c r="C2204" s="31"/>
      <c r="D2204" s="32"/>
      <c r="E2204" s="104"/>
      <c r="F2204" s="31"/>
      <c r="G2204" s="31"/>
      <c r="H2204" s="33"/>
      <c r="I2204" s="16"/>
      <c r="J2204" s="34"/>
      <c r="K2204" s="34"/>
      <c r="L2204" s="35"/>
      <c r="M2204" s="36"/>
      <c r="N2204" s="37"/>
      <c r="O2204" s="37"/>
      <c r="P2204" s="37"/>
      <c r="Q2204" s="38"/>
      <c r="R2204" s="38"/>
      <c r="S2204" s="37"/>
      <c r="T2204" s="39"/>
      <c r="U2204" s="39"/>
      <c r="V2204" s="40"/>
      <c r="X2204" t="str">
        <f>IF(('1 - Cover page'!$B$9-M2204)&lt;6,"&lt;=5 Days","&gt;5 Days")</f>
        <v>&lt;=5 Days</v>
      </c>
      <c r="Y2204" t="str">
        <f>IF(('1 - Cover page'!$B$9-M2204)=0,"0", IF(('1 - Cover page'!$B$9-M2204)= 1,"1", IF(('1 - Cover page'!$B$9-M2204)= 2,"2", IF(('1 - Cover page'!$B$9-M2204)= 3,"3", IF(('1 - Cover page'!$B$9-M2204)= 4,"4", IF(('1 - Cover page'!$B$9-M2204)= 5,"5", IF(('1 - Cover page'!$B$9-M2204)= 6,"6", IF(('1 - Cover page'!$B$9-M2204)= 7,"7", IF(('1 - Cover page'!$B$9-M2204)= 8,"8", IF(('1 - Cover page'!$B$9-M2204)= 9,"9", IF(('1 - Cover page'!$B$9-M2204)= 10,"10", IF(('1 - Cover page'!$B$9-M2204)= 11,"11", IF(('1 - Cover page'!$B$9-M2204)= 12,"12", IF(('1 - Cover page'!$B$9-M2204)= 13,"13", IF(('1 - Cover page'!$B$9-M2204)= 14,"14", IF(('1 - Cover page'!$B$9-M2204)= 15,"15",  ""))))))))))))))))</f>
        <v>0</v>
      </c>
      <c r="Z2204" t="str">
        <f>IF(('1 - Cover page'!$B$9-I2204)=0,"0", IF(('1 - Cover page'!$B$9-I2204)= 1,"1", IF(('1 - Cover page'!$B$9-I2204)= 2,"2", IF(('1 - Cover page'!$B$9-I2204)= 3,"3", IF(('1 - Cover page'!$B$9-I2204)= 4,"4", IF(('1 - Cover page'!$B$9-I2204)= 5,"5", IF(('1 - Cover page'!$B$9-I2204)= 6,"6", IF(('1 - Cover page'!$B$9-I2204)= 7,"7", IF(('1 - Cover page'!$B$9-I2204)= 8,"8", IF(('1 - Cover page'!$B$9-I2204)= 9,"9", IF(('1 - Cover page'!$B$9-I2204)= 10,"10", IF(('1 - Cover page'!$B$9-I2204)= 11,"11", IF(('1 - Cover page'!$B$9-I2204)= 12,"12", IF(('1 - Cover page'!$B$9-I2204)= 13,"13", IF(('1 - Cover page'!$B$9-I2204)= 14,"14", IF(('1 - Cover page'!$B$9-I2204)= 15,"15",  ""))))))))))))))))</f>
        <v>0</v>
      </c>
      <c r="AA2204" t="e">
        <f>VLOOKUP(E2204,'Age group'!$A$2:$B$7,2,TRUE)</f>
        <v>#N/A</v>
      </c>
    </row>
    <row r="2205" spans="1:27" ht="12.75" x14ac:dyDescent="0.2">
      <c r="A2205" s="30">
        <v>2202</v>
      </c>
      <c r="B2205" s="31"/>
      <c r="C2205" s="31"/>
      <c r="D2205" s="32"/>
      <c r="E2205" s="104"/>
      <c r="F2205" s="31"/>
      <c r="G2205" s="31"/>
      <c r="H2205" s="33"/>
      <c r="I2205" s="16"/>
      <c r="J2205" s="34"/>
      <c r="K2205" s="34"/>
      <c r="L2205" s="35"/>
      <c r="M2205" s="36"/>
      <c r="N2205" s="37"/>
      <c r="O2205" s="37"/>
      <c r="P2205" s="37"/>
      <c r="Q2205" s="38"/>
      <c r="R2205" s="38"/>
      <c r="S2205" s="37"/>
      <c r="T2205" s="39"/>
      <c r="U2205" s="39"/>
      <c r="V2205" s="40"/>
      <c r="X2205" t="str">
        <f>IF(('1 - Cover page'!$B$9-M2205)&lt;6,"&lt;=5 Days","&gt;5 Days")</f>
        <v>&lt;=5 Days</v>
      </c>
      <c r="Y2205" t="str">
        <f>IF(('1 - Cover page'!$B$9-M2205)=0,"0", IF(('1 - Cover page'!$B$9-M2205)= 1,"1", IF(('1 - Cover page'!$B$9-M2205)= 2,"2", IF(('1 - Cover page'!$B$9-M2205)= 3,"3", IF(('1 - Cover page'!$B$9-M2205)= 4,"4", IF(('1 - Cover page'!$B$9-M2205)= 5,"5", IF(('1 - Cover page'!$B$9-M2205)= 6,"6", IF(('1 - Cover page'!$B$9-M2205)= 7,"7", IF(('1 - Cover page'!$B$9-M2205)= 8,"8", IF(('1 - Cover page'!$B$9-M2205)= 9,"9", IF(('1 - Cover page'!$B$9-M2205)= 10,"10", IF(('1 - Cover page'!$B$9-M2205)= 11,"11", IF(('1 - Cover page'!$B$9-M2205)= 12,"12", IF(('1 - Cover page'!$B$9-M2205)= 13,"13", IF(('1 - Cover page'!$B$9-M2205)= 14,"14", IF(('1 - Cover page'!$B$9-M2205)= 15,"15",  ""))))))))))))))))</f>
        <v>0</v>
      </c>
      <c r="Z2205" t="str">
        <f>IF(('1 - Cover page'!$B$9-I2205)=0,"0", IF(('1 - Cover page'!$B$9-I2205)= 1,"1", IF(('1 - Cover page'!$B$9-I2205)= 2,"2", IF(('1 - Cover page'!$B$9-I2205)= 3,"3", IF(('1 - Cover page'!$B$9-I2205)= 4,"4", IF(('1 - Cover page'!$B$9-I2205)= 5,"5", IF(('1 - Cover page'!$B$9-I2205)= 6,"6", IF(('1 - Cover page'!$B$9-I2205)= 7,"7", IF(('1 - Cover page'!$B$9-I2205)= 8,"8", IF(('1 - Cover page'!$B$9-I2205)= 9,"9", IF(('1 - Cover page'!$B$9-I2205)= 10,"10", IF(('1 - Cover page'!$B$9-I2205)= 11,"11", IF(('1 - Cover page'!$B$9-I2205)= 12,"12", IF(('1 - Cover page'!$B$9-I2205)= 13,"13", IF(('1 - Cover page'!$B$9-I2205)= 14,"14", IF(('1 - Cover page'!$B$9-I2205)= 15,"15",  ""))))))))))))))))</f>
        <v>0</v>
      </c>
      <c r="AA2205" t="e">
        <f>VLOOKUP(E2205,'Age group'!$A$2:$B$7,2,TRUE)</f>
        <v>#N/A</v>
      </c>
    </row>
    <row r="2206" spans="1:27" ht="12.75" x14ac:dyDescent="0.2">
      <c r="A2206" s="30">
        <v>2203</v>
      </c>
      <c r="B2206" s="31"/>
      <c r="C2206" s="31"/>
      <c r="D2206" s="32"/>
      <c r="E2206" s="104"/>
      <c r="F2206" s="31"/>
      <c r="G2206" s="31"/>
      <c r="H2206" s="33"/>
      <c r="I2206" s="16"/>
      <c r="J2206" s="34"/>
      <c r="K2206" s="34"/>
      <c r="L2206" s="35"/>
      <c r="M2206" s="36"/>
      <c r="N2206" s="37"/>
      <c r="O2206" s="37"/>
      <c r="P2206" s="37"/>
      <c r="Q2206" s="38"/>
      <c r="R2206" s="38"/>
      <c r="S2206" s="37"/>
      <c r="T2206" s="39"/>
      <c r="U2206" s="39"/>
      <c r="V2206" s="40"/>
      <c r="X2206" t="str">
        <f>IF(('1 - Cover page'!$B$9-M2206)&lt;6,"&lt;=5 Days","&gt;5 Days")</f>
        <v>&lt;=5 Days</v>
      </c>
      <c r="Y2206" t="str">
        <f>IF(('1 - Cover page'!$B$9-M2206)=0,"0", IF(('1 - Cover page'!$B$9-M2206)= 1,"1", IF(('1 - Cover page'!$B$9-M2206)= 2,"2", IF(('1 - Cover page'!$B$9-M2206)= 3,"3", IF(('1 - Cover page'!$B$9-M2206)= 4,"4", IF(('1 - Cover page'!$B$9-M2206)= 5,"5", IF(('1 - Cover page'!$B$9-M2206)= 6,"6", IF(('1 - Cover page'!$B$9-M2206)= 7,"7", IF(('1 - Cover page'!$B$9-M2206)= 8,"8", IF(('1 - Cover page'!$B$9-M2206)= 9,"9", IF(('1 - Cover page'!$B$9-M2206)= 10,"10", IF(('1 - Cover page'!$B$9-M2206)= 11,"11", IF(('1 - Cover page'!$B$9-M2206)= 12,"12", IF(('1 - Cover page'!$B$9-M2206)= 13,"13", IF(('1 - Cover page'!$B$9-M2206)= 14,"14", IF(('1 - Cover page'!$B$9-M2206)= 15,"15",  ""))))))))))))))))</f>
        <v>0</v>
      </c>
      <c r="Z2206" t="str">
        <f>IF(('1 - Cover page'!$B$9-I2206)=0,"0", IF(('1 - Cover page'!$B$9-I2206)= 1,"1", IF(('1 - Cover page'!$B$9-I2206)= 2,"2", IF(('1 - Cover page'!$B$9-I2206)= 3,"3", IF(('1 - Cover page'!$B$9-I2206)= 4,"4", IF(('1 - Cover page'!$B$9-I2206)= 5,"5", IF(('1 - Cover page'!$B$9-I2206)= 6,"6", IF(('1 - Cover page'!$B$9-I2206)= 7,"7", IF(('1 - Cover page'!$B$9-I2206)= 8,"8", IF(('1 - Cover page'!$B$9-I2206)= 9,"9", IF(('1 - Cover page'!$B$9-I2206)= 10,"10", IF(('1 - Cover page'!$B$9-I2206)= 11,"11", IF(('1 - Cover page'!$B$9-I2206)= 12,"12", IF(('1 - Cover page'!$B$9-I2206)= 13,"13", IF(('1 - Cover page'!$B$9-I2206)= 14,"14", IF(('1 - Cover page'!$B$9-I2206)= 15,"15",  ""))))))))))))))))</f>
        <v>0</v>
      </c>
      <c r="AA2206" t="e">
        <f>VLOOKUP(E2206,'Age group'!$A$2:$B$7,2,TRUE)</f>
        <v>#N/A</v>
      </c>
    </row>
    <row r="2207" spans="1:27" ht="12.75" x14ac:dyDescent="0.2">
      <c r="A2207" s="30">
        <v>2204</v>
      </c>
      <c r="B2207" s="31"/>
      <c r="C2207" s="31"/>
      <c r="D2207" s="32"/>
      <c r="E2207" s="104"/>
      <c r="F2207" s="31"/>
      <c r="G2207" s="31"/>
      <c r="H2207" s="33"/>
      <c r="I2207" s="16"/>
      <c r="J2207" s="34"/>
      <c r="K2207" s="34"/>
      <c r="L2207" s="35"/>
      <c r="M2207" s="36"/>
      <c r="N2207" s="37"/>
      <c r="O2207" s="37"/>
      <c r="P2207" s="37"/>
      <c r="Q2207" s="38"/>
      <c r="R2207" s="38"/>
      <c r="S2207" s="37"/>
      <c r="T2207" s="39"/>
      <c r="U2207" s="39"/>
      <c r="V2207" s="40"/>
      <c r="X2207" t="str">
        <f>IF(('1 - Cover page'!$B$9-M2207)&lt;6,"&lt;=5 Days","&gt;5 Days")</f>
        <v>&lt;=5 Days</v>
      </c>
      <c r="Y2207" t="str">
        <f>IF(('1 - Cover page'!$B$9-M2207)=0,"0", IF(('1 - Cover page'!$B$9-M2207)= 1,"1", IF(('1 - Cover page'!$B$9-M2207)= 2,"2", IF(('1 - Cover page'!$B$9-M2207)= 3,"3", IF(('1 - Cover page'!$B$9-M2207)= 4,"4", IF(('1 - Cover page'!$B$9-M2207)= 5,"5", IF(('1 - Cover page'!$B$9-M2207)= 6,"6", IF(('1 - Cover page'!$B$9-M2207)= 7,"7", IF(('1 - Cover page'!$B$9-M2207)= 8,"8", IF(('1 - Cover page'!$B$9-M2207)= 9,"9", IF(('1 - Cover page'!$B$9-M2207)= 10,"10", IF(('1 - Cover page'!$B$9-M2207)= 11,"11", IF(('1 - Cover page'!$B$9-M2207)= 12,"12", IF(('1 - Cover page'!$B$9-M2207)= 13,"13", IF(('1 - Cover page'!$B$9-M2207)= 14,"14", IF(('1 - Cover page'!$B$9-M2207)= 15,"15",  ""))))))))))))))))</f>
        <v>0</v>
      </c>
      <c r="Z2207" t="str">
        <f>IF(('1 - Cover page'!$B$9-I2207)=0,"0", IF(('1 - Cover page'!$B$9-I2207)= 1,"1", IF(('1 - Cover page'!$B$9-I2207)= 2,"2", IF(('1 - Cover page'!$B$9-I2207)= 3,"3", IF(('1 - Cover page'!$B$9-I2207)= 4,"4", IF(('1 - Cover page'!$B$9-I2207)= 5,"5", IF(('1 - Cover page'!$B$9-I2207)= 6,"6", IF(('1 - Cover page'!$B$9-I2207)= 7,"7", IF(('1 - Cover page'!$B$9-I2207)= 8,"8", IF(('1 - Cover page'!$B$9-I2207)= 9,"9", IF(('1 - Cover page'!$B$9-I2207)= 10,"10", IF(('1 - Cover page'!$B$9-I2207)= 11,"11", IF(('1 - Cover page'!$B$9-I2207)= 12,"12", IF(('1 - Cover page'!$B$9-I2207)= 13,"13", IF(('1 - Cover page'!$B$9-I2207)= 14,"14", IF(('1 - Cover page'!$B$9-I2207)= 15,"15",  ""))))))))))))))))</f>
        <v>0</v>
      </c>
      <c r="AA2207" t="e">
        <f>VLOOKUP(E2207,'Age group'!$A$2:$B$7,2,TRUE)</f>
        <v>#N/A</v>
      </c>
    </row>
    <row r="2208" spans="1:27" ht="12.75" x14ac:dyDescent="0.2">
      <c r="A2208" s="30">
        <v>2205</v>
      </c>
      <c r="B2208" s="31"/>
      <c r="C2208" s="31"/>
      <c r="D2208" s="32"/>
      <c r="E2208" s="104"/>
      <c r="F2208" s="31"/>
      <c r="G2208" s="31"/>
      <c r="H2208" s="33"/>
      <c r="I2208" s="16"/>
      <c r="J2208" s="34"/>
      <c r="K2208" s="34"/>
      <c r="L2208" s="35"/>
      <c r="M2208" s="36"/>
      <c r="N2208" s="37"/>
      <c r="O2208" s="37"/>
      <c r="P2208" s="37"/>
      <c r="Q2208" s="38"/>
      <c r="R2208" s="38"/>
      <c r="S2208" s="37"/>
      <c r="T2208" s="39"/>
      <c r="U2208" s="39"/>
      <c r="V2208" s="40"/>
      <c r="X2208" t="str">
        <f>IF(('1 - Cover page'!$B$9-M2208)&lt;6,"&lt;=5 Days","&gt;5 Days")</f>
        <v>&lt;=5 Days</v>
      </c>
      <c r="Y2208" t="str">
        <f>IF(('1 - Cover page'!$B$9-M2208)=0,"0", IF(('1 - Cover page'!$B$9-M2208)= 1,"1", IF(('1 - Cover page'!$B$9-M2208)= 2,"2", IF(('1 - Cover page'!$B$9-M2208)= 3,"3", IF(('1 - Cover page'!$B$9-M2208)= 4,"4", IF(('1 - Cover page'!$B$9-M2208)= 5,"5", IF(('1 - Cover page'!$B$9-M2208)= 6,"6", IF(('1 - Cover page'!$B$9-M2208)= 7,"7", IF(('1 - Cover page'!$B$9-M2208)= 8,"8", IF(('1 - Cover page'!$B$9-M2208)= 9,"9", IF(('1 - Cover page'!$B$9-M2208)= 10,"10", IF(('1 - Cover page'!$B$9-M2208)= 11,"11", IF(('1 - Cover page'!$B$9-M2208)= 12,"12", IF(('1 - Cover page'!$B$9-M2208)= 13,"13", IF(('1 - Cover page'!$B$9-M2208)= 14,"14", IF(('1 - Cover page'!$B$9-M2208)= 15,"15",  ""))))))))))))))))</f>
        <v>0</v>
      </c>
      <c r="Z2208" t="str">
        <f>IF(('1 - Cover page'!$B$9-I2208)=0,"0", IF(('1 - Cover page'!$B$9-I2208)= 1,"1", IF(('1 - Cover page'!$B$9-I2208)= 2,"2", IF(('1 - Cover page'!$B$9-I2208)= 3,"3", IF(('1 - Cover page'!$B$9-I2208)= 4,"4", IF(('1 - Cover page'!$B$9-I2208)= 5,"5", IF(('1 - Cover page'!$B$9-I2208)= 6,"6", IF(('1 - Cover page'!$B$9-I2208)= 7,"7", IF(('1 - Cover page'!$B$9-I2208)= 8,"8", IF(('1 - Cover page'!$B$9-I2208)= 9,"9", IF(('1 - Cover page'!$B$9-I2208)= 10,"10", IF(('1 - Cover page'!$B$9-I2208)= 11,"11", IF(('1 - Cover page'!$B$9-I2208)= 12,"12", IF(('1 - Cover page'!$B$9-I2208)= 13,"13", IF(('1 - Cover page'!$B$9-I2208)= 14,"14", IF(('1 - Cover page'!$B$9-I2208)= 15,"15",  ""))))))))))))))))</f>
        <v>0</v>
      </c>
      <c r="AA2208" t="e">
        <f>VLOOKUP(E2208,'Age group'!$A$2:$B$7,2,TRUE)</f>
        <v>#N/A</v>
      </c>
    </row>
    <row r="2209" spans="1:27" ht="12.75" x14ac:dyDescent="0.2">
      <c r="A2209" s="30">
        <v>2206</v>
      </c>
      <c r="B2209" s="31"/>
      <c r="C2209" s="31"/>
      <c r="D2209" s="32"/>
      <c r="E2209" s="104"/>
      <c r="F2209" s="31"/>
      <c r="G2209" s="31"/>
      <c r="H2209" s="33"/>
      <c r="I2209" s="16"/>
      <c r="J2209" s="34"/>
      <c r="K2209" s="34"/>
      <c r="L2209" s="35"/>
      <c r="M2209" s="36"/>
      <c r="N2209" s="37"/>
      <c r="O2209" s="37"/>
      <c r="P2209" s="37"/>
      <c r="Q2209" s="38"/>
      <c r="R2209" s="38"/>
      <c r="S2209" s="37"/>
      <c r="T2209" s="39"/>
      <c r="U2209" s="39"/>
      <c r="V2209" s="40"/>
      <c r="X2209" t="str">
        <f>IF(('1 - Cover page'!$B$9-M2209)&lt;6,"&lt;=5 Days","&gt;5 Days")</f>
        <v>&lt;=5 Days</v>
      </c>
      <c r="Y2209" t="str">
        <f>IF(('1 - Cover page'!$B$9-M2209)=0,"0", IF(('1 - Cover page'!$B$9-M2209)= 1,"1", IF(('1 - Cover page'!$B$9-M2209)= 2,"2", IF(('1 - Cover page'!$B$9-M2209)= 3,"3", IF(('1 - Cover page'!$B$9-M2209)= 4,"4", IF(('1 - Cover page'!$B$9-M2209)= 5,"5", IF(('1 - Cover page'!$B$9-M2209)= 6,"6", IF(('1 - Cover page'!$B$9-M2209)= 7,"7", IF(('1 - Cover page'!$B$9-M2209)= 8,"8", IF(('1 - Cover page'!$B$9-M2209)= 9,"9", IF(('1 - Cover page'!$B$9-M2209)= 10,"10", IF(('1 - Cover page'!$B$9-M2209)= 11,"11", IF(('1 - Cover page'!$B$9-M2209)= 12,"12", IF(('1 - Cover page'!$B$9-M2209)= 13,"13", IF(('1 - Cover page'!$B$9-M2209)= 14,"14", IF(('1 - Cover page'!$B$9-M2209)= 15,"15",  ""))))))))))))))))</f>
        <v>0</v>
      </c>
      <c r="Z2209" t="str">
        <f>IF(('1 - Cover page'!$B$9-I2209)=0,"0", IF(('1 - Cover page'!$B$9-I2209)= 1,"1", IF(('1 - Cover page'!$B$9-I2209)= 2,"2", IF(('1 - Cover page'!$B$9-I2209)= 3,"3", IF(('1 - Cover page'!$B$9-I2209)= 4,"4", IF(('1 - Cover page'!$B$9-I2209)= 5,"5", IF(('1 - Cover page'!$B$9-I2209)= 6,"6", IF(('1 - Cover page'!$B$9-I2209)= 7,"7", IF(('1 - Cover page'!$B$9-I2209)= 8,"8", IF(('1 - Cover page'!$B$9-I2209)= 9,"9", IF(('1 - Cover page'!$B$9-I2209)= 10,"10", IF(('1 - Cover page'!$B$9-I2209)= 11,"11", IF(('1 - Cover page'!$B$9-I2209)= 12,"12", IF(('1 - Cover page'!$B$9-I2209)= 13,"13", IF(('1 - Cover page'!$B$9-I2209)= 14,"14", IF(('1 - Cover page'!$B$9-I2209)= 15,"15",  ""))))))))))))))))</f>
        <v>0</v>
      </c>
      <c r="AA2209" t="e">
        <f>VLOOKUP(E2209,'Age group'!$A$2:$B$7,2,TRUE)</f>
        <v>#N/A</v>
      </c>
    </row>
    <row r="2210" spans="1:27" ht="12.75" x14ac:dyDescent="0.2">
      <c r="A2210" s="30">
        <v>2207</v>
      </c>
      <c r="B2210" s="31"/>
      <c r="C2210" s="31"/>
      <c r="D2210" s="32"/>
      <c r="E2210" s="104"/>
      <c r="F2210" s="31"/>
      <c r="G2210" s="31"/>
      <c r="H2210" s="33"/>
      <c r="I2210" s="16"/>
      <c r="J2210" s="34"/>
      <c r="K2210" s="34"/>
      <c r="L2210" s="35"/>
      <c r="M2210" s="36"/>
      <c r="N2210" s="37"/>
      <c r="O2210" s="37"/>
      <c r="P2210" s="37"/>
      <c r="Q2210" s="38"/>
      <c r="R2210" s="38"/>
      <c r="S2210" s="37"/>
      <c r="T2210" s="39"/>
      <c r="U2210" s="39"/>
      <c r="V2210" s="40"/>
      <c r="X2210" t="str">
        <f>IF(('1 - Cover page'!$B$9-M2210)&lt;6,"&lt;=5 Days","&gt;5 Days")</f>
        <v>&lt;=5 Days</v>
      </c>
      <c r="Y2210" t="str">
        <f>IF(('1 - Cover page'!$B$9-M2210)=0,"0", IF(('1 - Cover page'!$B$9-M2210)= 1,"1", IF(('1 - Cover page'!$B$9-M2210)= 2,"2", IF(('1 - Cover page'!$B$9-M2210)= 3,"3", IF(('1 - Cover page'!$B$9-M2210)= 4,"4", IF(('1 - Cover page'!$B$9-M2210)= 5,"5", IF(('1 - Cover page'!$B$9-M2210)= 6,"6", IF(('1 - Cover page'!$B$9-M2210)= 7,"7", IF(('1 - Cover page'!$B$9-M2210)= 8,"8", IF(('1 - Cover page'!$B$9-M2210)= 9,"9", IF(('1 - Cover page'!$B$9-M2210)= 10,"10", IF(('1 - Cover page'!$B$9-M2210)= 11,"11", IF(('1 - Cover page'!$B$9-M2210)= 12,"12", IF(('1 - Cover page'!$B$9-M2210)= 13,"13", IF(('1 - Cover page'!$B$9-M2210)= 14,"14", IF(('1 - Cover page'!$B$9-M2210)= 15,"15",  ""))))))))))))))))</f>
        <v>0</v>
      </c>
      <c r="Z2210" t="str">
        <f>IF(('1 - Cover page'!$B$9-I2210)=0,"0", IF(('1 - Cover page'!$B$9-I2210)= 1,"1", IF(('1 - Cover page'!$B$9-I2210)= 2,"2", IF(('1 - Cover page'!$B$9-I2210)= 3,"3", IF(('1 - Cover page'!$B$9-I2210)= 4,"4", IF(('1 - Cover page'!$B$9-I2210)= 5,"5", IF(('1 - Cover page'!$B$9-I2210)= 6,"6", IF(('1 - Cover page'!$B$9-I2210)= 7,"7", IF(('1 - Cover page'!$B$9-I2210)= 8,"8", IF(('1 - Cover page'!$B$9-I2210)= 9,"9", IF(('1 - Cover page'!$B$9-I2210)= 10,"10", IF(('1 - Cover page'!$B$9-I2210)= 11,"11", IF(('1 - Cover page'!$B$9-I2210)= 12,"12", IF(('1 - Cover page'!$B$9-I2210)= 13,"13", IF(('1 - Cover page'!$B$9-I2210)= 14,"14", IF(('1 - Cover page'!$B$9-I2210)= 15,"15",  ""))))))))))))))))</f>
        <v>0</v>
      </c>
      <c r="AA2210" t="e">
        <f>VLOOKUP(E2210,'Age group'!$A$2:$B$7,2,TRUE)</f>
        <v>#N/A</v>
      </c>
    </row>
    <row r="2211" spans="1:27" ht="12.75" x14ac:dyDescent="0.2">
      <c r="A2211" s="30">
        <v>2208</v>
      </c>
      <c r="B2211" s="31"/>
      <c r="C2211" s="31"/>
      <c r="D2211" s="32"/>
      <c r="E2211" s="104"/>
      <c r="F2211" s="31"/>
      <c r="G2211" s="31"/>
      <c r="H2211" s="33"/>
      <c r="I2211" s="16"/>
      <c r="J2211" s="34"/>
      <c r="K2211" s="34"/>
      <c r="L2211" s="35"/>
      <c r="M2211" s="36"/>
      <c r="N2211" s="37"/>
      <c r="O2211" s="37"/>
      <c r="P2211" s="37"/>
      <c r="Q2211" s="38"/>
      <c r="R2211" s="38"/>
      <c r="S2211" s="37"/>
      <c r="T2211" s="39"/>
      <c r="U2211" s="39"/>
      <c r="V2211" s="40"/>
      <c r="X2211" t="str">
        <f>IF(('1 - Cover page'!$B$9-M2211)&lt;6,"&lt;=5 Days","&gt;5 Days")</f>
        <v>&lt;=5 Days</v>
      </c>
      <c r="Y2211" t="str">
        <f>IF(('1 - Cover page'!$B$9-M2211)=0,"0", IF(('1 - Cover page'!$B$9-M2211)= 1,"1", IF(('1 - Cover page'!$B$9-M2211)= 2,"2", IF(('1 - Cover page'!$B$9-M2211)= 3,"3", IF(('1 - Cover page'!$B$9-M2211)= 4,"4", IF(('1 - Cover page'!$B$9-M2211)= 5,"5", IF(('1 - Cover page'!$B$9-M2211)= 6,"6", IF(('1 - Cover page'!$B$9-M2211)= 7,"7", IF(('1 - Cover page'!$B$9-M2211)= 8,"8", IF(('1 - Cover page'!$B$9-M2211)= 9,"9", IF(('1 - Cover page'!$B$9-M2211)= 10,"10", IF(('1 - Cover page'!$B$9-M2211)= 11,"11", IF(('1 - Cover page'!$B$9-M2211)= 12,"12", IF(('1 - Cover page'!$B$9-M2211)= 13,"13", IF(('1 - Cover page'!$B$9-M2211)= 14,"14", IF(('1 - Cover page'!$B$9-M2211)= 15,"15",  ""))))))))))))))))</f>
        <v>0</v>
      </c>
      <c r="Z2211" t="str">
        <f>IF(('1 - Cover page'!$B$9-I2211)=0,"0", IF(('1 - Cover page'!$B$9-I2211)= 1,"1", IF(('1 - Cover page'!$B$9-I2211)= 2,"2", IF(('1 - Cover page'!$B$9-I2211)= 3,"3", IF(('1 - Cover page'!$B$9-I2211)= 4,"4", IF(('1 - Cover page'!$B$9-I2211)= 5,"5", IF(('1 - Cover page'!$B$9-I2211)= 6,"6", IF(('1 - Cover page'!$B$9-I2211)= 7,"7", IF(('1 - Cover page'!$B$9-I2211)= 8,"8", IF(('1 - Cover page'!$B$9-I2211)= 9,"9", IF(('1 - Cover page'!$B$9-I2211)= 10,"10", IF(('1 - Cover page'!$B$9-I2211)= 11,"11", IF(('1 - Cover page'!$B$9-I2211)= 12,"12", IF(('1 - Cover page'!$B$9-I2211)= 13,"13", IF(('1 - Cover page'!$B$9-I2211)= 14,"14", IF(('1 - Cover page'!$B$9-I2211)= 15,"15",  ""))))))))))))))))</f>
        <v>0</v>
      </c>
      <c r="AA2211" t="e">
        <f>VLOOKUP(E2211,'Age group'!$A$2:$B$7,2,TRUE)</f>
        <v>#N/A</v>
      </c>
    </row>
    <row r="2212" spans="1:27" ht="12.75" x14ac:dyDescent="0.2">
      <c r="A2212" s="30">
        <v>2209</v>
      </c>
      <c r="B2212" s="31"/>
      <c r="C2212" s="31"/>
      <c r="D2212" s="32"/>
      <c r="E2212" s="104"/>
      <c r="F2212" s="31"/>
      <c r="G2212" s="31"/>
      <c r="H2212" s="33"/>
      <c r="I2212" s="16"/>
      <c r="J2212" s="34"/>
      <c r="K2212" s="34"/>
      <c r="L2212" s="35"/>
      <c r="M2212" s="36"/>
      <c r="N2212" s="37"/>
      <c r="O2212" s="37"/>
      <c r="P2212" s="37"/>
      <c r="Q2212" s="38"/>
      <c r="R2212" s="38"/>
      <c r="S2212" s="37"/>
      <c r="T2212" s="39"/>
      <c r="U2212" s="39"/>
      <c r="V2212" s="40"/>
      <c r="X2212" t="str">
        <f>IF(('1 - Cover page'!$B$9-M2212)&lt;6,"&lt;=5 Days","&gt;5 Days")</f>
        <v>&lt;=5 Days</v>
      </c>
      <c r="Y2212" t="str">
        <f>IF(('1 - Cover page'!$B$9-M2212)=0,"0", IF(('1 - Cover page'!$B$9-M2212)= 1,"1", IF(('1 - Cover page'!$B$9-M2212)= 2,"2", IF(('1 - Cover page'!$B$9-M2212)= 3,"3", IF(('1 - Cover page'!$B$9-M2212)= 4,"4", IF(('1 - Cover page'!$B$9-M2212)= 5,"5", IF(('1 - Cover page'!$B$9-M2212)= 6,"6", IF(('1 - Cover page'!$B$9-M2212)= 7,"7", IF(('1 - Cover page'!$B$9-M2212)= 8,"8", IF(('1 - Cover page'!$B$9-M2212)= 9,"9", IF(('1 - Cover page'!$B$9-M2212)= 10,"10", IF(('1 - Cover page'!$B$9-M2212)= 11,"11", IF(('1 - Cover page'!$B$9-M2212)= 12,"12", IF(('1 - Cover page'!$B$9-M2212)= 13,"13", IF(('1 - Cover page'!$B$9-M2212)= 14,"14", IF(('1 - Cover page'!$B$9-M2212)= 15,"15",  ""))))))))))))))))</f>
        <v>0</v>
      </c>
      <c r="Z2212" t="str">
        <f>IF(('1 - Cover page'!$B$9-I2212)=0,"0", IF(('1 - Cover page'!$B$9-I2212)= 1,"1", IF(('1 - Cover page'!$B$9-I2212)= 2,"2", IF(('1 - Cover page'!$B$9-I2212)= 3,"3", IF(('1 - Cover page'!$B$9-I2212)= 4,"4", IF(('1 - Cover page'!$B$9-I2212)= 5,"5", IF(('1 - Cover page'!$B$9-I2212)= 6,"6", IF(('1 - Cover page'!$B$9-I2212)= 7,"7", IF(('1 - Cover page'!$B$9-I2212)= 8,"8", IF(('1 - Cover page'!$B$9-I2212)= 9,"9", IF(('1 - Cover page'!$B$9-I2212)= 10,"10", IF(('1 - Cover page'!$B$9-I2212)= 11,"11", IF(('1 - Cover page'!$B$9-I2212)= 12,"12", IF(('1 - Cover page'!$B$9-I2212)= 13,"13", IF(('1 - Cover page'!$B$9-I2212)= 14,"14", IF(('1 - Cover page'!$B$9-I2212)= 15,"15",  ""))))))))))))))))</f>
        <v>0</v>
      </c>
      <c r="AA2212" t="e">
        <f>VLOOKUP(E2212,'Age group'!$A$2:$B$7,2,TRUE)</f>
        <v>#N/A</v>
      </c>
    </row>
    <row r="2213" spans="1:27" ht="12.75" x14ac:dyDescent="0.2">
      <c r="A2213" s="30">
        <v>2210</v>
      </c>
      <c r="B2213" s="31"/>
      <c r="C2213" s="31"/>
      <c r="D2213" s="32"/>
      <c r="E2213" s="104"/>
      <c r="F2213" s="31"/>
      <c r="G2213" s="31"/>
      <c r="H2213" s="33"/>
      <c r="I2213" s="16"/>
      <c r="J2213" s="34"/>
      <c r="K2213" s="34"/>
      <c r="L2213" s="35"/>
      <c r="M2213" s="36"/>
      <c r="N2213" s="37"/>
      <c r="O2213" s="37"/>
      <c r="P2213" s="37"/>
      <c r="Q2213" s="38"/>
      <c r="R2213" s="38"/>
      <c r="S2213" s="37"/>
      <c r="T2213" s="39"/>
      <c r="U2213" s="39"/>
      <c r="V2213" s="40"/>
      <c r="X2213" t="str">
        <f>IF(('1 - Cover page'!$B$9-M2213)&lt;6,"&lt;=5 Days","&gt;5 Days")</f>
        <v>&lt;=5 Days</v>
      </c>
      <c r="Y2213" t="str">
        <f>IF(('1 - Cover page'!$B$9-M2213)=0,"0", IF(('1 - Cover page'!$B$9-M2213)= 1,"1", IF(('1 - Cover page'!$B$9-M2213)= 2,"2", IF(('1 - Cover page'!$B$9-M2213)= 3,"3", IF(('1 - Cover page'!$B$9-M2213)= 4,"4", IF(('1 - Cover page'!$B$9-M2213)= 5,"5", IF(('1 - Cover page'!$B$9-M2213)= 6,"6", IF(('1 - Cover page'!$B$9-M2213)= 7,"7", IF(('1 - Cover page'!$B$9-M2213)= 8,"8", IF(('1 - Cover page'!$B$9-M2213)= 9,"9", IF(('1 - Cover page'!$B$9-M2213)= 10,"10", IF(('1 - Cover page'!$B$9-M2213)= 11,"11", IF(('1 - Cover page'!$B$9-M2213)= 12,"12", IF(('1 - Cover page'!$B$9-M2213)= 13,"13", IF(('1 - Cover page'!$B$9-M2213)= 14,"14", IF(('1 - Cover page'!$B$9-M2213)= 15,"15",  ""))))))))))))))))</f>
        <v>0</v>
      </c>
      <c r="Z2213" t="str">
        <f>IF(('1 - Cover page'!$B$9-I2213)=0,"0", IF(('1 - Cover page'!$B$9-I2213)= 1,"1", IF(('1 - Cover page'!$B$9-I2213)= 2,"2", IF(('1 - Cover page'!$B$9-I2213)= 3,"3", IF(('1 - Cover page'!$B$9-I2213)= 4,"4", IF(('1 - Cover page'!$B$9-I2213)= 5,"5", IF(('1 - Cover page'!$B$9-I2213)= 6,"6", IF(('1 - Cover page'!$B$9-I2213)= 7,"7", IF(('1 - Cover page'!$B$9-I2213)= 8,"8", IF(('1 - Cover page'!$B$9-I2213)= 9,"9", IF(('1 - Cover page'!$B$9-I2213)= 10,"10", IF(('1 - Cover page'!$B$9-I2213)= 11,"11", IF(('1 - Cover page'!$B$9-I2213)= 12,"12", IF(('1 - Cover page'!$B$9-I2213)= 13,"13", IF(('1 - Cover page'!$B$9-I2213)= 14,"14", IF(('1 - Cover page'!$B$9-I2213)= 15,"15",  ""))))))))))))))))</f>
        <v>0</v>
      </c>
      <c r="AA2213" t="e">
        <f>VLOOKUP(E2213,'Age group'!$A$2:$B$7,2,TRUE)</f>
        <v>#N/A</v>
      </c>
    </row>
    <row r="2214" spans="1:27" ht="12.75" x14ac:dyDescent="0.2">
      <c r="A2214" s="30">
        <v>2211</v>
      </c>
      <c r="B2214" s="31"/>
      <c r="C2214" s="31"/>
      <c r="D2214" s="32"/>
      <c r="E2214" s="104"/>
      <c r="F2214" s="31"/>
      <c r="G2214" s="31"/>
      <c r="H2214" s="33"/>
      <c r="I2214" s="16"/>
      <c r="J2214" s="34"/>
      <c r="K2214" s="34"/>
      <c r="L2214" s="35"/>
      <c r="M2214" s="36"/>
      <c r="N2214" s="37"/>
      <c r="O2214" s="37"/>
      <c r="P2214" s="37"/>
      <c r="Q2214" s="38"/>
      <c r="R2214" s="38"/>
      <c r="S2214" s="37"/>
      <c r="T2214" s="39"/>
      <c r="U2214" s="39"/>
      <c r="V2214" s="40"/>
      <c r="X2214" t="str">
        <f>IF(('1 - Cover page'!$B$9-M2214)&lt;6,"&lt;=5 Days","&gt;5 Days")</f>
        <v>&lt;=5 Days</v>
      </c>
      <c r="Y2214" t="str">
        <f>IF(('1 - Cover page'!$B$9-M2214)=0,"0", IF(('1 - Cover page'!$B$9-M2214)= 1,"1", IF(('1 - Cover page'!$B$9-M2214)= 2,"2", IF(('1 - Cover page'!$B$9-M2214)= 3,"3", IF(('1 - Cover page'!$B$9-M2214)= 4,"4", IF(('1 - Cover page'!$B$9-M2214)= 5,"5", IF(('1 - Cover page'!$B$9-M2214)= 6,"6", IF(('1 - Cover page'!$B$9-M2214)= 7,"7", IF(('1 - Cover page'!$B$9-M2214)= 8,"8", IF(('1 - Cover page'!$B$9-M2214)= 9,"9", IF(('1 - Cover page'!$B$9-M2214)= 10,"10", IF(('1 - Cover page'!$B$9-M2214)= 11,"11", IF(('1 - Cover page'!$B$9-M2214)= 12,"12", IF(('1 - Cover page'!$B$9-M2214)= 13,"13", IF(('1 - Cover page'!$B$9-M2214)= 14,"14", IF(('1 - Cover page'!$B$9-M2214)= 15,"15",  ""))))))))))))))))</f>
        <v>0</v>
      </c>
      <c r="Z2214" t="str">
        <f>IF(('1 - Cover page'!$B$9-I2214)=0,"0", IF(('1 - Cover page'!$B$9-I2214)= 1,"1", IF(('1 - Cover page'!$B$9-I2214)= 2,"2", IF(('1 - Cover page'!$B$9-I2214)= 3,"3", IF(('1 - Cover page'!$B$9-I2214)= 4,"4", IF(('1 - Cover page'!$B$9-I2214)= 5,"5", IF(('1 - Cover page'!$B$9-I2214)= 6,"6", IF(('1 - Cover page'!$B$9-I2214)= 7,"7", IF(('1 - Cover page'!$B$9-I2214)= 8,"8", IF(('1 - Cover page'!$B$9-I2214)= 9,"9", IF(('1 - Cover page'!$B$9-I2214)= 10,"10", IF(('1 - Cover page'!$B$9-I2214)= 11,"11", IF(('1 - Cover page'!$B$9-I2214)= 12,"12", IF(('1 - Cover page'!$B$9-I2214)= 13,"13", IF(('1 - Cover page'!$B$9-I2214)= 14,"14", IF(('1 - Cover page'!$B$9-I2214)= 15,"15",  ""))))))))))))))))</f>
        <v>0</v>
      </c>
      <c r="AA2214" t="e">
        <f>VLOOKUP(E2214,'Age group'!$A$2:$B$7,2,TRUE)</f>
        <v>#N/A</v>
      </c>
    </row>
    <row r="2215" spans="1:27" ht="12.75" x14ac:dyDescent="0.2">
      <c r="A2215" s="30">
        <v>2212</v>
      </c>
      <c r="B2215" s="31"/>
      <c r="C2215" s="31"/>
      <c r="D2215" s="32"/>
      <c r="E2215" s="104"/>
      <c r="F2215" s="31"/>
      <c r="G2215" s="31"/>
      <c r="H2215" s="33"/>
      <c r="I2215" s="16"/>
      <c r="J2215" s="34"/>
      <c r="K2215" s="34"/>
      <c r="L2215" s="35"/>
      <c r="M2215" s="36"/>
      <c r="N2215" s="37"/>
      <c r="O2215" s="37"/>
      <c r="P2215" s="37"/>
      <c r="Q2215" s="38"/>
      <c r="R2215" s="38"/>
      <c r="S2215" s="37"/>
      <c r="T2215" s="39"/>
      <c r="U2215" s="39"/>
      <c r="V2215" s="40"/>
      <c r="X2215" t="str">
        <f>IF(('1 - Cover page'!$B$9-M2215)&lt;6,"&lt;=5 Days","&gt;5 Days")</f>
        <v>&lt;=5 Days</v>
      </c>
      <c r="Y2215" t="str">
        <f>IF(('1 - Cover page'!$B$9-M2215)=0,"0", IF(('1 - Cover page'!$B$9-M2215)= 1,"1", IF(('1 - Cover page'!$B$9-M2215)= 2,"2", IF(('1 - Cover page'!$B$9-M2215)= 3,"3", IF(('1 - Cover page'!$B$9-M2215)= 4,"4", IF(('1 - Cover page'!$B$9-M2215)= 5,"5", IF(('1 - Cover page'!$B$9-M2215)= 6,"6", IF(('1 - Cover page'!$B$9-M2215)= 7,"7", IF(('1 - Cover page'!$B$9-M2215)= 8,"8", IF(('1 - Cover page'!$B$9-M2215)= 9,"9", IF(('1 - Cover page'!$B$9-M2215)= 10,"10", IF(('1 - Cover page'!$B$9-M2215)= 11,"11", IF(('1 - Cover page'!$B$9-M2215)= 12,"12", IF(('1 - Cover page'!$B$9-M2215)= 13,"13", IF(('1 - Cover page'!$B$9-M2215)= 14,"14", IF(('1 - Cover page'!$B$9-M2215)= 15,"15",  ""))))))))))))))))</f>
        <v>0</v>
      </c>
      <c r="Z2215" t="str">
        <f>IF(('1 - Cover page'!$B$9-I2215)=0,"0", IF(('1 - Cover page'!$B$9-I2215)= 1,"1", IF(('1 - Cover page'!$B$9-I2215)= 2,"2", IF(('1 - Cover page'!$B$9-I2215)= 3,"3", IF(('1 - Cover page'!$B$9-I2215)= 4,"4", IF(('1 - Cover page'!$B$9-I2215)= 5,"5", IF(('1 - Cover page'!$B$9-I2215)= 6,"6", IF(('1 - Cover page'!$B$9-I2215)= 7,"7", IF(('1 - Cover page'!$B$9-I2215)= 8,"8", IF(('1 - Cover page'!$B$9-I2215)= 9,"9", IF(('1 - Cover page'!$B$9-I2215)= 10,"10", IF(('1 - Cover page'!$B$9-I2215)= 11,"11", IF(('1 - Cover page'!$B$9-I2215)= 12,"12", IF(('1 - Cover page'!$B$9-I2215)= 13,"13", IF(('1 - Cover page'!$B$9-I2215)= 14,"14", IF(('1 - Cover page'!$B$9-I2215)= 15,"15",  ""))))))))))))))))</f>
        <v>0</v>
      </c>
      <c r="AA2215" t="e">
        <f>VLOOKUP(E2215,'Age group'!$A$2:$B$7,2,TRUE)</f>
        <v>#N/A</v>
      </c>
    </row>
    <row r="2216" spans="1:27" ht="12.75" x14ac:dyDescent="0.2">
      <c r="A2216" s="30">
        <v>2213</v>
      </c>
      <c r="B2216" s="31"/>
      <c r="C2216" s="31"/>
      <c r="D2216" s="32"/>
      <c r="E2216" s="104"/>
      <c r="F2216" s="31"/>
      <c r="G2216" s="31"/>
      <c r="H2216" s="33"/>
      <c r="I2216" s="16"/>
      <c r="J2216" s="34"/>
      <c r="K2216" s="34"/>
      <c r="L2216" s="35"/>
      <c r="M2216" s="36"/>
      <c r="N2216" s="37"/>
      <c r="O2216" s="37"/>
      <c r="P2216" s="37"/>
      <c r="Q2216" s="38"/>
      <c r="R2216" s="38"/>
      <c r="S2216" s="37"/>
      <c r="T2216" s="39"/>
      <c r="U2216" s="39"/>
      <c r="V2216" s="40"/>
      <c r="X2216" t="str">
        <f>IF(('1 - Cover page'!$B$9-M2216)&lt;6,"&lt;=5 Days","&gt;5 Days")</f>
        <v>&lt;=5 Days</v>
      </c>
      <c r="Y2216" t="str">
        <f>IF(('1 - Cover page'!$B$9-M2216)=0,"0", IF(('1 - Cover page'!$B$9-M2216)= 1,"1", IF(('1 - Cover page'!$B$9-M2216)= 2,"2", IF(('1 - Cover page'!$B$9-M2216)= 3,"3", IF(('1 - Cover page'!$B$9-M2216)= 4,"4", IF(('1 - Cover page'!$B$9-M2216)= 5,"5", IF(('1 - Cover page'!$B$9-M2216)= 6,"6", IF(('1 - Cover page'!$B$9-M2216)= 7,"7", IF(('1 - Cover page'!$B$9-M2216)= 8,"8", IF(('1 - Cover page'!$B$9-M2216)= 9,"9", IF(('1 - Cover page'!$B$9-M2216)= 10,"10", IF(('1 - Cover page'!$B$9-M2216)= 11,"11", IF(('1 - Cover page'!$B$9-M2216)= 12,"12", IF(('1 - Cover page'!$B$9-M2216)= 13,"13", IF(('1 - Cover page'!$B$9-M2216)= 14,"14", IF(('1 - Cover page'!$B$9-M2216)= 15,"15",  ""))))))))))))))))</f>
        <v>0</v>
      </c>
      <c r="Z2216" t="str">
        <f>IF(('1 - Cover page'!$B$9-I2216)=0,"0", IF(('1 - Cover page'!$B$9-I2216)= 1,"1", IF(('1 - Cover page'!$B$9-I2216)= 2,"2", IF(('1 - Cover page'!$B$9-I2216)= 3,"3", IF(('1 - Cover page'!$B$9-I2216)= 4,"4", IF(('1 - Cover page'!$B$9-I2216)= 5,"5", IF(('1 - Cover page'!$B$9-I2216)= 6,"6", IF(('1 - Cover page'!$B$9-I2216)= 7,"7", IF(('1 - Cover page'!$B$9-I2216)= 8,"8", IF(('1 - Cover page'!$B$9-I2216)= 9,"9", IF(('1 - Cover page'!$B$9-I2216)= 10,"10", IF(('1 - Cover page'!$B$9-I2216)= 11,"11", IF(('1 - Cover page'!$B$9-I2216)= 12,"12", IF(('1 - Cover page'!$B$9-I2216)= 13,"13", IF(('1 - Cover page'!$B$9-I2216)= 14,"14", IF(('1 - Cover page'!$B$9-I2216)= 15,"15",  ""))))))))))))))))</f>
        <v>0</v>
      </c>
      <c r="AA2216" t="e">
        <f>VLOOKUP(E2216,'Age group'!$A$2:$B$7,2,TRUE)</f>
        <v>#N/A</v>
      </c>
    </row>
    <row r="2217" spans="1:27" ht="12.75" x14ac:dyDescent="0.2">
      <c r="A2217" s="30">
        <v>2214</v>
      </c>
      <c r="B2217" s="31"/>
      <c r="C2217" s="31"/>
      <c r="D2217" s="32"/>
      <c r="E2217" s="104"/>
      <c r="F2217" s="31"/>
      <c r="G2217" s="31"/>
      <c r="H2217" s="33"/>
      <c r="I2217" s="16"/>
      <c r="J2217" s="34"/>
      <c r="K2217" s="34"/>
      <c r="L2217" s="35"/>
      <c r="M2217" s="36"/>
      <c r="N2217" s="37"/>
      <c r="O2217" s="37"/>
      <c r="P2217" s="37"/>
      <c r="Q2217" s="38"/>
      <c r="R2217" s="38"/>
      <c r="S2217" s="37"/>
      <c r="T2217" s="39"/>
      <c r="U2217" s="39"/>
      <c r="V2217" s="40"/>
      <c r="X2217" t="str">
        <f>IF(('1 - Cover page'!$B$9-M2217)&lt;6,"&lt;=5 Days","&gt;5 Days")</f>
        <v>&lt;=5 Days</v>
      </c>
      <c r="Y2217" t="str">
        <f>IF(('1 - Cover page'!$B$9-M2217)=0,"0", IF(('1 - Cover page'!$B$9-M2217)= 1,"1", IF(('1 - Cover page'!$B$9-M2217)= 2,"2", IF(('1 - Cover page'!$B$9-M2217)= 3,"3", IF(('1 - Cover page'!$B$9-M2217)= 4,"4", IF(('1 - Cover page'!$B$9-M2217)= 5,"5", IF(('1 - Cover page'!$B$9-M2217)= 6,"6", IF(('1 - Cover page'!$B$9-M2217)= 7,"7", IF(('1 - Cover page'!$B$9-M2217)= 8,"8", IF(('1 - Cover page'!$B$9-M2217)= 9,"9", IF(('1 - Cover page'!$B$9-M2217)= 10,"10", IF(('1 - Cover page'!$B$9-M2217)= 11,"11", IF(('1 - Cover page'!$B$9-M2217)= 12,"12", IF(('1 - Cover page'!$B$9-M2217)= 13,"13", IF(('1 - Cover page'!$B$9-M2217)= 14,"14", IF(('1 - Cover page'!$B$9-M2217)= 15,"15",  ""))))))))))))))))</f>
        <v>0</v>
      </c>
      <c r="Z2217" t="str">
        <f>IF(('1 - Cover page'!$B$9-I2217)=0,"0", IF(('1 - Cover page'!$B$9-I2217)= 1,"1", IF(('1 - Cover page'!$B$9-I2217)= 2,"2", IF(('1 - Cover page'!$B$9-I2217)= 3,"3", IF(('1 - Cover page'!$B$9-I2217)= 4,"4", IF(('1 - Cover page'!$B$9-I2217)= 5,"5", IF(('1 - Cover page'!$B$9-I2217)= 6,"6", IF(('1 - Cover page'!$B$9-I2217)= 7,"7", IF(('1 - Cover page'!$B$9-I2217)= 8,"8", IF(('1 - Cover page'!$B$9-I2217)= 9,"9", IF(('1 - Cover page'!$B$9-I2217)= 10,"10", IF(('1 - Cover page'!$B$9-I2217)= 11,"11", IF(('1 - Cover page'!$B$9-I2217)= 12,"12", IF(('1 - Cover page'!$B$9-I2217)= 13,"13", IF(('1 - Cover page'!$B$9-I2217)= 14,"14", IF(('1 - Cover page'!$B$9-I2217)= 15,"15",  ""))))))))))))))))</f>
        <v>0</v>
      </c>
      <c r="AA2217" t="e">
        <f>VLOOKUP(E2217,'Age group'!$A$2:$B$7,2,TRUE)</f>
        <v>#N/A</v>
      </c>
    </row>
    <row r="2218" spans="1:27" ht="12.75" x14ac:dyDescent="0.2">
      <c r="A2218" s="30">
        <v>2215</v>
      </c>
      <c r="B2218" s="31"/>
      <c r="C2218" s="31"/>
      <c r="D2218" s="32"/>
      <c r="E2218" s="104"/>
      <c r="F2218" s="31"/>
      <c r="G2218" s="31"/>
      <c r="H2218" s="33"/>
      <c r="I2218" s="16"/>
      <c r="J2218" s="34"/>
      <c r="K2218" s="34"/>
      <c r="L2218" s="35"/>
      <c r="M2218" s="36"/>
      <c r="N2218" s="37"/>
      <c r="O2218" s="37"/>
      <c r="P2218" s="37"/>
      <c r="Q2218" s="38"/>
      <c r="R2218" s="38"/>
      <c r="S2218" s="37"/>
      <c r="T2218" s="39"/>
      <c r="U2218" s="39"/>
      <c r="V2218" s="40"/>
      <c r="X2218" t="str">
        <f>IF(('1 - Cover page'!$B$9-M2218)&lt;6,"&lt;=5 Days","&gt;5 Days")</f>
        <v>&lt;=5 Days</v>
      </c>
      <c r="Y2218" t="str">
        <f>IF(('1 - Cover page'!$B$9-M2218)=0,"0", IF(('1 - Cover page'!$B$9-M2218)= 1,"1", IF(('1 - Cover page'!$B$9-M2218)= 2,"2", IF(('1 - Cover page'!$B$9-M2218)= 3,"3", IF(('1 - Cover page'!$B$9-M2218)= 4,"4", IF(('1 - Cover page'!$B$9-M2218)= 5,"5", IF(('1 - Cover page'!$B$9-M2218)= 6,"6", IF(('1 - Cover page'!$B$9-M2218)= 7,"7", IF(('1 - Cover page'!$B$9-M2218)= 8,"8", IF(('1 - Cover page'!$B$9-M2218)= 9,"9", IF(('1 - Cover page'!$B$9-M2218)= 10,"10", IF(('1 - Cover page'!$B$9-M2218)= 11,"11", IF(('1 - Cover page'!$B$9-M2218)= 12,"12", IF(('1 - Cover page'!$B$9-M2218)= 13,"13", IF(('1 - Cover page'!$B$9-M2218)= 14,"14", IF(('1 - Cover page'!$B$9-M2218)= 15,"15",  ""))))))))))))))))</f>
        <v>0</v>
      </c>
      <c r="Z2218" t="str">
        <f>IF(('1 - Cover page'!$B$9-I2218)=0,"0", IF(('1 - Cover page'!$B$9-I2218)= 1,"1", IF(('1 - Cover page'!$B$9-I2218)= 2,"2", IF(('1 - Cover page'!$B$9-I2218)= 3,"3", IF(('1 - Cover page'!$B$9-I2218)= 4,"4", IF(('1 - Cover page'!$B$9-I2218)= 5,"5", IF(('1 - Cover page'!$B$9-I2218)= 6,"6", IF(('1 - Cover page'!$B$9-I2218)= 7,"7", IF(('1 - Cover page'!$B$9-I2218)= 8,"8", IF(('1 - Cover page'!$B$9-I2218)= 9,"9", IF(('1 - Cover page'!$B$9-I2218)= 10,"10", IF(('1 - Cover page'!$B$9-I2218)= 11,"11", IF(('1 - Cover page'!$B$9-I2218)= 12,"12", IF(('1 - Cover page'!$B$9-I2218)= 13,"13", IF(('1 - Cover page'!$B$9-I2218)= 14,"14", IF(('1 - Cover page'!$B$9-I2218)= 15,"15",  ""))))))))))))))))</f>
        <v>0</v>
      </c>
      <c r="AA2218" t="e">
        <f>VLOOKUP(E2218,'Age group'!$A$2:$B$7,2,TRUE)</f>
        <v>#N/A</v>
      </c>
    </row>
    <row r="2219" spans="1:27" ht="12.75" x14ac:dyDescent="0.2">
      <c r="A2219" s="30">
        <v>2216</v>
      </c>
      <c r="B2219" s="31"/>
      <c r="C2219" s="31"/>
      <c r="D2219" s="32"/>
      <c r="E2219" s="104"/>
      <c r="F2219" s="31"/>
      <c r="G2219" s="31"/>
      <c r="H2219" s="33"/>
      <c r="I2219" s="16"/>
      <c r="J2219" s="34"/>
      <c r="K2219" s="34"/>
      <c r="L2219" s="35"/>
      <c r="M2219" s="36"/>
      <c r="N2219" s="37"/>
      <c r="O2219" s="37"/>
      <c r="P2219" s="37"/>
      <c r="Q2219" s="38"/>
      <c r="R2219" s="38"/>
      <c r="S2219" s="37"/>
      <c r="T2219" s="39"/>
      <c r="U2219" s="39"/>
      <c r="V2219" s="40"/>
      <c r="X2219" t="str">
        <f>IF(('1 - Cover page'!$B$9-M2219)&lt;6,"&lt;=5 Days","&gt;5 Days")</f>
        <v>&lt;=5 Days</v>
      </c>
      <c r="Y2219" t="str">
        <f>IF(('1 - Cover page'!$B$9-M2219)=0,"0", IF(('1 - Cover page'!$B$9-M2219)= 1,"1", IF(('1 - Cover page'!$B$9-M2219)= 2,"2", IF(('1 - Cover page'!$B$9-M2219)= 3,"3", IF(('1 - Cover page'!$B$9-M2219)= 4,"4", IF(('1 - Cover page'!$B$9-M2219)= 5,"5", IF(('1 - Cover page'!$B$9-M2219)= 6,"6", IF(('1 - Cover page'!$B$9-M2219)= 7,"7", IF(('1 - Cover page'!$B$9-M2219)= 8,"8", IF(('1 - Cover page'!$B$9-M2219)= 9,"9", IF(('1 - Cover page'!$B$9-M2219)= 10,"10", IF(('1 - Cover page'!$B$9-M2219)= 11,"11", IF(('1 - Cover page'!$B$9-M2219)= 12,"12", IF(('1 - Cover page'!$B$9-M2219)= 13,"13", IF(('1 - Cover page'!$B$9-M2219)= 14,"14", IF(('1 - Cover page'!$B$9-M2219)= 15,"15",  ""))))))))))))))))</f>
        <v>0</v>
      </c>
      <c r="Z2219" t="str">
        <f>IF(('1 - Cover page'!$B$9-I2219)=0,"0", IF(('1 - Cover page'!$B$9-I2219)= 1,"1", IF(('1 - Cover page'!$B$9-I2219)= 2,"2", IF(('1 - Cover page'!$B$9-I2219)= 3,"3", IF(('1 - Cover page'!$B$9-I2219)= 4,"4", IF(('1 - Cover page'!$B$9-I2219)= 5,"5", IF(('1 - Cover page'!$B$9-I2219)= 6,"6", IF(('1 - Cover page'!$B$9-I2219)= 7,"7", IF(('1 - Cover page'!$B$9-I2219)= 8,"8", IF(('1 - Cover page'!$B$9-I2219)= 9,"9", IF(('1 - Cover page'!$B$9-I2219)= 10,"10", IF(('1 - Cover page'!$B$9-I2219)= 11,"11", IF(('1 - Cover page'!$B$9-I2219)= 12,"12", IF(('1 - Cover page'!$B$9-I2219)= 13,"13", IF(('1 - Cover page'!$B$9-I2219)= 14,"14", IF(('1 - Cover page'!$B$9-I2219)= 15,"15",  ""))))))))))))))))</f>
        <v>0</v>
      </c>
      <c r="AA2219" t="e">
        <f>VLOOKUP(E2219,'Age group'!$A$2:$B$7,2,TRUE)</f>
        <v>#N/A</v>
      </c>
    </row>
    <row r="2220" spans="1:27" ht="12.75" x14ac:dyDescent="0.2">
      <c r="A2220" s="30">
        <v>2217</v>
      </c>
      <c r="B2220" s="31"/>
      <c r="C2220" s="31"/>
      <c r="D2220" s="32"/>
      <c r="E2220" s="104"/>
      <c r="F2220" s="31"/>
      <c r="G2220" s="31"/>
      <c r="H2220" s="33"/>
      <c r="I2220" s="16"/>
      <c r="J2220" s="34"/>
      <c r="K2220" s="34"/>
      <c r="L2220" s="35"/>
      <c r="M2220" s="36"/>
      <c r="N2220" s="37"/>
      <c r="O2220" s="37"/>
      <c r="P2220" s="37"/>
      <c r="Q2220" s="38"/>
      <c r="R2220" s="38"/>
      <c r="S2220" s="37"/>
      <c r="T2220" s="39"/>
      <c r="U2220" s="39"/>
      <c r="V2220" s="40"/>
      <c r="X2220" t="str">
        <f>IF(('1 - Cover page'!$B$9-M2220)&lt;6,"&lt;=5 Days","&gt;5 Days")</f>
        <v>&lt;=5 Days</v>
      </c>
      <c r="Y2220" t="str">
        <f>IF(('1 - Cover page'!$B$9-M2220)=0,"0", IF(('1 - Cover page'!$B$9-M2220)= 1,"1", IF(('1 - Cover page'!$B$9-M2220)= 2,"2", IF(('1 - Cover page'!$B$9-M2220)= 3,"3", IF(('1 - Cover page'!$B$9-M2220)= 4,"4", IF(('1 - Cover page'!$B$9-M2220)= 5,"5", IF(('1 - Cover page'!$B$9-M2220)= 6,"6", IF(('1 - Cover page'!$B$9-M2220)= 7,"7", IF(('1 - Cover page'!$B$9-M2220)= 8,"8", IF(('1 - Cover page'!$B$9-M2220)= 9,"9", IF(('1 - Cover page'!$B$9-M2220)= 10,"10", IF(('1 - Cover page'!$B$9-M2220)= 11,"11", IF(('1 - Cover page'!$B$9-M2220)= 12,"12", IF(('1 - Cover page'!$B$9-M2220)= 13,"13", IF(('1 - Cover page'!$B$9-M2220)= 14,"14", IF(('1 - Cover page'!$B$9-M2220)= 15,"15",  ""))))))))))))))))</f>
        <v>0</v>
      </c>
      <c r="Z2220" t="str">
        <f>IF(('1 - Cover page'!$B$9-I2220)=0,"0", IF(('1 - Cover page'!$B$9-I2220)= 1,"1", IF(('1 - Cover page'!$B$9-I2220)= 2,"2", IF(('1 - Cover page'!$B$9-I2220)= 3,"3", IF(('1 - Cover page'!$B$9-I2220)= 4,"4", IF(('1 - Cover page'!$B$9-I2220)= 5,"5", IF(('1 - Cover page'!$B$9-I2220)= 6,"6", IF(('1 - Cover page'!$B$9-I2220)= 7,"7", IF(('1 - Cover page'!$B$9-I2220)= 8,"8", IF(('1 - Cover page'!$B$9-I2220)= 9,"9", IF(('1 - Cover page'!$B$9-I2220)= 10,"10", IF(('1 - Cover page'!$B$9-I2220)= 11,"11", IF(('1 - Cover page'!$B$9-I2220)= 12,"12", IF(('1 - Cover page'!$B$9-I2220)= 13,"13", IF(('1 - Cover page'!$B$9-I2220)= 14,"14", IF(('1 - Cover page'!$B$9-I2220)= 15,"15",  ""))))))))))))))))</f>
        <v>0</v>
      </c>
      <c r="AA2220" t="e">
        <f>VLOOKUP(E2220,'Age group'!$A$2:$B$7,2,TRUE)</f>
        <v>#N/A</v>
      </c>
    </row>
    <row r="2221" spans="1:27" ht="12.75" x14ac:dyDescent="0.2">
      <c r="A2221" s="30">
        <v>2218</v>
      </c>
      <c r="B2221" s="31"/>
      <c r="C2221" s="31"/>
      <c r="D2221" s="32"/>
      <c r="E2221" s="104"/>
      <c r="F2221" s="31"/>
      <c r="G2221" s="31"/>
      <c r="H2221" s="33"/>
      <c r="I2221" s="16"/>
      <c r="J2221" s="34"/>
      <c r="K2221" s="34"/>
      <c r="L2221" s="35"/>
      <c r="M2221" s="36"/>
      <c r="N2221" s="37"/>
      <c r="O2221" s="37"/>
      <c r="P2221" s="37"/>
      <c r="Q2221" s="38"/>
      <c r="R2221" s="38"/>
      <c r="S2221" s="37"/>
      <c r="T2221" s="39"/>
      <c r="U2221" s="39"/>
      <c r="V2221" s="40"/>
      <c r="X2221" t="str">
        <f>IF(('1 - Cover page'!$B$9-M2221)&lt;6,"&lt;=5 Days","&gt;5 Days")</f>
        <v>&lt;=5 Days</v>
      </c>
      <c r="Y2221" t="str">
        <f>IF(('1 - Cover page'!$B$9-M2221)=0,"0", IF(('1 - Cover page'!$B$9-M2221)= 1,"1", IF(('1 - Cover page'!$B$9-M2221)= 2,"2", IF(('1 - Cover page'!$B$9-M2221)= 3,"3", IF(('1 - Cover page'!$B$9-M2221)= 4,"4", IF(('1 - Cover page'!$B$9-M2221)= 5,"5", IF(('1 - Cover page'!$B$9-M2221)= 6,"6", IF(('1 - Cover page'!$B$9-M2221)= 7,"7", IF(('1 - Cover page'!$B$9-M2221)= 8,"8", IF(('1 - Cover page'!$B$9-M2221)= 9,"9", IF(('1 - Cover page'!$B$9-M2221)= 10,"10", IF(('1 - Cover page'!$B$9-M2221)= 11,"11", IF(('1 - Cover page'!$B$9-M2221)= 12,"12", IF(('1 - Cover page'!$B$9-M2221)= 13,"13", IF(('1 - Cover page'!$B$9-M2221)= 14,"14", IF(('1 - Cover page'!$B$9-M2221)= 15,"15",  ""))))))))))))))))</f>
        <v>0</v>
      </c>
      <c r="Z2221" t="str">
        <f>IF(('1 - Cover page'!$B$9-I2221)=0,"0", IF(('1 - Cover page'!$B$9-I2221)= 1,"1", IF(('1 - Cover page'!$B$9-I2221)= 2,"2", IF(('1 - Cover page'!$B$9-I2221)= 3,"3", IF(('1 - Cover page'!$B$9-I2221)= 4,"4", IF(('1 - Cover page'!$B$9-I2221)= 5,"5", IF(('1 - Cover page'!$B$9-I2221)= 6,"6", IF(('1 - Cover page'!$B$9-I2221)= 7,"7", IF(('1 - Cover page'!$B$9-I2221)= 8,"8", IF(('1 - Cover page'!$B$9-I2221)= 9,"9", IF(('1 - Cover page'!$B$9-I2221)= 10,"10", IF(('1 - Cover page'!$B$9-I2221)= 11,"11", IF(('1 - Cover page'!$B$9-I2221)= 12,"12", IF(('1 - Cover page'!$B$9-I2221)= 13,"13", IF(('1 - Cover page'!$B$9-I2221)= 14,"14", IF(('1 - Cover page'!$B$9-I2221)= 15,"15",  ""))))))))))))))))</f>
        <v>0</v>
      </c>
      <c r="AA2221" t="e">
        <f>VLOOKUP(E2221,'Age group'!$A$2:$B$7,2,TRUE)</f>
        <v>#N/A</v>
      </c>
    </row>
    <row r="2222" spans="1:27" ht="12.75" x14ac:dyDescent="0.2">
      <c r="A2222" s="30">
        <v>2219</v>
      </c>
      <c r="B2222" s="31"/>
      <c r="C2222" s="31"/>
      <c r="D2222" s="32"/>
      <c r="E2222" s="104"/>
      <c r="F2222" s="31"/>
      <c r="G2222" s="31"/>
      <c r="H2222" s="33"/>
      <c r="I2222" s="16"/>
      <c r="J2222" s="34"/>
      <c r="K2222" s="34"/>
      <c r="L2222" s="35"/>
      <c r="M2222" s="36"/>
      <c r="N2222" s="37"/>
      <c r="O2222" s="37"/>
      <c r="P2222" s="37"/>
      <c r="Q2222" s="38"/>
      <c r="R2222" s="38"/>
      <c r="S2222" s="37"/>
      <c r="T2222" s="39"/>
      <c r="U2222" s="39"/>
      <c r="V2222" s="40"/>
      <c r="X2222" t="str">
        <f>IF(('1 - Cover page'!$B$9-M2222)&lt;6,"&lt;=5 Days","&gt;5 Days")</f>
        <v>&lt;=5 Days</v>
      </c>
      <c r="Y2222" t="str">
        <f>IF(('1 - Cover page'!$B$9-M2222)=0,"0", IF(('1 - Cover page'!$B$9-M2222)= 1,"1", IF(('1 - Cover page'!$B$9-M2222)= 2,"2", IF(('1 - Cover page'!$B$9-M2222)= 3,"3", IF(('1 - Cover page'!$B$9-M2222)= 4,"4", IF(('1 - Cover page'!$B$9-M2222)= 5,"5", IF(('1 - Cover page'!$B$9-M2222)= 6,"6", IF(('1 - Cover page'!$B$9-M2222)= 7,"7", IF(('1 - Cover page'!$B$9-M2222)= 8,"8", IF(('1 - Cover page'!$B$9-M2222)= 9,"9", IF(('1 - Cover page'!$B$9-M2222)= 10,"10", IF(('1 - Cover page'!$B$9-M2222)= 11,"11", IF(('1 - Cover page'!$B$9-M2222)= 12,"12", IF(('1 - Cover page'!$B$9-M2222)= 13,"13", IF(('1 - Cover page'!$B$9-M2222)= 14,"14", IF(('1 - Cover page'!$B$9-M2222)= 15,"15",  ""))))))))))))))))</f>
        <v>0</v>
      </c>
      <c r="Z2222" t="str">
        <f>IF(('1 - Cover page'!$B$9-I2222)=0,"0", IF(('1 - Cover page'!$B$9-I2222)= 1,"1", IF(('1 - Cover page'!$B$9-I2222)= 2,"2", IF(('1 - Cover page'!$B$9-I2222)= 3,"3", IF(('1 - Cover page'!$B$9-I2222)= 4,"4", IF(('1 - Cover page'!$B$9-I2222)= 5,"5", IF(('1 - Cover page'!$B$9-I2222)= 6,"6", IF(('1 - Cover page'!$B$9-I2222)= 7,"7", IF(('1 - Cover page'!$B$9-I2222)= 8,"8", IF(('1 - Cover page'!$B$9-I2222)= 9,"9", IF(('1 - Cover page'!$B$9-I2222)= 10,"10", IF(('1 - Cover page'!$B$9-I2222)= 11,"11", IF(('1 - Cover page'!$B$9-I2222)= 12,"12", IF(('1 - Cover page'!$B$9-I2222)= 13,"13", IF(('1 - Cover page'!$B$9-I2222)= 14,"14", IF(('1 - Cover page'!$B$9-I2222)= 15,"15",  ""))))))))))))))))</f>
        <v>0</v>
      </c>
      <c r="AA2222" t="e">
        <f>VLOOKUP(E2222,'Age group'!$A$2:$B$7,2,TRUE)</f>
        <v>#N/A</v>
      </c>
    </row>
    <row r="2223" spans="1:27" ht="12.75" x14ac:dyDescent="0.2">
      <c r="A2223" s="30">
        <v>2220</v>
      </c>
      <c r="B2223" s="31"/>
      <c r="C2223" s="31"/>
      <c r="D2223" s="32"/>
      <c r="E2223" s="104"/>
      <c r="F2223" s="31"/>
      <c r="G2223" s="31"/>
      <c r="H2223" s="33"/>
      <c r="I2223" s="16"/>
      <c r="J2223" s="34"/>
      <c r="K2223" s="34"/>
      <c r="L2223" s="35"/>
      <c r="M2223" s="36"/>
      <c r="N2223" s="37"/>
      <c r="O2223" s="37"/>
      <c r="P2223" s="37"/>
      <c r="Q2223" s="38"/>
      <c r="R2223" s="38"/>
      <c r="S2223" s="37"/>
      <c r="T2223" s="39"/>
      <c r="U2223" s="39"/>
      <c r="V2223" s="40"/>
      <c r="X2223" t="str">
        <f>IF(('1 - Cover page'!$B$9-M2223)&lt;6,"&lt;=5 Days","&gt;5 Days")</f>
        <v>&lt;=5 Days</v>
      </c>
      <c r="Y2223" t="str">
        <f>IF(('1 - Cover page'!$B$9-M2223)=0,"0", IF(('1 - Cover page'!$B$9-M2223)= 1,"1", IF(('1 - Cover page'!$B$9-M2223)= 2,"2", IF(('1 - Cover page'!$B$9-M2223)= 3,"3", IF(('1 - Cover page'!$B$9-M2223)= 4,"4", IF(('1 - Cover page'!$B$9-M2223)= 5,"5", IF(('1 - Cover page'!$B$9-M2223)= 6,"6", IF(('1 - Cover page'!$B$9-M2223)= 7,"7", IF(('1 - Cover page'!$B$9-M2223)= 8,"8", IF(('1 - Cover page'!$B$9-M2223)= 9,"9", IF(('1 - Cover page'!$B$9-M2223)= 10,"10", IF(('1 - Cover page'!$B$9-M2223)= 11,"11", IF(('1 - Cover page'!$B$9-M2223)= 12,"12", IF(('1 - Cover page'!$B$9-M2223)= 13,"13", IF(('1 - Cover page'!$B$9-M2223)= 14,"14", IF(('1 - Cover page'!$B$9-M2223)= 15,"15",  ""))))))))))))))))</f>
        <v>0</v>
      </c>
      <c r="Z2223" t="str">
        <f>IF(('1 - Cover page'!$B$9-I2223)=0,"0", IF(('1 - Cover page'!$B$9-I2223)= 1,"1", IF(('1 - Cover page'!$B$9-I2223)= 2,"2", IF(('1 - Cover page'!$B$9-I2223)= 3,"3", IF(('1 - Cover page'!$B$9-I2223)= 4,"4", IF(('1 - Cover page'!$B$9-I2223)= 5,"5", IF(('1 - Cover page'!$B$9-I2223)= 6,"6", IF(('1 - Cover page'!$B$9-I2223)= 7,"7", IF(('1 - Cover page'!$B$9-I2223)= 8,"8", IF(('1 - Cover page'!$B$9-I2223)= 9,"9", IF(('1 - Cover page'!$B$9-I2223)= 10,"10", IF(('1 - Cover page'!$B$9-I2223)= 11,"11", IF(('1 - Cover page'!$B$9-I2223)= 12,"12", IF(('1 - Cover page'!$B$9-I2223)= 13,"13", IF(('1 - Cover page'!$B$9-I2223)= 14,"14", IF(('1 - Cover page'!$B$9-I2223)= 15,"15",  ""))))))))))))))))</f>
        <v>0</v>
      </c>
      <c r="AA2223" t="e">
        <f>VLOOKUP(E2223,'Age group'!$A$2:$B$7,2,TRUE)</f>
        <v>#N/A</v>
      </c>
    </row>
    <row r="2224" spans="1:27" ht="12.75" x14ac:dyDescent="0.2">
      <c r="A2224" s="30">
        <v>2221</v>
      </c>
      <c r="B2224" s="31"/>
      <c r="C2224" s="31"/>
      <c r="D2224" s="32"/>
      <c r="E2224" s="104"/>
      <c r="F2224" s="31"/>
      <c r="G2224" s="31"/>
      <c r="H2224" s="33"/>
      <c r="I2224" s="16"/>
      <c r="J2224" s="34"/>
      <c r="K2224" s="34"/>
      <c r="L2224" s="35"/>
      <c r="M2224" s="36"/>
      <c r="N2224" s="37"/>
      <c r="O2224" s="37"/>
      <c r="P2224" s="37"/>
      <c r="Q2224" s="38"/>
      <c r="R2224" s="38"/>
      <c r="S2224" s="37"/>
      <c r="T2224" s="39"/>
      <c r="U2224" s="39"/>
      <c r="V2224" s="40"/>
      <c r="X2224" t="str">
        <f>IF(('1 - Cover page'!$B$9-M2224)&lt;6,"&lt;=5 Days","&gt;5 Days")</f>
        <v>&lt;=5 Days</v>
      </c>
      <c r="Y2224" t="str">
        <f>IF(('1 - Cover page'!$B$9-M2224)=0,"0", IF(('1 - Cover page'!$B$9-M2224)= 1,"1", IF(('1 - Cover page'!$B$9-M2224)= 2,"2", IF(('1 - Cover page'!$B$9-M2224)= 3,"3", IF(('1 - Cover page'!$B$9-M2224)= 4,"4", IF(('1 - Cover page'!$B$9-M2224)= 5,"5", IF(('1 - Cover page'!$B$9-M2224)= 6,"6", IF(('1 - Cover page'!$B$9-M2224)= 7,"7", IF(('1 - Cover page'!$B$9-M2224)= 8,"8", IF(('1 - Cover page'!$B$9-M2224)= 9,"9", IF(('1 - Cover page'!$B$9-M2224)= 10,"10", IF(('1 - Cover page'!$B$9-M2224)= 11,"11", IF(('1 - Cover page'!$B$9-M2224)= 12,"12", IF(('1 - Cover page'!$B$9-M2224)= 13,"13", IF(('1 - Cover page'!$B$9-M2224)= 14,"14", IF(('1 - Cover page'!$B$9-M2224)= 15,"15",  ""))))))))))))))))</f>
        <v>0</v>
      </c>
      <c r="Z2224" t="str">
        <f>IF(('1 - Cover page'!$B$9-I2224)=0,"0", IF(('1 - Cover page'!$B$9-I2224)= 1,"1", IF(('1 - Cover page'!$B$9-I2224)= 2,"2", IF(('1 - Cover page'!$B$9-I2224)= 3,"3", IF(('1 - Cover page'!$B$9-I2224)= 4,"4", IF(('1 - Cover page'!$B$9-I2224)= 5,"5", IF(('1 - Cover page'!$B$9-I2224)= 6,"6", IF(('1 - Cover page'!$B$9-I2224)= 7,"7", IF(('1 - Cover page'!$B$9-I2224)= 8,"8", IF(('1 - Cover page'!$B$9-I2224)= 9,"9", IF(('1 - Cover page'!$B$9-I2224)= 10,"10", IF(('1 - Cover page'!$B$9-I2224)= 11,"11", IF(('1 - Cover page'!$B$9-I2224)= 12,"12", IF(('1 - Cover page'!$B$9-I2224)= 13,"13", IF(('1 - Cover page'!$B$9-I2224)= 14,"14", IF(('1 - Cover page'!$B$9-I2224)= 15,"15",  ""))))))))))))))))</f>
        <v>0</v>
      </c>
      <c r="AA2224" t="e">
        <f>VLOOKUP(E2224,'Age group'!$A$2:$B$7,2,TRUE)</f>
        <v>#N/A</v>
      </c>
    </row>
    <row r="2225" spans="1:27" ht="12.75" x14ac:dyDescent="0.2">
      <c r="A2225" s="30">
        <v>2222</v>
      </c>
      <c r="B2225" s="31"/>
      <c r="C2225" s="31"/>
      <c r="D2225" s="32"/>
      <c r="E2225" s="104"/>
      <c r="F2225" s="31"/>
      <c r="G2225" s="31"/>
      <c r="H2225" s="33"/>
      <c r="I2225" s="16"/>
      <c r="J2225" s="34"/>
      <c r="K2225" s="34"/>
      <c r="L2225" s="35"/>
      <c r="M2225" s="36"/>
      <c r="N2225" s="37"/>
      <c r="O2225" s="37"/>
      <c r="P2225" s="37"/>
      <c r="Q2225" s="38"/>
      <c r="R2225" s="38"/>
      <c r="S2225" s="37"/>
      <c r="T2225" s="39"/>
      <c r="U2225" s="39"/>
      <c r="V2225" s="40"/>
      <c r="X2225" t="str">
        <f>IF(('1 - Cover page'!$B$9-M2225)&lt;6,"&lt;=5 Days","&gt;5 Days")</f>
        <v>&lt;=5 Days</v>
      </c>
      <c r="Y2225" t="str">
        <f>IF(('1 - Cover page'!$B$9-M2225)=0,"0", IF(('1 - Cover page'!$B$9-M2225)= 1,"1", IF(('1 - Cover page'!$B$9-M2225)= 2,"2", IF(('1 - Cover page'!$B$9-M2225)= 3,"3", IF(('1 - Cover page'!$B$9-M2225)= 4,"4", IF(('1 - Cover page'!$B$9-M2225)= 5,"5", IF(('1 - Cover page'!$B$9-M2225)= 6,"6", IF(('1 - Cover page'!$B$9-M2225)= 7,"7", IF(('1 - Cover page'!$B$9-M2225)= 8,"8", IF(('1 - Cover page'!$B$9-M2225)= 9,"9", IF(('1 - Cover page'!$B$9-M2225)= 10,"10", IF(('1 - Cover page'!$B$9-M2225)= 11,"11", IF(('1 - Cover page'!$B$9-M2225)= 12,"12", IF(('1 - Cover page'!$B$9-M2225)= 13,"13", IF(('1 - Cover page'!$B$9-M2225)= 14,"14", IF(('1 - Cover page'!$B$9-M2225)= 15,"15",  ""))))))))))))))))</f>
        <v>0</v>
      </c>
      <c r="Z2225" t="str">
        <f>IF(('1 - Cover page'!$B$9-I2225)=0,"0", IF(('1 - Cover page'!$B$9-I2225)= 1,"1", IF(('1 - Cover page'!$B$9-I2225)= 2,"2", IF(('1 - Cover page'!$B$9-I2225)= 3,"3", IF(('1 - Cover page'!$B$9-I2225)= 4,"4", IF(('1 - Cover page'!$B$9-I2225)= 5,"5", IF(('1 - Cover page'!$B$9-I2225)= 6,"6", IF(('1 - Cover page'!$B$9-I2225)= 7,"7", IF(('1 - Cover page'!$B$9-I2225)= 8,"8", IF(('1 - Cover page'!$B$9-I2225)= 9,"9", IF(('1 - Cover page'!$B$9-I2225)= 10,"10", IF(('1 - Cover page'!$B$9-I2225)= 11,"11", IF(('1 - Cover page'!$B$9-I2225)= 12,"12", IF(('1 - Cover page'!$B$9-I2225)= 13,"13", IF(('1 - Cover page'!$B$9-I2225)= 14,"14", IF(('1 - Cover page'!$B$9-I2225)= 15,"15",  ""))))))))))))))))</f>
        <v>0</v>
      </c>
      <c r="AA2225" t="e">
        <f>VLOOKUP(E2225,'Age group'!$A$2:$B$7,2,TRUE)</f>
        <v>#N/A</v>
      </c>
    </row>
    <row r="2226" spans="1:27" ht="12.75" x14ac:dyDescent="0.2">
      <c r="A2226" s="30">
        <v>2223</v>
      </c>
      <c r="B2226" s="31"/>
      <c r="C2226" s="31"/>
      <c r="D2226" s="32"/>
      <c r="E2226" s="104"/>
      <c r="F2226" s="31"/>
      <c r="G2226" s="31"/>
      <c r="H2226" s="33"/>
      <c r="I2226" s="16"/>
      <c r="J2226" s="34"/>
      <c r="K2226" s="34"/>
      <c r="L2226" s="35"/>
      <c r="M2226" s="36"/>
      <c r="N2226" s="37"/>
      <c r="O2226" s="37"/>
      <c r="P2226" s="37"/>
      <c r="Q2226" s="38"/>
      <c r="R2226" s="38"/>
      <c r="S2226" s="37"/>
      <c r="T2226" s="39"/>
      <c r="U2226" s="39"/>
      <c r="V2226" s="40"/>
      <c r="X2226" t="str">
        <f>IF(('1 - Cover page'!$B$9-M2226)&lt;6,"&lt;=5 Days","&gt;5 Days")</f>
        <v>&lt;=5 Days</v>
      </c>
      <c r="Y2226" t="str">
        <f>IF(('1 - Cover page'!$B$9-M2226)=0,"0", IF(('1 - Cover page'!$B$9-M2226)= 1,"1", IF(('1 - Cover page'!$B$9-M2226)= 2,"2", IF(('1 - Cover page'!$B$9-M2226)= 3,"3", IF(('1 - Cover page'!$B$9-M2226)= 4,"4", IF(('1 - Cover page'!$B$9-M2226)= 5,"5", IF(('1 - Cover page'!$B$9-M2226)= 6,"6", IF(('1 - Cover page'!$B$9-M2226)= 7,"7", IF(('1 - Cover page'!$B$9-M2226)= 8,"8", IF(('1 - Cover page'!$B$9-M2226)= 9,"9", IF(('1 - Cover page'!$B$9-M2226)= 10,"10", IF(('1 - Cover page'!$B$9-M2226)= 11,"11", IF(('1 - Cover page'!$B$9-M2226)= 12,"12", IF(('1 - Cover page'!$B$9-M2226)= 13,"13", IF(('1 - Cover page'!$B$9-M2226)= 14,"14", IF(('1 - Cover page'!$B$9-M2226)= 15,"15",  ""))))))))))))))))</f>
        <v>0</v>
      </c>
      <c r="Z2226" t="str">
        <f>IF(('1 - Cover page'!$B$9-I2226)=0,"0", IF(('1 - Cover page'!$B$9-I2226)= 1,"1", IF(('1 - Cover page'!$B$9-I2226)= 2,"2", IF(('1 - Cover page'!$B$9-I2226)= 3,"3", IF(('1 - Cover page'!$B$9-I2226)= 4,"4", IF(('1 - Cover page'!$B$9-I2226)= 5,"5", IF(('1 - Cover page'!$B$9-I2226)= 6,"6", IF(('1 - Cover page'!$B$9-I2226)= 7,"7", IF(('1 - Cover page'!$B$9-I2226)= 8,"8", IF(('1 - Cover page'!$B$9-I2226)= 9,"9", IF(('1 - Cover page'!$B$9-I2226)= 10,"10", IF(('1 - Cover page'!$B$9-I2226)= 11,"11", IF(('1 - Cover page'!$B$9-I2226)= 12,"12", IF(('1 - Cover page'!$B$9-I2226)= 13,"13", IF(('1 - Cover page'!$B$9-I2226)= 14,"14", IF(('1 - Cover page'!$B$9-I2226)= 15,"15",  ""))))))))))))))))</f>
        <v>0</v>
      </c>
      <c r="AA2226" t="e">
        <f>VLOOKUP(E2226,'Age group'!$A$2:$B$7,2,TRUE)</f>
        <v>#N/A</v>
      </c>
    </row>
    <row r="2227" spans="1:27" ht="12.75" x14ac:dyDescent="0.2">
      <c r="A2227" s="30">
        <v>2224</v>
      </c>
      <c r="B2227" s="31"/>
      <c r="C2227" s="31"/>
      <c r="D2227" s="32"/>
      <c r="E2227" s="104"/>
      <c r="F2227" s="31"/>
      <c r="G2227" s="31"/>
      <c r="H2227" s="33"/>
      <c r="I2227" s="16"/>
      <c r="J2227" s="34"/>
      <c r="K2227" s="34"/>
      <c r="L2227" s="35"/>
      <c r="M2227" s="36"/>
      <c r="N2227" s="37"/>
      <c r="O2227" s="37"/>
      <c r="P2227" s="37"/>
      <c r="Q2227" s="38"/>
      <c r="R2227" s="38"/>
      <c r="S2227" s="37"/>
      <c r="T2227" s="39"/>
      <c r="U2227" s="39"/>
      <c r="V2227" s="40"/>
      <c r="X2227" t="str">
        <f>IF(('1 - Cover page'!$B$9-M2227)&lt;6,"&lt;=5 Days","&gt;5 Days")</f>
        <v>&lt;=5 Days</v>
      </c>
      <c r="Y2227" t="str">
        <f>IF(('1 - Cover page'!$B$9-M2227)=0,"0", IF(('1 - Cover page'!$B$9-M2227)= 1,"1", IF(('1 - Cover page'!$B$9-M2227)= 2,"2", IF(('1 - Cover page'!$B$9-M2227)= 3,"3", IF(('1 - Cover page'!$B$9-M2227)= 4,"4", IF(('1 - Cover page'!$B$9-M2227)= 5,"5", IF(('1 - Cover page'!$B$9-M2227)= 6,"6", IF(('1 - Cover page'!$B$9-M2227)= 7,"7", IF(('1 - Cover page'!$B$9-M2227)= 8,"8", IF(('1 - Cover page'!$B$9-M2227)= 9,"9", IF(('1 - Cover page'!$B$9-M2227)= 10,"10", IF(('1 - Cover page'!$B$9-M2227)= 11,"11", IF(('1 - Cover page'!$B$9-M2227)= 12,"12", IF(('1 - Cover page'!$B$9-M2227)= 13,"13", IF(('1 - Cover page'!$B$9-M2227)= 14,"14", IF(('1 - Cover page'!$B$9-M2227)= 15,"15",  ""))))))))))))))))</f>
        <v>0</v>
      </c>
      <c r="Z2227" t="str">
        <f>IF(('1 - Cover page'!$B$9-I2227)=0,"0", IF(('1 - Cover page'!$B$9-I2227)= 1,"1", IF(('1 - Cover page'!$B$9-I2227)= 2,"2", IF(('1 - Cover page'!$B$9-I2227)= 3,"3", IF(('1 - Cover page'!$B$9-I2227)= 4,"4", IF(('1 - Cover page'!$B$9-I2227)= 5,"5", IF(('1 - Cover page'!$B$9-I2227)= 6,"6", IF(('1 - Cover page'!$B$9-I2227)= 7,"7", IF(('1 - Cover page'!$B$9-I2227)= 8,"8", IF(('1 - Cover page'!$B$9-I2227)= 9,"9", IF(('1 - Cover page'!$B$9-I2227)= 10,"10", IF(('1 - Cover page'!$B$9-I2227)= 11,"11", IF(('1 - Cover page'!$B$9-I2227)= 12,"12", IF(('1 - Cover page'!$B$9-I2227)= 13,"13", IF(('1 - Cover page'!$B$9-I2227)= 14,"14", IF(('1 - Cover page'!$B$9-I2227)= 15,"15",  ""))))))))))))))))</f>
        <v>0</v>
      </c>
      <c r="AA2227" t="e">
        <f>VLOOKUP(E2227,'Age group'!$A$2:$B$7,2,TRUE)</f>
        <v>#N/A</v>
      </c>
    </row>
    <row r="2228" spans="1:27" ht="12.75" x14ac:dyDescent="0.2">
      <c r="A2228" s="30">
        <v>2225</v>
      </c>
      <c r="B2228" s="31"/>
      <c r="C2228" s="31"/>
      <c r="D2228" s="32"/>
      <c r="E2228" s="104"/>
      <c r="F2228" s="31"/>
      <c r="G2228" s="31"/>
      <c r="H2228" s="33"/>
      <c r="I2228" s="16"/>
      <c r="J2228" s="34"/>
      <c r="K2228" s="34"/>
      <c r="L2228" s="35"/>
      <c r="M2228" s="36"/>
      <c r="N2228" s="37"/>
      <c r="O2228" s="37"/>
      <c r="P2228" s="37"/>
      <c r="Q2228" s="38"/>
      <c r="R2228" s="38"/>
      <c r="S2228" s="37"/>
      <c r="T2228" s="39"/>
      <c r="U2228" s="39"/>
      <c r="V2228" s="40"/>
      <c r="X2228" t="str">
        <f>IF(('1 - Cover page'!$B$9-M2228)&lt;6,"&lt;=5 Days","&gt;5 Days")</f>
        <v>&lt;=5 Days</v>
      </c>
      <c r="Y2228" t="str">
        <f>IF(('1 - Cover page'!$B$9-M2228)=0,"0", IF(('1 - Cover page'!$B$9-M2228)= 1,"1", IF(('1 - Cover page'!$B$9-M2228)= 2,"2", IF(('1 - Cover page'!$B$9-M2228)= 3,"3", IF(('1 - Cover page'!$B$9-M2228)= 4,"4", IF(('1 - Cover page'!$B$9-M2228)= 5,"5", IF(('1 - Cover page'!$B$9-M2228)= 6,"6", IF(('1 - Cover page'!$B$9-M2228)= 7,"7", IF(('1 - Cover page'!$B$9-M2228)= 8,"8", IF(('1 - Cover page'!$B$9-M2228)= 9,"9", IF(('1 - Cover page'!$B$9-M2228)= 10,"10", IF(('1 - Cover page'!$B$9-M2228)= 11,"11", IF(('1 - Cover page'!$B$9-M2228)= 12,"12", IF(('1 - Cover page'!$B$9-M2228)= 13,"13", IF(('1 - Cover page'!$B$9-M2228)= 14,"14", IF(('1 - Cover page'!$B$9-M2228)= 15,"15",  ""))))))))))))))))</f>
        <v>0</v>
      </c>
      <c r="Z2228" t="str">
        <f>IF(('1 - Cover page'!$B$9-I2228)=0,"0", IF(('1 - Cover page'!$B$9-I2228)= 1,"1", IF(('1 - Cover page'!$B$9-I2228)= 2,"2", IF(('1 - Cover page'!$B$9-I2228)= 3,"3", IF(('1 - Cover page'!$B$9-I2228)= 4,"4", IF(('1 - Cover page'!$B$9-I2228)= 5,"5", IF(('1 - Cover page'!$B$9-I2228)= 6,"6", IF(('1 - Cover page'!$B$9-I2228)= 7,"7", IF(('1 - Cover page'!$B$9-I2228)= 8,"8", IF(('1 - Cover page'!$B$9-I2228)= 9,"9", IF(('1 - Cover page'!$B$9-I2228)= 10,"10", IF(('1 - Cover page'!$B$9-I2228)= 11,"11", IF(('1 - Cover page'!$B$9-I2228)= 12,"12", IF(('1 - Cover page'!$B$9-I2228)= 13,"13", IF(('1 - Cover page'!$B$9-I2228)= 14,"14", IF(('1 - Cover page'!$B$9-I2228)= 15,"15",  ""))))))))))))))))</f>
        <v>0</v>
      </c>
      <c r="AA2228" t="e">
        <f>VLOOKUP(E2228,'Age group'!$A$2:$B$7,2,TRUE)</f>
        <v>#N/A</v>
      </c>
    </row>
    <row r="2229" spans="1:27" ht="12.75" x14ac:dyDescent="0.2">
      <c r="A2229" s="30">
        <v>2226</v>
      </c>
      <c r="B2229" s="31"/>
      <c r="C2229" s="31"/>
      <c r="D2229" s="32"/>
      <c r="E2229" s="104"/>
      <c r="F2229" s="31"/>
      <c r="G2229" s="31"/>
      <c r="H2229" s="33"/>
      <c r="I2229" s="16"/>
      <c r="J2229" s="34"/>
      <c r="K2229" s="34"/>
      <c r="L2229" s="35"/>
      <c r="M2229" s="36"/>
      <c r="N2229" s="37"/>
      <c r="O2229" s="37"/>
      <c r="P2229" s="37"/>
      <c r="Q2229" s="38"/>
      <c r="R2229" s="38"/>
      <c r="S2229" s="37"/>
      <c r="T2229" s="39"/>
      <c r="U2229" s="39"/>
      <c r="V2229" s="40"/>
      <c r="X2229" t="str">
        <f>IF(('1 - Cover page'!$B$9-M2229)&lt;6,"&lt;=5 Days","&gt;5 Days")</f>
        <v>&lt;=5 Days</v>
      </c>
      <c r="Y2229" t="str">
        <f>IF(('1 - Cover page'!$B$9-M2229)=0,"0", IF(('1 - Cover page'!$B$9-M2229)= 1,"1", IF(('1 - Cover page'!$B$9-M2229)= 2,"2", IF(('1 - Cover page'!$B$9-M2229)= 3,"3", IF(('1 - Cover page'!$B$9-M2229)= 4,"4", IF(('1 - Cover page'!$B$9-M2229)= 5,"5", IF(('1 - Cover page'!$B$9-M2229)= 6,"6", IF(('1 - Cover page'!$B$9-M2229)= 7,"7", IF(('1 - Cover page'!$B$9-M2229)= 8,"8", IF(('1 - Cover page'!$B$9-M2229)= 9,"9", IF(('1 - Cover page'!$B$9-M2229)= 10,"10", IF(('1 - Cover page'!$B$9-M2229)= 11,"11", IF(('1 - Cover page'!$B$9-M2229)= 12,"12", IF(('1 - Cover page'!$B$9-M2229)= 13,"13", IF(('1 - Cover page'!$B$9-M2229)= 14,"14", IF(('1 - Cover page'!$B$9-M2229)= 15,"15",  ""))))))))))))))))</f>
        <v>0</v>
      </c>
      <c r="Z2229" t="str">
        <f>IF(('1 - Cover page'!$B$9-I2229)=0,"0", IF(('1 - Cover page'!$B$9-I2229)= 1,"1", IF(('1 - Cover page'!$B$9-I2229)= 2,"2", IF(('1 - Cover page'!$B$9-I2229)= 3,"3", IF(('1 - Cover page'!$B$9-I2229)= 4,"4", IF(('1 - Cover page'!$B$9-I2229)= 5,"5", IF(('1 - Cover page'!$B$9-I2229)= 6,"6", IF(('1 - Cover page'!$B$9-I2229)= 7,"7", IF(('1 - Cover page'!$B$9-I2229)= 8,"8", IF(('1 - Cover page'!$B$9-I2229)= 9,"9", IF(('1 - Cover page'!$B$9-I2229)= 10,"10", IF(('1 - Cover page'!$B$9-I2229)= 11,"11", IF(('1 - Cover page'!$B$9-I2229)= 12,"12", IF(('1 - Cover page'!$B$9-I2229)= 13,"13", IF(('1 - Cover page'!$B$9-I2229)= 14,"14", IF(('1 - Cover page'!$B$9-I2229)= 15,"15",  ""))))))))))))))))</f>
        <v>0</v>
      </c>
      <c r="AA2229" t="e">
        <f>VLOOKUP(E2229,'Age group'!$A$2:$B$7,2,TRUE)</f>
        <v>#N/A</v>
      </c>
    </row>
    <row r="2230" spans="1:27" ht="12.75" x14ac:dyDescent="0.2">
      <c r="A2230" s="30">
        <v>2227</v>
      </c>
      <c r="B2230" s="31"/>
      <c r="C2230" s="31"/>
      <c r="D2230" s="32"/>
      <c r="E2230" s="104"/>
      <c r="F2230" s="31"/>
      <c r="G2230" s="31"/>
      <c r="H2230" s="33"/>
      <c r="I2230" s="16"/>
      <c r="J2230" s="34"/>
      <c r="K2230" s="34"/>
      <c r="L2230" s="35"/>
      <c r="M2230" s="36"/>
      <c r="N2230" s="37"/>
      <c r="O2230" s="37"/>
      <c r="P2230" s="37"/>
      <c r="Q2230" s="38"/>
      <c r="R2230" s="38"/>
      <c r="S2230" s="37"/>
      <c r="T2230" s="39"/>
      <c r="U2230" s="39"/>
      <c r="V2230" s="40"/>
      <c r="X2230" t="str">
        <f>IF(('1 - Cover page'!$B$9-M2230)&lt;6,"&lt;=5 Days","&gt;5 Days")</f>
        <v>&lt;=5 Days</v>
      </c>
      <c r="Y2230" t="str">
        <f>IF(('1 - Cover page'!$B$9-M2230)=0,"0", IF(('1 - Cover page'!$B$9-M2230)= 1,"1", IF(('1 - Cover page'!$B$9-M2230)= 2,"2", IF(('1 - Cover page'!$B$9-M2230)= 3,"3", IF(('1 - Cover page'!$B$9-M2230)= 4,"4", IF(('1 - Cover page'!$B$9-M2230)= 5,"5", IF(('1 - Cover page'!$B$9-M2230)= 6,"6", IF(('1 - Cover page'!$B$9-M2230)= 7,"7", IF(('1 - Cover page'!$B$9-M2230)= 8,"8", IF(('1 - Cover page'!$B$9-M2230)= 9,"9", IF(('1 - Cover page'!$B$9-M2230)= 10,"10", IF(('1 - Cover page'!$B$9-M2230)= 11,"11", IF(('1 - Cover page'!$B$9-M2230)= 12,"12", IF(('1 - Cover page'!$B$9-M2230)= 13,"13", IF(('1 - Cover page'!$B$9-M2230)= 14,"14", IF(('1 - Cover page'!$B$9-M2230)= 15,"15",  ""))))))))))))))))</f>
        <v>0</v>
      </c>
      <c r="Z2230" t="str">
        <f>IF(('1 - Cover page'!$B$9-I2230)=0,"0", IF(('1 - Cover page'!$B$9-I2230)= 1,"1", IF(('1 - Cover page'!$B$9-I2230)= 2,"2", IF(('1 - Cover page'!$B$9-I2230)= 3,"3", IF(('1 - Cover page'!$B$9-I2230)= 4,"4", IF(('1 - Cover page'!$B$9-I2230)= 5,"5", IF(('1 - Cover page'!$B$9-I2230)= 6,"6", IF(('1 - Cover page'!$B$9-I2230)= 7,"7", IF(('1 - Cover page'!$B$9-I2230)= 8,"8", IF(('1 - Cover page'!$B$9-I2230)= 9,"9", IF(('1 - Cover page'!$B$9-I2230)= 10,"10", IF(('1 - Cover page'!$B$9-I2230)= 11,"11", IF(('1 - Cover page'!$B$9-I2230)= 12,"12", IF(('1 - Cover page'!$B$9-I2230)= 13,"13", IF(('1 - Cover page'!$B$9-I2230)= 14,"14", IF(('1 - Cover page'!$B$9-I2230)= 15,"15",  ""))))))))))))))))</f>
        <v>0</v>
      </c>
      <c r="AA2230" t="e">
        <f>VLOOKUP(E2230,'Age group'!$A$2:$B$7,2,TRUE)</f>
        <v>#N/A</v>
      </c>
    </row>
    <row r="2231" spans="1:27" ht="12.75" x14ac:dyDescent="0.2">
      <c r="A2231" s="30">
        <v>2228</v>
      </c>
      <c r="B2231" s="31"/>
      <c r="C2231" s="31"/>
      <c r="D2231" s="32"/>
      <c r="E2231" s="104"/>
      <c r="F2231" s="31"/>
      <c r="G2231" s="31"/>
      <c r="H2231" s="33"/>
      <c r="I2231" s="16"/>
      <c r="J2231" s="34"/>
      <c r="K2231" s="34"/>
      <c r="L2231" s="35"/>
      <c r="M2231" s="36"/>
      <c r="N2231" s="37"/>
      <c r="O2231" s="37"/>
      <c r="P2231" s="37"/>
      <c r="Q2231" s="38"/>
      <c r="R2231" s="38"/>
      <c r="S2231" s="37"/>
      <c r="T2231" s="39"/>
      <c r="U2231" s="39"/>
      <c r="V2231" s="40"/>
      <c r="X2231" t="str">
        <f>IF(('1 - Cover page'!$B$9-M2231)&lt;6,"&lt;=5 Days","&gt;5 Days")</f>
        <v>&lt;=5 Days</v>
      </c>
      <c r="Y2231" t="str">
        <f>IF(('1 - Cover page'!$B$9-M2231)=0,"0", IF(('1 - Cover page'!$B$9-M2231)= 1,"1", IF(('1 - Cover page'!$B$9-M2231)= 2,"2", IF(('1 - Cover page'!$B$9-M2231)= 3,"3", IF(('1 - Cover page'!$B$9-M2231)= 4,"4", IF(('1 - Cover page'!$B$9-M2231)= 5,"5", IF(('1 - Cover page'!$B$9-M2231)= 6,"6", IF(('1 - Cover page'!$B$9-M2231)= 7,"7", IF(('1 - Cover page'!$B$9-M2231)= 8,"8", IF(('1 - Cover page'!$B$9-M2231)= 9,"9", IF(('1 - Cover page'!$B$9-M2231)= 10,"10", IF(('1 - Cover page'!$B$9-M2231)= 11,"11", IF(('1 - Cover page'!$B$9-M2231)= 12,"12", IF(('1 - Cover page'!$B$9-M2231)= 13,"13", IF(('1 - Cover page'!$B$9-M2231)= 14,"14", IF(('1 - Cover page'!$B$9-M2231)= 15,"15",  ""))))))))))))))))</f>
        <v>0</v>
      </c>
      <c r="Z2231" t="str">
        <f>IF(('1 - Cover page'!$B$9-I2231)=0,"0", IF(('1 - Cover page'!$B$9-I2231)= 1,"1", IF(('1 - Cover page'!$B$9-I2231)= 2,"2", IF(('1 - Cover page'!$B$9-I2231)= 3,"3", IF(('1 - Cover page'!$B$9-I2231)= 4,"4", IF(('1 - Cover page'!$B$9-I2231)= 5,"5", IF(('1 - Cover page'!$B$9-I2231)= 6,"6", IF(('1 - Cover page'!$B$9-I2231)= 7,"7", IF(('1 - Cover page'!$B$9-I2231)= 8,"8", IF(('1 - Cover page'!$B$9-I2231)= 9,"9", IF(('1 - Cover page'!$B$9-I2231)= 10,"10", IF(('1 - Cover page'!$B$9-I2231)= 11,"11", IF(('1 - Cover page'!$B$9-I2231)= 12,"12", IF(('1 - Cover page'!$B$9-I2231)= 13,"13", IF(('1 - Cover page'!$B$9-I2231)= 14,"14", IF(('1 - Cover page'!$B$9-I2231)= 15,"15",  ""))))))))))))))))</f>
        <v>0</v>
      </c>
      <c r="AA2231" t="e">
        <f>VLOOKUP(E2231,'Age group'!$A$2:$B$7,2,TRUE)</f>
        <v>#N/A</v>
      </c>
    </row>
    <row r="2232" spans="1:27" ht="12.75" x14ac:dyDescent="0.2">
      <c r="A2232" s="30">
        <v>2229</v>
      </c>
      <c r="B2232" s="31"/>
      <c r="C2232" s="31"/>
      <c r="D2232" s="32"/>
      <c r="E2232" s="104"/>
      <c r="F2232" s="31"/>
      <c r="G2232" s="31"/>
      <c r="H2232" s="33"/>
      <c r="I2232" s="16"/>
      <c r="J2232" s="34"/>
      <c r="K2232" s="34"/>
      <c r="L2232" s="35"/>
      <c r="M2232" s="36"/>
      <c r="N2232" s="37"/>
      <c r="O2232" s="37"/>
      <c r="P2232" s="37"/>
      <c r="Q2232" s="38"/>
      <c r="R2232" s="38"/>
      <c r="S2232" s="37"/>
      <c r="T2232" s="39"/>
      <c r="U2232" s="39"/>
      <c r="V2232" s="40"/>
      <c r="X2232" t="str">
        <f>IF(('1 - Cover page'!$B$9-M2232)&lt;6,"&lt;=5 Days","&gt;5 Days")</f>
        <v>&lt;=5 Days</v>
      </c>
      <c r="Y2232" t="str">
        <f>IF(('1 - Cover page'!$B$9-M2232)=0,"0", IF(('1 - Cover page'!$B$9-M2232)= 1,"1", IF(('1 - Cover page'!$B$9-M2232)= 2,"2", IF(('1 - Cover page'!$B$9-M2232)= 3,"3", IF(('1 - Cover page'!$B$9-M2232)= 4,"4", IF(('1 - Cover page'!$B$9-M2232)= 5,"5", IF(('1 - Cover page'!$B$9-M2232)= 6,"6", IF(('1 - Cover page'!$B$9-M2232)= 7,"7", IF(('1 - Cover page'!$B$9-M2232)= 8,"8", IF(('1 - Cover page'!$B$9-M2232)= 9,"9", IF(('1 - Cover page'!$B$9-M2232)= 10,"10", IF(('1 - Cover page'!$B$9-M2232)= 11,"11", IF(('1 - Cover page'!$B$9-M2232)= 12,"12", IF(('1 - Cover page'!$B$9-M2232)= 13,"13", IF(('1 - Cover page'!$B$9-M2232)= 14,"14", IF(('1 - Cover page'!$B$9-M2232)= 15,"15",  ""))))))))))))))))</f>
        <v>0</v>
      </c>
      <c r="Z2232" t="str">
        <f>IF(('1 - Cover page'!$B$9-I2232)=0,"0", IF(('1 - Cover page'!$B$9-I2232)= 1,"1", IF(('1 - Cover page'!$B$9-I2232)= 2,"2", IF(('1 - Cover page'!$B$9-I2232)= 3,"3", IF(('1 - Cover page'!$B$9-I2232)= 4,"4", IF(('1 - Cover page'!$B$9-I2232)= 5,"5", IF(('1 - Cover page'!$B$9-I2232)= 6,"6", IF(('1 - Cover page'!$B$9-I2232)= 7,"7", IF(('1 - Cover page'!$B$9-I2232)= 8,"8", IF(('1 - Cover page'!$B$9-I2232)= 9,"9", IF(('1 - Cover page'!$B$9-I2232)= 10,"10", IF(('1 - Cover page'!$B$9-I2232)= 11,"11", IF(('1 - Cover page'!$B$9-I2232)= 12,"12", IF(('1 - Cover page'!$B$9-I2232)= 13,"13", IF(('1 - Cover page'!$B$9-I2232)= 14,"14", IF(('1 - Cover page'!$B$9-I2232)= 15,"15",  ""))))))))))))))))</f>
        <v>0</v>
      </c>
      <c r="AA2232" t="e">
        <f>VLOOKUP(E2232,'Age group'!$A$2:$B$7,2,TRUE)</f>
        <v>#N/A</v>
      </c>
    </row>
    <row r="2233" spans="1:27" ht="12.75" x14ac:dyDescent="0.2">
      <c r="A2233" s="30">
        <v>2230</v>
      </c>
      <c r="B2233" s="31"/>
      <c r="C2233" s="31"/>
      <c r="D2233" s="32"/>
      <c r="E2233" s="104"/>
      <c r="F2233" s="31"/>
      <c r="G2233" s="31"/>
      <c r="H2233" s="33"/>
      <c r="I2233" s="16"/>
      <c r="J2233" s="34"/>
      <c r="K2233" s="34"/>
      <c r="L2233" s="35"/>
      <c r="M2233" s="36"/>
      <c r="N2233" s="37"/>
      <c r="O2233" s="37"/>
      <c r="P2233" s="37"/>
      <c r="Q2233" s="38"/>
      <c r="R2233" s="38"/>
      <c r="S2233" s="37"/>
      <c r="T2233" s="39"/>
      <c r="U2233" s="39"/>
      <c r="V2233" s="40"/>
      <c r="X2233" t="str">
        <f>IF(('1 - Cover page'!$B$9-M2233)&lt;6,"&lt;=5 Days","&gt;5 Days")</f>
        <v>&lt;=5 Days</v>
      </c>
      <c r="Y2233" t="str">
        <f>IF(('1 - Cover page'!$B$9-M2233)=0,"0", IF(('1 - Cover page'!$B$9-M2233)= 1,"1", IF(('1 - Cover page'!$B$9-M2233)= 2,"2", IF(('1 - Cover page'!$B$9-M2233)= 3,"3", IF(('1 - Cover page'!$B$9-M2233)= 4,"4", IF(('1 - Cover page'!$B$9-M2233)= 5,"5", IF(('1 - Cover page'!$B$9-M2233)= 6,"6", IF(('1 - Cover page'!$B$9-M2233)= 7,"7", IF(('1 - Cover page'!$B$9-M2233)= 8,"8", IF(('1 - Cover page'!$B$9-M2233)= 9,"9", IF(('1 - Cover page'!$B$9-M2233)= 10,"10", IF(('1 - Cover page'!$B$9-M2233)= 11,"11", IF(('1 - Cover page'!$B$9-M2233)= 12,"12", IF(('1 - Cover page'!$B$9-M2233)= 13,"13", IF(('1 - Cover page'!$B$9-M2233)= 14,"14", IF(('1 - Cover page'!$B$9-M2233)= 15,"15",  ""))))))))))))))))</f>
        <v>0</v>
      </c>
      <c r="Z2233" t="str">
        <f>IF(('1 - Cover page'!$B$9-I2233)=0,"0", IF(('1 - Cover page'!$B$9-I2233)= 1,"1", IF(('1 - Cover page'!$B$9-I2233)= 2,"2", IF(('1 - Cover page'!$B$9-I2233)= 3,"3", IF(('1 - Cover page'!$B$9-I2233)= 4,"4", IF(('1 - Cover page'!$B$9-I2233)= 5,"5", IF(('1 - Cover page'!$B$9-I2233)= 6,"6", IF(('1 - Cover page'!$B$9-I2233)= 7,"7", IF(('1 - Cover page'!$B$9-I2233)= 8,"8", IF(('1 - Cover page'!$B$9-I2233)= 9,"9", IF(('1 - Cover page'!$B$9-I2233)= 10,"10", IF(('1 - Cover page'!$B$9-I2233)= 11,"11", IF(('1 - Cover page'!$B$9-I2233)= 12,"12", IF(('1 - Cover page'!$B$9-I2233)= 13,"13", IF(('1 - Cover page'!$B$9-I2233)= 14,"14", IF(('1 - Cover page'!$B$9-I2233)= 15,"15",  ""))))))))))))))))</f>
        <v>0</v>
      </c>
      <c r="AA2233" t="e">
        <f>VLOOKUP(E2233,'Age group'!$A$2:$B$7,2,TRUE)</f>
        <v>#N/A</v>
      </c>
    </row>
    <row r="2234" spans="1:27" ht="12.75" x14ac:dyDescent="0.2">
      <c r="A2234" s="30">
        <v>2231</v>
      </c>
      <c r="B2234" s="31"/>
      <c r="C2234" s="31"/>
      <c r="D2234" s="32"/>
      <c r="E2234" s="104"/>
      <c r="F2234" s="31"/>
      <c r="G2234" s="31"/>
      <c r="H2234" s="33"/>
      <c r="I2234" s="16"/>
      <c r="J2234" s="34"/>
      <c r="K2234" s="34"/>
      <c r="L2234" s="35"/>
      <c r="M2234" s="36"/>
      <c r="N2234" s="37"/>
      <c r="O2234" s="37"/>
      <c r="P2234" s="37"/>
      <c r="Q2234" s="38"/>
      <c r="R2234" s="38"/>
      <c r="S2234" s="37"/>
      <c r="T2234" s="39"/>
      <c r="U2234" s="39"/>
      <c r="V2234" s="40"/>
      <c r="X2234" t="str">
        <f>IF(('1 - Cover page'!$B$9-M2234)&lt;6,"&lt;=5 Days","&gt;5 Days")</f>
        <v>&lt;=5 Days</v>
      </c>
      <c r="Y2234" t="str">
        <f>IF(('1 - Cover page'!$B$9-M2234)=0,"0", IF(('1 - Cover page'!$B$9-M2234)= 1,"1", IF(('1 - Cover page'!$B$9-M2234)= 2,"2", IF(('1 - Cover page'!$B$9-M2234)= 3,"3", IF(('1 - Cover page'!$B$9-M2234)= 4,"4", IF(('1 - Cover page'!$B$9-M2234)= 5,"5", IF(('1 - Cover page'!$B$9-M2234)= 6,"6", IF(('1 - Cover page'!$B$9-M2234)= 7,"7", IF(('1 - Cover page'!$B$9-M2234)= 8,"8", IF(('1 - Cover page'!$B$9-M2234)= 9,"9", IF(('1 - Cover page'!$B$9-M2234)= 10,"10", IF(('1 - Cover page'!$B$9-M2234)= 11,"11", IF(('1 - Cover page'!$B$9-M2234)= 12,"12", IF(('1 - Cover page'!$B$9-M2234)= 13,"13", IF(('1 - Cover page'!$B$9-M2234)= 14,"14", IF(('1 - Cover page'!$B$9-M2234)= 15,"15",  ""))))))))))))))))</f>
        <v>0</v>
      </c>
      <c r="Z2234" t="str">
        <f>IF(('1 - Cover page'!$B$9-I2234)=0,"0", IF(('1 - Cover page'!$B$9-I2234)= 1,"1", IF(('1 - Cover page'!$B$9-I2234)= 2,"2", IF(('1 - Cover page'!$B$9-I2234)= 3,"3", IF(('1 - Cover page'!$B$9-I2234)= 4,"4", IF(('1 - Cover page'!$B$9-I2234)= 5,"5", IF(('1 - Cover page'!$B$9-I2234)= 6,"6", IF(('1 - Cover page'!$B$9-I2234)= 7,"7", IF(('1 - Cover page'!$B$9-I2234)= 8,"8", IF(('1 - Cover page'!$B$9-I2234)= 9,"9", IF(('1 - Cover page'!$B$9-I2234)= 10,"10", IF(('1 - Cover page'!$B$9-I2234)= 11,"11", IF(('1 - Cover page'!$B$9-I2234)= 12,"12", IF(('1 - Cover page'!$B$9-I2234)= 13,"13", IF(('1 - Cover page'!$B$9-I2234)= 14,"14", IF(('1 - Cover page'!$B$9-I2234)= 15,"15",  ""))))))))))))))))</f>
        <v>0</v>
      </c>
      <c r="AA2234" t="e">
        <f>VLOOKUP(E2234,'Age group'!$A$2:$B$7,2,TRUE)</f>
        <v>#N/A</v>
      </c>
    </row>
    <row r="2235" spans="1:27" ht="12.75" x14ac:dyDescent="0.2">
      <c r="A2235" s="30">
        <v>2232</v>
      </c>
      <c r="B2235" s="31"/>
      <c r="C2235" s="31"/>
      <c r="D2235" s="32"/>
      <c r="E2235" s="104"/>
      <c r="F2235" s="31"/>
      <c r="G2235" s="31"/>
      <c r="H2235" s="33"/>
      <c r="I2235" s="16"/>
      <c r="J2235" s="34"/>
      <c r="K2235" s="34"/>
      <c r="L2235" s="35"/>
      <c r="M2235" s="36"/>
      <c r="N2235" s="37"/>
      <c r="O2235" s="37"/>
      <c r="P2235" s="37"/>
      <c r="Q2235" s="38"/>
      <c r="R2235" s="38"/>
      <c r="S2235" s="37"/>
      <c r="T2235" s="39"/>
      <c r="U2235" s="39"/>
      <c r="V2235" s="40"/>
      <c r="X2235" t="str">
        <f>IF(('1 - Cover page'!$B$9-M2235)&lt;6,"&lt;=5 Days","&gt;5 Days")</f>
        <v>&lt;=5 Days</v>
      </c>
      <c r="Y2235" t="str">
        <f>IF(('1 - Cover page'!$B$9-M2235)=0,"0", IF(('1 - Cover page'!$B$9-M2235)= 1,"1", IF(('1 - Cover page'!$B$9-M2235)= 2,"2", IF(('1 - Cover page'!$B$9-M2235)= 3,"3", IF(('1 - Cover page'!$B$9-M2235)= 4,"4", IF(('1 - Cover page'!$B$9-M2235)= 5,"5", IF(('1 - Cover page'!$B$9-M2235)= 6,"6", IF(('1 - Cover page'!$B$9-M2235)= 7,"7", IF(('1 - Cover page'!$B$9-M2235)= 8,"8", IF(('1 - Cover page'!$B$9-M2235)= 9,"9", IF(('1 - Cover page'!$B$9-M2235)= 10,"10", IF(('1 - Cover page'!$B$9-M2235)= 11,"11", IF(('1 - Cover page'!$B$9-M2235)= 12,"12", IF(('1 - Cover page'!$B$9-M2235)= 13,"13", IF(('1 - Cover page'!$B$9-M2235)= 14,"14", IF(('1 - Cover page'!$B$9-M2235)= 15,"15",  ""))))))))))))))))</f>
        <v>0</v>
      </c>
      <c r="Z2235" t="str">
        <f>IF(('1 - Cover page'!$B$9-I2235)=0,"0", IF(('1 - Cover page'!$B$9-I2235)= 1,"1", IF(('1 - Cover page'!$B$9-I2235)= 2,"2", IF(('1 - Cover page'!$B$9-I2235)= 3,"3", IF(('1 - Cover page'!$B$9-I2235)= 4,"4", IF(('1 - Cover page'!$B$9-I2235)= 5,"5", IF(('1 - Cover page'!$B$9-I2235)= 6,"6", IF(('1 - Cover page'!$B$9-I2235)= 7,"7", IF(('1 - Cover page'!$B$9-I2235)= 8,"8", IF(('1 - Cover page'!$B$9-I2235)= 9,"9", IF(('1 - Cover page'!$B$9-I2235)= 10,"10", IF(('1 - Cover page'!$B$9-I2235)= 11,"11", IF(('1 - Cover page'!$B$9-I2235)= 12,"12", IF(('1 - Cover page'!$B$9-I2235)= 13,"13", IF(('1 - Cover page'!$B$9-I2235)= 14,"14", IF(('1 - Cover page'!$B$9-I2235)= 15,"15",  ""))))))))))))))))</f>
        <v>0</v>
      </c>
      <c r="AA2235" t="e">
        <f>VLOOKUP(E2235,'Age group'!$A$2:$B$7,2,TRUE)</f>
        <v>#N/A</v>
      </c>
    </row>
    <row r="2236" spans="1:27" ht="12.75" x14ac:dyDescent="0.2">
      <c r="A2236" s="30">
        <v>2233</v>
      </c>
      <c r="B2236" s="31"/>
      <c r="C2236" s="31"/>
      <c r="D2236" s="32"/>
      <c r="E2236" s="104"/>
      <c r="F2236" s="31"/>
      <c r="G2236" s="31"/>
      <c r="H2236" s="33"/>
      <c r="I2236" s="16"/>
      <c r="J2236" s="34"/>
      <c r="K2236" s="34"/>
      <c r="L2236" s="35"/>
      <c r="M2236" s="36"/>
      <c r="N2236" s="37"/>
      <c r="O2236" s="37"/>
      <c r="P2236" s="37"/>
      <c r="Q2236" s="38"/>
      <c r="R2236" s="38"/>
      <c r="S2236" s="37"/>
      <c r="T2236" s="39"/>
      <c r="U2236" s="39"/>
      <c r="V2236" s="40"/>
      <c r="X2236" t="str">
        <f>IF(('1 - Cover page'!$B$9-M2236)&lt;6,"&lt;=5 Days","&gt;5 Days")</f>
        <v>&lt;=5 Days</v>
      </c>
      <c r="Y2236" t="str">
        <f>IF(('1 - Cover page'!$B$9-M2236)=0,"0", IF(('1 - Cover page'!$B$9-M2236)= 1,"1", IF(('1 - Cover page'!$B$9-M2236)= 2,"2", IF(('1 - Cover page'!$B$9-M2236)= 3,"3", IF(('1 - Cover page'!$B$9-M2236)= 4,"4", IF(('1 - Cover page'!$B$9-M2236)= 5,"5", IF(('1 - Cover page'!$B$9-M2236)= 6,"6", IF(('1 - Cover page'!$B$9-M2236)= 7,"7", IF(('1 - Cover page'!$B$9-M2236)= 8,"8", IF(('1 - Cover page'!$B$9-M2236)= 9,"9", IF(('1 - Cover page'!$B$9-M2236)= 10,"10", IF(('1 - Cover page'!$B$9-M2236)= 11,"11", IF(('1 - Cover page'!$B$9-M2236)= 12,"12", IF(('1 - Cover page'!$B$9-M2236)= 13,"13", IF(('1 - Cover page'!$B$9-M2236)= 14,"14", IF(('1 - Cover page'!$B$9-M2236)= 15,"15",  ""))))))))))))))))</f>
        <v>0</v>
      </c>
      <c r="Z2236" t="str">
        <f>IF(('1 - Cover page'!$B$9-I2236)=0,"0", IF(('1 - Cover page'!$B$9-I2236)= 1,"1", IF(('1 - Cover page'!$B$9-I2236)= 2,"2", IF(('1 - Cover page'!$B$9-I2236)= 3,"3", IF(('1 - Cover page'!$B$9-I2236)= 4,"4", IF(('1 - Cover page'!$B$9-I2236)= 5,"5", IF(('1 - Cover page'!$B$9-I2236)= 6,"6", IF(('1 - Cover page'!$B$9-I2236)= 7,"7", IF(('1 - Cover page'!$B$9-I2236)= 8,"8", IF(('1 - Cover page'!$B$9-I2236)= 9,"9", IF(('1 - Cover page'!$B$9-I2236)= 10,"10", IF(('1 - Cover page'!$B$9-I2236)= 11,"11", IF(('1 - Cover page'!$B$9-I2236)= 12,"12", IF(('1 - Cover page'!$B$9-I2236)= 13,"13", IF(('1 - Cover page'!$B$9-I2236)= 14,"14", IF(('1 - Cover page'!$B$9-I2236)= 15,"15",  ""))))))))))))))))</f>
        <v>0</v>
      </c>
      <c r="AA2236" t="e">
        <f>VLOOKUP(E2236,'Age group'!$A$2:$B$7,2,TRUE)</f>
        <v>#N/A</v>
      </c>
    </row>
    <row r="2237" spans="1:27" ht="12.75" x14ac:dyDescent="0.2">
      <c r="A2237" s="30">
        <v>2234</v>
      </c>
      <c r="B2237" s="31"/>
      <c r="C2237" s="31"/>
      <c r="D2237" s="32"/>
      <c r="E2237" s="104"/>
      <c r="F2237" s="31"/>
      <c r="G2237" s="31"/>
      <c r="H2237" s="33"/>
      <c r="I2237" s="16"/>
      <c r="J2237" s="34"/>
      <c r="K2237" s="34"/>
      <c r="L2237" s="35"/>
      <c r="M2237" s="36"/>
      <c r="N2237" s="37"/>
      <c r="O2237" s="37"/>
      <c r="P2237" s="37"/>
      <c r="Q2237" s="38"/>
      <c r="R2237" s="38"/>
      <c r="S2237" s="37"/>
      <c r="T2237" s="39"/>
      <c r="U2237" s="39"/>
      <c r="V2237" s="40"/>
      <c r="X2237" t="str">
        <f>IF(('1 - Cover page'!$B$9-M2237)&lt;6,"&lt;=5 Days","&gt;5 Days")</f>
        <v>&lt;=5 Days</v>
      </c>
      <c r="Y2237" t="str">
        <f>IF(('1 - Cover page'!$B$9-M2237)=0,"0", IF(('1 - Cover page'!$B$9-M2237)= 1,"1", IF(('1 - Cover page'!$B$9-M2237)= 2,"2", IF(('1 - Cover page'!$B$9-M2237)= 3,"3", IF(('1 - Cover page'!$B$9-M2237)= 4,"4", IF(('1 - Cover page'!$B$9-M2237)= 5,"5", IF(('1 - Cover page'!$B$9-M2237)= 6,"6", IF(('1 - Cover page'!$B$9-M2237)= 7,"7", IF(('1 - Cover page'!$B$9-M2237)= 8,"8", IF(('1 - Cover page'!$B$9-M2237)= 9,"9", IF(('1 - Cover page'!$B$9-M2237)= 10,"10", IF(('1 - Cover page'!$B$9-M2237)= 11,"11", IF(('1 - Cover page'!$B$9-M2237)= 12,"12", IF(('1 - Cover page'!$B$9-M2237)= 13,"13", IF(('1 - Cover page'!$B$9-M2237)= 14,"14", IF(('1 - Cover page'!$B$9-M2237)= 15,"15",  ""))))))))))))))))</f>
        <v>0</v>
      </c>
      <c r="Z2237" t="str">
        <f>IF(('1 - Cover page'!$B$9-I2237)=0,"0", IF(('1 - Cover page'!$B$9-I2237)= 1,"1", IF(('1 - Cover page'!$B$9-I2237)= 2,"2", IF(('1 - Cover page'!$B$9-I2237)= 3,"3", IF(('1 - Cover page'!$B$9-I2237)= 4,"4", IF(('1 - Cover page'!$B$9-I2237)= 5,"5", IF(('1 - Cover page'!$B$9-I2237)= 6,"6", IF(('1 - Cover page'!$B$9-I2237)= 7,"7", IF(('1 - Cover page'!$B$9-I2237)= 8,"8", IF(('1 - Cover page'!$B$9-I2237)= 9,"9", IF(('1 - Cover page'!$B$9-I2237)= 10,"10", IF(('1 - Cover page'!$B$9-I2237)= 11,"11", IF(('1 - Cover page'!$B$9-I2237)= 12,"12", IF(('1 - Cover page'!$B$9-I2237)= 13,"13", IF(('1 - Cover page'!$B$9-I2237)= 14,"14", IF(('1 - Cover page'!$B$9-I2237)= 15,"15",  ""))))))))))))))))</f>
        <v>0</v>
      </c>
      <c r="AA2237" t="e">
        <f>VLOOKUP(E2237,'Age group'!$A$2:$B$7,2,TRUE)</f>
        <v>#N/A</v>
      </c>
    </row>
    <row r="2238" spans="1:27" ht="12.75" x14ac:dyDescent="0.2">
      <c r="A2238" s="30">
        <v>2235</v>
      </c>
      <c r="B2238" s="31"/>
      <c r="C2238" s="31"/>
      <c r="D2238" s="32"/>
      <c r="E2238" s="104"/>
      <c r="F2238" s="31"/>
      <c r="G2238" s="31"/>
      <c r="H2238" s="33"/>
      <c r="I2238" s="16"/>
      <c r="J2238" s="34"/>
      <c r="K2238" s="34"/>
      <c r="L2238" s="35"/>
      <c r="M2238" s="36"/>
      <c r="N2238" s="37"/>
      <c r="O2238" s="37"/>
      <c r="P2238" s="37"/>
      <c r="Q2238" s="38"/>
      <c r="R2238" s="38"/>
      <c r="S2238" s="37"/>
      <c r="T2238" s="39"/>
      <c r="U2238" s="39"/>
      <c r="V2238" s="40"/>
      <c r="X2238" t="str">
        <f>IF(('1 - Cover page'!$B$9-M2238)&lt;6,"&lt;=5 Days","&gt;5 Days")</f>
        <v>&lt;=5 Days</v>
      </c>
      <c r="Y2238" t="str">
        <f>IF(('1 - Cover page'!$B$9-M2238)=0,"0", IF(('1 - Cover page'!$B$9-M2238)= 1,"1", IF(('1 - Cover page'!$B$9-M2238)= 2,"2", IF(('1 - Cover page'!$B$9-M2238)= 3,"3", IF(('1 - Cover page'!$B$9-M2238)= 4,"4", IF(('1 - Cover page'!$B$9-M2238)= 5,"5", IF(('1 - Cover page'!$B$9-M2238)= 6,"6", IF(('1 - Cover page'!$B$9-M2238)= 7,"7", IF(('1 - Cover page'!$B$9-M2238)= 8,"8", IF(('1 - Cover page'!$B$9-M2238)= 9,"9", IF(('1 - Cover page'!$B$9-M2238)= 10,"10", IF(('1 - Cover page'!$B$9-M2238)= 11,"11", IF(('1 - Cover page'!$B$9-M2238)= 12,"12", IF(('1 - Cover page'!$B$9-M2238)= 13,"13", IF(('1 - Cover page'!$B$9-M2238)= 14,"14", IF(('1 - Cover page'!$B$9-M2238)= 15,"15",  ""))))))))))))))))</f>
        <v>0</v>
      </c>
      <c r="Z2238" t="str">
        <f>IF(('1 - Cover page'!$B$9-I2238)=0,"0", IF(('1 - Cover page'!$B$9-I2238)= 1,"1", IF(('1 - Cover page'!$B$9-I2238)= 2,"2", IF(('1 - Cover page'!$B$9-I2238)= 3,"3", IF(('1 - Cover page'!$B$9-I2238)= 4,"4", IF(('1 - Cover page'!$B$9-I2238)= 5,"5", IF(('1 - Cover page'!$B$9-I2238)= 6,"6", IF(('1 - Cover page'!$B$9-I2238)= 7,"7", IF(('1 - Cover page'!$B$9-I2238)= 8,"8", IF(('1 - Cover page'!$B$9-I2238)= 9,"9", IF(('1 - Cover page'!$B$9-I2238)= 10,"10", IF(('1 - Cover page'!$B$9-I2238)= 11,"11", IF(('1 - Cover page'!$B$9-I2238)= 12,"12", IF(('1 - Cover page'!$B$9-I2238)= 13,"13", IF(('1 - Cover page'!$B$9-I2238)= 14,"14", IF(('1 - Cover page'!$B$9-I2238)= 15,"15",  ""))))))))))))))))</f>
        <v>0</v>
      </c>
      <c r="AA2238" t="e">
        <f>VLOOKUP(E2238,'Age group'!$A$2:$B$7,2,TRUE)</f>
        <v>#N/A</v>
      </c>
    </row>
    <row r="2239" spans="1:27" ht="12.75" x14ac:dyDescent="0.2">
      <c r="A2239" s="30">
        <v>2236</v>
      </c>
      <c r="B2239" s="31"/>
      <c r="C2239" s="31"/>
      <c r="D2239" s="32"/>
      <c r="E2239" s="104"/>
      <c r="F2239" s="31"/>
      <c r="G2239" s="31"/>
      <c r="H2239" s="33"/>
      <c r="I2239" s="16"/>
      <c r="J2239" s="34"/>
      <c r="K2239" s="34"/>
      <c r="L2239" s="35"/>
      <c r="M2239" s="36"/>
      <c r="N2239" s="37"/>
      <c r="O2239" s="37"/>
      <c r="P2239" s="37"/>
      <c r="Q2239" s="38"/>
      <c r="R2239" s="38"/>
      <c r="S2239" s="37"/>
      <c r="T2239" s="39"/>
      <c r="U2239" s="39"/>
      <c r="V2239" s="40"/>
      <c r="X2239" t="str">
        <f>IF(('1 - Cover page'!$B$9-M2239)&lt;6,"&lt;=5 Days","&gt;5 Days")</f>
        <v>&lt;=5 Days</v>
      </c>
      <c r="Y2239" t="str">
        <f>IF(('1 - Cover page'!$B$9-M2239)=0,"0", IF(('1 - Cover page'!$B$9-M2239)= 1,"1", IF(('1 - Cover page'!$B$9-M2239)= 2,"2", IF(('1 - Cover page'!$B$9-M2239)= 3,"3", IF(('1 - Cover page'!$B$9-M2239)= 4,"4", IF(('1 - Cover page'!$B$9-M2239)= 5,"5", IF(('1 - Cover page'!$B$9-M2239)= 6,"6", IF(('1 - Cover page'!$B$9-M2239)= 7,"7", IF(('1 - Cover page'!$B$9-M2239)= 8,"8", IF(('1 - Cover page'!$B$9-M2239)= 9,"9", IF(('1 - Cover page'!$B$9-M2239)= 10,"10", IF(('1 - Cover page'!$B$9-M2239)= 11,"11", IF(('1 - Cover page'!$B$9-M2239)= 12,"12", IF(('1 - Cover page'!$B$9-M2239)= 13,"13", IF(('1 - Cover page'!$B$9-M2239)= 14,"14", IF(('1 - Cover page'!$B$9-M2239)= 15,"15",  ""))))))))))))))))</f>
        <v>0</v>
      </c>
      <c r="Z2239" t="str">
        <f>IF(('1 - Cover page'!$B$9-I2239)=0,"0", IF(('1 - Cover page'!$B$9-I2239)= 1,"1", IF(('1 - Cover page'!$B$9-I2239)= 2,"2", IF(('1 - Cover page'!$B$9-I2239)= 3,"3", IF(('1 - Cover page'!$B$9-I2239)= 4,"4", IF(('1 - Cover page'!$B$9-I2239)= 5,"5", IF(('1 - Cover page'!$B$9-I2239)= 6,"6", IF(('1 - Cover page'!$B$9-I2239)= 7,"7", IF(('1 - Cover page'!$B$9-I2239)= 8,"8", IF(('1 - Cover page'!$B$9-I2239)= 9,"9", IF(('1 - Cover page'!$B$9-I2239)= 10,"10", IF(('1 - Cover page'!$B$9-I2239)= 11,"11", IF(('1 - Cover page'!$B$9-I2239)= 12,"12", IF(('1 - Cover page'!$B$9-I2239)= 13,"13", IF(('1 - Cover page'!$B$9-I2239)= 14,"14", IF(('1 - Cover page'!$B$9-I2239)= 15,"15",  ""))))))))))))))))</f>
        <v>0</v>
      </c>
      <c r="AA2239" t="e">
        <f>VLOOKUP(E2239,'Age group'!$A$2:$B$7,2,TRUE)</f>
        <v>#N/A</v>
      </c>
    </row>
    <row r="2240" spans="1:27" ht="12.75" x14ac:dyDescent="0.2">
      <c r="A2240" s="30">
        <v>2237</v>
      </c>
      <c r="B2240" s="31"/>
      <c r="C2240" s="31"/>
      <c r="D2240" s="32"/>
      <c r="E2240" s="104"/>
      <c r="F2240" s="31"/>
      <c r="G2240" s="31"/>
      <c r="H2240" s="33"/>
      <c r="I2240" s="16"/>
      <c r="J2240" s="34"/>
      <c r="K2240" s="34"/>
      <c r="L2240" s="35"/>
      <c r="M2240" s="36"/>
      <c r="N2240" s="37"/>
      <c r="O2240" s="37"/>
      <c r="P2240" s="37"/>
      <c r="Q2240" s="38"/>
      <c r="R2240" s="38"/>
      <c r="S2240" s="37"/>
      <c r="T2240" s="39"/>
      <c r="U2240" s="39"/>
      <c r="V2240" s="40"/>
      <c r="X2240" t="str">
        <f>IF(('1 - Cover page'!$B$9-M2240)&lt;6,"&lt;=5 Days","&gt;5 Days")</f>
        <v>&lt;=5 Days</v>
      </c>
      <c r="Y2240" t="str">
        <f>IF(('1 - Cover page'!$B$9-M2240)=0,"0", IF(('1 - Cover page'!$B$9-M2240)= 1,"1", IF(('1 - Cover page'!$B$9-M2240)= 2,"2", IF(('1 - Cover page'!$B$9-M2240)= 3,"3", IF(('1 - Cover page'!$B$9-M2240)= 4,"4", IF(('1 - Cover page'!$B$9-M2240)= 5,"5", IF(('1 - Cover page'!$B$9-M2240)= 6,"6", IF(('1 - Cover page'!$B$9-M2240)= 7,"7", IF(('1 - Cover page'!$B$9-M2240)= 8,"8", IF(('1 - Cover page'!$B$9-M2240)= 9,"9", IF(('1 - Cover page'!$B$9-M2240)= 10,"10", IF(('1 - Cover page'!$B$9-M2240)= 11,"11", IF(('1 - Cover page'!$B$9-M2240)= 12,"12", IF(('1 - Cover page'!$B$9-M2240)= 13,"13", IF(('1 - Cover page'!$B$9-M2240)= 14,"14", IF(('1 - Cover page'!$B$9-M2240)= 15,"15",  ""))))))))))))))))</f>
        <v>0</v>
      </c>
      <c r="Z2240" t="str">
        <f>IF(('1 - Cover page'!$B$9-I2240)=0,"0", IF(('1 - Cover page'!$B$9-I2240)= 1,"1", IF(('1 - Cover page'!$B$9-I2240)= 2,"2", IF(('1 - Cover page'!$B$9-I2240)= 3,"3", IF(('1 - Cover page'!$B$9-I2240)= 4,"4", IF(('1 - Cover page'!$B$9-I2240)= 5,"5", IF(('1 - Cover page'!$B$9-I2240)= 6,"6", IF(('1 - Cover page'!$B$9-I2240)= 7,"7", IF(('1 - Cover page'!$B$9-I2240)= 8,"8", IF(('1 - Cover page'!$B$9-I2240)= 9,"9", IF(('1 - Cover page'!$B$9-I2240)= 10,"10", IF(('1 - Cover page'!$B$9-I2240)= 11,"11", IF(('1 - Cover page'!$B$9-I2240)= 12,"12", IF(('1 - Cover page'!$B$9-I2240)= 13,"13", IF(('1 - Cover page'!$B$9-I2240)= 14,"14", IF(('1 - Cover page'!$B$9-I2240)= 15,"15",  ""))))))))))))))))</f>
        <v>0</v>
      </c>
      <c r="AA2240" t="e">
        <f>VLOOKUP(E2240,'Age group'!$A$2:$B$7,2,TRUE)</f>
        <v>#N/A</v>
      </c>
    </row>
    <row r="2241" spans="1:27" ht="12.75" x14ac:dyDescent="0.2">
      <c r="A2241" s="30">
        <v>2238</v>
      </c>
      <c r="B2241" s="31"/>
      <c r="C2241" s="31"/>
      <c r="D2241" s="32"/>
      <c r="E2241" s="104"/>
      <c r="F2241" s="31"/>
      <c r="G2241" s="31"/>
      <c r="H2241" s="33"/>
      <c r="I2241" s="16"/>
      <c r="J2241" s="34"/>
      <c r="K2241" s="34"/>
      <c r="L2241" s="35"/>
      <c r="M2241" s="36"/>
      <c r="N2241" s="37"/>
      <c r="O2241" s="37"/>
      <c r="P2241" s="37"/>
      <c r="Q2241" s="38"/>
      <c r="R2241" s="38"/>
      <c r="S2241" s="37"/>
      <c r="T2241" s="39"/>
      <c r="U2241" s="39"/>
      <c r="V2241" s="40"/>
      <c r="X2241" t="str">
        <f>IF(('1 - Cover page'!$B$9-M2241)&lt;6,"&lt;=5 Days","&gt;5 Days")</f>
        <v>&lt;=5 Days</v>
      </c>
      <c r="Y2241" t="str">
        <f>IF(('1 - Cover page'!$B$9-M2241)=0,"0", IF(('1 - Cover page'!$B$9-M2241)= 1,"1", IF(('1 - Cover page'!$B$9-M2241)= 2,"2", IF(('1 - Cover page'!$B$9-M2241)= 3,"3", IF(('1 - Cover page'!$B$9-M2241)= 4,"4", IF(('1 - Cover page'!$B$9-M2241)= 5,"5", IF(('1 - Cover page'!$B$9-M2241)= 6,"6", IF(('1 - Cover page'!$B$9-M2241)= 7,"7", IF(('1 - Cover page'!$B$9-M2241)= 8,"8", IF(('1 - Cover page'!$B$9-M2241)= 9,"9", IF(('1 - Cover page'!$B$9-M2241)= 10,"10", IF(('1 - Cover page'!$B$9-M2241)= 11,"11", IF(('1 - Cover page'!$B$9-M2241)= 12,"12", IF(('1 - Cover page'!$B$9-M2241)= 13,"13", IF(('1 - Cover page'!$B$9-M2241)= 14,"14", IF(('1 - Cover page'!$B$9-M2241)= 15,"15",  ""))))))))))))))))</f>
        <v>0</v>
      </c>
      <c r="Z2241" t="str">
        <f>IF(('1 - Cover page'!$B$9-I2241)=0,"0", IF(('1 - Cover page'!$B$9-I2241)= 1,"1", IF(('1 - Cover page'!$B$9-I2241)= 2,"2", IF(('1 - Cover page'!$B$9-I2241)= 3,"3", IF(('1 - Cover page'!$B$9-I2241)= 4,"4", IF(('1 - Cover page'!$B$9-I2241)= 5,"5", IF(('1 - Cover page'!$B$9-I2241)= 6,"6", IF(('1 - Cover page'!$B$9-I2241)= 7,"7", IF(('1 - Cover page'!$B$9-I2241)= 8,"8", IF(('1 - Cover page'!$B$9-I2241)= 9,"9", IF(('1 - Cover page'!$B$9-I2241)= 10,"10", IF(('1 - Cover page'!$B$9-I2241)= 11,"11", IF(('1 - Cover page'!$B$9-I2241)= 12,"12", IF(('1 - Cover page'!$B$9-I2241)= 13,"13", IF(('1 - Cover page'!$B$9-I2241)= 14,"14", IF(('1 - Cover page'!$B$9-I2241)= 15,"15",  ""))))))))))))))))</f>
        <v>0</v>
      </c>
      <c r="AA2241" t="e">
        <f>VLOOKUP(E2241,'Age group'!$A$2:$B$7,2,TRUE)</f>
        <v>#N/A</v>
      </c>
    </row>
    <row r="2242" spans="1:27" ht="12.75" x14ac:dyDescent="0.2">
      <c r="A2242" s="30">
        <v>2239</v>
      </c>
      <c r="B2242" s="31"/>
      <c r="C2242" s="31"/>
      <c r="D2242" s="32"/>
      <c r="E2242" s="104"/>
      <c r="F2242" s="31"/>
      <c r="G2242" s="31"/>
      <c r="H2242" s="33"/>
      <c r="I2242" s="16"/>
      <c r="J2242" s="34"/>
      <c r="K2242" s="34"/>
      <c r="L2242" s="35"/>
      <c r="M2242" s="36"/>
      <c r="N2242" s="37"/>
      <c r="O2242" s="37"/>
      <c r="P2242" s="37"/>
      <c r="Q2242" s="38"/>
      <c r="R2242" s="38"/>
      <c r="S2242" s="37"/>
      <c r="T2242" s="39"/>
      <c r="U2242" s="39"/>
      <c r="V2242" s="40"/>
      <c r="X2242" t="str">
        <f>IF(('1 - Cover page'!$B$9-M2242)&lt;6,"&lt;=5 Days","&gt;5 Days")</f>
        <v>&lt;=5 Days</v>
      </c>
      <c r="Y2242" t="str">
        <f>IF(('1 - Cover page'!$B$9-M2242)=0,"0", IF(('1 - Cover page'!$B$9-M2242)= 1,"1", IF(('1 - Cover page'!$B$9-M2242)= 2,"2", IF(('1 - Cover page'!$B$9-M2242)= 3,"3", IF(('1 - Cover page'!$B$9-M2242)= 4,"4", IF(('1 - Cover page'!$B$9-M2242)= 5,"5", IF(('1 - Cover page'!$B$9-M2242)= 6,"6", IF(('1 - Cover page'!$B$9-M2242)= 7,"7", IF(('1 - Cover page'!$B$9-M2242)= 8,"8", IF(('1 - Cover page'!$B$9-M2242)= 9,"9", IF(('1 - Cover page'!$B$9-M2242)= 10,"10", IF(('1 - Cover page'!$B$9-M2242)= 11,"11", IF(('1 - Cover page'!$B$9-M2242)= 12,"12", IF(('1 - Cover page'!$B$9-M2242)= 13,"13", IF(('1 - Cover page'!$B$9-M2242)= 14,"14", IF(('1 - Cover page'!$B$9-M2242)= 15,"15",  ""))))))))))))))))</f>
        <v>0</v>
      </c>
      <c r="Z2242" t="str">
        <f>IF(('1 - Cover page'!$B$9-I2242)=0,"0", IF(('1 - Cover page'!$B$9-I2242)= 1,"1", IF(('1 - Cover page'!$B$9-I2242)= 2,"2", IF(('1 - Cover page'!$B$9-I2242)= 3,"3", IF(('1 - Cover page'!$B$9-I2242)= 4,"4", IF(('1 - Cover page'!$B$9-I2242)= 5,"5", IF(('1 - Cover page'!$B$9-I2242)= 6,"6", IF(('1 - Cover page'!$B$9-I2242)= 7,"7", IF(('1 - Cover page'!$B$9-I2242)= 8,"8", IF(('1 - Cover page'!$B$9-I2242)= 9,"9", IF(('1 - Cover page'!$B$9-I2242)= 10,"10", IF(('1 - Cover page'!$B$9-I2242)= 11,"11", IF(('1 - Cover page'!$B$9-I2242)= 12,"12", IF(('1 - Cover page'!$B$9-I2242)= 13,"13", IF(('1 - Cover page'!$B$9-I2242)= 14,"14", IF(('1 - Cover page'!$B$9-I2242)= 15,"15",  ""))))))))))))))))</f>
        <v>0</v>
      </c>
      <c r="AA2242" t="e">
        <f>VLOOKUP(E2242,'Age group'!$A$2:$B$7,2,TRUE)</f>
        <v>#N/A</v>
      </c>
    </row>
    <row r="2243" spans="1:27" ht="12.75" x14ac:dyDescent="0.2">
      <c r="A2243" s="30">
        <v>2240</v>
      </c>
      <c r="B2243" s="31"/>
      <c r="C2243" s="31"/>
      <c r="D2243" s="32"/>
      <c r="E2243" s="104"/>
      <c r="F2243" s="31"/>
      <c r="G2243" s="31"/>
      <c r="H2243" s="33"/>
      <c r="I2243" s="16"/>
      <c r="J2243" s="34"/>
      <c r="K2243" s="34"/>
      <c r="L2243" s="35"/>
      <c r="M2243" s="36"/>
      <c r="N2243" s="37"/>
      <c r="O2243" s="37"/>
      <c r="P2243" s="37"/>
      <c r="Q2243" s="38"/>
      <c r="R2243" s="38"/>
      <c r="S2243" s="37"/>
      <c r="T2243" s="39"/>
      <c r="U2243" s="39"/>
      <c r="V2243" s="40"/>
      <c r="X2243" t="str">
        <f>IF(('1 - Cover page'!$B$9-M2243)&lt;6,"&lt;=5 Days","&gt;5 Days")</f>
        <v>&lt;=5 Days</v>
      </c>
      <c r="Y2243" t="str">
        <f>IF(('1 - Cover page'!$B$9-M2243)=0,"0", IF(('1 - Cover page'!$B$9-M2243)= 1,"1", IF(('1 - Cover page'!$B$9-M2243)= 2,"2", IF(('1 - Cover page'!$B$9-M2243)= 3,"3", IF(('1 - Cover page'!$B$9-M2243)= 4,"4", IF(('1 - Cover page'!$B$9-M2243)= 5,"5", IF(('1 - Cover page'!$B$9-M2243)= 6,"6", IF(('1 - Cover page'!$B$9-M2243)= 7,"7", IF(('1 - Cover page'!$B$9-M2243)= 8,"8", IF(('1 - Cover page'!$B$9-M2243)= 9,"9", IF(('1 - Cover page'!$B$9-M2243)= 10,"10", IF(('1 - Cover page'!$B$9-M2243)= 11,"11", IF(('1 - Cover page'!$B$9-M2243)= 12,"12", IF(('1 - Cover page'!$B$9-M2243)= 13,"13", IF(('1 - Cover page'!$B$9-M2243)= 14,"14", IF(('1 - Cover page'!$B$9-M2243)= 15,"15",  ""))))))))))))))))</f>
        <v>0</v>
      </c>
      <c r="Z2243" t="str">
        <f>IF(('1 - Cover page'!$B$9-I2243)=0,"0", IF(('1 - Cover page'!$B$9-I2243)= 1,"1", IF(('1 - Cover page'!$B$9-I2243)= 2,"2", IF(('1 - Cover page'!$B$9-I2243)= 3,"3", IF(('1 - Cover page'!$B$9-I2243)= 4,"4", IF(('1 - Cover page'!$B$9-I2243)= 5,"5", IF(('1 - Cover page'!$B$9-I2243)= 6,"6", IF(('1 - Cover page'!$B$9-I2243)= 7,"7", IF(('1 - Cover page'!$B$9-I2243)= 8,"8", IF(('1 - Cover page'!$B$9-I2243)= 9,"9", IF(('1 - Cover page'!$B$9-I2243)= 10,"10", IF(('1 - Cover page'!$B$9-I2243)= 11,"11", IF(('1 - Cover page'!$B$9-I2243)= 12,"12", IF(('1 - Cover page'!$B$9-I2243)= 13,"13", IF(('1 - Cover page'!$B$9-I2243)= 14,"14", IF(('1 - Cover page'!$B$9-I2243)= 15,"15",  ""))))))))))))))))</f>
        <v>0</v>
      </c>
      <c r="AA2243" t="e">
        <f>VLOOKUP(E2243,'Age group'!$A$2:$B$7,2,TRUE)</f>
        <v>#N/A</v>
      </c>
    </row>
    <row r="2244" spans="1:27" ht="12.75" x14ac:dyDescent="0.2">
      <c r="A2244" s="30">
        <v>2241</v>
      </c>
      <c r="B2244" s="31"/>
      <c r="C2244" s="31"/>
      <c r="D2244" s="32"/>
      <c r="E2244" s="104"/>
      <c r="F2244" s="31"/>
      <c r="G2244" s="31"/>
      <c r="H2244" s="33"/>
      <c r="I2244" s="16"/>
      <c r="J2244" s="34"/>
      <c r="K2244" s="34"/>
      <c r="L2244" s="35"/>
      <c r="M2244" s="36"/>
      <c r="N2244" s="37"/>
      <c r="O2244" s="37"/>
      <c r="P2244" s="37"/>
      <c r="Q2244" s="38"/>
      <c r="R2244" s="38"/>
      <c r="S2244" s="37"/>
      <c r="T2244" s="39"/>
      <c r="U2244" s="39"/>
      <c r="V2244" s="40"/>
      <c r="X2244" t="str">
        <f>IF(('1 - Cover page'!$B$9-M2244)&lt;6,"&lt;=5 Days","&gt;5 Days")</f>
        <v>&lt;=5 Days</v>
      </c>
      <c r="Y2244" t="str">
        <f>IF(('1 - Cover page'!$B$9-M2244)=0,"0", IF(('1 - Cover page'!$B$9-M2244)= 1,"1", IF(('1 - Cover page'!$B$9-M2244)= 2,"2", IF(('1 - Cover page'!$B$9-M2244)= 3,"3", IF(('1 - Cover page'!$B$9-M2244)= 4,"4", IF(('1 - Cover page'!$B$9-M2244)= 5,"5", IF(('1 - Cover page'!$B$9-M2244)= 6,"6", IF(('1 - Cover page'!$B$9-M2244)= 7,"7", IF(('1 - Cover page'!$B$9-M2244)= 8,"8", IF(('1 - Cover page'!$B$9-M2244)= 9,"9", IF(('1 - Cover page'!$B$9-M2244)= 10,"10", IF(('1 - Cover page'!$B$9-M2244)= 11,"11", IF(('1 - Cover page'!$B$9-M2244)= 12,"12", IF(('1 - Cover page'!$B$9-M2244)= 13,"13", IF(('1 - Cover page'!$B$9-M2244)= 14,"14", IF(('1 - Cover page'!$B$9-M2244)= 15,"15",  ""))))))))))))))))</f>
        <v>0</v>
      </c>
      <c r="Z2244" t="str">
        <f>IF(('1 - Cover page'!$B$9-I2244)=0,"0", IF(('1 - Cover page'!$B$9-I2244)= 1,"1", IF(('1 - Cover page'!$B$9-I2244)= 2,"2", IF(('1 - Cover page'!$B$9-I2244)= 3,"3", IF(('1 - Cover page'!$B$9-I2244)= 4,"4", IF(('1 - Cover page'!$B$9-I2244)= 5,"5", IF(('1 - Cover page'!$B$9-I2244)= 6,"6", IF(('1 - Cover page'!$B$9-I2244)= 7,"7", IF(('1 - Cover page'!$B$9-I2244)= 8,"8", IF(('1 - Cover page'!$B$9-I2244)= 9,"9", IF(('1 - Cover page'!$B$9-I2244)= 10,"10", IF(('1 - Cover page'!$B$9-I2244)= 11,"11", IF(('1 - Cover page'!$B$9-I2244)= 12,"12", IF(('1 - Cover page'!$B$9-I2244)= 13,"13", IF(('1 - Cover page'!$B$9-I2244)= 14,"14", IF(('1 - Cover page'!$B$9-I2244)= 15,"15",  ""))))))))))))))))</f>
        <v>0</v>
      </c>
      <c r="AA2244" t="e">
        <f>VLOOKUP(E2244,'Age group'!$A$2:$B$7,2,TRUE)</f>
        <v>#N/A</v>
      </c>
    </row>
    <row r="2245" spans="1:27" ht="12.75" x14ac:dyDescent="0.2">
      <c r="A2245" s="30">
        <v>2242</v>
      </c>
      <c r="B2245" s="31"/>
      <c r="C2245" s="31"/>
      <c r="D2245" s="32"/>
      <c r="E2245" s="104"/>
      <c r="F2245" s="31"/>
      <c r="G2245" s="31"/>
      <c r="H2245" s="33"/>
      <c r="I2245" s="16"/>
      <c r="J2245" s="34"/>
      <c r="K2245" s="34"/>
      <c r="L2245" s="35"/>
      <c r="M2245" s="36"/>
      <c r="N2245" s="37"/>
      <c r="O2245" s="37"/>
      <c r="P2245" s="37"/>
      <c r="Q2245" s="38"/>
      <c r="R2245" s="38"/>
      <c r="S2245" s="37"/>
      <c r="T2245" s="39"/>
      <c r="U2245" s="39"/>
      <c r="V2245" s="40"/>
      <c r="X2245" t="str">
        <f>IF(('1 - Cover page'!$B$9-M2245)&lt;6,"&lt;=5 Days","&gt;5 Days")</f>
        <v>&lt;=5 Days</v>
      </c>
      <c r="Y2245" t="str">
        <f>IF(('1 - Cover page'!$B$9-M2245)=0,"0", IF(('1 - Cover page'!$B$9-M2245)= 1,"1", IF(('1 - Cover page'!$B$9-M2245)= 2,"2", IF(('1 - Cover page'!$B$9-M2245)= 3,"3", IF(('1 - Cover page'!$B$9-M2245)= 4,"4", IF(('1 - Cover page'!$B$9-M2245)= 5,"5", IF(('1 - Cover page'!$B$9-M2245)= 6,"6", IF(('1 - Cover page'!$B$9-M2245)= 7,"7", IF(('1 - Cover page'!$B$9-M2245)= 8,"8", IF(('1 - Cover page'!$B$9-M2245)= 9,"9", IF(('1 - Cover page'!$B$9-M2245)= 10,"10", IF(('1 - Cover page'!$B$9-M2245)= 11,"11", IF(('1 - Cover page'!$B$9-M2245)= 12,"12", IF(('1 - Cover page'!$B$9-M2245)= 13,"13", IF(('1 - Cover page'!$B$9-M2245)= 14,"14", IF(('1 - Cover page'!$B$9-M2245)= 15,"15",  ""))))))))))))))))</f>
        <v>0</v>
      </c>
      <c r="Z2245" t="str">
        <f>IF(('1 - Cover page'!$B$9-I2245)=0,"0", IF(('1 - Cover page'!$B$9-I2245)= 1,"1", IF(('1 - Cover page'!$B$9-I2245)= 2,"2", IF(('1 - Cover page'!$B$9-I2245)= 3,"3", IF(('1 - Cover page'!$B$9-I2245)= 4,"4", IF(('1 - Cover page'!$B$9-I2245)= 5,"5", IF(('1 - Cover page'!$B$9-I2245)= 6,"6", IF(('1 - Cover page'!$B$9-I2245)= 7,"7", IF(('1 - Cover page'!$B$9-I2245)= 8,"8", IF(('1 - Cover page'!$B$9-I2245)= 9,"9", IF(('1 - Cover page'!$B$9-I2245)= 10,"10", IF(('1 - Cover page'!$B$9-I2245)= 11,"11", IF(('1 - Cover page'!$B$9-I2245)= 12,"12", IF(('1 - Cover page'!$B$9-I2245)= 13,"13", IF(('1 - Cover page'!$B$9-I2245)= 14,"14", IF(('1 - Cover page'!$B$9-I2245)= 15,"15",  ""))))))))))))))))</f>
        <v>0</v>
      </c>
      <c r="AA2245" t="e">
        <f>VLOOKUP(E2245,'Age group'!$A$2:$B$7,2,TRUE)</f>
        <v>#N/A</v>
      </c>
    </row>
    <row r="2246" spans="1:27" ht="12.75" x14ac:dyDescent="0.2">
      <c r="A2246" s="30">
        <v>2243</v>
      </c>
      <c r="B2246" s="31"/>
      <c r="C2246" s="31"/>
      <c r="D2246" s="32"/>
      <c r="E2246" s="104"/>
      <c r="F2246" s="31"/>
      <c r="G2246" s="31"/>
      <c r="H2246" s="33"/>
      <c r="I2246" s="16"/>
      <c r="J2246" s="34"/>
      <c r="K2246" s="34"/>
      <c r="L2246" s="35"/>
      <c r="M2246" s="36"/>
      <c r="N2246" s="37"/>
      <c r="O2246" s="37"/>
      <c r="P2246" s="37"/>
      <c r="Q2246" s="38"/>
      <c r="R2246" s="38"/>
      <c r="S2246" s="37"/>
      <c r="T2246" s="39"/>
      <c r="U2246" s="39"/>
      <c r="V2246" s="40"/>
      <c r="X2246" t="str">
        <f>IF(('1 - Cover page'!$B$9-M2246)&lt;6,"&lt;=5 Days","&gt;5 Days")</f>
        <v>&lt;=5 Days</v>
      </c>
      <c r="Y2246" t="str">
        <f>IF(('1 - Cover page'!$B$9-M2246)=0,"0", IF(('1 - Cover page'!$B$9-M2246)= 1,"1", IF(('1 - Cover page'!$B$9-M2246)= 2,"2", IF(('1 - Cover page'!$B$9-M2246)= 3,"3", IF(('1 - Cover page'!$B$9-M2246)= 4,"4", IF(('1 - Cover page'!$B$9-M2246)= 5,"5", IF(('1 - Cover page'!$B$9-M2246)= 6,"6", IF(('1 - Cover page'!$B$9-M2246)= 7,"7", IF(('1 - Cover page'!$B$9-M2246)= 8,"8", IF(('1 - Cover page'!$B$9-M2246)= 9,"9", IF(('1 - Cover page'!$B$9-M2246)= 10,"10", IF(('1 - Cover page'!$B$9-M2246)= 11,"11", IF(('1 - Cover page'!$B$9-M2246)= 12,"12", IF(('1 - Cover page'!$B$9-M2246)= 13,"13", IF(('1 - Cover page'!$B$9-M2246)= 14,"14", IF(('1 - Cover page'!$B$9-M2246)= 15,"15",  ""))))))))))))))))</f>
        <v>0</v>
      </c>
      <c r="Z2246" t="str">
        <f>IF(('1 - Cover page'!$B$9-I2246)=0,"0", IF(('1 - Cover page'!$B$9-I2246)= 1,"1", IF(('1 - Cover page'!$B$9-I2246)= 2,"2", IF(('1 - Cover page'!$B$9-I2246)= 3,"3", IF(('1 - Cover page'!$B$9-I2246)= 4,"4", IF(('1 - Cover page'!$B$9-I2246)= 5,"5", IF(('1 - Cover page'!$B$9-I2246)= 6,"6", IF(('1 - Cover page'!$B$9-I2246)= 7,"7", IF(('1 - Cover page'!$B$9-I2246)= 8,"8", IF(('1 - Cover page'!$B$9-I2246)= 9,"9", IF(('1 - Cover page'!$B$9-I2246)= 10,"10", IF(('1 - Cover page'!$B$9-I2246)= 11,"11", IF(('1 - Cover page'!$B$9-I2246)= 12,"12", IF(('1 - Cover page'!$B$9-I2246)= 13,"13", IF(('1 - Cover page'!$B$9-I2246)= 14,"14", IF(('1 - Cover page'!$B$9-I2246)= 15,"15",  ""))))))))))))))))</f>
        <v>0</v>
      </c>
      <c r="AA2246" t="e">
        <f>VLOOKUP(E2246,'Age group'!$A$2:$B$7,2,TRUE)</f>
        <v>#N/A</v>
      </c>
    </row>
    <row r="2247" spans="1:27" ht="12.75" x14ac:dyDescent="0.2">
      <c r="A2247" s="30">
        <v>2244</v>
      </c>
      <c r="B2247" s="31"/>
      <c r="C2247" s="31"/>
      <c r="D2247" s="32"/>
      <c r="E2247" s="104"/>
      <c r="F2247" s="31"/>
      <c r="G2247" s="31"/>
      <c r="H2247" s="33"/>
      <c r="I2247" s="16"/>
      <c r="J2247" s="34"/>
      <c r="K2247" s="34"/>
      <c r="L2247" s="35"/>
      <c r="M2247" s="36"/>
      <c r="N2247" s="37"/>
      <c r="O2247" s="37"/>
      <c r="P2247" s="37"/>
      <c r="Q2247" s="38"/>
      <c r="R2247" s="38"/>
      <c r="S2247" s="37"/>
      <c r="T2247" s="39"/>
      <c r="U2247" s="39"/>
      <c r="V2247" s="40"/>
      <c r="X2247" t="str">
        <f>IF(('1 - Cover page'!$B$9-M2247)&lt;6,"&lt;=5 Days","&gt;5 Days")</f>
        <v>&lt;=5 Days</v>
      </c>
      <c r="Y2247" t="str">
        <f>IF(('1 - Cover page'!$B$9-M2247)=0,"0", IF(('1 - Cover page'!$B$9-M2247)= 1,"1", IF(('1 - Cover page'!$B$9-M2247)= 2,"2", IF(('1 - Cover page'!$B$9-M2247)= 3,"3", IF(('1 - Cover page'!$B$9-M2247)= 4,"4", IF(('1 - Cover page'!$B$9-M2247)= 5,"5", IF(('1 - Cover page'!$B$9-M2247)= 6,"6", IF(('1 - Cover page'!$B$9-M2247)= 7,"7", IF(('1 - Cover page'!$B$9-M2247)= 8,"8", IF(('1 - Cover page'!$B$9-M2247)= 9,"9", IF(('1 - Cover page'!$B$9-M2247)= 10,"10", IF(('1 - Cover page'!$B$9-M2247)= 11,"11", IF(('1 - Cover page'!$B$9-M2247)= 12,"12", IF(('1 - Cover page'!$B$9-M2247)= 13,"13", IF(('1 - Cover page'!$B$9-M2247)= 14,"14", IF(('1 - Cover page'!$B$9-M2247)= 15,"15",  ""))))))))))))))))</f>
        <v>0</v>
      </c>
      <c r="Z2247" t="str">
        <f>IF(('1 - Cover page'!$B$9-I2247)=0,"0", IF(('1 - Cover page'!$B$9-I2247)= 1,"1", IF(('1 - Cover page'!$B$9-I2247)= 2,"2", IF(('1 - Cover page'!$B$9-I2247)= 3,"3", IF(('1 - Cover page'!$B$9-I2247)= 4,"4", IF(('1 - Cover page'!$B$9-I2247)= 5,"5", IF(('1 - Cover page'!$B$9-I2247)= 6,"6", IF(('1 - Cover page'!$B$9-I2247)= 7,"7", IF(('1 - Cover page'!$B$9-I2247)= 8,"8", IF(('1 - Cover page'!$B$9-I2247)= 9,"9", IF(('1 - Cover page'!$B$9-I2247)= 10,"10", IF(('1 - Cover page'!$B$9-I2247)= 11,"11", IF(('1 - Cover page'!$B$9-I2247)= 12,"12", IF(('1 - Cover page'!$B$9-I2247)= 13,"13", IF(('1 - Cover page'!$B$9-I2247)= 14,"14", IF(('1 - Cover page'!$B$9-I2247)= 15,"15",  ""))))))))))))))))</f>
        <v>0</v>
      </c>
      <c r="AA2247" t="e">
        <f>VLOOKUP(E2247,'Age group'!$A$2:$B$7,2,TRUE)</f>
        <v>#N/A</v>
      </c>
    </row>
    <row r="2248" spans="1:27" ht="12.75" x14ac:dyDescent="0.2">
      <c r="A2248" s="30">
        <v>2245</v>
      </c>
      <c r="B2248" s="31"/>
      <c r="C2248" s="31"/>
      <c r="D2248" s="32"/>
      <c r="E2248" s="104"/>
      <c r="F2248" s="31"/>
      <c r="G2248" s="31"/>
      <c r="H2248" s="33"/>
      <c r="I2248" s="16"/>
      <c r="J2248" s="34"/>
      <c r="K2248" s="34"/>
      <c r="L2248" s="35"/>
      <c r="M2248" s="36"/>
      <c r="N2248" s="37"/>
      <c r="O2248" s="37"/>
      <c r="P2248" s="37"/>
      <c r="Q2248" s="38"/>
      <c r="R2248" s="38"/>
      <c r="S2248" s="37"/>
      <c r="T2248" s="39"/>
      <c r="U2248" s="39"/>
      <c r="V2248" s="40"/>
      <c r="X2248" t="str">
        <f>IF(('1 - Cover page'!$B$9-M2248)&lt;6,"&lt;=5 Days","&gt;5 Days")</f>
        <v>&lt;=5 Days</v>
      </c>
      <c r="Y2248" t="str">
        <f>IF(('1 - Cover page'!$B$9-M2248)=0,"0", IF(('1 - Cover page'!$B$9-M2248)= 1,"1", IF(('1 - Cover page'!$B$9-M2248)= 2,"2", IF(('1 - Cover page'!$B$9-M2248)= 3,"3", IF(('1 - Cover page'!$B$9-M2248)= 4,"4", IF(('1 - Cover page'!$B$9-M2248)= 5,"5", IF(('1 - Cover page'!$B$9-M2248)= 6,"6", IF(('1 - Cover page'!$B$9-M2248)= 7,"7", IF(('1 - Cover page'!$B$9-M2248)= 8,"8", IF(('1 - Cover page'!$B$9-M2248)= 9,"9", IF(('1 - Cover page'!$B$9-M2248)= 10,"10", IF(('1 - Cover page'!$B$9-M2248)= 11,"11", IF(('1 - Cover page'!$B$9-M2248)= 12,"12", IF(('1 - Cover page'!$B$9-M2248)= 13,"13", IF(('1 - Cover page'!$B$9-M2248)= 14,"14", IF(('1 - Cover page'!$B$9-M2248)= 15,"15",  ""))))))))))))))))</f>
        <v>0</v>
      </c>
      <c r="Z2248" t="str">
        <f>IF(('1 - Cover page'!$B$9-I2248)=0,"0", IF(('1 - Cover page'!$B$9-I2248)= 1,"1", IF(('1 - Cover page'!$B$9-I2248)= 2,"2", IF(('1 - Cover page'!$B$9-I2248)= 3,"3", IF(('1 - Cover page'!$B$9-I2248)= 4,"4", IF(('1 - Cover page'!$B$9-I2248)= 5,"5", IF(('1 - Cover page'!$B$9-I2248)= 6,"6", IF(('1 - Cover page'!$B$9-I2248)= 7,"7", IF(('1 - Cover page'!$B$9-I2248)= 8,"8", IF(('1 - Cover page'!$B$9-I2248)= 9,"9", IF(('1 - Cover page'!$B$9-I2248)= 10,"10", IF(('1 - Cover page'!$B$9-I2248)= 11,"11", IF(('1 - Cover page'!$B$9-I2248)= 12,"12", IF(('1 - Cover page'!$B$9-I2248)= 13,"13", IF(('1 - Cover page'!$B$9-I2248)= 14,"14", IF(('1 - Cover page'!$B$9-I2248)= 15,"15",  ""))))))))))))))))</f>
        <v>0</v>
      </c>
      <c r="AA2248" t="e">
        <f>VLOOKUP(E2248,'Age group'!$A$2:$B$7,2,TRUE)</f>
        <v>#N/A</v>
      </c>
    </row>
    <row r="2249" spans="1:27" ht="12.75" x14ac:dyDescent="0.2">
      <c r="A2249" s="30">
        <v>2246</v>
      </c>
      <c r="B2249" s="31"/>
      <c r="C2249" s="31"/>
      <c r="D2249" s="32"/>
      <c r="E2249" s="104"/>
      <c r="F2249" s="31"/>
      <c r="G2249" s="31"/>
      <c r="H2249" s="33"/>
      <c r="I2249" s="16"/>
      <c r="J2249" s="34"/>
      <c r="K2249" s="34"/>
      <c r="L2249" s="35"/>
      <c r="M2249" s="36"/>
      <c r="N2249" s="37"/>
      <c r="O2249" s="37"/>
      <c r="P2249" s="37"/>
      <c r="Q2249" s="38"/>
      <c r="R2249" s="38"/>
      <c r="S2249" s="37"/>
      <c r="T2249" s="39"/>
      <c r="U2249" s="39"/>
      <c r="V2249" s="40"/>
      <c r="X2249" t="str">
        <f>IF(('1 - Cover page'!$B$9-M2249)&lt;6,"&lt;=5 Days","&gt;5 Days")</f>
        <v>&lt;=5 Days</v>
      </c>
      <c r="Y2249" t="str">
        <f>IF(('1 - Cover page'!$B$9-M2249)=0,"0", IF(('1 - Cover page'!$B$9-M2249)= 1,"1", IF(('1 - Cover page'!$B$9-M2249)= 2,"2", IF(('1 - Cover page'!$B$9-M2249)= 3,"3", IF(('1 - Cover page'!$B$9-M2249)= 4,"4", IF(('1 - Cover page'!$B$9-M2249)= 5,"5", IF(('1 - Cover page'!$B$9-M2249)= 6,"6", IF(('1 - Cover page'!$B$9-M2249)= 7,"7", IF(('1 - Cover page'!$B$9-M2249)= 8,"8", IF(('1 - Cover page'!$B$9-M2249)= 9,"9", IF(('1 - Cover page'!$B$9-M2249)= 10,"10", IF(('1 - Cover page'!$B$9-M2249)= 11,"11", IF(('1 - Cover page'!$B$9-M2249)= 12,"12", IF(('1 - Cover page'!$B$9-M2249)= 13,"13", IF(('1 - Cover page'!$B$9-M2249)= 14,"14", IF(('1 - Cover page'!$B$9-M2249)= 15,"15",  ""))))))))))))))))</f>
        <v>0</v>
      </c>
      <c r="Z2249" t="str">
        <f>IF(('1 - Cover page'!$B$9-I2249)=0,"0", IF(('1 - Cover page'!$B$9-I2249)= 1,"1", IF(('1 - Cover page'!$B$9-I2249)= 2,"2", IF(('1 - Cover page'!$B$9-I2249)= 3,"3", IF(('1 - Cover page'!$B$9-I2249)= 4,"4", IF(('1 - Cover page'!$B$9-I2249)= 5,"5", IF(('1 - Cover page'!$B$9-I2249)= 6,"6", IF(('1 - Cover page'!$B$9-I2249)= 7,"7", IF(('1 - Cover page'!$B$9-I2249)= 8,"8", IF(('1 - Cover page'!$B$9-I2249)= 9,"9", IF(('1 - Cover page'!$B$9-I2249)= 10,"10", IF(('1 - Cover page'!$B$9-I2249)= 11,"11", IF(('1 - Cover page'!$B$9-I2249)= 12,"12", IF(('1 - Cover page'!$B$9-I2249)= 13,"13", IF(('1 - Cover page'!$B$9-I2249)= 14,"14", IF(('1 - Cover page'!$B$9-I2249)= 15,"15",  ""))))))))))))))))</f>
        <v>0</v>
      </c>
      <c r="AA2249" t="e">
        <f>VLOOKUP(E2249,'Age group'!$A$2:$B$7,2,TRUE)</f>
        <v>#N/A</v>
      </c>
    </row>
    <row r="2250" spans="1:27" ht="12.75" x14ac:dyDescent="0.2">
      <c r="A2250" s="30">
        <v>2247</v>
      </c>
      <c r="B2250" s="31"/>
      <c r="C2250" s="31"/>
      <c r="D2250" s="32"/>
      <c r="E2250" s="104"/>
      <c r="F2250" s="31"/>
      <c r="G2250" s="31"/>
      <c r="H2250" s="33"/>
      <c r="I2250" s="16"/>
      <c r="J2250" s="34"/>
      <c r="K2250" s="34"/>
      <c r="L2250" s="35"/>
      <c r="M2250" s="36"/>
      <c r="N2250" s="37"/>
      <c r="O2250" s="37"/>
      <c r="P2250" s="37"/>
      <c r="Q2250" s="38"/>
      <c r="R2250" s="38"/>
      <c r="S2250" s="37"/>
      <c r="T2250" s="39"/>
      <c r="U2250" s="39"/>
      <c r="V2250" s="40"/>
      <c r="X2250" t="str">
        <f>IF(('1 - Cover page'!$B$9-M2250)&lt;6,"&lt;=5 Days","&gt;5 Days")</f>
        <v>&lt;=5 Days</v>
      </c>
      <c r="Y2250" t="str">
        <f>IF(('1 - Cover page'!$B$9-M2250)=0,"0", IF(('1 - Cover page'!$B$9-M2250)= 1,"1", IF(('1 - Cover page'!$B$9-M2250)= 2,"2", IF(('1 - Cover page'!$B$9-M2250)= 3,"3", IF(('1 - Cover page'!$B$9-M2250)= 4,"4", IF(('1 - Cover page'!$B$9-M2250)= 5,"5", IF(('1 - Cover page'!$B$9-M2250)= 6,"6", IF(('1 - Cover page'!$B$9-M2250)= 7,"7", IF(('1 - Cover page'!$B$9-M2250)= 8,"8", IF(('1 - Cover page'!$B$9-M2250)= 9,"9", IF(('1 - Cover page'!$B$9-M2250)= 10,"10", IF(('1 - Cover page'!$B$9-M2250)= 11,"11", IF(('1 - Cover page'!$B$9-M2250)= 12,"12", IF(('1 - Cover page'!$B$9-M2250)= 13,"13", IF(('1 - Cover page'!$B$9-M2250)= 14,"14", IF(('1 - Cover page'!$B$9-M2250)= 15,"15",  ""))))))))))))))))</f>
        <v>0</v>
      </c>
      <c r="Z2250" t="str">
        <f>IF(('1 - Cover page'!$B$9-I2250)=0,"0", IF(('1 - Cover page'!$B$9-I2250)= 1,"1", IF(('1 - Cover page'!$B$9-I2250)= 2,"2", IF(('1 - Cover page'!$B$9-I2250)= 3,"3", IF(('1 - Cover page'!$B$9-I2250)= 4,"4", IF(('1 - Cover page'!$B$9-I2250)= 5,"5", IF(('1 - Cover page'!$B$9-I2250)= 6,"6", IF(('1 - Cover page'!$B$9-I2250)= 7,"7", IF(('1 - Cover page'!$B$9-I2250)= 8,"8", IF(('1 - Cover page'!$B$9-I2250)= 9,"9", IF(('1 - Cover page'!$B$9-I2250)= 10,"10", IF(('1 - Cover page'!$B$9-I2250)= 11,"11", IF(('1 - Cover page'!$B$9-I2250)= 12,"12", IF(('1 - Cover page'!$B$9-I2250)= 13,"13", IF(('1 - Cover page'!$B$9-I2250)= 14,"14", IF(('1 - Cover page'!$B$9-I2250)= 15,"15",  ""))))))))))))))))</f>
        <v>0</v>
      </c>
      <c r="AA2250" t="e">
        <f>VLOOKUP(E2250,'Age group'!$A$2:$B$7,2,TRUE)</f>
        <v>#N/A</v>
      </c>
    </row>
    <row r="2251" spans="1:27" ht="12.75" x14ac:dyDescent="0.2">
      <c r="A2251" s="30">
        <v>2248</v>
      </c>
      <c r="B2251" s="31"/>
      <c r="C2251" s="31"/>
      <c r="D2251" s="32"/>
      <c r="E2251" s="104"/>
      <c r="F2251" s="31"/>
      <c r="G2251" s="31"/>
      <c r="H2251" s="33"/>
      <c r="I2251" s="16"/>
      <c r="J2251" s="34"/>
      <c r="K2251" s="34"/>
      <c r="L2251" s="35"/>
      <c r="M2251" s="36"/>
      <c r="N2251" s="37"/>
      <c r="O2251" s="37"/>
      <c r="P2251" s="37"/>
      <c r="Q2251" s="38"/>
      <c r="R2251" s="38"/>
      <c r="S2251" s="37"/>
      <c r="T2251" s="39"/>
      <c r="U2251" s="39"/>
      <c r="V2251" s="40"/>
      <c r="X2251" t="str">
        <f>IF(('1 - Cover page'!$B$9-M2251)&lt;6,"&lt;=5 Days","&gt;5 Days")</f>
        <v>&lt;=5 Days</v>
      </c>
      <c r="Y2251" t="str">
        <f>IF(('1 - Cover page'!$B$9-M2251)=0,"0", IF(('1 - Cover page'!$B$9-M2251)= 1,"1", IF(('1 - Cover page'!$B$9-M2251)= 2,"2", IF(('1 - Cover page'!$B$9-M2251)= 3,"3", IF(('1 - Cover page'!$B$9-M2251)= 4,"4", IF(('1 - Cover page'!$B$9-M2251)= 5,"5", IF(('1 - Cover page'!$B$9-M2251)= 6,"6", IF(('1 - Cover page'!$B$9-M2251)= 7,"7", IF(('1 - Cover page'!$B$9-M2251)= 8,"8", IF(('1 - Cover page'!$B$9-M2251)= 9,"9", IF(('1 - Cover page'!$B$9-M2251)= 10,"10", IF(('1 - Cover page'!$B$9-M2251)= 11,"11", IF(('1 - Cover page'!$B$9-M2251)= 12,"12", IF(('1 - Cover page'!$B$9-M2251)= 13,"13", IF(('1 - Cover page'!$B$9-M2251)= 14,"14", IF(('1 - Cover page'!$B$9-M2251)= 15,"15",  ""))))))))))))))))</f>
        <v>0</v>
      </c>
      <c r="Z2251" t="str">
        <f>IF(('1 - Cover page'!$B$9-I2251)=0,"0", IF(('1 - Cover page'!$B$9-I2251)= 1,"1", IF(('1 - Cover page'!$B$9-I2251)= 2,"2", IF(('1 - Cover page'!$B$9-I2251)= 3,"3", IF(('1 - Cover page'!$B$9-I2251)= 4,"4", IF(('1 - Cover page'!$B$9-I2251)= 5,"5", IF(('1 - Cover page'!$B$9-I2251)= 6,"6", IF(('1 - Cover page'!$B$9-I2251)= 7,"7", IF(('1 - Cover page'!$B$9-I2251)= 8,"8", IF(('1 - Cover page'!$B$9-I2251)= 9,"9", IF(('1 - Cover page'!$B$9-I2251)= 10,"10", IF(('1 - Cover page'!$B$9-I2251)= 11,"11", IF(('1 - Cover page'!$B$9-I2251)= 12,"12", IF(('1 - Cover page'!$B$9-I2251)= 13,"13", IF(('1 - Cover page'!$B$9-I2251)= 14,"14", IF(('1 - Cover page'!$B$9-I2251)= 15,"15",  ""))))))))))))))))</f>
        <v>0</v>
      </c>
      <c r="AA2251" t="e">
        <f>VLOOKUP(E2251,'Age group'!$A$2:$B$7,2,TRUE)</f>
        <v>#N/A</v>
      </c>
    </row>
    <row r="2252" spans="1:27" ht="12.75" x14ac:dyDescent="0.2">
      <c r="A2252" s="30">
        <v>2249</v>
      </c>
      <c r="B2252" s="31"/>
      <c r="C2252" s="31"/>
      <c r="D2252" s="32"/>
      <c r="E2252" s="104"/>
      <c r="F2252" s="31"/>
      <c r="G2252" s="31"/>
      <c r="H2252" s="33"/>
      <c r="I2252" s="16"/>
      <c r="J2252" s="34"/>
      <c r="K2252" s="34"/>
      <c r="L2252" s="35"/>
      <c r="M2252" s="36"/>
      <c r="N2252" s="37"/>
      <c r="O2252" s="37"/>
      <c r="P2252" s="37"/>
      <c r="Q2252" s="38"/>
      <c r="R2252" s="38"/>
      <c r="S2252" s="37"/>
      <c r="T2252" s="39"/>
      <c r="U2252" s="39"/>
      <c r="V2252" s="40"/>
      <c r="X2252" t="str">
        <f>IF(('1 - Cover page'!$B$9-M2252)&lt;6,"&lt;=5 Days","&gt;5 Days")</f>
        <v>&lt;=5 Days</v>
      </c>
      <c r="Y2252" t="str">
        <f>IF(('1 - Cover page'!$B$9-M2252)=0,"0", IF(('1 - Cover page'!$B$9-M2252)= 1,"1", IF(('1 - Cover page'!$B$9-M2252)= 2,"2", IF(('1 - Cover page'!$B$9-M2252)= 3,"3", IF(('1 - Cover page'!$B$9-M2252)= 4,"4", IF(('1 - Cover page'!$B$9-M2252)= 5,"5", IF(('1 - Cover page'!$B$9-M2252)= 6,"6", IF(('1 - Cover page'!$B$9-M2252)= 7,"7", IF(('1 - Cover page'!$B$9-M2252)= 8,"8", IF(('1 - Cover page'!$B$9-M2252)= 9,"9", IF(('1 - Cover page'!$B$9-M2252)= 10,"10", IF(('1 - Cover page'!$B$9-M2252)= 11,"11", IF(('1 - Cover page'!$B$9-M2252)= 12,"12", IF(('1 - Cover page'!$B$9-M2252)= 13,"13", IF(('1 - Cover page'!$B$9-M2252)= 14,"14", IF(('1 - Cover page'!$B$9-M2252)= 15,"15",  ""))))))))))))))))</f>
        <v>0</v>
      </c>
      <c r="Z2252" t="str">
        <f>IF(('1 - Cover page'!$B$9-I2252)=0,"0", IF(('1 - Cover page'!$B$9-I2252)= 1,"1", IF(('1 - Cover page'!$B$9-I2252)= 2,"2", IF(('1 - Cover page'!$B$9-I2252)= 3,"3", IF(('1 - Cover page'!$B$9-I2252)= 4,"4", IF(('1 - Cover page'!$B$9-I2252)= 5,"5", IF(('1 - Cover page'!$B$9-I2252)= 6,"6", IF(('1 - Cover page'!$B$9-I2252)= 7,"7", IF(('1 - Cover page'!$B$9-I2252)= 8,"8", IF(('1 - Cover page'!$B$9-I2252)= 9,"9", IF(('1 - Cover page'!$B$9-I2252)= 10,"10", IF(('1 - Cover page'!$B$9-I2252)= 11,"11", IF(('1 - Cover page'!$B$9-I2252)= 12,"12", IF(('1 - Cover page'!$B$9-I2252)= 13,"13", IF(('1 - Cover page'!$B$9-I2252)= 14,"14", IF(('1 - Cover page'!$B$9-I2252)= 15,"15",  ""))))))))))))))))</f>
        <v>0</v>
      </c>
      <c r="AA2252" t="e">
        <f>VLOOKUP(E2252,'Age group'!$A$2:$B$7,2,TRUE)</f>
        <v>#N/A</v>
      </c>
    </row>
    <row r="2253" spans="1:27" ht="12.75" x14ac:dyDescent="0.2">
      <c r="A2253" s="30">
        <v>2250</v>
      </c>
      <c r="B2253" s="31"/>
      <c r="C2253" s="31"/>
      <c r="D2253" s="32"/>
      <c r="E2253" s="104"/>
      <c r="F2253" s="31"/>
      <c r="G2253" s="31"/>
      <c r="H2253" s="33"/>
      <c r="I2253" s="16"/>
      <c r="J2253" s="34"/>
      <c r="K2253" s="34"/>
      <c r="L2253" s="35"/>
      <c r="M2253" s="36"/>
      <c r="N2253" s="37"/>
      <c r="O2253" s="37"/>
      <c r="P2253" s="37"/>
      <c r="Q2253" s="38"/>
      <c r="R2253" s="38"/>
      <c r="S2253" s="37"/>
      <c r="T2253" s="39"/>
      <c r="U2253" s="39"/>
      <c r="V2253" s="40"/>
      <c r="X2253" t="str">
        <f>IF(('1 - Cover page'!$B$9-M2253)&lt;6,"&lt;=5 Days","&gt;5 Days")</f>
        <v>&lt;=5 Days</v>
      </c>
      <c r="Y2253" t="str">
        <f>IF(('1 - Cover page'!$B$9-M2253)=0,"0", IF(('1 - Cover page'!$B$9-M2253)= 1,"1", IF(('1 - Cover page'!$B$9-M2253)= 2,"2", IF(('1 - Cover page'!$B$9-M2253)= 3,"3", IF(('1 - Cover page'!$B$9-M2253)= 4,"4", IF(('1 - Cover page'!$B$9-M2253)= 5,"5", IF(('1 - Cover page'!$B$9-M2253)= 6,"6", IF(('1 - Cover page'!$B$9-M2253)= 7,"7", IF(('1 - Cover page'!$B$9-M2253)= 8,"8", IF(('1 - Cover page'!$B$9-M2253)= 9,"9", IF(('1 - Cover page'!$B$9-M2253)= 10,"10", IF(('1 - Cover page'!$B$9-M2253)= 11,"11", IF(('1 - Cover page'!$B$9-M2253)= 12,"12", IF(('1 - Cover page'!$B$9-M2253)= 13,"13", IF(('1 - Cover page'!$B$9-M2253)= 14,"14", IF(('1 - Cover page'!$B$9-M2253)= 15,"15",  ""))))))))))))))))</f>
        <v>0</v>
      </c>
      <c r="Z2253" t="str">
        <f>IF(('1 - Cover page'!$B$9-I2253)=0,"0", IF(('1 - Cover page'!$B$9-I2253)= 1,"1", IF(('1 - Cover page'!$B$9-I2253)= 2,"2", IF(('1 - Cover page'!$B$9-I2253)= 3,"3", IF(('1 - Cover page'!$B$9-I2253)= 4,"4", IF(('1 - Cover page'!$B$9-I2253)= 5,"5", IF(('1 - Cover page'!$B$9-I2253)= 6,"6", IF(('1 - Cover page'!$B$9-I2253)= 7,"7", IF(('1 - Cover page'!$B$9-I2253)= 8,"8", IF(('1 - Cover page'!$B$9-I2253)= 9,"9", IF(('1 - Cover page'!$B$9-I2253)= 10,"10", IF(('1 - Cover page'!$B$9-I2253)= 11,"11", IF(('1 - Cover page'!$B$9-I2253)= 12,"12", IF(('1 - Cover page'!$B$9-I2253)= 13,"13", IF(('1 - Cover page'!$B$9-I2253)= 14,"14", IF(('1 - Cover page'!$B$9-I2253)= 15,"15",  ""))))))))))))))))</f>
        <v>0</v>
      </c>
      <c r="AA2253" t="e">
        <f>VLOOKUP(E2253,'Age group'!$A$2:$B$7,2,TRUE)</f>
        <v>#N/A</v>
      </c>
    </row>
    <row r="2254" spans="1:27" ht="12.75" x14ac:dyDescent="0.2">
      <c r="A2254" s="30">
        <v>2251</v>
      </c>
      <c r="B2254" s="31"/>
      <c r="C2254" s="31"/>
      <c r="D2254" s="32"/>
      <c r="E2254" s="104"/>
      <c r="F2254" s="31"/>
      <c r="G2254" s="31"/>
      <c r="H2254" s="33"/>
      <c r="I2254" s="16"/>
      <c r="J2254" s="34"/>
      <c r="K2254" s="34"/>
      <c r="L2254" s="35"/>
      <c r="M2254" s="36"/>
      <c r="N2254" s="37"/>
      <c r="O2254" s="37"/>
      <c r="P2254" s="37"/>
      <c r="Q2254" s="38"/>
      <c r="R2254" s="38"/>
      <c r="S2254" s="37"/>
      <c r="T2254" s="39"/>
      <c r="U2254" s="39"/>
      <c r="V2254" s="40"/>
      <c r="X2254" t="str">
        <f>IF(('1 - Cover page'!$B$9-M2254)&lt;6,"&lt;=5 Days","&gt;5 Days")</f>
        <v>&lt;=5 Days</v>
      </c>
      <c r="Y2254" t="str">
        <f>IF(('1 - Cover page'!$B$9-M2254)=0,"0", IF(('1 - Cover page'!$B$9-M2254)= 1,"1", IF(('1 - Cover page'!$B$9-M2254)= 2,"2", IF(('1 - Cover page'!$B$9-M2254)= 3,"3", IF(('1 - Cover page'!$B$9-M2254)= 4,"4", IF(('1 - Cover page'!$B$9-M2254)= 5,"5", IF(('1 - Cover page'!$B$9-M2254)= 6,"6", IF(('1 - Cover page'!$B$9-M2254)= 7,"7", IF(('1 - Cover page'!$B$9-M2254)= 8,"8", IF(('1 - Cover page'!$B$9-M2254)= 9,"9", IF(('1 - Cover page'!$B$9-M2254)= 10,"10", IF(('1 - Cover page'!$B$9-M2254)= 11,"11", IF(('1 - Cover page'!$B$9-M2254)= 12,"12", IF(('1 - Cover page'!$B$9-M2254)= 13,"13", IF(('1 - Cover page'!$B$9-M2254)= 14,"14", IF(('1 - Cover page'!$B$9-M2254)= 15,"15",  ""))))))))))))))))</f>
        <v>0</v>
      </c>
      <c r="Z2254" t="str">
        <f>IF(('1 - Cover page'!$B$9-I2254)=0,"0", IF(('1 - Cover page'!$B$9-I2254)= 1,"1", IF(('1 - Cover page'!$B$9-I2254)= 2,"2", IF(('1 - Cover page'!$B$9-I2254)= 3,"3", IF(('1 - Cover page'!$B$9-I2254)= 4,"4", IF(('1 - Cover page'!$B$9-I2254)= 5,"5", IF(('1 - Cover page'!$B$9-I2254)= 6,"6", IF(('1 - Cover page'!$B$9-I2254)= 7,"7", IF(('1 - Cover page'!$B$9-I2254)= 8,"8", IF(('1 - Cover page'!$B$9-I2254)= 9,"9", IF(('1 - Cover page'!$B$9-I2254)= 10,"10", IF(('1 - Cover page'!$B$9-I2254)= 11,"11", IF(('1 - Cover page'!$B$9-I2254)= 12,"12", IF(('1 - Cover page'!$B$9-I2254)= 13,"13", IF(('1 - Cover page'!$B$9-I2254)= 14,"14", IF(('1 - Cover page'!$B$9-I2254)= 15,"15",  ""))))))))))))))))</f>
        <v>0</v>
      </c>
      <c r="AA2254" t="e">
        <f>VLOOKUP(E2254,'Age group'!$A$2:$B$7,2,TRUE)</f>
        <v>#N/A</v>
      </c>
    </row>
    <row r="2255" spans="1:27" ht="12.75" x14ac:dyDescent="0.2">
      <c r="A2255" s="30">
        <v>2252</v>
      </c>
      <c r="B2255" s="31"/>
      <c r="C2255" s="31"/>
      <c r="D2255" s="32"/>
      <c r="E2255" s="104"/>
      <c r="F2255" s="31"/>
      <c r="G2255" s="31"/>
      <c r="H2255" s="33"/>
      <c r="I2255" s="16"/>
      <c r="J2255" s="34"/>
      <c r="K2255" s="34"/>
      <c r="L2255" s="35"/>
      <c r="M2255" s="36"/>
      <c r="N2255" s="37"/>
      <c r="O2255" s="37"/>
      <c r="P2255" s="37"/>
      <c r="Q2255" s="38"/>
      <c r="R2255" s="38"/>
      <c r="S2255" s="37"/>
      <c r="T2255" s="39"/>
      <c r="U2255" s="39"/>
      <c r="V2255" s="40"/>
      <c r="X2255" t="str">
        <f>IF(('1 - Cover page'!$B$9-M2255)&lt;6,"&lt;=5 Days","&gt;5 Days")</f>
        <v>&lt;=5 Days</v>
      </c>
      <c r="Y2255" t="str">
        <f>IF(('1 - Cover page'!$B$9-M2255)=0,"0", IF(('1 - Cover page'!$B$9-M2255)= 1,"1", IF(('1 - Cover page'!$B$9-M2255)= 2,"2", IF(('1 - Cover page'!$B$9-M2255)= 3,"3", IF(('1 - Cover page'!$B$9-M2255)= 4,"4", IF(('1 - Cover page'!$B$9-M2255)= 5,"5", IF(('1 - Cover page'!$B$9-M2255)= 6,"6", IF(('1 - Cover page'!$B$9-M2255)= 7,"7", IF(('1 - Cover page'!$B$9-M2255)= 8,"8", IF(('1 - Cover page'!$B$9-M2255)= 9,"9", IF(('1 - Cover page'!$B$9-M2255)= 10,"10", IF(('1 - Cover page'!$B$9-M2255)= 11,"11", IF(('1 - Cover page'!$B$9-M2255)= 12,"12", IF(('1 - Cover page'!$B$9-M2255)= 13,"13", IF(('1 - Cover page'!$B$9-M2255)= 14,"14", IF(('1 - Cover page'!$B$9-M2255)= 15,"15",  ""))))))))))))))))</f>
        <v>0</v>
      </c>
      <c r="Z2255" t="str">
        <f>IF(('1 - Cover page'!$B$9-I2255)=0,"0", IF(('1 - Cover page'!$B$9-I2255)= 1,"1", IF(('1 - Cover page'!$B$9-I2255)= 2,"2", IF(('1 - Cover page'!$B$9-I2255)= 3,"3", IF(('1 - Cover page'!$B$9-I2255)= 4,"4", IF(('1 - Cover page'!$B$9-I2255)= 5,"5", IF(('1 - Cover page'!$B$9-I2255)= 6,"6", IF(('1 - Cover page'!$B$9-I2255)= 7,"7", IF(('1 - Cover page'!$B$9-I2255)= 8,"8", IF(('1 - Cover page'!$B$9-I2255)= 9,"9", IF(('1 - Cover page'!$B$9-I2255)= 10,"10", IF(('1 - Cover page'!$B$9-I2255)= 11,"11", IF(('1 - Cover page'!$B$9-I2255)= 12,"12", IF(('1 - Cover page'!$B$9-I2255)= 13,"13", IF(('1 - Cover page'!$B$9-I2255)= 14,"14", IF(('1 - Cover page'!$B$9-I2255)= 15,"15",  ""))))))))))))))))</f>
        <v>0</v>
      </c>
      <c r="AA2255" t="e">
        <f>VLOOKUP(E2255,'Age group'!$A$2:$B$7,2,TRUE)</f>
        <v>#N/A</v>
      </c>
    </row>
    <row r="2256" spans="1:27" ht="12.75" x14ac:dyDescent="0.2">
      <c r="A2256" s="30">
        <v>2253</v>
      </c>
      <c r="B2256" s="31"/>
      <c r="C2256" s="31"/>
      <c r="D2256" s="32"/>
      <c r="E2256" s="104"/>
      <c r="F2256" s="31"/>
      <c r="G2256" s="31"/>
      <c r="H2256" s="33"/>
      <c r="I2256" s="16"/>
      <c r="J2256" s="34"/>
      <c r="K2256" s="34"/>
      <c r="L2256" s="35"/>
      <c r="M2256" s="36"/>
      <c r="N2256" s="37"/>
      <c r="O2256" s="37"/>
      <c r="P2256" s="37"/>
      <c r="Q2256" s="38"/>
      <c r="R2256" s="38"/>
      <c r="S2256" s="37"/>
      <c r="T2256" s="39"/>
      <c r="U2256" s="39"/>
      <c r="V2256" s="40"/>
      <c r="X2256" t="str">
        <f>IF(('1 - Cover page'!$B$9-M2256)&lt;6,"&lt;=5 Days","&gt;5 Days")</f>
        <v>&lt;=5 Days</v>
      </c>
      <c r="Y2256" t="str">
        <f>IF(('1 - Cover page'!$B$9-M2256)=0,"0", IF(('1 - Cover page'!$B$9-M2256)= 1,"1", IF(('1 - Cover page'!$B$9-M2256)= 2,"2", IF(('1 - Cover page'!$B$9-M2256)= 3,"3", IF(('1 - Cover page'!$B$9-M2256)= 4,"4", IF(('1 - Cover page'!$B$9-M2256)= 5,"5", IF(('1 - Cover page'!$B$9-M2256)= 6,"6", IF(('1 - Cover page'!$B$9-M2256)= 7,"7", IF(('1 - Cover page'!$B$9-M2256)= 8,"8", IF(('1 - Cover page'!$B$9-M2256)= 9,"9", IF(('1 - Cover page'!$B$9-M2256)= 10,"10", IF(('1 - Cover page'!$B$9-M2256)= 11,"11", IF(('1 - Cover page'!$B$9-M2256)= 12,"12", IF(('1 - Cover page'!$B$9-M2256)= 13,"13", IF(('1 - Cover page'!$B$9-M2256)= 14,"14", IF(('1 - Cover page'!$B$9-M2256)= 15,"15",  ""))))))))))))))))</f>
        <v>0</v>
      </c>
      <c r="Z2256" t="str">
        <f>IF(('1 - Cover page'!$B$9-I2256)=0,"0", IF(('1 - Cover page'!$B$9-I2256)= 1,"1", IF(('1 - Cover page'!$B$9-I2256)= 2,"2", IF(('1 - Cover page'!$B$9-I2256)= 3,"3", IF(('1 - Cover page'!$B$9-I2256)= 4,"4", IF(('1 - Cover page'!$B$9-I2256)= 5,"5", IF(('1 - Cover page'!$B$9-I2256)= 6,"6", IF(('1 - Cover page'!$B$9-I2256)= 7,"7", IF(('1 - Cover page'!$B$9-I2256)= 8,"8", IF(('1 - Cover page'!$B$9-I2256)= 9,"9", IF(('1 - Cover page'!$B$9-I2256)= 10,"10", IF(('1 - Cover page'!$B$9-I2256)= 11,"11", IF(('1 - Cover page'!$B$9-I2256)= 12,"12", IF(('1 - Cover page'!$B$9-I2256)= 13,"13", IF(('1 - Cover page'!$B$9-I2256)= 14,"14", IF(('1 - Cover page'!$B$9-I2256)= 15,"15",  ""))))))))))))))))</f>
        <v>0</v>
      </c>
      <c r="AA2256" t="e">
        <f>VLOOKUP(E2256,'Age group'!$A$2:$B$7,2,TRUE)</f>
        <v>#N/A</v>
      </c>
    </row>
    <row r="2257" spans="1:27" ht="12.75" x14ac:dyDescent="0.2">
      <c r="A2257" s="30">
        <v>2254</v>
      </c>
      <c r="B2257" s="31"/>
      <c r="C2257" s="31"/>
      <c r="D2257" s="32"/>
      <c r="E2257" s="104"/>
      <c r="F2257" s="31"/>
      <c r="G2257" s="31"/>
      <c r="H2257" s="33"/>
      <c r="I2257" s="16"/>
      <c r="J2257" s="34"/>
      <c r="K2257" s="34"/>
      <c r="L2257" s="35"/>
      <c r="M2257" s="36"/>
      <c r="N2257" s="37"/>
      <c r="O2257" s="37"/>
      <c r="P2257" s="37"/>
      <c r="Q2257" s="38"/>
      <c r="R2257" s="38"/>
      <c r="S2257" s="37"/>
      <c r="T2257" s="39"/>
      <c r="U2257" s="39"/>
      <c r="V2257" s="40"/>
      <c r="X2257" t="str">
        <f>IF(('1 - Cover page'!$B$9-M2257)&lt;6,"&lt;=5 Days","&gt;5 Days")</f>
        <v>&lt;=5 Days</v>
      </c>
      <c r="Y2257" t="str">
        <f>IF(('1 - Cover page'!$B$9-M2257)=0,"0", IF(('1 - Cover page'!$B$9-M2257)= 1,"1", IF(('1 - Cover page'!$B$9-M2257)= 2,"2", IF(('1 - Cover page'!$B$9-M2257)= 3,"3", IF(('1 - Cover page'!$B$9-M2257)= 4,"4", IF(('1 - Cover page'!$B$9-M2257)= 5,"5", IF(('1 - Cover page'!$B$9-M2257)= 6,"6", IF(('1 - Cover page'!$B$9-M2257)= 7,"7", IF(('1 - Cover page'!$B$9-M2257)= 8,"8", IF(('1 - Cover page'!$B$9-M2257)= 9,"9", IF(('1 - Cover page'!$B$9-M2257)= 10,"10", IF(('1 - Cover page'!$B$9-M2257)= 11,"11", IF(('1 - Cover page'!$B$9-M2257)= 12,"12", IF(('1 - Cover page'!$B$9-M2257)= 13,"13", IF(('1 - Cover page'!$B$9-M2257)= 14,"14", IF(('1 - Cover page'!$B$9-M2257)= 15,"15",  ""))))))))))))))))</f>
        <v>0</v>
      </c>
      <c r="Z2257" t="str">
        <f>IF(('1 - Cover page'!$B$9-I2257)=0,"0", IF(('1 - Cover page'!$B$9-I2257)= 1,"1", IF(('1 - Cover page'!$B$9-I2257)= 2,"2", IF(('1 - Cover page'!$B$9-I2257)= 3,"3", IF(('1 - Cover page'!$B$9-I2257)= 4,"4", IF(('1 - Cover page'!$B$9-I2257)= 5,"5", IF(('1 - Cover page'!$B$9-I2257)= 6,"6", IF(('1 - Cover page'!$B$9-I2257)= 7,"7", IF(('1 - Cover page'!$B$9-I2257)= 8,"8", IF(('1 - Cover page'!$B$9-I2257)= 9,"9", IF(('1 - Cover page'!$B$9-I2257)= 10,"10", IF(('1 - Cover page'!$B$9-I2257)= 11,"11", IF(('1 - Cover page'!$B$9-I2257)= 12,"12", IF(('1 - Cover page'!$B$9-I2257)= 13,"13", IF(('1 - Cover page'!$B$9-I2257)= 14,"14", IF(('1 - Cover page'!$B$9-I2257)= 15,"15",  ""))))))))))))))))</f>
        <v>0</v>
      </c>
      <c r="AA2257" t="e">
        <f>VLOOKUP(E2257,'Age group'!$A$2:$B$7,2,TRUE)</f>
        <v>#N/A</v>
      </c>
    </row>
    <row r="2258" spans="1:27" ht="12.75" x14ac:dyDescent="0.2">
      <c r="A2258" s="30">
        <v>2255</v>
      </c>
      <c r="B2258" s="31"/>
      <c r="C2258" s="31"/>
      <c r="D2258" s="32"/>
      <c r="E2258" s="104"/>
      <c r="F2258" s="31"/>
      <c r="G2258" s="31"/>
      <c r="H2258" s="33"/>
      <c r="I2258" s="16"/>
      <c r="J2258" s="34"/>
      <c r="K2258" s="34"/>
      <c r="L2258" s="35"/>
      <c r="M2258" s="36"/>
      <c r="N2258" s="37"/>
      <c r="O2258" s="37"/>
      <c r="P2258" s="37"/>
      <c r="Q2258" s="38"/>
      <c r="R2258" s="38"/>
      <c r="S2258" s="37"/>
      <c r="T2258" s="39"/>
      <c r="U2258" s="39"/>
      <c r="V2258" s="40"/>
      <c r="X2258" t="str">
        <f>IF(('1 - Cover page'!$B$9-M2258)&lt;6,"&lt;=5 Days","&gt;5 Days")</f>
        <v>&lt;=5 Days</v>
      </c>
      <c r="Y2258" t="str">
        <f>IF(('1 - Cover page'!$B$9-M2258)=0,"0", IF(('1 - Cover page'!$B$9-M2258)= 1,"1", IF(('1 - Cover page'!$B$9-M2258)= 2,"2", IF(('1 - Cover page'!$B$9-M2258)= 3,"3", IF(('1 - Cover page'!$B$9-M2258)= 4,"4", IF(('1 - Cover page'!$B$9-M2258)= 5,"5", IF(('1 - Cover page'!$B$9-M2258)= 6,"6", IF(('1 - Cover page'!$B$9-M2258)= 7,"7", IF(('1 - Cover page'!$B$9-M2258)= 8,"8", IF(('1 - Cover page'!$B$9-M2258)= 9,"9", IF(('1 - Cover page'!$B$9-M2258)= 10,"10", IF(('1 - Cover page'!$B$9-M2258)= 11,"11", IF(('1 - Cover page'!$B$9-M2258)= 12,"12", IF(('1 - Cover page'!$B$9-M2258)= 13,"13", IF(('1 - Cover page'!$B$9-M2258)= 14,"14", IF(('1 - Cover page'!$B$9-M2258)= 15,"15",  ""))))))))))))))))</f>
        <v>0</v>
      </c>
      <c r="Z2258" t="str">
        <f>IF(('1 - Cover page'!$B$9-I2258)=0,"0", IF(('1 - Cover page'!$B$9-I2258)= 1,"1", IF(('1 - Cover page'!$B$9-I2258)= 2,"2", IF(('1 - Cover page'!$B$9-I2258)= 3,"3", IF(('1 - Cover page'!$B$9-I2258)= 4,"4", IF(('1 - Cover page'!$B$9-I2258)= 5,"5", IF(('1 - Cover page'!$B$9-I2258)= 6,"6", IF(('1 - Cover page'!$B$9-I2258)= 7,"7", IF(('1 - Cover page'!$B$9-I2258)= 8,"8", IF(('1 - Cover page'!$B$9-I2258)= 9,"9", IF(('1 - Cover page'!$B$9-I2258)= 10,"10", IF(('1 - Cover page'!$B$9-I2258)= 11,"11", IF(('1 - Cover page'!$B$9-I2258)= 12,"12", IF(('1 - Cover page'!$B$9-I2258)= 13,"13", IF(('1 - Cover page'!$B$9-I2258)= 14,"14", IF(('1 - Cover page'!$B$9-I2258)= 15,"15",  ""))))))))))))))))</f>
        <v>0</v>
      </c>
      <c r="AA2258" t="e">
        <f>VLOOKUP(E2258,'Age group'!$A$2:$B$7,2,TRUE)</f>
        <v>#N/A</v>
      </c>
    </row>
    <row r="2259" spans="1:27" ht="12.75" x14ac:dyDescent="0.2">
      <c r="A2259" s="30">
        <v>2256</v>
      </c>
      <c r="B2259" s="31"/>
      <c r="C2259" s="31"/>
      <c r="D2259" s="32"/>
      <c r="E2259" s="104"/>
      <c r="F2259" s="31"/>
      <c r="G2259" s="31"/>
      <c r="H2259" s="33"/>
      <c r="I2259" s="16"/>
      <c r="J2259" s="34"/>
      <c r="K2259" s="34"/>
      <c r="L2259" s="35"/>
      <c r="M2259" s="36"/>
      <c r="N2259" s="37"/>
      <c r="O2259" s="37"/>
      <c r="P2259" s="37"/>
      <c r="Q2259" s="38"/>
      <c r="R2259" s="38"/>
      <c r="S2259" s="37"/>
      <c r="T2259" s="39"/>
      <c r="U2259" s="39"/>
      <c r="V2259" s="40"/>
      <c r="X2259" t="str">
        <f>IF(('1 - Cover page'!$B$9-M2259)&lt;6,"&lt;=5 Days","&gt;5 Days")</f>
        <v>&lt;=5 Days</v>
      </c>
      <c r="Y2259" t="str">
        <f>IF(('1 - Cover page'!$B$9-M2259)=0,"0", IF(('1 - Cover page'!$B$9-M2259)= 1,"1", IF(('1 - Cover page'!$B$9-M2259)= 2,"2", IF(('1 - Cover page'!$B$9-M2259)= 3,"3", IF(('1 - Cover page'!$B$9-M2259)= 4,"4", IF(('1 - Cover page'!$B$9-M2259)= 5,"5", IF(('1 - Cover page'!$B$9-M2259)= 6,"6", IF(('1 - Cover page'!$B$9-M2259)= 7,"7", IF(('1 - Cover page'!$B$9-M2259)= 8,"8", IF(('1 - Cover page'!$B$9-M2259)= 9,"9", IF(('1 - Cover page'!$B$9-M2259)= 10,"10", IF(('1 - Cover page'!$B$9-M2259)= 11,"11", IF(('1 - Cover page'!$B$9-M2259)= 12,"12", IF(('1 - Cover page'!$B$9-M2259)= 13,"13", IF(('1 - Cover page'!$B$9-M2259)= 14,"14", IF(('1 - Cover page'!$B$9-M2259)= 15,"15",  ""))))))))))))))))</f>
        <v>0</v>
      </c>
      <c r="Z2259" t="str">
        <f>IF(('1 - Cover page'!$B$9-I2259)=0,"0", IF(('1 - Cover page'!$B$9-I2259)= 1,"1", IF(('1 - Cover page'!$B$9-I2259)= 2,"2", IF(('1 - Cover page'!$B$9-I2259)= 3,"3", IF(('1 - Cover page'!$B$9-I2259)= 4,"4", IF(('1 - Cover page'!$B$9-I2259)= 5,"5", IF(('1 - Cover page'!$B$9-I2259)= 6,"6", IF(('1 - Cover page'!$B$9-I2259)= 7,"7", IF(('1 - Cover page'!$B$9-I2259)= 8,"8", IF(('1 - Cover page'!$B$9-I2259)= 9,"9", IF(('1 - Cover page'!$B$9-I2259)= 10,"10", IF(('1 - Cover page'!$B$9-I2259)= 11,"11", IF(('1 - Cover page'!$B$9-I2259)= 12,"12", IF(('1 - Cover page'!$B$9-I2259)= 13,"13", IF(('1 - Cover page'!$B$9-I2259)= 14,"14", IF(('1 - Cover page'!$B$9-I2259)= 15,"15",  ""))))))))))))))))</f>
        <v>0</v>
      </c>
      <c r="AA2259" t="e">
        <f>VLOOKUP(E2259,'Age group'!$A$2:$B$7,2,TRUE)</f>
        <v>#N/A</v>
      </c>
    </row>
    <row r="2260" spans="1:27" ht="12.75" x14ac:dyDescent="0.2">
      <c r="A2260" s="30">
        <v>2257</v>
      </c>
      <c r="B2260" s="31"/>
      <c r="C2260" s="31"/>
      <c r="D2260" s="32"/>
      <c r="E2260" s="104"/>
      <c r="F2260" s="31"/>
      <c r="G2260" s="31"/>
      <c r="H2260" s="33"/>
      <c r="I2260" s="16"/>
      <c r="J2260" s="34"/>
      <c r="K2260" s="34"/>
      <c r="L2260" s="35"/>
      <c r="M2260" s="36"/>
      <c r="N2260" s="37"/>
      <c r="O2260" s="37"/>
      <c r="P2260" s="37"/>
      <c r="Q2260" s="38"/>
      <c r="R2260" s="38"/>
      <c r="S2260" s="37"/>
      <c r="T2260" s="39"/>
      <c r="U2260" s="39"/>
      <c r="V2260" s="40"/>
      <c r="X2260" t="str">
        <f>IF(('1 - Cover page'!$B$9-M2260)&lt;6,"&lt;=5 Days","&gt;5 Days")</f>
        <v>&lt;=5 Days</v>
      </c>
      <c r="Y2260" t="str">
        <f>IF(('1 - Cover page'!$B$9-M2260)=0,"0", IF(('1 - Cover page'!$B$9-M2260)= 1,"1", IF(('1 - Cover page'!$B$9-M2260)= 2,"2", IF(('1 - Cover page'!$B$9-M2260)= 3,"3", IF(('1 - Cover page'!$B$9-M2260)= 4,"4", IF(('1 - Cover page'!$B$9-M2260)= 5,"5", IF(('1 - Cover page'!$B$9-M2260)= 6,"6", IF(('1 - Cover page'!$B$9-M2260)= 7,"7", IF(('1 - Cover page'!$B$9-M2260)= 8,"8", IF(('1 - Cover page'!$B$9-M2260)= 9,"9", IF(('1 - Cover page'!$B$9-M2260)= 10,"10", IF(('1 - Cover page'!$B$9-M2260)= 11,"11", IF(('1 - Cover page'!$B$9-M2260)= 12,"12", IF(('1 - Cover page'!$B$9-M2260)= 13,"13", IF(('1 - Cover page'!$B$9-M2260)= 14,"14", IF(('1 - Cover page'!$B$9-M2260)= 15,"15",  ""))))))))))))))))</f>
        <v>0</v>
      </c>
      <c r="Z2260" t="str">
        <f>IF(('1 - Cover page'!$B$9-I2260)=0,"0", IF(('1 - Cover page'!$B$9-I2260)= 1,"1", IF(('1 - Cover page'!$B$9-I2260)= 2,"2", IF(('1 - Cover page'!$B$9-I2260)= 3,"3", IF(('1 - Cover page'!$B$9-I2260)= 4,"4", IF(('1 - Cover page'!$B$9-I2260)= 5,"5", IF(('1 - Cover page'!$B$9-I2260)= 6,"6", IF(('1 - Cover page'!$B$9-I2260)= 7,"7", IF(('1 - Cover page'!$B$9-I2260)= 8,"8", IF(('1 - Cover page'!$B$9-I2260)= 9,"9", IF(('1 - Cover page'!$B$9-I2260)= 10,"10", IF(('1 - Cover page'!$B$9-I2260)= 11,"11", IF(('1 - Cover page'!$B$9-I2260)= 12,"12", IF(('1 - Cover page'!$B$9-I2260)= 13,"13", IF(('1 - Cover page'!$B$9-I2260)= 14,"14", IF(('1 - Cover page'!$B$9-I2260)= 15,"15",  ""))))))))))))))))</f>
        <v>0</v>
      </c>
      <c r="AA2260" t="e">
        <f>VLOOKUP(E2260,'Age group'!$A$2:$B$7,2,TRUE)</f>
        <v>#N/A</v>
      </c>
    </row>
    <row r="2261" spans="1:27" ht="12.75" x14ac:dyDescent="0.2">
      <c r="A2261" s="30">
        <v>2258</v>
      </c>
      <c r="B2261" s="31"/>
      <c r="C2261" s="31"/>
      <c r="D2261" s="32"/>
      <c r="E2261" s="104"/>
      <c r="F2261" s="31"/>
      <c r="G2261" s="31"/>
      <c r="H2261" s="33"/>
      <c r="I2261" s="16"/>
      <c r="J2261" s="34"/>
      <c r="K2261" s="34"/>
      <c r="L2261" s="35"/>
      <c r="M2261" s="36"/>
      <c r="N2261" s="37"/>
      <c r="O2261" s="37"/>
      <c r="P2261" s="37"/>
      <c r="Q2261" s="38"/>
      <c r="R2261" s="38"/>
      <c r="S2261" s="37"/>
      <c r="T2261" s="39"/>
      <c r="U2261" s="39"/>
      <c r="V2261" s="40"/>
      <c r="X2261" t="str">
        <f>IF(('1 - Cover page'!$B$9-M2261)&lt;6,"&lt;=5 Days","&gt;5 Days")</f>
        <v>&lt;=5 Days</v>
      </c>
      <c r="Y2261" t="str">
        <f>IF(('1 - Cover page'!$B$9-M2261)=0,"0", IF(('1 - Cover page'!$B$9-M2261)= 1,"1", IF(('1 - Cover page'!$B$9-M2261)= 2,"2", IF(('1 - Cover page'!$B$9-M2261)= 3,"3", IF(('1 - Cover page'!$B$9-M2261)= 4,"4", IF(('1 - Cover page'!$B$9-M2261)= 5,"5", IF(('1 - Cover page'!$B$9-M2261)= 6,"6", IF(('1 - Cover page'!$B$9-M2261)= 7,"7", IF(('1 - Cover page'!$B$9-M2261)= 8,"8", IF(('1 - Cover page'!$B$9-M2261)= 9,"9", IF(('1 - Cover page'!$B$9-M2261)= 10,"10", IF(('1 - Cover page'!$B$9-M2261)= 11,"11", IF(('1 - Cover page'!$B$9-M2261)= 12,"12", IF(('1 - Cover page'!$B$9-M2261)= 13,"13", IF(('1 - Cover page'!$B$9-M2261)= 14,"14", IF(('1 - Cover page'!$B$9-M2261)= 15,"15",  ""))))))))))))))))</f>
        <v>0</v>
      </c>
      <c r="Z2261" t="str">
        <f>IF(('1 - Cover page'!$B$9-I2261)=0,"0", IF(('1 - Cover page'!$B$9-I2261)= 1,"1", IF(('1 - Cover page'!$B$9-I2261)= 2,"2", IF(('1 - Cover page'!$B$9-I2261)= 3,"3", IF(('1 - Cover page'!$B$9-I2261)= 4,"4", IF(('1 - Cover page'!$B$9-I2261)= 5,"5", IF(('1 - Cover page'!$B$9-I2261)= 6,"6", IF(('1 - Cover page'!$B$9-I2261)= 7,"7", IF(('1 - Cover page'!$B$9-I2261)= 8,"8", IF(('1 - Cover page'!$B$9-I2261)= 9,"9", IF(('1 - Cover page'!$B$9-I2261)= 10,"10", IF(('1 - Cover page'!$B$9-I2261)= 11,"11", IF(('1 - Cover page'!$B$9-I2261)= 12,"12", IF(('1 - Cover page'!$B$9-I2261)= 13,"13", IF(('1 - Cover page'!$B$9-I2261)= 14,"14", IF(('1 - Cover page'!$B$9-I2261)= 15,"15",  ""))))))))))))))))</f>
        <v>0</v>
      </c>
      <c r="AA2261" t="e">
        <f>VLOOKUP(E2261,'Age group'!$A$2:$B$7,2,TRUE)</f>
        <v>#N/A</v>
      </c>
    </row>
    <row r="2262" spans="1:27" ht="12.75" x14ac:dyDescent="0.2">
      <c r="A2262" s="30">
        <v>2259</v>
      </c>
      <c r="B2262" s="31"/>
      <c r="C2262" s="31"/>
      <c r="D2262" s="32"/>
      <c r="E2262" s="104"/>
      <c r="F2262" s="31"/>
      <c r="G2262" s="31"/>
      <c r="H2262" s="33"/>
      <c r="I2262" s="16"/>
      <c r="J2262" s="34"/>
      <c r="K2262" s="34"/>
      <c r="L2262" s="35"/>
      <c r="M2262" s="36"/>
      <c r="N2262" s="37"/>
      <c r="O2262" s="37"/>
      <c r="P2262" s="37"/>
      <c r="Q2262" s="38"/>
      <c r="R2262" s="38"/>
      <c r="S2262" s="37"/>
      <c r="T2262" s="39"/>
      <c r="U2262" s="39"/>
      <c r="V2262" s="40"/>
      <c r="X2262" t="str">
        <f>IF(('1 - Cover page'!$B$9-M2262)&lt;6,"&lt;=5 Days","&gt;5 Days")</f>
        <v>&lt;=5 Days</v>
      </c>
      <c r="Y2262" t="str">
        <f>IF(('1 - Cover page'!$B$9-M2262)=0,"0", IF(('1 - Cover page'!$B$9-M2262)= 1,"1", IF(('1 - Cover page'!$B$9-M2262)= 2,"2", IF(('1 - Cover page'!$B$9-M2262)= 3,"3", IF(('1 - Cover page'!$B$9-M2262)= 4,"4", IF(('1 - Cover page'!$B$9-M2262)= 5,"5", IF(('1 - Cover page'!$B$9-M2262)= 6,"6", IF(('1 - Cover page'!$B$9-M2262)= 7,"7", IF(('1 - Cover page'!$B$9-M2262)= 8,"8", IF(('1 - Cover page'!$B$9-M2262)= 9,"9", IF(('1 - Cover page'!$B$9-M2262)= 10,"10", IF(('1 - Cover page'!$B$9-M2262)= 11,"11", IF(('1 - Cover page'!$B$9-M2262)= 12,"12", IF(('1 - Cover page'!$B$9-M2262)= 13,"13", IF(('1 - Cover page'!$B$9-M2262)= 14,"14", IF(('1 - Cover page'!$B$9-M2262)= 15,"15",  ""))))))))))))))))</f>
        <v>0</v>
      </c>
      <c r="Z2262" t="str">
        <f>IF(('1 - Cover page'!$B$9-I2262)=0,"0", IF(('1 - Cover page'!$B$9-I2262)= 1,"1", IF(('1 - Cover page'!$B$9-I2262)= 2,"2", IF(('1 - Cover page'!$B$9-I2262)= 3,"3", IF(('1 - Cover page'!$B$9-I2262)= 4,"4", IF(('1 - Cover page'!$B$9-I2262)= 5,"5", IF(('1 - Cover page'!$B$9-I2262)= 6,"6", IF(('1 - Cover page'!$B$9-I2262)= 7,"7", IF(('1 - Cover page'!$B$9-I2262)= 8,"8", IF(('1 - Cover page'!$B$9-I2262)= 9,"9", IF(('1 - Cover page'!$B$9-I2262)= 10,"10", IF(('1 - Cover page'!$B$9-I2262)= 11,"11", IF(('1 - Cover page'!$B$9-I2262)= 12,"12", IF(('1 - Cover page'!$B$9-I2262)= 13,"13", IF(('1 - Cover page'!$B$9-I2262)= 14,"14", IF(('1 - Cover page'!$B$9-I2262)= 15,"15",  ""))))))))))))))))</f>
        <v>0</v>
      </c>
      <c r="AA2262" t="e">
        <f>VLOOKUP(E2262,'Age group'!$A$2:$B$7,2,TRUE)</f>
        <v>#N/A</v>
      </c>
    </row>
    <row r="2263" spans="1:27" ht="12.75" x14ac:dyDescent="0.2">
      <c r="A2263" s="30">
        <v>2260</v>
      </c>
      <c r="B2263" s="31"/>
      <c r="C2263" s="31"/>
      <c r="D2263" s="32"/>
      <c r="E2263" s="104"/>
      <c r="F2263" s="31"/>
      <c r="G2263" s="31"/>
      <c r="H2263" s="33"/>
      <c r="I2263" s="16"/>
      <c r="J2263" s="34"/>
      <c r="K2263" s="34"/>
      <c r="L2263" s="35"/>
      <c r="M2263" s="36"/>
      <c r="N2263" s="37"/>
      <c r="O2263" s="37"/>
      <c r="P2263" s="37"/>
      <c r="Q2263" s="38"/>
      <c r="R2263" s="38"/>
      <c r="S2263" s="37"/>
      <c r="T2263" s="39"/>
      <c r="U2263" s="39"/>
      <c r="V2263" s="40"/>
      <c r="X2263" t="str">
        <f>IF(('1 - Cover page'!$B$9-M2263)&lt;6,"&lt;=5 Days","&gt;5 Days")</f>
        <v>&lt;=5 Days</v>
      </c>
      <c r="Y2263" t="str">
        <f>IF(('1 - Cover page'!$B$9-M2263)=0,"0", IF(('1 - Cover page'!$B$9-M2263)= 1,"1", IF(('1 - Cover page'!$B$9-M2263)= 2,"2", IF(('1 - Cover page'!$B$9-M2263)= 3,"3", IF(('1 - Cover page'!$B$9-M2263)= 4,"4", IF(('1 - Cover page'!$B$9-M2263)= 5,"5", IF(('1 - Cover page'!$B$9-M2263)= 6,"6", IF(('1 - Cover page'!$B$9-M2263)= 7,"7", IF(('1 - Cover page'!$B$9-M2263)= 8,"8", IF(('1 - Cover page'!$B$9-M2263)= 9,"9", IF(('1 - Cover page'!$B$9-M2263)= 10,"10", IF(('1 - Cover page'!$B$9-M2263)= 11,"11", IF(('1 - Cover page'!$B$9-M2263)= 12,"12", IF(('1 - Cover page'!$B$9-M2263)= 13,"13", IF(('1 - Cover page'!$B$9-M2263)= 14,"14", IF(('1 - Cover page'!$B$9-M2263)= 15,"15",  ""))))))))))))))))</f>
        <v>0</v>
      </c>
      <c r="Z2263" t="str">
        <f>IF(('1 - Cover page'!$B$9-I2263)=0,"0", IF(('1 - Cover page'!$B$9-I2263)= 1,"1", IF(('1 - Cover page'!$B$9-I2263)= 2,"2", IF(('1 - Cover page'!$B$9-I2263)= 3,"3", IF(('1 - Cover page'!$B$9-I2263)= 4,"4", IF(('1 - Cover page'!$B$9-I2263)= 5,"5", IF(('1 - Cover page'!$B$9-I2263)= 6,"6", IF(('1 - Cover page'!$B$9-I2263)= 7,"7", IF(('1 - Cover page'!$B$9-I2263)= 8,"8", IF(('1 - Cover page'!$B$9-I2263)= 9,"9", IF(('1 - Cover page'!$B$9-I2263)= 10,"10", IF(('1 - Cover page'!$B$9-I2263)= 11,"11", IF(('1 - Cover page'!$B$9-I2263)= 12,"12", IF(('1 - Cover page'!$B$9-I2263)= 13,"13", IF(('1 - Cover page'!$B$9-I2263)= 14,"14", IF(('1 - Cover page'!$B$9-I2263)= 15,"15",  ""))))))))))))))))</f>
        <v>0</v>
      </c>
      <c r="AA2263" t="e">
        <f>VLOOKUP(E2263,'Age group'!$A$2:$B$7,2,TRUE)</f>
        <v>#N/A</v>
      </c>
    </row>
    <row r="2264" spans="1:27" ht="12.75" x14ac:dyDescent="0.2">
      <c r="A2264" s="30">
        <v>2261</v>
      </c>
      <c r="B2264" s="31"/>
      <c r="C2264" s="31"/>
      <c r="D2264" s="32"/>
      <c r="E2264" s="104"/>
      <c r="F2264" s="31"/>
      <c r="G2264" s="31"/>
      <c r="H2264" s="33"/>
      <c r="I2264" s="16"/>
      <c r="J2264" s="34"/>
      <c r="K2264" s="34"/>
      <c r="L2264" s="35"/>
      <c r="M2264" s="36"/>
      <c r="N2264" s="37"/>
      <c r="O2264" s="37"/>
      <c r="P2264" s="37"/>
      <c r="Q2264" s="38"/>
      <c r="R2264" s="38"/>
      <c r="S2264" s="37"/>
      <c r="T2264" s="39"/>
      <c r="U2264" s="39"/>
      <c r="V2264" s="40"/>
      <c r="X2264" t="str">
        <f>IF(('1 - Cover page'!$B$9-M2264)&lt;6,"&lt;=5 Days","&gt;5 Days")</f>
        <v>&lt;=5 Days</v>
      </c>
      <c r="Y2264" t="str">
        <f>IF(('1 - Cover page'!$B$9-M2264)=0,"0", IF(('1 - Cover page'!$B$9-M2264)= 1,"1", IF(('1 - Cover page'!$B$9-M2264)= 2,"2", IF(('1 - Cover page'!$B$9-M2264)= 3,"3", IF(('1 - Cover page'!$B$9-M2264)= 4,"4", IF(('1 - Cover page'!$B$9-M2264)= 5,"5", IF(('1 - Cover page'!$B$9-M2264)= 6,"6", IF(('1 - Cover page'!$B$9-M2264)= 7,"7", IF(('1 - Cover page'!$B$9-M2264)= 8,"8", IF(('1 - Cover page'!$B$9-M2264)= 9,"9", IF(('1 - Cover page'!$B$9-M2264)= 10,"10", IF(('1 - Cover page'!$B$9-M2264)= 11,"11", IF(('1 - Cover page'!$B$9-M2264)= 12,"12", IF(('1 - Cover page'!$B$9-M2264)= 13,"13", IF(('1 - Cover page'!$B$9-M2264)= 14,"14", IF(('1 - Cover page'!$B$9-M2264)= 15,"15",  ""))))))))))))))))</f>
        <v>0</v>
      </c>
      <c r="Z2264" t="str">
        <f>IF(('1 - Cover page'!$B$9-I2264)=0,"0", IF(('1 - Cover page'!$B$9-I2264)= 1,"1", IF(('1 - Cover page'!$B$9-I2264)= 2,"2", IF(('1 - Cover page'!$B$9-I2264)= 3,"3", IF(('1 - Cover page'!$B$9-I2264)= 4,"4", IF(('1 - Cover page'!$B$9-I2264)= 5,"5", IF(('1 - Cover page'!$B$9-I2264)= 6,"6", IF(('1 - Cover page'!$B$9-I2264)= 7,"7", IF(('1 - Cover page'!$B$9-I2264)= 8,"8", IF(('1 - Cover page'!$B$9-I2264)= 9,"9", IF(('1 - Cover page'!$B$9-I2264)= 10,"10", IF(('1 - Cover page'!$B$9-I2264)= 11,"11", IF(('1 - Cover page'!$B$9-I2264)= 12,"12", IF(('1 - Cover page'!$B$9-I2264)= 13,"13", IF(('1 - Cover page'!$B$9-I2264)= 14,"14", IF(('1 - Cover page'!$B$9-I2264)= 15,"15",  ""))))))))))))))))</f>
        <v>0</v>
      </c>
      <c r="AA2264" t="e">
        <f>VLOOKUP(E2264,'Age group'!$A$2:$B$7,2,TRUE)</f>
        <v>#N/A</v>
      </c>
    </row>
    <row r="2265" spans="1:27" ht="12.75" x14ac:dyDescent="0.2">
      <c r="A2265" s="30">
        <v>2262</v>
      </c>
      <c r="B2265" s="31"/>
      <c r="C2265" s="31"/>
      <c r="D2265" s="32"/>
      <c r="E2265" s="104"/>
      <c r="F2265" s="31"/>
      <c r="G2265" s="31"/>
      <c r="H2265" s="33"/>
      <c r="I2265" s="16"/>
      <c r="J2265" s="34"/>
      <c r="K2265" s="34"/>
      <c r="L2265" s="35"/>
      <c r="M2265" s="36"/>
      <c r="N2265" s="37"/>
      <c r="O2265" s="37"/>
      <c r="P2265" s="37"/>
      <c r="Q2265" s="38"/>
      <c r="R2265" s="38"/>
      <c r="S2265" s="37"/>
      <c r="T2265" s="39"/>
      <c r="U2265" s="39"/>
      <c r="V2265" s="40"/>
      <c r="X2265" t="str">
        <f>IF(('1 - Cover page'!$B$9-M2265)&lt;6,"&lt;=5 Days","&gt;5 Days")</f>
        <v>&lt;=5 Days</v>
      </c>
      <c r="Y2265" t="str">
        <f>IF(('1 - Cover page'!$B$9-M2265)=0,"0", IF(('1 - Cover page'!$B$9-M2265)= 1,"1", IF(('1 - Cover page'!$B$9-M2265)= 2,"2", IF(('1 - Cover page'!$B$9-M2265)= 3,"3", IF(('1 - Cover page'!$B$9-M2265)= 4,"4", IF(('1 - Cover page'!$B$9-M2265)= 5,"5", IF(('1 - Cover page'!$B$9-M2265)= 6,"6", IF(('1 - Cover page'!$B$9-M2265)= 7,"7", IF(('1 - Cover page'!$B$9-M2265)= 8,"8", IF(('1 - Cover page'!$B$9-M2265)= 9,"9", IF(('1 - Cover page'!$B$9-M2265)= 10,"10", IF(('1 - Cover page'!$B$9-M2265)= 11,"11", IF(('1 - Cover page'!$B$9-M2265)= 12,"12", IF(('1 - Cover page'!$B$9-M2265)= 13,"13", IF(('1 - Cover page'!$B$9-M2265)= 14,"14", IF(('1 - Cover page'!$B$9-M2265)= 15,"15",  ""))))))))))))))))</f>
        <v>0</v>
      </c>
      <c r="Z2265" t="str">
        <f>IF(('1 - Cover page'!$B$9-I2265)=0,"0", IF(('1 - Cover page'!$B$9-I2265)= 1,"1", IF(('1 - Cover page'!$B$9-I2265)= 2,"2", IF(('1 - Cover page'!$B$9-I2265)= 3,"3", IF(('1 - Cover page'!$B$9-I2265)= 4,"4", IF(('1 - Cover page'!$B$9-I2265)= 5,"5", IF(('1 - Cover page'!$B$9-I2265)= 6,"6", IF(('1 - Cover page'!$B$9-I2265)= 7,"7", IF(('1 - Cover page'!$B$9-I2265)= 8,"8", IF(('1 - Cover page'!$B$9-I2265)= 9,"9", IF(('1 - Cover page'!$B$9-I2265)= 10,"10", IF(('1 - Cover page'!$B$9-I2265)= 11,"11", IF(('1 - Cover page'!$B$9-I2265)= 12,"12", IF(('1 - Cover page'!$B$9-I2265)= 13,"13", IF(('1 - Cover page'!$B$9-I2265)= 14,"14", IF(('1 - Cover page'!$B$9-I2265)= 15,"15",  ""))))))))))))))))</f>
        <v>0</v>
      </c>
      <c r="AA2265" t="e">
        <f>VLOOKUP(E2265,'Age group'!$A$2:$B$7,2,TRUE)</f>
        <v>#N/A</v>
      </c>
    </row>
    <row r="2266" spans="1:27" ht="12.75" x14ac:dyDescent="0.2">
      <c r="A2266" s="30">
        <v>2263</v>
      </c>
      <c r="B2266" s="31"/>
      <c r="C2266" s="31"/>
      <c r="D2266" s="32"/>
      <c r="E2266" s="104"/>
      <c r="F2266" s="31"/>
      <c r="G2266" s="31"/>
      <c r="H2266" s="33"/>
      <c r="I2266" s="16"/>
      <c r="J2266" s="34"/>
      <c r="K2266" s="34"/>
      <c r="L2266" s="35"/>
      <c r="M2266" s="36"/>
      <c r="N2266" s="37"/>
      <c r="O2266" s="37"/>
      <c r="P2266" s="37"/>
      <c r="Q2266" s="38"/>
      <c r="R2266" s="38"/>
      <c r="S2266" s="37"/>
      <c r="T2266" s="39"/>
      <c r="U2266" s="39"/>
      <c r="V2266" s="40"/>
      <c r="X2266" t="str">
        <f>IF(('1 - Cover page'!$B$9-M2266)&lt;6,"&lt;=5 Days","&gt;5 Days")</f>
        <v>&lt;=5 Days</v>
      </c>
      <c r="Y2266" t="str">
        <f>IF(('1 - Cover page'!$B$9-M2266)=0,"0", IF(('1 - Cover page'!$B$9-M2266)= 1,"1", IF(('1 - Cover page'!$B$9-M2266)= 2,"2", IF(('1 - Cover page'!$B$9-M2266)= 3,"3", IF(('1 - Cover page'!$B$9-M2266)= 4,"4", IF(('1 - Cover page'!$B$9-M2266)= 5,"5", IF(('1 - Cover page'!$B$9-M2266)= 6,"6", IF(('1 - Cover page'!$B$9-M2266)= 7,"7", IF(('1 - Cover page'!$B$9-M2266)= 8,"8", IF(('1 - Cover page'!$B$9-M2266)= 9,"9", IF(('1 - Cover page'!$B$9-M2266)= 10,"10", IF(('1 - Cover page'!$B$9-M2266)= 11,"11", IF(('1 - Cover page'!$B$9-M2266)= 12,"12", IF(('1 - Cover page'!$B$9-M2266)= 13,"13", IF(('1 - Cover page'!$B$9-M2266)= 14,"14", IF(('1 - Cover page'!$B$9-M2266)= 15,"15",  ""))))))))))))))))</f>
        <v>0</v>
      </c>
      <c r="Z2266" t="str">
        <f>IF(('1 - Cover page'!$B$9-I2266)=0,"0", IF(('1 - Cover page'!$B$9-I2266)= 1,"1", IF(('1 - Cover page'!$B$9-I2266)= 2,"2", IF(('1 - Cover page'!$B$9-I2266)= 3,"3", IF(('1 - Cover page'!$B$9-I2266)= 4,"4", IF(('1 - Cover page'!$B$9-I2266)= 5,"5", IF(('1 - Cover page'!$B$9-I2266)= 6,"6", IF(('1 - Cover page'!$B$9-I2266)= 7,"7", IF(('1 - Cover page'!$B$9-I2266)= 8,"8", IF(('1 - Cover page'!$B$9-I2266)= 9,"9", IF(('1 - Cover page'!$B$9-I2266)= 10,"10", IF(('1 - Cover page'!$B$9-I2266)= 11,"11", IF(('1 - Cover page'!$B$9-I2266)= 12,"12", IF(('1 - Cover page'!$B$9-I2266)= 13,"13", IF(('1 - Cover page'!$B$9-I2266)= 14,"14", IF(('1 - Cover page'!$B$9-I2266)= 15,"15",  ""))))))))))))))))</f>
        <v>0</v>
      </c>
      <c r="AA2266" t="e">
        <f>VLOOKUP(E2266,'Age group'!$A$2:$B$7,2,TRUE)</f>
        <v>#N/A</v>
      </c>
    </row>
    <row r="2267" spans="1:27" ht="12.75" x14ac:dyDescent="0.2">
      <c r="A2267" s="30">
        <v>2264</v>
      </c>
      <c r="B2267" s="31"/>
      <c r="C2267" s="31"/>
      <c r="D2267" s="32"/>
      <c r="E2267" s="104"/>
      <c r="F2267" s="31"/>
      <c r="G2267" s="31"/>
      <c r="H2267" s="33"/>
      <c r="I2267" s="16"/>
      <c r="J2267" s="34"/>
      <c r="K2267" s="34"/>
      <c r="L2267" s="35"/>
      <c r="M2267" s="36"/>
      <c r="N2267" s="37"/>
      <c r="O2267" s="37"/>
      <c r="P2267" s="37"/>
      <c r="Q2267" s="38"/>
      <c r="R2267" s="38"/>
      <c r="S2267" s="37"/>
      <c r="T2267" s="39"/>
      <c r="U2267" s="39"/>
      <c r="V2267" s="40"/>
      <c r="X2267" t="str">
        <f>IF(('1 - Cover page'!$B$9-M2267)&lt;6,"&lt;=5 Days","&gt;5 Days")</f>
        <v>&lt;=5 Days</v>
      </c>
      <c r="Y2267" t="str">
        <f>IF(('1 - Cover page'!$B$9-M2267)=0,"0", IF(('1 - Cover page'!$B$9-M2267)= 1,"1", IF(('1 - Cover page'!$B$9-M2267)= 2,"2", IF(('1 - Cover page'!$B$9-M2267)= 3,"3", IF(('1 - Cover page'!$B$9-M2267)= 4,"4", IF(('1 - Cover page'!$B$9-M2267)= 5,"5", IF(('1 - Cover page'!$B$9-M2267)= 6,"6", IF(('1 - Cover page'!$B$9-M2267)= 7,"7", IF(('1 - Cover page'!$B$9-M2267)= 8,"8", IF(('1 - Cover page'!$B$9-M2267)= 9,"9", IF(('1 - Cover page'!$B$9-M2267)= 10,"10", IF(('1 - Cover page'!$B$9-M2267)= 11,"11", IF(('1 - Cover page'!$B$9-M2267)= 12,"12", IF(('1 - Cover page'!$B$9-M2267)= 13,"13", IF(('1 - Cover page'!$B$9-M2267)= 14,"14", IF(('1 - Cover page'!$B$9-M2267)= 15,"15",  ""))))))))))))))))</f>
        <v>0</v>
      </c>
      <c r="Z2267" t="str">
        <f>IF(('1 - Cover page'!$B$9-I2267)=0,"0", IF(('1 - Cover page'!$B$9-I2267)= 1,"1", IF(('1 - Cover page'!$B$9-I2267)= 2,"2", IF(('1 - Cover page'!$B$9-I2267)= 3,"3", IF(('1 - Cover page'!$B$9-I2267)= 4,"4", IF(('1 - Cover page'!$B$9-I2267)= 5,"5", IF(('1 - Cover page'!$B$9-I2267)= 6,"6", IF(('1 - Cover page'!$B$9-I2267)= 7,"7", IF(('1 - Cover page'!$B$9-I2267)= 8,"8", IF(('1 - Cover page'!$B$9-I2267)= 9,"9", IF(('1 - Cover page'!$B$9-I2267)= 10,"10", IF(('1 - Cover page'!$B$9-I2267)= 11,"11", IF(('1 - Cover page'!$B$9-I2267)= 12,"12", IF(('1 - Cover page'!$B$9-I2267)= 13,"13", IF(('1 - Cover page'!$B$9-I2267)= 14,"14", IF(('1 - Cover page'!$B$9-I2267)= 15,"15",  ""))))))))))))))))</f>
        <v>0</v>
      </c>
      <c r="AA2267" t="e">
        <f>VLOOKUP(E2267,'Age group'!$A$2:$B$7,2,TRUE)</f>
        <v>#N/A</v>
      </c>
    </row>
    <row r="2268" spans="1:27" ht="12.75" x14ac:dyDescent="0.2">
      <c r="A2268" s="30">
        <v>2265</v>
      </c>
      <c r="B2268" s="31"/>
      <c r="C2268" s="31"/>
      <c r="D2268" s="32"/>
      <c r="E2268" s="104"/>
      <c r="F2268" s="31"/>
      <c r="G2268" s="31"/>
      <c r="H2268" s="33"/>
      <c r="I2268" s="16"/>
      <c r="J2268" s="34"/>
      <c r="K2268" s="34"/>
      <c r="L2268" s="35"/>
      <c r="M2268" s="36"/>
      <c r="N2268" s="37"/>
      <c r="O2268" s="37"/>
      <c r="P2268" s="37"/>
      <c r="Q2268" s="38"/>
      <c r="R2268" s="38"/>
      <c r="S2268" s="37"/>
      <c r="T2268" s="39"/>
      <c r="U2268" s="39"/>
      <c r="V2268" s="40"/>
      <c r="X2268" t="str">
        <f>IF(('1 - Cover page'!$B$9-M2268)&lt;6,"&lt;=5 Days","&gt;5 Days")</f>
        <v>&lt;=5 Days</v>
      </c>
      <c r="Y2268" t="str">
        <f>IF(('1 - Cover page'!$B$9-M2268)=0,"0", IF(('1 - Cover page'!$B$9-M2268)= 1,"1", IF(('1 - Cover page'!$B$9-M2268)= 2,"2", IF(('1 - Cover page'!$B$9-M2268)= 3,"3", IF(('1 - Cover page'!$B$9-M2268)= 4,"4", IF(('1 - Cover page'!$B$9-M2268)= 5,"5", IF(('1 - Cover page'!$B$9-M2268)= 6,"6", IF(('1 - Cover page'!$B$9-M2268)= 7,"7", IF(('1 - Cover page'!$B$9-M2268)= 8,"8", IF(('1 - Cover page'!$B$9-M2268)= 9,"9", IF(('1 - Cover page'!$B$9-M2268)= 10,"10", IF(('1 - Cover page'!$B$9-M2268)= 11,"11", IF(('1 - Cover page'!$B$9-M2268)= 12,"12", IF(('1 - Cover page'!$B$9-M2268)= 13,"13", IF(('1 - Cover page'!$B$9-M2268)= 14,"14", IF(('1 - Cover page'!$B$9-M2268)= 15,"15",  ""))))))))))))))))</f>
        <v>0</v>
      </c>
      <c r="Z2268" t="str">
        <f>IF(('1 - Cover page'!$B$9-I2268)=0,"0", IF(('1 - Cover page'!$B$9-I2268)= 1,"1", IF(('1 - Cover page'!$B$9-I2268)= 2,"2", IF(('1 - Cover page'!$B$9-I2268)= 3,"3", IF(('1 - Cover page'!$B$9-I2268)= 4,"4", IF(('1 - Cover page'!$B$9-I2268)= 5,"5", IF(('1 - Cover page'!$B$9-I2268)= 6,"6", IF(('1 - Cover page'!$B$9-I2268)= 7,"7", IF(('1 - Cover page'!$B$9-I2268)= 8,"8", IF(('1 - Cover page'!$B$9-I2268)= 9,"9", IF(('1 - Cover page'!$B$9-I2268)= 10,"10", IF(('1 - Cover page'!$B$9-I2268)= 11,"11", IF(('1 - Cover page'!$B$9-I2268)= 12,"12", IF(('1 - Cover page'!$B$9-I2268)= 13,"13", IF(('1 - Cover page'!$B$9-I2268)= 14,"14", IF(('1 - Cover page'!$B$9-I2268)= 15,"15",  ""))))))))))))))))</f>
        <v>0</v>
      </c>
      <c r="AA2268" t="e">
        <f>VLOOKUP(E2268,'Age group'!$A$2:$B$7,2,TRUE)</f>
        <v>#N/A</v>
      </c>
    </row>
    <row r="2269" spans="1:27" ht="12.75" x14ac:dyDescent="0.2">
      <c r="A2269" s="30">
        <v>2266</v>
      </c>
      <c r="B2269" s="31"/>
      <c r="C2269" s="31"/>
      <c r="D2269" s="32"/>
      <c r="E2269" s="104"/>
      <c r="F2269" s="31"/>
      <c r="G2269" s="31"/>
      <c r="H2269" s="33"/>
      <c r="I2269" s="16"/>
      <c r="J2269" s="34"/>
      <c r="K2269" s="34"/>
      <c r="L2269" s="35"/>
      <c r="M2269" s="36"/>
      <c r="N2269" s="37"/>
      <c r="O2269" s="37"/>
      <c r="P2269" s="37"/>
      <c r="Q2269" s="38"/>
      <c r="R2269" s="38"/>
      <c r="S2269" s="37"/>
      <c r="T2269" s="39"/>
      <c r="U2269" s="39"/>
      <c r="V2269" s="40"/>
      <c r="X2269" t="str">
        <f>IF(('1 - Cover page'!$B$9-M2269)&lt;6,"&lt;=5 Days","&gt;5 Days")</f>
        <v>&lt;=5 Days</v>
      </c>
      <c r="Y2269" t="str">
        <f>IF(('1 - Cover page'!$B$9-M2269)=0,"0", IF(('1 - Cover page'!$B$9-M2269)= 1,"1", IF(('1 - Cover page'!$B$9-M2269)= 2,"2", IF(('1 - Cover page'!$B$9-M2269)= 3,"3", IF(('1 - Cover page'!$B$9-M2269)= 4,"4", IF(('1 - Cover page'!$B$9-M2269)= 5,"5", IF(('1 - Cover page'!$B$9-M2269)= 6,"6", IF(('1 - Cover page'!$B$9-M2269)= 7,"7", IF(('1 - Cover page'!$B$9-M2269)= 8,"8", IF(('1 - Cover page'!$B$9-M2269)= 9,"9", IF(('1 - Cover page'!$B$9-M2269)= 10,"10", IF(('1 - Cover page'!$B$9-M2269)= 11,"11", IF(('1 - Cover page'!$B$9-M2269)= 12,"12", IF(('1 - Cover page'!$B$9-M2269)= 13,"13", IF(('1 - Cover page'!$B$9-M2269)= 14,"14", IF(('1 - Cover page'!$B$9-M2269)= 15,"15",  ""))))))))))))))))</f>
        <v>0</v>
      </c>
      <c r="Z2269" t="str">
        <f>IF(('1 - Cover page'!$B$9-I2269)=0,"0", IF(('1 - Cover page'!$B$9-I2269)= 1,"1", IF(('1 - Cover page'!$B$9-I2269)= 2,"2", IF(('1 - Cover page'!$B$9-I2269)= 3,"3", IF(('1 - Cover page'!$B$9-I2269)= 4,"4", IF(('1 - Cover page'!$B$9-I2269)= 5,"5", IF(('1 - Cover page'!$B$9-I2269)= 6,"6", IF(('1 - Cover page'!$B$9-I2269)= 7,"7", IF(('1 - Cover page'!$B$9-I2269)= 8,"8", IF(('1 - Cover page'!$B$9-I2269)= 9,"9", IF(('1 - Cover page'!$B$9-I2269)= 10,"10", IF(('1 - Cover page'!$B$9-I2269)= 11,"11", IF(('1 - Cover page'!$B$9-I2269)= 12,"12", IF(('1 - Cover page'!$B$9-I2269)= 13,"13", IF(('1 - Cover page'!$B$9-I2269)= 14,"14", IF(('1 - Cover page'!$B$9-I2269)= 15,"15",  ""))))))))))))))))</f>
        <v>0</v>
      </c>
      <c r="AA2269" t="e">
        <f>VLOOKUP(E2269,'Age group'!$A$2:$B$7,2,TRUE)</f>
        <v>#N/A</v>
      </c>
    </row>
    <row r="2270" spans="1:27" ht="12.75" x14ac:dyDescent="0.2">
      <c r="A2270" s="30">
        <v>2267</v>
      </c>
      <c r="B2270" s="31"/>
      <c r="C2270" s="31"/>
      <c r="D2270" s="32"/>
      <c r="E2270" s="104"/>
      <c r="F2270" s="31"/>
      <c r="G2270" s="31"/>
      <c r="H2270" s="33"/>
      <c r="I2270" s="16"/>
      <c r="J2270" s="34"/>
      <c r="K2270" s="34"/>
      <c r="L2270" s="35"/>
      <c r="M2270" s="36"/>
      <c r="N2270" s="37"/>
      <c r="O2270" s="37"/>
      <c r="P2270" s="37"/>
      <c r="Q2270" s="38"/>
      <c r="R2270" s="38"/>
      <c r="S2270" s="37"/>
      <c r="T2270" s="39"/>
      <c r="U2270" s="39"/>
      <c r="V2270" s="40"/>
      <c r="X2270" t="str">
        <f>IF(('1 - Cover page'!$B$9-M2270)&lt;6,"&lt;=5 Days","&gt;5 Days")</f>
        <v>&lt;=5 Days</v>
      </c>
      <c r="Y2270" t="str">
        <f>IF(('1 - Cover page'!$B$9-M2270)=0,"0", IF(('1 - Cover page'!$B$9-M2270)= 1,"1", IF(('1 - Cover page'!$B$9-M2270)= 2,"2", IF(('1 - Cover page'!$B$9-M2270)= 3,"3", IF(('1 - Cover page'!$B$9-M2270)= 4,"4", IF(('1 - Cover page'!$B$9-M2270)= 5,"5", IF(('1 - Cover page'!$B$9-M2270)= 6,"6", IF(('1 - Cover page'!$B$9-M2270)= 7,"7", IF(('1 - Cover page'!$B$9-M2270)= 8,"8", IF(('1 - Cover page'!$B$9-M2270)= 9,"9", IF(('1 - Cover page'!$B$9-M2270)= 10,"10", IF(('1 - Cover page'!$B$9-M2270)= 11,"11", IF(('1 - Cover page'!$B$9-M2270)= 12,"12", IF(('1 - Cover page'!$B$9-M2270)= 13,"13", IF(('1 - Cover page'!$B$9-M2270)= 14,"14", IF(('1 - Cover page'!$B$9-M2270)= 15,"15",  ""))))))))))))))))</f>
        <v>0</v>
      </c>
      <c r="Z2270" t="str">
        <f>IF(('1 - Cover page'!$B$9-I2270)=0,"0", IF(('1 - Cover page'!$B$9-I2270)= 1,"1", IF(('1 - Cover page'!$B$9-I2270)= 2,"2", IF(('1 - Cover page'!$B$9-I2270)= 3,"3", IF(('1 - Cover page'!$B$9-I2270)= 4,"4", IF(('1 - Cover page'!$B$9-I2270)= 5,"5", IF(('1 - Cover page'!$B$9-I2270)= 6,"6", IF(('1 - Cover page'!$B$9-I2270)= 7,"7", IF(('1 - Cover page'!$B$9-I2270)= 8,"8", IF(('1 - Cover page'!$B$9-I2270)= 9,"9", IF(('1 - Cover page'!$B$9-I2270)= 10,"10", IF(('1 - Cover page'!$B$9-I2270)= 11,"11", IF(('1 - Cover page'!$B$9-I2270)= 12,"12", IF(('1 - Cover page'!$B$9-I2270)= 13,"13", IF(('1 - Cover page'!$B$9-I2270)= 14,"14", IF(('1 - Cover page'!$B$9-I2270)= 15,"15",  ""))))))))))))))))</f>
        <v>0</v>
      </c>
      <c r="AA2270" t="e">
        <f>VLOOKUP(E2270,'Age group'!$A$2:$B$7,2,TRUE)</f>
        <v>#N/A</v>
      </c>
    </row>
    <row r="2271" spans="1:27" ht="12.75" x14ac:dyDescent="0.2">
      <c r="A2271" s="30">
        <v>2268</v>
      </c>
      <c r="B2271" s="31"/>
      <c r="C2271" s="31"/>
      <c r="D2271" s="32"/>
      <c r="E2271" s="104"/>
      <c r="F2271" s="31"/>
      <c r="G2271" s="31"/>
      <c r="H2271" s="33"/>
      <c r="I2271" s="16"/>
      <c r="J2271" s="34"/>
      <c r="K2271" s="34"/>
      <c r="L2271" s="35"/>
      <c r="M2271" s="36"/>
      <c r="N2271" s="37"/>
      <c r="O2271" s="37"/>
      <c r="P2271" s="37"/>
      <c r="Q2271" s="38"/>
      <c r="R2271" s="38"/>
      <c r="S2271" s="37"/>
      <c r="T2271" s="39"/>
      <c r="U2271" s="39"/>
      <c r="V2271" s="40"/>
      <c r="X2271" t="str">
        <f>IF(('1 - Cover page'!$B$9-M2271)&lt;6,"&lt;=5 Days","&gt;5 Days")</f>
        <v>&lt;=5 Days</v>
      </c>
      <c r="Y2271" t="str">
        <f>IF(('1 - Cover page'!$B$9-M2271)=0,"0", IF(('1 - Cover page'!$B$9-M2271)= 1,"1", IF(('1 - Cover page'!$B$9-M2271)= 2,"2", IF(('1 - Cover page'!$B$9-M2271)= 3,"3", IF(('1 - Cover page'!$B$9-M2271)= 4,"4", IF(('1 - Cover page'!$B$9-M2271)= 5,"5", IF(('1 - Cover page'!$B$9-M2271)= 6,"6", IF(('1 - Cover page'!$B$9-M2271)= 7,"7", IF(('1 - Cover page'!$B$9-M2271)= 8,"8", IF(('1 - Cover page'!$B$9-M2271)= 9,"9", IF(('1 - Cover page'!$B$9-M2271)= 10,"10", IF(('1 - Cover page'!$B$9-M2271)= 11,"11", IF(('1 - Cover page'!$B$9-M2271)= 12,"12", IF(('1 - Cover page'!$B$9-M2271)= 13,"13", IF(('1 - Cover page'!$B$9-M2271)= 14,"14", IF(('1 - Cover page'!$B$9-M2271)= 15,"15",  ""))))))))))))))))</f>
        <v>0</v>
      </c>
      <c r="Z2271" t="str">
        <f>IF(('1 - Cover page'!$B$9-I2271)=0,"0", IF(('1 - Cover page'!$B$9-I2271)= 1,"1", IF(('1 - Cover page'!$B$9-I2271)= 2,"2", IF(('1 - Cover page'!$B$9-I2271)= 3,"3", IF(('1 - Cover page'!$B$9-I2271)= 4,"4", IF(('1 - Cover page'!$B$9-I2271)= 5,"5", IF(('1 - Cover page'!$B$9-I2271)= 6,"6", IF(('1 - Cover page'!$B$9-I2271)= 7,"7", IF(('1 - Cover page'!$B$9-I2271)= 8,"8", IF(('1 - Cover page'!$B$9-I2271)= 9,"9", IF(('1 - Cover page'!$B$9-I2271)= 10,"10", IF(('1 - Cover page'!$B$9-I2271)= 11,"11", IF(('1 - Cover page'!$B$9-I2271)= 12,"12", IF(('1 - Cover page'!$B$9-I2271)= 13,"13", IF(('1 - Cover page'!$B$9-I2271)= 14,"14", IF(('1 - Cover page'!$B$9-I2271)= 15,"15",  ""))))))))))))))))</f>
        <v>0</v>
      </c>
      <c r="AA2271" t="e">
        <f>VLOOKUP(E2271,'Age group'!$A$2:$B$7,2,TRUE)</f>
        <v>#N/A</v>
      </c>
    </row>
    <row r="2272" spans="1:27" ht="12.75" x14ac:dyDescent="0.2">
      <c r="A2272" s="30">
        <v>2269</v>
      </c>
      <c r="B2272" s="31"/>
      <c r="C2272" s="31"/>
      <c r="D2272" s="32"/>
      <c r="E2272" s="104"/>
      <c r="F2272" s="31"/>
      <c r="G2272" s="31"/>
      <c r="H2272" s="33"/>
      <c r="I2272" s="16"/>
      <c r="J2272" s="34"/>
      <c r="K2272" s="34"/>
      <c r="L2272" s="35"/>
      <c r="M2272" s="36"/>
      <c r="N2272" s="37"/>
      <c r="O2272" s="37"/>
      <c r="P2272" s="37"/>
      <c r="Q2272" s="38"/>
      <c r="R2272" s="38"/>
      <c r="S2272" s="37"/>
      <c r="T2272" s="39"/>
      <c r="U2272" s="39"/>
      <c r="V2272" s="40"/>
      <c r="X2272" t="str">
        <f>IF(('1 - Cover page'!$B$9-M2272)&lt;6,"&lt;=5 Days","&gt;5 Days")</f>
        <v>&lt;=5 Days</v>
      </c>
      <c r="Y2272" t="str">
        <f>IF(('1 - Cover page'!$B$9-M2272)=0,"0", IF(('1 - Cover page'!$B$9-M2272)= 1,"1", IF(('1 - Cover page'!$B$9-M2272)= 2,"2", IF(('1 - Cover page'!$B$9-M2272)= 3,"3", IF(('1 - Cover page'!$B$9-M2272)= 4,"4", IF(('1 - Cover page'!$B$9-M2272)= 5,"5", IF(('1 - Cover page'!$B$9-M2272)= 6,"6", IF(('1 - Cover page'!$B$9-M2272)= 7,"7", IF(('1 - Cover page'!$B$9-M2272)= 8,"8", IF(('1 - Cover page'!$B$9-M2272)= 9,"9", IF(('1 - Cover page'!$B$9-M2272)= 10,"10", IF(('1 - Cover page'!$B$9-M2272)= 11,"11", IF(('1 - Cover page'!$B$9-M2272)= 12,"12", IF(('1 - Cover page'!$B$9-M2272)= 13,"13", IF(('1 - Cover page'!$B$9-M2272)= 14,"14", IF(('1 - Cover page'!$B$9-M2272)= 15,"15",  ""))))))))))))))))</f>
        <v>0</v>
      </c>
      <c r="Z2272" t="str">
        <f>IF(('1 - Cover page'!$B$9-I2272)=0,"0", IF(('1 - Cover page'!$B$9-I2272)= 1,"1", IF(('1 - Cover page'!$B$9-I2272)= 2,"2", IF(('1 - Cover page'!$B$9-I2272)= 3,"3", IF(('1 - Cover page'!$B$9-I2272)= 4,"4", IF(('1 - Cover page'!$B$9-I2272)= 5,"5", IF(('1 - Cover page'!$B$9-I2272)= 6,"6", IF(('1 - Cover page'!$B$9-I2272)= 7,"7", IF(('1 - Cover page'!$B$9-I2272)= 8,"8", IF(('1 - Cover page'!$B$9-I2272)= 9,"9", IF(('1 - Cover page'!$B$9-I2272)= 10,"10", IF(('1 - Cover page'!$B$9-I2272)= 11,"11", IF(('1 - Cover page'!$B$9-I2272)= 12,"12", IF(('1 - Cover page'!$B$9-I2272)= 13,"13", IF(('1 - Cover page'!$B$9-I2272)= 14,"14", IF(('1 - Cover page'!$B$9-I2272)= 15,"15",  ""))))))))))))))))</f>
        <v>0</v>
      </c>
      <c r="AA2272" t="e">
        <f>VLOOKUP(E2272,'Age group'!$A$2:$B$7,2,TRUE)</f>
        <v>#N/A</v>
      </c>
    </row>
    <row r="2273" spans="1:27" ht="12.75" x14ac:dyDescent="0.2">
      <c r="A2273" s="30">
        <v>2270</v>
      </c>
      <c r="B2273" s="31"/>
      <c r="C2273" s="31"/>
      <c r="D2273" s="32"/>
      <c r="E2273" s="104"/>
      <c r="F2273" s="31"/>
      <c r="G2273" s="31"/>
      <c r="H2273" s="33"/>
      <c r="I2273" s="16"/>
      <c r="J2273" s="34"/>
      <c r="K2273" s="34"/>
      <c r="L2273" s="35"/>
      <c r="M2273" s="36"/>
      <c r="N2273" s="37"/>
      <c r="O2273" s="37"/>
      <c r="P2273" s="37"/>
      <c r="Q2273" s="38"/>
      <c r="R2273" s="38"/>
      <c r="S2273" s="37"/>
      <c r="T2273" s="39"/>
      <c r="U2273" s="39"/>
      <c r="V2273" s="40"/>
      <c r="X2273" t="str">
        <f>IF(('1 - Cover page'!$B$9-M2273)&lt;6,"&lt;=5 Days","&gt;5 Days")</f>
        <v>&lt;=5 Days</v>
      </c>
      <c r="Y2273" t="str">
        <f>IF(('1 - Cover page'!$B$9-M2273)=0,"0", IF(('1 - Cover page'!$B$9-M2273)= 1,"1", IF(('1 - Cover page'!$B$9-M2273)= 2,"2", IF(('1 - Cover page'!$B$9-M2273)= 3,"3", IF(('1 - Cover page'!$B$9-M2273)= 4,"4", IF(('1 - Cover page'!$B$9-M2273)= 5,"5", IF(('1 - Cover page'!$B$9-M2273)= 6,"6", IF(('1 - Cover page'!$B$9-M2273)= 7,"7", IF(('1 - Cover page'!$B$9-M2273)= 8,"8", IF(('1 - Cover page'!$B$9-M2273)= 9,"9", IF(('1 - Cover page'!$B$9-M2273)= 10,"10", IF(('1 - Cover page'!$B$9-M2273)= 11,"11", IF(('1 - Cover page'!$B$9-M2273)= 12,"12", IF(('1 - Cover page'!$B$9-M2273)= 13,"13", IF(('1 - Cover page'!$B$9-M2273)= 14,"14", IF(('1 - Cover page'!$B$9-M2273)= 15,"15",  ""))))))))))))))))</f>
        <v>0</v>
      </c>
      <c r="Z2273" t="str">
        <f>IF(('1 - Cover page'!$B$9-I2273)=0,"0", IF(('1 - Cover page'!$B$9-I2273)= 1,"1", IF(('1 - Cover page'!$B$9-I2273)= 2,"2", IF(('1 - Cover page'!$B$9-I2273)= 3,"3", IF(('1 - Cover page'!$B$9-I2273)= 4,"4", IF(('1 - Cover page'!$B$9-I2273)= 5,"5", IF(('1 - Cover page'!$B$9-I2273)= 6,"6", IF(('1 - Cover page'!$B$9-I2273)= 7,"7", IF(('1 - Cover page'!$B$9-I2273)= 8,"8", IF(('1 - Cover page'!$B$9-I2273)= 9,"9", IF(('1 - Cover page'!$B$9-I2273)= 10,"10", IF(('1 - Cover page'!$B$9-I2273)= 11,"11", IF(('1 - Cover page'!$B$9-I2273)= 12,"12", IF(('1 - Cover page'!$B$9-I2273)= 13,"13", IF(('1 - Cover page'!$B$9-I2273)= 14,"14", IF(('1 - Cover page'!$B$9-I2273)= 15,"15",  ""))))))))))))))))</f>
        <v>0</v>
      </c>
      <c r="AA2273" t="e">
        <f>VLOOKUP(E2273,'Age group'!$A$2:$B$7,2,TRUE)</f>
        <v>#N/A</v>
      </c>
    </row>
    <row r="2274" spans="1:27" ht="12.75" x14ac:dyDescent="0.2">
      <c r="A2274" s="30">
        <v>2271</v>
      </c>
      <c r="B2274" s="31"/>
      <c r="C2274" s="31"/>
      <c r="D2274" s="32"/>
      <c r="E2274" s="104"/>
      <c r="F2274" s="31"/>
      <c r="G2274" s="31"/>
      <c r="H2274" s="33"/>
      <c r="I2274" s="16"/>
      <c r="J2274" s="34"/>
      <c r="K2274" s="34"/>
      <c r="L2274" s="35"/>
      <c r="M2274" s="36"/>
      <c r="N2274" s="37"/>
      <c r="O2274" s="37"/>
      <c r="P2274" s="37"/>
      <c r="Q2274" s="38"/>
      <c r="R2274" s="38"/>
      <c r="S2274" s="37"/>
      <c r="T2274" s="39"/>
      <c r="U2274" s="39"/>
      <c r="V2274" s="40"/>
      <c r="X2274" t="str">
        <f>IF(('1 - Cover page'!$B$9-M2274)&lt;6,"&lt;=5 Days","&gt;5 Days")</f>
        <v>&lt;=5 Days</v>
      </c>
      <c r="Y2274" t="str">
        <f>IF(('1 - Cover page'!$B$9-M2274)=0,"0", IF(('1 - Cover page'!$B$9-M2274)= 1,"1", IF(('1 - Cover page'!$B$9-M2274)= 2,"2", IF(('1 - Cover page'!$B$9-M2274)= 3,"3", IF(('1 - Cover page'!$B$9-M2274)= 4,"4", IF(('1 - Cover page'!$B$9-M2274)= 5,"5", IF(('1 - Cover page'!$B$9-M2274)= 6,"6", IF(('1 - Cover page'!$B$9-M2274)= 7,"7", IF(('1 - Cover page'!$B$9-M2274)= 8,"8", IF(('1 - Cover page'!$B$9-M2274)= 9,"9", IF(('1 - Cover page'!$B$9-M2274)= 10,"10", IF(('1 - Cover page'!$B$9-M2274)= 11,"11", IF(('1 - Cover page'!$B$9-M2274)= 12,"12", IF(('1 - Cover page'!$B$9-M2274)= 13,"13", IF(('1 - Cover page'!$B$9-M2274)= 14,"14", IF(('1 - Cover page'!$B$9-M2274)= 15,"15",  ""))))))))))))))))</f>
        <v>0</v>
      </c>
      <c r="Z2274" t="str">
        <f>IF(('1 - Cover page'!$B$9-I2274)=0,"0", IF(('1 - Cover page'!$B$9-I2274)= 1,"1", IF(('1 - Cover page'!$B$9-I2274)= 2,"2", IF(('1 - Cover page'!$B$9-I2274)= 3,"3", IF(('1 - Cover page'!$B$9-I2274)= 4,"4", IF(('1 - Cover page'!$B$9-I2274)= 5,"5", IF(('1 - Cover page'!$B$9-I2274)= 6,"6", IF(('1 - Cover page'!$B$9-I2274)= 7,"7", IF(('1 - Cover page'!$B$9-I2274)= 8,"8", IF(('1 - Cover page'!$B$9-I2274)= 9,"9", IF(('1 - Cover page'!$B$9-I2274)= 10,"10", IF(('1 - Cover page'!$B$9-I2274)= 11,"11", IF(('1 - Cover page'!$B$9-I2274)= 12,"12", IF(('1 - Cover page'!$B$9-I2274)= 13,"13", IF(('1 - Cover page'!$B$9-I2274)= 14,"14", IF(('1 - Cover page'!$B$9-I2274)= 15,"15",  ""))))))))))))))))</f>
        <v>0</v>
      </c>
      <c r="AA2274" t="e">
        <f>VLOOKUP(E2274,'Age group'!$A$2:$B$7,2,TRUE)</f>
        <v>#N/A</v>
      </c>
    </row>
    <row r="2275" spans="1:27" ht="12.75" x14ac:dyDescent="0.2">
      <c r="A2275" s="30">
        <v>2272</v>
      </c>
      <c r="B2275" s="31"/>
      <c r="C2275" s="31"/>
      <c r="D2275" s="32"/>
      <c r="E2275" s="104"/>
      <c r="F2275" s="31"/>
      <c r="G2275" s="31"/>
      <c r="H2275" s="33"/>
      <c r="I2275" s="16"/>
      <c r="J2275" s="34"/>
      <c r="K2275" s="34"/>
      <c r="L2275" s="35"/>
      <c r="M2275" s="36"/>
      <c r="N2275" s="37"/>
      <c r="O2275" s="37"/>
      <c r="P2275" s="37"/>
      <c r="Q2275" s="38"/>
      <c r="R2275" s="38"/>
      <c r="S2275" s="37"/>
      <c r="T2275" s="39"/>
      <c r="U2275" s="39"/>
      <c r="V2275" s="40"/>
      <c r="X2275" t="str">
        <f>IF(('1 - Cover page'!$B$9-M2275)&lt;6,"&lt;=5 Days","&gt;5 Days")</f>
        <v>&lt;=5 Days</v>
      </c>
      <c r="Y2275" t="str">
        <f>IF(('1 - Cover page'!$B$9-M2275)=0,"0", IF(('1 - Cover page'!$B$9-M2275)= 1,"1", IF(('1 - Cover page'!$B$9-M2275)= 2,"2", IF(('1 - Cover page'!$B$9-M2275)= 3,"3", IF(('1 - Cover page'!$B$9-M2275)= 4,"4", IF(('1 - Cover page'!$B$9-M2275)= 5,"5", IF(('1 - Cover page'!$B$9-M2275)= 6,"6", IF(('1 - Cover page'!$B$9-M2275)= 7,"7", IF(('1 - Cover page'!$B$9-M2275)= 8,"8", IF(('1 - Cover page'!$B$9-M2275)= 9,"9", IF(('1 - Cover page'!$B$9-M2275)= 10,"10", IF(('1 - Cover page'!$B$9-M2275)= 11,"11", IF(('1 - Cover page'!$B$9-M2275)= 12,"12", IF(('1 - Cover page'!$B$9-M2275)= 13,"13", IF(('1 - Cover page'!$B$9-M2275)= 14,"14", IF(('1 - Cover page'!$B$9-M2275)= 15,"15",  ""))))))))))))))))</f>
        <v>0</v>
      </c>
      <c r="Z2275" t="str">
        <f>IF(('1 - Cover page'!$B$9-I2275)=0,"0", IF(('1 - Cover page'!$B$9-I2275)= 1,"1", IF(('1 - Cover page'!$B$9-I2275)= 2,"2", IF(('1 - Cover page'!$B$9-I2275)= 3,"3", IF(('1 - Cover page'!$B$9-I2275)= 4,"4", IF(('1 - Cover page'!$B$9-I2275)= 5,"5", IF(('1 - Cover page'!$B$9-I2275)= 6,"6", IF(('1 - Cover page'!$B$9-I2275)= 7,"7", IF(('1 - Cover page'!$B$9-I2275)= 8,"8", IF(('1 - Cover page'!$B$9-I2275)= 9,"9", IF(('1 - Cover page'!$B$9-I2275)= 10,"10", IF(('1 - Cover page'!$B$9-I2275)= 11,"11", IF(('1 - Cover page'!$B$9-I2275)= 12,"12", IF(('1 - Cover page'!$B$9-I2275)= 13,"13", IF(('1 - Cover page'!$B$9-I2275)= 14,"14", IF(('1 - Cover page'!$B$9-I2275)= 15,"15",  ""))))))))))))))))</f>
        <v>0</v>
      </c>
      <c r="AA2275" t="e">
        <f>VLOOKUP(E2275,'Age group'!$A$2:$B$7,2,TRUE)</f>
        <v>#N/A</v>
      </c>
    </row>
    <row r="2276" spans="1:27" ht="12.75" x14ac:dyDescent="0.2">
      <c r="A2276" s="30">
        <v>2273</v>
      </c>
      <c r="B2276" s="31"/>
      <c r="C2276" s="31"/>
      <c r="D2276" s="32"/>
      <c r="E2276" s="104"/>
      <c r="F2276" s="31"/>
      <c r="G2276" s="31"/>
      <c r="H2276" s="33"/>
      <c r="I2276" s="16"/>
      <c r="J2276" s="34"/>
      <c r="K2276" s="34"/>
      <c r="L2276" s="35"/>
      <c r="M2276" s="36"/>
      <c r="N2276" s="37"/>
      <c r="O2276" s="37"/>
      <c r="P2276" s="37"/>
      <c r="Q2276" s="38"/>
      <c r="R2276" s="38"/>
      <c r="S2276" s="37"/>
      <c r="T2276" s="39"/>
      <c r="U2276" s="39"/>
      <c r="V2276" s="40"/>
      <c r="X2276" t="str">
        <f>IF(('1 - Cover page'!$B$9-M2276)&lt;6,"&lt;=5 Days","&gt;5 Days")</f>
        <v>&lt;=5 Days</v>
      </c>
      <c r="Y2276" t="str">
        <f>IF(('1 - Cover page'!$B$9-M2276)=0,"0", IF(('1 - Cover page'!$B$9-M2276)= 1,"1", IF(('1 - Cover page'!$B$9-M2276)= 2,"2", IF(('1 - Cover page'!$B$9-M2276)= 3,"3", IF(('1 - Cover page'!$B$9-M2276)= 4,"4", IF(('1 - Cover page'!$B$9-M2276)= 5,"5", IF(('1 - Cover page'!$B$9-M2276)= 6,"6", IF(('1 - Cover page'!$B$9-M2276)= 7,"7", IF(('1 - Cover page'!$B$9-M2276)= 8,"8", IF(('1 - Cover page'!$B$9-M2276)= 9,"9", IF(('1 - Cover page'!$B$9-M2276)= 10,"10", IF(('1 - Cover page'!$B$9-M2276)= 11,"11", IF(('1 - Cover page'!$B$9-M2276)= 12,"12", IF(('1 - Cover page'!$B$9-M2276)= 13,"13", IF(('1 - Cover page'!$B$9-M2276)= 14,"14", IF(('1 - Cover page'!$B$9-M2276)= 15,"15",  ""))))))))))))))))</f>
        <v>0</v>
      </c>
      <c r="Z2276" t="str">
        <f>IF(('1 - Cover page'!$B$9-I2276)=0,"0", IF(('1 - Cover page'!$B$9-I2276)= 1,"1", IF(('1 - Cover page'!$B$9-I2276)= 2,"2", IF(('1 - Cover page'!$B$9-I2276)= 3,"3", IF(('1 - Cover page'!$B$9-I2276)= 4,"4", IF(('1 - Cover page'!$B$9-I2276)= 5,"5", IF(('1 - Cover page'!$B$9-I2276)= 6,"6", IF(('1 - Cover page'!$B$9-I2276)= 7,"7", IF(('1 - Cover page'!$B$9-I2276)= 8,"8", IF(('1 - Cover page'!$B$9-I2276)= 9,"9", IF(('1 - Cover page'!$B$9-I2276)= 10,"10", IF(('1 - Cover page'!$B$9-I2276)= 11,"11", IF(('1 - Cover page'!$B$9-I2276)= 12,"12", IF(('1 - Cover page'!$B$9-I2276)= 13,"13", IF(('1 - Cover page'!$B$9-I2276)= 14,"14", IF(('1 - Cover page'!$B$9-I2276)= 15,"15",  ""))))))))))))))))</f>
        <v>0</v>
      </c>
      <c r="AA2276" t="e">
        <f>VLOOKUP(E2276,'Age group'!$A$2:$B$7,2,TRUE)</f>
        <v>#N/A</v>
      </c>
    </row>
    <row r="2277" spans="1:27" ht="12.75" x14ac:dyDescent="0.2">
      <c r="A2277" s="30">
        <v>2274</v>
      </c>
      <c r="B2277" s="31"/>
      <c r="C2277" s="31"/>
      <c r="D2277" s="32"/>
      <c r="E2277" s="104"/>
      <c r="F2277" s="31"/>
      <c r="G2277" s="31"/>
      <c r="H2277" s="33"/>
      <c r="I2277" s="16"/>
      <c r="J2277" s="34"/>
      <c r="K2277" s="34"/>
      <c r="L2277" s="35"/>
      <c r="M2277" s="36"/>
      <c r="N2277" s="37"/>
      <c r="O2277" s="37"/>
      <c r="P2277" s="37"/>
      <c r="Q2277" s="38"/>
      <c r="R2277" s="38"/>
      <c r="S2277" s="37"/>
      <c r="T2277" s="39"/>
      <c r="U2277" s="39"/>
      <c r="V2277" s="40"/>
      <c r="X2277" t="str">
        <f>IF(('1 - Cover page'!$B$9-M2277)&lt;6,"&lt;=5 Days","&gt;5 Days")</f>
        <v>&lt;=5 Days</v>
      </c>
      <c r="Y2277" t="str">
        <f>IF(('1 - Cover page'!$B$9-M2277)=0,"0", IF(('1 - Cover page'!$B$9-M2277)= 1,"1", IF(('1 - Cover page'!$B$9-M2277)= 2,"2", IF(('1 - Cover page'!$B$9-M2277)= 3,"3", IF(('1 - Cover page'!$B$9-M2277)= 4,"4", IF(('1 - Cover page'!$B$9-M2277)= 5,"5", IF(('1 - Cover page'!$B$9-M2277)= 6,"6", IF(('1 - Cover page'!$B$9-M2277)= 7,"7", IF(('1 - Cover page'!$B$9-M2277)= 8,"8", IF(('1 - Cover page'!$B$9-M2277)= 9,"9", IF(('1 - Cover page'!$B$9-M2277)= 10,"10", IF(('1 - Cover page'!$B$9-M2277)= 11,"11", IF(('1 - Cover page'!$B$9-M2277)= 12,"12", IF(('1 - Cover page'!$B$9-M2277)= 13,"13", IF(('1 - Cover page'!$B$9-M2277)= 14,"14", IF(('1 - Cover page'!$B$9-M2277)= 15,"15",  ""))))))))))))))))</f>
        <v>0</v>
      </c>
      <c r="Z2277" t="str">
        <f>IF(('1 - Cover page'!$B$9-I2277)=0,"0", IF(('1 - Cover page'!$B$9-I2277)= 1,"1", IF(('1 - Cover page'!$B$9-I2277)= 2,"2", IF(('1 - Cover page'!$B$9-I2277)= 3,"3", IF(('1 - Cover page'!$B$9-I2277)= 4,"4", IF(('1 - Cover page'!$B$9-I2277)= 5,"5", IF(('1 - Cover page'!$B$9-I2277)= 6,"6", IF(('1 - Cover page'!$B$9-I2277)= 7,"7", IF(('1 - Cover page'!$B$9-I2277)= 8,"8", IF(('1 - Cover page'!$B$9-I2277)= 9,"9", IF(('1 - Cover page'!$B$9-I2277)= 10,"10", IF(('1 - Cover page'!$B$9-I2277)= 11,"11", IF(('1 - Cover page'!$B$9-I2277)= 12,"12", IF(('1 - Cover page'!$B$9-I2277)= 13,"13", IF(('1 - Cover page'!$B$9-I2277)= 14,"14", IF(('1 - Cover page'!$B$9-I2277)= 15,"15",  ""))))))))))))))))</f>
        <v>0</v>
      </c>
      <c r="AA2277" t="e">
        <f>VLOOKUP(E2277,'Age group'!$A$2:$B$7,2,TRUE)</f>
        <v>#N/A</v>
      </c>
    </row>
    <row r="2278" spans="1:27" ht="12.75" x14ac:dyDescent="0.2">
      <c r="A2278" s="30">
        <v>2275</v>
      </c>
      <c r="B2278" s="31"/>
      <c r="C2278" s="31"/>
      <c r="D2278" s="32"/>
      <c r="E2278" s="104"/>
      <c r="F2278" s="31"/>
      <c r="G2278" s="31"/>
      <c r="H2278" s="33"/>
      <c r="I2278" s="16"/>
      <c r="J2278" s="34"/>
      <c r="K2278" s="34"/>
      <c r="L2278" s="35"/>
      <c r="M2278" s="36"/>
      <c r="N2278" s="37"/>
      <c r="O2278" s="37"/>
      <c r="P2278" s="37"/>
      <c r="Q2278" s="38"/>
      <c r="R2278" s="38"/>
      <c r="S2278" s="37"/>
      <c r="T2278" s="39"/>
      <c r="U2278" s="39"/>
      <c r="V2278" s="40"/>
      <c r="X2278" t="str">
        <f>IF(('1 - Cover page'!$B$9-M2278)&lt;6,"&lt;=5 Days","&gt;5 Days")</f>
        <v>&lt;=5 Days</v>
      </c>
      <c r="Y2278" t="str">
        <f>IF(('1 - Cover page'!$B$9-M2278)=0,"0", IF(('1 - Cover page'!$B$9-M2278)= 1,"1", IF(('1 - Cover page'!$B$9-M2278)= 2,"2", IF(('1 - Cover page'!$B$9-M2278)= 3,"3", IF(('1 - Cover page'!$B$9-M2278)= 4,"4", IF(('1 - Cover page'!$B$9-M2278)= 5,"5", IF(('1 - Cover page'!$B$9-M2278)= 6,"6", IF(('1 - Cover page'!$B$9-M2278)= 7,"7", IF(('1 - Cover page'!$B$9-M2278)= 8,"8", IF(('1 - Cover page'!$B$9-M2278)= 9,"9", IF(('1 - Cover page'!$B$9-M2278)= 10,"10", IF(('1 - Cover page'!$B$9-M2278)= 11,"11", IF(('1 - Cover page'!$B$9-M2278)= 12,"12", IF(('1 - Cover page'!$B$9-M2278)= 13,"13", IF(('1 - Cover page'!$B$9-M2278)= 14,"14", IF(('1 - Cover page'!$B$9-M2278)= 15,"15",  ""))))))))))))))))</f>
        <v>0</v>
      </c>
      <c r="Z2278" t="str">
        <f>IF(('1 - Cover page'!$B$9-I2278)=0,"0", IF(('1 - Cover page'!$B$9-I2278)= 1,"1", IF(('1 - Cover page'!$B$9-I2278)= 2,"2", IF(('1 - Cover page'!$B$9-I2278)= 3,"3", IF(('1 - Cover page'!$B$9-I2278)= 4,"4", IF(('1 - Cover page'!$B$9-I2278)= 5,"5", IF(('1 - Cover page'!$B$9-I2278)= 6,"6", IF(('1 - Cover page'!$B$9-I2278)= 7,"7", IF(('1 - Cover page'!$B$9-I2278)= 8,"8", IF(('1 - Cover page'!$B$9-I2278)= 9,"9", IF(('1 - Cover page'!$B$9-I2278)= 10,"10", IF(('1 - Cover page'!$B$9-I2278)= 11,"11", IF(('1 - Cover page'!$B$9-I2278)= 12,"12", IF(('1 - Cover page'!$B$9-I2278)= 13,"13", IF(('1 - Cover page'!$B$9-I2278)= 14,"14", IF(('1 - Cover page'!$B$9-I2278)= 15,"15",  ""))))))))))))))))</f>
        <v>0</v>
      </c>
      <c r="AA2278" t="e">
        <f>VLOOKUP(E2278,'Age group'!$A$2:$B$7,2,TRUE)</f>
        <v>#N/A</v>
      </c>
    </row>
    <row r="2279" spans="1:27" ht="12.75" x14ac:dyDescent="0.2">
      <c r="A2279" s="30">
        <v>2276</v>
      </c>
      <c r="B2279" s="31"/>
      <c r="C2279" s="31"/>
      <c r="D2279" s="32"/>
      <c r="E2279" s="104"/>
      <c r="F2279" s="31"/>
      <c r="G2279" s="31"/>
      <c r="H2279" s="33"/>
      <c r="I2279" s="16"/>
      <c r="J2279" s="34"/>
      <c r="K2279" s="34"/>
      <c r="L2279" s="35"/>
      <c r="M2279" s="36"/>
      <c r="N2279" s="37"/>
      <c r="O2279" s="37"/>
      <c r="P2279" s="37"/>
      <c r="Q2279" s="38"/>
      <c r="R2279" s="38"/>
      <c r="S2279" s="37"/>
      <c r="T2279" s="39"/>
      <c r="U2279" s="39"/>
      <c r="V2279" s="40"/>
      <c r="X2279" t="str">
        <f>IF(('1 - Cover page'!$B$9-M2279)&lt;6,"&lt;=5 Days","&gt;5 Days")</f>
        <v>&lt;=5 Days</v>
      </c>
      <c r="Y2279" t="str">
        <f>IF(('1 - Cover page'!$B$9-M2279)=0,"0", IF(('1 - Cover page'!$B$9-M2279)= 1,"1", IF(('1 - Cover page'!$B$9-M2279)= 2,"2", IF(('1 - Cover page'!$B$9-M2279)= 3,"3", IF(('1 - Cover page'!$B$9-M2279)= 4,"4", IF(('1 - Cover page'!$B$9-M2279)= 5,"5", IF(('1 - Cover page'!$B$9-M2279)= 6,"6", IF(('1 - Cover page'!$B$9-M2279)= 7,"7", IF(('1 - Cover page'!$B$9-M2279)= 8,"8", IF(('1 - Cover page'!$B$9-M2279)= 9,"9", IF(('1 - Cover page'!$B$9-M2279)= 10,"10", IF(('1 - Cover page'!$B$9-M2279)= 11,"11", IF(('1 - Cover page'!$B$9-M2279)= 12,"12", IF(('1 - Cover page'!$B$9-M2279)= 13,"13", IF(('1 - Cover page'!$B$9-M2279)= 14,"14", IF(('1 - Cover page'!$B$9-M2279)= 15,"15",  ""))))))))))))))))</f>
        <v>0</v>
      </c>
      <c r="Z2279" t="str">
        <f>IF(('1 - Cover page'!$B$9-I2279)=0,"0", IF(('1 - Cover page'!$B$9-I2279)= 1,"1", IF(('1 - Cover page'!$B$9-I2279)= 2,"2", IF(('1 - Cover page'!$B$9-I2279)= 3,"3", IF(('1 - Cover page'!$B$9-I2279)= 4,"4", IF(('1 - Cover page'!$B$9-I2279)= 5,"5", IF(('1 - Cover page'!$B$9-I2279)= 6,"6", IF(('1 - Cover page'!$B$9-I2279)= 7,"7", IF(('1 - Cover page'!$B$9-I2279)= 8,"8", IF(('1 - Cover page'!$B$9-I2279)= 9,"9", IF(('1 - Cover page'!$B$9-I2279)= 10,"10", IF(('1 - Cover page'!$B$9-I2279)= 11,"11", IF(('1 - Cover page'!$B$9-I2279)= 12,"12", IF(('1 - Cover page'!$B$9-I2279)= 13,"13", IF(('1 - Cover page'!$B$9-I2279)= 14,"14", IF(('1 - Cover page'!$B$9-I2279)= 15,"15",  ""))))))))))))))))</f>
        <v>0</v>
      </c>
      <c r="AA2279" t="e">
        <f>VLOOKUP(E2279,'Age group'!$A$2:$B$7,2,TRUE)</f>
        <v>#N/A</v>
      </c>
    </row>
    <row r="2280" spans="1:27" ht="12.75" x14ac:dyDescent="0.2">
      <c r="A2280" s="30">
        <v>2277</v>
      </c>
      <c r="B2280" s="31"/>
      <c r="C2280" s="31"/>
      <c r="D2280" s="32"/>
      <c r="E2280" s="104"/>
      <c r="F2280" s="31"/>
      <c r="G2280" s="31"/>
      <c r="H2280" s="33"/>
      <c r="I2280" s="16"/>
      <c r="J2280" s="34"/>
      <c r="K2280" s="34"/>
      <c r="L2280" s="35"/>
      <c r="M2280" s="36"/>
      <c r="N2280" s="37"/>
      <c r="O2280" s="37"/>
      <c r="P2280" s="37"/>
      <c r="Q2280" s="38"/>
      <c r="R2280" s="38"/>
      <c r="S2280" s="37"/>
      <c r="T2280" s="39"/>
      <c r="U2280" s="39"/>
      <c r="V2280" s="40"/>
      <c r="X2280" t="str">
        <f>IF(('1 - Cover page'!$B$9-M2280)&lt;6,"&lt;=5 Days","&gt;5 Days")</f>
        <v>&lt;=5 Days</v>
      </c>
      <c r="Y2280" t="str">
        <f>IF(('1 - Cover page'!$B$9-M2280)=0,"0", IF(('1 - Cover page'!$B$9-M2280)= 1,"1", IF(('1 - Cover page'!$B$9-M2280)= 2,"2", IF(('1 - Cover page'!$B$9-M2280)= 3,"3", IF(('1 - Cover page'!$B$9-M2280)= 4,"4", IF(('1 - Cover page'!$B$9-M2280)= 5,"5", IF(('1 - Cover page'!$B$9-M2280)= 6,"6", IF(('1 - Cover page'!$B$9-M2280)= 7,"7", IF(('1 - Cover page'!$B$9-M2280)= 8,"8", IF(('1 - Cover page'!$B$9-M2280)= 9,"9", IF(('1 - Cover page'!$B$9-M2280)= 10,"10", IF(('1 - Cover page'!$B$9-M2280)= 11,"11", IF(('1 - Cover page'!$B$9-M2280)= 12,"12", IF(('1 - Cover page'!$B$9-M2280)= 13,"13", IF(('1 - Cover page'!$B$9-M2280)= 14,"14", IF(('1 - Cover page'!$B$9-M2280)= 15,"15",  ""))))))))))))))))</f>
        <v>0</v>
      </c>
      <c r="Z2280" t="str">
        <f>IF(('1 - Cover page'!$B$9-I2280)=0,"0", IF(('1 - Cover page'!$B$9-I2280)= 1,"1", IF(('1 - Cover page'!$B$9-I2280)= 2,"2", IF(('1 - Cover page'!$B$9-I2280)= 3,"3", IF(('1 - Cover page'!$B$9-I2280)= 4,"4", IF(('1 - Cover page'!$B$9-I2280)= 5,"5", IF(('1 - Cover page'!$B$9-I2280)= 6,"6", IF(('1 - Cover page'!$B$9-I2280)= 7,"7", IF(('1 - Cover page'!$B$9-I2280)= 8,"8", IF(('1 - Cover page'!$B$9-I2280)= 9,"9", IF(('1 - Cover page'!$B$9-I2280)= 10,"10", IF(('1 - Cover page'!$B$9-I2280)= 11,"11", IF(('1 - Cover page'!$B$9-I2280)= 12,"12", IF(('1 - Cover page'!$B$9-I2280)= 13,"13", IF(('1 - Cover page'!$B$9-I2280)= 14,"14", IF(('1 - Cover page'!$B$9-I2280)= 15,"15",  ""))))))))))))))))</f>
        <v>0</v>
      </c>
      <c r="AA2280" t="e">
        <f>VLOOKUP(E2280,'Age group'!$A$2:$B$7,2,TRUE)</f>
        <v>#N/A</v>
      </c>
    </row>
    <row r="2281" spans="1:27" ht="12.75" x14ac:dyDescent="0.2">
      <c r="A2281" s="30">
        <v>2278</v>
      </c>
      <c r="B2281" s="31"/>
      <c r="C2281" s="31"/>
      <c r="D2281" s="32"/>
      <c r="E2281" s="104"/>
      <c r="F2281" s="31"/>
      <c r="G2281" s="31"/>
      <c r="H2281" s="33"/>
      <c r="I2281" s="16"/>
      <c r="J2281" s="34"/>
      <c r="K2281" s="34"/>
      <c r="L2281" s="35"/>
      <c r="M2281" s="36"/>
      <c r="N2281" s="37"/>
      <c r="O2281" s="37"/>
      <c r="P2281" s="37"/>
      <c r="Q2281" s="38"/>
      <c r="R2281" s="38"/>
      <c r="S2281" s="37"/>
      <c r="T2281" s="39"/>
      <c r="U2281" s="39"/>
      <c r="V2281" s="40"/>
      <c r="X2281" t="str">
        <f>IF(('1 - Cover page'!$B$9-M2281)&lt;6,"&lt;=5 Days","&gt;5 Days")</f>
        <v>&lt;=5 Days</v>
      </c>
      <c r="Y2281" t="str">
        <f>IF(('1 - Cover page'!$B$9-M2281)=0,"0", IF(('1 - Cover page'!$B$9-M2281)= 1,"1", IF(('1 - Cover page'!$B$9-M2281)= 2,"2", IF(('1 - Cover page'!$B$9-M2281)= 3,"3", IF(('1 - Cover page'!$B$9-M2281)= 4,"4", IF(('1 - Cover page'!$B$9-M2281)= 5,"5", IF(('1 - Cover page'!$B$9-M2281)= 6,"6", IF(('1 - Cover page'!$B$9-M2281)= 7,"7", IF(('1 - Cover page'!$B$9-M2281)= 8,"8", IF(('1 - Cover page'!$B$9-M2281)= 9,"9", IF(('1 - Cover page'!$B$9-M2281)= 10,"10", IF(('1 - Cover page'!$B$9-M2281)= 11,"11", IF(('1 - Cover page'!$B$9-M2281)= 12,"12", IF(('1 - Cover page'!$B$9-M2281)= 13,"13", IF(('1 - Cover page'!$B$9-M2281)= 14,"14", IF(('1 - Cover page'!$B$9-M2281)= 15,"15",  ""))))))))))))))))</f>
        <v>0</v>
      </c>
      <c r="Z2281" t="str">
        <f>IF(('1 - Cover page'!$B$9-I2281)=0,"0", IF(('1 - Cover page'!$B$9-I2281)= 1,"1", IF(('1 - Cover page'!$B$9-I2281)= 2,"2", IF(('1 - Cover page'!$B$9-I2281)= 3,"3", IF(('1 - Cover page'!$B$9-I2281)= 4,"4", IF(('1 - Cover page'!$B$9-I2281)= 5,"5", IF(('1 - Cover page'!$B$9-I2281)= 6,"6", IF(('1 - Cover page'!$B$9-I2281)= 7,"7", IF(('1 - Cover page'!$B$9-I2281)= 8,"8", IF(('1 - Cover page'!$B$9-I2281)= 9,"9", IF(('1 - Cover page'!$B$9-I2281)= 10,"10", IF(('1 - Cover page'!$B$9-I2281)= 11,"11", IF(('1 - Cover page'!$B$9-I2281)= 12,"12", IF(('1 - Cover page'!$B$9-I2281)= 13,"13", IF(('1 - Cover page'!$B$9-I2281)= 14,"14", IF(('1 - Cover page'!$B$9-I2281)= 15,"15",  ""))))))))))))))))</f>
        <v>0</v>
      </c>
      <c r="AA2281" t="e">
        <f>VLOOKUP(E2281,'Age group'!$A$2:$B$7,2,TRUE)</f>
        <v>#N/A</v>
      </c>
    </row>
    <row r="2282" spans="1:27" ht="12.75" x14ac:dyDescent="0.2">
      <c r="A2282" s="30">
        <v>2279</v>
      </c>
      <c r="B2282" s="31"/>
      <c r="C2282" s="31"/>
      <c r="D2282" s="32"/>
      <c r="E2282" s="104"/>
      <c r="F2282" s="31"/>
      <c r="G2282" s="31"/>
      <c r="H2282" s="33"/>
      <c r="I2282" s="16"/>
      <c r="J2282" s="34"/>
      <c r="K2282" s="34"/>
      <c r="L2282" s="35"/>
      <c r="M2282" s="36"/>
      <c r="N2282" s="37"/>
      <c r="O2282" s="37"/>
      <c r="P2282" s="37"/>
      <c r="Q2282" s="38"/>
      <c r="R2282" s="38"/>
      <c r="S2282" s="37"/>
      <c r="T2282" s="39"/>
      <c r="U2282" s="39"/>
      <c r="V2282" s="40"/>
      <c r="X2282" t="str">
        <f>IF(('1 - Cover page'!$B$9-M2282)&lt;6,"&lt;=5 Days","&gt;5 Days")</f>
        <v>&lt;=5 Days</v>
      </c>
      <c r="Y2282" t="str">
        <f>IF(('1 - Cover page'!$B$9-M2282)=0,"0", IF(('1 - Cover page'!$B$9-M2282)= 1,"1", IF(('1 - Cover page'!$B$9-M2282)= 2,"2", IF(('1 - Cover page'!$B$9-M2282)= 3,"3", IF(('1 - Cover page'!$B$9-M2282)= 4,"4", IF(('1 - Cover page'!$B$9-M2282)= 5,"5", IF(('1 - Cover page'!$B$9-M2282)= 6,"6", IF(('1 - Cover page'!$B$9-M2282)= 7,"7", IF(('1 - Cover page'!$B$9-M2282)= 8,"8", IF(('1 - Cover page'!$B$9-M2282)= 9,"9", IF(('1 - Cover page'!$B$9-M2282)= 10,"10", IF(('1 - Cover page'!$B$9-M2282)= 11,"11", IF(('1 - Cover page'!$B$9-M2282)= 12,"12", IF(('1 - Cover page'!$B$9-M2282)= 13,"13", IF(('1 - Cover page'!$B$9-M2282)= 14,"14", IF(('1 - Cover page'!$B$9-M2282)= 15,"15",  ""))))))))))))))))</f>
        <v>0</v>
      </c>
      <c r="Z2282" t="str">
        <f>IF(('1 - Cover page'!$B$9-I2282)=0,"0", IF(('1 - Cover page'!$B$9-I2282)= 1,"1", IF(('1 - Cover page'!$B$9-I2282)= 2,"2", IF(('1 - Cover page'!$B$9-I2282)= 3,"3", IF(('1 - Cover page'!$B$9-I2282)= 4,"4", IF(('1 - Cover page'!$B$9-I2282)= 5,"5", IF(('1 - Cover page'!$B$9-I2282)= 6,"6", IF(('1 - Cover page'!$B$9-I2282)= 7,"7", IF(('1 - Cover page'!$B$9-I2282)= 8,"8", IF(('1 - Cover page'!$B$9-I2282)= 9,"9", IF(('1 - Cover page'!$B$9-I2282)= 10,"10", IF(('1 - Cover page'!$B$9-I2282)= 11,"11", IF(('1 - Cover page'!$B$9-I2282)= 12,"12", IF(('1 - Cover page'!$B$9-I2282)= 13,"13", IF(('1 - Cover page'!$B$9-I2282)= 14,"14", IF(('1 - Cover page'!$B$9-I2282)= 15,"15",  ""))))))))))))))))</f>
        <v>0</v>
      </c>
      <c r="AA2282" t="e">
        <f>VLOOKUP(E2282,'Age group'!$A$2:$B$7,2,TRUE)</f>
        <v>#N/A</v>
      </c>
    </row>
    <row r="2283" spans="1:27" ht="12.75" x14ac:dyDescent="0.2">
      <c r="A2283" s="30">
        <v>2280</v>
      </c>
      <c r="B2283" s="31"/>
      <c r="C2283" s="31"/>
      <c r="D2283" s="32"/>
      <c r="E2283" s="104"/>
      <c r="F2283" s="31"/>
      <c r="G2283" s="31"/>
      <c r="H2283" s="33"/>
      <c r="I2283" s="16"/>
      <c r="J2283" s="34"/>
      <c r="K2283" s="34"/>
      <c r="L2283" s="35"/>
      <c r="M2283" s="36"/>
      <c r="N2283" s="37"/>
      <c r="O2283" s="37"/>
      <c r="P2283" s="37"/>
      <c r="Q2283" s="38"/>
      <c r="R2283" s="38"/>
      <c r="S2283" s="37"/>
      <c r="T2283" s="39"/>
      <c r="U2283" s="39"/>
      <c r="V2283" s="40"/>
      <c r="X2283" t="str">
        <f>IF(('1 - Cover page'!$B$9-M2283)&lt;6,"&lt;=5 Days","&gt;5 Days")</f>
        <v>&lt;=5 Days</v>
      </c>
      <c r="Y2283" t="str">
        <f>IF(('1 - Cover page'!$B$9-M2283)=0,"0", IF(('1 - Cover page'!$B$9-M2283)= 1,"1", IF(('1 - Cover page'!$B$9-M2283)= 2,"2", IF(('1 - Cover page'!$B$9-M2283)= 3,"3", IF(('1 - Cover page'!$B$9-M2283)= 4,"4", IF(('1 - Cover page'!$B$9-M2283)= 5,"5", IF(('1 - Cover page'!$B$9-M2283)= 6,"6", IF(('1 - Cover page'!$B$9-M2283)= 7,"7", IF(('1 - Cover page'!$B$9-M2283)= 8,"8", IF(('1 - Cover page'!$B$9-M2283)= 9,"9", IF(('1 - Cover page'!$B$9-M2283)= 10,"10", IF(('1 - Cover page'!$B$9-M2283)= 11,"11", IF(('1 - Cover page'!$B$9-M2283)= 12,"12", IF(('1 - Cover page'!$B$9-M2283)= 13,"13", IF(('1 - Cover page'!$B$9-M2283)= 14,"14", IF(('1 - Cover page'!$B$9-M2283)= 15,"15",  ""))))))))))))))))</f>
        <v>0</v>
      </c>
      <c r="Z2283" t="str">
        <f>IF(('1 - Cover page'!$B$9-I2283)=0,"0", IF(('1 - Cover page'!$B$9-I2283)= 1,"1", IF(('1 - Cover page'!$B$9-I2283)= 2,"2", IF(('1 - Cover page'!$B$9-I2283)= 3,"3", IF(('1 - Cover page'!$B$9-I2283)= 4,"4", IF(('1 - Cover page'!$B$9-I2283)= 5,"5", IF(('1 - Cover page'!$B$9-I2283)= 6,"6", IF(('1 - Cover page'!$B$9-I2283)= 7,"7", IF(('1 - Cover page'!$B$9-I2283)= 8,"8", IF(('1 - Cover page'!$B$9-I2283)= 9,"9", IF(('1 - Cover page'!$B$9-I2283)= 10,"10", IF(('1 - Cover page'!$B$9-I2283)= 11,"11", IF(('1 - Cover page'!$B$9-I2283)= 12,"12", IF(('1 - Cover page'!$B$9-I2283)= 13,"13", IF(('1 - Cover page'!$B$9-I2283)= 14,"14", IF(('1 - Cover page'!$B$9-I2283)= 15,"15",  ""))))))))))))))))</f>
        <v>0</v>
      </c>
      <c r="AA2283" t="e">
        <f>VLOOKUP(E2283,'Age group'!$A$2:$B$7,2,TRUE)</f>
        <v>#N/A</v>
      </c>
    </row>
    <row r="2284" spans="1:27" ht="12.75" x14ac:dyDescent="0.2">
      <c r="A2284" s="30">
        <v>2281</v>
      </c>
      <c r="B2284" s="31"/>
      <c r="C2284" s="31"/>
      <c r="D2284" s="32"/>
      <c r="E2284" s="104"/>
      <c r="F2284" s="31"/>
      <c r="G2284" s="31"/>
      <c r="H2284" s="33"/>
      <c r="I2284" s="16"/>
      <c r="J2284" s="34"/>
      <c r="K2284" s="34"/>
      <c r="L2284" s="35"/>
      <c r="M2284" s="36"/>
      <c r="N2284" s="37"/>
      <c r="O2284" s="37"/>
      <c r="P2284" s="37"/>
      <c r="Q2284" s="38"/>
      <c r="R2284" s="38"/>
      <c r="S2284" s="37"/>
      <c r="T2284" s="39"/>
      <c r="U2284" s="39"/>
      <c r="V2284" s="40"/>
      <c r="X2284" t="str">
        <f>IF(('1 - Cover page'!$B$9-M2284)&lt;6,"&lt;=5 Days","&gt;5 Days")</f>
        <v>&lt;=5 Days</v>
      </c>
      <c r="Y2284" t="str">
        <f>IF(('1 - Cover page'!$B$9-M2284)=0,"0", IF(('1 - Cover page'!$B$9-M2284)= 1,"1", IF(('1 - Cover page'!$B$9-M2284)= 2,"2", IF(('1 - Cover page'!$B$9-M2284)= 3,"3", IF(('1 - Cover page'!$B$9-M2284)= 4,"4", IF(('1 - Cover page'!$B$9-M2284)= 5,"5", IF(('1 - Cover page'!$B$9-M2284)= 6,"6", IF(('1 - Cover page'!$B$9-M2284)= 7,"7", IF(('1 - Cover page'!$B$9-M2284)= 8,"8", IF(('1 - Cover page'!$B$9-M2284)= 9,"9", IF(('1 - Cover page'!$B$9-M2284)= 10,"10", IF(('1 - Cover page'!$B$9-M2284)= 11,"11", IF(('1 - Cover page'!$B$9-M2284)= 12,"12", IF(('1 - Cover page'!$B$9-M2284)= 13,"13", IF(('1 - Cover page'!$B$9-M2284)= 14,"14", IF(('1 - Cover page'!$B$9-M2284)= 15,"15",  ""))))))))))))))))</f>
        <v>0</v>
      </c>
      <c r="Z2284" t="str">
        <f>IF(('1 - Cover page'!$B$9-I2284)=0,"0", IF(('1 - Cover page'!$B$9-I2284)= 1,"1", IF(('1 - Cover page'!$B$9-I2284)= 2,"2", IF(('1 - Cover page'!$B$9-I2284)= 3,"3", IF(('1 - Cover page'!$B$9-I2284)= 4,"4", IF(('1 - Cover page'!$B$9-I2284)= 5,"5", IF(('1 - Cover page'!$B$9-I2284)= 6,"6", IF(('1 - Cover page'!$B$9-I2284)= 7,"7", IF(('1 - Cover page'!$B$9-I2284)= 8,"8", IF(('1 - Cover page'!$B$9-I2284)= 9,"9", IF(('1 - Cover page'!$B$9-I2284)= 10,"10", IF(('1 - Cover page'!$B$9-I2284)= 11,"11", IF(('1 - Cover page'!$B$9-I2284)= 12,"12", IF(('1 - Cover page'!$B$9-I2284)= 13,"13", IF(('1 - Cover page'!$B$9-I2284)= 14,"14", IF(('1 - Cover page'!$B$9-I2284)= 15,"15",  ""))))))))))))))))</f>
        <v>0</v>
      </c>
      <c r="AA2284" t="e">
        <f>VLOOKUP(E2284,'Age group'!$A$2:$B$7,2,TRUE)</f>
        <v>#N/A</v>
      </c>
    </row>
    <row r="2285" spans="1:27" ht="12.75" x14ac:dyDescent="0.2">
      <c r="A2285" s="30">
        <v>2282</v>
      </c>
      <c r="B2285" s="31"/>
      <c r="C2285" s="31"/>
      <c r="D2285" s="32"/>
      <c r="E2285" s="104"/>
      <c r="F2285" s="31"/>
      <c r="G2285" s="31"/>
      <c r="H2285" s="33"/>
      <c r="I2285" s="16"/>
      <c r="J2285" s="34"/>
      <c r="K2285" s="34"/>
      <c r="L2285" s="35"/>
      <c r="M2285" s="36"/>
      <c r="N2285" s="37"/>
      <c r="O2285" s="37"/>
      <c r="P2285" s="37"/>
      <c r="Q2285" s="38"/>
      <c r="R2285" s="38"/>
      <c r="S2285" s="37"/>
      <c r="T2285" s="39"/>
      <c r="U2285" s="39"/>
      <c r="V2285" s="40"/>
      <c r="X2285" t="str">
        <f>IF(('1 - Cover page'!$B$9-M2285)&lt;6,"&lt;=5 Days","&gt;5 Days")</f>
        <v>&lt;=5 Days</v>
      </c>
      <c r="Y2285" t="str">
        <f>IF(('1 - Cover page'!$B$9-M2285)=0,"0", IF(('1 - Cover page'!$B$9-M2285)= 1,"1", IF(('1 - Cover page'!$B$9-M2285)= 2,"2", IF(('1 - Cover page'!$B$9-M2285)= 3,"3", IF(('1 - Cover page'!$B$9-M2285)= 4,"4", IF(('1 - Cover page'!$B$9-M2285)= 5,"5", IF(('1 - Cover page'!$B$9-M2285)= 6,"6", IF(('1 - Cover page'!$B$9-M2285)= 7,"7", IF(('1 - Cover page'!$B$9-M2285)= 8,"8", IF(('1 - Cover page'!$B$9-M2285)= 9,"9", IF(('1 - Cover page'!$B$9-M2285)= 10,"10", IF(('1 - Cover page'!$B$9-M2285)= 11,"11", IF(('1 - Cover page'!$B$9-M2285)= 12,"12", IF(('1 - Cover page'!$B$9-M2285)= 13,"13", IF(('1 - Cover page'!$B$9-M2285)= 14,"14", IF(('1 - Cover page'!$B$9-M2285)= 15,"15",  ""))))))))))))))))</f>
        <v>0</v>
      </c>
      <c r="Z2285" t="str">
        <f>IF(('1 - Cover page'!$B$9-I2285)=0,"0", IF(('1 - Cover page'!$B$9-I2285)= 1,"1", IF(('1 - Cover page'!$B$9-I2285)= 2,"2", IF(('1 - Cover page'!$B$9-I2285)= 3,"3", IF(('1 - Cover page'!$B$9-I2285)= 4,"4", IF(('1 - Cover page'!$B$9-I2285)= 5,"5", IF(('1 - Cover page'!$B$9-I2285)= 6,"6", IF(('1 - Cover page'!$B$9-I2285)= 7,"7", IF(('1 - Cover page'!$B$9-I2285)= 8,"8", IF(('1 - Cover page'!$B$9-I2285)= 9,"9", IF(('1 - Cover page'!$B$9-I2285)= 10,"10", IF(('1 - Cover page'!$B$9-I2285)= 11,"11", IF(('1 - Cover page'!$B$9-I2285)= 12,"12", IF(('1 - Cover page'!$B$9-I2285)= 13,"13", IF(('1 - Cover page'!$B$9-I2285)= 14,"14", IF(('1 - Cover page'!$B$9-I2285)= 15,"15",  ""))))))))))))))))</f>
        <v>0</v>
      </c>
      <c r="AA2285" t="e">
        <f>VLOOKUP(E2285,'Age group'!$A$2:$B$7,2,TRUE)</f>
        <v>#N/A</v>
      </c>
    </row>
    <row r="2286" spans="1:27" ht="12.75" x14ac:dyDescent="0.2">
      <c r="A2286" s="30">
        <v>2283</v>
      </c>
      <c r="B2286" s="31"/>
      <c r="C2286" s="31"/>
      <c r="D2286" s="32"/>
      <c r="E2286" s="104"/>
      <c r="F2286" s="31"/>
      <c r="G2286" s="31"/>
      <c r="H2286" s="33"/>
      <c r="I2286" s="16"/>
      <c r="J2286" s="34"/>
      <c r="K2286" s="34"/>
      <c r="L2286" s="35"/>
      <c r="M2286" s="36"/>
      <c r="N2286" s="37"/>
      <c r="O2286" s="37"/>
      <c r="P2286" s="37"/>
      <c r="Q2286" s="38"/>
      <c r="R2286" s="38"/>
      <c r="S2286" s="37"/>
      <c r="T2286" s="39"/>
      <c r="U2286" s="39"/>
      <c r="V2286" s="40"/>
      <c r="X2286" t="str">
        <f>IF(('1 - Cover page'!$B$9-M2286)&lt;6,"&lt;=5 Days","&gt;5 Days")</f>
        <v>&lt;=5 Days</v>
      </c>
      <c r="Y2286" t="str">
        <f>IF(('1 - Cover page'!$B$9-M2286)=0,"0", IF(('1 - Cover page'!$B$9-M2286)= 1,"1", IF(('1 - Cover page'!$B$9-M2286)= 2,"2", IF(('1 - Cover page'!$B$9-M2286)= 3,"3", IF(('1 - Cover page'!$B$9-M2286)= 4,"4", IF(('1 - Cover page'!$B$9-M2286)= 5,"5", IF(('1 - Cover page'!$B$9-M2286)= 6,"6", IF(('1 - Cover page'!$B$9-M2286)= 7,"7", IF(('1 - Cover page'!$B$9-M2286)= 8,"8", IF(('1 - Cover page'!$B$9-M2286)= 9,"9", IF(('1 - Cover page'!$B$9-M2286)= 10,"10", IF(('1 - Cover page'!$B$9-M2286)= 11,"11", IF(('1 - Cover page'!$B$9-M2286)= 12,"12", IF(('1 - Cover page'!$B$9-M2286)= 13,"13", IF(('1 - Cover page'!$B$9-M2286)= 14,"14", IF(('1 - Cover page'!$B$9-M2286)= 15,"15",  ""))))))))))))))))</f>
        <v>0</v>
      </c>
      <c r="Z2286" t="str">
        <f>IF(('1 - Cover page'!$B$9-I2286)=0,"0", IF(('1 - Cover page'!$B$9-I2286)= 1,"1", IF(('1 - Cover page'!$B$9-I2286)= 2,"2", IF(('1 - Cover page'!$B$9-I2286)= 3,"3", IF(('1 - Cover page'!$B$9-I2286)= 4,"4", IF(('1 - Cover page'!$B$9-I2286)= 5,"5", IF(('1 - Cover page'!$B$9-I2286)= 6,"6", IF(('1 - Cover page'!$B$9-I2286)= 7,"7", IF(('1 - Cover page'!$B$9-I2286)= 8,"8", IF(('1 - Cover page'!$B$9-I2286)= 9,"9", IF(('1 - Cover page'!$B$9-I2286)= 10,"10", IF(('1 - Cover page'!$B$9-I2286)= 11,"11", IF(('1 - Cover page'!$B$9-I2286)= 12,"12", IF(('1 - Cover page'!$B$9-I2286)= 13,"13", IF(('1 - Cover page'!$B$9-I2286)= 14,"14", IF(('1 - Cover page'!$B$9-I2286)= 15,"15",  ""))))))))))))))))</f>
        <v>0</v>
      </c>
      <c r="AA2286" t="e">
        <f>VLOOKUP(E2286,'Age group'!$A$2:$B$7,2,TRUE)</f>
        <v>#N/A</v>
      </c>
    </row>
    <row r="2287" spans="1:27" ht="12.75" x14ac:dyDescent="0.2">
      <c r="A2287" s="30">
        <v>2284</v>
      </c>
      <c r="B2287" s="31"/>
      <c r="C2287" s="31"/>
      <c r="D2287" s="32"/>
      <c r="E2287" s="104"/>
      <c r="F2287" s="31"/>
      <c r="G2287" s="31"/>
      <c r="H2287" s="33"/>
      <c r="I2287" s="16"/>
      <c r="J2287" s="34"/>
      <c r="K2287" s="34"/>
      <c r="L2287" s="35"/>
      <c r="M2287" s="36"/>
      <c r="N2287" s="37"/>
      <c r="O2287" s="37"/>
      <c r="P2287" s="37"/>
      <c r="Q2287" s="38"/>
      <c r="R2287" s="38"/>
      <c r="S2287" s="37"/>
      <c r="T2287" s="39"/>
      <c r="U2287" s="39"/>
      <c r="V2287" s="40"/>
      <c r="X2287" t="str">
        <f>IF(('1 - Cover page'!$B$9-M2287)&lt;6,"&lt;=5 Days","&gt;5 Days")</f>
        <v>&lt;=5 Days</v>
      </c>
      <c r="Y2287" t="str">
        <f>IF(('1 - Cover page'!$B$9-M2287)=0,"0", IF(('1 - Cover page'!$B$9-M2287)= 1,"1", IF(('1 - Cover page'!$B$9-M2287)= 2,"2", IF(('1 - Cover page'!$B$9-M2287)= 3,"3", IF(('1 - Cover page'!$B$9-M2287)= 4,"4", IF(('1 - Cover page'!$B$9-M2287)= 5,"5", IF(('1 - Cover page'!$B$9-M2287)= 6,"6", IF(('1 - Cover page'!$B$9-M2287)= 7,"7", IF(('1 - Cover page'!$B$9-M2287)= 8,"8", IF(('1 - Cover page'!$B$9-M2287)= 9,"9", IF(('1 - Cover page'!$B$9-M2287)= 10,"10", IF(('1 - Cover page'!$B$9-M2287)= 11,"11", IF(('1 - Cover page'!$B$9-M2287)= 12,"12", IF(('1 - Cover page'!$B$9-M2287)= 13,"13", IF(('1 - Cover page'!$B$9-M2287)= 14,"14", IF(('1 - Cover page'!$B$9-M2287)= 15,"15",  ""))))))))))))))))</f>
        <v>0</v>
      </c>
      <c r="Z2287" t="str">
        <f>IF(('1 - Cover page'!$B$9-I2287)=0,"0", IF(('1 - Cover page'!$B$9-I2287)= 1,"1", IF(('1 - Cover page'!$B$9-I2287)= 2,"2", IF(('1 - Cover page'!$B$9-I2287)= 3,"3", IF(('1 - Cover page'!$B$9-I2287)= 4,"4", IF(('1 - Cover page'!$B$9-I2287)= 5,"5", IF(('1 - Cover page'!$B$9-I2287)= 6,"6", IF(('1 - Cover page'!$B$9-I2287)= 7,"7", IF(('1 - Cover page'!$B$9-I2287)= 8,"8", IF(('1 - Cover page'!$B$9-I2287)= 9,"9", IF(('1 - Cover page'!$B$9-I2287)= 10,"10", IF(('1 - Cover page'!$B$9-I2287)= 11,"11", IF(('1 - Cover page'!$B$9-I2287)= 12,"12", IF(('1 - Cover page'!$B$9-I2287)= 13,"13", IF(('1 - Cover page'!$B$9-I2287)= 14,"14", IF(('1 - Cover page'!$B$9-I2287)= 15,"15",  ""))))))))))))))))</f>
        <v>0</v>
      </c>
      <c r="AA2287" t="e">
        <f>VLOOKUP(E2287,'Age group'!$A$2:$B$7,2,TRUE)</f>
        <v>#N/A</v>
      </c>
    </row>
    <row r="2288" spans="1:27" ht="12.75" x14ac:dyDescent="0.2">
      <c r="A2288" s="30">
        <v>2285</v>
      </c>
      <c r="B2288" s="31"/>
      <c r="C2288" s="31"/>
      <c r="D2288" s="32"/>
      <c r="E2288" s="104"/>
      <c r="F2288" s="31"/>
      <c r="G2288" s="31"/>
      <c r="H2288" s="33"/>
      <c r="I2288" s="16"/>
      <c r="J2288" s="34"/>
      <c r="K2288" s="34"/>
      <c r="L2288" s="35"/>
      <c r="M2288" s="36"/>
      <c r="N2288" s="37"/>
      <c r="O2288" s="37"/>
      <c r="P2288" s="37"/>
      <c r="Q2288" s="38"/>
      <c r="R2288" s="38"/>
      <c r="S2288" s="37"/>
      <c r="T2288" s="39"/>
      <c r="U2288" s="39"/>
      <c r="V2288" s="40"/>
      <c r="X2288" t="str">
        <f>IF(('1 - Cover page'!$B$9-M2288)&lt;6,"&lt;=5 Days","&gt;5 Days")</f>
        <v>&lt;=5 Days</v>
      </c>
      <c r="Y2288" t="str">
        <f>IF(('1 - Cover page'!$B$9-M2288)=0,"0", IF(('1 - Cover page'!$B$9-M2288)= 1,"1", IF(('1 - Cover page'!$B$9-M2288)= 2,"2", IF(('1 - Cover page'!$B$9-M2288)= 3,"3", IF(('1 - Cover page'!$B$9-M2288)= 4,"4", IF(('1 - Cover page'!$B$9-M2288)= 5,"5", IF(('1 - Cover page'!$B$9-M2288)= 6,"6", IF(('1 - Cover page'!$B$9-M2288)= 7,"7", IF(('1 - Cover page'!$B$9-M2288)= 8,"8", IF(('1 - Cover page'!$B$9-M2288)= 9,"9", IF(('1 - Cover page'!$B$9-M2288)= 10,"10", IF(('1 - Cover page'!$B$9-M2288)= 11,"11", IF(('1 - Cover page'!$B$9-M2288)= 12,"12", IF(('1 - Cover page'!$B$9-M2288)= 13,"13", IF(('1 - Cover page'!$B$9-M2288)= 14,"14", IF(('1 - Cover page'!$B$9-M2288)= 15,"15",  ""))))))))))))))))</f>
        <v>0</v>
      </c>
      <c r="Z2288" t="str">
        <f>IF(('1 - Cover page'!$B$9-I2288)=0,"0", IF(('1 - Cover page'!$B$9-I2288)= 1,"1", IF(('1 - Cover page'!$B$9-I2288)= 2,"2", IF(('1 - Cover page'!$B$9-I2288)= 3,"3", IF(('1 - Cover page'!$B$9-I2288)= 4,"4", IF(('1 - Cover page'!$B$9-I2288)= 5,"5", IF(('1 - Cover page'!$B$9-I2288)= 6,"6", IF(('1 - Cover page'!$B$9-I2288)= 7,"7", IF(('1 - Cover page'!$B$9-I2288)= 8,"8", IF(('1 - Cover page'!$B$9-I2288)= 9,"9", IF(('1 - Cover page'!$B$9-I2288)= 10,"10", IF(('1 - Cover page'!$B$9-I2288)= 11,"11", IF(('1 - Cover page'!$B$9-I2288)= 12,"12", IF(('1 - Cover page'!$B$9-I2288)= 13,"13", IF(('1 - Cover page'!$B$9-I2288)= 14,"14", IF(('1 - Cover page'!$B$9-I2288)= 15,"15",  ""))))))))))))))))</f>
        <v>0</v>
      </c>
      <c r="AA2288" t="e">
        <f>VLOOKUP(E2288,'Age group'!$A$2:$B$7,2,TRUE)</f>
        <v>#N/A</v>
      </c>
    </row>
    <row r="2289" spans="1:27" ht="12.75" x14ac:dyDescent="0.2">
      <c r="A2289" s="30">
        <v>2286</v>
      </c>
      <c r="B2289" s="31"/>
      <c r="C2289" s="31"/>
      <c r="D2289" s="32"/>
      <c r="E2289" s="104"/>
      <c r="F2289" s="31"/>
      <c r="G2289" s="31"/>
      <c r="H2289" s="33"/>
      <c r="I2289" s="16"/>
      <c r="J2289" s="34"/>
      <c r="K2289" s="34"/>
      <c r="L2289" s="35"/>
      <c r="M2289" s="36"/>
      <c r="N2289" s="37"/>
      <c r="O2289" s="37"/>
      <c r="P2289" s="37"/>
      <c r="Q2289" s="38"/>
      <c r="R2289" s="38"/>
      <c r="S2289" s="37"/>
      <c r="T2289" s="39"/>
      <c r="U2289" s="39"/>
      <c r="V2289" s="40"/>
      <c r="X2289" t="str">
        <f>IF(('1 - Cover page'!$B$9-M2289)&lt;6,"&lt;=5 Days","&gt;5 Days")</f>
        <v>&lt;=5 Days</v>
      </c>
      <c r="Y2289" t="str">
        <f>IF(('1 - Cover page'!$B$9-M2289)=0,"0", IF(('1 - Cover page'!$B$9-M2289)= 1,"1", IF(('1 - Cover page'!$B$9-M2289)= 2,"2", IF(('1 - Cover page'!$B$9-M2289)= 3,"3", IF(('1 - Cover page'!$B$9-M2289)= 4,"4", IF(('1 - Cover page'!$B$9-M2289)= 5,"5", IF(('1 - Cover page'!$B$9-M2289)= 6,"6", IF(('1 - Cover page'!$B$9-M2289)= 7,"7", IF(('1 - Cover page'!$B$9-M2289)= 8,"8", IF(('1 - Cover page'!$B$9-M2289)= 9,"9", IF(('1 - Cover page'!$B$9-M2289)= 10,"10", IF(('1 - Cover page'!$B$9-M2289)= 11,"11", IF(('1 - Cover page'!$B$9-M2289)= 12,"12", IF(('1 - Cover page'!$B$9-M2289)= 13,"13", IF(('1 - Cover page'!$B$9-M2289)= 14,"14", IF(('1 - Cover page'!$B$9-M2289)= 15,"15",  ""))))))))))))))))</f>
        <v>0</v>
      </c>
      <c r="Z2289" t="str">
        <f>IF(('1 - Cover page'!$B$9-I2289)=0,"0", IF(('1 - Cover page'!$B$9-I2289)= 1,"1", IF(('1 - Cover page'!$B$9-I2289)= 2,"2", IF(('1 - Cover page'!$B$9-I2289)= 3,"3", IF(('1 - Cover page'!$B$9-I2289)= 4,"4", IF(('1 - Cover page'!$B$9-I2289)= 5,"5", IF(('1 - Cover page'!$B$9-I2289)= 6,"6", IF(('1 - Cover page'!$B$9-I2289)= 7,"7", IF(('1 - Cover page'!$B$9-I2289)= 8,"8", IF(('1 - Cover page'!$B$9-I2289)= 9,"9", IF(('1 - Cover page'!$B$9-I2289)= 10,"10", IF(('1 - Cover page'!$B$9-I2289)= 11,"11", IF(('1 - Cover page'!$B$9-I2289)= 12,"12", IF(('1 - Cover page'!$B$9-I2289)= 13,"13", IF(('1 - Cover page'!$B$9-I2289)= 14,"14", IF(('1 - Cover page'!$B$9-I2289)= 15,"15",  ""))))))))))))))))</f>
        <v>0</v>
      </c>
      <c r="AA2289" t="e">
        <f>VLOOKUP(E2289,'Age group'!$A$2:$B$7,2,TRUE)</f>
        <v>#N/A</v>
      </c>
    </row>
    <row r="2290" spans="1:27" ht="12.75" x14ac:dyDescent="0.2">
      <c r="A2290" s="30">
        <v>2287</v>
      </c>
      <c r="B2290" s="31"/>
      <c r="C2290" s="31"/>
      <c r="D2290" s="32"/>
      <c r="E2290" s="104"/>
      <c r="F2290" s="31"/>
      <c r="G2290" s="31"/>
      <c r="H2290" s="33"/>
      <c r="I2290" s="16"/>
      <c r="J2290" s="34"/>
      <c r="K2290" s="34"/>
      <c r="L2290" s="35"/>
      <c r="M2290" s="36"/>
      <c r="N2290" s="37"/>
      <c r="O2290" s="37"/>
      <c r="P2290" s="37"/>
      <c r="Q2290" s="38"/>
      <c r="R2290" s="38"/>
      <c r="S2290" s="37"/>
      <c r="T2290" s="39"/>
      <c r="U2290" s="39"/>
      <c r="V2290" s="40"/>
      <c r="X2290" t="str">
        <f>IF(('1 - Cover page'!$B$9-M2290)&lt;6,"&lt;=5 Days","&gt;5 Days")</f>
        <v>&lt;=5 Days</v>
      </c>
      <c r="Y2290" t="str">
        <f>IF(('1 - Cover page'!$B$9-M2290)=0,"0", IF(('1 - Cover page'!$B$9-M2290)= 1,"1", IF(('1 - Cover page'!$B$9-M2290)= 2,"2", IF(('1 - Cover page'!$B$9-M2290)= 3,"3", IF(('1 - Cover page'!$B$9-M2290)= 4,"4", IF(('1 - Cover page'!$B$9-M2290)= 5,"5", IF(('1 - Cover page'!$B$9-M2290)= 6,"6", IF(('1 - Cover page'!$B$9-M2290)= 7,"7", IF(('1 - Cover page'!$B$9-M2290)= 8,"8", IF(('1 - Cover page'!$B$9-M2290)= 9,"9", IF(('1 - Cover page'!$B$9-M2290)= 10,"10", IF(('1 - Cover page'!$B$9-M2290)= 11,"11", IF(('1 - Cover page'!$B$9-M2290)= 12,"12", IF(('1 - Cover page'!$B$9-M2290)= 13,"13", IF(('1 - Cover page'!$B$9-M2290)= 14,"14", IF(('1 - Cover page'!$B$9-M2290)= 15,"15",  ""))))))))))))))))</f>
        <v>0</v>
      </c>
      <c r="Z2290" t="str">
        <f>IF(('1 - Cover page'!$B$9-I2290)=0,"0", IF(('1 - Cover page'!$B$9-I2290)= 1,"1", IF(('1 - Cover page'!$B$9-I2290)= 2,"2", IF(('1 - Cover page'!$B$9-I2290)= 3,"3", IF(('1 - Cover page'!$B$9-I2290)= 4,"4", IF(('1 - Cover page'!$B$9-I2290)= 5,"5", IF(('1 - Cover page'!$B$9-I2290)= 6,"6", IF(('1 - Cover page'!$B$9-I2290)= 7,"7", IF(('1 - Cover page'!$B$9-I2290)= 8,"8", IF(('1 - Cover page'!$B$9-I2290)= 9,"9", IF(('1 - Cover page'!$B$9-I2290)= 10,"10", IF(('1 - Cover page'!$B$9-I2290)= 11,"11", IF(('1 - Cover page'!$B$9-I2290)= 12,"12", IF(('1 - Cover page'!$B$9-I2290)= 13,"13", IF(('1 - Cover page'!$B$9-I2290)= 14,"14", IF(('1 - Cover page'!$B$9-I2290)= 15,"15",  ""))))))))))))))))</f>
        <v>0</v>
      </c>
      <c r="AA2290" t="e">
        <f>VLOOKUP(E2290,'Age group'!$A$2:$B$7,2,TRUE)</f>
        <v>#N/A</v>
      </c>
    </row>
    <row r="2291" spans="1:27" ht="12.75" x14ac:dyDescent="0.2">
      <c r="A2291" s="30">
        <v>2288</v>
      </c>
      <c r="B2291" s="31"/>
      <c r="C2291" s="31"/>
      <c r="D2291" s="32"/>
      <c r="E2291" s="104"/>
      <c r="F2291" s="31"/>
      <c r="G2291" s="31"/>
      <c r="H2291" s="33"/>
      <c r="I2291" s="16"/>
      <c r="J2291" s="34"/>
      <c r="K2291" s="34"/>
      <c r="L2291" s="35"/>
      <c r="M2291" s="36"/>
      <c r="N2291" s="37"/>
      <c r="O2291" s="37"/>
      <c r="P2291" s="37"/>
      <c r="Q2291" s="38"/>
      <c r="R2291" s="38"/>
      <c r="S2291" s="37"/>
      <c r="T2291" s="39"/>
      <c r="U2291" s="39"/>
      <c r="V2291" s="40"/>
      <c r="X2291" t="str">
        <f>IF(('1 - Cover page'!$B$9-M2291)&lt;6,"&lt;=5 Days","&gt;5 Days")</f>
        <v>&lt;=5 Days</v>
      </c>
      <c r="Y2291" t="str">
        <f>IF(('1 - Cover page'!$B$9-M2291)=0,"0", IF(('1 - Cover page'!$B$9-M2291)= 1,"1", IF(('1 - Cover page'!$B$9-M2291)= 2,"2", IF(('1 - Cover page'!$B$9-M2291)= 3,"3", IF(('1 - Cover page'!$B$9-M2291)= 4,"4", IF(('1 - Cover page'!$B$9-M2291)= 5,"5", IF(('1 - Cover page'!$B$9-M2291)= 6,"6", IF(('1 - Cover page'!$B$9-M2291)= 7,"7", IF(('1 - Cover page'!$B$9-M2291)= 8,"8", IF(('1 - Cover page'!$B$9-M2291)= 9,"9", IF(('1 - Cover page'!$B$9-M2291)= 10,"10", IF(('1 - Cover page'!$B$9-M2291)= 11,"11", IF(('1 - Cover page'!$B$9-M2291)= 12,"12", IF(('1 - Cover page'!$B$9-M2291)= 13,"13", IF(('1 - Cover page'!$B$9-M2291)= 14,"14", IF(('1 - Cover page'!$B$9-M2291)= 15,"15",  ""))))))))))))))))</f>
        <v>0</v>
      </c>
      <c r="Z2291" t="str">
        <f>IF(('1 - Cover page'!$B$9-I2291)=0,"0", IF(('1 - Cover page'!$B$9-I2291)= 1,"1", IF(('1 - Cover page'!$B$9-I2291)= 2,"2", IF(('1 - Cover page'!$B$9-I2291)= 3,"3", IF(('1 - Cover page'!$B$9-I2291)= 4,"4", IF(('1 - Cover page'!$B$9-I2291)= 5,"5", IF(('1 - Cover page'!$B$9-I2291)= 6,"6", IF(('1 - Cover page'!$B$9-I2291)= 7,"7", IF(('1 - Cover page'!$B$9-I2291)= 8,"8", IF(('1 - Cover page'!$B$9-I2291)= 9,"9", IF(('1 - Cover page'!$B$9-I2291)= 10,"10", IF(('1 - Cover page'!$B$9-I2291)= 11,"11", IF(('1 - Cover page'!$B$9-I2291)= 12,"12", IF(('1 - Cover page'!$B$9-I2291)= 13,"13", IF(('1 - Cover page'!$B$9-I2291)= 14,"14", IF(('1 - Cover page'!$B$9-I2291)= 15,"15",  ""))))))))))))))))</f>
        <v>0</v>
      </c>
      <c r="AA2291" t="e">
        <f>VLOOKUP(E2291,'Age group'!$A$2:$B$7,2,TRUE)</f>
        <v>#N/A</v>
      </c>
    </row>
    <row r="2292" spans="1:27" ht="12.75" x14ac:dyDescent="0.2">
      <c r="A2292" s="30">
        <v>2289</v>
      </c>
      <c r="B2292" s="31"/>
      <c r="C2292" s="31"/>
      <c r="D2292" s="32"/>
      <c r="E2292" s="104"/>
      <c r="F2292" s="31"/>
      <c r="G2292" s="31"/>
      <c r="H2292" s="33"/>
      <c r="I2292" s="16"/>
      <c r="J2292" s="34"/>
      <c r="K2292" s="34"/>
      <c r="L2292" s="35"/>
      <c r="M2292" s="36"/>
      <c r="N2292" s="37"/>
      <c r="O2292" s="37"/>
      <c r="P2292" s="37"/>
      <c r="Q2292" s="38"/>
      <c r="R2292" s="38"/>
      <c r="S2292" s="37"/>
      <c r="T2292" s="39"/>
      <c r="U2292" s="39"/>
      <c r="V2292" s="40"/>
      <c r="X2292" t="str">
        <f>IF(('1 - Cover page'!$B$9-M2292)&lt;6,"&lt;=5 Days","&gt;5 Days")</f>
        <v>&lt;=5 Days</v>
      </c>
      <c r="Y2292" t="str">
        <f>IF(('1 - Cover page'!$B$9-M2292)=0,"0", IF(('1 - Cover page'!$B$9-M2292)= 1,"1", IF(('1 - Cover page'!$B$9-M2292)= 2,"2", IF(('1 - Cover page'!$B$9-M2292)= 3,"3", IF(('1 - Cover page'!$B$9-M2292)= 4,"4", IF(('1 - Cover page'!$B$9-M2292)= 5,"5", IF(('1 - Cover page'!$B$9-M2292)= 6,"6", IF(('1 - Cover page'!$B$9-M2292)= 7,"7", IF(('1 - Cover page'!$B$9-M2292)= 8,"8", IF(('1 - Cover page'!$B$9-M2292)= 9,"9", IF(('1 - Cover page'!$B$9-M2292)= 10,"10", IF(('1 - Cover page'!$B$9-M2292)= 11,"11", IF(('1 - Cover page'!$B$9-M2292)= 12,"12", IF(('1 - Cover page'!$B$9-M2292)= 13,"13", IF(('1 - Cover page'!$B$9-M2292)= 14,"14", IF(('1 - Cover page'!$B$9-M2292)= 15,"15",  ""))))))))))))))))</f>
        <v>0</v>
      </c>
      <c r="Z2292" t="str">
        <f>IF(('1 - Cover page'!$B$9-I2292)=0,"0", IF(('1 - Cover page'!$B$9-I2292)= 1,"1", IF(('1 - Cover page'!$B$9-I2292)= 2,"2", IF(('1 - Cover page'!$B$9-I2292)= 3,"3", IF(('1 - Cover page'!$B$9-I2292)= 4,"4", IF(('1 - Cover page'!$B$9-I2292)= 5,"5", IF(('1 - Cover page'!$B$9-I2292)= 6,"6", IF(('1 - Cover page'!$B$9-I2292)= 7,"7", IF(('1 - Cover page'!$B$9-I2292)= 8,"8", IF(('1 - Cover page'!$B$9-I2292)= 9,"9", IF(('1 - Cover page'!$B$9-I2292)= 10,"10", IF(('1 - Cover page'!$B$9-I2292)= 11,"11", IF(('1 - Cover page'!$B$9-I2292)= 12,"12", IF(('1 - Cover page'!$B$9-I2292)= 13,"13", IF(('1 - Cover page'!$B$9-I2292)= 14,"14", IF(('1 - Cover page'!$B$9-I2292)= 15,"15",  ""))))))))))))))))</f>
        <v>0</v>
      </c>
      <c r="AA2292" t="e">
        <f>VLOOKUP(E2292,'Age group'!$A$2:$B$7,2,TRUE)</f>
        <v>#N/A</v>
      </c>
    </row>
    <row r="2293" spans="1:27" ht="12.75" x14ac:dyDescent="0.2">
      <c r="A2293" s="30">
        <v>2290</v>
      </c>
      <c r="B2293" s="31"/>
      <c r="C2293" s="31"/>
      <c r="D2293" s="32"/>
      <c r="E2293" s="104"/>
      <c r="F2293" s="31"/>
      <c r="G2293" s="31"/>
      <c r="H2293" s="33"/>
      <c r="I2293" s="16"/>
      <c r="J2293" s="34"/>
      <c r="K2293" s="34"/>
      <c r="L2293" s="35"/>
      <c r="M2293" s="36"/>
      <c r="N2293" s="37"/>
      <c r="O2293" s="37"/>
      <c r="P2293" s="37"/>
      <c r="Q2293" s="38"/>
      <c r="R2293" s="38"/>
      <c r="S2293" s="37"/>
      <c r="T2293" s="39"/>
      <c r="U2293" s="39"/>
      <c r="V2293" s="40"/>
      <c r="X2293" t="str">
        <f>IF(('1 - Cover page'!$B$9-M2293)&lt;6,"&lt;=5 Days","&gt;5 Days")</f>
        <v>&lt;=5 Days</v>
      </c>
      <c r="Y2293" t="str">
        <f>IF(('1 - Cover page'!$B$9-M2293)=0,"0", IF(('1 - Cover page'!$B$9-M2293)= 1,"1", IF(('1 - Cover page'!$B$9-M2293)= 2,"2", IF(('1 - Cover page'!$B$9-M2293)= 3,"3", IF(('1 - Cover page'!$B$9-M2293)= 4,"4", IF(('1 - Cover page'!$B$9-M2293)= 5,"5", IF(('1 - Cover page'!$B$9-M2293)= 6,"6", IF(('1 - Cover page'!$B$9-M2293)= 7,"7", IF(('1 - Cover page'!$B$9-M2293)= 8,"8", IF(('1 - Cover page'!$B$9-M2293)= 9,"9", IF(('1 - Cover page'!$B$9-M2293)= 10,"10", IF(('1 - Cover page'!$B$9-M2293)= 11,"11", IF(('1 - Cover page'!$B$9-M2293)= 12,"12", IF(('1 - Cover page'!$B$9-M2293)= 13,"13", IF(('1 - Cover page'!$B$9-M2293)= 14,"14", IF(('1 - Cover page'!$B$9-M2293)= 15,"15",  ""))))))))))))))))</f>
        <v>0</v>
      </c>
      <c r="Z2293" t="str">
        <f>IF(('1 - Cover page'!$B$9-I2293)=0,"0", IF(('1 - Cover page'!$B$9-I2293)= 1,"1", IF(('1 - Cover page'!$B$9-I2293)= 2,"2", IF(('1 - Cover page'!$B$9-I2293)= 3,"3", IF(('1 - Cover page'!$B$9-I2293)= 4,"4", IF(('1 - Cover page'!$B$9-I2293)= 5,"5", IF(('1 - Cover page'!$B$9-I2293)= 6,"6", IF(('1 - Cover page'!$B$9-I2293)= 7,"7", IF(('1 - Cover page'!$B$9-I2293)= 8,"8", IF(('1 - Cover page'!$B$9-I2293)= 9,"9", IF(('1 - Cover page'!$B$9-I2293)= 10,"10", IF(('1 - Cover page'!$B$9-I2293)= 11,"11", IF(('1 - Cover page'!$B$9-I2293)= 12,"12", IF(('1 - Cover page'!$B$9-I2293)= 13,"13", IF(('1 - Cover page'!$B$9-I2293)= 14,"14", IF(('1 - Cover page'!$B$9-I2293)= 15,"15",  ""))))))))))))))))</f>
        <v>0</v>
      </c>
      <c r="AA2293" t="e">
        <f>VLOOKUP(E2293,'Age group'!$A$2:$B$7,2,TRUE)</f>
        <v>#N/A</v>
      </c>
    </row>
    <row r="2294" spans="1:27" ht="12.75" x14ac:dyDescent="0.2">
      <c r="A2294" s="30">
        <v>2291</v>
      </c>
      <c r="B2294" s="31"/>
      <c r="C2294" s="31"/>
      <c r="D2294" s="32"/>
      <c r="E2294" s="104"/>
      <c r="F2294" s="31"/>
      <c r="G2294" s="31"/>
      <c r="H2294" s="33"/>
      <c r="I2294" s="16"/>
      <c r="J2294" s="34"/>
      <c r="K2294" s="34"/>
      <c r="L2294" s="35"/>
      <c r="M2294" s="36"/>
      <c r="N2294" s="37"/>
      <c r="O2294" s="37"/>
      <c r="P2294" s="37"/>
      <c r="Q2294" s="38"/>
      <c r="R2294" s="38"/>
      <c r="S2294" s="37"/>
      <c r="T2294" s="39"/>
      <c r="U2294" s="39"/>
      <c r="V2294" s="40"/>
      <c r="X2294" t="str">
        <f>IF(('1 - Cover page'!$B$9-M2294)&lt;6,"&lt;=5 Days","&gt;5 Days")</f>
        <v>&lt;=5 Days</v>
      </c>
      <c r="Y2294" t="str">
        <f>IF(('1 - Cover page'!$B$9-M2294)=0,"0", IF(('1 - Cover page'!$B$9-M2294)= 1,"1", IF(('1 - Cover page'!$B$9-M2294)= 2,"2", IF(('1 - Cover page'!$B$9-M2294)= 3,"3", IF(('1 - Cover page'!$B$9-M2294)= 4,"4", IF(('1 - Cover page'!$B$9-M2294)= 5,"5", IF(('1 - Cover page'!$B$9-M2294)= 6,"6", IF(('1 - Cover page'!$B$9-M2294)= 7,"7", IF(('1 - Cover page'!$B$9-M2294)= 8,"8", IF(('1 - Cover page'!$B$9-M2294)= 9,"9", IF(('1 - Cover page'!$B$9-M2294)= 10,"10", IF(('1 - Cover page'!$B$9-M2294)= 11,"11", IF(('1 - Cover page'!$B$9-M2294)= 12,"12", IF(('1 - Cover page'!$B$9-M2294)= 13,"13", IF(('1 - Cover page'!$B$9-M2294)= 14,"14", IF(('1 - Cover page'!$B$9-M2294)= 15,"15",  ""))))))))))))))))</f>
        <v>0</v>
      </c>
      <c r="Z2294" t="str">
        <f>IF(('1 - Cover page'!$B$9-I2294)=0,"0", IF(('1 - Cover page'!$B$9-I2294)= 1,"1", IF(('1 - Cover page'!$B$9-I2294)= 2,"2", IF(('1 - Cover page'!$B$9-I2294)= 3,"3", IF(('1 - Cover page'!$B$9-I2294)= 4,"4", IF(('1 - Cover page'!$B$9-I2294)= 5,"5", IF(('1 - Cover page'!$B$9-I2294)= 6,"6", IF(('1 - Cover page'!$B$9-I2294)= 7,"7", IF(('1 - Cover page'!$B$9-I2294)= 8,"8", IF(('1 - Cover page'!$B$9-I2294)= 9,"9", IF(('1 - Cover page'!$B$9-I2294)= 10,"10", IF(('1 - Cover page'!$B$9-I2294)= 11,"11", IF(('1 - Cover page'!$B$9-I2294)= 12,"12", IF(('1 - Cover page'!$B$9-I2294)= 13,"13", IF(('1 - Cover page'!$B$9-I2294)= 14,"14", IF(('1 - Cover page'!$B$9-I2294)= 15,"15",  ""))))))))))))))))</f>
        <v>0</v>
      </c>
      <c r="AA2294" t="e">
        <f>VLOOKUP(E2294,'Age group'!$A$2:$B$7,2,TRUE)</f>
        <v>#N/A</v>
      </c>
    </row>
    <row r="2295" spans="1:27" ht="12.75" x14ac:dyDescent="0.2">
      <c r="A2295" s="30">
        <v>2292</v>
      </c>
      <c r="B2295" s="31"/>
      <c r="C2295" s="31"/>
      <c r="D2295" s="32"/>
      <c r="E2295" s="104"/>
      <c r="F2295" s="31"/>
      <c r="G2295" s="31"/>
      <c r="H2295" s="33"/>
      <c r="I2295" s="16"/>
      <c r="J2295" s="34"/>
      <c r="K2295" s="34"/>
      <c r="L2295" s="35"/>
      <c r="M2295" s="36"/>
      <c r="N2295" s="37"/>
      <c r="O2295" s="37"/>
      <c r="P2295" s="37"/>
      <c r="Q2295" s="38"/>
      <c r="R2295" s="38"/>
      <c r="S2295" s="37"/>
      <c r="T2295" s="39"/>
      <c r="U2295" s="39"/>
      <c r="V2295" s="40"/>
      <c r="X2295" t="str">
        <f>IF(('1 - Cover page'!$B$9-M2295)&lt;6,"&lt;=5 Days","&gt;5 Days")</f>
        <v>&lt;=5 Days</v>
      </c>
      <c r="Y2295" t="str">
        <f>IF(('1 - Cover page'!$B$9-M2295)=0,"0", IF(('1 - Cover page'!$B$9-M2295)= 1,"1", IF(('1 - Cover page'!$B$9-M2295)= 2,"2", IF(('1 - Cover page'!$B$9-M2295)= 3,"3", IF(('1 - Cover page'!$B$9-M2295)= 4,"4", IF(('1 - Cover page'!$B$9-M2295)= 5,"5", IF(('1 - Cover page'!$B$9-M2295)= 6,"6", IF(('1 - Cover page'!$B$9-M2295)= 7,"7", IF(('1 - Cover page'!$B$9-M2295)= 8,"8", IF(('1 - Cover page'!$B$9-M2295)= 9,"9", IF(('1 - Cover page'!$B$9-M2295)= 10,"10", IF(('1 - Cover page'!$B$9-M2295)= 11,"11", IF(('1 - Cover page'!$B$9-M2295)= 12,"12", IF(('1 - Cover page'!$B$9-M2295)= 13,"13", IF(('1 - Cover page'!$B$9-M2295)= 14,"14", IF(('1 - Cover page'!$B$9-M2295)= 15,"15",  ""))))))))))))))))</f>
        <v>0</v>
      </c>
      <c r="Z2295" t="str">
        <f>IF(('1 - Cover page'!$B$9-I2295)=0,"0", IF(('1 - Cover page'!$B$9-I2295)= 1,"1", IF(('1 - Cover page'!$B$9-I2295)= 2,"2", IF(('1 - Cover page'!$B$9-I2295)= 3,"3", IF(('1 - Cover page'!$B$9-I2295)= 4,"4", IF(('1 - Cover page'!$B$9-I2295)= 5,"5", IF(('1 - Cover page'!$B$9-I2295)= 6,"6", IF(('1 - Cover page'!$B$9-I2295)= 7,"7", IF(('1 - Cover page'!$B$9-I2295)= 8,"8", IF(('1 - Cover page'!$B$9-I2295)= 9,"9", IF(('1 - Cover page'!$B$9-I2295)= 10,"10", IF(('1 - Cover page'!$B$9-I2295)= 11,"11", IF(('1 - Cover page'!$B$9-I2295)= 12,"12", IF(('1 - Cover page'!$B$9-I2295)= 13,"13", IF(('1 - Cover page'!$B$9-I2295)= 14,"14", IF(('1 - Cover page'!$B$9-I2295)= 15,"15",  ""))))))))))))))))</f>
        <v>0</v>
      </c>
      <c r="AA2295" t="e">
        <f>VLOOKUP(E2295,'Age group'!$A$2:$B$7,2,TRUE)</f>
        <v>#N/A</v>
      </c>
    </row>
    <row r="2296" spans="1:27" ht="12.75" x14ac:dyDescent="0.2">
      <c r="A2296" s="30">
        <v>2293</v>
      </c>
      <c r="B2296" s="31"/>
      <c r="C2296" s="31"/>
      <c r="D2296" s="32"/>
      <c r="E2296" s="104"/>
      <c r="F2296" s="31"/>
      <c r="G2296" s="31"/>
      <c r="H2296" s="33"/>
      <c r="I2296" s="16"/>
      <c r="J2296" s="34"/>
      <c r="K2296" s="34"/>
      <c r="L2296" s="35"/>
      <c r="M2296" s="36"/>
      <c r="N2296" s="37"/>
      <c r="O2296" s="37"/>
      <c r="P2296" s="37"/>
      <c r="Q2296" s="38"/>
      <c r="R2296" s="38"/>
      <c r="S2296" s="37"/>
      <c r="T2296" s="39"/>
      <c r="U2296" s="39"/>
      <c r="V2296" s="40"/>
      <c r="X2296" t="str">
        <f>IF(('1 - Cover page'!$B$9-M2296)&lt;6,"&lt;=5 Days","&gt;5 Days")</f>
        <v>&lt;=5 Days</v>
      </c>
      <c r="Y2296" t="str">
        <f>IF(('1 - Cover page'!$B$9-M2296)=0,"0", IF(('1 - Cover page'!$B$9-M2296)= 1,"1", IF(('1 - Cover page'!$B$9-M2296)= 2,"2", IF(('1 - Cover page'!$B$9-M2296)= 3,"3", IF(('1 - Cover page'!$B$9-M2296)= 4,"4", IF(('1 - Cover page'!$B$9-M2296)= 5,"5", IF(('1 - Cover page'!$B$9-M2296)= 6,"6", IF(('1 - Cover page'!$B$9-M2296)= 7,"7", IF(('1 - Cover page'!$B$9-M2296)= 8,"8", IF(('1 - Cover page'!$B$9-M2296)= 9,"9", IF(('1 - Cover page'!$B$9-M2296)= 10,"10", IF(('1 - Cover page'!$B$9-M2296)= 11,"11", IF(('1 - Cover page'!$B$9-M2296)= 12,"12", IF(('1 - Cover page'!$B$9-M2296)= 13,"13", IF(('1 - Cover page'!$B$9-M2296)= 14,"14", IF(('1 - Cover page'!$B$9-M2296)= 15,"15",  ""))))))))))))))))</f>
        <v>0</v>
      </c>
      <c r="Z2296" t="str">
        <f>IF(('1 - Cover page'!$B$9-I2296)=0,"0", IF(('1 - Cover page'!$B$9-I2296)= 1,"1", IF(('1 - Cover page'!$B$9-I2296)= 2,"2", IF(('1 - Cover page'!$B$9-I2296)= 3,"3", IF(('1 - Cover page'!$B$9-I2296)= 4,"4", IF(('1 - Cover page'!$B$9-I2296)= 5,"5", IF(('1 - Cover page'!$B$9-I2296)= 6,"6", IF(('1 - Cover page'!$B$9-I2296)= 7,"7", IF(('1 - Cover page'!$B$9-I2296)= 8,"8", IF(('1 - Cover page'!$B$9-I2296)= 9,"9", IF(('1 - Cover page'!$B$9-I2296)= 10,"10", IF(('1 - Cover page'!$B$9-I2296)= 11,"11", IF(('1 - Cover page'!$B$9-I2296)= 12,"12", IF(('1 - Cover page'!$B$9-I2296)= 13,"13", IF(('1 - Cover page'!$B$9-I2296)= 14,"14", IF(('1 - Cover page'!$B$9-I2296)= 15,"15",  ""))))))))))))))))</f>
        <v>0</v>
      </c>
      <c r="AA2296" t="e">
        <f>VLOOKUP(E2296,'Age group'!$A$2:$B$7,2,TRUE)</f>
        <v>#N/A</v>
      </c>
    </row>
    <row r="2297" spans="1:27" ht="12.75" x14ac:dyDescent="0.2">
      <c r="A2297" s="30">
        <v>2294</v>
      </c>
      <c r="B2297" s="31"/>
      <c r="C2297" s="31"/>
      <c r="D2297" s="32"/>
      <c r="E2297" s="104"/>
      <c r="F2297" s="31"/>
      <c r="G2297" s="31"/>
      <c r="H2297" s="33"/>
      <c r="I2297" s="16"/>
      <c r="J2297" s="34"/>
      <c r="K2297" s="34"/>
      <c r="L2297" s="35"/>
      <c r="M2297" s="36"/>
      <c r="N2297" s="37"/>
      <c r="O2297" s="37"/>
      <c r="P2297" s="37"/>
      <c r="Q2297" s="38"/>
      <c r="R2297" s="38"/>
      <c r="S2297" s="37"/>
      <c r="T2297" s="39"/>
      <c r="U2297" s="39"/>
      <c r="V2297" s="40"/>
      <c r="X2297" t="str">
        <f>IF(('1 - Cover page'!$B$9-M2297)&lt;6,"&lt;=5 Days","&gt;5 Days")</f>
        <v>&lt;=5 Days</v>
      </c>
      <c r="Y2297" t="str">
        <f>IF(('1 - Cover page'!$B$9-M2297)=0,"0", IF(('1 - Cover page'!$B$9-M2297)= 1,"1", IF(('1 - Cover page'!$B$9-M2297)= 2,"2", IF(('1 - Cover page'!$B$9-M2297)= 3,"3", IF(('1 - Cover page'!$B$9-M2297)= 4,"4", IF(('1 - Cover page'!$B$9-M2297)= 5,"5", IF(('1 - Cover page'!$B$9-M2297)= 6,"6", IF(('1 - Cover page'!$B$9-M2297)= 7,"7", IF(('1 - Cover page'!$B$9-M2297)= 8,"8", IF(('1 - Cover page'!$B$9-M2297)= 9,"9", IF(('1 - Cover page'!$B$9-M2297)= 10,"10", IF(('1 - Cover page'!$B$9-M2297)= 11,"11", IF(('1 - Cover page'!$B$9-M2297)= 12,"12", IF(('1 - Cover page'!$B$9-M2297)= 13,"13", IF(('1 - Cover page'!$B$9-M2297)= 14,"14", IF(('1 - Cover page'!$B$9-M2297)= 15,"15",  ""))))))))))))))))</f>
        <v>0</v>
      </c>
      <c r="Z2297" t="str">
        <f>IF(('1 - Cover page'!$B$9-I2297)=0,"0", IF(('1 - Cover page'!$B$9-I2297)= 1,"1", IF(('1 - Cover page'!$B$9-I2297)= 2,"2", IF(('1 - Cover page'!$B$9-I2297)= 3,"3", IF(('1 - Cover page'!$B$9-I2297)= 4,"4", IF(('1 - Cover page'!$B$9-I2297)= 5,"5", IF(('1 - Cover page'!$B$9-I2297)= 6,"6", IF(('1 - Cover page'!$B$9-I2297)= 7,"7", IF(('1 - Cover page'!$B$9-I2297)= 8,"8", IF(('1 - Cover page'!$B$9-I2297)= 9,"9", IF(('1 - Cover page'!$B$9-I2297)= 10,"10", IF(('1 - Cover page'!$B$9-I2297)= 11,"11", IF(('1 - Cover page'!$B$9-I2297)= 12,"12", IF(('1 - Cover page'!$B$9-I2297)= 13,"13", IF(('1 - Cover page'!$B$9-I2297)= 14,"14", IF(('1 - Cover page'!$B$9-I2297)= 15,"15",  ""))))))))))))))))</f>
        <v>0</v>
      </c>
      <c r="AA2297" t="e">
        <f>VLOOKUP(E2297,'Age group'!$A$2:$B$7,2,TRUE)</f>
        <v>#N/A</v>
      </c>
    </row>
    <row r="2298" spans="1:27" ht="12.75" x14ac:dyDescent="0.2">
      <c r="A2298" s="30">
        <v>2295</v>
      </c>
      <c r="B2298" s="31"/>
      <c r="C2298" s="31"/>
      <c r="D2298" s="32"/>
      <c r="E2298" s="104"/>
      <c r="F2298" s="31"/>
      <c r="G2298" s="31"/>
      <c r="H2298" s="33"/>
      <c r="I2298" s="16"/>
      <c r="J2298" s="34"/>
      <c r="K2298" s="34"/>
      <c r="L2298" s="35"/>
      <c r="M2298" s="36"/>
      <c r="N2298" s="37"/>
      <c r="O2298" s="37"/>
      <c r="P2298" s="37"/>
      <c r="Q2298" s="38"/>
      <c r="R2298" s="38"/>
      <c r="S2298" s="37"/>
      <c r="T2298" s="39"/>
      <c r="U2298" s="39"/>
      <c r="V2298" s="40"/>
      <c r="X2298" t="str">
        <f>IF(('1 - Cover page'!$B$9-M2298)&lt;6,"&lt;=5 Days","&gt;5 Days")</f>
        <v>&lt;=5 Days</v>
      </c>
      <c r="Y2298" t="str">
        <f>IF(('1 - Cover page'!$B$9-M2298)=0,"0", IF(('1 - Cover page'!$B$9-M2298)= 1,"1", IF(('1 - Cover page'!$B$9-M2298)= 2,"2", IF(('1 - Cover page'!$B$9-M2298)= 3,"3", IF(('1 - Cover page'!$B$9-M2298)= 4,"4", IF(('1 - Cover page'!$B$9-M2298)= 5,"5", IF(('1 - Cover page'!$B$9-M2298)= 6,"6", IF(('1 - Cover page'!$B$9-M2298)= 7,"7", IF(('1 - Cover page'!$B$9-M2298)= 8,"8", IF(('1 - Cover page'!$B$9-M2298)= 9,"9", IF(('1 - Cover page'!$B$9-M2298)= 10,"10", IF(('1 - Cover page'!$B$9-M2298)= 11,"11", IF(('1 - Cover page'!$B$9-M2298)= 12,"12", IF(('1 - Cover page'!$B$9-M2298)= 13,"13", IF(('1 - Cover page'!$B$9-M2298)= 14,"14", IF(('1 - Cover page'!$B$9-M2298)= 15,"15",  ""))))))))))))))))</f>
        <v>0</v>
      </c>
      <c r="Z2298" t="str">
        <f>IF(('1 - Cover page'!$B$9-I2298)=0,"0", IF(('1 - Cover page'!$B$9-I2298)= 1,"1", IF(('1 - Cover page'!$B$9-I2298)= 2,"2", IF(('1 - Cover page'!$B$9-I2298)= 3,"3", IF(('1 - Cover page'!$B$9-I2298)= 4,"4", IF(('1 - Cover page'!$B$9-I2298)= 5,"5", IF(('1 - Cover page'!$B$9-I2298)= 6,"6", IF(('1 - Cover page'!$B$9-I2298)= 7,"7", IF(('1 - Cover page'!$B$9-I2298)= 8,"8", IF(('1 - Cover page'!$B$9-I2298)= 9,"9", IF(('1 - Cover page'!$B$9-I2298)= 10,"10", IF(('1 - Cover page'!$B$9-I2298)= 11,"11", IF(('1 - Cover page'!$B$9-I2298)= 12,"12", IF(('1 - Cover page'!$B$9-I2298)= 13,"13", IF(('1 - Cover page'!$B$9-I2298)= 14,"14", IF(('1 - Cover page'!$B$9-I2298)= 15,"15",  ""))))))))))))))))</f>
        <v>0</v>
      </c>
      <c r="AA2298" t="e">
        <f>VLOOKUP(E2298,'Age group'!$A$2:$B$7,2,TRUE)</f>
        <v>#N/A</v>
      </c>
    </row>
    <row r="2299" spans="1:27" ht="12.75" x14ac:dyDescent="0.2">
      <c r="A2299" s="30">
        <v>2296</v>
      </c>
      <c r="B2299" s="31"/>
      <c r="C2299" s="31"/>
      <c r="D2299" s="32"/>
      <c r="E2299" s="104"/>
      <c r="F2299" s="31"/>
      <c r="G2299" s="31"/>
      <c r="H2299" s="33"/>
      <c r="I2299" s="16"/>
      <c r="J2299" s="34"/>
      <c r="K2299" s="34"/>
      <c r="L2299" s="35"/>
      <c r="M2299" s="36"/>
      <c r="N2299" s="37"/>
      <c r="O2299" s="37"/>
      <c r="P2299" s="37"/>
      <c r="Q2299" s="38"/>
      <c r="R2299" s="38"/>
      <c r="S2299" s="37"/>
      <c r="T2299" s="39"/>
      <c r="U2299" s="39"/>
      <c r="V2299" s="40"/>
      <c r="X2299" t="str">
        <f>IF(('1 - Cover page'!$B$9-M2299)&lt;6,"&lt;=5 Days","&gt;5 Days")</f>
        <v>&lt;=5 Days</v>
      </c>
      <c r="Y2299" t="str">
        <f>IF(('1 - Cover page'!$B$9-M2299)=0,"0", IF(('1 - Cover page'!$B$9-M2299)= 1,"1", IF(('1 - Cover page'!$B$9-M2299)= 2,"2", IF(('1 - Cover page'!$B$9-M2299)= 3,"3", IF(('1 - Cover page'!$B$9-M2299)= 4,"4", IF(('1 - Cover page'!$B$9-M2299)= 5,"5", IF(('1 - Cover page'!$B$9-M2299)= 6,"6", IF(('1 - Cover page'!$B$9-M2299)= 7,"7", IF(('1 - Cover page'!$B$9-M2299)= 8,"8", IF(('1 - Cover page'!$B$9-M2299)= 9,"9", IF(('1 - Cover page'!$B$9-M2299)= 10,"10", IF(('1 - Cover page'!$B$9-M2299)= 11,"11", IF(('1 - Cover page'!$B$9-M2299)= 12,"12", IF(('1 - Cover page'!$B$9-M2299)= 13,"13", IF(('1 - Cover page'!$B$9-M2299)= 14,"14", IF(('1 - Cover page'!$B$9-M2299)= 15,"15",  ""))))))))))))))))</f>
        <v>0</v>
      </c>
      <c r="Z2299" t="str">
        <f>IF(('1 - Cover page'!$B$9-I2299)=0,"0", IF(('1 - Cover page'!$B$9-I2299)= 1,"1", IF(('1 - Cover page'!$B$9-I2299)= 2,"2", IF(('1 - Cover page'!$B$9-I2299)= 3,"3", IF(('1 - Cover page'!$B$9-I2299)= 4,"4", IF(('1 - Cover page'!$B$9-I2299)= 5,"5", IF(('1 - Cover page'!$B$9-I2299)= 6,"6", IF(('1 - Cover page'!$B$9-I2299)= 7,"7", IF(('1 - Cover page'!$B$9-I2299)= 8,"8", IF(('1 - Cover page'!$B$9-I2299)= 9,"9", IF(('1 - Cover page'!$B$9-I2299)= 10,"10", IF(('1 - Cover page'!$B$9-I2299)= 11,"11", IF(('1 - Cover page'!$B$9-I2299)= 12,"12", IF(('1 - Cover page'!$B$9-I2299)= 13,"13", IF(('1 - Cover page'!$B$9-I2299)= 14,"14", IF(('1 - Cover page'!$B$9-I2299)= 15,"15",  ""))))))))))))))))</f>
        <v>0</v>
      </c>
      <c r="AA2299" t="e">
        <f>VLOOKUP(E2299,'Age group'!$A$2:$B$7,2,TRUE)</f>
        <v>#N/A</v>
      </c>
    </row>
    <row r="2300" spans="1:27" ht="12.75" x14ac:dyDescent="0.2">
      <c r="A2300" s="30">
        <v>2297</v>
      </c>
      <c r="B2300" s="31"/>
      <c r="C2300" s="31"/>
      <c r="D2300" s="32"/>
      <c r="E2300" s="104"/>
      <c r="F2300" s="31"/>
      <c r="G2300" s="31"/>
      <c r="H2300" s="33"/>
      <c r="I2300" s="16"/>
      <c r="J2300" s="34"/>
      <c r="K2300" s="34"/>
      <c r="L2300" s="35"/>
      <c r="M2300" s="36"/>
      <c r="N2300" s="37"/>
      <c r="O2300" s="37"/>
      <c r="P2300" s="37"/>
      <c r="Q2300" s="38"/>
      <c r="R2300" s="38"/>
      <c r="S2300" s="37"/>
      <c r="T2300" s="39"/>
      <c r="U2300" s="39"/>
      <c r="V2300" s="40"/>
      <c r="X2300" t="str">
        <f>IF(('1 - Cover page'!$B$9-M2300)&lt;6,"&lt;=5 Days","&gt;5 Days")</f>
        <v>&lt;=5 Days</v>
      </c>
      <c r="Y2300" t="str">
        <f>IF(('1 - Cover page'!$B$9-M2300)=0,"0", IF(('1 - Cover page'!$B$9-M2300)= 1,"1", IF(('1 - Cover page'!$B$9-M2300)= 2,"2", IF(('1 - Cover page'!$B$9-M2300)= 3,"3", IF(('1 - Cover page'!$B$9-M2300)= 4,"4", IF(('1 - Cover page'!$B$9-M2300)= 5,"5", IF(('1 - Cover page'!$B$9-M2300)= 6,"6", IF(('1 - Cover page'!$B$9-M2300)= 7,"7", IF(('1 - Cover page'!$B$9-M2300)= 8,"8", IF(('1 - Cover page'!$B$9-M2300)= 9,"9", IF(('1 - Cover page'!$B$9-M2300)= 10,"10", IF(('1 - Cover page'!$B$9-M2300)= 11,"11", IF(('1 - Cover page'!$B$9-M2300)= 12,"12", IF(('1 - Cover page'!$B$9-M2300)= 13,"13", IF(('1 - Cover page'!$B$9-M2300)= 14,"14", IF(('1 - Cover page'!$B$9-M2300)= 15,"15",  ""))))))))))))))))</f>
        <v>0</v>
      </c>
      <c r="Z2300" t="str">
        <f>IF(('1 - Cover page'!$B$9-I2300)=0,"0", IF(('1 - Cover page'!$B$9-I2300)= 1,"1", IF(('1 - Cover page'!$B$9-I2300)= 2,"2", IF(('1 - Cover page'!$B$9-I2300)= 3,"3", IF(('1 - Cover page'!$B$9-I2300)= 4,"4", IF(('1 - Cover page'!$B$9-I2300)= 5,"5", IF(('1 - Cover page'!$B$9-I2300)= 6,"6", IF(('1 - Cover page'!$B$9-I2300)= 7,"7", IF(('1 - Cover page'!$B$9-I2300)= 8,"8", IF(('1 - Cover page'!$B$9-I2300)= 9,"9", IF(('1 - Cover page'!$B$9-I2300)= 10,"10", IF(('1 - Cover page'!$B$9-I2300)= 11,"11", IF(('1 - Cover page'!$B$9-I2300)= 12,"12", IF(('1 - Cover page'!$B$9-I2300)= 13,"13", IF(('1 - Cover page'!$B$9-I2300)= 14,"14", IF(('1 - Cover page'!$B$9-I2300)= 15,"15",  ""))))))))))))))))</f>
        <v>0</v>
      </c>
      <c r="AA2300" t="e">
        <f>VLOOKUP(E2300,'Age group'!$A$2:$B$7,2,TRUE)</f>
        <v>#N/A</v>
      </c>
    </row>
    <row r="2301" spans="1:27" ht="12.75" x14ac:dyDescent="0.2">
      <c r="A2301" s="30">
        <v>2298</v>
      </c>
      <c r="B2301" s="31"/>
      <c r="C2301" s="31"/>
      <c r="D2301" s="32"/>
      <c r="E2301" s="104"/>
      <c r="F2301" s="31"/>
      <c r="G2301" s="31"/>
      <c r="H2301" s="33"/>
      <c r="I2301" s="16"/>
      <c r="J2301" s="34"/>
      <c r="K2301" s="34"/>
      <c r="L2301" s="35"/>
      <c r="M2301" s="36"/>
      <c r="N2301" s="37"/>
      <c r="O2301" s="37"/>
      <c r="P2301" s="37"/>
      <c r="Q2301" s="38"/>
      <c r="R2301" s="38"/>
      <c r="S2301" s="37"/>
      <c r="T2301" s="39"/>
      <c r="U2301" s="39"/>
      <c r="V2301" s="40"/>
      <c r="X2301" t="str">
        <f>IF(('1 - Cover page'!$B$9-M2301)&lt;6,"&lt;=5 Days","&gt;5 Days")</f>
        <v>&lt;=5 Days</v>
      </c>
      <c r="Y2301" t="str">
        <f>IF(('1 - Cover page'!$B$9-M2301)=0,"0", IF(('1 - Cover page'!$B$9-M2301)= 1,"1", IF(('1 - Cover page'!$B$9-M2301)= 2,"2", IF(('1 - Cover page'!$B$9-M2301)= 3,"3", IF(('1 - Cover page'!$B$9-M2301)= 4,"4", IF(('1 - Cover page'!$B$9-M2301)= 5,"5", IF(('1 - Cover page'!$B$9-M2301)= 6,"6", IF(('1 - Cover page'!$B$9-M2301)= 7,"7", IF(('1 - Cover page'!$B$9-M2301)= 8,"8", IF(('1 - Cover page'!$B$9-M2301)= 9,"9", IF(('1 - Cover page'!$B$9-M2301)= 10,"10", IF(('1 - Cover page'!$B$9-M2301)= 11,"11", IF(('1 - Cover page'!$B$9-M2301)= 12,"12", IF(('1 - Cover page'!$B$9-M2301)= 13,"13", IF(('1 - Cover page'!$B$9-M2301)= 14,"14", IF(('1 - Cover page'!$B$9-M2301)= 15,"15",  ""))))))))))))))))</f>
        <v>0</v>
      </c>
      <c r="Z2301" t="str">
        <f>IF(('1 - Cover page'!$B$9-I2301)=0,"0", IF(('1 - Cover page'!$B$9-I2301)= 1,"1", IF(('1 - Cover page'!$B$9-I2301)= 2,"2", IF(('1 - Cover page'!$B$9-I2301)= 3,"3", IF(('1 - Cover page'!$B$9-I2301)= 4,"4", IF(('1 - Cover page'!$B$9-I2301)= 5,"5", IF(('1 - Cover page'!$B$9-I2301)= 6,"6", IF(('1 - Cover page'!$B$9-I2301)= 7,"7", IF(('1 - Cover page'!$B$9-I2301)= 8,"8", IF(('1 - Cover page'!$B$9-I2301)= 9,"9", IF(('1 - Cover page'!$B$9-I2301)= 10,"10", IF(('1 - Cover page'!$B$9-I2301)= 11,"11", IF(('1 - Cover page'!$B$9-I2301)= 12,"12", IF(('1 - Cover page'!$B$9-I2301)= 13,"13", IF(('1 - Cover page'!$B$9-I2301)= 14,"14", IF(('1 - Cover page'!$B$9-I2301)= 15,"15",  ""))))))))))))))))</f>
        <v>0</v>
      </c>
      <c r="AA2301" t="e">
        <f>VLOOKUP(E2301,'Age group'!$A$2:$B$7,2,TRUE)</f>
        <v>#N/A</v>
      </c>
    </row>
    <row r="2302" spans="1:27" ht="12.75" x14ac:dyDescent="0.2">
      <c r="A2302" s="30">
        <v>2299</v>
      </c>
      <c r="B2302" s="31"/>
      <c r="C2302" s="31"/>
      <c r="D2302" s="32"/>
      <c r="E2302" s="104"/>
      <c r="F2302" s="31"/>
      <c r="G2302" s="31"/>
      <c r="H2302" s="33"/>
      <c r="I2302" s="16"/>
      <c r="J2302" s="34"/>
      <c r="K2302" s="34"/>
      <c r="L2302" s="35"/>
      <c r="M2302" s="36"/>
      <c r="N2302" s="37"/>
      <c r="O2302" s="37"/>
      <c r="P2302" s="37"/>
      <c r="Q2302" s="38"/>
      <c r="R2302" s="38"/>
      <c r="S2302" s="37"/>
      <c r="T2302" s="39"/>
      <c r="U2302" s="39"/>
      <c r="V2302" s="40"/>
      <c r="X2302" t="str">
        <f>IF(('1 - Cover page'!$B$9-M2302)&lt;6,"&lt;=5 Days","&gt;5 Days")</f>
        <v>&lt;=5 Days</v>
      </c>
      <c r="Y2302" t="str">
        <f>IF(('1 - Cover page'!$B$9-M2302)=0,"0", IF(('1 - Cover page'!$B$9-M2302)= 1,"1", IF(('1 - Cover page'!$B$9-M2302)= 2,"2", IF(('1 - Cover page'!$B$9-M2302)= 3,"3", IF(('1 - Cover page'!$B$9-M2302)= 4,"4", IF(('1 - Cover page'!$B$9-M2302)= 5,"5", IF(('1 - Cover page'!$B$9-M2302)= 6,"6", IF(('1 - Cover page'!$B$9-M2302)= 7,"7", IF(('1 - Cover page'!$B$9-M2302)= 8,"8", IF(('1 - Cover page'!$B$9-M2302)= 9,"9", IF(('1 - Cover page'!$B$9-M2302)= 10,"10", IF(('1 - Cover page'!$B$9-M2302)= 11,"11", IF(('1 - Cover page'!$B$9-M2302)= 12,"12", IF(('1 - Cover page'!$B$9-M2302)= 13,"13", IF(('1 - Cover page'!$B$9-M2302)= 14,"14", IF(('1 - Cover page'!$B$9-M2302)= 15,"15",  ""))))))))))))))))</f>
        <v>0</v>
      </c>
      <c r="Z2302" t="str">
        <f>IF(('1 - Cover page'!$B$9-I2302)=0,"0", IF(('1 - Cover page'!$B$9-I2302)= 1,"1", IF(('1 - Cover page'!$B$9-I2302)= 2,"2", IF(('1 - Cover page'!$B$9-I2302)= 3,"3", IF(('1 - Cover page'!$B$9-I2302)= 4,"4", IF(('1 - Cover page'!$B$9-I2302)= 5,"5", IF(('1 - Cover page'!$B$9-I2302)= 6,"6", IF(('1 - Cover page'!$B$9-I2302)= 7,"7", IF(('1 - Cover page'!$B$9-I2302)= 8,"8", IF(('1 - Cover page'!$B$9-I2302)= 9,"9", IF(('1 - Cover page'!$B$9-I2302)= 10,"10", IF(('1 - Cover page'!$B$9-I2302)= 11,"11", IF(('1 - Cover page'!$B$9-I2302)= 12,"12", IF(('1 - Cover page'!$B$9-I2302)= 13,"13", IF(('1 - Cover page'!$B$9-I2302)= 14,"14", IF(('1 - Cover page'!$B$9-I2302)= 15,"15",  ""))))))))))))))))</f>
        <v>0</v>
      </c>
      <c r="AA2302" t="e">
        <f>VLOOKUP(E2302,'Age group'!$A$2:$B$7,2,TRUE)</f>
        <v>#N/A</v>
      </c>
    </row>
    <row r="2303" spans="1:27" ht="12.75" x14ac:dyDescent="0.2">
      <c r="A2303" s="30">
        <v>2300</v>
      </c>
      <c r="B2303" s="31"/>
      <c r="C2303" s="31"/>
      <c r="D2303" s="32"/>
      <c r="E2303" s="104"/>
      <c r="F2303" s="31"/>
      <c r="G2303" s="31"/>
      <c r="H2303" s="33"/>
      <c r="I2303" s="16"/>
      <c r="J2303" s="34"/>
      <c r="K2303" s="34"/>
      <c r="L2303" s="35"/>
      <c r="M2303" s="36"/>
      <c r="N2303" s="37"/>
      <c r="O2303" s="37"/>
      <c r="P2303" s="37"/>
      <c r="Q2303" s="38"/>
      <c r="R2303" s="38"/>
      <c r="S2303" s="37"/>
      <c r="T2303" s="39"/>
      <c r="U2303" s="39"/>
      <c r="V2303" s="40"/>
      <c r="X2303" t="str">
        <f>IF(('1 - Cover page'!$B$9-M2303)&lt;6,"&lt;=5 Days","&gt;5 Days")</f>
        <v>&lt;=5 Days</v>
      </c>
      <c r="Y2303" t="str">
        <f>IF(('1 - Cover page'!$B$9-M2303)=0,"0", IF(('1 - Cover page'!$B$9-M2303)= 1,"1", IF(('1 - Cover page'!$B$9-M2303)= 2,"2", IF(('1 - Cover page'!$B$9-M2303)= 3,"3", IF(('1 - Cover page'!$B$9-M2303)= 4,"4", IF(('1 - Cover page'!$B$9-M2303)= 5,"5", IF(('1 - Cover page'!$B$9-M2303)= 6,"6", IF(('1 - Cover page'!$B$9-M2303)= 7,"7", IF(('1 - Cover page'!$B$9-M2303)= 8,"8", IF(('1 - Cover page'!$B$9-M2303)= 9,"9", IF(('1 - Cover page'!$B$9-M2303)= 10,"10", IF(('1 - Cover page'!$B$9-M2303)= 11,"11", IF(('1 - Cover page'!$B$9-M2303)= 12,"12", IF(('1 - Cover page'!$B$9-M2303)= 13,"13", IF(('1 - Cover page'!$B$9-M2303)= 14,"14", IF(('1 - Cover page'!$B$9-M2303)= 15,"15",  ""))))))))))))))))</f>
        <v>0</v>
      </c>
      <c r="Z2303" t="str">
        <f>IF(('1 - Cover page'!$B$9-I2303)=0,"0", IF(('1 - Cover page'!$B$9-I2303)= 1,"1", IF(('1 - Cover page'!$B$9-I2303)= 2,"2", IF(('1 - Cover page'!$B$9-I2303)= 3,"3", IF(('1 - Cover page'!$B$9-I2303)= 4,"4", IF(('1 - Cover page'!$B$9-I2303)= 5,"5", IF(('1 - Cover page'!$B$9-I2303)= 6,"6", IF(('1 - Cover page'!$B$9-I2303)= 7,"7", IF(('1 - Cover page'!$B$9-I2303)= 8,"8", IF(('1 - Cover page'!$B$9-I2303)= 9,"9", IF(('1 - Cover page'!$B$9-I2303)= 10,"10", IF(('1 - Cover page'!$B$9-I2303)= 11,"11", IF(('1 - Cover page'!$B$9-I2303)= 12,"12", IF(('1 - Cover page'!$B$9-I2303)= 13,"13", IF(('1 - Cover page'!$B$9-I2303)= 14,"14", IF(('1 - Cover page'!$B$9-I2303)= 15,"15",  ""))))))))))))))))</f>
        <v>0</v>
      </c>
      <c r="AA2303" t="e">
        <f>VLOOKUP(E2303,'Age group'!$A$2:$B$7,2,TRUE)</f>
        <v>#N/A</v>
      </c>
    </row>
    <row r="2304" spans="1:27" ht="12.75" x14ac:dyDescent="0.2">
      <c r="A2304" s="30">
        <v>2301</v>
      </c>
      <c r="B2304" s="31"/>
      <c r="C2304" s="31"/>
      <c r="D2304" s="32"/>
      <c r="E2304" s="104"/>
      <c r="F2304" s="31"/>
      <c r="G2304" s="31"/>
      <c r="H2304" s="33"/>
      <c r="I2304" s="16"/>
      <c r="J2304" s="34"/>
      <c r="K2304" s="34"/>
      <c r="L2304" s="35"/>
      <c r="M2304" s="36"/>
      <c r="N2304" s="37"/>
      <c r="O2304" s="37"/>
      <c r="P2304" s="37"/>
      <c r="Q2304" s="38"/>
      <c r="R2304" s="38"/>
      <c r="S2304" s="37"/>
      <c r="T2304" s="39"/>
      <c r="U2304" s="39"/>
      <c r="V2304" s="40"/>
      <c r="X2304" t="str">
        <f>IF(('1 - Cover page'!$B$9-M2304)&lt;6,"&lt;=5 Days","&gt;5 Days")</f>
        <v>&lt;=5 Days</v>
      </c>
      <c r="Y2304" t="str">
        <f>IF(('1 - Cover page'!$B$9-M2304)=0,"0", IF(('1 - Cover page'!$B$9-M2304)= 1,"1", IF(('1 - Cover page'!$B$9-M2304)= 2,"2", IF(('1 - Cover page'!$B$9-M2304)= 3,"3", IF(('1 - Cover page'!$B$9-M2304)= 4,"4", IF(('1 - Cover page'!$B$9-M2304)= 5,"5", IF(('1 - Cover page'!$B$9-M2304)= 6,"6", IF(('1 - Cover page'!$B$9-M2304)= 7,"7", IF(('1 - Cover page'!$B$9-M2304)= 8,"8", IF(('1 - Cover page'!$B$9-M2304)= 9,"9", IF(('1 - Cover page'!$B$9-M2304)= 10,"10", IF(('1 - Cover page'!$B$9-M2304)= 11,"11", IF(('1 - Cover page'!$B$9-M2304)= 12,"12", IF(('1 - Cover page'!$B$9-M2304)= 13,"13", IF(('1 - Cover page'!$B$9-M2304)= 14,"14", IF(('1 - Cover page'!$B$9-M2304)= 15,"15",  ""))))))))))))))))</f>
        <v>0</v>
      </c>
      <c r="Z2304" t="str">
        <f>IF(('1 - Cover page'!$B$9-I2304)=0,"0", IF(('1 - Cover page'!$B$9-I2304)= 1,"1", IF(('1 - Cover page'!$B$9-I2304)= 2,"2", IF(('1 - Cover page'!$B$9-I2304)= 3,"3", IF(('1 - Cover page'!$B$9-I2304)= 4,"4", IF(('1 - Cover page'!$B$9-I2304)= 5,"5", IF(('1 - Cover page'!$B$9-I2304)= 6,"6", IF(('1 - Cover page'!$B$9-I2304)= 7,"7", IF(('1 - Cover page'!$B$9-I2304)= 8,"8", IF(('1 - Cover page'!$B$9-I2304)= 9,"9", IF(('1 - Cover page'!$B$9-I2304)= 10,"10", IF(('1 - Cover page'!$B$9-I2304)= 11,"11", IF(('1 - Cover page'!$B$9-I2304)= 12,"12", IF(('1 - Cover page'!$B$9-I2304)= 13,"13", IF(('1 - Cover page'!$B$9-I2304)= 14,"14", IF(('1 - Cover page'!$B$9-I2304)= 15,"15",  ""))))))))))))))))</f>
        <v>0</v>
      </c>
      <c r="AA2304" t="e">
        <f>VLOOKUP(E2304,'Age group'!$A$2:$B$7,2,TRUE)</f>
        <v>#N/A</v>
      </c>
    </row>
    <row r="2305" spans="1:27" ht="12.75" x14ac:dyDescent="0.2">
      <c r="A2305" s="30">
        <v>2302</v>
      </c>
      <c r="B2305" s="31"/>
      <c r="C2305" s="31"/>
      <c r="D2305" s="32"/>
      <c r="E2305" s="104"/>
      <c r="F2305" s="31"/>
      <c r="G2305" s="31"/>
      <c r="H2305" s="33"/>
      <c r="I2305" s="16"/>
      <c r="J2305" s="34"/>
      <c r="K2305" s="34"/>
      <c r="L2305" s="35"/>
      <c r="M2305" s="36"/>
      <c r="N2305" s="37"/>
      <c r="O2305" s="37"/>
      <c r="P2305" s="37"/>
      <c r="Q2305" s="38"/>
      <c r="R2305" s="38"/>
      <c r="S2305" s="37"/>
      <c r="T2305" s="39"/>
      <c r="U2305" s="39"/>
      <c r="V2305" s="40"/>
      <c r="X2305" t="str">
        <f>IF(('1 - Cover page'!$B$9-M2305)&lt;6,"&lt;=5 Days","&gt;5 Days")</f>
        <v>&lt;=5 Days</v>
      </c>
      <c r="Y2305" t="str">
        <f>IF(('1 - Cover page'!$B$9-M2305)=0,"0", IF(('1 - Cover page'!$B$9-M2305)= 1,"1", IF(('1 - Cover page'!$B$9-M2305)= 2,"2", IF(('1 - Cover page'!$B$9-M2305)= 3,"3", IF(('1 - Cover page'!$B$9-M2305)= 4,"4", IF(('1 - Cover page'!$B$9-M2305)= 5,"5", IF(('1 - Cover page'!$B$9-M2305)= 6,"6", IF(('1 - Cover page'!$B$9-M2305)= 7,"7", IF(('1 - Cover page'!$B$9-M2305)= 8,"8", IF(('1 - Cover page'!$B$9-M2305)= 9,"9", IF(('1 - Cover page'!$B$9-M2305)= 10,"10", IF(('1 - Cover page'!$B$9-M2305)= 11,"11", IF(('1 - Cover page'!$B$9-M2305)= 12,"12", IF(('1 - Cover page'!$B$9-M2305)= 13,"13", IF(('1 - Cover page'!$B$9-M2305)= 14,"14", IF(('1 - Cover page'!$B$9-M2305)= 15,"15",  ""))))))))))))))))</f>
        <v>0</v>
      </c>
      <c r="Z2305" t="str">
        <f>IF(('1 - Cover page'!$B$9-I2305)=0,"0", IF(('1 - Cover page'!$B$9-I2305)= 1,"1", IF(('1 - Cover page'!$B$9-I2305)= 2,"2", IF(('1 - Cover page'!$B$9-I2305)= 3,"3", IF(('1 - Cover page'!$B$9-I2305)= 4,"4", IF(('1 - Cover page'!$B$9-I2305)= 5,"5", IF(('1 - Cover page'!$B$9-I2305)= 6,"6", IF(('1 - Cover page'!$B$9-I2305)= 7,"7", IF(('1 - Cover page'!$B$9-I2305)= 8,"8", IF(('1 - Cover page'!$B$9-I2305)= 9,"9", IF(('1 - Cover page'!$B$9-I2305)= 10,"10", IF(('1 - Cover page'!$B$9-I2305)= 11,"11", IF(('1 - Cover page'!$B$9-I2305)= 12,"12", IF(('1 - Cover page'!$B$9-I2305)= 13,"13", IF(('1 - Cover page'!$B$9-I2305)= 14,"14", IF(('1 - Cover page'!$B$9-I2305)= 15,"15",  ""))))))))))))))))</f>
        <v>0</v>
      </c>
      <c r="AA2305" t="e">
        <f>VLOOKUP(E2305,'Age group'!$A$2:$B$7,2,TRUE)</f>
        <v>#N/A</v>
      </c>
    </row>
    <row r="2306" spans="1:27" ht="12.75" x14ac:dyDescent="0.2">
      <c r="A2306" s="30">
        <v>2303</v>
      </c>
      <c r="B2306" s="31"/>
      <c r="C2306" s="31"/>
      <c r="D2306" s="32"/>
      <c r="E2306" s="104"/>
      <c r="F2306" s="31"/>
      <c r="G2306" s="31"/>
      <c r="H2306" s="33"/>
      <c r="I2306" s="16"/>
      <c r="J2306" s="34"/>
      <c r="K2306" s="34"/>
      <c r="L2306" s="35"/>
      <c r="M2306" s="36"/>
      <c r="N2306" s="37"/>
      <c r="O2306" s="37"/>
      <c r="P2306" s="37"/>
      <c r="Q2306" s="38"/>
      <c r="R2306" s="38"/>
      <c r="S2306" s="37"/>
      <c r="T2306" s="39"/>
      <c r="U2306" s="39"/>
      <c r="V2306" s="40"/>
      <c r="X2306" t="str">
        <f>IF(('1 - Cover page'!$B$9-M2306)&lt;6,"&lt;=5 Days","&gt;5 Days")</f>
        <v>&lt;=5 Days</v>
      </c>
      <c r="Y2306" t="str">
        <f>IF(('1 - Cover page'!$B$9-M2306)=0,"0", IF(('1 - Cover page'!$B$9-M2306)= 1,"1", IF(('1 - Cover page'!$B$9-M2306)= 2,"2", IF(('1 - Cover page'!$B$9-M2306)= 3,"3", IF(('1 - Cover page'!$B$9-M2306)= 4,"4", IF(('1 - Cover page'!$B$9-M2306)= 5,"5", IF(('1 - Cover page'!$B$9-M2306)= 6,"6", IF(('1 - Cover page'!$B$9-M2306)= 7,"7", IF(('1 - Cover page'!$B$9-M2306)= 8,"8", IF(('1 - Cover page'!$B$9-M2306)= 9,"9", IF(('1 - Cover page'!$B$9-M2306)= 10,"10", IF(('1 - Cover page'!$B$9-M2306)= 11,"11", IF(('1 - Cover page'!$B$9-M2306)= 12,"12", IF(('1 - Cover page'!$B$9-M2306)= 13,"13", IF(('1 - Cover page'!$B$9-M2306)= 14,"14", IF(('1 - Cover page'!$B$9-M2306)= 15,"15",  ""))))))))))))))))</f>
        <v>0</v>
      </c>
      <c r="Z2306" t="str">
        <f>IF(('1 - Cover page'!$B$9-I2306)=0,"0", IF(('1 - Cover page'!$B$9-I2306)= 1,"1", IF(('1 - Cover page'!$B$9-I2306)= 2,"2", IF(('1 - Cover page'!$B$9-I2306)= 3,"3", IF(('1 - Cover page'!$B$9-I2306)= 4,"4", IF(('1 - Cover page'!$B$9-I2306)= 5,"5", IF(('1 - Cover page'!$B$9-I2306)= 6,"6", IF(('1 - Cover page'!$B$9-I2306)= 7,"7", IF(('1 - Cover page'!$B$9-I2306)= 8,"8", IF(('1 - Cover page'!$B$9-I2306)= 9,"9", IF(('1 - Cover page'!$B$9-I2306)= 10,"10", IF(('1 - Cover page'!$B$9-I2306)= 11,"11", IF(('1 - Cover page'!$B$9-I2306)= 12,"12", IF(('1 - Cover page'!$B$9-I2306)= 13,"13", IF(('1 - Cover page'!$B$9-I2306)= 14,"14", IF(('1 - Cover page'!$B$9-I2306)= 15,"15",  ""))))))))))))))))</f>
        <v>0</v>
      </c>
      <c r="AA2306" t="e">
        <f>VLOOKUP(E2306,'Age group'!$A$2:$B$7,2,TRUE)</f>
        <v>#N/A</v>
      </c>
    </row>
    <row r="2307" spans="1:27" ht="12.75" x14ac:dyDescent="0.2">
      <c r="A2307" s="30">
        <v>2304</v>
      </c>
      <c r="B2307" s="31"/>
      <c r="C2307" s="31"/>
      <c r="D2307" s="32"/>
      <c r="E2307" s="104"/>
      <c r="F2307" s="31"/>
      <c r="G2307" s="31"/>
      <c r="H2307" s="33"/>
      <c r="I2307" s="16"/>
      <c r="J2307" s="34"/>
      <c r="K2307" s="34"/>
      <c r="L2307" s="35"/>
      <c r="M2307" s="36"/>
      <c r="N2307" s="37"/>
      <c r="O2307" s="37"/>
      <c r="P2307" s="37"/>
      <c r="Q2307" s="38"/>
      <c r="R2307" s="38"/>
      <c r="S2307" s="37"/>
      <c r="T2307" s="39"/>
      <c r="U2307" s="39"/>
      <c r="V2307" s="40"/>
      <c r="X2307" t="str">
        <f>IF(('1 - Cover page'!$B$9-M2307)&lt;6,"&lt;=5 Days","&gt;5 Days")</f>
        <v>&lt;=5 Days</v>
      </c>
      <c r="Y2307" t="str">
        <f>IF(('1 - Cover page'!$B$9-M2307)=0,"0", IF(('1 - Cover page'!$B$9-M2307)= 1,"1", IF(('1 - Cover page'!$B$9-M2307)= 2,"2", IF(('1 - Cover page'!$B$9-M2307)= 3,"3", IF(('1 - Cover page'!$B$9-M2307)= 4,"4", IF(('1 - Cover page'!$B$9-M2307)= 5,"5", IF(('1 - Cover page'!$B$9-M2307)= 6,"6", IF(('1 - Cover page'!$B$9-M2307)= 7,"7", IF(('1 - Cover page'!$B$9-M2307)= 8,"8", IF(('1 - Cover page'!$B$9-M2307)= 9,"9", IF(('1 - Cover page'!$B$9-M2307)= 10,"10", IF(('1 - Cover page'!$B$9-M2307)= 11,"11", IF(('1 - Cover page'!$B$9-M2307)= 12,"12", IF(('1 - Cover page'!$B$9-M2307)= 13,"13", IF(('1 - Cover page'!$B$9-M2307)= 14,"14", IF(('1 - Cover page'!$B$9-M2307)= 15,"15",  ""))))))))))))))))</f>
        <v>0</v>
      </c>
      <c r="Z2307" t="str">
        <f>IF(('1 - Cover page'!$B$9-I2307)=0,"0", IF(('1 - Cover page'!$B$9-I2307)= 1,"1", IF(('1 - Cover page'!$B$9-I2307)= 2,"2", IF(('1 - Cover page'!$B$9-I2307)= 3,"3", IF(('1 - Cover page'!$B$9-I2307)= 4,"4", IF(('1 - Cover page'!$B$9-I2307)= 5,"5", IF(('1 - Cover page'!$B$9-I2307)= 6,"6", IF(('1 - Cover page'!$B$9-I2307)= 7,"7", IF(('1 - Cover page'!$B$9-I2307)= 8,"8", IF(('1 - Cover page'!$B$9-I2307)= 9,"9", IF(('1 - Cover page'!$B$9-I2307)= 10,"10", IF(('1 - Cover page'!$B$9-I2307)= 11,"11", IF(('1 - Cover page'!$B$9-I2307)= 12,"12", IF(('1 - Cover page'!$B$9-I2307)= 13,"13", IF(('1 - Cover page'!$B$9-I2307)= 14,"14", IF(('1 - Cover page'!$B$9-I2307)= 15,"15",  ""))))))))))))))))</f>
        <v>0</v>
      </c>
      <c r="AA2307" t="e">
        <f>VLOOKUP(E2307,'Age group'!$A$2:$B$7,2,TRUE)</f>
        <v>#N/A</v>
      </c>
    </row>
    <row r="2308" spans="1:27" ht="12.75" x14ac:dyDescent="0.2">
      <c r="A2308" s="30">
        <v>2305</v>
      </c>
      <c r="B2308" s="31"/>
      <c r="C2308" s="31"/>
      <c r="D2308" s="32"/>
      <c r="E2308" s="104"/>
      <c r="F2308" s="31"/>
      <c r="G2308" s="31"/>
      <c r="H2308" s="33"/>
      <c r="I2308" s="16"/>
      <c r="J2308" s="34"/>
      <c r="K2308" s="34"/>
      <c r="L2308" s="35"/>
      <c r="M2308" s="36"/>
      <c r="N2308" s="37"/>
      <c r="O2308" s="37"/>
      <c r="P2308" s="37"/>
      <c r="Q2308" s="38"/>
      <c r="R2308" s="38"/>
      <c r="S2308" s="37"/>
      <c r="T2308" s="39"/>
      <c r="U2308" s="39"/>
      <c r="V2308" s="40"/>
      <c r="X2308" t="str">
        <f>IF(('1 - Cover page'!$B$9-M2308)&lt;6,"&lt;=5 Days","&gt;5 Days")</f>
        <v>&lt;=5 Days</v>
      </c>
      <c r="Y2308" t="str">
        <f>IF(('1 - Cover page'!$B$9-M2308)=0,"0", IF(('1 - Cover page'!$B$9-M2308)= 1,"1", IF(('1 - Cover page'!$B$9-M2308)= 2,"2", IF(('1 - Cover page'!$B$9-M2308)= 3,"3", IF(('1 - Cover page'!$B$9-M2308)= 4,"4", IF(('1 - Cover page'!$B$9-M2308)= 5,"5", IF(('1 - Cover page'!$B$9-M2308)= 6,"6", IF(('1 - Cover page'!$B$9-M2308)= 7,"7", IF(('1 - Cover page'!$B$9-M2308)= 8,"8", IF(('1 - Cover page'!$B$9-M2308)= 9,"9", IF(('1 - Cover page'!$B$9-M2308)= 10,"10", IF(('1 - Cover page'!$B$9-M2308)= 11,"11", IF(('1 - Cover page'!$B$9-M2308)= 12,"12", IF(('1 - Cover page'!$B$9-M2308)= 13,"13", IF(('1 - Cover page'!$B$9-M2308)= 14,"14", IF(('1 - Cover page'!$B$9-M2308)= 15,"15",  ""))))))))))))))))</f>
        <v>0</v>
      </c>
      <c r="Z2308" t="str">
        <f>IF(('1 - Cover page'!$B$9-I2308)=0,"0", IF(('1 - Cover page'!$B$9-I2308)= 1,"1", IF(('1 - Cover page'!$B$9-I2308)= 2,"2", IF(('1 - Cover page'!$B$9-I2308)= 3,"3", IF(('1 - Cover page'!$B$9-I2308)= 4,"4", IF(('1 - Cover page'!$B$9-I2308)= 5,"5", IF(('1 - Cover page'!$B$9-I2308)= 6,"6", IF(('1 - Cover page'!$B$9-I2308)= 7,"7", IF(('1 - Cover page'!$B$9-I2308)= 8,"8", IF(('1 - Cover page'!$B$9-I2308)= 9,"9", IF(('1 - Cover page'!$B$9-I2308)= 10,"10", IF(('1 - Cover page'!$B$9-I2308)= 11,"11", IF(('1 - Cover page'!$B$9-I2308)= 12,"12", IF(('1 - Cover page'!$B$9-I2308)= 13,"13", IF(('1 - Cover page'!$B$9-I2308)= 14,"14", IF(('1 - Cover page'!$B$9-I2308)= 15,"15",  ""))))))))))))))))</f>
        <v>0</v>
      </c>
      <c r="AA2308" t="e">
        <f>VLOOKUP(E2308,'Age group'!$A$2:$B$7,2,TRUE)</f>
        <v>#N/A</v>
      </c>
    </row>
    <row r="2309" spans="1:27" ht="12.75" x14ac:dyDescent="0.2">
      <c r="A2309" s="30">
        <v>2306</v>
      </c>
      <c r="B2309" s="31"/>
      <c r="C2309" s="31"/>
      <c r="D2309" s="32"/>
      <c r="E2309" s="104"/>
      <c r="F2309" s="31"/>
      <c r="G2309" s="31"/>
      <c r="H2309" s="33"/>
      <c r="I2309" s="16"/>
      <c r="J2309" s="34"/>
      <c r="K2309" s="34"/>
      <c r="L2309" s="35"/>
      <c r="M2309" s="36"/>
      <c r="N2309" s="37"/>
      <c r="O2309" s="37"/>
      <c r="P2309" s="37"/>
      <c r="Q2309" s="38"/>
      <c r="R2309" s="38"/>
      <c r="S2309" s="37"/>
      <c r="T2309" s="39"/>
      <c r="U2309" s="39"/>
      <c r="V2309" s="40"/>
      <c r="X2309" t="str">
        <f>IF(('1 - Cover page'!$B$9-M2309)&lt;6,"&lt;=5 Days","&gt;5 Days")</f>
        <v>&lt;=5 Days</v>
      </c>
      <c r="Y2309" t="str">
        <f>IF(('1 - Cover page'!$B$9-M2309)=0,"0", IF(('1 - Cover page'!$B$9-M2309)= 1,"1", IF(('1 - Cover page'!$B$9-M2309)= 2,"2", IF(('1 - Cover page'!$B$9-M2309)= 3,"3", IF(('1 - Cover page'!$B$9-M2309)= 4,"4", IF(('1 - Cover page'!$B$9-M2309)= 5,"5", IF(('1 - Cover page'!$B$9-M2309)= 6,"6", IF(('1 - Cover page'!$B$9-M2309)= 7,"7", IF(('1 - Cover page'!$B$9-M2309)= 8,"8", IF(('1 - Cover page'!$B$9-M2309)= 9,"9", IF(('1 - Cover page'!$B$9-M2309)= 10,"10", IF(('1 - Cover page'!$B$9-M2309)= 11,"11", IF(('1 - Cover page'!$B$9-M2309)= 12,"12", IF(('1 - Cover page'!$B$9-M2309)= 13,"13", IF(('1 - Cover page'!$B$9-M2309)= 14,"14", IF(('1 - Cover page'!$B$9-M2309)= 15,"15",  ""))))))))))))))))</f>
        <v>0</v>
      </c>
      <c r="Z2309" t="str">
        <f>IF(('1 - Cover page'!$B$9-I2309)=0,"0", IF(('1 - Cover page'!$B$9-I2309)= 1,"1", IF(('1 - Cover page'!$B$9-I2309)= 2,"2", IF(('1 - Cover page'!$B$9-I2309)= 3,"3", IF(('1 - Cover page'!$B$9-I2309)= 4,"4", IF(('1 - Cover page'!$B$9-I2309)= 5,"5", IF(('1 - Cover page'!$B$9-I2309)= 6,"6", IF(('1 - Cover page'!$B$9-I2309)= 7,"7", IF(('1 - Cover page'!$B$9-I2309)= 8,"8", IF(('1 - Cover page'!$B$9-I2309)= 9,"9", IF(('1 - Cover page'!$B$9-I2309)= 10,"10", IF(('1 - Cover page'!$B$9-I2309)= 11,"11", IF(('1 - Cover page'!$B$9-I2309)= 12,"12", IF(('1 - Cover page'!$B$9-I2309)= 13,"13", IF(('1 - Cover page'!$B$9-I2309)= 14,"14", IF(('1 - Cover page'!$B$9-I2309)= 15,"15",  ""))))))))))))))))</f>
        <v>0</v>
      </c>
      <c r="AA2309" t="e">
        <f>VLOOKUP(E2309,'Age group'!$A$2:$B$7,2,TRUE)</f>
        <v>#N/A</v>
      </c>
    </row>
    <row r="2310" spans="1:27" ht="12.75" x14ac:dyDescent="0.2">
      <c r="A2310" s="30">
        <v>2307</v>
      </c>
      <c r="B2310" s="31"/>
      <c r="C2310" s="31"/>
      <c r="D2310" s="32"/>
      <c r="E2310" s="104"/>
      <c r="F2310" s="31"/>
      <c r="G2310" s="31"/>
      <c r="H2310" s="33"/>
      <c r="I2310" s="16"/>
      <c r="J2310" s="34"/>
      <c r="K2310" s="34"/>
      <c r="L2310" s="35"/>
      <c r="M2310" s="36"/>
      <c r="N2310" s="37"/>
      <c r="O2310" s="37"/>
      <c r="P2310" s="37"/>
      <c r="Q2310" s="38"/>
      <c r="R2310" s="38"/>
      <c r="S2310" s="37"/>
      <c r="T2310" s="39"/>
      <c r="U2310" s="39"/>
      <c r="V2310" s="40"/>
      <c r="X2310" t="str">
        <f>IF(('1 - Cover page'!$B$9-M2310)&lt;6,"&lt;=5 Days","&gt;5 Days")</f>
        <v>&lt;=5 Days</v>
      </c>
      <c r="Y2310" t="str">
        <f>IF(('1 - Cover page'!$B$9-M2310)=0,"0", IF(('1 - Cover page'!$B$9-M2310)= 1,"1", IF(('1 - Cover page'!$B$9-M2310)= 2,"2", IF(('1 - Cover page'!$B$9-M2310)= 3,"3", IF(('1 - Cover page'!$B$9-M2310)= 4,"4", IF(('1 - Cover page'!$B$9-M2310)= 5,"5", IF(('1 - Cover page'!$B$9-M2310)= 6,"6", IF(('1 - Cover page'!$B$9-M2310)= 7,"7", IF(('1 - Cover page'!$B$9-M2310)= 8,"8", IF(('1 - Cover page'!$B$9-M2310)= 9,"9", IF(('1 - Cover page'!$B$9-M2310)= 10,"10", IF(('1 - Cover page'!$B$9-M2310)= 11,"11", IF(('1 - Cover page'!$B$9-M2310)= 12,"12", IF(('1 - Cover page'!$B$9-M2310)= 13,"13", IF(('1 - Cover page'!$B$9-M2310)= 14,"14", IF(('1 - Cover page'!$B$9-M2310)= 15,"15",  ""))))))))))))))))</f>
        <v>0</v>
      </c>
      <c r="Z2310" t="str">
        <f>IF(('1 - Cover page'!$B$9-I2310)=0,"0", IF(('1 - Cover page'!$B$9-I2310)= 1,"1", IF(('1 - Cover page'!$B$9-I2310)= 2,"2", IF(('1 - Cover page'!$B$9-I2310)= 3,"3", IF(('1 - Cover page'!$B$9-I2310)= 4,"4", IF(('1 - Cover page'!$B$9-I2310)= 5,"5", IF(('1 - Cover page'!$B$9-I2310)= 6,"6", IF(('1 - Cover page'!$B$9-I2310)= 7,"7", IF(('1 - Cover page'!$B$9-I2310)= 8,"8", IF(('1 - Cover page'!$B$9-I2310)= 9,"9", IF(('1 - Cover page'!$B$9-I2310)= 10,"10", IF(('1 - Cover page'!$B$9-I2310)= 11,"11", IF(('1 - Cover page'!$B$9-I2310)= 12,"12", IF(('1 - Cover page'!$B$9-I2310)= 13,"13", IF(('1 - Cover page'!$B$9-I2310)= 14,"14", IF(('1 - Cover page'!$B$9-I2310)= 15,"15",  ""))))))))))))))))</f>
        <v>0</v>
      </c>
      <c r="AA2310" t="e">
        <f>VLOOKUP(E2310,'Age group'!$A$2:$B$7,2,TRUE)</f>
        <v>#N/A</v>
      </c>
    </row>
    <row r="2311" spans="1:27" ht="12.75" x14ac:dyDescent="0.2">
      <c r="A2311" s="30">
        <v>2308</v>
      </c>
      <c r="B2311" s="31"/>
      <c r="C2311" s="31"/>
      <c r="D2311" s="32"/>
      <c r="E2311" s="104"/>
      <c r="F2311" s="31"/>
      <c r="G2311" s="31"/>
      <c r="H2311" s="33"/>
      <c r="I2311" s="16"/>
      <c r="J2311" s="34"/>
      <c r="K2311" s="34"/>
      <c r="L2311" s="35"/>
      <c r="M2311" s="36"/>
      <c r="N2311" s="37"/>
      <c r="O2311" s="37"/>
      <c r="P2311" s="37"/>
      <c r="Q2311" s="38"/>
      <c r="R2311" s="38"/>
      <c r="S2311" s="37"/>
      <c r="T2311" s="39"/>
      <c r="U2311" s="39"/>
      <c r="V2311" s="40"/>
      <c r="X2311" t="str">
        <f>IF(('1 - Cover page'!$B$9-M2311)&lt;6,"&lt;=5 Days","&gt;5 Days")</f>
        <v>&lt;=5 Days</v>
      </c>
      <c r="Y2311" t="str">
        <f>IF(('1 - Cover page'!$B$9-M2311)=0,"0", IF(('1 - Cover page'!$B$9-M2311)= 1,"1", IF(('1 - Cover page'!$B$9-M2311)= 2,"2", IF(('1 - Cover page'!$B$9-M2311)= 3,"3", IF(('1 - Cover page'!$B$9-M2311)= 4,"4", IF(('1 - Cover page'!$B$9-M2311)= 5,"5", IF(('1 - Cover page'!$B$9-M2311)= 6,"6", IF(('1 - Cover page'!$B$9-M2311)= 7,"7", IF(('1 - Cover page'!$B$9-M2311)= 8,"8", IF(('1 - Cover page'!$B$9-M2311)= 9,"9", IF(('1 - Cover page'!$B$9-M2311)= 10,"10", IF(('1 - Cover page'!$B$9-M2311)= 11,"11", IF(('1 - Cover page'!$B$9-M2311)= 12,"12", IF(('1 - Cover page'!$B$9-M2311)= 13,"13", IF(('1 - Cover page'!$B$9-M2311)= 14,"14", IF(('1 - Cover page'!$B$9-M2311)= 15,"15",  ""))))))))))))))))</f>
        <v>0</v>
      </c>
      <c r="Z2311" t="str">
        <f>IF(('1 - Cover page'!$B$9-I2311)=0,"0", IF(('1 - Cover page'!$B$9-I2311)= 1,"1", IF(('1 - Cover page'!$B$9-I2311)= 2,"2", IF(('1 - Cover page'!$B$9-I2311)= 3,"3", IF(('1 - Cover page'!$B$9-I2311)= 4,"4", IF(('1 - Cover page'!$B$9-I2311)= 5,"5", IF(('1 - Cover page'!$B$9-I2311)= 6,"6", IF(('1 - Cover page'!$B$9-I2311)= 7,"7", IF(('1 - Cover page'!$B$9-I2311)= 8,"8", IF(('1 - Cover page'!$B$9-I2311)= 9,"9", IF(('1 - Cover page'!$B$9-I2311)= 10,"10", IF(('1 - Cover page'!$B$9-I2311)= 11,"11", IF(('1 - Cover page'!$B$9-I2311)= 12,"12", IF(('1 - Cover page'!$B$9-I2311)= 13,"13", IF(('1 - Cover page'!$B$9-I2311)= 14,"14", IF(('1 - Cover page'!$B$9-I2311)= 15,"15",  ""))))))))))))))))</f>
        <v>0</v>
      </c>
      <c r="AA2311" t="e">
        <f>VLOOKUP(E2311,'Age group'!$A$2:$B$7,2,TRUE)</f>
        <v>#N/A</v>
      </c>
    </row>
    <row r="2312" spans="1:27" ht="12.75" x14ac:dyDescent="0.2">
      <c r="A2312" s="30">
        <v>2309</v>
      </c>
      <c r="B2312" s="31"/>
      <c r="C2312" s="31"/>
      <c r="D2312" s="32"/>
      <c r="E2312" s="104"/>
      <c r="F2312" s="31"/>
      <c r="G2312" s="31"/>
      <c r="H2312" s="33"/>
      <c r="I2312" s="16"/>
      <c r="J2312" s="34"/>
      <c r="K2312" s="34"/>
      <c r="L2312" s="35"/>
      <c r="M2312" s="36"/>
      <c r="N2312" s="37"/>
      <c r="O2312" s="37"/>
      <c r="P2312" s="37"/>
      <c r="Q2312" s="38"/>
      <c r="R2312" s="38"/>
      <c r="S2312" s="37"/>
      <c r="T2312" s="39"/>
      <c r="U2312" s="39"/>
      <c r="V2312" s="40"/>
      <c r="X2312" t="str">
        <f>IF(('1 - Cover page'!$B$9-M2312)&lt;6,"&lt;=5 Days","&gt;5 Days")</f>
        <v>&lt;=5 Days</v>
      </c>
      <c r="Y2312" t="str">
        <f>IF(('1 - Cover page'!$B$9-M2312)=0,"0", IF(('1 - Cover page'!$B$9-M2312)= 1,"1", IF(('1 - Cover page'!$B$9-M2312)= 2,"2", IF(('1 - Cover page'!$B$9-M2312)= 3,"3", IF(('1 - Cover page'!$B$9-M2312)= 4,"4", IF(('1 - Cover page'!$B$9-M2312)= 5,"5", IF(('1 - Cover page'!$B$9-M2312)= 6,"6", IF(('1 - Cover page'!$B$9-M2312)= 7,"7", IF(('1 - Cover page'!$B$9-M2312)= 8,"8", IF(('1 - Cover page'!$B$9-M2312)= 9,"9", IF(('1 - Cover page'!$B$9-M2312)= 10,"10", IF(('1 - Cover page'!$B$9-M2312)= 11,"11", IF(('1 - Cover page'!$B$9-M2312)= 12,"12", IF(('1 - Cover page'!$B$9-M2312)= 13,"13", IF(('1 - Cover page'!$B$9-M2312)= 14,"14", IF(('1 - Cover page'!$B$9-M2312)= 15,"15",  ""))))))))))))))))</f>
        <v>0</v>
      </c>
      <c r="Z2312" t="str">
        <f>IF(('1 - Cover page'!$B$9-I2312)=0,"0", IF(('1 - Cover page'!$B$9-I2312)= 1,"1", IF(('1 - Cover page'!$B$9-I2312)= 2,"2", IF(('1 - Cover page'!$B$9-I2312)= 3,"3", IF(('1 - Cover page'!$B$9-I2312)= 4,"4", IF(('1 - Cover page'!$B$9-I2312)= 5,"5", IF(('1 - Cover page'!$B$9-I2312)= 6,"6", IF(('1 - Cover page'!$B$9-I2312)= 7,"7", IF(('1 - Cover page'!$B$9-I2312)= 8,"8", IF(('1 - Cover page'!$B$9-I2312)= 9,"9", IF(('1 - Cover page'!$B$9-I2312)= 10,"10", IF(('1 - Cover page'!$B$9-I2312)= 11,"11", IF(('1 - Cover page'!$B$9-I2312)= 12,"12", IF(('1 - Cover page'!$B$9-I2312)= 13,"13", IF(('1 - Cover page'!$B$9-I2312)= 14,"14", IF(('1 - Cover page'!$B$9-I2312)= 15,"15",  ""))))))))))))))))</f>
        <v>0</v>
      </c>
      <c r="AA2312" t="e">
        <f>VLOOKUP(E2312,'Age group'!$A$2:$B$7,2,TRUE)</f>
        <v>#N/A</v>
      </c>
    </row>
    <row r="2313" spans="1:27" ht="12.75" x14ac:dyDescent="0.2">
      <c r="A2313" s="30">
        <v>2310</v>
      </c>
      <c r="B2313" s="31"/>
      <c r="C2313" s="31"/>
      <c r="D2313" s="32"/>
      <c r="E2313" s="104"/>
      <c r="F2313" s="31"/>
      <c r="G2313" s="31"/>
      <c r="H2313" s="33"/>
      <c r="I2313" s="16"/>
      <c r="J2313" s="34"/>
      <c r="K2313" s="34"/>
      <c r="L2313" s="35"/>
      <c r="M2313" s="36"/>
      <c r="N2313" s="37"/>
      <c r="O2313" s="37"/>
      <c r="P2313" s="37"/>
      <c r="Q2313" s="38"/>
      <c r="R2313" s="38"/>
      <c r="S2313" s="37"/>
      <c r="T2313" s="39"/>
      <c r="U2313" s="39"/>
      <c r="V2313" s="40"/>
      <c r="X2313" t="str">
        <f>IF(('1 - Cover page'!$B$9-M2313)&lt;6,"&lt;=5 Days","&gt;5 Days")</f>
        <v>&lt;=5 Days</v>
      </c>
      <c r="Y2313" t="str">
        <f>IF(('1 - Cover page'!$B$9-M2313)=0,"0", IF(('1 - Cover page'!$B$9-M2313)= 1,"1", IF(('1 - Cover page'!$B$9-M2313)= 2,"2", IF(('1 - Cover page'!$B$9-M2313)= 3,"3", IF(('1 - Cover page'!$B$9-M2313)= 4,"4", IF(('1 - Cover page'!$B$9-M2313)= 5,"5", IF(('1 - Cover page'!$B$9-M2313)= 6,"6", IF(('1 - Cover page'!$B$9-M2313)= 7,"7", IF(('1 - Cover page'!$B$9-M2313)= 8,"8", IF(('1 - Cover page'!$B$9-M2313)= 9,"9", IF(('1 - Cover page'!$B$9-M2313)= 10,"10", IF(('1 - Cover page'!$B$9-M2313)= 11,"11", IF(('1 - Cover page'!$B$9-M2313)= 12,"12", IF(('1 - Cover page'!$B$9-M2313)= 13,"13", IF(('1 - Cover page'!$B$9-M2313)= 14,"14", IF(('1 - Cover page'!$B$9-M2313)= 15,"15",  ""))))))))))))))))</f>
        <v>0</v>
      </c>
      <c r="Z2313" t="str">
        <f>IF(('1 - Cover page'!$B$9-I2313)=0,"0", IF(('1 - Cover page'!$B$9-I2313)= 1,"1", IF(('1 - Cover page'!$B$9-I2313)= 2,"2", IF(('1 - Cover page'!$B$9-I2313)= 3,"3", IF(('1 - Cover page'!$B$9-I2313)= 4,"4", IF(('1 - Cover page'!$B$9-I2313)= 5,"5", IF(('1 - Cover page'!$B$9-I2313)= 6,"6", IF(('1 - Cover page'!$B$9-I2313)= 7,"7", IF(('1 - Cover page'!$B$9-I2313)= 8,"8", IF(('1 - Cover page'!$B$9-I2313)= 9,"9", IF(('1 - Cover page'!$B$9-I2313)= 10,"10", IF(('1 - Cover page'!$B$9-I2313)= 11,"11", IF(('1 - Cover page'!$B$9-I2313)= 12,"12", IF(('1 - Cover page'!$B$9-I2313)= 13,"13", IF(('1 - Cover page'!$B$9-I2313)= 14,"14", IF(('1 - Cover page'!$B$9-I2313)= 15,"15",  ""))))))))))))))))</f>
        <v>0</v>
      </c>
      <c r="AA2313" t="e">
        <f>VLOOKUP(E2313,'Age group'!$A$2:$B$7,2,TRUE)</f>
        <v>#N/A</v>
      </c>
    </row>
    <row r="2314" spans="1:27" ht="12.75" x14ac:dyDescent="0.2">
      <c r="A2314" s="30">
        <v>2311</v>
      </c>
      <c r="B2314" s="31"/>
      <c r="C2314" s="31"/>
      <c r="D2314" s="32"/>
      <c r="E2314" s="104"/>
      <c r="F2314" s="31"/>
      <c r="G2314" s="31"/>
      <c r="H2314" s="33"/>
      <c r="I2314" s="16"/>
      <c r="J2314" s="34"/>
      <c r="K2314" s="34"/>
      <c r="L2314" s="35"/>
      <c r="M2314" s="36"/>
      <c r="N2314" s="37"/>
      <c r="O2314" s="37"/>
      <c r="P2314" s="37"/>
      <c r="Q2314" s="38"/>
      <c r="R2314" s="38"/>
      <c r="S2314" s="37"/>
      <c r="T2314" s="39"/>
      <c r="U2314" s="39"/>
      <c r="V2314" s="40"/>
      <c r="X2314" t="str">
        <f>IF(('1 - Cover page'!$B$9-M2314)&lt;6,"&lt;=5 Days","&gt;5 Days")</f>
        <v>&lt;=5 Days</v>
      </c>
      <c r="Y2314" t="str">
        <f>IF(('1 - Cover page'!$B$9-M2314)=0,"0", IF(('1 - Cover page'!$B$9-M2314)= 1,"1", IF(('1 - Cover page'!$B$9-M2314)= 2,"2", IF(('1 - Cover page'!$B$9-M2314)= 3,"3", IF(('1 - Cover page'!$B$9-M2314)= 4,"4", IF(('1 - Cover page'!$B$9-M2314)= 5,"5", IF(('1 - Cover page'!$B$9-M2314)= 6,"6", IF(('1 - Cover page'!$B$9-M2314)= 7,"7", IF(('1 - Cover page'!$B$9-M2314)= 8,"8", IF(('1 - Cover page'!$B$9-M2314)= 9,"9", IF(('1 - Cover page'!$B$9-M2314)= 10,"10", IF(('1 - Cover page'!$B$9-M2314)= 11,"11", IF(('1 - Cover page'!$B$9-M2314)= 12,"12", IF(('1 - Cover page'!$B$9-M2314)= 13,"13", IF(('1 - Cover page'!$B$9-M2314)= 14,"14", IF(('1 - Cover page'!$B$9-M2314)= 15,"15",  ""))))))))))))))))</f>
        <v>0</v>
      </c>
      <c r="Z2314" t="str">
        <f>IF(('1 - Cover page'!$B$9-I2314)=0,"0", IF(('1 - Cover page'!$B$9-I2314)= 1,"1", IF(('1 - Cover page'!$B$9-I2314)= 2,"2", IF(('1 - Cover page'!$B$9-I2314)= 3,"3", IF(('1 - Cover page'!$B$9-I2314)= 4,"4", IF(('1 - Cover page'!$B$9-I2314)= 5,"5", IF(('1 - Cover page'!$B$9-I2314)= 6,"6", IF(('1 - Cover page'!$B$9-I2314)= 7,"7", IF(('1 - Cover page'!$B$9-I2314)= 8,"8", IF(('1 - Cover page'!$B$9-I2314)= 9,"9", IF(('1 - Cover page'!$B$9-I2314)= 10,"10", IF(('1 - Cover page'!$B$9-I2314)= 11,"11", IF(('1 - Cover page'!$B$9-I2314)= 12,"12", IF(('1 - Cover page'!$B$9-I2314)= 13,"13", IF(('1 - Cover page'!$B$9-I2314)= 14,"14", IF(('1 - Cover page'!$B$9-I2314)= 15,"15",  ""))))))))))))))))</f>
        <v>0</v>
      </c>
      <c r="AA2314" t="e">
        <f>VLOOKUP(E2314,'Age group'!$A$2:$B$7,2,TRUE)</f>
        <v>#N/A</v>
      </c>
    </row>
    <row r="2315" spans="1:27" ht="12.75" x14ac:dyDescent="0.2">
      <c r="A2315" s="30">
        <v>2312</v>
      </c>
      <c r="B2315" s="31"/>
      <c r="C2315" s="31"/>
      <c r="D2315" s="32"/>
      <c r="E2315" s="104"/>
      <c r="F2315" s="31"/>
      <c r="G2315" s="31"/>
      <c r="H2315" s="33"/>
      <c r="I2315" s="16"/>
      <c r="J2315" s="34"/>
      <c r="K2315" s="34"/>
      <c r="L2315" s="35"/>
      <c r="M2315" s="36"/>
      <c r="N2315" s="37"/>
      <c r="O2315" s="37"/>
      <c r="P2315" s="37"/>
      <c r="Q2315" s="38"/>
      <c r="R2315" s="38"/>
      <c r="S2315" s="37"/>
      <c r="T2315" s="39"/>
      <c r="U2315" s="39"/>
      <c r="V2315" s="40"/>
      <c r="X2315" t="str">
        <f>IF(('1 - Cover page'!$B$9-M2315)&lt;6,"&lt;=5 Days","&gt;5 Days")</f>
        <v>&lt;=5 Days</v>
      </c>
      <c r="Y2315" t="str">
        <f>IF(('1 - Cover page'!$B$9-M2315)=0,"0", IF(('1 - Cover page'!$B$9-M2315)= 1,"1", IF(('1 - Cover page'!$B$9-M2315)= 2,"2", IF(('1 - Cover page'!$B$9-M2315)= 3,"3", IF(('1 - Cover page'!$B$9-M2315)= 4,"4", IF(('1 - Cover page'!$B$9-M2315)= 5,"5", IF(('1 - Cover page'!$B$9-M2315)= 6,"6", IF(('1 - Cover page'!$B$9-M2315)= 7,"7", IF(('1 - Cover page'!$B$9-M2315)= 8,"8", IF(('1 - Cover page'!$B$9-M2315)= 9,"9", IF(('1 - Cover page'!$B$9-M2315)= 10,"10", IF(('1 - Cover page'!$B$9-M2315)= 11,"11", IF(('1 - Cover page'!$B$9-M2315)= 12,"12", IF(('1 - Cover page'!$B$9-M2315)= 13,"13", IF(('1 - Cover page'!$B$9-M2315)= 14,"14", IF(('1 - Cover page'!$B$9-M2315)= 15,"15",  ""))))))))))))))))</f>
        <v>0</v>
      </c>
      <c r="Z2315" t="str">
        <f>IF(('1 - Cover page'!$B$9-I2315)=0,"0", IF(('1 - Cover page'!$B$9-I2315)= 1,"1", IF(('1 - Cover page'!$B$9-I2315)= 2,"2", IF(('1 - Cover page'!$B$9-I2315)= 3,"3", IF(('1 - Cover page'!$B$9-I2315)= 4,"4", IF(('1 - Cover page'!$B$9-I2315)= 5,"5", IF(('1 - Cover page'!$B$9-I2315)= 6,"6", IF(('1 - Cover page'!$B$9-I2315)= 7,"7", IF(('1 - Cover page'!$B$9-I2315)= 8,"8", IF(('1 - Cover page'!$B$9-I2315)= 9,"9", IF(('1 - Cover page'!$B$9-I2315)= 10,"10", IF(('1 - Cover page'!$B$9-I2315)= 11,"11", IF(('1 - Cover page'!$B$9-I2315)= 12,"12", IF(('1 - Cover page'!$B$9-I2315)= 13,"13", IF(('1 - Cover page'!$B$9-I2315)= 14,"14", IF(('1 - Cover page'!$B$9-I2315)= 15,"15",  ""))))))))))))))))</f>
        <v>0</v>
      </c>
      <c r="AA2315" t="e">
        <f>VLOOKUP(E2315,'Age group'!$A$2:$B$7,2,TRUE)</f>
        <v>#N/A</v>
      </c>
    </row>
    <row r="2316" spans="1:27" ht="12.75" x14ac:dyDescent="0.2">
      <c r="A2316" s="30">
        <v>2313</v>
      </c>
      <c r="B2316" s="31"/>
      <c r="C2316" s="31"/>
      <c r="D2316" s="32"/>
      <c r="E2316" s="104"/>
      <c r="F2316" s="31"/>
      <c r="G2316" s="31"/>
      <c r="H2316" s="33"/>
      <c r="I2316" s="16"/>
      <c r="J2316" s="34"/>
      <c r="K2316" s="34"/>
      <c r="L2316" s="35"/>
      <c r="M2316" s="36"/>
      <c r="N2316" s="37"/>
      <c r="O2316" s="37"/>
      <c r="P2316" s="37"/>
      <c r="Q2316" s="38"/>
      <c r="R2316" s="38"/>
      <c r="S2316" s="37"/>
      <c r="T2316" s="39"/>
      <c r="U2316" s="39"/>
      <c r="V2316" s="40"/>
      <c r="X2316" t="str">
        <f>IF(('1 - Cover page'!$B$9-M2316)&lt;6,"&lt;=5 Days","&gt;5 Days")</f>
        <v>&lt;=5 Days</v>
      </c>
      <c r="Y2316" t="str">
        <f>IF(('1 - Cover page'!$B$9-M2316)=0,"0", IF(('1 - Cover page'!$B$9-M2316)= 1,"1", IF(('1 - Cover page'!$B$9-M2316)= 2,"2", IF(('1 - Cover page'!$B$9-M2316)= 3,"3", IF(('1 - Cover page'!$B$9-M2316)= 4,"4", IF(('1 - Cover page'!$B$9-M2316)= 5,"5", IF(('1 - Cover page'!$B$9-M2316)= 6,"6", IF(('1 - Cover page'!$B$9-M2316)= 7,"7", IF(('1 - Cover page'!$B$9-M2316)= 8,"8", IF(('1 - Cover page'!$B$9-M2316)= 9,"9", IF(('1 - Cover page'!$B$9-M2316)= 10,"10", IF(('1 - Cover page'!$B$9-M2316)= 11,"11", IF(('1 - Cover page'!$B$9-M2316)= 12,"12", IF(('1 - Cover page'!$B$9-M2316)= 13,"13", IF(('1 - Cover page'!$B$9-M2316)= 14,"14", IF(('1 - Cover page'!$B$9-M2316)= 15,"15",  ""))))))))))))))))</f>
        <v>0</v>
      </c>
      <c r="Z2316" t="str">
        <f>IF(('1 - Cover page'!$B$9-I2316)=0,"0", IF(('1 - Cover page'!$B$9-I2316)= 1,"1", IF(('1 - Cover page'!$B$9-I2316)= 2,"2", IF(('1 - Cover page'!$B$9-I2316)= 3,"3", IF(('1 - Cover page'!$B$9-I2316)= 4,"4", IF(('1 - Cover page'!$B$9-I2316)= 5,"5", IF(('1 - Cover page'!$B$9-I2316)= 6,"6", IF(('1 - Cover page'!$B$9-I2316)= 7,"7", IF(('1 - Cover page'!$B$9-I2316)= 8,"8", IF(('1 - Cover page'!$B$9-I2316)= 9,"9", IF(('1 - Cover page'!$B$9-I2316)= 10,"10", IF(('1 - Cover page'!$B$9-I2316)= 11,"11", IF(('1 - Cover page'!$B$9-I2316)= 12,"12", IF(('1 - Cover page'!$B$9-I2316)= 13,"13", IF(('1 - Cover page'!$B$9-I2316)= 14,"14", IF(('1 - Cover page'!$B$9-I2316)= 15,"15",  ""))))))))))))))))</f>
        <v>0</v>
      </c>
      <c r="AA2316" t="e">
        <f>VLOOKUP(E2316,'Age group'!$A$2:$B$7,2,TRUE)</f>
        <v>#N/A</v>
      </c>
    </row>
    <row r="2317" spans="1:27" ht="12.75" x14ac:dyDescent="0.2">
      <c r="A2317" s="30">
        <v>2314</v>
      </c>
      <c r="B2317" s="31"/>
      <c r="C2317" s="31"/>
      <c r="D2317" s="32"/>
      <c r="E2317" s="104"/>
      <c r="F2317" s="31"/>
      <c r="G2317" s="31"/>
      <c r="H2317" s="33"/>
      <c r="I2317" s="16"/>
      <c r="J2317" s="34"/>
      <c r="K2317" s="34"/>
      <c r="L2317" s="35"/>
      <c r="M2317" s="36"/>
      <c r="N2317" s="37"/>
      <c r="O2317" s="37"/>
      <c r="P2317" s="37"/>
      <c r="Q2317" s="38"/>
      <c r="R2317" s="38"/>
      <c r="S2317" s="37"/>
      <c r="T2317" s="39"/>
      <c r="U2317" s="39"/>
      <c r="V2317" s="40"/>
      <c r="X2317" t="str">
        <f>IF(('1 - Cover page'!$B$9-M2317)&lt;6,"&lt;=5 Days","&gt;5 Days")</f>
        <v>&lt;=5 Days</v>
      </c>
      <c r="Y2317" t="str">
        <f>IF(('1 - Cover page'!$B$9-M2317)=0,"0", IF(('1 - Cover page'!$B$9-M2317)= 1,"1", IF(('1 - Cover page'!$B$9-M2317)= 2,"2", IF(('1 - Cover page'!$B$9-M2317)= 3,"3", IF(('1 - Cover page'!$B$9-M2317)= 4,"4", IF(('1 - Cover page'!$B$9-M2317)= 5,"5", IF(('1 - Cover page'!$B$9-M2317)= 6,"6", IF(('1 - Cover page'!$B$9-M2317)= 7,"7", IF(('1 - Cover page'!$B$9-M2317)= 8,"8", IF(('1 - Cover page'!$B$9-M2317)= 9,"9", IF(('1 - Cover page'!$B$9-M2317)= 10,"10", IF(('1 - Cover page'!$B$9-M2317)= 11,"11", IF(('1 - Cover page'!$B$9-M2317)= 12,"12", IF(('1 - Cover page'!$B$9-M2317)= 13,"13", IF(('1 - Cover page'!$B$9-M2317)= 14,"14", IF(('1 - Cover page'!$B$9-M2317)= 15,"15",  ""))))))))))))))))</f>
        <v>0</v>
      </c>
      <c r="Z2317" t="str">
        <f>IF(('1 - Cover page'!$B$9-I2317)=0,"0", IF(('1 - Cover page'!$B$9-I2317)= 1,"1", IF(('1 - Cover page'!$B$9-I2317)= 2,"2", IF(('1 - Cover page'!$B$9-I2317)= 3,"3", IF(('1 - Cover page'!$B$9-I2317)= 4,"4", IF(('1 - Cover page'!$B$9-I2317)= 5,"5", IF(('1 - Cover page'!$B$9-I2317)= 6,"6", IF(('1 - Cover page'!$B$9-I2317)= 7,"7", IF(('1 - Cover page'!$B$9-I2317)= 8,"8", IF(('1 - Cover page'!$B$9-I2317)= 9,"9", IF(('1 - Cover page'!$B$9-I2317)= 10,"10", IF(('1 - Cover page'!$B$9-I2317)= 11,"11", IF(('1 - Cover page'!$B$9-I2317)= 12,"12", IF(('1 - Cover page'!$B$9-I2317)= 13,"13", IF(('1 - Cover page'!$B$9-I2317)= 14,"14", IF(('1 - Cover page'!$B$9-I2317)= 15,"15",  ""))))))))))))))))</f>
        <v>0</v>
      </c>
      <c r="AA2317" t="e">
        <f>VLOOKUP(E2317,'Age group'!$A$2:$B$7,2,TRUE)</f>
        <v>#N/A</v>
      </c>
    </row>
    <row r="2318" spans="1:27" ht="12.75" x14ac:dyDescent="0.2">
      <c r="A2318" s="30">
        <v>2315</v>
      </c>
      <c r="B2318" s="31"/>
      <c r="C2318" s="31"/>
      <c r="D2318" s="32"/>
      <c r="E2318" s="104"/>
      <c r="F2318" s="31"/>
      <c r="G2318" s="31"/>
      <c r="H2318" s="33"/>
      <c r="I2318" s="16"/>
      <c r="J2318" s="34"/>
      <c r="K2318" s="34"/>
      <c r="L2318" s="35"/>
      <c r="M2318" s="36"/>
      <c r="N2318" s="37"/>
      <c r="O2318" s="37"/>
      <c r="P2318" s="37"/>
      <c r="Q2318" s="38"/>
      <c r="R2318" s="38"/>
      <c r="S2318" s="37"/>
      <c r="T2318" s="39"/>
      <c r="U2318" s="39"/>
      <c r="V2318" s="40"/>
      <c r="X2318" t="str">
        <f>IF(('1 - Cover page'!$B$9-M2318)&lt;6,"&lt;=5 Days","&gt;5 Days")</f>
        <v>&lt;=5 Days</v>
      </c>
      <c r="Y2318" t="str">
        <f>IF(('1 - Cover page'!$B$9-M2318)=0,"0", IF(('1 - Cover page'!$B$9-M2318)= 1,"1", IF(('1 - Cover page'!$B$9-M2318)= 2,"2", IF(('1 - Cover page'!$B$9-M2318)= 3,"3", IF(('1 - Cover page'!$B$9-M2318)= 4,"4", IF(('1 - Cover page'!$B$9-M2318)= 5,"5", IF(('1 - Cover page'!$B$9-M2318)= 6,"6", IF(('1 - Cover page'!$B$9-M2318)= 7,"7", IF(('1 - Cover page'!$B$9-M2318)= 8,"8", IF(('1 - Cover page'!$B$9-M2318)= 9,"9", IF(('1 - Cover page'!$B$9-M2318)= 10,"10", IF(('1 - Cover page'!$B$9-M2318)= 11,"11", IF(('1 - Cover page'!$B$9-M2318)= 12,"12", IF(('1 - Cover page'!$B$9-M2318)= 13,"13", IF(('1 - Cover page'!$B$9-M2318)= 14,"14", IF(('1 - Cover page'!$B$9-M2318)= 15,"15",  ""))))))))))))))))</f>
        <v>0</v>
      </c>
      <c r="Z2318" t="str">
        <f>IF(('1 - Cover page'!$B$9-I2318)=0,"0", IF(('1 - Cover page'!$B$9-I2318)= 1,"1", IF(('1 - Cover page'!$B$9-I2318)= 2,"2", IF(('1 - Cover page'!$B$9-I2318)= 3,"3", IF(('1 - Cover page'!$B$9-I2318)= 4,"4", IF(('1 - Cover page'!$B$9-I2318)= 5,"5", IF(('1 - Cover page'!$B$9-I2318)= 6,"6", IF(('1 - Cover page'!$B$9-I2318)= 7,"7", IF(('1 - Cover page'!$B$9-I2318)= 8,"8", IF(('1 - Cover page'!$B$9-I2318)= 9,"9", IF(('1 - Cover page'!$B$9-I2318)= 10,"10", IF(('1 - Cover page'!$B$9-I2318)= 11,"11", IF(('1 - Cover page'!$B$9-I2318)= 12,"12", IF(('1 - Cover page'!$B$9-I2318)= 13,"13", IF(('1 - Cover page'!$B$9-I2318)= 14,"14", IF(('1 - Cover page'!$B$9-I2318)= 15,"15",  ""))))))))))))))))</f>
        <v>0</v>
      </c>
      <c r="AA2318" t="e">
        <f>VLOOKUP(E2318,'Age group'!$A$2:$B$7,2,TRUE)</f>
        <v>#N/A</v>
      </c>
    </row>
    <row r="2319" spans="1:27" ht="12.75" x14ac:dyDescent="0.2">
      <c r="A2319" s="30">
        <v>2316</v>
      </c>
      <c r="B2319" s="31"/>
      <c r="C2319" s="31"/>
      <c r="D2319" s="32"/>
      <c r="E2319" s="104"/>
      <c r="F2319" s="31"/>
      <c r="G2319" s="31"/>
      <c r="H2319" s="33"/>
      <c r="I2319" s="16"/>
      <c r="J2319" s="34"/>
      <c r="K2319" s="34"/>
      <c r="L2319" s="35"/>
      <c r="M2319" s="36"/>
      <c r="N2319" s="37"/>
      <c r="O2319" s="37"/>
      <c r="P2319" s="37"/>
      <c r="Q2319" s="38"/>
      <c r="R2319" s="38"/>
      <c r="S2319" s="37"/>
      <c r="T2319" s="39"/>
      <c r="U2319" s="39"/>
      <c r="V2319" s="40"/>
      <c r="X2319" t="str">
        <f>IF(('1 - Cover page'!$B$9-M2319)&lt;6,"&lt;=5 Days","&gt;5 Days")</f>
        <v>&lt;=5 Days</v>
      </c>
      <c r="Y2319" t="str">
        <f>IF(('1 - Cover page'!$B$9-M2319)=0,"0", IF(('1 - Cover page'!$B$9-M2319)= 1,"1", IF(('1 - Cover page'!$B$9-M2319)= 2,"2", IF(('1 - Cover page'!$B$9-M2319)= 3,"3", IF(('1 - Cover page'!$B$9-M2319)= 4,"4", IF(('1 - Cover page'!$B$9-M2319)= 5,"5", IF(('1 - Cover page'!$B$9-M2319)= 6,"6", IF(('1 - Cover page'!$B$9-M2319)= 7,"7", IF(('1 - Cover page'!$B$9-M2319)= 8,"8", IF(('1 - Cover page'!$B$9-M2319)= 9,"9", IF(('1 - Cover page'!$B$9-M2319)= 10,"10", IF(('1 - Cover page'!$B$9-M2319)= 11,"11", IF(('1 - Cover page'!$B$9-M2319)= 12,"12", IF(('1 - Cover page'!$B$9-M2319)= 13,"13", IF(('1 - Cover page'!$B$9-M2319)= 14,"14", IF(('1 - Cover page'!$B$9-M2319)= 15,"15",  ""))))))))))))))))</f>
        <v>0</v>
      </c>
      <c r="Z2319" t="str">
        <f>IF(('1 - Cover page'!$B$9-I2319)=0,"0", IF(('1 - Cover page'!$B$9-I2319)= 1,"1", IF(('1 - Cover page'!$B$9-I2319)= 2,"2", IF(('1 - Cover page'!$B$9-I2319)= 3,"3", IF(('1 - Cover page'!$B$9-I2319)= 4,"4", IF(('1 - Cover page'!$B$9-I2319)= 5,"5", IF(('1 - Cover page'!$B$9-I2319)= 6,"6", IF(('1 - Cover page'!$B$9-I2319)= 7,"7", IF(('1 - Cover page'!$B$9-I2319)= 8,"8", IF(('1 - Cover page'!$B$9-I2319)= 9,"9", IF(('1 - Cover page'!$B$9-I2319)= 10,"10", IF(('1 - Cover page'!$B$9-I2319)= 11,"11", IF(('1 - Cover page'!$B$9-I2319)= 12,"12", IF(('1 - Cover page'!$B$9-I2319)= 13,"13", IF(('1 - Cover page'!$B$9-I2319)= 14,"14", IF(('1 - Cover page'!$B$9-I2319)= 15,"15",  ""))))))))))))))))</f>
        <v>0</v>
      </c>
      <c r="AA2319" t="e">
        <f>VLOOKUP(E2319,'Age group'!$A$2:$B$7,2,TRUE)</f>
        <v>#N/A</v>
      </c>
    </row>
    <row r="2320" spans="1:27" ht="12.75" x14ac:dyDescent="0.2">
      <c r="A2320" s="30">
        <v>2317</v>
      </c>
      <c r="B2320" s="31"/>
      <c r="C2320" s="31"/>
      <c r="D2320" s="32"/>
      <c r="E2320" s="104"/>
      <c r="F2320" s="31"/>
      <c r="G2320" s="31"/>
      <c r="H2320" s="33"/>
      <c r="I2320" s="16"/>
      <c r="J2320" s="34"/>
      <c r="K2320" s="34"/>
      <c r="L2320" s="35"/>
      <c r="M2320" s="36"/>
      <c r="N2320" s="37"/>
      <c r="O2320" s="37"/>
      <c r="P2320" s="37"/>
      <c r="Q2320" s="38"/>
      <c r="R2320" s="38"/>
      <c r="S2320" s="37"/>
      <c r="T2320" s="39"/>
      <c r="U2320" s="39"/>
      <c r="V2320" s="40"/>
      <c r="X2320" t="str">
        <f>IF(('1 - Cover page'!$B$9-M2320)&lt;6,"&lt;=5 Days","&gt;5 Days")</f>
        <v>&lt;=5 Days</v>
      </c>
      <c r="Y2320" t="str">
        <f>IF(('1 - Cover page'!$B$9-M2320)=0,"0", IF(('1 - Cover page'!$B$9-M2320)= 1,"1", IF(('1 - Cover page'!$B$9-M2320)= 2,"2", IF(('1 - Cover page'!$B$9-M2320)= 3,"3", IF(('1 - Cover page'!$B$9-M2320)= 4,"4", IF(('1 - Cover page'!$B$9-M2320)= 5,"5", IF(('1 - Cover page'!$B$9-M2320)= 6,"6", IF(('1 - Cover page'!$B$9-M2320)= 7,"7", IF(('1 - Cover page'!$B$9-M2320)= 8,"8", IF(('1 - Cover page'!$B$9-M2320)= 9,"9", IF(('1 - Cover page'!$B$9-M2320)= 10,"10", IF(('1 - Cover page'!$B$9-M2320)= 11,"11", IF(('1 - Cover page'!$B$9-M2320)= 12,"12", IF(('1 - Cover page'!$B$9-M2320)= 13,"13", IF(('1 - Cover page'!$B$9-M2320)= 14,"14", IF(('1 - Cover page'!$B$9-M2320)= 15,"15",  ""))))))))))))))))</f>
        <v>0</v>
      </c>
      <c r="Z2320" t="str">
        <f>IF(('1 - Cover page'!$B$9-I2320)=0,"0", IF(('1 - Cover page'!$B$9-I2320)= 1,"1", IF(('1 - Cover page'!$B$9-I2320)= 2,"2", IF(('1 - Cover page'!$B$9-I2320)= 3,"3", IF(('1 - Cover page'!$B$9-I2320)= 4,"4", IF(('1 - Cover page'!$B$9-I2320)= 5,"5", IF(('1 - Cover page'!$B$9-I2320)= 6,"6", IF(('1 - Cover page'!$B$9-I2320)= 7,"7", IF(('1 - Cover page'!$B$9-I2320)= 8,"8", IF(('1 - Cover page'!$B$9-I2320)= 9,"9", IF(('1 - Cover page'!$B$9-I2320)= 10,"10", IF(('1 - Cover page'!$B$9-I2320)= 11,"11", IF(('1 - Cover page'!$B$9-I2320)= 12,"12", IF(('1 - Cover page'!$B$9-I2320)= 13,"13", IF(('1 - Cover page'!$B$9-I2320)= 14,"14", IF(('1 - Cover page'!$B$9-I2320)= 15,"15",  ""))))))))))))))))</f>
        <v>0</v>
      </c>
      <c r="AA2320" t="e">
        <f>VLOOKUP(E2320,'Age group'!$A$2:$B$7,2,TRUE)</f>
        <v>#N/A</v>
      </c>
    </row>
    <row r="2321" spans="1:27" ht="12.75" x14ac:dyDescent="0.2">
      <c r="A2321" s="30">
        <v>2318</v>
      </c>
      <c r="B2321" s="31"/>
      <c r="C2321" s="31"/>
      <c r="D2321" s="32"/>
      <c r="E2321" s="104"/>
      <c r="F2321" s="31"/>
      <c r="G2321" s="31"/>
      <c r="H2321" s="33"/>
      <c r="I2321" s="16"/>
      <c r="J2321" s="34"/>
      <c r="K2321" s="34"/>
      <c r="L2321" s="35"/>
      <c r="M2321" s="36"/>
      <c r="N2321" s="37"/>
      <c r="O2321" s="37"/>
      <c r="P2321" s="37"/>
      <c r="Q2321" s="38"/>
      <c r="R2321" s="38"/>
      <c r="S2321" s="37"/>
      <c r="T2321" s="39"/>
      <c r="U2321" s="39"/>
      <c r="V2321" s="40"/>
      <c r="X2321" t="str">
        <f>IF(('1 - Cover page'!$B$9-M2321)&lt;6,"&lt;=5 Days","&gt;5 Days")</f>
        <v>&lt;=5 Days</v>
      </c>
      <c r="Y2321" t="str">
        <f>IF(('1 - Cover page'!$B$9-M2321)=0,"0", IF(('1 - Cover page'!$B$9-M2321)= 1,"1", IF(('1 - Cover page'!$B$9-M2321)= 2,"2", IF(('1 - Cover page'!$B$9-M2321)= 3,"3", IF(('1 - Cover page'!$B$9-M2321)= 4,"4", IF(('1 - Cover page'!$B$9-M2321)= 5,"5", IF(('1 - Cover page'!$B$9-M2321)= 6,"6", IF(('1 - Cover page'!$B$9-M2321)= 7,"7", IF(('1 - Cover page'!$B$9-M2321)= 8,"8", IF(('1 - Cover page'!$B$9-M2321)= 9,"9", IF(('1 - Cover page'!$B$9-M2321)= 10,"10", IF(('1 - Cover page'!$B$9-M2321)= 11,"11", IF(('1 - Cover page'!$B$9-M2321)= 12,"12", IF(('1 - Cover page'!$B$9-M2321)= 13,"13", IF(('1 - Cover page'!$B$9-M2321)= 14,"14", IF(('1 - Cover page'!$B$9-M2321)= 15,"15",  ""))))))))))))))))</f>
        <v>0</v>
      </c>
      <c r="Z2321" t="str">
        <f>IF(('1 - Cover page'!$B$9-I2321)=0,"0", IF(('1 - Cover page'!$B$9-I2321)= 1,"1", IF(('1 - Cover page'!$B$9-I2321)= 2,"2", IF(('1 - Cover page'!$B$9-I2321)= 3,"3", IF(('1 - Cover page'!$B$9-I2321)= 4,"4", IF(('1 - Cover page'!$B$9-I2321)= 5,"5", IF(('1 - Cover page'!$B$9-I2321)= 6,"6", IF(('1 - Cover page'!$B$9-I2321)= 7,"7", IF(('1 - Cover page'!$B$9-I2321)= 8,"8", IF(('1 - Cover page'!$B$9-I2321)= 9,"9", IF(('1 - Cover page'!$B$9-I2321)= 10,"10", IF(('1 - Cover page'!$B$9-I2321)= 11,"11", IF(('1 - Cover page'!$B$9-I2321)= 12,"12", IF(('1 - Cover page'!$B$9-I2321)= 13,"13", IF(('1 - Cover page'!$B$9-I2321)= 14,"14", IF(('1 - Cover page'!$B$9-I2321)= 15,"15",  ""))))))))))))))))</f>
        <v>0</v>
      </c>
      <c r="AA2321" t="e">
        <f>VLOOKUP(E2321,'Age group'!$A$2:$B$7,2,TRUE)</f>
        <v>#N/A</v>
      </c>
    </row>
    <row r="2322" spans="1:27" ht="12.75" x14ac:dyDescent="0.2">
      <c r="A2322" s="30">
        <v>2319</v>
      </c>
      <c r="B2322" s="31"/>
      <c r="C2322" s="31"/>
      <c r="D2322" s="32"/>
      <c r="E2322" s="104"/>
      <c r="F2322" s="31"/>
      <c r="G2322" s="31"/>
      <c r="H2322" s="33"/>
      <c r="I2322" s="16"/>
      <c r="J2322" s="34"/>
      <c r="K2322" s="34"/>
      <c r="L2322" s="35"/>
      <c r="M2322" s="36"/>
      <c r="N2322" s="37"/>
      <c r="O2322" s="37"/>
      <c r="P2322" s="37"/>
      <c r="Q2322" s="38"/>
      <c r="R2322" s="38"/>
      <c r="S2322" s="37"/>
      <c r="T2322" s="39"/>
      <c r="U2322" s="39"/>
      <c r="V2322" s="40"/>
      <c r="X2322" t="str">
        <f>IF(('1 - Cover page'!$B$9-M2322)&lt;6,"&lt;=5 Days","&gt;5 Days")</f>
        <v>&lt;=5 Days</v>
      </c>
      <c r="Y2322" t="str">
        <f>IF(('1 - Cover page'!$B$9-M2322)=0,"0", IF(('1 - Cover page'!$B$9-M2322)= 1,"1", IF(('1 - Cover page'!$B$9-M2322)= 2,"2", IF(('1 - Cover page'!$B$9-M2322)= 3,"3", IF(('1 - Cover page'!$B$9-M2322)= 4,"4", IF(('1 - Cover page'!$B$9-M2322)= 5,"5", IF(('1 - Cover page'!$B$9-M2322)= 6,"6", IF(('1 - Cover page'!$B$9-M2322)= 7,"7", IF(('1 - Cover page'!$B$9-M2322)= 8,"8", IF(('1 - Cover page'!$B$9-M2322)= 9,"9", IF(('1 - Cover page'!$B$9-M2322)= 10,"10", IF(('1 - Cover page'!$B$9-M2322)= 11,"11", IF(('1 - Cover page'!$B$9-M2322)= 12,"12", IF(('1 - Cover page'!$B$9-M2322)= 13,"13", IF(('1 - Cover page'!$B$9-M2322)= 14,"14", IF(('1 - Cover page'!$B$9-M2322)= 15,"15",  ""))))))))))))))))</f>
        <v>0</v>
      </c>
      <c r="Z2322" t="str">
        <f>IF(('1 - Cover page'!$B$9-I2322)=0,"0", IF(('1 - Cover page'!$B$9-I2322)= 1,"1", IF(('1 - Cover page'!$B$9-I2322)= 2,"2", IF(('1 - Cover page'!$B$9-I2322)= 3,"3", IF(('1 - Cover page'!$B$9-I2322)= 4,"4", IF(('1 - Cover page'!$B$9-I2322)= 5,"5", IF(('1 - Cover page'!$B$9-I2322)= 6,"6", IF(('1 - Cover page'!$B$9-I2322)= 7,"7", IF(('1 - Cover page'!$B$9-I2322)= 8,"8", IF(('1 - Cover page'!$B$9-I2322)= 9,"9", IF(('1 - Cover page'!$B$9-I2322)= 10,"10", IF(('1 - Cover page'!$B$9-I2322)= 11,"11", IF(('1 - Cover page'!$B$9-I2322)= 12,"12", IF(('1 - Cover page'!$B$9-I2322)= 13,"13", IF(('1 - Cover page'!$B$9-I2322)= 14,"14", IF(('1 - Cover page'!$B$9-I2322)= 15,"15",  ""))))))))))))))))</f>
        <v>0</v>
      </c>
      <c r="AA2322" t="e">
        <f>VLOOKUP(E2322,'Age group'!$A$2:$B$7,2,TRUE)</f>
        <v>#N/A</v>
      </c>
    </row>
    <row r="2323" spans="1:27" ht="12.75" x14ac:dyDescent="0.2">
      <c r="A2323" s="30">
        <v>2320</v>
      </c>
      <c r="B2323" s="31"/>
      <c r="C2323" s="31"/>
      <c r="D2323" s="32"/>
      <c r="E2323" s="104"/>
      <c r="F2323" s="31"/>
      <c r="G2323" s="31"/>
      <c r="H2323" s="33"/>
      <c r="I2323" s="16"/>
      <c r="J2323" s="34"/>
      <c r="K2323" s="34"/>
      <c r="L2323" s="35"/>
      <c r="M2323" s="36"/>
      <c r="N2323" s="37"/>
      <c r="O2323" s="37"/>
      <c r="P2323" s="37"/>
      <c r="Q2323" s="38"/>
      <c r="R2323" s="38"/>
      <c r="S2323" s="37"/>
      <c r="T2323" s="39"/>
      <c r="U2323" s="39"/>
      <c r="V2323" s="40"/>
      <c r="X2323" t="str">
        <f>IF(('1 - Cover page'!$B$9-M2323)&lt;6,"&lt;=5 Days","&gt;5 Days")</f>
        <v>&lt;=5 Days</v>
      </c>
      <c r="Y2323" t="str">
        <f>IF(('1 - Cover page'!$B$9-M2323)=0,"0", IF(('1 - Cover page'!$B$9-M2323)= 1,"1", IF(('1 - Cover page'!$B$9-M2323)= 2,"2", IF(('1 - Cover page'!$B$9-M2323)= 3,"3", IF(('1 - Cover page'!$B$9-M2323)= 4,"4", IF(('1 - Cover page'!$B$9-M2323)= 5,"5", IF(('1 - Cover page'!$B$9-M2323)= 6,"6", IF(('1 - Cover page'!$B$9-M2323)= 7,"7", IF(('1 - Cover page'!$B$9-M2323)= 8,"8", IF(('1 - Cover page'!$B$9-M2323)= 9,"9", IF(('1 - Cover page'!$B$9-M2323)= 10,"10", IF(('1 - Cover page'!$B$9-M2323)= 11,"11", IF(('1 - Cover page'!$B$9-M2323)= 12,"12", IF(('1 - Cover page'!$B$9-M2323)= 13,"13", IF(('1 - Cover page'!$B$9-M2323)= 14,"14", IF(('1 - Cover page'!$B$9-M2323)= 15,"15",  ""))))))))))))))))</f>
        <v>0</v>
      </c>
      <c r="Z2323" t="str">
        <f>IF(('1 - Cover page'!$B$9-I2323)=0,"0", IF(('1 - Cover page'!$B$9-I2323)= 1,"1", IF(('1 - Cover page'!$B$9-I2323)= 2,"2", IF(('1 - Cover page'!$B$9-I2323)= 3,"3", IF(('1 - Cover page'!$B$9-I2323)= 4,"4", IF(('1 - Cover page'!$B$9-I2323)= 5,"5", IF(('1 - Cover page'!$B$9-I2323)= 6,"6", IF(('1 - Cover page'!$B$9-I2323)= 7,"7", IF(('1 - Cover page'!$B$9-I2323)= 8,"8", IF(('1 - Cover page'!$B$9-I2323)= 9,"9", IF(('1 - Cover page'!$B$9-I2323)= 10,"10", IF(('1 - Cover page'!$B$9-I2323)= 11,"11", IF(('1 - Cover page'!$B$9-I2323)= 12,"12", IF(('1 - Cover page'!$B$9-I2323)= 13,"13", IF(('1 - Cover page'!$B$9-I2323)= 14,"14", IF(('1 - Cover page'!$B$9-I2323)= 15,"15",  ""))))))))))))))))</f>
        <v>0</v>
      </c>
      <c r="AA2323" t="e">
        <f>VLOOKUP(E2323,'Age group'!$A$2:$B$7,2,TRUE)</f>
        <v>#N/A</v>
      </c>
    </row>
    <row r="2324" spans="1:27" ht="12.75" x14ac:dyDescent="0.2">
      <c r="A2324" s="30">
        <v>2321</v>
      </c>
      <c r="B2324" s="31"/>
      <c r="C2324" s="31"/>
      <c r="D2324" s="32"/>
      <c r="E2324" s="104"/>
      <c r="F2324" s="31"/>
      <c r="G2324" s="31"/>
      <c r="H2324" s="33"/>
      <c r="I2324" s="16"/>
      <c r="J2324" s="34"/>
      <c r="K2324" s="34"/>
      <c r="L2324" s="35"/>
      <c r="M2324" s="36"/>
      <c r="N2324" s="37"/>
      <c r="O2324" s="37"/>
      <c r="P2324" s="37"/>
      <c r="Q2324" s="38"/>
      <c r="R2324" s="38"/>
      <c r="S2324" s="37"/>
      <c r="T2324" s="39"/>
      <c r="U2324" s="39"/>
      <c r="V2324" s="40"/>
      <c r="X2324" t="str">
        <f>IF(('1 - Cover page'!$B$9-M2324)&lt;6,"&lt;=5 Days","&gt;5 Days")</f>
        <v>&lt;=5 Days</v>
      </c>
      <c r="Y2324" t="str">
        <f>IF(('1 - Cover page'!$B$9-M2324)=0,"0", IF(('1 - Cover page'!$B$9-M2324)= 1,"1", IF(('1 - Cover page'!$B$9-M2324)= 2,"2", IF(('1 - Cover page'!$B$9-M2324)= 3,"3", IF(('1 - Cover page'!$B$9-M2324)= 4,"4", IF(('1 - Cover page'!$B$9-M2324)= 5,"5", IF(('1 - Cover page'!$B$9-M2324)= 6,"6", IF(('1 - Cover page'!$B$9-M2324)= 7,"7", IF(('1 - Cover page'!$B$9-M2324)= 8,"8", IF(('1 - Cover page'!$B$9-M2324)= 9,"9", IF(('1 - Cover page'!$B$9-M2324)= 10,"10", IF(('1 - Cover page'!$B$9-M2324)= 11,"11", IF(('1 - Cover page'!$B$9-M2324)= 12,"12", IF(('1 - Cover page'!$B$9-M2324)= 13,"13", IF(('1 - Cover page'!$B$9-M2324)= 14,"14", IF(('1 - Cover page'!$B$9-M2324)= 15,"15",  ""))))))))))))))))</f>
        <v>0</v>
      </c>
      <c r="Z2324" t="str">
        <f>IF(('1 - Cover page'!$B$9-I2324)=0,"0", IF(('1 - Cover page'!$B$9-I2324)= 1,"1", IF(('1 - Cover page'!$B$9-I2324)= 2,"2", IF(('1 - Cover page'!$B$9-I2324)= 3,"3", IF(('1 - Cover page'!$B$9-I2324)= 4,"4", IF(('1 - Cover page'!$B$9-I2324)= 5,"5", IF(('1 - Cover page'!$B$9-I2324)= 6,"6", IF(('1 - Cover page'!$B$9-I2324)= 7,"7", IF(('1 - Cover page'!$B$9-I2324)= 8,"8", IF(('1 - Cover page'!$B$9-I2324)= 9,"9", IF(('1 - Cover page'!$B$9-I2324)= 10,"10", IF(('1 - Cover page'!$B$9-I2324)= 11,"11", IF(('1 - Cover page'!$B$9-I2324)= 12,"12", IF(('1 - Cover page'!$B$9-I2324)= 13,"13", IF(('1 - Cover page'!$B$9-I2324)= 14,"14", IF(('1 - Cover page'!$B$9-I2324)= 15,"15",  ""))))))))))))))))</f>
        <v>0</v>
      </c>
      <c r="AA2324" t="e">
        <f>VLOOKUP(E2324,'Age group'!$A$2:$B$7,2,TRUE)</f>
        <v>#N/A</v>
      </c>
    </row>
    <row r="2325" spans="1:27" ht="12.75" x14ac:dyDescent="0.2">
      <c r="A2325" s="30">
        <v>2322</v>
      </c>
      <c r="B2325" s="31"/>
      <c r="C2325" s="31"/>
      <c r="D2325" s="32"/>
      <c r="E2325" s="104"/>
      <c r="F2325" s="31"/>
      <c r="G2325" s="31"/>
      <c r="H2325" s="33"/>
      <c r="I2325" s="16"/>
      <c r="J2325" s="34"/>
      <c r="K2325" s="34"/>
      <c r="L2325" s="35"/>
      <c r="M2325" s="36"/>
      <c r="N2325" s="37"/>
      <c r="O2325" s="37"/>
      <c r="P2325" s="37"/>
      <c r="Q2325" s="38"/>
      <c r="R2325" s="38"/>
      <c r="S2325" s="37"/>
      <c r="T2325" s="39"/>
      <c r="U2325" s="39"/>
      <c r="V2325" s="40"/>
      <c r="X2325" t="str">
        <f>IF(('1 - Cover page'!$B$9-M2325)&lt;6,"&lt;=5 Days","&gt;5 Days")</f>
        <v>&lt;=5 Days</v>
      </c>
      <c r="Y2325" t="str">
        <f>IF(('1 - Cover page'!$B$9-M2325)=0,"0", IF(('1 - Cover page'!$B$9-M2325)= 1,"1", IF(('1 - Cover page'!$B$9-M2325)= 2,"2", IF(('1 - Cover page'!$B$9-M2325)= 3,"3", IF(('1 - Cover page'!$B$9-M2325)= 4,"4", IF(('1 - Cover page'!$B$9-M2325)= 5,"5", IF(('1 - Cover page'!$B$9-M2325)= 6,"6", IF(('1 - Cover page'!$B$9-M2325)= 7,"7", IF(('1 - Cover page'!$B$9-M2325)= 8,"8", IF(('1 - Cover page'!$B$9-M2325)= 9,"9", IF(('1 - Cover page'!$B$9-M2325)= 10,"10", IF(('1 - Cover page'!$B$9-M2325)= 11,"11", IF(('1 - Cover page'!$B$9-M2325)= 12,"12", IF(('1 - Cover page'!$B$9-M2325)= 13,"13", IF(('1 - Cover page'!$B$9-M2325)= 14,"14", IF(('1 - Cover page'!$B$9-M2325)= 15,"15",  ""))))))))))))))))</f>
        <v>0</v>
      </c>
      <c r="Z2325" t="str">
        <f>IF(('1 - Cover page'!$B$9-I2325)=0,"0", IF(('1 - Cover page'!$B$9-I2325)= 1,"1", IF(('1 - Cover page'!$B$9-I2325)= 2,"2", IF(('1 - Cover page'!$B$9-I2325)= 3,"3", IF(('1 - Cover page'!$B$9-I2325)= 4,"4", IF(('1 - Cover page'!$B$9-I2325)= 5,"5", IF(('1 - Cover page'!$B$9-I2325)= 6,"6", IF(('1 - Cover page'!$B$9-I2325)= 7,"7", IF(('1 - Cover page'!$B$9-I2325)= 8,"8", IF(('1 - Cover page'!$B$9-I2325)= 9,"9", IF(('1 - Cover page'!$B$9-I2325)= 10,"10", IF(('1 - Cover page'!$B$9-I2325)= 11,"11", IF(('1 - Cover page'!$B$9-I2325)= 12,"12", IF(('1 - Cover page'!$B$9-I2325)= 13,"13", IF(('1 - Cover page'!$B$9-I2325)= 14,"14", IF(('1 - Cover page'!$B$9-I2325)= 15,"15",  ""))))))))))))))))</f>
        <v>0</v>
      </c>
      <c r="AA2325" t="e">
        <f>VLOOKUP(E2325,'Age group'!$A$2:$B$7,2,TRUE)</f>
        <v>#N/A</v>
      </c>
    </row>
    <row r="2326" spans="1:27" ht="12.75" x14ac:dyDescent="0.2">
      <c r="A2326" s="30">
        <v>2323</v>
      </c>
      <c r="B2326" s="31"/>
      <c r="C2326" s="31"/>
      <c r="D2326" s="32"/>
      <c r="E2326" s="104"/>
      <c r="F2326" s="31"/>
      <c r="G2326" s="31"/>
      <c r="H2326" s="33"/>
      <c r="I2326" s="16"/>
      <c r="J2326" s="34"/>
      <c r="K2326" s="34"/>
      <c r="L2326" s="35"/>
      <c r="M2326" s="36"/>
      <c r="N2326" s="37"/>
      <c r="O2326" s="37"/>
      <c r="P2326" s="37"/>
      <c r="Q2326" s="38"/>
      <c r="R2326" s="38"/>
      <c r="S2326" s="37"/>
      <c r="T2326" s="39"/>
      <c r="U2326" s="39"/>
      <c r="V2326" s="40"/>
      <c r="X2326" t="str">
        <f>IF(('1 - Cover page'!$B$9-M2326)&lt;6,"&lt;=5 Days","&gt;5 Days")</f>
        <v>&lt;=5 Days</v>
      </c>
      <c r="Y2326" t="str">
        <f>IF(('1 - Cover page'!$B$9-M2326)=0,"0", IF(('1 - Cover page'!$B$9-M2326)= 1,"1", IF(('1 - Cover page'!$B$9-M2326)= 2,"2", IF(('1 - Cover page'!$B$9-M2326)= 3,"3", IF(('1 - Cover page'!$B$9-M2326)= 4,"4", IF(('1 - Cover page'!$B$9-M2326)= 5,"5", IF(('1 - Cover page'!$B$9-M2326)= 6,"6", IF(('1 - Cover page'!$B$9-M2326)= 7,"7", IF(('1 - Cover page'!$B$9-M2326)= 8,"8", IF(('1 - Cover page'!$B$9-M2326)= 9,"9", IF(('1 - Cover page'!$B$9-M2326)= 10,"10", IF(('1 - Cover page'!$B$9-M2326)= 11,"11", IF(('1 - Cover page'!$B$9-M2326)= 12,"12", IF(('1 - Cover page'!$B$9-M2326)= 13,"13", IF(('1 - Cover page'!$B$9-M2326)= 14,"14", IF(('1 - Cover page'!$B$9-M2326)= 15,"15",  ""))))))))))))))))</f>
        <v>0</v>
      </c>
      <c r="Z2326" t="str">
        <f>IF(('1 - Cover page'!$B$9-I2326)=0,"0", IF(('1 - Cover page'!$B$9-I2326)= 1,"1", IF(('1 - Cover page'!$B$9-I2326)= 2,"2", IF(('1 - Cover page'!$B$9-I2326)= 3,"3", IF(('1 - Cover page'!$B$9-I2326)= 4,"4", IF(('1 - Cover page'!$B$9-I2326)= 5,"5", IF(('1 - Cover page'!$B$9-I2326)= 6,"6", IF(('1 - Cover page'!$B$9-I2326)= 7,"7", IF(('1 - Cover page'!$B$9-I2326)= 8,"8", IF(('1 - Cover page'!$B$9-I2326)= 9,"9", IF(('1 - Cover page'!$B$9-I2326)= 10,"10", IF(('1 - Cover page'!$B$9-I2326)= 11,"11", IF(('1 - Cover page'!$B$9-I2326)= 12,"12", IF(('1 - Cover page'!$B$9-I2326)= 13,"13", IF(('1 - Cover page'!$B$9-I2326)= 14,"14", IF(('1 - Cover page'!$B$9-I2326)= 15,"15",  ""))))))))))))))))</f>
        <v>0</v>
      </c>
      <c r="AA2326" t="e">
        <f>VLOOKUP(E2326,'Age group'!$A$2:$B$7,2,TRUE)</f>
        <v>#N/A</v>
      </c>
    </row>
    <row r="2327" spans="1:27" ht="12.75" x14ac:dyDescent="0.2">
      <c r="A2327" s="30">
        <v>2324</v>
      </c>
      <c r="B2327" s="31"/>
      <c r="C2327" s="31"/>
      <c r="D2327" s="32"/>
      <c r="E2327" s="104"/>
      <c r="F2327" s="31"/>
      <c r="G2327" s="31"/>
      <c r="H2327" s="33"/>
      <c r="I2327" s="16"/>
      <c r="J2327" s="34"/>
      <c r="K2327" s="34"/>
      <c r="L2327" s="35"/>
      <c r="M2327" s="36"/>
      <c r="N2327" s="37"/>
      <c r="O2327" s="37"/>
      <c r="P2327" s="37"/>
      <c r="Q2327" s="38"/>
      <c r="R2327" s="38"/>
      <c r="S2327" s="37"/>
      <c r="T2327" s="39"/>
      <c r="U2327" s="39"/>
      <c r="V2327" s="40"/>
      <c r="X2327" t="str">
        <f>IF(('1 - Cover page'!$B$9-M2327)&lt;6,"&lt;=5 Days","&gt;5 Days")</f>
        <v>&lt;=5 Days</v>
      </c>
      <c r="Y2327" t="str">
        <f>IF(('1 - Cover page'!$B$9-M2327)=0,"0", IF(('1 - Cover page'!$B$9-M2327)= 1,"1", IF(('1 - Cover page'!$B$9-M2327)= 2,"2", IF(('1 - Cover page'!$B$9-M2327)= 3,"3", IF(('1 - Cover page'!$B$9-M2327)= 4,"4", IF(('1 - Cover page'!$B$9-M2327)= 5,"5", IF(('1 - Cover page'!$B$9-M2327)= 6,"6", IF(('1 - Cover page'!$B$9-M2327)= 7,"7", IF(('1 - Cover page'!$B$9-M2327)= 8,"8", IF(('1 - Cover page'!$B$9-M2327)= 9,"9", IF(('1 - Cover page'!$B$9-M2327)= 10,"10", IF(('1 - Cover page'!$B$9-M2327)= 11,"11", IF(('1 - Cover page'!$B$9-M2327)= 12,"12", IF(('1 - Cover page'!$B$9-M2327)= 13,"13", IF(('1 - Cover page'!$B$9-M2327)= 14,"14", IF(('1 - Cover page'!$B$9-M2327)= 15,"15",  ""))))))))))))))))</f>
        <v>0</v>
      </c>
      <c r="Z2327" t="str">
        <f>IF(('1 - Cover page'!$B$9-I2327)=0,"0", IF(('1 - Cover page'!$B$9-I2327)= 1,"1", IF(('1 - Cover page'!$B$9-I2327)= 2,"2", IF(('1 - Cover page'!$B$9-I2327)= 3,"3", IF(('1 - Cover page'!$B$9-I2327)= 4,"4", IF(('1 - Cover page'!$B$9-I2327)= 5,"5", IF(('1 - Cover page'!$B$9-I2327)= 6,"6", IF(('1 - Cover page'!$B$9-I2327)= 7,"7", IF(('1 - Cover page'!$B$9-I2327)= 8,"8", IF(('1 - Cover page'!$B$9-I2327)= 9,"9", IF(('1 - Cover page'!$B$9-I2327)= 10,"10", IF(('1 - Cover page'!$B$9-I2327)= 11,"11", IF(('1 - Cover page'!$B$9-I2327)= 12,"12", IF(('1 - Cover page'!$B$9-I2327)= 13,"13", IF(('1 - Cover page'!$B$9-I2327)= 14,"14", IF(('1 - Cover page'!$B$9-I2327)= 15,"15",  ""))))))))))))))))</f>
        <v>0</v>
      </c>
      <c r="AA2327" t="e">
        <f>VLOOKUP(E2327,'Age group'!$A$2:$B$7,2,TRUE)</f>
        <v>#N/A</v>
      </c>
    </row>
    <row r="2328" spans="1:27" ht="12.75" x14ac:dyDescent="0.2">
      <c r="A2328" s="30">
        <v>2325</v>
      </c>
      <c r="B2328" s="31"/>
      <c r="C2328" s="31"/>
      <c r="D2328" s="32"/>
      <c r="E2328" s="104"/>
      <c r="F2328" s="31"/>
      <c r="G2328" s="31"/>
      <c r="H2328" s="33"/>
      <c r="I2328" s="16"/>
      <c r="J2328" s="34"/>
      <c r="K2328" s="34"/>
      <c r="L2328" s="35"/>
      <c r="M2328" s="36"/>
      <c r="N2328" s="37"/>
      <c r="O2328" s="37"/>
      <c r="P2328" s="37"/>
      <c r="Q2328" s="38"/>
      <c r="R2328" s="38"/>
      <c r="S2328" s="37"/>
      <c r="T2328" s="39"/>
      <c r="U2328" s="39"/>
      <c r="V2328" s="40"/>
      <c r="X2328" t="str">
        <f>IF(('1 - Cover page'!$B$9-M2328)&lt;6,"&lt;=5 Days","&gt;5 Days")</f>
        <v>&lt;=5 Days</v>
      </c>
      <c r="Y2328" t="str">
        <f>IF(('1 - Cover page'!$B$9-M2328)=0,"0", IF(('1 - Cover page'!$B$9-M2328)= 1,"1", IF(('1 - Cover page'!$B$9-M2328)= 2,"2", IF(('1 - Cover page'!$B$9-M2328)= 3,"3", IF(('1 - Cover page'!$B$9-M2328)= 4,"4", IF(('1 - Cover page'!$B$9-M2328)= 5,"5", IF(('1 - Cover page'!$B$9-M2328)= 6,"6", IF(('1 - Cover page'!$B$9-M2328)= 7,"7", IF(('1 - Cover page'!$B$9-M2328)= 8,"8", IF(('1 - Cover page'!$B$9-M2328)= 9,"9", IF(('1 - Cover page'!$B$9-M2328)= 10,"10", IF(('1 - Cover page'!$B$9-M2328)= 11,"11", IF(('1 - Cover page'!$B$9-M2328)= 12,"12", IF(('1 - Cover page'!$B$9-M2328)= 13,"13", IF(('1 - Cover page'!$B$9-M2328)= 14,"14", IF(('1 - Cover page'!$B$9-M2328)= 15,"15",  ""))))))))))))))))</f>
        <v>0</v>
      </c>
      <c r="Z2328" t="str">
        <f>IF(('1 - Cover page'!$B$9-I2328)=0,"0", IF(('1 - Cover page'!$B$9-I2328)= 1,"1", IF(('1 - Cover page'!$B$9-I2328)= 2,"2", IF(('1 - Cover page'!$B$9-I2328)= 3,"3", IF(('1 - Cover page'!$B$9-I2328)= 4,"4", IF(('1 - Cover page'!$B$9-I2328)= 5,"5", IF(('1 - Cover page'!$B$9-I2328)= 6,"6", IF(('1 - Cover page'!$B$9-I2328)= 7,"7", IF(('1 - Cover page'!$B$9-I2328)= 8,"8", IF(('1 - Cover page'!$B$9-I2328)= 9,"9", IF(('1 - Cover page'!$B$9-I2328)= 10,"10", IF(('1 - Cover page'!$B$9-I2328)= 11,"11", IF(('1 - Cover page'!$B$9-I2328)= 12,"12", IF(('1 - Cover page'!$B$9-I2328)= 13,"13", IF(('1 - Cover page'!$B$9-I2328)= 14,"14", IF(('1 - Cover page'!$B$9-I2328)= 15,"15",  ""))))))))))))))))</f>
        <v>0</v>
      </c>
      <c r="AA2328" t="e">
        <f>VLOOKUP(E2328,'Age group'!$A$2:$B$7,2,TRUE)</f>
        <v>#N/A</v>
      </c>
    </row>
    <row r="2329" spans="1:27" ht="12.75" x14ac:dyDescent="0.2">
      <c r="A2329" s="30">
        <v>2326</v>
      </c>
      <c r="B2329" s="31"/>
      <c r="C2329" s="31"/>
      <c r="D2329" s="32"/>
      <c r="E2329" s="104"/>
      <c r="F2329" s="31"/>
      <c r="G2329" s="31"/>
      <c r="H2329" s="33"/>
      <c r="I2329" s="16"/>
      <c r="J2329" s="34"/>
      <c r="K2329" s="34"/>
      <c r="L2329" s="35"/>
      <c r="M2329" s="36"/>
      <c r="N2329" s="37"/>
      <c r="O2329" s="37"/>
      <c r="P2329" s="37"/>
      <c r="Q2329" s="38"/>
      <c r="R2329" s="38"/>
      <c r="S2329" s="37"/>
      <c r="T2329" s="39"/>
      <c r="U2329" s="39"/>
      <c r="V2329" s="40"/>
      <c r="X2329" t="str">
        <f>IF(('1 - Cover page'!$B$9-M2329)&lt;6,"&lt;=5 Days","&gt;5 Days")</f>
        <v>&lt;=5 Days</v>
      </c>
      <c r="Y2329" t="str">
        <f>IF(('1 - Cover page'!$B$9-M2329)=0,"0", IF(('1 - Cover page'!$B$9-M2329)= 1,"1", IF(('1 - Cover page'!$B$9-M2329)= 2,"2", IF(('1 - Cover page'!$B$9-M2329)= 3,"3", IF(('1 - Cover page'!$B$9-M2329)= 4,"4", IF(('1 - Cover page'!$B$9-M2329)= 5,"5", IF(('1 - Cover page'!$B$9-M2329)= 6,"6", IF(('1 - Cover page'!$B$9-M2329)= 7,"7", IF(('1 - Cover page'!$B$9-M2329)= 8,"8", IF(('1 - Cover page'!$B$9-M2329)= 9,"9", IF(('1 - Cover page'!$B$9-M2329)= 10,"10", IF(('1 - Cover page'!$B$9-M2329)= 11,"11", IF(('1 - Cover page'!$B$9-M2329)= 12,"12", IF(('1 - Cover page'!$B$9-M2329)= 13,"13", IF(('1 - Cover page'!$B$9-M2329)= 14,"14", IF(('1 - Cover page'!$B$9-M2329)= 15,"15",  ""))))))))))))))))</f>
        <v>0</v>
      </c>
      <c r="Z2329" t="str">
        <f>IF(('1 - Cover page'!$B$9-I2329)=0,"0", IF(('1 - Cover page'!$B$9-I2329)= 1,"1", IF(('1 - Cover page'!$B$9-I2329)= 2,"2", IF(('1 - Cover page'!$B$9-I2329)= 3,"3", IF(('1 - Cover page'!$B$9-I2329)= 4,"4", IF(('1 - Cover page'!$B$9-I2329)= 5,"5", IF(('1 - Cover page'!$B$9-I2329)= 6,"6", IF(('1 - Cover page'!$B$9-I2329)= 7,"7", IF(('1 - Cover page'!$B$9-I2329)= 8,"8", IF(('1 - Cover page'!$B$9-I2329)= 9,"9", IF(('1 - Cover page'!$B$9-I2329)= 10,"10", IF(('1 - Cover page'!$B$9-I2329)= 11,"11", IF(('1 - Cover page'!$B$9-I2329)= 12,"12", IF(('1 - Cover page'!$B$9-I2329)= 13,"13", IF(('1 - Cover page'!$B$9-I2329)= 14,"14", IF(('1 - Cover page'!$B$9-I2329)= 15,"15",  ""))))))))))))))))</f>
        <v>0</v>
      </c>
      <c r="AA2329" t="e">
        <f>VLOOKUP(E2329,'Age group'!$A$2:$B$7,2,TRUE)</f>
        <v>#N/A</v>
      </c>
    </row>
    <row r="2330" spans="1:27" ht="12.75" x14ac:dyDescent="0.2">
      <c r="A2330" s="30">
        <v>2327</v>
      </c>
      <c r="B2330" s="31"/>
      <c r="C2330" s="31"/>
      <c r="D2330" s="32"/>
      <c r="E2330" s="104"/>
      <c r="F2330" s="31"/>
      <c r="G2330" s="31"/>
      <c r="H2330" s="33"/>
      <c r="I2330" s="16"/>
      <c r="J2330" s="34"/>
      <c r="K2330" s="34"/>
      <c r="L2330" s="35"/>
      <c r="M2330" s="36"/>
      <c r="N2330" s="37"/>
      <c r="O2330" s="37"/>
      <c r="P2330" s="37"/>
      <c r="Q2330" s="38"/>
      <c r="R2330" s="38"/>
      <c r="S2330" s="37"/>
      <c r="T2330" s="39"/>
      <c r="U2330" s="39"/>
      <c r="V2330" s="40"/>
      <c r="X2330" t="str">
        <f>IF(('1 - Cover page'!$B$9-M2330)&lt;6,"&lt;=5 Days","&gt;5 Days")</f>
        <v>&lt;=5 Days</v>
      </c>
      <c r="Y2330" t="str">
        <f>IF(('1 - Cover page'!$B$9-M2330)=0,"0", IF(('1 - Cover page'!$B$9-M2330)= 1,"1", IF(('1 - Cover page'!$B$9-M2330)= 2,"2", IF(('1 - Cover page'!$B$9-M2330)= 3,"3", IF(('1 - Cover page'!$B$9-M2330)= 4,"4", IF(('1 - Cover page'!$B$9-M2330)= 5,"5", IF(('1 - Cover page'!$B$9-M2330)= 6,"6", IF(('1 - Cover page'!$B$9-M2330)= 7,"7", IF(('1 - Cover page'!$B$9-M2330)= 8,"8", IF(('1 - Cover page'!$B$9-M2330)= 9,"9", IF(('1 - Cover page'!$B$9-M2330)= 10,"10", IF(('1 - Cover page'!$B$9-M2330)= 11,"11", IF(('1 - Cover page'!$B$9-M2330)= 12,"12", IF(('1 - Cover page'!$B$9-M2330)= 13,"13", IF(('1 - Cover page'!$B$9-M2330)= 14,"14", IF(('1 - Cover page'!$B$9-M2330)= 15,"15",  ""))))))))))))))))</f>
        <v>0</v>
      </c>
      <c r="Z2330" t="str">
        <f>IF(('1 - Cover page'!$B$9-I2330)=0,"0", IF(('1 - Cover page'!$B$9-I2330)= 1,"1", IF(('1 - Cover page'!$B$9-I2330)= 2,"2", IF(('1 - Cover page'!$B$9-I2330)= 3,"3", IF(('1 - Cover page'!$B$9-I2330)= 4,"4", IF(('1 - Cover page'!$B$9-I2330)= 5,"5", IF(('1 - Cover page'!$B$9-I2330)= 6,"6", IF(('1 - Cover page'!$B$9-I2330)= 7,"7", IF(('1 - Cover page'!$B$9-I2330)= 8,"8", IF(('1 - Cover page'!$B$9-I2330)= 9,"9", IF(('1 - Cover page'!$B$9-I2330)= 10,"10", IF(('1 - Cover page'!$B$9-I2330)= 11,"11", IF(('1 - Cover page'!$B$9-I2330)= 12,"12", IF(('1 - Cover page'!$B$9-I2330)= 13,"13", IF(('1 - Cover page'!$B$9-I2330)= 14,"14", IF(('1 - Cover page'!$B$9-I2330)= 15,"15",  ""))))))))))))))))</f>
        <v>0</v>
      </c>
      <c r="AA2330" t="e">
        <f>VLOOKUP(E2330,'Age group'!$A$2:$B$7,2,TRUE)</f>
        <v>#N/A</v>
      </c>
    </row>
    <row r="2331" spans="1:27" ht="12.75" x14ac:dyDescent="0.2">
      <c r="A2331" s="30">
        <v>2328</v>
      </c>
      <c r="B2331" s="31"/>
      <c r="C2331" s="31"/>
      <c r="D2331" s="32"/>
      <c r="E2331" s="104"/>
      <c r="F2331" s="31"/>
      <c r="G2331" s="31"/>
      <c r="H2331" s="33"/>
      <c r="I2331" s="16"/>
      <c r="J2331" s="34"/>
      <c r="K2331" s="34"/>
      <c r="L2331" s="35"/>
      <c r="M2331" s="36"/>
      <c r="N2331" s="37"/>
      <c r="O2331" s="37"/>
      <c r="P2331" s="37"/>
      <c r="Q2331" s="38"/>
      <c r="R2331" s="38"/>
      <c r="S2331" s="37"/>
      <c r="T2331" s="39"/>
      <c r="U2331" s="39"/>
      <c r="V2331" s="40"/>
      <c r="X2331" t="str">
        <f>IF(('1 - Cover page'!$B$9-M2331)&lt;6,"&lt;=5 Days","&gt;5 Days")</f>
        <v>&lt;=5 Days</v>
      </c>
      <c r="Y2331" t="str">
        <f>IF(('1 - Cover page'!$B$9-M2331)=0,"0", IF(('1 - Cover page'!$B$9-M2331)= 1,"1", IF(('1 - Cover page'!$B$9-M2331)= 2,"2", IF(('1 - Cover page'!$B$9-M2331)= 3,"3", IF(('1 - Cover page'!$B$9-M2331)= 4,"4", IF(('1 - Cover page'!$B$9-M2331)= 5,"5", IF(('1 - Cover page'!$B$9-M2331)= 6,"6", IF(('1 - Cover page'!$B$9-M2331)= 7,"7", IF(('1 - Cover page'!$B$9-M2331)= 8,"8", IF(('1 - Cover page'!$B$9-M2331)= 9,"9", IF(('1 - Cover page'!$B$9-M2331)= 10,"10", IF(('1 - Cover page'!$B$9-M2331)= 11,"11", IF(('1 - Cover page'!$B$9-M2331)= 12,"12", IF(('1 - Cover page'!$B$9-M2331)= 13,"13", IF(('1 - Cover page'!$B$9-M2331)= 14,"14", IF(('1 - Cover page'!$B$9-M2331)= 15,"15",  ""))))))))))))))))</f>
        <v>0</v>
      </c>
      <c r="Z2331" t="str">
        <f>IF(('1 - Cover page'!$B$9-I2331)=0,"0", IF(('1 - Cover page'!$B$9-I2331)= 1,"1", IF(('1 - Cover page'!$B$9-I2331)= 2,"2", IF(('1 - Cover page'!$B$9-I2331)= 3,"3", IF(('1 - Cover page'!$B$9-I2331)= 4,"4", IF(('1 - Cover page'!$B$9-I2331)= 5,"5", IF(('1 - Cover page'!$B$9-I2331)= 6,"6", IF(('1 - Cover page'!$B$9-I2331)= 7,"7", IF(('1 - Cover page'!$B$9-I2331)= 8,"8", IF(('1 - Cover page'!$B$9-I2331)= 9,"9", IF(('1 - Cover page'!$B$9-I2331)= 10,"10", IF(('1 - Cover page'!$B$9-I2331)= 11,"11", IF(('1 - Cover page'!$B$9-I2331)= 12,"12", IF(('1 - Cover page'!$B$9-I2331)= 13,"13", IF(('1 - Cover page'!$B$9-I2331)= 14,"14", IF(('1 - Cover page'!$B$9-I2331)= 15,"15",  ""))))))))))))))))</f>
        <v>0</v>
      </c>
      <c r="AA2331" t="e">
        <f>VLOOKUP(E2331,'Age group'!$A$2:$B$7,2,TRUE)</f>
        <v>#N/A</v>
      </c>
    </row>
    <row r="2332" spans="1:27" ht="12.75" x14ac:dyDescent="0.2">
      <c r="A2332" s="30">
        <v>2329</v>
      </c>
      <c r="B2332" s="31"/>
      <c r="C2332" s="31"/>
      <c r="D2332" s="32"/>
      <c r="E2332" s="104"/>
      <c r="F2332" s="31"/>
      <c r="G2332" s="31"/>
      <c r="H2332" s="33"/>
      <c r="I2332" s="16"/>
      <c r="J2332" s="34"/>
      <c r="K2332" s="34"/>
      <c r="L2332" s="35"/>
      <c r="M2332" s="36"/>
      <c r="N2332" s="37"/>
      <c r="O2332" s="37"/>
      <c r="P2332" s="37"/>
      <c r="Q2332" s="38"/>
      <c r="R2332" s="38"/>
      <c r="S2332" s="37"/>
      <c r="T2332" s="39"/>
      <c r="U2332" s="39"/>
      <c r="V2332" s="40"/>
      <c r="X2332" t="str">
        <f>IF(('1 - Cover page'!$B$9-M2332)&lt;6,"&lt;=5 Days","&gt;5 Days")</f>
        <v>&lt;=5 Days</v>
      </c>
      <c r="Y2332" t="str">
        <f>IF(('1 - Cover page'!$B$9-M2332)=0,"0", IF(('1 - Cover page'!$B$9-M2332)= 1,"1", IF(('1 - Cover page'!$B$9-M2332)= 2,"2", IF(('1 - Cover page'!$B$9-M2332)= 3,"3", IF(('1 - Cover page'!$B$9-M2332)= 4,"4", IF(('1 - Cover page'!$B$9-M2332)= 5,"5", IF(('1 - Cover page'!$B$9-M2332)= 6,"6", IF(('1 - Cover page'!$B$9-M2332)= 7,"7", IF(('1 - Cover page'!$B$9-M2332)= 8,"8", IF(('1 - Cover page'!$B$9-M2332)= 9,"9", IF(('1 - Cover page'!$B$9-M2332)= 10,"10", IF(('1 - Cover page'!$B$9-M2332)= 11,"11", IF(('1 - Cover page'!$B$9-M2332)= 12,"12", IF(('1 - Cover page'!$B$9-M2332)= 13,"13", IF(('1 - Cover page'!$B$9-M2332)= 14,"14", IF(('1 - Cover page'!$B$9-M2332)= 15,"15",  ""))))))))))))))))</f>
        <v>0</v>
      </c>
      <c r="Z2332" t="str">
        <f>IF(('1 - Cover page'!$B$9-I2332)=0,"0", IF(('1 - Cover page'!$B$9-I2332)= 1,"1", IF(('1 - Cover page'!$B$9-I2332)= 2,"2", IF(('1 - Cover page'!$B$9-I2332)= 3,"3", IF(('1 - Cover page'!$B$9-I2332)= 4,"4", IF(('1 - Cover page'!$B$9-I2332)= 5,"5", IF(('1 - Cover page'!$B$9-I2332)= 6,"6", IF(('1 - Cover page'!$B$9-I2332)= 7,"7", IF(('1 - Cover page'!$B$9-I2332)= 8,"8", IF(('1 - Cover page'!$B$9-I2332)= 9,"9", IF(('1 - Cover page'!$B$9-I2332)= 10,"10", IF(('1 - Cover page'!$B$9-I2332)= 11,"11", IF(('1 - Cover page'!$B$9-I2332)= 12,"12", IF(('1 - Cover page'!$B$9-I2332)= 13,"13", IF(('1 - Cover page'!$B$9-I2332)= 14,"14", IF(('1 - Cover page'!$B$9-I2332)= 15,"15",  ""))))))))))))))))</f>
        <v>0</v>
      </c>
      <c r="AA2332" t="e">
        <f>VLOOKUP(E2332,'Age group'!$A$2:$B$7,2,TRUE)</f>
        <v>#N/A</v>
      </c>
    </row>
    <row r="2333" spans="1:27" ht="12.75" x14ac:dyDescent="0.2">
      <c r="A2333" s="30">
        <v>2330</v>
      </c>
      <c r="B2333" s="31"/>
      <c r="C2333" s="31"/>
      <c r="D2333" s="32"/>
      <c r="E2333" s="104"/>
      <c r="F2333" s="31"/>
      <c r="G2333" s="31"/>
      <c r="H2333" s="33"/>
      <c r="I2333" s="16"/>
      <c r="J2333" s="34"/>
      <c r="K2333" s="34"/>
      <c r="L2333" s="35"/>
      <c r="M2333" s="36"/>
      <c r="N2333" s="37"/>
      <c r="O2333" s="37"/>
      <c r="P2333" s="37"/>
      <c r="Q2333" s="38"/>
      <c r="R2333" s="38"/>
      <c r="S2333" s="37"/>
      <c r="T2333" s="39"/>
      <c r="U2333" s="39"/>
      <c r="V2333" s="40"/>
      <c r="X2333" t="str">
        <f>IF(('1 - Cover page'!$B$9-M2333)&lt;6,"&lt;=5 Days","&gt;5 Days")</f>
        <v>&lt;=5 Days</v>
      </c>
      <c r="Y2333" t="str">
        <f>IF(('1 - Cover page'!$B$9-M2333)=0,"0", IF(('1 - Cover page'!$B$9-M2333)= 1,"1", IF(('1 - Cover page'!$B$9-M2333)= 2,"2", IF(('1 - Cover page'!$B$9-M2333)= 3,"3", IF(('1 - Cover page'!$B$9-M2333)= 4,"4", IF(('1 - Cover page'!$B$9-M2333)= 5,"5", IF(('1 - Cover page'!$B$9-M2333)= 6,"6", IF(('1 - Cover page'!$B$9-M2333)= 7,"7", IF(('1 - Cover page'!$B$9-M2333)= 8,"8", IF(('1 - Cover page'!$B$9-M2333)= 9,"9", IF(('1 - Cover page'!$B$9-M2333)= 10,"10", IF(('1 - Cover page'!$B$9-M2333)= 11,"11", IF(('1 - Cover page'!$B$9-M2333)= 12,"12", IF(('1 - Cover page'!$B$9-M2333)= 13,"13", IF(('1 - Cover page'!$B$9-M2333)= 14,"14", IF(('1 - Cover page'!$B$9-M2333)= 15,"15",  ""))))))))))))))))</f>
        <v>0</v>
      </c>
      <c r="Z2333" t="str">
        <f>IF(('1 - Cover page'!$B$9-I2333)=0,"0", IF(('1 - Cover page'!$B$9-I2333)= 1,"1", IF(('1 - Cover page'!$B$9-I2333)= 2,"2", IF(('1 - Cover page'!$B$9-I2333)= 3,"3", IF(('1 - Cover page'!$B$9-I2333)= 4,"4", IF(('1 - Cover page'!$B$9-I2333)= 5,"5", IF(('1 - Cover page'!$B$9-I2333)= 6,"6", IF(('1 - Cover page'!$B$9-I2333)= 7,"7", IF(('1 - Cover page'!$B$9-I2333)= 8,"8", IF(('1 - Cover page'!$B$9-I2333)= 9,"9", IF(('1 - Cover page'!$B$9-I2333)= 10,"10", IF(('1 - Cover page'!$B$9-I2333)= 11,"11", IF(('1 - Cover page'!$B$9-I2333)= 12,"12", IF(('1 - Cover page'!$B$9-I2333)= 13,"13", IF(('1 - Cover page'!$B$9-I2333)= 14,"14", IF(('1 - Cover page'!$B$9-I2333)= 15,"15",  ""))))))))))))))))</f>
        <v>0</v>
      </c>
      <c r="AA2333" t="e">
        <f>VLOOKUP(E2333,'Age group'!$A$2:$B$7,2,TRUE)</f>
        <v>#N/A</v>
      </c>
    </row>
    <row r="2334" spans="1:27" ht="12.75" x14ac:dyDescent="0.2">
      <c r="A2334" s="30">
        <v>2331</v>
      </c>
      <c r="B2334" s="31"/>
      <c r="C2334" s="31"/>
      <c r="D2334" s="32"/>
      <c r="E2334" s="104"/>
      <c r="F2334" s="31"/>
      <c r="G2334" s="31"/>
      <c r="H2334" s="33"/>
      <c r="I2334" s="16"/>
      <c r="J2334" s="34"/>
      <c r="K2334" s="34"/>
      <c r="L2334" s="35"/>
      <c r="M2334" s="36"/>
      <c r="N2334" s="37"/>
      <c r="O2334" s="37"/>
      <c r="P2334" s="37"/>
      <c r="Q2334" s="38"/>
      <c r="R2334" s="38"/>
      <c r="S2334" s="37"/>
      <c r="T2334" s="39"/>
      <c r="U2334" s="39"/>
      <c r="V2334" s="40"/>
      <c r="X2334" t="str">
        <f>IF(('1 - Cover page'!$B$9-M2334)&lt;6,"&lt;=5 Days","&gt;5 Days")</f>
        <v>&lt;=5 Days</v>
      </c>
      <c r="Y2334" t="str">
        <f>IF(('1 - Cover page'!$B$9-M2334)=0,"0", IF(('1 - Cover page'!$B$9-M2334)= 1,"1", IF(('1 - Cover page'!$B$9-M2334)= 2,"2", IF(('1 - Cover page'!$B$9-M2334)= 3,"3", IF(('1 - Cover page'!$B$9-M2334)= 4,"4", IF(('1 - Cover page'!$B$9-M2334)= 5,"5", IF(('1 - Cover page'!$B$9-M2334)= 6,"6", IF(('1 - Cover page'!$B$9-M2334)= 7,"7", IF(('1 - Cover page'!$B$9-M2334)= 8,"8", IF(('1 - Cover page'!$B$9-M2334)= 9,"9", IF(('1 - Cover page'!$B$9-M2334)= 10,"10", IF(('1 - Cover page'!$B$9-M2334)= 11,"11", IF(('1 - Cover page'!$B$9-M2334)= 12,"12", IF(('1 - Cover page'!$B$9-M2334)= 13,"13", IF(('1 - Cover page'!$B$9-M2334)= 14,"14", IF(('1 - Cover page'!$B$9-M2334)= 15,"15",  ""))))))))))))))))</f>
        <v>0</v>
      </c>
      <c r="Z2334" t="str">
        <f>IF(('1 - Cover page'!$B$9-I2334)=0,"0", IF(('1 - Cover page'!$B$9-I2334)= 1,"1", IF(('1 - Cover page'!$B$9-I2334)= 2,"2", IF(('1 - Cover page'!$B$9-I2334)= 3,"3", IF(('1 - Cover page'!$B$9-I2334)= 4,"4", IF(('1 - Cover page'!$B$9-I2334)= 5,"5", IF(('1 - Cover page'!$B$9-I2334)= 6,"6", IF(('1 - Cover page'!$B$9-I2334)= 7,"7", IF(('1 - Cover page'!$B$9-I2334)= 8,"8", IF(('1 - Cover page'!$B$9-I2334)= 9,"9", IF(('1 - Cover page'!$B$9-I2334)= 10,"10", IF(('1 - Cover page'!$B$9-I2334)= 11,"11", IF(('1 - Cover page'!$B$9-I2334)= 12,"12", IF(('1 - Cover page'!$B$9-I2334)= 13,"13", IF(('1 - Cover page'!$B$9-I2334)= 14,"14", IF(('1 - Cover page'!$B$9-I2334)= 15,"15",  ""))))))))))))))))</f>
        <v>0</v>
      </c>
      <c r="AA2334" t="e">
        <f>VLOOKUP(E2334,'Age group'!$A$2:$B$7,2,TRUE)</f>
        <v>#N/A</v>
      </c>
    </row>
    <row r="2335" spans="1:27" ht="12.75" x14ac:dyDescent="0.2">
      <c r="A2335" s="30">
        <v>2332</v>
      </c>
      <c r="B2335" s="31"/>
      <c r="C2335" s="31"/>
      <c r="D2335" s="32"/>
      <c r="E2335" s="104"/>
      <c r="F2335" s="31"/>
      <c r="G2335" s="31"/>
      <c r="H2335" s="33"/>
      <c r="I2335" s="16"/>
      <c r="J2335" s="34"/>
      <c r="K2335" s="34"/>
      <c r="L2335" s="35"/>
      <c r="M2335" s="36"/>
      <c r="N2335" s="37"/>
      <c r="O2335" s="37"/>
      <c r="P2335" s="37"/>
      <c r="Q2335" s="38"/>
      <c r="R2335" s="38"/>
      <c r="S2335" s="37"/>
      <c r="T2335" s="39"/>
      <c r="U2335" s="39"/>
      <c r="V2335" s="40"/>
      <c r="X2335" t="str">
        <f>IF(('1 - Cover page'!$B$9-M2335)&lt;6,"&lt;=5 Days","&gt;5 Days")</f>
        <v>&lt;=5 Days</v>
      </c>
      <c r="Y2335" t="str">
        <f>IF(('1 - Cover page'!$B$9-M2335)=0,"0", IF(('1 - Cover page'!$B$9-M2335)= 1,"1", IF(('1 - Cover page'!$B$9-M2335)= 2,"2", IF(('1 - Cover page'!$B$9-M2335)= 3,"3", IF(('1 - Cover page'!$B$9-M2335)= 4,"4", IF(('1 - Cover page'!$B$9-M2335)= 5,"5", IF(('1 - Cover page'!$B$9-M2335)= 6,"6", IF(('1 - Cover page'!$B$9-M2335)= 7,"7", IF(('1 - Cover page'!$B$9-M2335)= 8,"8", IF(('1 - Cover page'!$B$9-M2335)= 9,"9", IF(('1 - Cover page'!$B$9-M2335)= 10,"10", IF(('1 - Cover page'!$B$9-M2335)= 11,"11", IF(('1 - Cover page'!$B$9-M2335)= 12,"12", IF(('1 - Cover page'!$B$9-M2335)= 13,"13", IF(('1 - Cover page'!$B$9-M2335)= 14,"14", IF(('1 - Cover page'!$B$9-M2335)= 15,"15",  ""))))))))))))))))</f>
        <v>0</v>
      </c>
      <c r="Z2335" t="str">
        <f>IF(('1 - Cover page'!$B$9-I2335)=0,"0", IF(('1 - Cover page'!$B$9-I2335)= 1,"1", IF(('1 - Cover page'!$B$9-I2335)= 2,"2", IF(('1 - Cover page'!$B$9-I2335)= 3,"3", IF(('1 - Cover page'!$B$9-I2335)= 4,"4", IF(('1 - Cover page'!$B$9-I2335)= 5,"5", IF(('1 - Cover page'!$B$9-I2335)= 6,"6", IF(('1 - Cover page'!$B$9-I2335)= 7,"7", IF(('1 - Cover page'!$B$9-I2335)= 8,"8", IF(('1 - Cover page'!$B$9-I2335)= 9,"9", IF(('1 - Cover page'!$B$9-I2335)= 10,"10", IF(('1 - Cover page'!$B$9-I2335)= 11,"11", IF(('1 - Cover page'!$B$9-I2335)= 12,"12", IF(('1 - Cover page'!$B$9-I2335)= 13,"13", IF(('1 - Cover page'!$B$9-I2335)= 14,"14", IF(('1 - Cover page'!$B$9-I2335)= 15,"15",  ""))))))))))))))))</f>
        <v>0</v>
      </c>
      <c r="AA2335" t="e">
        <f>VLOOKUP(E2335,'Age group'!$A$2:$B$7,2,TRUE)</f>
        <v>#N/A</v>
      </c>
    </row>
    <row r="2336" spans="1:27" ht="12.75" x14ac:dyDescent="0.2">
      <c r="A2336" s="30">
        <v>2333</v>
      </c>
      <c r="B2336" s="31"/>
      <c r="C2336" s="31"/>
      <c r="D2336" s="32"/>
      <c r="E2336" s="104"/>
      <c r="F2336" s="31"/>
      <c r="G2336" s="31"/>
      <c r="H2336" s="33"/>
      <c r="I2336" s="16"/>
      <c r="J2336" s="34"/>
      <c r="K2336" s="34"/>
      <c r="L2336" s="35"/>
      <c r="M2336" s="36"/>
      <c r="N2336" s="37"/>
      <c r="O2336" s="37"/>
      <c r="P2336" s="37"/>
      <c r="Q2336" s="38"/>
      <c r="R2336" s="38"/>
      <c r="S2336" s="37"/>
      <c r="T2336" s="39"/>
      <c r="U2336" s="39"/>
      <c r="V2336" s="40"/>
      <c r="X2336" t="str">
        <f>IF(('1 - Cover page'!$B$9-M2336)&lt;6,"&lt;=5 Days","&gt;5 Days")</f>
        <v>&lt;=5 Days</v>
      </c>
      <c r="Y2336" t="str">
        <f>IF(('1 - Cover page'!$B$9-M2336)=0,"0", IF(('1 - Cover page'!$B$9-M2336)= 1,"1", IF(('1 - Cover page'!$B$9-M2336)= 2,"2", IF(('1 - Cover page'!$B$9-M2336)= 3,"3", IF(('1 - Cover page'!$B$9-M2336)= 4,"4", IF(('1 - Cover page'!$B$9-M2336)= 5,"5", IF(('1 - Cover page'!$B$9-M2336)= 6,"6", IF(('1 - Cover page'!$B$9-M2336)= 7,"7", IF(('1 - Cover page'!$B$9-M2336)= 8,"8", IF(('1 - Cover page'!$B$9-M2336)= 9,"9", IF(('1 - Cover page'!$B$9-M2336)= 10,"10", IF(('1 - Cover page'!$B$9-M2336)= 11,"11", IF(('1 - Cover page'!$B$9-M2336)= 12,"12", IF(('1 - Cover page'!$B$9-M2336)= 13,"13", IF(('1 - Cover page'!$B$9-M2336)= 14,"14", IF(('1 - Cover page'!$B$9-M2336)= 15,"15",  ""))))))))))))))))</f>
        <v>0</v>
      </c>
      <c r="Z2336" t="str">
        <f>IF(('1 - Cover page'!$B$9-I2336)=0,"0", IF(('1 - Cover page'!$B$9-I2336)= 1,"1", IF(('1 - Cover page'!$B$9-I2336)= 2,"2", IF(('1 - Cover page'!$B$9-I2336)= 3,"3", IF(('1 - Cover page'!$B$9-I2336)= 4,"4", IF(('1 - Cover page'!$B$9-I2336)= 5,"5", IF(('1 - Cover page'!$B$9-I2336)= 6,"6", IF(('1 - Cover page'!$B$9-I2336)= 7,"7", IF(('1 - Cover page'!$B$9-I2336)= 8,"8", IF(('1 - Cover page'!$B$9-I2336)= 9,"9", IF(('1 - Cover page'!$B$9-I2336)= 10,"10", IF(('1 - Cover page'!$B$9-I2336)= 11,"11", IF(('1 - Cover page'!$B$9-I2336)= 12,"12", IF(('1 - Cover page'!$B$9-I2336)= 13,"13", IF(('1 - Cover page'!$B$9-I2336)= 14,"14", IF(('1 - Cover page'!$B$9-I2336)= 15,"15",  ""))))))))))))))))</f>
        <v>0</v>
      </c>
      <c r="AA2336" t="e">
        <f>VLOOKUP(E2336,'Age group'!$A$2:$B$7,2,TRUE)</f>
        <v>#N/A</v>
      </c>
    </row>
    <row r="2337" spans="1:27" ht="12.75" x14ac:dyDescent="0.2">
      <c r="A2337" s="30">
        <v>2334</v>
      </c>
      <c r="B2337" s="31"/>
      <c r="C2337" s="31"/>
      <c r="D2337" s="32"/>
      <c r="E2337" s="104"/>
      <c r="F2337" s="31"/>
      <c r="G2337" s="31"/>
      <c r="H2337" s="33"/>
      <c r="I2337" s="16"/>
      <c r="J2337" s="34"/>
      <c r="K2337" s="34"/>
      <c r="L2337" s="35"/>
      <c r="M2337" s="36"/>
      <c r="N2337" s="37"/>
      <c r="O2337" s="37"/>
      <c r="P2337" s="37"/>
      <c r="Q2337" s="38"/>
      <c r="R2337" s="38"/>
      <c r="S2337" s="37"/>
      <c r="T2337" s="39"/>
      <c r="U2337" s="39"/>
      <c r="V2337" s="40"/>
      <c r="X2337" t="str">
        <f>IF(('1 - Cover page'!$B$9-M2337)&lt;6,"&lt;=5 Days","&gt;5 Days")</f>
        <v>&lt;=5 Days</v>
      </c>
      <c r="Y2337" t="str">
        <f>IF(('1 - Cover page'!$B$9-M2337)=0,"0", IF(('1 - Cover page'!$B$9-M2337)= 1,"1", IF(('1 - Cover page'!$B$9-M2337)= 2,"2", IF(('1 - Cover page'!$B$9-M2337)= 3,"3", IF(('1 - Cover page'!$B$9-M2337)= 4,"4", IF(('1 - Cover page'!$B$9-M2337)= 5,"5", IF(('1 - Cover page'!$B$9-M2337)= 6,"6", IF(('1 - Cover page'!$B$9-M2337)= 7,"7", IF(('1 - Cover page'!$B$9-M2337)= 8,"8", IF(('1 - Cover page'!$B$9-M2337)= 9,"9", IF(('1 - Cover page'!$B$9-M2337)= 10,"10", IF(('1 - Cover page'!$B$9-M2337)= 11,"11", IF(('1 - Cover page'!$B$9-M2337)= 12,"12", IF(('1 - Cover page'!$B$9-M2337)= 13,"13", IF(('1 - Cover page'!$B$9-M2337)= 14,"14", IF(('1 - Cover page'!$B$9-M2337)= 15,"15",  ""))))))))))))))))</f>
        <v>0</v>
      </c>
      <c r="Z2337" t="str">
        <f>IF(('1 - Cover page'!$B$9-I2337)=0,"0", IF(('1 - Cover page'!$B$9-I2337)= 1,"1", IF(('1 - Cover page'!$B$9-I2337)= 2,"2", IF(('1 - Cover page'!$B$9-I2337)= 3,"3", IF(('1 - Cover page'!$B$9-I2337)= 4,"4", IF(('1 - Cover page'!$B$9-I2337)= 5,"5", IF(('1 - Cover page'!$B$9-I2337)= 6,"6", IF(('1 - Cover page'!$B$9-I2337)= 7,"7", IF(('1 - Cover page'!$B$9-I2337)= 8,"8", IF(('1 - Cover page'!$B$9-I2337)= 9,"9", IF(('1 - Cover page'!$B$9-I2337)= 10,"10", IF(('1 - Cover page'!$B$9-I2337)= 11,"11", IF(('1 - Cover page'!$B$9-I2337)= 12,"12", IF(('1 - Cover page'!$B$9-I2337)= 13,"13", IF(('1 - Cover page'!$B$9-I2337)= 14,"14", IF(('1 - Cover page'!$B$9-I2337)= 15,"15",  ""))))))))))))))))</f>
        <v>0</v>
      </c>
      <c r="AA2337" t="e">
        <f>VLOOKUP(E2337,'Age group'!$A$2:$B$7,2,TRUE)</f>
        <v>#N/A</v>
      </c>
    </row>
    <row r="2338" spans="1:27" ht="12.75" x14ac:dyDescent="0.2">
      <c r="A2338" s="30">
        <v>2335</v>
      </c>
      <c r="B2338" s="31"/>
      <c r="C2338" s="31"/>
      <c r="D2338" s="32"/>
      <c r="E2338" s="104"/>
      <c r="F2338" s="31"/>
      <c r="G2338" s="31"/>
      <c r="H2338" s="33"/>
      <c r="I2338" s="16"/>
      <c r="J2338" s="34"/>
      <c r="K2338" s="34"/>
      <c r="L2338" s="35"/>
      <c r="M2338" s="36"/>
      <c r="N2338" s="37"/>
      <c r="O2338" s="37"/>
      <c r="P2338" s="37"/>
      <c r="Q2338" s="38"/>
      <c r="R2338" s="38"/>
      <c r="S2338" s="37"/>
      <c r="T2338" s="39"/>
      <c r="U2338" s="39"/>
      <c r="V2338" s="40"/>
      <c r="X2338" t="str">
        <f>IF(('1 - Cover page'!$B$9-M2338)&lt;6,"&lt;=5 Days","&gt;5 Days")</f>
        <v>&lt;=5 Days</v>
      </c>
      <c r="Y2338" t="str">
        <f>IF(('1 - Cover page'!$B$9-M2338)=0,"0", IF(('1 - Cover page'!$B$9-M2338)= 1,"1", IF(('1 - Cover page'!$B$9-M2338)= 2,"2", IF(('1 - Cover page'!$B$9-M2338)= 3,"3", IF(('1 - Cover page'!$B$9-M2338)= 4,"4", IF(('1 - Cover page'!$B$9-M2338)= 5,"5", IF(('1 - Cover page'!$B$9-M2338)= 6,"6", IF(('1 - Cover page'!$B$9-M2338)= 7,"7", IF(('1 - Cover page'!$B$9-M2338)= 8,"8", IF(('1 - Cover page'!$B$9-M2338)= 9,"9", IF(('1 - Cover page'!$B$9-M2338)= 10,"10", IF(('1 - Cover page'!$B$9-M2338)= 11,"11", IF(('1 - Cover page'!$B$9-M2338)= 12,"12", IF(('1 - Cover page'!$B$9-M2338)= 13,"13", IF(('1 - Cover page'!$B$9-M2338)= 14,"14", IF(('1 - Cover page'!$B$9-M2338)= 15,"15",  ""))))))))))))))))</f>
        <v>0</v>
      </c>
      <c r="Z2338" t="str">
        <f>IF(('1 - Cover page'!$B$9-I2338)=0,"0", IF(('1 - Cover page'!$B$9-I2338)= 1,"1", IF(('1 - Cover page'!$B$9-I2338)= 2,"2", IF(('1 - Cover page'!$B$9-I2338)= 3,"3", IF(('1 - Cover page'!$B$9-I2338)= 4,"4", IF(('1 - Cover page'!$B$9-I2338)= 5,"5", IF(('1 - Cover page'!$B$9-I2338)= 6,"6", IF(('1 - Cover page'!$B$9-I2338)= 7,"7", IF(('1 - Cover page'!$B$9-I2338)= 8,"8", IF(('1 - Cover page'!$B$9-I2338)= 9,"9", IF(('1 - Cover page'!$B$9-I2338)= 10,"10", IF(('1 - Cover page'!$B$9-I2338)= 11,"11", IF(('1 - Cover page'!$B$9-I2338)= 12,"12", IF(('1 - Cover page'!$B$9-I2338)= 13,"13", IF(('1 - Cover page'!$B$9-I2338)= 14,"14", IF(('1 - Cover page'!$B$9-I2338)= 15,"15",  ""))))))))))))))))</f>
        <v>0</v>
      </c>
      <c r="AA2338" t="e">
        <f>VLOOKUP(E2338,'Age group'!$A$2:$B$7,2,TRUE)</f>
        <v>#N/A</v>
      </c>
    </row>
    <row r="2339" spans="1:27" ht="12.75" x14ac:dyDescent="0.2">
      <c r="A2339" s="30">
        <v>2336</v>
      </c>
      <c r="B2339" s="31"/>
      <c r="C2339" s="31"/>
      <c r="D2339" s="32"/>
      <c r="E2339" s="104"/>
      <c r="F2339" s="31"/>
      <c r="G2339" s="31"/>
      <c r="H2339" s="33"/>
      <c r="I2339" s="16"/>
      <c r="J2339" s="34"/>
      <c r="K2339" s="34"/>
      <c r="L2339" s="35"/>
      <c r="M2339" s="36"/>
      <c r="N2339" s="37"/>
      <c r="O2339" s="37"/>
      <c r="P2339" s="37"/>
      <c r="Q2339" s="38"/>
      <c r="R2339" s="38"/>
      <c r="S2339" s="37"/>
      <c r="T2339" s="39"/>
      <c r="U2339" s="39"/>
      <c r="V2339" s="40"/>
      <c r="X2339" t="str">
        <f>IF(('1 - Cover page'!$B$9-M2339)&lt;6,"&lt;=5 Days","&gt;5 Days")</f>
        <v>&lt;=5 Days</v>
      </c>
      <c r="Y2339" t="str">
        <f>IF(('1 - Cover page'!$B$9-M2339)=0,"0", IF(('1 - Cover page'!$B$9-M2339)= 1,"1", IF(('1 - Cover page'!$B$9-M2339)= 2,"2", IF(('1 - Cover page'!$B$9-M2339)= 3,"3", IF(('1 - Cover page'!$B$9-M2339)= 4,"4", IF(('1 - Cover page'!$B$9-M2339)= 5,"5", IF(('1 - Cover page'!$B$9-M2339)= 6,"6", IF(('1 - Cover page'!$B$9-M2339)= 7,"7", IF(('1 - Cover page'!$B$9-M2339)= 8,"8", IF(('1 - Cover page'!$B$9-M2339)= 9,"9", IF(('1 - Cover page'!$B$9-M2339)= 10,"10", IF(('1 - Cover page'!$B$9-M2339)= 11,"11", IF(('1 - Cover page'!$B$9-M2339)= 12,"12", IF(('1 - Cover page'!$B$9-M2339)= 13,"13", IF(('1 - Cover page'!$B$9-M2339)= 14,"14", IF(('1 - Cover page'!$B$9-M2339)= 15,"15",  ""))))))))))))))))</f>
        <v>0</v>
      </c>
      <c r="Z2339" t="str">
        <f>IF(('1 - Cover page'!$B$9-I2339)=0,"0", IF(('1 - Cover page'!$B$9-I2339)= 1,"1", IF(('1 - Cover page'!$B$9-I2339)= 2,"2", IF(('1 - Cover page'!$B$9-I2339)= 3,"3", IF(('1 - Cover page'!$B$9-I2339)= 4,"4", IF(('1 - Cover page'!$B$9-I2339)= 5,"5", IF(('1 - Cover page'!$B$9-I2339)= 6,"6", IF(('1 - Cover page'!$B$9-I2339)= 7,"7", IF(('1 - Cover page'!$B$9-I2339)= 8,"8", IF(('1 - Cover page'!$B$9-I2339)= 9,"9", IF(('1 - Cover page'!$B$9-I2339)= 10,"10", IF(('1 - Cover page'!$B$9-I2339)= 11,"11", IF(('1 - Cover page'!$B$9-I2339)= 12,"12", IF(('1 - Cover page'!$B$9-I2339)= 13,"13", IF(('1 - Cover page'!$B$9-I2339)= 14,"14", IF(('1 - Cover page'!$B$9-I2339)= 15,"15",  ""))))))))))))))))</f>
        <v>0</v>
      </c>
      <c r="AA2339" t="e">
        <f>VLOOKUP(E2339,'Age group'!$A$2:$B$7,2,TRUE)</f>
        <v>#N/A</v>
      </c>
    </row>
    <row r="2340" spans="1:27" ht="12.75" x14ac:dyDescent="0.2">
      <c r="A2340" s="30">
        <v>2337</v>
      </c>
      <c r="B2340" s="31"/>
      <c r="C2340" s="31"/>
      <c r="D2340" s="32"/>
      <c r="E2340" s="104"/>
      <c r="F2340" s="31"/>
      <c r="G2340" s="31"/>
      <c r="H2340" s="33"/>
      <c r="I2340" s="16"/>
      <c r="J2340" s="34"/>
      <c r="K2340" s="34"/>
      <c r="L2340" s="35"/>
      <c r="M2340" s="36"/>
      <c r="N2340" s="37"/>
      <c r="O2340" s="37"/>
      <c r="P2340" s="37"/>
      <c r="Q2340" s="38"/>
      <c r="R2340" s="38"/>
      <c r="S2340" s="37"/>
      <c r="T2340" s="39"/>
      <c r="U2340" s="39"/>
      <c r="V2340" s="40"/>
      <c r="X2340" t="str">
        <f>IF(('1 - Cover page'!$B$9-M2340)&lt;6,"&lt;=5 Days","&gt;5 Days")</f>
        <v>&lt;=5 Days</v>
      </c>
      <c r="Y2340" t="str">
        <f>IF(('1 - Cover page'!$B$9-M2340)=0,"0", IF(('1 - Cover page'!$B$9-M2340)= 1,"1", IF(('1 - Cover page'!$B$9-M2340)= 2,"2", IF(('1 - Cover page'!$B$9-M2340)= 3,"3", IF(('1 - Cover page'!$B$9-M2340)= 4,"4", IF(('1 - Cover page'!$B$9-M2340)= 5,"5", IF(('1 - Cover page'!$B$9-M2340)= 6,"6", IF(('1 - Cover page'!$B$9-M2340)= 7,"7", IF(('1 - Cover page'!$B$9-M2340)= 8,"8", IF(('1 - Cover page'!$B$9-M2340)= 9,"9", IF(('1 - Cover page'!$B$9-M2340)= 10,"10", IF(('1 - Cover page'!$B$9-M2340)= 11,"11", IF(('1 - Cover page'!$B$9-M2340)= 12,"12", IF(('1 - Cover page'!$B$9-M2340)= 13,"13", IF(('1 - Cover page'!$B$9-M2340)= 14,"14", IF(('1 - Cover page'!$B$9-M2340)= 15,"15",  ""))))))))))))))))</f>
        <v>0</v>
      </c>
      <c r="Z2340" t="str">
        <f>IF(('1 - Cover page'!$B$9-I2340)=0,"0", IF(('1 - Cover page'!$B$9-I2340)= 1,"1", IF(('1 - Cover page'!$B$9-I2340)= 2,"2", IF(('1 - Cover page'!$B$9-I2340)= 3,"3", IF(('1 - Cover page'!$B$9-I2340)= 4,"4", IF(('1 - Cover page'!$B$9-I2340)= 5,"5", IF(('1 - Cover page'!$B$9-I2340)= 6,"6", IF(('1 - Cover page'!$B$9-I2340)= 7,"7", IF(('1 - Cover page'!$B$9-I2340)= 8,"8", IF(('1 - Cover page'!$B$9-I2340)= 9,"9", IF(('1 - Cover page'!$B$9-I2340)= 10,"10", IF(('1 - Cover page'!$B$9-I2340)= 11,"11", IF(('1 - Cover page'!$B$9-I2340)= 12,"12", IF(('1 - Cover page'!$B$9-I2340)= 13,"13", IF(('1 - Cover page'!$B$9-I2340)= 14,"14", IF(('1 - Cover page'!$B$9-I2340)= 15,"15",  ""))))))))))))))))</f>
        <v>0</v>
      </c>
      <c r="AA2340" t="e">
        <f>VLOOKUP(E2340,'Age group'!$A$2:$B$7,2,TRUE)</f>
        <v>#N/A</v>
      </c>
    </row>
    <row r="2341" spans="1:27" ht="12.75" x14ac:dyDescent="0.2">
      <c r="A2341" s="30">
        <v>2338</v>
      </c>
      <c r="B2341" s="31"/>
      <c r="C2341" s="31"/>
      <c r="D2341" s="32"/>
      <c r="E2341" s="104"/>
      <c r="F2341" s="31"/>
      <c r="G2341" s="31"/>
      <c r="H2341" s="33"/>
      <c r="I2341" s="16"/>
      <c r="J2341" s="34"/>
      <c r="K2341" s="34"/>
      <c r="L2341" s="35"/>
      <c r="M2341" s="36"/>
      <c r="N2341" s="37"/>
      <c r="O2341" s="37"/>
      <c r="P2341" s="37"/>
      <c r="Q2341" s="38"/>
      <c r="R2341" s="38"/>
      <c r="S2341" s="37"/>
      <c r="T2341" s="39"/>
      <c r="U2341" s="39"/>
      <c r="V2341" s="40"/>
      <c r="X2341" t="str">
        <f>IF(('1 - Cover page'!$B$9-M2341)&lt;6,"&lt;=5 Days","&gt;5 Days")</f>
        <v>&lt;=5 Days</v>
      </c>
      <c r="Y2341" t="str">
        <f>IF(('1 - Cover page'!$B$9-M2341)=0,"0", IF(('1 - Cover page'!$B$9-M2341)= 1,"1", IF(('1 - Cover page'!$B$9-M2341)= 2,"2", IF(('1 - Cover page'!$B$9-M2341)= 3,"3", IF(('1 - Cover page'!$B$9-M2341)= 4,"4", IF(('1 - Cover page'!$B$9-M2341)= 5,"5", IF(('1 - Cover page'!$B$9-M2341)= 6,"6", IF(('1 - Cover page'!$B$9-M2341)= 7,"7", IF(('1 - Cover page'!$B$9-M2341)= 8,"8", IF(('1 - Cover page'!$B$9-M2341)= 9,"9", IF(('1 - Cover page'!$B$9-M2341)= 10,"10", IF(('1 - Cover page'!$B$9-M2341)= 11,"11", IF(('1 - Cover page'!$B$9-M2341)= 12,"12", IF(('1 - Cover page'!$B$9-M2341)= 13,"13", IF(('1 - Cover page'!$B$9-M2341)= 14,"14", IF(('1 - Cover page'!$B$9-M2341)= 15,"15",  ""))))))))))))))))</f>
        <v>0</v>
      </c>
      <c r="Z2341" t="str">
        <f>IF(('1 - Cover page'!$B$9-I2341)=0,"0", IF(('1 - Cover page'!$B$9-I2341)= 1,"1", IF(('1 - Cover page'!$B$9-I2341)= 2,"2", IF(('1 - Cover page'!$B$9-I2341)= 3,"3", IF(('1 - Cover page'!$B$9-I2341)= 4,"4", IF(('1 - Cover page'!$B$9-I2341)= 5,"5", IF(('1 - Cover page'!$B$9-I2341)= 6,"6", IF(('1 - Cover page'!$B$9-I2341)= 7,"7", IF(('1 - Cover page'!$B$9-I2341)= 8,"8", IF(('1 - Cover page'!$B$9-I2341)= 9,"9", IF(('1 - Cover page'!$B$9-I2341)= 10,"10", IF(('1 - Cover page'!$B$9-I2341)= 11,"11", IF(('1 - Cover page'!$B$9-I2341)= 12,"12", IF(('1 - Cover page'!$B$9-I2341)= 13,"13", IF(('1 - Cover page'!$B$9-I2341)= 14,"14", IF(('1 - Cover page'!$B$9-I2341)= 15,"15",  ""))))))))))))))))</f>
        <v>0</v>
      </c>
      <c r="AA2341" t="e">
        <f>VLOOKUP(E2341,'Age group'!$A$2:$B$7,2,TRUE)</f>
        <v>#N/A</v>
      </c>
    </row>
    <row r="2342" spans="1:27" ht="12.75" x14ac:dyDescent="0.2">
      <c r="A2342" s="30">
        <v>2339</v>
      </c>
      <c r="B2342" s="31"/>
      <c r="C2342" s="31"/>
      <c r="D2342" s="32"/>
      <c r="E2342" s="104"/>
      <c r="F2342" s="31"/>
      <c r="G2342" s="31"/>
      <c r="H2342" s="33"/>
      <c r="I2342" s="16"/>
      <c r="J2342" s="34"/>
      <c r="K2342" s="34"/>
      <c r="L2342" s="35"/>
      <c r="M2342" s="36"/>
      <c r="N2342" s="37"/>
      <c r="O2342" s="37"/>
      <c r="P2342" s="37"/>
      <c r="Q2342" s="38"/>
      <c r="R2342" s="38"/>
      <c r="S2342" s="37"/>
      <c r="T2342" s="39"/>
      <c r="U2342" s="39"/>
      <c r="V2342" s="40"/>
      <c r="X2342" t="str">
        <f>IF(('1 - Cover page'!$B$9-M2342)&lt;6,"&lt;=5 Days","&gt;5 Days")</f>
        <v>&lt;=5 Days</v>
      </c>
      <c r="Y2342" t="str">
        <f>IF(('1 - Cover page'!$B$9-M2342)=0,"0", IF(('1 - Cover page'!$B$9-M2342)= 1,"1", IF(('1 - Cover page'!$B$9-M2342)= 2,"2", IF(('1 - Cover page'!$B$9-M2342)= 3,"3", IF(('1 - Cover page'!$B$9-M2342)= 4,"4", IF(('1 - Cover page'!$B$9-M2342)= 5,"5", IF(('1 - Cover page'!$B$9-M2342)= 6,"6", IF(('1 - Cover page'!$B$9-M2342)= 7,"7", IF(('1 - Cover page'!$B$9-M2342)= 8,"8", IF(('1 - Cover page'!$B$9-M2342)= 9,"9", IF(('1 - Cover page'!$B$9-M2342)= 10,"10", IF(('1 - Cover page'!$B$9-M2342)= 11,"11", IF(('1 - Cover page'!$B$9-M2342)= 12,"12", IF(('1 - Cover page'!$B$9-M2342)= 13,"13", IF(('1 - Cover page'!$B$9-M2342)= 14,"14", IF(('1 - Cover page'!$B$9-M2342)= 15,"15",  ""))))))))))))))))</f>
        <v>0</v>
      </c>
      <c r="Z2342" t="str">
        <f>IF(('1 - Cover page'!$B$9-I2342)=0,"0", IF(('1 - Cover page'!$B$9-I2342)= 1,"1", IF(('1 - Cover page'!$B$9-I2342)= 2,"2", IF(('1 - Cover page'!$B$9-I2342)= 3,"3", IF(('1 - Cover page'!$B$9-I2342)= 4,"4", IF(('1 - Cover page'!$B$9-I2342)= 5,"5", IF(('1 - Cover page'!$B$9-I2342)= 6,"6", IF(('1 - Cover page'!$B$9-I2342)= 7,"7", IF(('1 - Cover page'!$B$9-I2342)= 8,"8", IF(('1 - Cover page'!$B$9-I2342)= 9,"9", IF(('1 - Cover page'!$B$9-I2342)= 10,"10", IF(('1 - Cover page'!$B$9-I2342)= 11,"11", IF(('1 - Cover page'!$B$9-I2342)= 12,"12", IF(('1 - Cover page'!$B$9-I2342)= 13,"13", IF(('1 - Cover page'!$B$9-I2342)= 14,"14", IF(('1 - Cover page'!$B$9-I2342)= 15,"15",  ""))))))))))))))))</f>
        <v>0</v>
      </c>
      <c r="AA2342" t="e">
        <f>VLOOKUP(E2342,'Age group'!$A$2:$B$7,2,TRUE)</f>
        <v>#N/A</v>
      </c>
    </row>
    <row r="2343" spans="1:27" ht="12.75" x14ac:dyDescent="0.2">
      <c r="A2343" s="30">
        <v>2340</v>
      </c>
      <c r="B2343" s="31"/>
      <c r="C2343" s="31"/>
      <c r="D2343" s="32"/>
      <c r="E2343" s="104"/>
      <c r="F2343" s="31"/>
      <c r="G2343" s="31"/>
      <c r="H2343" s="33"/>
      <c r="I2343" s="16"/>
      <c r="J2343" s="34"/>
      <c r="K2343" s="34"/>
      <c r="L2343" s="35"/>
      <c r="M2343" s="36"/>
      <c r="N2343" s="37"/>
      <c r="O2343" s="37"/>
      <c r="P2343" s="37"/>
      <c r="Q2343" s="38"/>
      <c r="R2343" s="38"/>
      <c r="S2343" s="37"/>
      <c r="T2343" s="39"/>
      <c r="U2343" s="39"/>
      <c r="V2343" s="40"/>
      <c r="X2343" t="str">
        <f>IF(('1 - Cover page'!$B$9-M2343)&lt;6,"&lt;=5 Days","&gt;5 Days")</f>
        <v>&lt;=5 Days</v>
      </c>
      <c r="Y2343" t="str">
        <f>IF(('1 - Cover page'!$B$9-M2343)=0,"0", IF(('1 - Cover page'!$B$9-M2343)= 1,"1", IF(('1 - Cover page'!$B$9-M2343)= 2,"2", IF(('1 - Cover page'!$B$9-M2343)= 3,"3", IF(('1 - Cover page'!$B$9-M2343)= 4,"4", IF(('1 - Cover page'!$B$9-M2343)= 5,"5", IF(('1 - Cover page'!$B$9-M2343)= 6,"6", IF(('1 - Cover page'!$B$9-M2343)= 7,"7", IF(('1 - Cover page'!$B$9-M2343)= 8,"8", IF(('1 - Cover page'!$B$9-M2343)= 9,"9", IF(('1 - Cover page'!$B$9-M2343)= 10,"10", IF(('1 - Cover page'!$B$9-M2343)= 11,"11", IF(('1 - Cover page'!$B$9-M2343)= 12,"12", IF(('1 - Cover page'!$B$9-M2343)= 13,"13", IF(('1 - Cover page'!$B$9-M2343)= 14,"14", IF(('1 - Cover page'!$B$9-M2343)= 15,"15",  ""))))))))))))))))</f>
        <v>0</v>
      </c>
      <c r="Z2343" t="str">
        <f>IF(('1 - Cover page'!$B$9-I2343)=0,"0", IF(('1 - Cover page'!$B$9-I2343)= 1,"1", IF(('1 - Cover page'!$B$9-I2343)= 2,"2", IF(('1 - Cover page'!$B$9-I2343)= 3,"3", IF(('1 - Cover page'!$B$9-I2343)= 4,"4", IF(('1 - Cover page'!$B$9-I2343)= 5,"5", IF(('1 - Cover page'!$B$9-I2343)= 6,"6", IF(('1 - Cover page'!$B$9-I2343)= 7,"7", IF(('1 - Cover page'!$B$9-I2343)= 8,"8", IF(('1 - Cover page'!$B$9-I2343)= 9,"9", IF(('1 - Cover page'!$B$9-I2343)= 10,"10", IF(('1 - Cover page'!$B$9-I2343)= 11,"11", IF(('1 - Cover page'!$B$9-I2343)= 12,"12", IF(('1 - Cover page'!$B$9-I2343)= 13,"13", IF(('1 - Cover page'!$B$9-I2343)= 14,"14", IF(('1 - Cover page'!$B$9-I2343)= 15,"15",  ""))))))))))))))))</f>
        <v>0</v>
      </c>
      <c r="AA2343" t="e">
        <f>VLOOKUP(E2343,'Age group'!$A$2:$B$7,2,TRUE)</f>
        <v>#N/A</v>
      </c>
    </row>
    <row r="2344" spans="1:27" ht="12.75" x14ac:dyDescent="0.2">
      <c r="A2344" s="30">
        <v>2341</v>
      </c>
      <c r="B2344" s="31"/>
      <c r="C2344" s="31"/>
      <c r="D2344" s="32"/>
      <c r="E2344" s="104"/>
      <c r="F2344" s="31"/>
      <c r="G2344" s="31"/>
      <c r="H2344" s="33"/>
      <c r="I2344" s="16"/>
      <c r="J2344" s="34"/>
      <c r="K2344" s="34"/>
      <c r="L2344" s="35"/>
      <c r="M2344" s="36"/>
      <c r="N2344" s="37"/>
      <c r="O2344" s="37"/>
      <c r="P2344" s="37"/>
      <c r="Q2344" s="38"/>
      <c r="R2344" s="38"/>
      <c r="S2344" s="37"/>
      <c r="T2344" s="39"/>
      <c r="U2344" s="39"/>
      <c r="V2344" s="40"/>
      <c r="X2344" t="str">
        <f>IF(('1 - Cover page'!$B$9-M2344)&lt;6,"&lt;=5 Days","&gt;5 Days")</f>
        <v>&lt;=5 Days</v>
      </c>
      <c r="Y2344" t="str">
        <f>IF(('1 - Cover page'!$B$9-M2344)=0,"0", IF(('1 - Cover page'!$B$9-M2344)= 1,"1", IF(('1 - Cover page'!$B$9-M2344)= 2,"2", IF(('1 - Cover page'!$B$9-M2344)= 3,"3", IF(('1 - Cover page'!$B$9-M2344)= 4,"4", IF(('1 - Cover page'!$B$9-M2344)= 5,"5", IF(('1 - Cover page'!$B$9-M2344)= 6,"6", IF(('1 - Cover page'!$B$9-M2344)= 7,"7", IF(('1 - Cover page'!$B$9-M2344)= 8,"8", IF(('1 - Cover page'!$B$9-M2344)= 9,"9", IF(('1 - Cover page'!$B$9-M2344)= 10,"10", IF(('1 - Cover page'!$B$9-M2344)= 11,"11", IF(('1 - Cover page'!$B$9-M2344)= 12,"12", IF(('1 - Cover page'!$B$9-M2344)= 13,"13", IF(('1 - Cover page'!$B$9-M2344)= 14,"14", IF(('1 - Cover page'!$B$9-M2344)= 15,"15",  ""))))))))))))))))</f>
        <v>0</v>
      </c>
      <c r="Z2344" t="str">
        <f>IF(('1 - Cover page'!$B$9-I2344)=0,"0", IF(('1 - Cover page'!$B$9-I2344)= 1,"1", IF(('1 - Cover page'!$B$9-I2344)= 2,"2", IF(('1 - Cover page'!$B$9-I2344)= 3,"3", IF(('1 - Cover page'!$B$9-I2344)= 4,"4", IF(('1 - Cover page'!$B$9-I2344)= 5,"5", IF(('1 - Cover page'!$B$9-I2344)= 6,"6", IF(('1 - Cover page'!$B$9-I2344)= 7,"7", IF(('1 - Cover page'!$B$9-I2344)= 8,"8", IF(('1 - Cover page'!$B$9-I2344)= 9,"9", IF(('1 - Cover page'!$B$9-I2344)= 10,"10", IF(('1 - Cover page'!$B$9-I2344)= 11,"11", IF(('1 - Cover page'!$B$9-I2344)= 12,"12", IF(('1 - Cover page'!$B$9-I2344)= 13,"13", IF(('1 - Cover page'!$B$9-I2344)= 14,"14", IF(('1 - Cover page'!$B$9-I2344)= 15,"15",  ""))))))))))))))))</f>
        <v>0</v>
      </c>
      <c r="AA2344" t="e">
        <f>VLOOKUP(E2344,'Age group'!$A$2:$B$7,2,TRUE)</f>
        <v>#N/A</v>
      </c>
    </row>
    <row r="2345" spans="1:27" ht="12.75" x14ac:dyDescent="0.2">
      <c r="A2345" s="30">
        <v>2342</v>
      </c>
      <c r="B2345" s="31"/>
      <c r="C2345" s="31"/>
      <c r="D2345" s="32"/>
      <c r="E2345" s="104"/>
      <c r="F2345" s="31"/>
      <c r="G2345" s="31"/>
      <c r="H2345" s="33"/>
      <c r="I2345" s="16"/>
      <c r="J2345" s="34"/>
      <c r="K2345" s="34"/>
      <c r="L2345" s="35"/>
      <c r="M2345" s="36"/>
      <c r="N2345" s="37"/>
      <c r="O2345" s="37"/>
      <c r="P2345" s="37"/>
      <c r="Q2345" s="38"/>
      <c r="R2345" s="38"/>
      <c r="S2345" s="37"/>
      <c r="T2345" s="39"/>
      <c r="U2345" s="39"/>
      <c r="V2345" s="40"/>
      <c r="X2345" t="str">
        <f>IF(('1 - Cover page'!$B$9-M2345)&lt;6,"&lt;=5 Days","&gt;5 Days")</f>
        <v>&lt;=5 Days</v>
      </c>
      <c r="Y2345" t="str">
        <f>IF(('1 - Cover page'!$B$9-M2345)=0,"0", IF(('1 - Cover page'!$B$9-M2345)= 1,"1", IF(('1 - Cover page'!$B$9-M2345)= 2,"2", IF(('1 - Cover page'!$B$9-M2345)= 3,"3", IF(('1 - Cover page'!$B$9-M2345)= 4,"4", IF(('1 - Cover page'!$B$9-M2345)= 5,"5", IF(('1 - Cover page'!$B$9-M2345)= 6,"6", IF(('1 - Cover page'!$B$9-M2345)= 7,"7", IF(('1 - Cover page'!$B$9-M2345)= 8,"8", IF(('1 - Cover page'!$B$9-M2345)= 9,"9", IF(('1 - Cover page'!$B$9-M2345)= 10,"10", IF(('1 - Cover page'!$B$9-M2345)= 11,"11", IF(('1 - Cover page'!$B$9-M2345)= 12,"12", IF(('1 - Cover page'!$B$9-M2345)= 13,"13", IF(('1 - Cover page'!$B$9-M2345)= 14,"14", IF(('1 - Cover page'!$B$9-M2345)= 15,"15",  ""))))))))))))))))</f>
        <v>0</v>
      </c>
      <c r="Z2345" t="str">
        <f>IF(('1 - Cover page'!$B$9-I2345)=0,"0", IF(('1 - Cover page'!$B$9-I2345)= 1,"1", IF(('1 - Cover page'!$B$9-I2345)= 2,"2", IF(('1 - Cover page'!$B$9-I2345)= 3,"3", IF(('1 - Cover page'!$B$9-I2345)= 4,"4", IF(('1 - Cover page'!$B$9-I2345)= 5,"5", IF(('1 - Cover page'!$B$9-I2345)= 6,"6", IF(('1 - Cover page'!$B$9-I2345)= 7,"7", IF(('1 - Cover page'!$B$9-I2345)= 8,"8", IF(('1 - Cover page'!$B$9-I2345)= 9,"9", IF(('1 - Cover page'!$B$9-I2345)= 10,"10", IF(('1 - Cover page'!$B$9-I2345)= 11,"11", IF(('1 - Cover page'!$B$9-I2345)= 12,"12", IF(('1 - Cover page'!$B$9-I2345)= 13,"13", IF(('1 - Cover page'!$B$9-I2345)= 14,"14", IF(('1 - Cover page'!$B$9-I2345)= 15,"15",  ""))))))))))))))))</f>
        <v>0</v>
      </c>
      <c r="AA2345" t="e">
        <f>VLOOKUP(E2345,'Age group'!$A$2:$B$7,2,TRUE)</f>
        <v>#N/A</v>
      </c>
    </row>
    <row r="2346" spans="1:27" ht="12.75" x14ac:dyDescent="0.2">
      <c r="A2346" s="30">
        <v>2343</v>
      </c>
      <c r="B2346" s="31"/>
      <c r="C2346" s="31"/>
      <c r="D2346" s="32"/>
      <c r="E2346" s="104"/>
      <c r="F2346" s="31"/>
      <c r="G2346" s="31"/>
      <c r="H2346" s="33"/>
      <c r="I2346" s="16"/>
      <c r="J2346" s="34"/>
      <c r="K2346" s="34"/>
      <c r="L2346" s="35"/>
      <c r="M2346" s="36"/>
      <c r="N2346" s="37"/>
      <c r="O2346" s="37"/>
      <c r="P2346" s="37"/>
      <c r="Q2346" s="38"/>
      <c r="R2346" s="38"/>
      <c r="S2346" s="37"/>
      <c r="T2346" s="39"/>
      <c r="U2346" s="39"/>
      <c r="V2346" s="40"/>
      <c r="X2346" t="str">
        <f>IF(('1 - Cover page'!$B$9-M2346)&lt;6,"&lt;=5 Days","&gt;5 Days")</f>
        <v>&lt;=5 Days</v>
      </c>
      <c r="Y2346" t="str">
        <f>IF(('1 - Cover page'!$B$9-M2346)=0,"0", IF(('1 - Cover page'!$B$9-M2346)= 1,"1", IF(('1 - Cover page'!$B$9-M2346)= 2,"2", IF(('1 - Cover page'!$B$9-M2346)= 3,"3", IF(('1 - Cover page'!$B$9-M2346)= 4,"4", IF(('1 - Cover page'!$B$9-M2346)= 5,"5", IF(('1 - Cover page'!$B$9-M2346)= 6,"6", IF(('1 - Cover page'!$B$9-M2346)= 7,"7", IF(('1 - Cover page'!$B$9-M2346)= 8,"8", IF(('1 - Cover page'!$B$9-M2346)= 9,"9", IF(('1 - Cover page'!$B$9-M2346)= 10,"10", IF(('1 - Cover page'!$B$9-M2346)= 11,"11", IF(('1 - Cover page'!$B$9-M2346)= 12,"12", IF(('1 - Cover page'!$B$9-M2346)= 13,"13", IF(('1 - Cover page'!$B$9-M2346)= 14,"14", IF(('1 - Cover page'!$B$9-M2346)= 15,"15",  ""))))))))))))))))</f>
        <v>0</v>
      </c>
      <c r="Z2346" t="str">
        <f>IF(('1 - Cover page'!$B$9-I2346)=0,"0", IF(('1 - Cover page'!$B$9-I2346)= 1,"1", IF(('1 - Cover page'!$B$9-I2346)= 2,"2", IF(('1 - Cover page'!$B$9-I2346)= 3,"3", IF(('1 - Cover page'!$B$9-I2346)= 4,"4", IF(('1 - Cover page'!$B$9-I2346)= 5,"5", IF(('1 - Cover page'!$B$9-I2346)= 6,"6", IF(('1 - Cover page'!$B$9-I2346)= 7,"7", IF(('1 - Cover page'!$B$9-I2346)= 8,"8", IF(('1 - Cover page'!$B$9-I2346)= 9,"9", IF(('1 - Cover page'!$B$9-I2346)= 10,"10", IF(('1 - Cover page'!$B$9-I2346)= 11,"11", IF(('1 - Cover page'!$B$9-I2346)= 12,"12", IF(('1 - Cover page'!$B$9-I2346)= 13,"13", IF(('1 - Cover page'!$B$9-I2346)= 14,"14", IF(('1 - Cover page'!$B$9-I2346)= 15,"15",  ""))))))))))))))))</f>
        <v>0</v>
      </c>
      <c r="AA2346" t="e">
        <f>VLOOKUP(E2346,'Age group'!$A$2:$B$7,2,TRUE)</f>
        <v>#N/A</v>
      </c>
    </row>
    <row r="2347" spans="1:27" ht="12.75" x14ac:dyDescent="0.2">
      <c r="A2347" s="30">
        <v>2344</v>
      </c>
      <c r="B2347" s="31"/>
      <c r="C2347" s="31"/>
      <c r="D2347" s="32"/>
      <c r="E2347" s="104"/>
      <c r="F2347" s="31"/>
      <c r="G2347" s="31"/>
      <c r="H2347" s="33"/>
      <c r="I2347" s="16"/>
      <c r="J2347" s="34"/>
      <c r="K2347" s="34"/>
      <c r="L2347" s="35"/>
      <c r="M2347" s="36"/>
      <c r="N2347" s="37"/>
      <c r="O2347" s="37"/>
      <c r="P2347" s="37"/>
      <c r="Q2347" s="38"/>
      <c r="R2347" s="38"/>
      <c r="S2347" s="37"/>
      <c r="T2347" s="39"/>
      <c r="U2347" s="39"/>
      <c r="V2347" s="40"/>
      <c r="X2347" t="str">
        <f>IF(('1 - Cover page'!$B$9-M2347)&lt;6,"&lt;=5 Days","&gt;5 Days")</f>
        <v>&lt;=5 Days</v>
      </c>
      <c r="Y2347" t="str">
        <f>IF(('1 - Cover page'!$B$9-M2347)=0,"0", IF(('1 - Cover page'!$B$9-M2347)= 1,"1", IF(('1 - Cover page'!$B$9-M2347)= 2,"2", IF(('1 - Cover page'!$B$9-M2347)= 3,"3", IF(('1 - Cover page'!$B$9-M2347)= 4,"4", IF(('1 - Cover page'!$B$9-M2347)= 5,"5", IF(('1 - Cover page'!$B$9-M2347)= 6,"6", IF(('1 - Cover page'!$B$9-M2347)= 7,"7", IF(('1 - Cover page'!$B$9-M2347)= 8,"8", IF(('1 - Cover page'!$B$9-M2347)= 9,"9", IF(('1 - Cover page'!$B$9-M2347)= 10,"10", IF(('1 - Cover page'!$B$9-M2347)= 11,"11", IF(('1 - Cover page'!$B$9-M2347)= 12,"12", IF(('1 - Cover page'!$B$9-M2347)= 13,"13", IF(('1 - Cover page'!$B$9-M2347)= 14,"14", IF(('1 - Cover page'!$B$9-M2347)= 15,"15",  ""))))))))))))))))</f>
        <v>0</v>
      </c>
      <c r="Z2347" t="str">
        <f>IF(('1 - Cover page'!$B$9-I2347)=0,"0", IF(('1 - Cover page'!$B$9-I2347)= 1,"1", IF(('1 - Cover page'!$B$9-I2347)= 2,"2", IF(('1 - Cover page'!$B$9-I2347)= 3,"3", IF(('1 - Cover page'!$B$9-I2347)= 4,"4", IF(('1 - Cover page'!$B$9-I2347)= 5,"5", IF(('1 - Cover page'!$B$9-I2347)= 6,"6", IF(('1 - Cover page'!$B$9-I2347)= 7,"7", IF(('1 - Cover page'!$B$9-I2347)= 8,"8", IF(('1 - Cover page'!$B$9-I2347)= 9,"9", IF(('1 - Cover page'!$B$9-I2347)= 10,"10", IF(('1 - Cover page'!$B$9-I2347)= 11,"11", IF(('1 - Cover page'!$B$9-I2347)= 12,"12", IF(('1 - Cover page'!$B$9-I2347)= 13,"13", IF(('1 - Cover page'!$B$9-I2347)= 14,"14", IF(('1 - Cover page'!$B$9-I2347)= 15,"15",  ""))))))))))))))))</f>
        <v>0</v>
      </c>
      <c r="AA2347" t="e">
        <f>VLOOKUP(E2347,'Age group'!$A$2:$B$7,2,TRUE)</f>
        <v>#N/A</v>
      </c>
    </row>
    <row r="2348" spans="1:27" ht="12.75" x14ac:dyDescent="0.2">
      <c r="A2348" s="30">
        <v>2345</v>
      </c>
      <c r="B2348" s="31"/>
      <c r="C2348" s="31"/>
      <c r="D2348" s="32"/>
      <c r="E2348" s="104"/>
      <c r="F2348" s="31"/>
      <c r="G2348" s="31"/>
      <c r="H2348" s="33"/>
      <c r="I2348" s="16"/>
      <c r="J2348" s="34"/>
      <c r="K2348" s="34"/>
      <c r="L2348" s="35"/>
      <c r="M2348" s="36"/>
      <c r="N2348" s="37"/>
      <c r="O2348" s="37"/>
      <c r="P2348" s="37"/>
      <c r="Q2348" s="38"/>
      <c r="R2348" s="38"/>
      <c r="S2348" s="37"/>
      <c r="T2348" s="39"/>
      <c r="U2348" s="39"/>
      <c r="V2348" s="40"/>
      <c r="X2348" t="str">
        <f>IF(('1 - Cover page'!$B$9-M2348)&lt;6,"&lt;=5 Days","&gt;5 Days")</f>
        <v>&lt;=5 Days</v>
      </c>
      <c r="Y2348" t="str">
        <f>IF(('1 - Cover page'!$B$9-M2348)=0,"0", IF(('1 - Cover page'!$B$9-M2348)= 1,"1", IF(('1 - Cover page'!$B$9-M2348)= 2,"2", IF(('1 - Cover page'!$B$9-M2348)= 3,"3", IF(('1 - Cover page'!$B$9-M2348)= 4,"4", IF(('1 - Cover page'!$B$9-M2348)= 5,"5", IF(('1 - Cover page'!$B$9-M2348)= 6,"6", IF(('1 - Cover page'!$B$9-M2348)= 7,"7", IF(('1 - Cover page'!$B$9-M2348)= 8,"8", IF(('1 - Cover page'!$B$9-M2348)= 9,"9", IF(('1 - Cover page'!$B$9-M2348)= 10,"10", IF(('1 - Cover page'!$B$9-M2348)= 11,"11", IF(('1 - Cover page'!$B$9-M2348)= 12,"12", IF(('1 - Cover page'!$B$9-M2348)= 13,"13", IF(('1 - Cover page'!$B$9-M2348)= 14,"14", IF(('1 - Cover page'!$B$9-M2348)= 15,"15",  ""))))))))))))))))</f>
        <v>0</v>
      </c>
      <c r="Z2348" t="str">
        <f>IF(('1 - Cover page'!$B$9-I2348)=0,"0", IF(('1 - Cover page'!$B$9-I2348)= 1,"1", IF(('1 - Cover page'!$B$9-I2348)= 2,"2", IF(('1 - Cover page'!$B$9-I2348)= 3,"3", IF(('1 - Cover page'!$B$9-I2348)= 4,"4", IF(('1 - Cover page'!$B$9-I2348)= 5,"5", IF(('1 - Cover page'!$B$9-I2348)= 6,"6", IF(('1 - Cover page'!$B$9-I2348)= 7,"7", IF(('1 - Cover page'!$B$9-I2348)= 8,"8", IF(('1 - Cover page'!$B$9-I2348)= 9,"9", IF(('1 - Cover page'!$B$9-I2348)= 10,"10", IF(('1 - Cover page'!$B$9-I2348)= 11,"11", IF(('1 - Cover page'!$B$9-I2348)= 12,"12", IF(('1 - Cover page'!$B$9-I2348)= 13,"13", IF(('1 - Cover page'!$B$9-I2348)= 14,"14", IF(('1 - Cover page'!$B$9-I2348)= 15,"15",  ""))))))))))))))))</f>
        <v>0</v>
      </c>
      <c r="AA2348" t="e">
        <f>VLOOKUP(E2348,'Age group'!$A$2:$B$7,2,TRUE)</f>
        <v>#N/A</v>
      </c>
    </row>
    <row r="2349" spans="1:27" ht="12.75" x14ac:dyDescent="0.2">
      <c r="A2349" s="30">
        <v>2346</v>
      </c>
      <c r="B2349" s="31"/>
      <c r="C2349" s="31"/>
      <c r="D2349" s="32"/>
      <c r="E2349" s="104"/>
      <c r="F2349" s="31"/>
      <c r="G2349" s="31"/>
      <c r="H2349" s="33"/>
      <c r="I2349" s="16"/>
      <c r="J2349" s="34"/>
      <c r="K2349" s="34"/>
      <c r="L2349" s="35"/>
      <c r="M2349" s="36"/>
      <c r="N2349" s="37"/>
      <c r="O2349" s="37"/>
      <c r="P2349" s="37"/>
      <c r="Q2349" s="38"/>
      <c r="R2349" s="38"/>
      <c r="S2349" s="37"/>
      <c r="T2349" s="39"/>
      <c r="U2349" s="39"/>
      <c r="V2349" s="40"/>
      <c r="X2349" t="str">
        <f>IF(('1 - Cover page'!$B$9-M2349)&lt;6,"&lt;=5 Days","&gt;5 Days")</f>
        <v>&lt;=5 Days</v>
      </c>
      <c r="Y2349" t="str">
        <f>IF(('1 - Cover page'!$B$9-M2349)=0,"0", IF(('1 - Cover page'!$B$9-M2349)= 1,"1", IF(('1 - Cover page'!$B$9-M2349)= 2,"2", IF(('1 - Cover page'!$B$9-M2349)= 3,"3", IF(('1 - Cover page'!$B$9-M2349)= 4,"4", IF(('1 - Cover page'!$B$9-M2349)= 5,"5", IF(('1 - Cover page'!$B$9-M2349)= 6,"6", IF(('1 - Cover page'!$B$9-M2349)= 7,"7", IF(('1 - Cover page'!$B$9-M2349)= 8,"8", IF(('1 - Cover page'!$B$9-M2349)= 9,"9", IF(('1 - Cover page'!$B$9-M2349)= 10,"10", IF(('1 - Cover page'!$B$9-M2349)= 11,"11", IF(('1 - Cover page'!$B$9-M2349)= 12,"12", IF(('1 - Cover page'!$B$9-M2349)= 13,"13", IF(('1 - Cover page'!$B$9-M2349)= 14,"14", IF(('1 - Cover page'!$B$9-M2349)= 15,"15",  ""))))))))))))))))</f>
        <v>0</v>
      </c>
      <c r="Z2349" t="str">
        <f>IF(('1 - Cover page'!$B$9-I2349)=0,"0", IF(('1 - Cover page'!$B$9-I2349)= 1,"1", IF(('1 - Cover page'!$B$9-I2349)= 2,"2", IF(('1 - Cover page'!$B$9-I2349)= 3,"3", IF(('1 - Cover page'!$B$9-I2349)= 4,"4", IF(('1 - Cover page'!$B$9-I2349)= 5,"5", IF(('1 - Cover page'!$B$9-I2349)= 6,"6", IF(('1 - Cover page'!$B$9-I2349)= 7,"7", IF(('1 - Cover page'!$B$9-I2349)= 8,"8", IF(('1 - Cover page'!$B$9-I2349)= 9,"9", IF(('1 - Cover page'!$B$9-I2349)= 10,"10", IF(('1 - Cover page'!$B$9-I2349)= 11,"11", IF(('1 - Cover page'!$B$9-I2349)= 12,"12", IF(('1 - Cover page'!$B$9-I2349)= 13,"13", IF(('1 - Cover page'!$B$9-I2349)= 14,"14", IF(('1 - Cover page'!$B$9-I2349)= 15,"15",  ""))))))))))))))))</f>
        <v>0</v>
      </c>
      <c r="AA2349" t="e">
        <f>VLOOKUP(E2349,'Age group'!$A$2:$B$7,2,TRUE)</f>
        <v>#N/A</v>
      </c>
    </row>
    <row r="2350" spans="1:27" ht="12.75" x14ac:dyDescent="0.2">
      <c r="A2350" s="30">
        <v>2347</v>
      </c>
      <c r="B2350" s="31"/>
      <c r="C2350" s="31"/>
      <c r="D2350" s="32"/>
      <c r="E2350" s="104"/>
      <c r="F2350" s="31"/>
      <c r="G2350" s="31"/>
      <c r="H2350" s="33"/>
      <c r="I2350" s="16"/>
      <c r="J2350" s="34"/>
      <c r="K2350" s="34"/>
      <c r="L2350" s="35"/>
      <c r="M2350" s="36"/>
      <c r="N2350" s="37"/>
      <c r="O2350" s="37"/>
      <c r="P2350" s="37"/>
      <c r="Q2350" s="38"/>
      <c r="R2350" s="38"/>
      <c r="S2350" s="37"/>
      <c r="T2350" s="39"/>
      <c r="U2350" s="39"/>
      <c r="V2350" s="40"/>
      <c r="X2350" t="str">
        <f>IF(('1 - Cover page'!$B$9-M2350)&lt;6,"&lt;=5 Days","&gt;5 Days")</f>
        <v>&lt;=5 Days</v>
      </c>
      <c r="Y2350" t="str">
        <f>IF(('1 - Cover page'!$B$9-M2350)=0,"0", IF(('1 - Cover page'!$B$9-M2350)= 1,"1", IF(('1 - Cover page'!$B$9-M2350)= 2,"2", IF(('1 - Cover page'!$B$9-M2350)= 3,"3", IF(('1 - Cover page'!$B$9-M2350)= 4,"4", IF(('1 - Cover page'!$B$9-M2350)= 5,"5", IF(('1 - Cover page'!$B$9-M2350)= 6,"6", IF(('1 - Cover page'!$B$9-M2350)= 7,"7", IF(('1 - Cover page'!$B$9-M2350)= 8,"8", IF(('1 - Cover page'!$B$9-M2350)= 9,"9", IF(('1 - Cover page'!$B$9-M2350)= 10,"10", IF(('1 - Cover page'!$B$9-M2350)= 11,"11", IF(('1 - Cover page'!$B$9-M2350)= 12,"12", IF(('1 - Cover page'!$B$9-M2350)= 13,"13", IF(('1 - Cover page'!$B$9-M2350)= 14,"14", IF(('1 - Cover page'!$B$9-M2350)= 15,"15",  ""))))))))))))))))</f>
        <v>0</v>
      </c>
      <c r="Z2350" t="str">
        <f>IF(('1 - Cover page'!$B$9-I2350)=0,"0", IF(('1 - Cover page'!$B$9-I2350)= 1,"1", IF(('1 - Cover page'!$B$9-I2350)= 2,"2", IF(('1 - Cover page'!$B$9-I2350)= 3,"3", IF(('1 - Cover page'!$B$9-I2350)= 4,"4", IF(('1 - Cover page'!$B$9-I2350)= 5,"5", IF(('1 - Cover page'!$B$9-I2350)= 6,"6", IF(('1 - Cover page'!$B$9-I2350)= 7,"7", IF(('1 - Cover page'!$B$9-I2350)= 8,"8", IF(('1 - Cover page'!$B$9-I2350)= 9,"9", IF(('1 - Cover page'!$B$9-I2350)= 10,"10", IF(('1 - Cover page'!$B$9-I2350)= 11,"11", IF(('1 - Cover page'!$B$9-I2350)= 12,"12", IF(('1 - Cover page'!$B$9-I2350)= 13,"13", IF(('1 - Cover page'!$B$9-I2350)= 14,"14", IF(('1 - Cover page'!$B$9-I2350)= 15,"15",  ""))))))))))))))))</f>
        <v>0</v>
      </c>
      <c r="AA2350" t="e">
        <f>VLOOKUP(E2350,'Age group'!$A$2:$B$7,2,TRUE)</f>
        <v>#N/A</v>
      </c>
    </row>
    <row r="2351" spans="1:27" ht="12.75" x14ac:dyDescent="0.2">
      <c r="A2351" s="30">
        <v>2348</v>
      </c>
      <c r="B2351" s="31"/>
      <c r="C2351" s="31"/>
      <c r="D2351" s="32"/>
      <c r="E2351" s="104"/>
      <c r="F2351" s="31"/>
      <c r="G2351" s="31"/>
      <c r="H2351" s="33"/>
      <c r="I2351" s="16"/>
      <c r="J2351" s="34"/>
      <c r="K2351" s="34"/>
      <c r="L2351" s="35"/>
      <c r="M2351" s="36"/>
      <c r="N2351" s="37"/>
      <c r="O2351" s="37"/>
      <c r="P2351" s="37"/>
      <c r="Q2351" s="38"/>
      <c r="R2351" s="38"/>
      <c r="S2351" s="37"/>
      <c r="T2351" s="39"/>
      <c r="U2351" s="39"/>
      <c r="V2351" s="40"/>
      <c r="X2351" t="str">
        <f>IF(('1 - Cover page'!$B$9-M2351)&lt;6,"&lt;=5 Days","&gt;5 Days")</f>
        <v>&lt;=5 Days</v>
      </c>
      <c r="Y2351" t="str">
        <f>IF(('1 - Cover page'!$B$9-M2351)=0,"0", IF(('1 - Cover page'!$B$9-M2351)= 1,"1", IF(('1 - Cover page'!$B$9-M2351)= 2,"2", IF(('1 - Cover page'!$B$9-M2351)= 3,"3", IF(('1 - Cover page'!$B$9-M2351)= 4,"4", IF(('1 - Cover page'!$B$9-M2351)= 5,"5", IF(('1 - Cover page'!$B$9-M2351)= 6,"6", IF(('1 - Cover page'!$B$9-M2351)= 7,"7", IF(('1 - Cover page'!$B$9-M2351)= 8,"8", IF(('1 - Cover page'!$B$9-M2351)= 9,"9", IF(('1 - Cover page'!$B$9-M2351)= 10,"10", IF(('1 - Cover page'!$B$9-M2351)= 11,"11", IF(('1 - Cover page'!$B$9-M2351)= 12,"12", IF(('1 - Cover page'!$B$9-M2351)= 13,"13", IF(('1 - Cover page'!$B$9-M2351)= 14,"14", IF(('1 - Cover page'!$B$9-M2351)= 15,"15",  ""))))))))))))))))</f>
        <v>0</v>
      </c>
      <c r="Z2351" t="str">
        <f>IF(('1 - Cover page'!$B$9-I2351)=0,"0", IF(('1 - Cover page'!$B$9-I2351)= 1,"1", IF(('1 - Cover page'!$B$9-I2351)= 2,"2", IF(('1 - Cover page'!$B$9-I2351)= 3,"3", IF(('1 - Cover page'!$B$9-I2351)= 4,"4", IF(('1 - Cover page'!$B$9-I2351)= 5,"5", IF(('1 - Cover page'!$B$9-I2351)= 6,"6", IF(('1 - Cover page'!$B$9-I2351)= 7,"7", IF(('1 - Cover page'!$B$9-I2351)= 8,"8", IF(('1 - Cover page'!$B$9-I2351)= 9,"9", IF(('1 - Cover page'!$B$9-I2351)= 10,"10", IF(('1 - Cover page'!$B$9-I2351)= 11,"11", IF(('1 - Cover page'!$B$9-I2351)= 12,"12", IF(('1 - Cover page'!$B$9-I2351)= 13,"13", IF(('1 - Cover page'!$B$9-I2351)= 14,"14", IF(('1 - Cover page'!$B$9-I2351)= 15,"15",  ""))))))))))))))))</f>
        <v>0</v>
      </c>
      <c r="AA2351" t="e">
        <f>VLOOKUP(E2351,'Age group'!$A$2:$B$7,2,TRUE)</f>
        <v>#N/A</v>
      </c>
    </row>
    <row r="2352" spans="1:27" ht="12.75" x14ac:dyDescent="0.2">
      <c r="A2352" s="30">
        <v>2349</v>
      </c>
      <c r="B2352" s="31"/>
      <c r="C2352" s="31"/>
      <c r="D2352" s="32"/>
      <c r="E2352" s="104"/>
      <c r="F2352" s="31"/>
      <c r="G2352" s="31"/>
      <c r="H2352" s="33"/>
      <c r="I2352" s="16"/>
      <c r="J2352" s="34"/>
      <c r="K2352" s="34"/>
      <c r="L2352" s="35"/>
      <c r="M2352" s="36"/>
      <c r="N2352" s="37"/>
      <c r="O2352" s="37"/>
      <c r="P2352" s="37"/>
      <c r="Q2352" s="38"/>
      <c r="R2352" s="38"/>
      <c r="S2352" s="37"/>
      <c r="T2352" s="39"/>
      <c r="U2352" s="39"/>
      <c r="V2352" s="40"/>
      <c r="X2352" t="str">
        <f>IF(('1 - Cover page'!$B$9-M2352)&lt;6,"&lt;=5 Days","&gt;5 Days")</f>
        <v>&lt;=5 Days</v>
      </c>
      <c r="Y2352" t="str">
        <f>IF(('1 - Cover page'!$B$9-M2352)=0,"0", IF(('1 - Cover page'!$B$9-M2352)= 1,"1", IF(('1 - Cover page'!$B$9-M2352)= 2,"2", IF(('1 - Cover page'!$B$9-M2352)= 3,"3", IF(('1 - Cover page'!$B$9-M2352)= 4,"4", IF(('1 - Cover page'!$B$9-M2352)= 5,"5", IF(('1 - Cover page'!$B$9-M2352)= 6,"6", IF(('1 - Cover page'!$B$9-M2352)= 7,"7", IF(('1 - Cover page'!$B$9-M2352)= 8,"8", IF(('1 - Cover page'!$B$9-M2352)= 9,"9", IF(('1 - Cover page'!$B$9-M2352)= 10,"10", IF(('1 - Cover page'!$B$9-M2352)= 11,"11", IF(('1 - Cover page'!$B$9-M2352)= 12,"12", IF(('1 - Cover page'!$B$9-M2352)= 13,"13", IF(('1 - Cover page'!$B$9-M2352)= 14,"14", IF(('1 - Cover page'!$B$9-M2352)= 15,"15",  ""))))))))))))))))</f>
        <v>0</v>
      </c>
      <c r="Z2352" t="str">
        <f>IF(('1 - Cover page'!$B$9-I2352)=0,"0", IF(('1 - Cover page'!$B$9-I2352)= 1,"1", IF(('1 - Cover page'!$B$9-I2352)= 2,"2", IF(('1 - Cover page'!$B$9-I2352)= 3,"3", IF(('1 - Cover page'!$B$9-I2352)= 4,"4", IF(('1 - Cover page'!$B$9-I2352)= 5,"5", IF(('1 - Cover page'!$B$9-I2352)= 6,"6", IF(('1 - Cover page'!$B$9-I2352)= 7,"7", IF(('1 - Cover page'!$B$9-I2352)= 8,"8", IF(('1 - Cover page'!$B$9-I2352)= 9,"9", IF(('1 - Cover page'!$B$9-I2352)= 10,"10", IF(('1 - Cover page'!$B$9-I2352)= 11,"11", IF(('1 - Cover page'!$B$9-I2352)= 12,"12", IF(('1 - Cover page'!$B$9-I2352)= 13,"13", IF(('1 - Cover page'!$B$9-I2352)= 14,"14", IF(('1 - Cover page'!$B$9-I2352)= 15,"15",  ""))))))))))))))))</f>
        <v>0</v>
      </c>
      <c r="AA2352" t="e">
        <f>VLOOKUP(E2352,'Age group'!$A$2:$B$7,2,TRUE)</f>
        <v>#N/A</v>
      </c>
    </row>
    <row r="2353" spans="1:27" ht="12.75" x14ac:dyDescent="0.2">
      <c r="A2353" s="30">
        <v>2350</v>
      </c>
      <c r="B2353" s="31"/>
      <c r="C2353" s="31"/>
      <c r="D2353" s="32"/>
      <c r="E2353" s="104"/>
      <c r="F2353" s="31"/>
      <c r="G2353" s="31"/>
      <c r="H2353" s="33"/>
      <c r="I2353" s="16"/>
      <c r="J2353" s="34"/>
      <c r="K2353" s="34"/>
      <c r="L2353" s="35"/>
      <c r="M2353" s="36"/>
      <c r="N2353" s="37"/>
      <c r="O2353" s="37"/>
      <c r="P2353" s="37"/>
      <c r="Q2353" s="38"/>
      <c r="R2353" s="38"/>
      <c r="S2353" s="37"/>
      <c r="T2353" s="39"/>
      <c r="U2353" s="39"/>
      <c r="V2353" s="40"/>
      <c r="X2353" t="str">
        <f>IF(('1 - Cover page'!$B$9-M2353)&lt;6,"&lt;=5 Days","&gt;5 Days")</f>
        <v>&lt;=5 Days</v>
      </c>
      <c r="Y2353" t="str">
        <f>IF(('1 - Cover page'!$B$9-M2353)=0,"0", IF(('1 - Cover page'!$B$9-M2353)= 1,"1", IF(('1 - Cover page'!$B$9-M2353)= 2,"2", IF(('1 - Cover page'!$B$9-M2353)= 3,"3", IF(('1 - Cover page'!$B$9-M2353)= 4,"4", IF(('1 - Cover page'!$B$9-M2353)= 5,"5", IF(('1 - Cover page'!$B$9-M2353)= 6,"6", IF(('1 - Cover page'!$B$9-M2353)= 7,"7", IF(('1 - Cover page'!$B$9-M2353)= 8,"8", IF(('1 - Cover page'!$B$9-M2353)= 9,"9", IF(('1 - Cover page'!$B$9-M2353)= 10,"10", IF(('1 - Cover page'!$B$9-M2353)= 11,"11", IF(('1 - Cover page'!$B$9-M2353)= 12,"12", IF(('1 - Cover page'!$B$9-M2353)= 13,"13", IF(('1 - Cover page'!$B$9-M2353)= 14,"14", IF(('1 - Cover page'!$B$9-M2353)= 15,"15",  ""))))))))))))))))</f>
        <v>0</v>
      </c>
      <c r="Z2353" t="str">
        <f>IF(('1 - Cover page'!$B$9-I2353)=0,"0", IF(('1 - Cover page'!$B$9-I2353)= 1,"1", IF(('1 - Cover page'!$B$9-I2353)= 2,"2", IF(('1 - Cover page'!$B$9-I2353)= 3,"3", IF(('1 - Cover page'!$B$9-I2353)= 4,"4", IF(('1 - Cover page'!$B$9-I2353)= 5,"5", IF(('1 - Cover page'!$B$9-I2353)= 6,"6", IF(('1 - Cover page'!$B$9-I2353)= 7,"7", IF(('1 - Cover page'!$B$9-I2353)= 8,"8", IF(('1 - Cover page'!$B$9-I2353)= 9,"9", IF(('1 - Cover page'!$B$9-I2353)= 10,"10", IF(('1 - Cover page'!$B$9-I2353)= 11,"11", IF(('1 - Cover page'!$B$9-I2353)= 12,"12", IF(('1 - Cover page'!$B$9-I2353)= 13,"13", IF(('1 - Cover page'!$B$9-I2353)= 14,"14", IF(('1 - Cover page'!$B$9-I2353)= 15,"15",  ""))))))))))))))))</f>
        <v>0</v>
      </c>
      <c r="AA2353" t="e">
        <f>VLOOKUP(E2353,'Age group'!$A$2:$B$7,2,TRUE)</f>
        <v>#N/A</v>
      </c>
    </row>
    <row r="2354" spans="1:27" ht="12.75" x14ac:dyDescent="0.2">
      <c r="A2354" s="30">
        <v>2351</v>
      </c>
      <c r="B2354" s="31"/>
      <c r="C2354" s="31"/>
      <c r="D2354" s="32"/>
      <c r="E2354" s="104"/>
      <c r="F2354" s="31"/>
      <c r="G2354" s="31"/>
      <c r="H2354" s="33"/>
      <c r="I2354" s="16"/>
      <c r="J2354" s="34"/>
      <c r="K2354" s="34"/>
      <c r="L2354" s="35"/>
      <c r="M2354" s="36"/>
      <c r="N2354" s="37"/>
      <c r="O2354" s="37"/>
      <c r="P2354" s="37"/>
      <c r="Q2354" s="38"/>
      <c r="R2354" s="38"/>
      <c r="S2354" s="37"/>
      <c r="T2354" s="39"/>
      <c r="U2354" s="39"/>
      <c r="V2354" s="40"/>
      <c r="X2354" t="str">
        <f>IF(('1 - Cover page'!$B$9-M2354)&lt;6,"&lt;=5 Days","&gt;5 Days")</f>
        <v>&lt;=5 Days</v>
      </c>
      <c r="Y2354" t="str">
        <f>IF(('1 - Cover page'!$B$9-M2354)=0,"0", IF(('1 - Cover page'!$B$9-M2354)= 1,"1", IF(('1 - Cover page'!$B$9-M2354)= 2,"2", IF(('1 - Cover page'!$B$9-M2354)= 3,"3", IF(('1 - Cover page'!$B$9-M2354)= 4,"4", IF(('1 - Cover page'!$B$9-M2354)= 5,"5", IF(('1 - Cover page'!$B$9-M2354)= 6,"6", IF(('1 - Cover page'!$B$9-M2354)= 7,"7", IF(('1 - Cover page'!$B$9-M2354)= 8,"8", IF(('1 - Cover page'!$B$9-M2354)= 9,"9", IF(('1 - Cover page'!$B$9-M2354)= 10,"10", IF(('1 - Cover page'!$B$9-M2354)= 11,"11", IF(('1 - Cover page'!$B$9-M2354)= 12,"12", IF(('1 - Cover page'!$B$9-M2354)= 13,"13", IF(('1 - Cover page'!$B$9-M2354)= 14,"14", IF(('1 - Cover page'!$B$9-M2354)= 15,"15",  ""))))))))))))))))</f>
        <v>0</v>
      </c>
      <c r="Z2354" t="str">
        <f>IF(('1 - Cover page'!$B$9-I2354)=0,"0", IF(('1 - Cover page'!$B$9-I2354)= 1,"1", IF(('1 - Cover page'!$B$9-I2354)= 2,"2", IF(('1 - Cover page'!$B$9-I2354)= 3,"3", IF(('1 - Cover page'!$B$9-I2354)= 4,"4", IF(('1 - Cover page'!$B$9-I2354)= 5,"5", IF(('1 - Cover page'!$B$9-I2354)= 6,"6", IF(('1 - Cover page'!$B$9-I2354)= 7,"7", IF(('1 - Cover page'!$B$9-I2354)= 8,"8", IF(('1 - Cover page'!$B$9-I2354)= 9,"9", IF(('1 - Cover page'!$B$9-I2354)= 10,"10", IF(('1 - Cover page'!$B$9-I2354)= 11,"11", IF(('1 - Cover page'!$B$9-I2354)= 12,"12", IF(('1 - Cover page'!$B$9-I2354)= 13,"13", IF(('1 - Cover page'!$B$9-I2354)= 14,"14", IF(('1 - Cover page'!$B$9-I2354)= 15,"15",  ""))))))))))))))))</f>
        <v>0</v>
      </c>
      <c r="AA2354" t="e">
        <f>VLOOKUP(E2354,'Age group'!$A$2:$B$7,2,TRUE)</f>
        <v>#N/A</v>
      </c>
    </row>
    <row r="2355" spans="1:27" ht="12.75" x14ac:dyDescent="0.2">
      <c r="A2355" s="30">
        <v>2352</v>
      </c>
      <c r="B2355" s="31"/>
      <c r="C2355" s="31"/>
      <c r="D2355" s="32"/>
      <c r="E2355" s="104"/>
      <c r="F2355" s="31"/>
      <c r="G2355" s="31"/>
      <c r="H2355" s="33"/>
      <c r="I2355" s="16"/>
      <c r="J2355" s="34"/>
      <c r="K2355" s="34"/>
      <c r="L2355" s="35"/>
      <c r="M2355" s="36"/>
      <c r="N2355" s="37"/>
      <c r="O2355" s="37"/>
      <c r="P2355" s="37"/>
      <c r="Q2355" s="38"/>
      <c r="R2355" s="38"/>
      <c r="S2355" s="37"/>
      <c r="T2355" s="39"/>
      <c r="U2355" s="39"/>
      <c r="V2355" s="40"/>
      <c r="X2355" t="str">
        <f>IF(('1 - Cover page'!$B$9-M2355)&lt;6,"&lt;=5 Days","&gt;5 Days")</f>
        <v>&lt;=5 Days</v>
      </c>
      <c r="Y2355" t="str">
        <f>IF(('1 - Cover page'!$B$9-M2355)=0,"0", IF(('1 - Cover page'!$B$9-M2355)= 1,"1", IF(('1 - Cover page'!$B$9-M2355)= 2,"2", IF(('1 - Cover page'!$B$9-M2355)= 3,"3", IF(('1 - Cover page'!$B$9-M2355)= 4,"4", IF(('1 - Cover page'!$B$9-M2355)= 5,"5", IF(('1 - Cover page'!$B$9-M2355)= 6,"6", IF(('1 - Cover page'!$B$9-M2355)= 7,"7", IF(('1 - Cover page'!$B$9-M2355)= 8,"8", IF(('1 - Cover page'!$B$9-M2355)= 9,"9", IF(('1 - Cover page'!$B$9-M2355)= 10,"10", IF(('1 - Cover page'!$B$9-M2355)= 11,"11", IF(('1 - Cover page'!$B$9-M2355)= 12,"12", IF(('1 - Cover page'!$B$9-M2355)= 13,"13", IF(('1 - Cover page'!$B$9-M2355)= 14,"14", IF(('1 - Cover page'!$B$9-M2355)= 15,"15",  ""))))))))))))))))</f>
        <v>0</v>
      </c>
      <c r="Z2355" t="str">
        <f>IF(('1 - Cover page'!$B$9-I2355)=0,"0", IF(('1 - Cover page'!$B$9-I2355)= 1,"1", IF(('1 - Cover page'!$B$9-I2355)= 2,"2", IF(('1 - Cover page'!$B$9-I2355)= 3,"3", IF(('1 - Cover page'!$B$9-I2355)= 4,"4", IF(('1 - Cover page'!$B$9-I2355)= 5,"5", IF(('1 - Cover page'!$B$9-I2355)= 6,"6", IF(('1 - Cover page'!$B$9-I2355)= 7,"7", IF(('1 - Cover page'!$B$9-I2355)= 8,"8", IF(('1 - Cover page'!$B$9-I2355)= 9,"9", IF(('1 - Cover page'!$B$9-I2355)= 10,"10", IF(('1 - Cover page'!$B$9-I2355)= 11,"11", IF(('1 - Cover page'!$B$9-I2355)= 12,"12", IF(('1 - Cover page'!$B$9-I2355)= 13,"13", IF(('1 - Cover page'!$B$9-I2355)= 14,"14", IF(('1 - Cover page'!$B$9-I2355)= 15,"15",  ""))))))))))))))))</f>
        <v>0</v>
      </c>
      <c r="AA2355" t="e">
        <f>VLOOKUP(E2355,'Age group'!$A$2:$B$7,2,TRUE)</f>
        <v>#N/A</v>
      </c>
    </row>
    <row r="2356" spans="1:27" ht="12.75" x14ac:dyDescent="0.2">
      <c r="A2356" s="30">
        <v>2353</v>
      </c>
      <c r="B2356" s="31"/>
      <c r="C2356" s="31"/>
      <c r="D2356" s="32"/>
      <c r="E2356" s="104"/>
      <c r="F2356" s="31"/>
      <c r="G2356" s="31"/>
      <c r="H2356" s="33"/>
      <c r="I2356" s="16"/>
      <c r="J2356" s="34"/>
      <c r="K2356" s="34"/>
      <c r="L2356" s="35"/>
      <c r="M2356" s="36"/>
      <c r="N2356" s="37"/>
      <c r="O2356" s="37"/>
      <c r="P2356" s="37"/>
      <c r="Q2356" s="38"/>
      <c r="R2356" s="38"/>
      <c r="S2356" s="37"/>
      <c r="T2356" s="39"/>
      <c r="U2356" s="39"/>
      <c r="V2356" s="40"/>
      <c r="X2356" t="str">
        <f>IF(('1 - Cover page'!$B$9-M2356)&lt;6,"&lt;=5 Days","&gt;5 Days")</f>
        <v>&lt;=5 Days</v>
      </c>
      <c r="Y2356" t="str">
        <f>IF(('1 - Cover page'!$B$9-M2356)=0,"0", IF(('1 - Cover page'!$B$9-M2356)= 1,"1", IF(('1 - Cover page'!$B$9-M2356)= 2,"2", IF(('1 - Cover page'!$B$9-M2356)= 3,"3", IF(('1 - Cover page'!$B$9-M2356)= 4,"4", IF(('1 - Cover page'!$B$9-M2356)= 5,"5", IF(('1 - Cover page'!$B$9-M2356)= 6,"6", IF(('1 - Cover page'!$B$9-M2356)= 7,"7", IF(('1 - Cover page'!$B$9-M2356)= 8,"8", IF(('1 - Cover page'!$B$9-M2356)= 9,"9", IF(('1 - Cover page'!$B$9-M2356)= 10,"10", IF(('1 - Cover page'!$B$9-M2356)= 11,"11", IF(('1 - Cover page'!$B$9-M2356)= 12,"12", IF(('1 - Cover page'!$B$9-M2356)= 13,"13", IF(('1 - Cover page'!$B$9-M2356)= 14,"14", IF(('1 - Cover page'!$B$9-M2356)= 15,"15",  ""))))))))))))))))</f>
        <v>0</v>
      </c>
      <c r="Z2356" t="str">
        <f>IF(('1 - Cover page'!$B$9-I2356)=0,"0", IF(('1 - Cover page'!$B$9-I2356)= 1,"1", IF(('1 - Cover page'!$B$9-I2356)= 2,"2", IF(('1 - Cover page'!$B$9-I2356)= 3,"3", IF(('1 - Cover page'!$B$9-I2356)= 4,"4", IF(('1 - Cover page'!$B$9-I2356)= 5,"5", IF(('1 - Cover page'!$B$9-I2356)= 6,"6", IF(('1 - Cover page'!$B$9-I2356)= 7,"7", IF(('1 - Cover page'!$B$9-I2356)= 8,"8", IF(('1 - Cover page'!$B$9-I2356)= 9,"9", IF(('1 - Cover page'!$B$9-I2356)= 10,"10", IF(('1 - Cover page'!$B$9-I2356)= 11,"11", IF(('1 - Cover page'!$B$9-I2356)= 12,"12", IF(('1 - Cover page'!$B$9-I2356)= 13,"13", IF(('1 - Cover page'!$B$9-I2356)= 14,"14", IF(('1 - Cover page'!$B$9-I2356)= 15,"15",  ""))))))))))))))))</f>
        <v>0</v>
      </c>
      <c r="AA2356" t="e">
        <f>VLOOKUP(E2356,'Age group'!$A$2:$B$7,2,TRUE)</f>
        <v>#N/A</v>
      </c>
    </row>
    <row r="2357" spans="1:27" ht="12.75" x14ac:dyDescent="0.2">
      <c r="A2357" s="30">
        <v>2354</v>
      </c>
      <c r="B2357" s="31"/>
      <c r="C2357" s="31"/>
      <c r="D2357" s="32"/>
      <c r="E2357" s="104"/>
      <c r="F2357" s="31"/>
      <c r="G2357" s="31"/>
      <c r="H2357" s="33"/>
      <c r="I2357" s="16"/>
      <c r="J2357" s="34"/>
      <c r="K2357" s="34"/>
      <c r="L2357" s="35"/>
      <c r="M2357" s="36"/>
      <c r="N2357" s="37"/>
      <c r="O2357" s="37"/>
      <c r="P2357" s="37"/>
      <c r="Q2357" s="38"/>
      <c r="R2357" s="38"/>
      <c r="S2357" s="37"/>
      <c r="T2357" s="39"/>
      <c r="U2357" s="39"/>
      <c r="V2357" s="40"/>
      <c r="X2357" t="str">
        <f>IF(('1 - Cover page'!$B$9-M2357)&lt;6,"&lt;=5 Days","&gt;5 Days")</f>
        <v>&lt;=5 Days</v>
      </c>
      <c r="Y2357" t="str">
        <f>IF(('1 - Cover page'!$B$9-M2357)=0,"0", IF(('1 - Cover page'!$B$9-M2357)= 1,"1", IF(('1 - Cover page'!$B$9-M2357)= 2,"2", IF(('1 - Cover page'!$B$9-M2357)= 3,"3", IF(('1 - Cover page'!$B$9-M2357)= 4,"4", IF(('1 - Cover page'!$B$9-M2357)= 5,"5", IF(('1 - Cover page'!$B$9-M2357)= 6,"6", IF(('1 - Cover page'!$B$9-M2357)= 7,"7", IF(('1 - Cover page'!$B$9-M2357)= 8,"8", IF(('1 - Cover page'!$B$9-M2357)= 9,"9", IF(('1 - Cover page'!$B$9-M2357)= 10,"10", IF(('1 - Cover page'!$B$9-M2357)= 11,"11", IF(('1 - Cover page'!$B$9-M2357)= 12,"12", IF(('1 - Cover page'!$B$9-M2357)= 13,"13", IF(('1 - Cover page'!$B$9-M2357)= 14,"14", IF(('1 - Cover page'!$B$9-M2357)= 15,"15",  ""))))))))))))))))</f>
        <v>0</v>
      </c>
      <c r="Z2357" t="str">
        <f>IF(('1 - Cover page'!$B$9-I2357)=0,"0", IF(('1 - Cover page'!$B$9-I2357)= 1,"1", IF(('1 - Cover page'!$B$9-I2357)= 2,"2", IF(('1 - Cover page'!$B$9-I2357)= 3,"3", IF(('1 - Cover page'!$B$9-I2357)= 4,"4", IF(('1 - Cover page'!$B$9-I2357)= 5,"5", IF(('1 - Cover page'!$B$9-I2357)= 6,"6", IF(('1 - Cover page'!$B$9-I2357)= 7,"7", IF(('1 - Cover page'!$B$9-I2357)= 8,"8", IF(('1 - Cover page'!$B$9-I2357)= 9,"9", IF(('1 - Cover page'!$B$9-I2357)= 10,"10", IF(('1 - Cover page'!$B$9-I2357)= 11,"11", IF(('1 - Cover page'!$B$9-I2357)= 12,"12", IF(('1 - Cover page'!$B$9-I2357)= 13,"13", IF(('1 - Cover page'!$B$9-I2357)= 14,"14", IF(('1 - Cover page'!$B$9-I2357)= 15,"15",  ""))))))))))))))))</f>
        <v>0</v>
      </c>
      <c r="AA2357" t="e">
        <f>VLOOKUP(E2357,'Age group'!$A$2:$B$7,2,TRUE)</f>
        <v>#N/A</v>
      </c>
    </row>
    <row r="2358" spans="1:27" ht="12.75" x14ac:dyDescent="0.2">
      <c r="A2358" s="30">
        <v>2355</v>
      </c>
      <c r="B2358" s="31"/>
      <c r="C2358" s="31"/>
      <c r="D2358" s="32"/>
      <c r="E2358" s="104"/>
      <c r="F2358" s="31"/>
      <c r="G2358" s="31"/>
      <c r="H2358" s="33"/>
      <c r="I2358" s="16"/>
      <c r="J2358" s="34"/>
      <c r="K2358" s="34"/>
      <c r="L2358" s="35"/>
      <c r="M2358" s="36"/>
      <c r="N2358" s="37"/>
      <c r="O2358" s="37"/>
      <c r="P2358" s="37"/>
      <c r="Q2358" s="38"/>
      <c r="R2358" s="38"/>
      <c r="S2358" s="37"/>
      <c r="T2358" s="39"/>
      <c r="U2358" s="39"/>
      <c r="V2358" s="40"/>
      <c r="X2358" t="str">
        <f>IF(('1 - Cover page'!$B$9-M2358)&lt;6,"&lt;=5 Days","&gt;5 Days")</f>
        <v>&lt;=5 Days</v>
      </c>
      <c r="Y2358" t="str">
        <f>IF(('1 - Cover page'!$B$9-M2358)=0,"0", IF(('1 - Cover page'!$B$9-M2358)= 1,"1", IF(('1 - Cover page'!$B$9-M2358)= 2,"2", IF(('1 - Cover page'!$B$9-M2358)= 3,"3", IF(('1 - Cover page'!$B$9-M2358)= 4,"4", IF(('1 - Cover page'!$B$9-M2358)= 5,"5", IF(('1 - Cover page'!$B$9-M2358)= 6,"6", IF(('1 - Cover page'!$B$9-M2358)= 7,"7", IF(('1 - Cover page'!$B$9-M2358)= 8,"8", IF(('1 - Cover page'!$B$9-M2358)= 9,"9", IF(('1 - Cover page'!$B$9-M2358)= 10,"10", IF(('1 - Cover page'!$B$9-M2358)= 11,"11", IF(('1 - Cover page'!$B$9-M2358)= 12,"12", IF(('1 - Cover page'!$B$9-M2358)= 13,"13", IF(('1 - Cover page'!$B$9-M2358)= 14,"14", IF(('1 - Cover page'!$B$9-M2358)= 15,"15",  ""))))))))))))))))</f>
        <v>0</v>
      </c>
      <c r="Z2358" t="str">
        <f>IF(('1 - Cover page'!$B$9-I2358)=0,"0", IF(('1 - Cover page'!$B$9-I2358)= 1,"1", IF(('1 - Cover page'!$B$9-I2358)= 2,"2", IF(('1 - Cover page'!$B$9-I2358)= 3,"3", IF(('1 - Cover page'!$B$9-I2358)= 4,"4", IF(('1 - Cover page'!$B$9-I2358)= 5,"5", IF(('1 - Cover page'!$B$9-I2358)= 6,"6", IF(('1 - Cover page'!$B$9-I2358)= 7,"7", IF(('1 - Cover page'!$B$9-I2358)= 8,"8", IF(('1 - Cover page'!$B$9-I2358)= 9,"9", IF(('1 - Cover page'!$B$9-I2358)= 10,"10", IF(('1 - Cover page'!$B$9-I2358)= 11,"11", IF(('1 - Cover page'!$B$9-I2358)= 12,"12", IF(('1 - Cover page'!$B$9-I2358)= 13,"13", IF(('1 - Cover page'!$B$9-I2358)= 14,"14", IF(('1 - Cover page'!$B$9-I2358)= 15,"15",  ""))))))))))))))))</f>
        <v>0</v>
      </c>
      <c r="AA2358" t="e">
        <f>VLOOKUP(E2358,'Age group'!$A$2:$B$7,2,TRUE)</f>
        <v>#N/A</v>
      </c>
    </row>
    <row r="2359" spans="1:27" ht="12.75" x14ac:dyDescent="0.2">
      <c r="A2359" s="30">
        <v>2356</v>
      </c>
      <c r="B2359" s="31"/>
      <c r="C2359" s="31"/>
      <c r="D2359" s="32"/>
      <c r="E2359" s="104"/>
      <c r="F2359" s="31"/>
      <c r="G2359" s="31"/>
      <c r="H2359" s="33"/>
      <c r="I2359" s="16"/>
      <c r="J2359" s="34"/>
      <c r="K2359" s="34"/>
      <c r="L2359" s="35"/>
      <c r="M2359" s="36"/>
      <c r="N2359" s="37"/>
      <c r="O2359" s="37"/>
      <c r="P2359" s="37"/>
      <c r="Q2359" s="38"/>
      <c r="R2359" s="38"/>
      <c r="S2359" s="37"/>
      <c r="T2359" s="39"/>
      <c r="U2359" s="39"/>
      <c r="V2359" s="40"/>
      <c r="X2359" t="str">
        <f>IF(('1 - Cover page'!$B$9-M2359)&lt;6,"&lt;=5 Days","&gt;5 Days")</f>
        <v>&lt;=5 Days</v>
      </c>
      <c r="Y2359" t="str">
        <f>IF(('1 - Cover page'!$B$9-M2359)=0,"0", IF(('1 - Cover page'!$B$9-M2359)= 1,"1", IF(('1 - Cover page'!$B$9-M2359)= 2,"2", IF(('1 - Cover page'!$B$9-M2359)= 3,"3", IF(('1 - Cover page'!$B$9-M2359)= 4,"4", IF(('1 - Cover page'!$B$9-M2359)= 5,"5", IF(('1 - Cover page'!$B$9-M2359)= 6,"6", IF(('1 - Cover page'!$B$9-M2359)= 7,"7", IF(('1 - Cover page'!$B$9-M2359)= 8,"8", IF(('1 - Cover page'!$B$9-M2359)= 9,"9", IF(('1 - Cover page'!$B$9-M2359)= 10,"10", IF(('1 - Cover page'!$B$9-M2359)= 11,"11", IF(('1 - Cover page'!$B$9-M2359)= 12,"12", IF(('1 - Cover page'!$B$9-M2359)= 13,"13", IF(('1 - Cover page'!$B$9-M2359)= 14,"14", IF(('1 - Cover page'!$B$9-M2359)= 15,"15",  ""))))))))))))))))</f>
        <v>0</v>
      </c>
      <c r="Z2359" t="str">
        <f>IF(('1 - Cover page'!$B$9-I2359)=0,"0", IF(('1 - Cover page'!$B$9-I2359)= 1,"1", IF(('1 - Cover page'!$B$9-I2359)= 2,"2", IF(('1 - Cover page'!$B$9-I2359)= 3,"3", IF(('1 - Cover page'!$B$9-I2359)= 4,"4", IF(('1 - Cover page'!$B$9-I2359)= 5,"5", IF(('1 - Cover page'!$B$9-I2359)= 6,"6", IF(('1 - Cover page'!$B$9-I2359)= 7,"7", IF(('1 - Cover page'!$B$9-I2359)= 8,"8", IF(('1 - Cover page'!$B$9-I2359)= 9,"9", IF(('1 - Cover page'!$B$9-I2359)= 10,"10", IF(('1 - Cover page'!$B$9-I2359)= 11,"11", IF(('1 - Cover page'!$B$9-I2359)= 12,"12", IF(('1 - Cover page'!$B$9-I2359)= 13,"13", IF(('1 - Cover page'!$B$9-I2359)= 14,"14", IF(('1 - Cover page'!$B$9-I2359)= 15,"15",  ""))))))))))))))))</f>
        <v>0</v>
      </c>
      <c r="AA2359" t="e">
        <f>VLOOKUP(E2359,'Age group'!$A$2:$B$7,2,TRUE)</f>
        <v>#N/A</v>
      </c>
    </row>
    <row r="2360" spans="1:27" ht="12.75" x14ac:dyDescent="0.2">
      <c r="A2360" s="30">
        <v>2357</v>
      </c>
      <c r="B2360" s="31"/>
      <c r="C2360" s="31"/>
      <c r="D2360" s="32"/>
      <c r="E2360" s="104"/>
      <c r="F2360" s="31"/>
      <c r="G2360" s="31"/>
      <c r="H2360" s="33"/>
      <c r="I2360" s="16"/>
      <c r="J2360" s="34"/>
      <c r="K2360" s="34"/>
      <c r="L2360" s="35"/>
      <c r="M2360" s="36"/>
      <c r="N2360" s="37"/>
      <c r="O2360" s="37"/>
      <c r="P2360" s="37"/>
      <c r="Q2360" s="38"/>
      <c r="R2360" s="38"/>
      <c r="S2360" s="37"/>
      <c r="T2360" s="39"/>
      <c r="U2360" s="39"/>
      <c r="V2360" s="40"/>
      <c r="X2360" t="str">
        <f>IF(('1 - Cover page'!$B$9-M2360)&lt;6,"&lt;=5 Days","&gt;5 Days")</f>
        <v>&lt;=5 Days</v>
      </c>
      <c r="Y2360" t="str">
        <f>IF(('1 - Cover page'!$B$9-M2360)=0,"0", IF(('1 - Cover page'!$B$9-M2360)= 1,"1", IF(('1 - Cover page'!$B$9-M2360)= 2,"2", IF(('1 - Cover page'!$B$9-M2360)= 3,"3", IF(('1 - Cover page'!$B$9-M2360)= 4,"4", IF(('1 - Cover page'!$B$9-M2360)= 5,"5", IF(('1 - Cover page'!$B$9-M2360)= 6,"6", IF(('1 - Cover page'!$B$9-M2360)= 7,"7", IF(('1 - Cover page'!$B$9-M2360)= 8,"8", IF(('1 - Cover page'!$B$9-M2360)= 9,"9", IF(('1 - Cover page'!$B$9-M2360)= 10,"10", IF(('1 - Cover page'!$B$9-M2360)= 11,"11", IF(('1 - Cover page'!$B$9-M2360)= 12,"12", IF(('1 - Cover page'!$B$9-M2360)= 13,"13", IF(('1 - Cover page'!$B$9-M2360)= 14,"14", IF(('1 - Cover page'!$B$9-M2360)= 15,"15",  ""))))))))))))))))</f>
        <v>0</v>
      </c>
      <c r="Z2360" t="str">
        <f>IF(('1 - Cover page'!$B$9-I2360)=0,"0", IF(('1 - Cover page'!$B$9-I2360)= 1,"1", IF(('1 - Cover page'!$B$9-I2360)= 2,"2", IF(('1 - Cover page'!$B$9-I2360)= 3,"3", IF(('1 - Cover page'!$B$9-I2360)= 4,"4", IF(('1 - Cover page'!$B$9-I2360)= 5,"5", IF(('1 - Cover page'!$B$9-I2360)= 6,"6", IF(('1 - Cover page'!$B$9-I2360)= 7,"7", IF(('1 - Cover page'!$B$9-I2360)= 8,"8", IF(('1 - Cover page'!$B$9-I2360)= 9,"9", IF(('1 - Cover page'!$B$9-I2360)= 10,"10", IF(('1 - Cover page'!$B$9-I2360)= 11,"11", IF(('1 - Cover page'!$B$9-I2360)= 12,"12", IF(('1 - Cover page'!$B$9-I2360)= 13,"13", IF(('1 - Cover page'!$B$9-I2360)= 14,"14", IF(('1 - Cover page'!$B$9-I2360)= 15,"15",  ""))))))))))))))))</f>
        <v>0</v>
      </c>
      <c r="AA2360" t="e">
        <f>VLOOKUP(E2360,'Age group'!$A$2:$B$7,2,TRUE)</f>
        <v>#N/A</v>
      </c>
    </row>
    <row r="2361" spans="1:27" ht="12.75" x14ac:dyDescent="0.2">
      <c r="A2361" s="30">
        <v>2358</v>
      </c>
      <c r="B2361" s="31"/>
      <c r="C2361" s="31"/>
      <c r="D2361" s="32"/>
      <c r="E2361" s="104"/>
      <c r="F2361" s="31"/>
      <c r="G2361" s="31"/>
      <c r="H2361" s="33"/>
      <c r="I2361" s="16"/>
      <c r="J2361" s="34"/>
      <c r="K2361" s="34"/>
      <c r="L2361" s="35"/>
      <c r="M2361" s="36"/>
      <c r="N2361" s="37"/>
      <c r="O2361" s="37"/>
      <c r="P2361" s="37"/>
      <c r="Q2361" s="38"/>
      <c r="R2361" s="38"/>
      <c r="S2361" s="37"/>
      <c r="T2361" s="39"/>
      <c r="U2361" s="39"/>
      <c r="V2361" s="40"/>
      <c r="X2361" t="str">
        <f>IF(('1 - Cover page'!$B$9-M2361)&lt;6,"&lt;=5 Days","&gt;5 Days")</f>
        <v>&lt;=5 Days</v>
      </c>
      <c r="Y2361" t="str">
        <f>IF(('1 - Cover page'!$B$9-M2361)=0,"0", IF(('1 - Cover page'!$B$9-M2361)= 1,"1", IF(('1 - Cover page'!$B$9-M2361)= 2,"2", IF(('1 - Cover page'!$B$9-M2361)= 3,"3", IF(('1 - Cover page'!$B$9-M2361)= 4,"4", IF(('1 - Cover page'!$B$9-M2361)= 5,"5", IF(('1 - Cover page'!$B$9-M2361)= 6,"6", IF(('1 - Cover page'!$B$9-M2361)= 7,"7", IF(('1 - Cover page'!$B$9-M2361)= 8,"8", IF(('1 - Cover page'!$B$9-M2361)= 9,"9", IF(('1 - Cover page'!$B$9-M2361)= 10,"10", IF(('1 - Cover page'!$B$9-M2361)= 11,"11", IF(('1 - Cover page'!$B$9-M2361)= 12,"12", IF(('1 - Cover page'!$B$9-M2361)= 13,"13", IF(('1 - Cover page'!$B$9-M2361)= 14,"14", IF(('1 - Cover page'!$B$9-M2361)= 15,"15",  ""))))))))))))))))</f>
        <v>0</v>
      </c>
      <c r="Z2361" t="str">
        <f>IF(('1 - Cover page'!$B$9-I2361)=0,"0", IF(('1 - Cover page'!$B$9-I2361)= 1,"1", IF(('1 - Cover page'!$B$9-I2361)= 2,"2", IF(('1 - Cover page'!$B$9-I2361)= 3,"3", IF(('1 - Cover page'!$B$9-I2361)= 4,"4", IF(('1 - Cover page'!$B$9-I2361)= 5,"5", IF(('1 - Cover page'!$B$9-I2361)= 6,"6", IF(('1 - Cover page'!$B$9-I2361)= 7,"7", IF(('1 - Cover page'!$B$9-I2361)= 8,"8", IF(('1 - Cover page'!$B$9-I2361)= 9,"9", IF(('1 - Cover page'!$B$9-I2361)= 10,"10", IF(('1 - Cover page'!$B$9-I2361)= 11,"11", IF(('1 - Cover page'!$B$9-I2361)= 12,"12", IF(('1 - Cover page'!$B$9-I2361)= 13,"13", IF(('1 - Cover page'!$B$9-I2361)= 14,"14", IF(('1 - Cover page'!$B$9-I2361)= 15,"15",  ""))))))))))))))))</f>
        <v>0</v>
      </c>
      <c r="AA2361" t="e">
        <f>VLOOKUP(E2361,'Age group'!$A$2:$B$7,2,TRUE)</f>
        <v>#N/A</v>
      </c>
    </row>
    <row r="2362" spans="1:27" ht="12.75" x14ac:dyDescent="0.2">
      <c r="A2362" s="30">
        <v>2359</v>
      </c>
      <c r="B2362" s="31"/>
      <c r="C2362" s="31"/>
      <c r="D2362" s="32"/>
      <c r="E2362" s="104"/>
      <c r="F2362" s="31"/>
      <c r="G2362" s="31"/>
      <c r="H2362" s="33"/>
      <c r="I2362" s="16"/>
      <c r="J2362" s="34"/>
      <c r="K2362" s="34"/>
      <c r="L2362" s="35"/>
      <c r="M2362" s="36"/>
      <c r="N2362" s="37"/>
      <c r="O2362" s="37"/>
      <c r="P2362" s="37"/>
      <c r="Q2362" s="38"/>
      <c r="R2362" s="38"/>
      <c r="S2362" s="37"/>
      <c r="T2362" s="39"/>
      <c r="U2362" s="39"/>
      <c r="V2362" s="40"/>
      <c r="X2362" t="str">
        <f>IF(('1 - Cover page'!$B$9-M2362)&lt;6,"&lt;=5 Days","&gt;5 Days")</f>
        <v>&lt;=5 Days</v>
      </c>
      <c r="Y2362" t="str">
        <f>IF(('1 - Cover page'!$B$9-M2362)=0,"0", IF(('1 - Cover page'!$B$9-M2362)= 1,"1", IF(('1 - Cover page'!$B$9-M2362)= 2,"2", IF(('1 - Cover page'!$B$9-M2362)= 3,"3", IF(('1 - Cover page'!$B$9-M2362)= 4,"4", IF(('1 - Cover page'!$B$9-M2362)= 5,"5", IF(('1 - Cover page'!$B$9-M2362)= 6,"6", IF(('1 - Cover page'!$B$9-M2362)= 7,"7", IF(('1 - Cover page'!$B$9-M2362)= 8,"8", IF(('1 - Cover page'!$B$9-M2362)= 9,"9", IF(('1 - Cover page'!$B$9-M2362)= 10,"10", IF(('1 - Cover page'!$B$9-M2362)= 11,"11", IF(('1 - Cover page'!$B$9-M2362)= 12,"12", IF(('1 - Cover page'!$B$9-M2362)= 13,"13", IF(('1 - Cover page'!$B$9-M2362)= 14,"14", IF(('1 - Cover page'!$B$9-M2362)= 15,"15",  ""))))))))))))))))</f>
        <v>0</v>
      </c>
      <c r="Z2362" t="str">
        <f>IF(('1 - Cover page'!$B$9-I2362)=0,"0", IF(('1 - Cover page'!$B$9-I2362)= 1,"1", IF(('1 - Cover page'!$B$9-I2362)= 2,"2", IF(('1 - Cover page'!$B$9-I2362)= 3,"3", IF(('1 - Cover page'!$B$9-I2362)= 4,"4", IF(('1 - Cover page'!$B$9-I2362)= 5,"5", IF(('1 - Cover page'!$B$9-I2362)= 6,"6", IF(('1 - Cover page'!$B$9-I2362)= 7,"7", IF(('1 - Cover page'!$B$9-I2362)= 8,"8", IF(('1 - Cover page'!$B$9-I2362)= 9,"9", IF(('1 - Cover page'!$B$9-I2362)= 10,"10", IF(('1 - Cover page'!$B$9-I2362)= 11,"11", IF(('1 - Cover page'!$B$9-I2362)= 12,"12", IF(('1 - Cover page'!$B$9-I2362)= 13,"13", IF(('1 - Cover page'!$B$9-I2362)= 14,"14", IF(('1 - Cover page'!$B$9-I2362)= 15,"15",  ""))))))))))))))))</f>
        <v>0</v>
      </c>
      <c r="AA2362" t="e">
        <f>VLOOKUP(E2362,'Age group'!$A$2:$B$7,2,TRUE)</f>
        <v>#N/A</v>
      </c>
    </row>
    <row r="2363" spans="1:27" ht="12.75" x14ac:dyDescent="0.2">
      <c r="A2363" s="30">
        <v>2360</v>
      </c>
      <c r="B2363" s="31"/>
      <c r="C2363" s="31"/>
      <c r="D2363" s="32"/>
      <c r="E2363" s="104"/>
      <c r="F2363" s="31"/>
      <c r="G2363" s="31"/>
      <c r="H2363" s="33"/>
      <c r="I2363" s="16"/>
      <c r="J2363" s="34"/>
      <c r="K2363" s="34"/>
      <c r="L2363" s="35"/>
      <c r="M2363" s="36"/>
      <c r="N2363" s="37"/>
      <c r="O2363" s="37"/>
      <c r="P2363" s="37"/>
      <c r="Q2363" s="38"/>
      <c r="R2363" s="38"/>
      <c r="S2363" s="37"/>
      <c r="T2363" s="39"/>
      <c r="U2363" s="39"/>
      <c r="V2363" s="40"/>
      <c r="X2363" t="str">
        <f>IF(('1 - Cover page'!$B$9-M2363)&lt;6,"&lt;=5 Days","&gt;5 Days")</f>
        <v>&lt;=5 Days</v>
      </c>
      <c r="Y2363" t="str">
        <f>IF(('1 - Cover page'!$B$9-M2363)=0,"0", IF(('1 - Cover page'!$B$9-M2363)= 1,"1", IF(('1 - Cover page'!$B$9-M2363)= 2,"2", IF(('1 - Cover page'!$B$9-M2363)= 3,"3", IF(('1 - Cover page'!$B$9-M2363)= 4,"4", IF(('1 - Cover page'!$B$9-M2363)= 5,"5", IF(('1 - Cover page'!$B$9-M2363)= 6,"6", IF(('1 - Cover page'!$B$9-M2363)= 7,"7", IF(('1 - Cover page'!$B$9-M2363)= 8,"8", IF(('1 - Cover page'!$B$9-M2363)= 9,"9", IF(('1 - Cover page'!$B$9-M2363)= 10,"10", IF(('1 - Cover page'!$B$9-M2363)= 11,"11", IF(('1 - Cover page'!$B$9-M2363)= 12,"12", IF(('1 - Cover page'!$B$9-M2363)= 13,"13", IF(('1 - Cover page'!$B$9-M2363)= 14,"14", IF(('1 - Cover page'!$B$9-M2363)= 15,"15",  ""))))))))))))))))</f>
        <v>0</v>
      </c>
      <c r="Z2363" t="str">
        <f>IF(('1 - Cover page'!$B$9-I2363)=0,"0", IF(('1 - Cover page'!$B$9-I2363)= 1,"1", IF(('1 - Cover page'!$B$9-I2363)= 2,"2", IF(('1 - Cover page'!$B$9-I2363)= 3,"3", IF(('1 - Cover page'!$B$9-I2363)= 4,"4", IF(('1 - Cover page'!$B$9-I2363)= 5,"5", IF(('1 - Cover page'!$B$9-I2363)= 6,"6", IF(('1 - Cover page'!$B$9-I2363)= 7,"7", IF(('1 - Cover page'!$B$9-I2363)= 8,"8", IF(('1 - Cover page'!$B$9-I2363)= 9,"9", IF(('1 - Cover page'!$B$9-I2363)= 10,"10", IF(('1 - Cover page'!$B$9-I2363)= 11,"11", IF(('1 - Cover page'!$B$9-I2363)= 12,"12", IF(('1 - Cover page'!$B$9-I2363)= 13,"13", IF(('1 - Cover page'!$B$9-I2363)= 14,"14", IF(('1 - Cover page'!$B$9-I2363)= 15,"15",  ""))))))))))))))))</f>
        <v>0</v>
      </c>
      <c r="AA2363" t="e">
        <f>VLOOKUP(E2363,'Age group'!$A$2:$B$7,2,TRUE)</f>
        <v>#N/A</v>
      </c>
    </row>
    <row r="2364" spans="1:27" ht="12.75" x14ac:dyDescent="0.2">
      <c r="A2364" s="30">
        <v>2361</v>
      </c>
      <c r="B2364" s="31"/>
      <c r="C2364" s="31"/>
      <c r="D2364" s="32"/>
      <c r="E2364" s="104"/>
      <c r="F2364" s="31"/>
      <c r="G2364" s="31"/>
      <c r="H2364" s="33"/>
      <c r="I2364" s="16"/>
      <c r="J2364" s="34"/>
      <c r="K2364" s="34"/>
      <c r="L2364" s="35"/>
      <c r="M2364" s="36"/>
      <c r="N2364" s="37"/>
      <c r="O2364" s="37"/>
      <c r="P2364" s="37"/>
      <c r="Q2364" s="38"/>
      <c r="R2364" s="38"/>
      <c r="S2364" s="37"/>
      <c r="T2364" s="39"/>
      <c r="U2364" s="39"/>
      <c r="V2364" s="40"/>
      <c r="X2364" t="str">
        <f>IF(('1 - Cover page'!$B$9-M2364)&lt;6,"&lt;=5 Days","&gt;5 Days")</f>
        <v>&lt;=5 Days</v>
      </c>
      <c r="Y2364" t="str">
        <f>IF(('1 - Cover page'!$B$9-M2364)=0,"0", IF(('1 - Cover page'!$B$9-M2364)= 1,"1", IF(('1 - Cover page'!$B$9-M2364)= 2,"2", IF(('1 - Cover page'!$B$9-M2364)= 3,"3", IF(('1 - Cover page'!$B$9-M2364)= 4,"4", IF(('1 - Cover page'!$B$9-M2364)= 5,"5", IF(('1 - Cover page'!$B$9-M2364)= 6,"6", IF(('1 - Cover page'!$B$9-M2364)= 7,"7", IF(('1 - Cover page'!$B$9-M2364)= 8,"8", IF(('1 - Cover page'!$B$9-M2364)= 9,"9", IF(('1 - Cover page'!$B$9-M2364)= 10,"10", IF(('1 - Cover page'!$B$9-M2364)= 11,"11", IF(('1 - Cover page'!$B$9-M2364)= 12,"12", IF(('1 - Cover page'!$B$9-M2364)= 13,"13", IF(('1 - Cover page'!$B$9-M2364)= 14,"14", IF(('1 - Cover page'!$B$9-M2364)= 15,"15",  ""))))))))))))))))</f>
        <v>0</v>
      </c>
      <c r="Z2364" t="str">
        <f>IF(('1 - Cover page'!$B$9-I2364)=0,"0", IF(('1 - Cover page'!$B$9-I2364)= 1,"1", IF(('1 - Cover page'!$B$9-I2364)= 2,"2", IF(('1 - Cover page'!$B$9-I2364)= 3,"3", IF(('1 - Cover page'!$B$9-I2364)= 4,"4", IF(('1 - Cover page'!$B$9-I2364)= 5,"5", IF(('1 - Cover page'!$B$9-I2364)= 6,"6", IF(('1 - Cover page'!$B$9-I2364)= 7,"7", IF(('1 - Cover page'!$B$9-I2364)= 8,"8", IF(('1 - Cover page'!$B$9-I2364)= 9,"9", IF(('1 - Cover page'!$B$9-I2364)= 10,"10", IF(('1 - Cover page'!$B$9-I2364)= 11,"11", IF(('1 - Cover page'!$B$9-I2364)= 12,"12", IF(('1 - Cover page'!$B$9-I2364)= 13,"13", IF(('1 - Cover page'!$B$9-I2364)= 14,"14", IF(('1 - Cover page'!$B$9-I2364)= 15,"15",  ""))))))))))))))))</f>
        <v>0</v>
      </c>
      <c r="AA2364" t="e">
        <f>VLOOKUP(E2364,'Age group'!$A$2:$B$7,2,TRUE)</f>
        <v>#N/A</v>
      </c>
    </row>
    <row r="2365" spans="1:27" ht="12.75" x14ac:dyDescent="0.2">
      <c r="A2365" s="30">
        <v>2362</v>
      </c>
      <c r="B2365" s="31"/>
      <c r="C2365" s="31"/>
      <c r="D2365" s="32"/>
      <c r="E2365" s="104"/>
      <c r="F2365" s="31"/>
      <c r="G2365" s="31"/>
      <c r="H2365" s="33"/>
      <c r="I2365" s="16"/>
      <c r="J2365" s="34"/>
      <c r="K2365" s="34"/>
      <c r="L2365" s="35"/>
      <c r="M2365" s="36"/>
      <c r="N2365" s="37"/>
      <c r="O2365" s="37"/>
      <c r="P2365" s="37"/>
      <c r="Q2365" s="38"/>
      <c r="R2365" s="38"/>
      <c r="S2365" s="37"/>
      <c r="T2365" s="39"/>
      <c r="U2365" s="39"/>
      <c r="V2365" s="40"/>
      <c r="X2365" t="str">
        <f>IF(('1 - Cover page'!$B$9-M2365)&lt;6,"&lt;=5 Days","&gt;5 Days")</f>
        <v>&lt;=5 Days</v>
      </c>
      <c r="Y2365" t="str">
        <f>IF(('1 - Cover page'!$B$9-M2365)=0,"0", IF(('1 - Cover page'!$B$9-M2365)= 1,"1", IF(('1 - Cover page'!$B$9-M2365)= 2,"2", IF(('1 - Cover page'!$B$9-M2365)= 3,"3", IF(('1 - Cover page'!$B$9-M2365)= 4,"4", IF(('1 - Cover page'!$B$9-M2365)= 5,"5", IF(('1 - Cover page'!$B$9-M2365)= 6,"6", IF(('1 - Cover page'!$B$9-M2365)= 7,"7", IF(('1 - Cover page'!$B$9-M2365)= 8,"8", IF(('1 - Cover page'!$B$9-M2365)= 9,"9", IF(('1 - Cover page'!$B$9-M2365)= 10,"10", IF(('1 - Cover page'!$B$9-M2365)= 11,"11", IF(('1 - Cover page'!$B$9-M2365)= 12,"12", IF(('1 - Cover page'!$B$9-M2365)= 13,"13", IF(('1 - Cover page'!$B$9-M2365)= 14,"14", IF(('1 - Cover page'!$B$9-M2365)= 15,"15",  ""))))))))))))))))</f>
        <v>0</v>
      </c>
      <c r="Z2365" t="str">
        <f>IF(('1 - Cover page'!$B$9-I2365)=0,"0", IF(('1 - Cover page'!$B$9-I2365)= 1,"1", IF(('1 - Cover page'!$B$9-I2365)= 2,"2", IF(('1 - Cover page'!$B$9-I2365)= 3,"3", IF(('1 - Cover page'!$B$9-I2365)= 4,"4", IF(('1 - Cover page'!$B$9-I2365)= 5,"5", IF(('1 - Cover page'!$B$9-I2365)= 6,"6", IF(('1 - Cover page'!$B$9-I2365)= 7,"7", IF(('1 - Cover page'!$B$9-I2365)= 8,"8", IF(('1 - Cover page'!$B$9-I2365)= 9,"9", IF(('1 - Cover page'!$B$9-I2365)= 10,"10", IF(('1 - Cover page'!$B$9-I2365)= 11,"11", IF(('1 - Cover page'!$B$9-I2365)= 12,"12", IF(('1 - Cover page'!$B$9-I2365)= 13,"13", IF(('1 - Cover page'!$B$9-I2365)= 14,"14", IF(('1 - Cover page'!$B$9-I2365)= 15,"15",  ""))))))))))))))))</f>
        <v>0</v>
      </c>
      <c r="AA2365" t="e">
        <f>VLOOKUP(E2365,'Age group'!$A$2:$B$7,2,TRUE)</f>
        <v>#N/A</v>
      </c>
    </row>
    <row r="2366" spans="1:27" ht="12.75" x14ac:dyDescent="0.2">
      <c r="A2366" s="30">
        <v>2363</v>
      </c>
      <c r="B2366" s="31"/>
      <c r="C2366" s="31"/>
      <c r="D2366" s="32"/>
      <c r="E2366" s="104"/>
      <c r="F2366" s="31"/>
      <c r="G2366" s="31"/>
      <c r="H2366" s="33"/>
      <c r="I2366" s="16"/>
      <c r="J2366" s="34"/>
      <c r="K2366" s="34"/>
      <c r="L2366" s="35"/>
      <c r="M2366" s="36"/>
      <c r="N2366" s="37"/>
      <c r="O2366" s="37"/>
      <c r="P2366" s="37"/>
      <c r="Q2366" s="38"/>
      <c r="R2366" s="38"/>
      <c r="S2366" s="37"/>
      <c r="T2366" s="39"/>
      <c r="U2366" s="39"/>
      <c r="V2366" s="40"/>
      <c r="X2366" t="str">
        <f>IF(('1 - Cover page'!$B$9-M2366)&lt;6,"&lt;=5 Days","&gt;5 Days")</f>
        <v>&lt;=5 Days</v>
      </c>
      <c r="Y2366" t="str">
        <f>IF(('1 - Cover page'!$B$9-M2366)=0,"0", IF(('1 - Cover page'!$B$9-M2366)= 1,"1", IF(('1 - Cover page'!$B$9-M2366)= 2,"2", IF(('1 - Cover page'!$B$9-M2366)= 3,"3", IF(('1 - Cover page'!$B$9-M2366)= 4,"4", IF(('1 - Cover page'!$B$9-M2366)= 5,"5", IF(('1 - Cover page'!$B$9-M2366)= 6,"6", IF(('1 - Cover page'!$B$9-M2366)= 7,"7", IF(('1 - Cover page'!$B$9-M2366)= 8,"8", IF(('1 - Cover page'!$B$9-M2366)= 9,"9", IF(('1 - Cover page'!$B$9-M2366)= 10,"10", IF(('1 - Cover page'!$B$9-M2366)= 11,"11", IF(('1 - Cover page'!$B$9-M2366)= 12,"12", IF(('1 - Cover page'!$B$9-M2366)= 13,"13", IF(('1 - Cover page'!$B$9-M2366)= 14,"14", IF(('1 - Cover page'!$B$9-M2366)= 15,"15",  ""))))))))))))))))</f>
        <v>0</v>
      </c>
      <c r="Z2366" t="str">
        <f>IF(('1 - Cover page'!$B$9-I2366)=0,"0", IF(('1 - Cover page'!$B$9-I2366)= 1,"1", IF(('1 - Cover page'!$B$9-I2366)= 2,"2", IF(('1 - Cover page'!$B$9-I2366)= 3,"3", IF(('1 - Cover page'!$B$9-I2366)= 4,"4", IF(('1 - Cover page'!$B$9-I2366)= 5,"5", IF(('1 - Cover page'!$B$9-I2366)= 6,"6", IF(('1 - Cover page'!$B$9-I2366)= 7,"7", IF(('1 - Cover page'!$B$9-I2366)= 8,"8", IF(('1 - Cover page'!$B$9-I2366)= 9,"9", IF(('1 - Cover page'!$B$9-I2366)= 10,"10", IF(('1 - Cover page'!$B$9-I2366)= 11,"11", IF(('1 - Cover page'!$B$9-I2366)= 12,"12", IF(('1 - Cover page'!$B$9-I2366)= 13,"13", IF(('1 - Cover page'!$B$9-I2366)= 14,"14", IF(('1 - Cover page'!$B$9-I2366)= 15,"15",  ""))))))))))))))))</f>
        <v>0</v>
      </c>
      <c r="AA2366" t="e">
        <f>VLOOKUP(E2366,'Age group'!$A$2:$B$7,2,TRUE)</f>
        <v>#N/A</v>
      </c>
    </row>
    <row r="2367" spans="1:27" ht="12.75" x14ac:dyDescent="0.2">
      <c r="A2367" s="30">
        <v>2364</v>
      </c>
      <c r="B2367" s="31"/>
      <c r="C2367" s="31"/>
      <c r="D2367" s="32"/>
      <c r="E2367" s="104"/>
      <c r="F2367" s="31"/>
      <c r="G2367" s="31"/>
      <c r="H2367" s="33"/>
      <c r="I2367" s="16"/>
      <c r="J2367" s="34"/>
      <c r="K2367" s="34"/>
      <c r="L2367" s="35"/>
      <c r="M2367" s="36"/>
      <c r="N2367" s="37"/>
      <c r="O2367" s="37"/>
      <c r="P2367" s="37"/>
      <c r="Q2367" s="38"/>
      <c r="R2367" s="38"/>
      <c r="S2367" s="37"/>
      <c r="T2367" s="39"/>
      <c r="U2367" s="39"/>
      <c r="V2367" s="40"/>
      <c r="X2367" t="str">
        <f>IF(('1 - Cover page'!$B$9-M2367)&lt;6,"&lt;=5 Days","&gt;5 Days")</f>
        <v>&lt;=5 Days</v>
      </c>
      <c r="Y2367" t="str">
        <f>IF(('1 - Cover page'!$B$9-M2367)=0,"0", IF(('1 - Cover page'!$B$9-M2367)= 1,"1", IF(('1 - Cover page'!$B$9-M2367)= 2,"2", IF(('1 - Cover page'!$B$9-M2367)= 3,"3", IF(('1 - Cover page'!$B$9-M2367)= 4,"4", IF(('1 - Cover page'!$B$9-M2367)= 5,"5", IF(('1 - Cover page'!$B$9-M2367)= 6,"6", IF(('1 - Cover page'!$B$9-M2367)= 7,"7", IF(('1 - Cover page'!$B$9-M2367)= 8,"8", IF(('1 - Cover page'!$B$9-M2367)= 9,"9", IF(('1 - Cover page'!$B$9-M2367)= 10,"10", IF(('1 - Cover page'!$B$9-M2367)= 11,"11", IF(('1 - Cover page'!$B$9-M2367)= 12,"12", IF(('1 - Cover page'!$B$9-M2367)= 13,"13", IF(('1 - Cover page'!$B$9-M2367)= 14,"14", IF(('1 - Cover page'!$B$9-M2367)= 15,"15",  ""))))))))))))))))</f>
        <v>0</v>
      </c>
      <c r="Z2367" t="str">
        <f>IF(('1 - Cover page'!$B$9-I2367)=0,"0", IF(('1 - Cover page'!$B$9-I2367)= 1,"1", IF(('1 - Cover page'!$B$9-I2367)= 2,"2", IF(('1 - Cover page'!$B$9-I2367)= 3,"3", IF(('1 - Cover page'!$B$9-I2367)= 4,"4", IF(('1 - Cover page'!$B$9-I2367)= 5,"5", IF(('1 - Cover page'!$B$9-I2367)= 6,"6", IF(('1 - Cover page'!$B$9-I2367)= 7,"7", IF(('1 - Cover page'!$B$9-I2367)= 8,"8", IF(('1 - Cover page'!$B$9-I2367)= 9,"9", IF(('1 - Cover page'!$B$9-I2367)= 10,"10", IF(('1 - Cover page'!$B$9-I2367)= 11,"11", IF(('1 - Cover page'!$B$9-I2367)= 12,"12", IF(('1 - Cover page'!$B$9-I2367)= 13,"13", IF(('1 - Cover page'!$B$9-I2367)= 14,"14", IF(('1 - Cover page'!$B$9-I2367)= 15,"15",  ""))))))))))))))))</f>
        <v>0</v>
      </c>
      <c r="AA2367" t="e">
        <f>VLOOKUP(E2367,'Age group'!$A$2:$B$7,2,TRUE)</f>
        <v>#N/A</v>
      </c>
    </row>
    <row r="2368" spans="1:27" ht="12.75" x14ac:dyDescent="0.2">
      <c r="A2368" s="30">
        <v>2365</v>
      </c>
      <c r="B2368" s="31"/>
      <c r="C2368" s="31"/>
      <c r="D2368" s="32"/>
      <c r="E2368" s="104"/>
      <c r="F2368" s="31"/>
      <c r="G2368" s="31"/>
      <c r="H2368" s="33"/>
      <c r="I2368" s="16"/>
      <c r="J2368" s="34"/>
      <c r="K2368" s="34"/>
      <c r="L2368" s="35"/>
      <c r="M2368" s="36"/>
      <c r="N2368" s="37"/>
      <c r="O2368" s="37"/>
      <c r="P2368" s="37"/>
      <c r="Q2368" s="38"/>
      <c r="R2368" s="38"/>
      <c r="S2368" s="37"/>
      <c r="T2368" s="39"/>
      <c r="U2368" s="39"/>
      <c r="V2368" s="40"/>
      <c r="X2368" t="str">
        <f>IF(('1 - Cover page'!$B$9-M2368)&lt;6,"&lt;=5 Days","&gt;5 Days")</f>
        <v>&lt;=5 Days</v>
      </c>
      <c r="Y2368" t="str">
        <f>IF(('1 - Cover page'!$B$9-M2368)=0,"0", IF(('1 - Cover page'!$B$9-M2368)= 1,"1", IF(('1 - Cover page'!$B$9-M2368)= 2,"2", IF(('1 - Cover page'!$B$9-M2368)= 3,"3", IF(('1 - Cover page'!$B$9-M2368)= 4,"4", IF(('1 - Cover page'!$B$9-M2368)= 5,"5", IF(('1 - Cover page'!$B$9-M2368)= 6,"6", IF(('1 - Cover page'!$B$9-M2368)= 7,"7", IF(('1 - Cover page'!$B$9-M2368)= 8,"8", IF(('1 - Cover page'!$B$9-M2368)= 9,"9", IF(('1 - Cover page'!$B$9-M2368)= 10,"10", IF(('1 - Cover page'!$B$9-M2368)= 11,"11", IF(('1 - Cover page'!$B$9-M2368)= 12,"12", IF(('1 - Cover page'!$B$9-M2368)= 13,"13", IF(('1 - Cover page'!$B$9-M2368)= 14,"14", IF(('1 - Cover page'!$B$9-M2368)= 15,"15",  ""))))))))))))))))</f>
        <v>0</v>
      </c>
      <c r="Z2368" t="str">
        <f>IF(('1 - Cover page'!$B$9-I2368)=0,"0", IF(('1 - Cover page'!$B$9-I2368)= 1,"1", IF(('1 - Cover page'!$B$9-I2368)= 2,"2", IF(('1 - Cover page'!$B$9-I2368)= 3,"3", IF(('1 - Cover page'!$B$9-I2368)= 4,"4", IF(('1 - Cover page'!$B$9-I2368)= 5,"5", IF(('1 - Cover page'!$B$9-I2368)= 6,"6", IF(('1 - Cover page'!$B$9-I2368)= 7,"7", IF(('1 - Cover page'!$B$9-I2368)= 8,"8", IF(('1 - Cover page'!$B$9-I2368)= 9,"9", IF(('1 - Cover page'!$B$9-I2368)= 10,"10", IF(('1 - Cover page'!$B$9-I2368)= 11,"11", IF(('1 - Cover page'!$B$9-I2368)= 12,"12", IF(('1 - Cover page'!$B$9-I2368)= 13,"13", IF(('1 - Cover page'!$B$9-I2368)= 14,"14", IF(('1 - Cover page'!$B$9-I2368)= 15,"15",  ""))))))))))))))))</f>
        <v>0</v>
      </c>
      <c r="AA2368" t="e">
        <f>VLOOKUP(E2368,'Age group'!$A$2:$B$7,2,TRUE)</f>
        <v>#N/A</v>
      </c>
    </row>
    <row r="2369" spans="1:27" ht="12.75" x14ac:dyDescent="0.2">
      <c r="A2369" s="30">
        <v>2366</v>
      </c>
      <c r="B2369" s="31"/>
      <c r="C2369" s="31"/>
      <c r="D2369" s="32"/>
      <c r="E2369" s="104"/>
      <c r="F2369" s="31"/>
      <c r="G2369" s="31"/>
      <c r="H2369" s="33"/>
      <c r="I2369" s="16"/>
      <c r="J2369" s="34"/>
      <c r="K2369" s="34"/>
      <c r="L2369" s="35"/>
      <c r="M2369" s="36"/>
      <c r="N2369" s="37"/>
      <c r="O2369" s="37"/>
      <c r="P2369" s="37"/>
      <c r="Q2369" s="38"/>
      <c r="R2369" s="38"/>
      <c r="S2369" s="37"/>
      <c r="T2369" s="39"/>
      <c r="U2369" s="39"/>
      <c r="V2369" s="40"/>
      <c r="X2369" t="str">
        <f>IF(('1 - Cover page'!$B$9-M2369)&lt;6,"&lt;=5 Days","&gt;5 Days")</f>
        <v>&lt;=5 Days</v>
      </c>
      <c r="Y2369" t="str">
        <f>IF(('1 - Cover page'!$B$9-M2369)=0,"0", IF(('1 - Cover page'!$B$9-M2369)= 1,"1", IF(('1 - Cover page'!$B$9-M2369)= 2,"2", IF(('1 - Cover page'!$B$9-M2369)= 3,"3", IF(('1 - Cover page'!$B$9-M2369)= 4,"4", IF(('1 - Cover page'!$B$9-M2369)= 5,"5", IF(('1 - Cover page'!$B$9-M2369)= 6,"6", IF(('1 - Cover page'!$B$9-M2369)= 7,"7", IF(('1 - Cover page'!$B$9-M2369)= 8,"8", IF(('1 - Cover page'!$B$9-M2369)= 9,"9", IF(('1 - Cover page'!$B$9-M2369)= 10,"10", IF(('1 - Cover page'!$B$9-M2369)= 11,"11", IF(('1 - Cover page'!$B$9-M2369)= 12,"12", IF(('1 - Cover page'!$B$9-M2369)= 13,"13", IF(('1 - Cover page'!$B$9-M2369)= 14,"14", IF(('1 - Cover page'!$B$9-M2369)= 15,"15",  ""))))))))))))))))</f>
        <v>0</v>
      </c>
      <c r="Z2369" t="str">
        <f>IF(('1 - Cover page'!$B$9-I2369)=0,"0", IF(('1 - Cover page'!$B$9-I2369)= 1,"1", IF(('1 - Cover page'!$B$9-I2369)= 2,"2", IF(('1 - Cover page'!$B$9-I2369)= 3,"3", IF(('1 - Cover page'!$B$9-I2369)= 4,"4", IF(('1 - Cover page'!$B$9-I2369)= 5,"5", IF(('1 - Cover page'!$B$9-I2369)= 6,"6", IF(('1 - Cover page'!$B$9-I2369)= 7,"7", IF(('1 - Cover page'!$B$9-I2369)= 8,"8", IF(('1 - Cover page'!$B$9-I2369)= 9,"9", IF(('1 - Cover page'!$B$9-I2369)= 10,"10", IF(('1 - Cover page'!$B$9-I2369)= 11,"11", IF(('1 - Cover page'!$B$9-I2369)= 12,"12", IF(('1 - Cover page'!$B$9-I2369)= 13,"13", IF(('1 - Cover page'!$B$9-I2369)= 14,"14", IF(('1 - Cover page'!$B$9-I2369)= 15,"15",  ""))))))))))))))))</f>
        <v>0</v>
      </c>
      <c r="AA2369" t="e">
        <f>VLOOKUP(E2369,'Age group'!$A$2:$B$7,2,TRUE)</f>
        <v>#N/A</v>
      </c>
    </row>
    <row r="2370" spans="1:27" ht="12.75" x14ac:dyDescent="0.2">
      <c r="A2370" s="30">
        <v>2367</v>
      </c>
      <c r="B2370" s="31"/>
      <c r="C2370" s="31"/>
      <c r="D2370" s="32"/>
      <c r="E2370" s="104"/>
      <c r="F2370" s="31"/>
      <c r="G2370" s="31"/>
      <c r="H2370" s="33"/>
      <c r="I2370" s="16"/>
      <c r="J2370" s="34"/>
      <c r="K2370" s="34"/>
      <c r="L2370" s="35"/>
      <c r="M2370" s="36"/>
      <c r="N2370" s="37"/>
      <c r="O2370" s="37"/>
      <c r="P2370" s="37"/>
      <c r="Q2370" s="38"/>
      <c r="R2370" s="38"/>
      <c r="S2370" s="37"/>
      <c r="T2370" s="39"/>
      <c r="U2370" s="39"/>
      <c r="V2370" s="40"/>
      <c r="X2370" t="str">
        <f>IF(('1 - Cover page'!$B$9-M2370)&lt;6,"&lt;=5 Days","&gt;5 Days")</f>
        <v>&lt;=5 Days</v>
      </c>
      <c r="Y2370" t="str">
        <f>IF(('1 - Cover page'!$B$9-M2370)=0,"0", IF(('1 - Cover page'!$B$9-M2370)= 1,"1", IF(('1 - Cover page'!$B$9-M2370)= 2,"2", IF(('1 - Cover page'!$B$9-M2370)= 3,"3", IF(('1 - Cover page'!$B$9-M2370)= 4,"4", IF(('1 - Cover page'!$B$9-M2370)= 5,"5", IF(('1 - Cover page'!$B$9-M2370)= 6,"6", IF(('1 - Cover page'!$B$9-M2370)= 7,"7", IF(('1 - Cover page'!$B$9-M2370)= 8,"8", IF(('1 - Cover page'!$B$9-M2370)= 9,"9", IF(('1 - Cover page'!$B$9-M2370)= 10,"10", IF(('1 - Cover page'!$B$9-M2370)= 11,"11", IF(('1 - Cover page'!$B$9-M2370)= 12,"12", IF(('1 - Cover page'!$B$9-M2370)= 13,"13", IF(('1 - Cover page'!$B$9-M2370)= 14,"14", IF(('1 - Cover page'!$B$9-M2370)= 15,"15",  ""))))))))))))))))</f>
        <v>0</v>
      </c>
      <c r="Z2370" t="str">
        <f>IF(('1 - Cover page'!$B$9-I2370)=0,"0", IF(('1 - Cover page'!$B$9-I2370)= 1,"1", IF(('1 - Cover page'!$B$9-I2370)= 2,"2", IF(('1 - Cover page'!$B$9-I2370)= 3,"3", IF(('1 - Cover page'!$B$9-I2370)= 4,"4", IF(('1 - Cover page'!$B$9-I2370)= 5,"5", IF(('1 - Cover page'!$B$9-I2370)= 6,"6", IF(('1 - Cover page'!$B$9-I2370)= 7,"7", IF(('1 - Cover page'!$B$9-I2370)= 8,"8", IF(('1 - Cover page'!$B$9-I2370)= 9,"9", IF(('1 - Cover page'!$B$9-I2370)= 10,"10", IF(('1 - Cover page'!$B$9-I2370)= 11,"11", IF(('1 - Cover page'!$B$9-I2370)= 12,"12", IF(('1 - Cover page'!$B$9-I2370)= 13,"13", IF(('1 - Cover page'!$B$9-I2370)= 14,"14", IF(('1 - Cover page'!$B$9-I2370)= 15,"15",  ""))))))))))))))))</f>
        <v>0</v>
      </c>
      <c r="AA2370" t="e">
        <f>VLOOKUP(E2370,'Age group'!$A$2:$B$7,2,TRUE)</f>
        <v>#N/A</v>
      </c>
    </row>
    <row r="2371" spans="1:27" ht="12.75" x14ac:dyDescent="0.2">
      <c r="A2371" s="30">
        <v>2368</v>
      </c>
      <c r="B2371" s="31"/>
      <c r="C2371" s="31"/>
      <c r="D2371" s="32"/>
      <c r="E2371" s="104"/>
      <c r="F2371" s="31"/>
      <c r="G2371" s="31"/>
      <c r="H2371" s="33"/>
      <c r="I2371" s="16"/>
      <c r="J2371" s="34"/>
      <c r="K2371" s="34"/>
      <c r="L2371" s="35"/>
      <c r="M2371" s="36"/>
      <c r="N2371" s="37"/>
      <c r="O2371" s="37"/>
      <c r="P2371" s="37"/>
      <c r="Q2371" s="38"/>
      <c r="R2371" s="38"/>
      <c r="S2371" s="37"/>
      <c r="T2371" s="39"/>
      <c r="U2371" s="39"/>
      <c r="V2371" s="40"/>
      <c r="X2371" t="str">
        <f>IF(('1 - Cover page'!$B$9-M2371)&lt;6,"&lt;=5 Days","&gt;5 Days")</f>
        <v>&lt;=5 Days</v>
      </c>
      <c r="Y2371" t="str">
        <f>IF(('1 - Cover page'!$B$9-M2371)=0,"0", IF(('1 - Cover page'!$B$9-M2371)= 1,"1", IF(('1 - Cover page'!$B$9-M2371)= 2,"2", IF(('1 - Cover page'!$B$9-M2371)= 3,"3", IF(('1 - Cover page'!$B$9-M2371)= 4,"4", IF(('1 - Cover page'!$B$9-M2371)= 5,"5", IF(('1 - Cover page'!$B$9-M2371)= 6,"6", IF(('1 - Cover page'!$B$9-M2371)= 7,"7", IF(('1 - Cover page'!$B$9-M2371)= 8,"8", IF(('1 - Cover page'!$B$9-M2371)= 9,"9", IF(('1 - Cover page'!$B$9-M2371)= 10,"10", IF(('1 - Cover page'!$B$9-M2371)= 11,"11", IF(('1 - Cover page'!$B$9-M2371)= 12,"12", IF(('1 - Cover page'!$B$9-M2371)= 13,"13", IF(('1 - Cover page'!$B$9-M2371)= 14,"14", IF(('1 - Cover page'!$B$9-M2371)= 15,"15",  ""))))))))))))))))</f>
        <v>0</v>
      </c>
      <c r="Z2371" t="str">
        <f>IF(('1 - Cover page'!$B$9-I2371)=0,"0", IF(('1 - Cover page'!$B$9-I2371)= 1,"1", IF(('1 - Cover page'!$B$9-I2371)= 2,"2", IF(('1 - Cover page'!$B$9-I2371)= 3,"3", IF(('1 - Cover page'!$B$9-I2371)= 4,"4", IF(('1 - Cover page'!$B$9-I2371)= 5,"5", IF(('1 - Cover page'!$B$9-I2371)= 6,"6", IF(('1 - Cover page'!$B$9-I2371)= 7,"7", IF(('1 - Cover page'!$B$9-I2371)= 8,"8", IF(('1 - Cover page'!$B$9-I2371)= 9,"9", IF(('1 - Cover page'!$B$9-I2371)= 10,"10", IF(('1 - Cover page'!$B$9-I2371)= 11,"11", IF(('1 - Cover page'!$B$9-I2371)= 12,"12", IF(('1 - Cover page'!$B$9-I2371)= 13,"13", IF(('1 - Cover page'!$B$9-I2371)= 14,"14", IF(('1 - Cover page'!$B$9-I2371)= 15,"15",  ""))))))))))))))))</f>
        <v>0</v>
      </c>
      <c r="AA2371" t="e">
        <f>VLOOKUP(E2371,'Age group'!$A$2:$B$7,2,TRUE)</f>
        <v>#N/A</v>
      </c>
    </row>
    <row r="2372" spans="1:27" ht="12.75" x14ac:dyDescent="0.2">
      <c r="A2372" s="30">
        <v>2369</v>
      </c>
      <c r="B2372" s="31"/>
      <c r="C2372" s="31"/>
      <c r="D2372" s="32"/>
      <c r="E2372" s="104"/>
      <c r="F2372" s="31"/>
      <c r="G2372" s="31"/>
      <c r="H2372" s="33"/>
      <c r="I2372" s="16"/>
      <c r="J2372" s="34"/>
      <c r="K2372" s="34"/>
      <c r="L2372" s="35"/>
      <c r="M2372" s="36"/>
      <c r="N2372" s="37"/>
      <c r="O2372" s="37"/>
      <c r="P2372" s="37"/>
      <c r="Q2372" s="38"/>
      <c r="R2372" s="38"/>
      <c r="S2372" s="37"/>
      <c r="T2372" s="39"/>
      <c r="U2372" s="39"/>
      <c r="V2372" s="40"/>
      <c r="X2372" t="str">
        <f>IF(('1 - Cover page'!$B$9-M2372)&lt;6,"&lt;=5 Days","&gt;5 Days")</f>
        <v>&lt;=5 Days</v>
      </c>
      <c r="Y2372" t="str">
        <f>IF(('1 - Cover page'!$B$9-M2372)=0,"0", IF(('1 - Cover page'!$B$9-M2372)= 1,"1", IF(('1 - Cover page'!$B$9-M2372)= 2,"2", IF(('1 - Cover page'!$B$9-M2372)= 3,"3", IF(('1 - Cover page'!$B$9-M2372)= 4,"4", IF(('1 - Cover page'!$B$9-M2372)= 5,"5", IF(('1 - Cover page'!$B$9-M2372)= 6,"6", IF(('1 - Cover page'!$B$9-M2372)= 7,"7", IF(('1 - Cover page'!$B$9-M2372)= 8,"8", IF(('1 - Cover page'!$B$9-M2372)= 9,"9", IF(('1 - Cover page'!$B$9-M2372)= 10,"10", IF(('1 - Cover page'!$B$9-M2372)= 11,"11", IF(('1 - Cover page'!$B$9-M2372)= 12,"12", IF(('1 - Cover page'!$B$9-M2372)= 13,"13", IF(('1 - Cover page'!$B$9-M2372)= 14,"14", IF(('1 - Cover page'!$B$9-M2372)= 15,"15",  ""))))))))))))))))</f>
        <v>0</v>
      </c>
      <c r="Z2372" t="str">
        <f>IF(('1 - Cover page'!$B$9-I2372)=0,"0", IF(('1 - Cover page'!$B$9-I2372)= 1,"1", IF(('1 - Cover page'!$B$9-I2372)= 2,"2", IF(('1 - Cover page'!$B$9-I2372)= 3,"3", IF(('1 - Cover page'!$B$9-I2372)= 4,"4", IF(('1 - Cover page'!$B$9-I2372)= 5,"5", IF(('1 - Cover page'!$B$9-I2372)= 6,"6", IF(('1 - Cover page'!$B$9-I2372)= 7,"7", IF(('1 - Cover page'!$B$9-I2372)= 8,"8", IF(('1 - Cover page'!$B$9-I2372)= 9,"9", IF(('1 - Cover page'!$B$9-I2372)= 10,"10", IF(('1 - Cover page'!$B$9-I2372)= 11,"11", IF(('1 - Cover page'!$B$9-I2372)= 12,"12", IF(('1 - Cover page'!$B$9-I2372)= 13,"13", IF(('1 - Cover page'!$B$9-I2372)= 14,"14", IF(('1 - Cover page'!$B$9-I2372)= 15,"15",  ""))))))))))))))))</f>
        <v>0</v>
      </c>
      <c r="AA2372" t="e">
        <f>VLOOKUP(E2372,'Age group'!$A$2:$B$7,2,TRUE)</f>
        <v>#N/A</v>
      </c>
    </row>
    <row r="2373" spans="1:27" ht="12.75" x14ac:dyDescent="0.2">
      <c r="A2373" s="30">
        <v>2370</v>
      </c>
      <c r="B2373" s="31"/>
      <c r="C2373" s="31"/>
      <c r="D2373" s="32"/>
      <c r="E2373" s="104"/>
      <c r="F2373" s="31"/>
      <c r="G2373" s="31"/>
      <c r="H2373" s="33"/>
      <c r="I2373" s="16"/>
      <c r="J2373" s="34"/>
      <c r="K2373" s="34"/>
      <c r="L2373" s="35"/>
      <c r="M2373" s="36"/>
      <c r="N2373" s="37"/>
      <c r="O2373" s="37"/>
      <c r="P2373" s="37"/>
      <c r="Q2373" s="38"/>
      <c r="R2373" s="38"/>
      <c r="S2373" s="37"/>
      <c r="T2373" s="39"/>
      <c r="U2373" s="39"/>
      <c r="V2373" s="40"/>
      <c r="X2373" t="str">
        <f>IF(('1 - Cover page'!$B$9-M2373)&lt;6,"&lt;=5 Days","&gt;5 Days")</f>
        <v>&lt;=5 Days</v>
      </c>
      <c r="Y2373" t="str">
        <f>IF(('1 - Cover page'!$B$9-M2373)=0,"0", IF(('1 - Cover page'!$B$9-M2373)= 1,"1", IF(('1 - Cover page'!$B$9-M2373)= 2,"2", IF(('1 - Cover page'!$B$9-M2373)= 3,"3", IF(('1 - Cover page'!$B$9-M2373)= 4,"4", IF(('1 - Cover page'!$B$9-M2373)= 5,"5", IF(('1 - Cover page'!$B$9-M2373)= 6,"6", IF(('1 - Cover page'!$B$9-M2373)= 7,"7", IF(('1 - Cover page'!$B$9-M2373)= 8,"8", IF(('1 - Cover page'!$B$9-M2373)= 9,"9", IF(('1 - Cover page'!$B$9-M2373)= 10,"10", IF(('1 - Cover page'!$B$9-M2373)= 11,"11", IF(('1 - Cover page'!$B$9-M2373)= 12,"12", IF(('1 - Cover page'!$B$9-M2373)= 13,"13", IF(('1 - Cover page'!$B$9-M2373)= 14,"14", IF(('1 - Cover page'!$B$9-M2373)= 15,"15",  ""))))))))))))))))</f>
        <v>0</v>
      </c>
      <c r="Z2373" t="str">
        <f>IF(('1 - Cover page'!$B$9-I2373)=0,"0", IF(('1 - Cover page'!$B$9-I2373)= 1,"1", IF(('1 - Cover page'!$B$9-I2373)= 2,"2", IF(('1 - Cover page'!$B$9-I2373)= 3,"3", IF(('1 - Cover page'!$B$9-I2373)= 4,"4", IF(('1 - Cover page'!$B$9-I2373)= 5,"5", IF(('1 - Cover page'!$B$9-I2373)= 6,"6", IF(('1 - Cover page'!$B$9-I2373)= 7,"7", IF(('1 - Cover page'!$B$9-I2373)= 8,"8", IF(('1 - Cover page'!$B$9-I2373)= 9,"9", IF(('1 - Cover page'!$B$9-I2373)= 10,"10", IF(('1 - Cover page'!$B$9-I2373)= 11,"11", IF(('1 - Cover page'!$B$9-I2373)= 12,"12", IF(('1 - Cover page'!$B$9-I2373)= 13,"13", IF(('1 - Cover page'!$B$9-I2373)= 14,"14", IF(('1 - Cover page'!$B$9-I2373)= 15,"15",  ""))))))))))))))))</f>
        <v>0</v>
      </c>
      <c r="AA2373" t="e">
        <f>VLOOKUP(E2373,'Age group'!$A$2:$B$7,2,TRUE)</f>
        <v>#N/A</v>
      </c>
    </row>
    <row r="2374" spans="1:27" ht="12.75" x14ac:dyDescent="0.2">
      <c r="A2374" s="30">
        <v>2371</v>
      </c>
      <c r="B2374" s="31"/>
      <c r="C2374" s="31"/>
      <c r="D2374" s="32"/>
      <c r="E2374" s="104"/>
      <c r="F2374" s="31"/>
      <c r="G2374" s="31"/>
      <c r="H2374" s="33"/>
      <c r="I2374" s="16"/>
      <c r="J2374" s="34"/>
      <c r="K2374" s="34"/>
      <c r="L2374" s="35"/>
      <c r="M2374" s="36"/>
      <c r="N2374" s="37"/>
      <c r="O2374" s="37"/>
      <c r="P2374" s="37"/>
      <c r="Q2374" s="38"/>
      <c r="R2374" s="38"/>
      <c r="S2374" s="37"/>
      <c r="T2374" s="39"/>
      <c r="U2374" s="39"/>
      <c r="V2374" s="40"/>
      <c r="X2374" t="str">
        <f>IF(('1 - Cover page'!$B$9-M2374)&lt;6,"&lt;=5 Days","&gt;5 Days")</f>
        <v>&lt;=5 Days</v>
      </c>
      <c r="Y2374" t="str">
        <f>IF(('1 - Cover page'!$B$9-M2374)=0,"0", IF(('1 - Cover page'!$B$9-M2374)= 1,"1", IF(('1 - Cover page'!$B$9-M2374)= 2,"2", IF(('1 - Cover page'!$B$9-M2374)= 3,"3", IF(('1 - Cover page'!$B$9-M2374)= 4,"4", IF(('1 - Cover page'!$B$9-M2374)= 5,"5", IF(('1 - Cover page'!$B$9-M2374)= 6,"6", IF(('1 - Cover page'!$B$9-M2374)= 7,"7", IF(('1 - Cover page'!$B$9-M2374)= 8,"8", IF(('1 - Cover page'!$B$9-M2374)= 9,"9", IF(('1 - Cover page'!$B$9-M2374)= 10,"10", IF(('1 - Cover page'!$B$9-M2374)= 11,"11", IF(('1 - Cover page'!$B$9-M2374)= 12,"12", IF(('1 - Cover page'!$B$9-M2374)= 13,"13", IF(('1 - Cover page'!$B$9-M2374)= 14,"14", IF(('1 - Cover page'!$B$9-M2374)= 15,"15",  ""))))))))))))))))</f>
        <v>0</v>
      </c>
      <c r="Z2374" t="str">
        <f>IF(('1 - Cover page'!$B$9-I2374)=0,"0", IF(('1 - Cover page'!$B$9-I2374)= 1,"1", IF(('1 - Cover page'!$B$9-I2374)= 2,"2", IF(('1 - Cover page'!$B$9-I2374)= 3,"3", IF(('1 - Cover page'!$B$9-I2374)= 4,"4", IF(('1 - Cover page'!$B$9-I2374)= 5,"5", IF(('1 - Cover page'!$B$9-I2374)= 6,"6", IF(('1 - Cover page'!$B$9-I2374)= 7,"7", IF(('1 - Cover page'!$B$9-I2374)= 8,"8", IF(('1 - Cover page'!$B$9-I2374)= 9,"9", IF(('1 - Cover page'!$B$9-I2374)= 10,"10", IF(('1 - Cover page'!$B$9-I2374)= 11,"11", IF(('1 - Cover page'!$B$9-I2374)= 12,"12", IF(('1 - Cover page'!$B$9-I2374)= 13,"13", IF(('1 - Cover page'!$B$9-I2374)= 14,"14", IF(('1 - Cover page'!$B$9-I2374)= 15,"15",  ""))))))))))))))))</f>
        <v>0</v>
      </c>
      <c r="AA2374" t="e">
        <f>VLOOKUP(E2374,'Age group'!$A$2:$B$7,2,TRUE)</f>
        <v>#N/A</v>
      </c>
    </row>
    <row r="2375" spans="1:27" ht="12.75" x14ac:dyDescent="0.2">
      <c r="A2375" s="30">
        <v>2372</v>
      </c>
      <c r="B2375" s="31"/>
      <c r="C2375" s="31"/>
      <c r="D2375" s="32"/>
      <c r="E2375" s="104"/>
      <c r="F2375" s="31"/>
      <c r="G2375" s="31"/>
      <c r="H2375" s="33"/>
      <c r="I2375" s="16"/>
      <c r="J2375" s="34"/>
      <c r="K2375" s="34"/>
      <c r="L2375" s="35"/>
      <c r="M2375" s="36"/>
      <c r="N2375" s="37"/>
      <c r="O2375" s="37"/>
      <c r="P2375" s="37"/>
      <c r="Q2375" s="38"/>
      <c r="R2375" s="38"/>
      <c r="S2375" s="37"/>
      <c r="T2375" s="39"/>
      <c r="U2375" s="39"/>
      <c r="V2375" s="40"/>
      <c r="X2375" t="str">
        <f>IF(('1 - Cover page'!$B$9-M2375)&lt;6,"&lt;=5 Days","&gt;5 Days")</f>
        <v>&lt;=5 Days</v>
      </c>
      <c r="Y2375" t="str">
        <f>IF(('1 - Cover page'!$B$9-M2375)=0,"0", IF(('1 - Cover page'!$B$9-M2375)= 1,"1", IF(('1 - Cover page'!$B$9-M2375)= 2,"2", IF(('1 - Cover page'!$B$9-M2375)= 3,"3", IF(('1 - Cover page'!$B$9-M2375)= 4,"4", IF(('1 - Cover page'!$B$9-M2375)= 5,"5", IF(('1 - Cover page'!$B$9-M2375)= 6,"6", IF(('1 - Cover page'!$B$9-M2375)= 7,"7", IF(('1 - Cover page'!$B$9-M2375)= 8,"8", IF(('1 - Cover page'!$B$9-M2375)= 9,"9", IF(('1 - Cover page'!$B$9-M2375)= 10,"10", IF(('1 - Cover page'!$B$9-M2375)= 11,"11", IF(('1 - Cover page'!$B$9-M2375)= 12,"12", IF(('1 - Cover page'!$B$9-M2375)= 13,"13", IF(('1 - Cover page'!$B$9-M2375)= 14,"14", IF(('1 - Cover page'!$B$9-M2375)= 15,"15",  ""))))))))))))))))</f>
        <v>0</v>
      </c>
      <c r="Z2375" t="str">
        <f>IF(('1 - Cover page'!$B$9-I2375)=0,"0", IF(('1 - Cover page'!$B$9-I2375)= 1,"1", IF(('1 - Cover page'!$B$9-I2375)= 2,"2", IF(('1 - Cover page'!$B$9-I2375)= 3,"3", IF(('1 - Cover page'!$B$9-I2375)= 4,"4", IF(('1 - Cover page'!$B$9-I2375)= 5,"5", IF(('1 - Cover page'!$B$9-I2375)= 6,"6", IF(('1 - Cover page'!$B$9-I2375)= 7,"7", IF(('1 - Cover page'!$B$9-I2375)= 8,"8", IF(('1 - Cover page'!$B$9-I2375)= 9,"9", IF(('1 - Cover page'!$B$9-I2375)= 10,"10", IF(('1 - Cover page'!$B$9-I2375)= 11,"11", IF(('1 - Cover page'!$B$9-I2375)= 12,"12", IF(('1 - Cover page'!$B$9-I2375)= 13,"13", IF(('1 - Cover page'!$B$9-I2375)= 14,"14", IF(('1 - Cover page'!$B$9-I2375)= 15,"15",  ""))))))))))))))))</f>
        <v>0</v>
      </c>
      <c r="AA2375" t="e">
        <f>VLOOKUP(E2375,'Age group'!$A$2:$B$7,2,TRUE)</f>
        <v>#N/A</v>
      </c>
    </row>
    <row r="2376" spans="1:27" ht="12.75" x14ac:dyDescent="0.2">
      <c r="A2376" s="30">
        <v>2373</v>
      </c>
      <c r="B2376" s="31"/>
      <c r="C2376" s="31"/>
      <c r="D2376" s="32"/>
      <c r="E2376" s="104"/>
      <c r="F2376" s="31"/>
      <c r="G2376" s="31"/>
      <c r="H2376" s="33"/>
      <c r="I2376" s="16"/>
      <c r="J2376" s="34"/>
      <c r="K2376" s="34"/>
      <c r="L2376" s="35"/>
      <c r="M2376" s="36"/>
      <c r="N2376" s="37"/>
      <c r="O2376" s="37"/>
      <c r="P2376" s="37"/>
      <c r="Q2376" s="38"/>
      <c r="R2376" s="38"/>
      <c r="S2376" s="37"/>
      <c r="T2376" s="39"/>
      <c r="U2376" s="39"/>
      <c r="V2376" s="40"/>
      <c r="X2376" t="str">
        <f>IF(('1 - Cover page'!$B$9-M2376)&lt;6,"&lt;=5 Days","&gt;5 Days")</f>
        <v>&lt;=5 Days</v>
      </c>
      <c r="Y2376" t="str">
        <f>IF(('1 - Cover page'!$B$9-M2376)=0,"0", IF(('1 - Cover page'!$B$9-M2376)= 1,"1", IF(('1 - Cover page'!$B$9-M2376)= 2,"2", IF(('1 - Cover page'!$B$9-M2376)= 3,"3", IF(('1 - Cover page'!$B$9-M2376)= 4,"4", IF(('1 - Cover page'!$B$9-M2376)= 5,"5", IF(('1 - Cover page'!$B$9-M2376)= 6,"6", IF(('1 - Cover page'!$B$9-M2376)= 7,"7", IF(('1 - Cover page'!$B$9-M2376)= 8,"8", IF(('1 - Cover page'!$B$9-M2376)= 9,"9", IF(('1 - Cover page'!$B$9-M2376)= 10,"10", IF(('1 - Cover page'!$B$9-M2376)= 11,"11", IF(('1 - Cover page'!$B$9-M2376)= 12,"12", IF(('1 - Cover page'!$B$9-M2376)= 13,"13", IF(('1 - Cover page'!$B$9-M2376)= 14,"14", IF(('1 - Cover page'!$B$9-M2376)= 15,"15",  ""))))))))))))))))</f>
        <v>0</v>
      </c>
      <c r="Z2376" t="str">
        <f>IF(('1 - Cover page'!$B$9-I2376)=0,"0", IF(('1 - Cover page'!$B$9-I2376)= 1,"1", IF(('1 - Cover page'!$B$9-I2376)= 2,"2", IF(('1 - Cover page'!$B$9-I2376)= 3,"3", IF(('1 - Cover page'!$B$9-I2376)= 4,"4", IF(('1 - Cover page'!$B$9-I2376)= 5,"5", IF(('1 - Cover page'!$B$9-I2376)= 6,"6", IF(('1 - Cover page'!$B$9-I2376)= 7,"7", IF(('1 - Cover page'!$B$9-I2376)= 8,"8", IF(('1 - Cover page'!$B$9-I2376)= 9,"9", IF(('1 - Cover page'!$B$9-I2376)= 10,"10", IF(('1 - Cover page'!$B$9-I2376)= 11,"11", IF(('1 - Cover page'!$B$9-I2376)= 12,"12", IF(('1 - Cover page'!$B$9-I2376)= 13,"13", IF(('1 - Cover page'!$B$9-I2376)= 14,"14", IF(('1 - Cover page'!$B$9-I2376)= 15,"15",  ""))))))))))))))))</f>
        <v>0</v>
      </c>
      <c r="AA2376" t="e">
        <f>VLOOKUP(E2376,'Age group'!$A$2:$B$7,2,TRUE)</f>
        <v>#N/A</v>
      </c>
    </row>
    <row r="2377" spans="1:27" ht="12.75" x14ac:dyDescent="0.2">
      <c r="A2377" s="30">
        <v>2374</v>
      </c>
      <c r="B2377" s="31"/>
      <c r="C2377" s="31"/>
      <c r="D2377" s="32"/>
      <c r="E2377" s="104"/>
      <c r="F2377" s="31"/>
      <c r="G2377" s="31"/>
      <c r="H2377" s="33"/>
      <c r="I2377" s="16"/>
      <c r="J2377" s="34"/>
      <c r="K2377" s="34"/>
      <c r="L2377" s="35"/>
      <c r="M2377" s="36"/>
      <c r="N2377" s="37"/>
      <c r="O2377" s="37"/>
      <c r="P2377" s="37"/>
      <c r="Q2377" s="38"/>
      <c r="R2377" s="38"/>
      <c r="S2377" s="37"/>
      <c r="T2377" s="39"/>
      <c r="U2377" s="39"/>
      <c r="V2377" s="40"/>
      <c r="X2377" t="str">
        <f>IF(('1 - Cover page'!$B$9-M2377)&lt;6,"&lt;=5 Days","&gt;5 Days")</f>
        <v>&lt;=5 Days</v>
      </c>
      <c r="Y2377" t="str">
        <f>IF(('1 - Cover page'!$B$9-M2377)=0,"0", IF(('1 - Cover page'!$B$9-M2377)= 1,"1", IF(('1 - Cover page'!$B$9-M2377)= 2,"2", IF(('1 - Cover page'!$B$9-M2377)= 3,"3", IF(('1 - Cover page'!$B$9-M2377)= 4,"4", IF(('1 - Cover page'!$B$9-M2377)= 5,"5", IF(('1 - Cover page'!$B$9-M2377)= 6,"6", IF(('1 - Cover page'!$B$9-M2377)= 7,"7", IF(('1 - Cover page'!$B$9-M2377)= 8,"8", IF(('1 - Cover page'!$B$9-M2377)= 9,"9", IF(('1 - Cover page'!$B$9-M2377)= 10,"10", IF(('1 - Cover page'!$B$9-M2377)= 11,"11", IF(('1 - Cover page'!$B$9-M2377)= 12,"12", IF(('1 - Cover page'!$B$9-M2377)= 13,"13", IF(('1 - Cover page'!$B$9-M2377)= 14,"14", IF(('1 - Cover page'!$B$9-M2377)= 15,"15",  ""))))))))))))))))</f>
        <v>0</v>
      </c>
      <c r="Z2377" t="str">
        <f>IF(('1 - Cover page'!$B$9-I2377)=0,"0", IF(('1 - Cover page'!$B$9-I2377)= 1,"1", IF(('1 - Cover page'!$B$9-I2377)= 2,"2", IF(('1 - Cover page'!$B$9-I2377)= 3,"3", IF(('1 - Cover page'!$B$9-I2377)= 4,"4", IF(('1 - Cover page'!$B$9-I2377)= 5,"5", IF(('1 - Cover page'!$B$9-I2377)= 6,"6", IF(('1 - Cover page'!$B$9-I2377)= 7,"7", IF(('1 - Cover page'!$B$9-I2377)= 8,"8", IF(('1 - Cover page'!$B$9-I2377)= 9,"9", IF(('1 - Cover page'!$B$9-I2377)= 10,"10", IF(('1 - Cover page'!$B$9-I2377)= 11,"11", IF(('1 - Cover page'!$B$9-I2377)= 12,"12", IF(('1 - Cover page'!$B$9-I2377)= 13,"13", IF(('1 - Cover page'!$B$9-I2377)= 14,"14", IF(('1 - Cover page'!$B$9-I2377)= 15,"15",  ""))))))))))))))))</f>
        <v>0</v>
      </c>
      <c r="AA2377" t="e">
        <f>VLOOKUP(E2377,'Age group'!$A$2:$B$7,2,TRUE)</f>
        <v>#N/A</v>
      </c>
    </row>
    <row r="2378" spans="1:27" ht="12.75" x14ac:dyDescent="0.2">
      <c r="A2378" s="30">
        <v>2375</v>
      </c>
      <c r="B2378" s="31"/>
      <c r="C2378" s="31"/>
      <c r="D2378" s="32"/>
      <c r="E2378" s="104"/>
      <c r="F2378" s="31"/>
      <c r="G2378" s="31"/>
      <c r="H2378" s="33"/>
      <c r="I2378" s="16"/>
      <c r="J2378" s="34"/>
      <c r="K2378" s="34"/>
      <c r="L2378" s="35"/>
      <c r="M2378" s="36"/>
      <c r="N2378" s="37"/>
      <c r="O2378" s="37"/>
      <c r="P2378" s="37"/>
      <c r="Q2378" s="38"/>
      <c r="R2378" s="38"/>
      <c r="S2378" s="37"/>
      <c r="T2378" s="39"/>
      <c r="U2378" s="39"/>
      <c r="V2378" s="40"/>
      <c r="X2378" t="str">
        <f>IF(('1 - Cover page'!$B$9-M2378)&lt;6,"&lt;=5 Days","&gt;5 Days")</f>
        <v>&lt;=5 Days</v>
      </c>
      <c r="Y2378" t="str">
        <f>IF(('1 - Cover page'!$B$9-M2378)=0,"0", IF(('1 - Cover page'!$B$9-M2378)= 1,"1", IF(('1 - Cover page'!$B$9-M2378)= 2,"2", IF(('1 - Cover page'!$B$9-M2378)= 3,"3", IF(('1 - Cover page'!$B$9-M2378)= 4,"4", IF(('1 - Cover page'!$B$9-M2378)= 5,"5", IF(('1 - Cover page'!$B$9-M2378)= 6,"6", IF(('1 - Cover page'!$B$9-M2378)= 7,"7", IF(('1 - Cover page'!$B$9-M2378)= 8,"8", IF(('1 - Cover page'!$B$9-M2378)= 9,"9", IF(('1 - Cover page'!$B$9-M2378)= 10,"10", IF(('1 - Cover page'!$B$9-M2378)= 11,"11", IF(('1 - Cover page'!$B$9-M2378)= 12,"12", IF(('1 - Cover page'!$B$9-M2378)= 13,"13", IF(('1 - Cover page'!$B$9-M2378)= 14,"14", IF(('1 - Cover page'!$B$9-M2378)= 15,"15",  ""))))))))))))))))</f>
        <v>0</v>
      </c>
      <c r="Z2378" t="str">
        <f>IF(('1 - Cover page'!$B$9-I2378)=0,"0", IF(('1 - Cover page'!$B$9-I2378)= 1,"1", IF(('1 - Cover page'!$B$9-I2378)= 2,"2", IF(('1 - Cover page'!$B$9-I2378)= 3,"3", IF(('1 - Cover page'!$B$9-I2378)= 4,"4", IF(('1 - Cover page'!$B$9-I2378)= 5,"5", IF(('1 - Cover page'!$B$9-I2378)= 6,"6", IF(('1 - Cover page'!$B$9-I2378)= 7,"7", IF(('1 - Cover page'!$B$9-I2378)= 8,"8", IF(('1 - Cover page'!$B$9-I2378)= 9,"9", IF(('1 - Cover page'!$B$9-I2378)= 10,"10", IF(('1 - Cover page'!$B$9-I2378)= 11,"11", IF(('1 - Cover page'!$B$9-I2378)= 12,"12", IF(('1 - Cover page'!$B$9-I2378)= 13,"13", IF(('1 - Cover page'!$B$9-I2378)= 14,"14", IF(('1 - Cover page'!$B$9-I2378)= 15,"15",  ""))))))))))))))))</f>
        <v>0</v>
      </c>
      <c r="AA2378" t="e">
        <f>VLOOKUP(E2378,'Age group'!$A$2:$B$7,2,TRUE)</f>
        <v>#N/A</v>
      </c>
    </row>
    <row r="2379" spans="1:27" ht="12.75" x14ac:dyDescent="0.2">
      <c r="A2379" s="30">
        <v>2376</v>
      </c>
      <c r="B2379" s="31"/>
      <c r="C2379" s="31"/>
      <c r="D2379" s="32"/>
      <c r="E2379" s="104"/>
      <c r="F2379" s="31"/>
      <c r="G2379" s="31"/>
      <c r="H2379" s="33"/>
      <c r="I2379" s="16"/>
      <c r="J2379" s="34"/>
      <c r="K2379" s="34"/>
      <c r="L2379" s="35"/>
      <c r="M2379" s="36"/>
      <c r="N2379" s="37"/>
      <c r="O2379" s="37"/>
      <c r="P2379" s="37"/>
      <c r="Q2379" s="38"/>
      <c r="R2379" s="38"/>
      <c r="S2379" s="37"/>
      <c r="T2379" s="39"/>
      <c r="U2379" s="39"/>
      <c r="V2379" s="40"/>
      <c r="X2379" t="str">
        <f>IF(('1 - Cover page'!$B$9-M2379)&lt;6,"&lt;=5 Days","&gt;5 Days")</f>
        <v>&lt;=5 Days</v>
      </c>
      <c r="Y2379" t="str">
        <f>IF(('1 - Cover page'!$B$9-M2379)=0,"0", IF(('1 - Cover page'!$B$9-M2379)= 1,"1", IF(('1 - Cover page'!$B$9-M2379)= 2,"2", IF(('1 - Cover page'!$B$9-M2379)= 3,"3", IF(('1 - Cover page'!$B$9-M2379)= 4,"4", IF(('1 - Cover page'!$B$9-M2379)= 5,"5", IF(('1 - Cover page'!$B$9-M2379)= 6,"6", IF(('1 - Cover page'!$B$9-M2379)= 7,"7", IF(('1 - Cover page'!$B$9-M2379)= 8,"8", IF(('1 - Cover page'!$B$9-M2379)= 9,"9", IF(('1 - Cover page'!$B$9-M2379)= 10,"10", IF(('1 - Cover page'!$B$9-M2379)= 11,"11", IF(('1 - Cover page'!$B$9-M2379)= 12,"12", IF(('1 - Cover page'!$B$9-M2379)= 13,"13", IF(('1 - Cover page'!$B$9-M2379)= 14,"14", IF(('1 - Cover page'!$B$9-M2379)= 15,"15",  ""))))))))))))))))</f>
        <v>0</v>
      </c>
      <c r="Z2379" t="str">
        <f>IF(('1 - Cover page'!$B$9-I2379)=0,"0", IF(('1 - Cover page'!$B$9-I2379)= 1,"1", IF(('1 - Cover page'!$B$9-I2379)= 2,"2", IF(('1 - Cover page'!$B$9-I2379)= 3,"3", IF(('1 - Cover page'!$B$9-I2379)= 4,"4", IF(('1 - Cover page'!$B$9-I2379)= 5,"5", IF(('1 - Cover page'!$B$9-I2379)= 6,"6", IF(('1 - Cover page'!$B$9-I2379)= 7,"7", IF(('1 - Cover page'!$B$9-I2379)= 8,"8", IF(('1 - Cover page'!$B$9-I2379)= 9,"9", IF(('1 - Cover page'!$B$9-I2379)= 10,"10", IF(('1 - Cover page'!$B$9-I2379)= 11,"11", IF(('1 - Cover page'!$B$9-I2379)= 12,"12", IF(('1 - Cover page'!$B$9-I2379)= 13,"13", IF(('1 - Cover page'!$B$9-I2379)= 14,"14", IF(('1 - Cover page'!$B$9-I2379)= 15,"15",  ""))))))))))))))))</f>
        <v>0</v>
      </c>
      <c r="AA2379" t="e">
        <f>VLOOKUP(E2379,'Age group'!$A$2:$B$7,2,TRUE)</f>
        <v>#N/A</v>
      </c>
    </row>
    <row r="2380" spans="1:27" ht="12.75" x14ac:dyDescent="0.2">
      <c r="A2380" s="30">
        <v>2377</v>
      </c>
      <c r="B2380" s="31"/>
      <c r="C2380" s="31"/>
      <c r="D2380" s="32"/>
      <c r="E2380" s="104"/>
      <c r="F2380" s="31"/>
      <c r="G2380" s="31"/>
      <c r="H2380" s="33"/>
      <c r="I2380" s="16"/>
      <c r="J2380" s="34"/>
      <c r="K2380" s="34"/>
      <c r="L2380" s="35"/>
      <c r="M2380" s="36"/>
      <c r="N2380" s="37"/>
      <c r="O2380" s="37"/>
      <c r="P2380" s="37"/>
      <c r="Q2380" s="38"/>
      <c r="R2380" s="38"/>
      <c r="S2380" s="37"/>
      <c r="T2380" s="39"/>
      <c r="U2380" s="39"/>
      <c r="V2380" s="40"/>
      <c r="X2380" t="str">
        <f>IF(('1 - Cover page'!$B$9-M2380)&lt;6,"&lt;=5 Days","&gt;5 Days")</f>
        <v>&lt;=5 Days</v>
      </c>
      <c r="Y2380" t="str">
        <f>IF(('1 - Cover page'!$B$9-M2380)=0,"0", IF(('1 - Cover page'!$B$9-M2380)= 1,"1", IF(('1 - Cover page'!$B$9-M2380)= 2,"2", IF(('1 - Cover page'!$B$9-M2380)= 3,"3", IF(('1 - Cover page'!$B$9-M2380)= 4,"4", IF(('1 - Cover page'!$B$9-M2380)= 5,"5", IF(('1 - Cover page'!$B$9-M2380)= 6,"6", IF(('1 - Cover page'!$B$9-M2380)= 7,"7", IF(('1 - Cover page'!$B$9-M2380)= 8,"8", IF(('1 - Cover page'!$B$9-M2380)= 9,"9", IF(('1 - Cover page'!$B$9-M2380)= 10,"10", IF(('1 - Cover page'!$B$9-M2380)= 11,"11", IF(('1 - Cover page'!$B$9-M2380)= 12,"12", IF(('1 - Cover page'!$B$9-M2380)= 13,"13", IF(('1 - Cover page'!$B$9-M2380)= 14,"14", IF(('1 - Cover page'!$B$9-M2380)= 15,"15",  ""))))))))))))))))</f>
        <v>0</v>
      </c>
      <c r="Z2380" t="str">
        <f>IF(('1 - Cover page'!$B$9-I2380)=0,"0", IF(('1 - Cover page'!$B$9-I2380)= 1,"1", IF(('1 - Cover page'!$B$9-I2380)= 2,"2", IF(('1 - Cover page'!$B$9-I2380)= 3,"3", IF(('1 - Cover page'!$B$9-I2380)= 4,"4", IF(('1 - Cover page'!$B$9-I2380)= 5,"5", IF(('1 - Cover page'!$B$9-I2380)= 6,"6", IF(('1 - Cover page'!$B$9-I2380)= 7,"7", IF(('1 - Cover page'!$B$9-I2380)= 8,"8", IF(('1 - Cover page'!$B$9-I2380)= 9,"9", IF(('1 - Cover page'!$B$9-I2380)= 10,"10", IF(('1 - Cover page'!$B$9-I2380)= 11,"11", IF(('1 - Cover page'!$B$9-I2380)= 12,"12", IF(('1 - Cover page'!$B$9-I2380)= 13,"13", IF(('1 - Cover page'!$B$9-I2380)= 14,"14", IF(('1 - Cover page'!$B$9-I2380)= 15,"15",  ""))))))))))))))))</f>
        <v>0</v>
      </c>
      <c r="AA2380" t="e">
        <f>VLOOKUP(E2380,'Age group'!$A$2:$B$7,2,TRUE)</f>
        <v>#N/A</v>
      </c>
    </row>
    <row r="2381" spans="1:27" ht="12.75" x14ac:dyDescent="0.2">
      <c r="A2381" s="30">
        <v>2378</v>
      </c>
      <c r="B2381" s="31"/>
      <c r="C2381" s="31"/>
      <c r="D2381" s="32"/>
      <c r="E2381" s="104"/>
      <c r="F2381" s="31"/>
      <c r="G2381" s="31"/>
      <c r="H2381" s="33"/>
      <c r="I2381" s="16"/>
      <c r="J2381" s="34"/>
      <c r="K2381" s="34"/>
      <c r="L2381" s="35"/>
      <c r="M2381" s="36"/>
      <c r="N2381" s="37"/>
      <c r="O2381" s="37"/>
      <c r="P2381" s="37"/>
      <c r="Q2381" s="38"/>
      <c r="R2381" s="38"/>
      <c r="S2381" s="37"/>
      <c r="T2381" s="39"/>
      <c r="U2381" s="39"/>
      <c r="V2381" s="40"/>
      <c r="X2381" t="str">
        <f>IF(('1 - Cover page'!$B$9-M2381)&lt;6,"&lt;=5 Days","&gt;5 Days")</f>
        <v>&lt;=5 Days</v>
      </c>
      <c r="Y2381" t="str">
        <f>IF(('1 - Cover page'!$B$9-M2381)=0,"0", IF(('1 - Cover page'!$B$9-M2381)= 1,"1", IF(('1 - Cover page'!$B$9-M2381)= 2,"2", IF(('1 - Cover page'!$B$9-M2381)= 3,"3", IF(('1 - Cover page'!$B$9-M2381)= 4,"4", IF(('1 - Cover page'!$B$9-M2381)= 5,"5", IF(('1 - Cover page'!$B$9-M2381)= 6,"6", IF(('1 - Cover page'!$B$9-M2381)= 7,"7", IF(('1 - Cover page'!$B$9-M2381)= 8,"8", IF(('1 - Cover page'!$B$9-M2381)= 9,"9", IF(('1 - Cover page'!$B$9-M2381)= 10,"10", IF(('1 - Cover page'!$B$9-M2381)= 11,"11", IF(('1 - Cover page'!$B$9-M2381)= 12,"12", IF(('1 - Cover page'!$B$9-M2381)= 13,"13", IF(('1 - Cover page'!$B$9-M2381)= 14,"14", IF(('1 - Cover page'!$B$9-M2381)= 15,"15",  ""))))))))))))))))</f>
        <v>0</v>
      </c>
      <c r="Z2381" t="str">
        <f>IF(('1 - Cover page'!$B$9-I2381)=0,"0", IF(('1 - Cover page'!$B$9-I2381)= 1,"1", IF(('1 - Cover page'!$B$9-I2381)= 2,"2", IF(('1 - Cover page'!$B$9-I2381)= 3,"3", IF(('1 - Cover page'!$B$9-I2381)= 4,"4", IF(('1 - Cover page'!$B$9-I2381)= 5,"5", IF(('1 - Cover page'!$B$9-I2381)= 6,"6", IF(('1 - Cover page'!$B$9-I2381)= 7,"7", IF(('1 - Cover page'!$B$9-I2381)= 8,"8", IF(('1 - Cover page'!$B$9-I2381)= 9,"9", IF(('1 - Cover page'!$B$9-I2381)= 10,"10", IF(('1 - Cover page'!$B$9-I2381)= 11,"11", IF(('1 - Cover page'!$B$9-I2381)= 12,"12", IF(('1 - Cover page'!$B$9-I2381)= 13,"13", IF(('1 - Cover page'!$B$9-I2381)= 14,"14", IF(('1 - Cover page'!$B$9-I2381)= 15,"15",  ""))))))))))))))))</f>
        <v>0</v>
      </c>
      <c r="AA2381" t="e">
        <f>VLOOKUP(E2381,'Age group'!$A$2:$B$7,2,TRUE)</f>
        <v>#N/A</v>
      </c>
    </row>
    <row r="2382" spans="1:27" ht="12.75" x14ac:dyDescent="0.2">
      <c r="A2382" s="30">
        <v>2379</v>
      </c>
      <c r="B2382" s="31"/>
      <c r="C2382" s="31"/>
      <c r="D2382" s="32"/>
      <c r="E2382" s="104"/>
      <c r="F2382" s="31"/>
      <c r="G2382" s="31"/>
      <c r="H2382" s="33"/>
      <c r="I2382" s="16"/>
      <c r="J2382" s="34"/>
      <c r="K2382" s="34"/>
      <c r="L2382" s="35"/>
      <c r="M2382" s="36"/>
      <c r="N2382" s="37"/>
      <c r="O2382" s="37"/>
      <c r="P2382" s="37"/>
      <c r="Q2382" s="38"/>
      <c r="R2382" s="38"/>
      <c r="S2382" s="37"/>
      <c r="T2382" s="39"/>
      <c r="U2382" s="39"/>
      <c r="V2382" s="40"/>
      <c r="X2382" t="str">
        <f>IF(('1 - Cover page'!$B$9-M2382)&lt;6,"&lt;=5 Days","&gt;5 Days")</f>
        <v>&lt;=5 Days</v>
      </c>
      <c r="Y2382" t="str">
        <f>IF(('1 - Cover page'!$B$9-M2382)=0,"0", IF(('1 - Cover page'!$B$9-M2382)= 1,"1", IF(('1 - Cover page'!$B$9-M2382)= 2,"2", IF(('1 - Cover page'!$B$9-M2382)= 3,"3", IF(('1 - Cover page'!$B$9-M2382)= 4,"4", IF(('1 - Cover page'!$B$9-M2382)= 5,"5", IF(('1 - Cover page'!$B$9-M2382)= 6,"6", IF(('1 - Cover page'!$B$9-M2382)= 7,"7", IF(('1 - Cover page'!$B$9-M2382)= 8,"8", IF(('1 - Cover page'!$B$9-M2382)= 9,"9", IF(('1 - Cover page'!$B$9-M2382)= 10,"10", IF(('1 - Cover page'!$B$9-M2382)= 11,"11", IF(('1 - Cover page'!$B$9-M2382)= 12,"12", IF(('1 - Cover page'!$B$9-M2382)= 13,"13", IF(('1 - Cover page'!$B$9-M2382)= 14,"14", IF(('1 - Cover page'!$B$9-M2382)= 15,"15",  ""))))))))))))))))</f>
        <v>0</v>
      </c>
      <c r="Z2382" t="str">
        <f>IF(('1 - Cover page'!$B$9-I2382)=0,"0", IF(('1 - Cover page'!$B$9-I2382)= 1,"1", IF(('1 - Cover page'!$B$9-I2382)= 2,"2", IF(('1 - Cover page'!$B$9-I2382)= 3,"3", IF(('1 - Cover page'!$B$9-I2382)= 4,"4", IF(('1 - Cover page'!$B$9-I2382)= 5,"5", IF(('1 - Cover page'!$B$9-I2382)= 6,"6", IF(('1 - Cover page'!$B$9-I2382)= 7,"7", IF(('1 - Cover page'!$B$9-I2382)= 8,"8", IF(('1 - Cover page'!$B$9-I2382)= 9,"9", IF(('1 - Cover page'!$B$9-I2382)= 10,"10", IF(('1 - Cover page'!$B$9-I2382)= 11,"11", IF(('1 - Cover page'!$B$9-I2382)= 12,"12", IF(('1 - Cover page'!$B$9-I2382)= 13,"13", IF(('1 - Cover page'!$B$9-I2382)= 14,"14", IF(('1 - Cover page'!$B$9-I2382)= 15,"15",  ""))))))))))))))))</f>
        <v>0</v>
      </c>
      <c r="AA2382" t="e">
        <f>VLOOKUP(E2382,'Age group'!$A$2:$B$7,2,TRUE)</f>
        <v>#N/A</v>
      </c>
    </row>
    <row r="2383" spans="1:27" ht="12.75" x14ac:dyDescent="0.2">
      <c r="A2383" s="30">
        <v>2380</v>
      </c>
      <c r="B2383" s="31"/>
      <c r="C2383" s="31"/>
      <c r="D2383" s="32"/>
      <c r="E2383" s="104"/>
      <c r="F2383" s="31"/>
      <c r="G2383" s="31"/>
      <c r="H2383" s="33"/>
      <c r="I2383" s="16"/>
      <c r="J2383" s="34"/>
      <c r="K2383" s="34"/>
      <c r="L2383" s="35"/>
      <c r="M2383" s="36"/>
      <c r="N2383" s="37"/>
      <c r="O2383" s="37"/>
      <c r="P2383" s="37"/>
      <c r="Q2383" s="38"/>
      <c r="R2383" s="38"/>
      <c r="S2383" s="37"/>
      <c r="T2383" s="39"/>
      <c r="U2383" s="39"/>
      <c r="V2383" s="40"/>
      <c r="X2383" t="str">
        <f>IF(('1 - Cover page'!$B$9-M2383)&lt;6,"&lt;=5 Days","&gt;5 Days")</f>
        <v>&lt;=5 Days</v>
      </c>
      <c r="Y2383" t="str">
        <f>IF(('1 - Cover page'!$B$9-M2383)=0,"0", IF(('1 - Cover page'!$B$9-M2383)= 1,"1", IF(('1 - Cover page'!$B$9-M2383)= 2,"2", IF(('1 - Cover page'!$B$9-M2383)= 3,"3", IF(('1 - Cover page'!$B$9-M2383)= 4,"4", IF(('1 - Cover page'!$B$9-M2383)= 5,"5", IF(('1 - Cover page'!$B$9-M2383)= 6,"6", IF(('1 - Cover page'!$B$9-M2383)= 7,"7", IF(('1 - Cover page'!$B$9-M2383)= 8,"8", IF(('1 - Cover page'!$B$9-M2383)= 9,"9", IF(('1 - Cover page'!$B$9-M2383)= 10,"10", IF(('1 - Cover page'!$B$9-M2383)= 11,"11", IF(('1 - Cover page'!$B$9-M2383)= 12,"12", IF(('1 - Cover page'!$B$9-M2383)= 13,"13", IF(('1 - Cover page'!$B$9-M2383)= 14,"14", IF(('1 - Cover page'!$B$9-M2383)= 15,"15",  ""))))))))))))))))</f>
        <v>0</v>
      </c>
      <c r="Z2383" t="str">
        <f>IF(('1 - Cover page'!$B$9-I2383)=0,"0", IF(('1 - Cover page'!$B$9-I2383)= 1,"1", IF(('1 - Cover page'!$B$9-I2383)= 2,"2", IF(('1 - Cover page'!$B$9-I2383)= 3,"3", IF(('1 - Cover page'!$B$9-I2383)= 4,"4", IF(('1 - Cover page'!$B$9-I2383)= 5,"5", IF(('1 - Cover page'!$B$9-I2383)= 6,"6", IF(('1 - Cover page'!$B$9-I2383)= 7,"7", IF(('1 - Cover page'!$B$9-I2383)= 8,"8", IF(('1 - Cover page'!$B$9-I2383)= 9,"9", IF(('1 - Cover page'!$B$9-I2383)= 10,"10", IF(('1 - Cover page'!$B$9-I2383)= 11,"11", IF(('1 - Cover page'!$B$9-I2383)= 12,"12", IF(('1 - Cover page'!$B$9-I2383)= 13,"13", IF(('1 - Cover page'!$B$9-I2383)= 14,"14", IF(('1 - Cover page'!$B$9-I2383)= 15,"15",  ""))))))))))))))))</f>
        <v>0</v>
      </c>
      <c r="AA2383" t="e">
        <f>VLOOKUP(E2383,'Age group'!$A$2:$B$7,2,TRUE)</f>
        <v>#N/A</v>
      </c>
    </row>
    <row r="2384" spans="1:27" ht="12.75" x14ac:dyDescent="0.2">
      <c r="A2384" s="30">
        <v>2381</v>
      </c>
      <c r="B2384" s="31"/>
      <c r="C2384" s="31"/>
      <c r="D2384" s="32"/>
      <c r="E2384" s="104"/>
      <c r="F2384" s="31"/>
      <c r="G2384" s="31"/>
      <c r="H2384" s="33"/>
      <c r="I2384" s="16"/>
      <c r="J2384" s="34"/>
      <c r="K2384" s="34"/>
      <c r="L2384" s="35"/>
      <c r="M2384" s="36"/>
      <c r="N2384" s="37"/>
      <c r="O2384" s="37"/>
      <c r="P2384" s="37"/>
      <c r="Q2384" s="38"/>
      <c r="R2384" s="38"/>
      <c r="S2384" s="37"/>
      <c r="T2384" s="39"/>
      <c r="U2384" s="39"/>
      <c r="V2384" s="40"/>
      <c r="X2384" t="str">
        <f>IF(('1 - Cover page'!$B$9-M2384)&lt;6,"&lt;=5 Days","&gt;5 Days")</f>
        <v>&lt;=5 Days</v>
      </c>
      <c r="Y2384" t="str">
        <f>IF(('1 - Cover page'!$B$9-M2384)=0,"0", IF(('1 - Cover page'!$B$9-M2384)= 1,"1", IF(('1 - Cover page'!$B$9-M2384)= 2,"2", IF(('1 - Cover page'!$B$9-M2384)= 3,"3", IF(('1 - Cover page'!$B$9-M2384)= 4,"4", IF(('1 - Cover page'!$B$9-M2384)= 5,"5", IF(('1 - Cover page'!$B$9-M2384)= 6,"6", IF(('1 - Cover page'!$B$9-M2384)= 7,"7", IF(('1 - Cover page'!$B$9-M2384)= 8,"8", IF(('1 - Cover page'!$B$9-M2384)= 9,"9", IF(('1 - Cover page'!$B$9-M2384)= 10,"10", IF(('1 - Cover page'!$B$9-M2384)= 11,"11", IF(('1 - Cover page'!$B$9-M2384)= 12,"12", IF(('1 - Cover page'!$B$9-M2384)= 13,"13", IF(('1 - Cover page'!$B$9-M2384)= 14,"14", IF(('1 - Cover page'!$B$9-M2384)= 15,"15",  ""))))))))))))))))</f>
        <v>0</v>
      </c>
      <c r="Z2384" t="str">
        <f>IF(('1 - Cover page'!$B$9-I2384)=0,"0", IF(('1 - Cover page'!$B$9-I2384)= 1,"1", IF(('1 - Cover page'!$B$9-I2384)= 2,"2", IF(('1 - Cover page'!$B$9-I2384)= 3,"3", IF(('1 - Cover page'!$B$9-I2384)= 4,"4", IF(('1 - Cover page'!$B$9-I2384)= 5,"5", IF(('1 - Cover page'!$B$9-I2384)= 6,"6", IF(('1 - Cover page'!$B$9-I2384)= 7,"7", IF(('1 - Cover page'!$B$9-I2384)= 8,"8", IF(('1 - Cover page'!$B$9-I2384)= 9,"9", IF(('1 - Cover page'!$B$9-I2384)= 10,"10", IF(('1 - Cover page'!$B$9-I2384)= 11,"11", IF(('1 - Cover page'!$B$9-I2384)= 12,"12", IF(('1 - Cover page'!$B$9-I2384)= 13,"13", IF(('1 - Cover page'!$B$9-I2384)= 14,"14", IF(('1 - Cover page'!$B$9-I2384)= 15,"15",  ""))))))))))))))))</f>
        <v>0</v>
      </c>
      <c r="AA2384" t="e">
        <f>VLOOKUP(E2384,'Age group'!$A$2:$B$7,2,TRUE)</f>
        <v>#N/A</v>
      </c>
    </row>
    <row r="2385" spans="1:27" ht="12.75" x14ac:dyDescent="0.2">
      <c r="A2385" s="30">
        <v>2382</v>
      </c>
      <c r="B2385" s="31"/>
      <c r="C2385" s="31"/>
      <c r="D2385" s="32"/>
      <c r="E2385" s="104"/>
      <c r="F2385" s="31"/>
      <c r="G2385" s="31"/>
      <c r="H2385" s="33"/>
      <c r="I2385" s="16"/>
      <c r="J2385" s="34"/>
      <c r="K2385" s="34"/>
      <c r="L2385" s="35"/>
      <c r="M2385" s="36"/>
      <c r="N2385" s="37"/>
      <c r="O2385" s="37"/>
      <c r="P2385" s="37"/>
      <c r="Q2385" s="38"/>
      <c r="R2385" s="38"/>
      <c r="S2385" s="37"/>
      <c r="T2385" s="39"/>
      <c r="U2385" s="39"/>
      <c r="V2385" s="40"/>
      <c r="X2385" t="str">
        <f>IF(('1 - Cover page'!$B$9-M2385)&lt;6,"&lt;=5 Days","&gt;5 Days")</f>
        <v>&lt;=5 Days</v>
      </c>
      <c r="Y2385" t="str">
        <f>IF(('1 - Cover page'!$B$9-M2385)=0,"0", IF(('1 - Cover page'!$B$9-M2385)= 1,"1", IF(('1 - Cover page'!$B$9-M2385)= 2,"2", IF(('1 - Cover page'!$B$9-M2385)= 3,"3", IF(('1 - Cover page'!$B$9-M2385)= 4,"4", IF(('1 - Cover page'!$B$9-M2385)= 5,"5", IF(('1 - Cover page'!$B$9-M2385)= 6,"6", IF(('1 - Cover page'!$B$9-M2385)= 7,"7", IF(('1 - Cover page'!$B$9-M2385)= 8,"8", IF(('1 - Cover page'!$B$9-M2385)= 9,"9", IF(('1 - Cover page'!$B$9-M2385)= 10,"10", IF(('1 - Cover page'!$B$9-M2385)= 11,"11", IF(('1 - Cover page'!$B$9-M2385)= 12,"12", IF(('1 - Cover page'!$B$9-M2385)= 13,"13", IF(('1 - Cover page'!$B$9-M2385)= 14,"14", IF(('1 - Cover page'!$B$9-M2385)= 15,"15",  ""))))))))))))))))</f>
        <v>0</v>
      </c>
      <c r="Z2385" t="str">
        <f>IF(('1 - Cover page'!$B$9-I2385)=0,"0", IF(('1 - Cover page'!$B$9-I2385)= 1,"1", IF(('1 - Cover page'!$B$9-I2385)= 2,"2", IF(('1 - Cover page'!$B$9-I2385)= 3,"3", IF(('1 - Cover page'!$B$9-I2385)= 4,"4", IF(('1 - Cover page'!$B$9-I2385)= 5,"5", IF(('1 - Cover page'!$B$9-I2385)= 6,"6", IF(('1 - Cover page'!$B$9-I2385)= 7,"7", IF(('1 - Cover page'!$B$9-I2385)= 8,"8", IF(('1 - Cover page'!$B$9-I2385)= 9,"9", IF(('1 - Cover page'!$B$9-I2385)= 10,"10", IF(('1 - Cover page'!$B$9-I2385)= 11,"11", IF(('1 - Cover page'!$B$9-I2385)= 12,"12", IF(('1 - Cover page'!$B$9-I2385)= 13,"13", IF(('1 - Cover page'!$B$9-I2385)= 14,"14", IF(('1 - Cover page'!$B$9-I2385)= 15,"15",  ""))))))))))))))))</f>
        <v>0</v>
      </c>
      <c r="AA2385" t="e">
        <f>VLOOKUP(E2385,'Age group'!$A$2:$B$7,2,TRUE)</f>
        <v>#N/A</v>
      </c>
    </row>
    <row r="2386" spans="1:27" ht="12.75" x14ac:dyDescent="0.2">
      <c r="A2386" s="30">
        <v>2383</v>
      </c>
      <c r="B2386" s="31"/>
      <c r="C2386" s="31"/>
      <c r="D2386" s="32"/>
      <c r="E2386" s="104"/>
      <c r="F2386" s="31"/>
      <c r="G2386" s="31"/>
      <c r="H2386" s="33"/>
      <c r="I2386" s="16"/>
      <c r="J2386" s="34"/>
      <c r="K2386" s="34"/>
      <c r="L2386" s="35"/>
      <c r="M2386" s="36"/>
      <c r="N2386" s="37"/>
      <c r="O2386" s="37"/>
      <c r="P2386" s="37"/>
      <c r="Q2386" s="38"/>
      <c r="R2386" s="38"/>
      <c r="S2386" s="37"/>
      <c r="T2386" s="39"/>
      <c r="U2386" s="39"/>
      <c r="V2386" s="40"/>
      <c r="X2386" t="str">
        <f>IF(('1 - Cover page'!$B$9-M2386)&lt;6,"&lt;=5 Days","&gt;5 Days")</f>
        <v>&lt;=5 Days</v>
      </c>
      <c r="Y2386" t="str">
        <f>IF(('1 - Cover page'!$B$9-M2386)=0,"0", IF(('1 - Cover page'!$B$9-M2386)= 1,"1", IF(('1 - Cover page'!$B$9-M2386)= 2,"2", IF(('1 - Cover page'!$B$9-M2386)= 3,"3", IF(('1 - Cover page'!$B$9-M2386)= 4,"4", IF(('1 - Cover page'!$B$9-M2386)= 5,"5", IF(('1 - Cover page'!$B$9-M2386)= 6,"6", IF(('1 - Cover page'!$B$9-M2386)= 7,"7", IF(('1 - Cover page'!$B$9-M2386)= 8,"8", IF(('1 - Cover page'!$B$9-M2386)= 9,"9", IF(('1 - Cover page'!$B$9-M2386)= 10,"10", IF(('1 - Cover page'!$B$9-M2386)= 11,"11", IF(('1 - Cover page'!$B$9-M2386)= 12,"12", IF(('1 - Cover page'!$B$9-M2386)= 13,"13", IF(('1 - Cover page'!$B$9-M2386)= 14,"14", IF(('1 - Cover page'!$B$9-M2386)= 15,"15",  ""))))))))))))))))</f>
        <v>0</v>
      </c>
      <c r="Z2386" t="str">
        <f>IF(('1 - Cover page'!$B$9-I2386)=0,"0", IF(('1 - Cover page'!$B$9-I2386)= 1,"1", IF(('1 - Cover page'!$B$9-I2386)= 2,"2", IF(('1 - Cover page'!$B$9-I2386)= 3,"3", IF(('1 - Cover page'!$B$9-I2386)= 4,"4", IF(('1 - Cover page'!$B$9-I2386)= 5,"5", IF(('1 - Cover page'!$B$9-I2386)= 6,"6", IF(('1 - Cover page'!$B$9-I2386)= 7,"7", IF(('1 - Cover page'!$B$9-I2386)= 8,"8", IF(('1 - Cover page'!$B$9-I2386)= 9,"9", IF(('1 - Cover page'!$B$9-I2386)= 10,"10", IF(('1 - Cover page'!$B$9-I2386)= 11,"11", IF(('1 - Cover page'!$B$9-I2386)= 12,"12", IF(('1 - Cover page'!$B$9-I2386)= 13,"13", IF(('1 - Cover page'!$B$9-I2386)= 14,"14", IF(('1 - Cover page'!$B$9-I2386)= 15,"15",  ""))))))))))))))))</f>
        <v>0</v>
      </c>
      <c r="AA2386" t="e">
        <f>VLOOKUP(E2386,'Age group'!$A$2:$B$7,2,TRUE)</f>
        <v>#N/A</v>
      </c>
    </row>
    <row r="2387" spans="1:27" ht="12.75" x14ac:dyDescent="0.2">
      <c r="A2387" s="30">
        <v>2384</v>
      </c>
      <c r="B2387" s="31"/>
      <c r="C2387" s="31"/>
      <c r="D2387" s="32"/>
      <c r="E2387" s="104"/>
      <c r="F2387" s="31"/>
      <c r="G2387" s="31"/>
      <c r="H2387" s="33"/>
      <c r="I2387" s="16"/>
      <c r="J2387" s="34"/>
      <c r="K2387" s="34"/>
      <c r="L2387" s="35"/>
      <c r="M2387" s="36"/>
      <c r="N2387" s="37"/>
      <c r="O2387" s="37"/>
      <c r="P2387" s="37"/>
      <c r="Q2387" s="38"/>
      <c r="R2387" s="38"/>
      <c r="S2387" s="37"/>
      <c r="T2387" s="39"/>
      <c r="U2387" s="39"/>
      <c r="V2387" s="40"/>
      <c r="X2387" t="str">
        <f>IF(('1 - Cover page'!$B$9-M2387)&lt;6,"&lt;=5 Days","&gt;5 Days")</f>
        <v>&lt;=5 Days</v>
      </c>
      <c r="Y2387" t="str">
        <f>IF(('1 - Cover page'!$B$9-M2387)=0,"0", IF(('1 - Cover page'!$B$9-M2387)= 1,"1", IF(('1 - Cover page'!$B$9-M2387)= 2,"2", IF(('1 - Cover page'!$B$9-M2387)= 3,"3", IF(('1 - Cover page'!$B$9-M2387)= 4,"4", IF(('1 - Cover page'!$B$9-M2387)= 5,"5", IF(('1 - Cover page'!$B$9-M2387)= 6,"6", IF(('1 - Cover page'!$B$9-M2387)= 7,"7", IF(('1 - Cover page'!$B$9-M2387)= 8,"8", IF(('1 - Cover page'!$B$9-M2387)= 9,"9", IF(('1 - Cover page'!$B$9-M2387)= 10,"10", IF(('1 - Cover page'!$B$9-M2387)= 11,"11", IF(('1 - Cover page'!$B$9-M2387)= 12,"12", IF(('1 - Cover page'!$B$9-M2387)= 13,"13", IF(('1 - Cover page'!$B$9-M2387)= 14,"14", IF(('1 - Cover page'!$B$9-M2387)= 15,"15",  ""))))))))))))))))</f>
        <v>0</v>
      </c>
      <c r="Z2387" t="str">
        <f>IF(('1 - Cover page'!$B$9-I2387)=0,"0", IF(('1 - Cover page'!$B$9-I2387)= 1,"1", IF(('1 - Cover page'!$B$9-I2387)= 2,"2", IF(('1 - Cover page'!$B$9-I2387)= 3,"3", IF(('1 - Cover page'!$B$9-I2387)= 4,"4", IF(('1 - Cover page'!$B$9-I2387)= 5,"5", IF(('1 - Cover page'!$B$9-I2387)= 6,"6", IF(('1 - Cover page'!$B$9-I2387)= 7,"7", IF(('1 - Cover page'!$B$9-I2387)= 8,"8", IF(('1 - Cover page'!$B$9-I2387)= 9,"9", IF(('1 - Cover page'!$B$9-I2387)= 10,"10", IF(('1 - Cover page'!$B$9-I2387)= 11,"11", IF(('1 - Cover page'!$B$9-I2387)= 12,"12", IF(('1 - Cover page'!$B$9-I2387)= 13,"13", IF(('1 - Cover page'!$B$9-I2387)= 14,"14", IF(('1 - Cover page'!$B$9-I2387)= 15,"15",  ""))))))))))))))))</f>
        <v>0</v>
      </c>
      <c r="AA2387" t="e">
        <f>VLOOKUP(E2387,'Age group'!$A$2:$B$7,2,TRUE)</f>
        <v>#N/A</v>
      </c>
    </row>
    <row r="2388" spans="1:27" ht="12.75" x14ac:dyDescent="0.2">
      <c r="A2388" s="30">
        <v>2385</v>
      </c>
      <c r="B2388" s="31"/>
      <c r="C2388" s="31"/>
      <c r="D2388" s="32"/>
      <c r="E2388" s="104"/>
      <c r="F2388" s="31"/>
      <c r="G2388" s="31"/>
      <c r="H2388" s="33"/>
      <c r="I2388" s="16"/>
      <c r="J2388" s="34"/>
      <c r="K2388" s="34"/>
      <c r="L2388" s="35"/>
      <c r="M2388" s="36"/>
      <c r="N2388" s="37"/>
      <c r="O2388" s="37"/>
      <c r="P2388" s="37"/>
      <c r="Q2388" s="38"/>
      <c r="R2388" s="38"/>
      <c r="S2388" s="37"/>
      <c r="T2388" s="39"/>
      <c r="U2388" s="39"/>
      <c r="V2388" s="40"/>
      <c r="X2388" t="str">
        <f>IF(('1 - Cover page'!$B$9-M2388)&lt;6,"&lt;=5 Days","&gt;5 Days")</f>
        <v>&lt;=5 Days</v>
      </c>
      <c r="Y2388" t="str">
        <f>IF(('1 - Cover page'!$B$9-M2388)=0,"0", IF(('1 - Cover page'!$B$9-M2388)= 1,"1", IF(('1 - Cover page'!$B$9-M2388)= 2,"2", IF(('1 - Cover page'!$B$9-M2388)= 3,"3", IF(('1 - Cover page'!$B$9-M2388)= 4,"4", IF(('1 - Cover page'!$B$9-M2388)= 5,"5", IF(('1 - Cover page'!$B$9-M2388)= 6,"6", IF(('1 - Cover page'!$B$9-M2388)= 7,"7", IF(('1 - Cover page'!$B$9-M2388)= 8,"8", IF(('1 - Cover page'!$B$9-M2388)= 9,"9", IF(('1 - Cover page'!$B$9-M2388)= 10,"10", IF(('1 - Cover page'!$B$9-M2388)= 11,"11", IF(('1 - Cover page'!$B$9-M2388)= 12,"12", IF(('1 - Cover page'!$B$9-M2388)= 13,"13", IF(('1 - Cover page'!$B$9-M2388)= 14,"14", IF(('1 - Cover page'!$B$9-M2388)= 15,"15",  ""))))))))))))))))</f>
        <v>0</v>
      </c>
      <c r="Z2388" t="str">
        <f>IF(('1 - Cover page'!$B$9-I2388)=0,"0", IF(('1 - Cover page'!$B$9-I2388)= 1,"1", IF(('1 - Cover page'!$B$9-I2388)= 2,"2", IF(('1 - Cover page'!$B$9-I2388)= 3,"3", IF(('1 - Cover page'!$B$9-I2388)= 4,"4", IF(('1 - Cover page'!$B$9-I2388)= 5,"5", IF(('1 - Cover page'!$B$9-I2388)= 6,"6", IF(('1 - Cover page'!$B$9-I2388)= 7,"7", IF(('1 - Cover page'!$B$9-I2388)= 8,"8", IF(('1 - Cover page'!$B$9-I2388)= 9,"9", IF(('1 - Cover page'!$B$9-I2388)= 10,"10", IF(('1 - Cover page'!$B$9-I2388)= 11,"11", IF(('1 - Cover page'!$B$9-I2388)= 12,"12", IF(('1 - Cover page'!$B$9-I2388)= 13,"13", IF(('1 - Cover page'!$B$9-I2388)= 14,"14", IF(('1 - Cover page'!$B$9-I2388)= 15,"15",  ""))))))))))))))))</f>
        <v>0</v>
      </c>
      <c r="AA2388" t="e">
        <f>VLOOKUP(E2388,'Age group'!$A$2:$B$7,2,TRUE)</f>
        <v>#N/A</v>
      </c>
    </row>
    <row r="2389" spans="1:27" ht="12.75" x14ac:dyDescent="0.2">
      <c r="A2389" s="30">
        <v>2386</v>
      </c>
      <c r="B2389" s="31"/>
      <c r="C2389" s="31"/>
      <c r="D2389" s="32"/>
      <c r="E2389" s="104"/>
      <c r="F2389" s="31"/>
      <c r="G2389" s="31"/>
      <c r="H2389" s="33"/>
      <c r="I2389" s="16"/>
      <c r="J2389" s="34"/>
      <c r="K2389" s="34"/>
      <c r="L2389" s="35"/>
      <c r="M2389" s="36"/>
      <c r="N2389" s="37"/>
      <c r="O2389" s="37"/>
      <c r="P2389" s="37"/>
      <c r="Q2389" s="38"/>
      <c r="R2389" s="38"/>
      <c r="S2389" s="37"/>
      <c r="T2389" s="39"/>
      <c r="U2389" s="39"/>
      <c r="V2389" s="40"/>
      <c r="X2389" t="str">
        <f>IF(('1 - Cover page'!$B$9-M2389)&lt;6,"&lt;=5 Days","&gt;5 Days")</f>
        <v>&lt;=5 Days</v>
      </c>
      <c r="Y2389" t="str">
        <f>IF(('1 - Cover page'!$B$9-M2389)=0,"0", IF(('1 - Cover page'!$B$9-M2389)= 1,"1", IF(('1 - Cover page'!$B$9-M2389)= 2,"2", IF(('1 - Cover page'!$B$9-M2389)= 3,"3", IF(('1 - Cover page'!$B$9-M2389)= 4,"4", IF(('1 - Cover page'!$B$9-M2389)= 5,"5", IF(('1 - Cover page'!$B$9-M2389)= 6,"6", IF(('1 - Cover page'!$B$9-M2389)= 7,"7", IF(('1 - Cover page'!$B$9-M2389)= 8,"8", IF(('1 - Cover page'!$B$9-M2389)= 9,"9", IF(('1 - Cover page'!$B$9-M2389)= 10,"10", IF(('1 - Cover page'!$B$9-M2389)= 11,"11", IF(('1 - Cover page'!$B$9-M2389)= 12,"12", IF(('1 - Cover page'!$B$9-M2389)= 13,"13", IF(('1 - Cover page'!$B$9-M2389)= 14,"14", IF(('1 - Cover page'!$B$9-M2389)= 15,"15",  ""))))))))))))))))</f>
        <v>0</v>
      </c>
      <c r="Z2389" t="str">
        <f>IF(('1 - Cover page'!$B$9-I2389)=0,"0", IF(('1 - Cover page'!$B$9-I2389)= 1,"1", IF(('1 - Cover page'!$B$9-I2389)= 2,"2", IF(('1 - Cover page'!$B$9-I2389)= 3,"3", IF(('1 - Cover page'!$B$9-I2389)= 4,"4", IF(('1 - Cover page'!$B$9-I2389)= 5,"5", IF(('1 - Cover page'!$B$9-I2389)= 6,"6", IF(('1 - Cover page'!$B$9-I2389)= 7,"7", IF(('1 - Cover page'!$B$9-I2389)= 8,"8", IF(('1 - Cover page'!$B$9-I2389)= 9,"9", IF(('1 - Cover page'!$B$9-I2389)= 10,"10", IF(('1 - Cover page'!$B$9-I2389)= 11,"11", IF(('1 - Cover page'!$B$9-I2389)= 12,"12", IF(('1 - Cover page'!$B$9-I2389)= 13,"13", IF(('1 - Cover page'!$B$9-I2389)= 14,"14", IF(('1 - Cover page'!$B$9-I2389)= 15,"15",  ""))))))))))))))))</f>
        <v>0</v>
      </c>
      <c r="AA2389" t="e">
        <f>VLOOKUP(E2389,'Age group'!$A$2:$B$7,2,TRUE)</f>
        <v>#N/A</v>
      </c>
    </row>
    <row r="2390" spans="1:27" ht="12.75" x14ac:dyDescent="0.2">
      <c r="A2390" s="30">
        <v>2387</v>
      </c>
      <c r="B2390" s="31"/>
      <c r="C2390" s="31"/>
      <c r="D2390" s="32"/>
      <c r="E2390" s="104"/>
      <c r="F2390" s="31"/>
      <c r="G2390" s="31"/>
      <c r="H2390" s="33"/>
      <c r="I2390" s="16"/>
      <c r="J2390" s="34"/>
      <c r="K2390" s="34"/>
      <c r="L2390" s="35"/>
      <c r="M2390" s="36"/>
      <c r="N2390" s="37"/>
      <c r="O2390" s="37"/>
      <c r="P2390" s="37"/>
      <c r="Q2390" s="38"/>
      <c r="R2390" s="38"/>
      <c r="S2390" s="37"/>
      <c r="T2390" s="39"/>
      <c r="U2390" s="39"/>
      <c r="V2390" s="40"/>
      <c r="X2390" t="str">
        <f>IF(('1 - Cover page'!$B$9-M2390)&lt;6,"&lt;=5 Days","&gt;5 Days")</f>
        <v>&lt;=5 Days</v>
      </c>
      <c r="Y2390" t="str">
        <f>IF(('1 - Cover page'!$B$9-M2390)=0,"0", IF(('1 - Cover page'!$B$9-M2390)= 1,"1", IF(('1 - Cover page'!$B$9-M2390)= 2,"2", IF(('1 - Cover page'!$B$9-M2390)= 3,"3", IF(('1 - Cover page'!$B$9-M2390)= 4,"4", IF(('1 - Cover page'!$B$9-M2390)= 5,"5", IF(('1 - Cover page'!$B$9-M2390)= 6,"6", IF(('1 - Cover page'!$B$9-M2390)= 7,"7", IF(('1 - Cover page'!$B$9-M2390)= 8,"8", IF(('1 - Cover page'!$B$9-M2390)= 9,"9", IF(('1 - Cover page'!$B$9-M2390)= 10,"10", IF(('1 - Cover page'!$B$9-M2390)= 11,"11", IF(('1 - Cover page'!$B$9-M2390)= 12,"12", IF(('1 - Cover page'!$B$9-M2390)= 13,"13", IF(('1 - Cover page'!$B$9-M2390)= 14,"14", IF(('1 - Cover page'!$B$9-M2390)= 15,"15",  ""))))))))))))))))</f>
        <v>0</v>
      </c>
      <c r="Z2390" t="str">
        <f>IF(('1 - Cover page'!$B$9-I2390)=0,"0", IF(('1 - Cover page'!$B$9-I2390)= 1,"1", IF(('1 - Cover page'!$B$9-I2390)= 2,"2", IF(('1 - Cover page'!$B$9-I2390)= 3,"3", IF(('1 - Cover page'!$B$9-I2390)= 4,"4", IF(('1 - Cover page'!$B$9-I2390)= 5,"5", IF(('1 - Cover page'!$B$9-I2390)= 6,"6", IF(('1 - Cover page'!$B$9-I2390)= 7,"7", IF(('1 - Cover page'!$B$9-I2390)= 8,"8", IF(('1 - Cover page'!$B$9-I2390)= 9,"9", IF(('1 - Cover page'!$B$9-I2390)= 10,"10", IF(('1 - Cover page'!$B$9-I2390)= 11,"11", IF(('1 - Cover page'!$B$9-I2390)= 12,"12", IF(('1 - Cover page'!$B$9-I2390)= 13,"13", IF(('1 - Cover page'!$B$9-I2390)= 14,"14", IF(('1 - Cover page'!$B$9-I2390)= 15,"15",  ""))))))))))))))))</f>
        <v>0</v>
      </c>
      <c r="AA2390" t="e">
        <f>VLOOKUP(E2390,'Age group'!$A$2:$B$7,2,TRUE)</f>
        <v>#N/A</v>
      </c>
    </row>
    <row r="2391" spans="1:27" ht="12.75" x14ac:dyDescent="0.2">
      <c r="A2391" s="30">
        <v>2388</v>
      </c>
      <c r="B2391" s="31"/>
      <c r="C2391" s="31"/>
      <c r="D2391" s="32"/>
      <c r="E2391" s="104"/>
      <c r="F2391" s="31"/>
      <c r="G2391" s="31"/>
      <c r="H2391" s="33"/>
      <c r="I2391" s="16"/>
      <c r="J2391" s="34"/>
      <c r="K2391" s="34"/>
      <c r="L2391" s="35"/>
      <c r="M2391" s="36"/>
      <c r="N2391" s="37"/>
      <c r="O2391" s="37"/>
      <c r="P2391" s="37"/>
      <c r="Q2391" s="38"/>
      <c r="R2391" s="38"/>
      <c r="S2391" s="37"/>
      <c r="T2391" s="39"/>
      <c r="U2391" s="39"/>
      <c r="V2391" s="40"/>
      <c r="X2391" t="str">
        <f>IF(('1 - Cover page'!$B$9-M2391)&lt;6,"&lt;=5 Days","&gt;5 Days")</f>
        <v>&lt;=5 Days</v>
      </c>
      <c r="Y2391" t="str">
        <f>IF(('1 - Cover page'!$B$9-M2391)=0,"0", IF(('1 - Cover page'!$B$9-M2391)= 1,"1", IF(('1 - Cover page'!$B$9-M2391)= 2,"2", IF(('1 - Cover page'!$B$9-M2391)= 3,"3", IF(('1 - Cover page'!$B$9-M2391)= 4,"4", IF(('1 - Cover page'!$B$9-M2391)= 5,"5", IF(('1 - Cover page'!$B$9-M2391)= 6,"6", IF(('1 - Cover page'!$B$9-M2391)= 7,"7", IF(('1 - Cover page'!$B$9-M2391)= 8,"8", IF(('1 - Cover page'!$B$9-M2391)= 9,"9", IF(('1 - Cover page'!$B$9-M2391)= 10,"10", IF(('1 - Cover page'!$B$9-M2391)= 11,"11", IF(('1 - Cover page'!$B$9-M2391)= 12,"12", IF(('1 - Cover page'!$B$9-M2391)= 13,"13", IF(('1 - Cover page'!$B$9-M2391)= 14,"14", IF(('1 - Cover page'!$B$9-M2391)= 15,"15",  ""))))))))))))))))</f>
        <v>0</v>
      </c>
      <c r="Z2391" t="str">
        <f>IF(('1 - Cover page'!$B$9-I2391)=0,"0", IF(('1 - Cover page'!$B$9-I2391)= 1,"1", IF(('1 - Cover page'!$B$9-I2391)= 2,"2", IF(('1 - Cover page'!$B$9-I2391)= 3,"3", IF(('1 - Cover page'!$B$9-I2391)= 4,"4", IF(('1 - Cover page'!$B$9-I2391)= 5,"5", IF(('1 - Cover page'!$B$9-I2391)= 6,"6", IF(('1 - Cover page'!$B$9-I2391)= 7,"7", IF(('1 - Cover page'!$B$9-I2391)= 8,"8", IF(('1 - Cover page'!$B$9-I2391)= 9,"9", IF(('1 - Cover page'!$B$9-I2391)= 10,"10", IF(('1 - Cover page'!$B$9-I2391)= 11,"11", IF(('1 - Cover page'!$B$9-I2391)= 12,"12", IF(('1 - Cover page'!$B$9-I2391)= 13,"13", IF(('1 - Cover page'!$B$9-I2391)= 14,"14", IF(('1 - Cover page'!$B$9-I2391)= 15,"15",  ""))))))))))))))))</f>
        <v>0</v>
      </c>
      <c r="AA2391" t="e">
        <f>VLOOKUP(E2391,'Age group'!$A$2:$B$7,2,TRUE)</f>
        <v>#N/A</v>
      </c>
    </row>
    <row r="2392" spans="1:27" ht="12.75" x14ac:dyDescent="0.2">
      <c r="A2392" s="30">
        <v>2389</v>
      </c>
      <c r="B2392" s="31"/>
      <c r="C2392" s="31"/>
      <c r="D2392" s="32"/>
      <c r="E2392" s="104"/>
      <c r="F2392" s="31"/>
      <c r="G2392" s="31"/>
      <c r="H2392" s="33"/>
      <c r="I2392" s="16"/>
      <c r="J2392" s="34"/>
      <c r="K2392" s="34"/>
      <c r="L2392" s="35"/>
      <c r="M2392" s="36"/>
      <c r="N2392" s="37"/>
      <c r="O2392" s="37"/>
      <c r="P2392" s="37"/>
      <c r="Q2392" s="38"/>
      <c r="R2392" s="38"/>
      <c r="S2392" s="37"/>
      <c r="T2392" s="39"/>
      <c r="U2392" s="39"/>
      <c r="V2392" s="40"/>
      <c r="X2392" t="str">
        <f>IF(('1 - Cover page'!$B$9-M2392)&lt;6,"&lt;=5 Days","&gt;5 Days")</f>
        <v>&lt;=5 Days</v>
      </c>
      <c r="Y2392" t="str">
        <f>IF(('1 - Cover page'!$B$9-M2392)=0,"0", IF(('1 - Cover page'!$B$9-M2392)= 1,"1", IF(('1 - Cover page'!$B$9-M2392)= 2,"2", IF(('1 - Cover page'!$B$9-M2392)= 3,"3", IF(('1 - Cover page'!$B$9-M2392)= 4,"4", IF(('1 - Cover page'!$B$9-M2392)= 5,"5", IF(('1 - Cover page'!$B$9-M2392)= 6,"6", IF(('1 - Cover page'!$B$9-M2392)= 7,"7", IF(('1 - Cover page'!$B$9-M2392)= 8,"8", IF(('1 - Cover page'!$B$9-M2392)= 9,"9", IF(('1 - Cover page'!$B$9-M2392)= 10,"10", IF(('1 - Cover page'!$B$9-M2392)= 11,"11", IF(('1 - Cover page'!$B$9-M2392)= 12,"12", IF(('1 - Cover page'!$B$9-M2392)= 13,"13", IF(('1 - Cover page'!$B$9-M2392)= 14,"14", IF(('1 - Cover page'!$B$9-M2392)= 15,"15",  ""))))))))))))))))</f>
        <v>0</v>
      </c>
      <c r="Z2392" t="str">
        <f>IF(('1 - Cover page'!$B$9-I2392)=0,"0", IF(('1 - Cover page'!$B$9-I2392)= 1,"1", IF(('1 - Cover page'!$B$9-I2392)= 2,"2", IF(('1 - Cover page'!$B$9-I2392)= 3,"3", IF(('1 - Cover page'!$B$9-I2392)= 4,"4", IF(('1 - Cover page'!$B$9-I2392)= 5,"5", IF(('1 - Cover page'!$B$9-I2392)= 6,"6", IF(('1 - Cover page'!$B$9-I2392)= 7,"7", IF(('1 - Cover page'!$B$9-I2392)= 8,"8", IF(('1 - Cover page'!$B$9-I2392)= 9,"9", IF(('1 - Cover page'!$B$9-I2392)= 10,"10", IF(('1 - Cover page'!$B$9-I2392)= 11,"11", IF(('1 - Cover page'!$B$9-I2392)= 12,"12", IF(('1 - Cover page'!$B$9-I2392)= 13,"13", IF(('1 - Cover page'!$B$9-I2392)= 14,"14", IF(('1 - Cover page'!$B$9-I2392)= 15,"15",  ""))))))))))))))))</f>
        <v>0</v>
      </c>
      <c r="AA2392" t="e">
        <f>VLOOKUP(E2392,'Age group'!$A$2:$B$7,2,TRUE)</f>
        <v>#N/A</v>
      </c>
    </row>
    <row r="2393" spans="1:27" ht="12.75" x14ac:dyDescent="0.2">
      <c r="A2393" s="30">
        <v>2390</v>
      </c>
      <c r="B2393" s="31"/>
      <c r="C2393" s="31"/>
      <c r="D2393" s="32"/>
      <c r="E2393" s="104"/>
      <c r="F2393" s="31"/>
      <c r="G2393" s="31"/>
      <c r="H2393" s="33"/>
      <c r="I2393" s="16"/>
      <c r="J2393" s="34"/>
      <c r="K2393" s="34"/>
      <c r="L2393" s="35"/>
      <c r="M2393" s="36"/>
      <c r="N2393" s="37"/>
      <c r="O2393" s="37"/>
      <c r="P2393" s="37"/>
      <c r="Q2393" s="38"/>
      <c r="R2393" s="38"/>
      <c r="S2393" s="37"/>
      <c r="T2393" s="39"/>
      <c r="U2393" s="39"/>
      <c r="V2393" s="40"/>
      <c r="X2393" t="str">
        <f>IF(('1 - Cover page'!$B$9-M2393)&lt;6,"&lt;=5 Days","&gt;5 Days")</f>
        <v>&lt;=5 Days</v>
      </c>
      <c r="Y2393" t="str">
        <f>IF(('1 - Cover page'!$B$9-M2393)=0,"0", IF(('1 - Cover page'!$B$9-M2393)= 1,"1", IF(('1 - Cover page'!$B$9-M2393)= 2,"2", IF(('1 - Cover page'!$B$9-M2393)= 3,"3", IF(('1 - Cover page'!$B$9-M2393)= 4,"4", IF(('1 - Cover page'!$B$9-M2393)= 5,"5", IF(('1 - Cover page'!$B$9-M2393)= 6,"6", IF(('1 - Cover page'!$B$9-M2393)= 7,"7", IF(('1 - Cover page'!$B$9-M2393)= 8,"8", IF(('1 - Cover page'!$B$9-M2393)= 9,"9", IF(('1 - Cover page'!$B$9-M2393)= 10,"10", IF(('1 - Cover page'!$B$9-M2393)= 11,"11", IF(('1 - Cover page'!$B$9-M2393)= 12,"12", IF(('1 - Cover page'!$B$9-M2393)= 13,"13", IF(('1 - Cover page'!$B$9-M2393)= 14,"14", IF(('1 - Cover page'!$B$9-M2393)= 15,"15",  ""))))))))))))))))</f>
        <v>0</v>
      </c>
      <c r="Z2393" t="str">
        <f>IF(('1 - Cover page'!$B$9-I2393)=0,"0", IF(('1 - Cover page'!$B$9-I2393)= 1,"1", IF(('1 - Cover page'!$B$9-I2393)= 2,"2", IF(('1 - Cover page'!$B$9-I2393)= 3,"3", IF(('1 - Cover page'!$B$9-I2393)= 4,"4", IF(('1 - Cover page'!$B$9-I2393)= 5,"5", IF(('1 - Cover page'!$B$9-I2393)= 6,"6", IF(('1 - Cover page'!$B$9-I2393)= 7,"7", IF(('1 - Cover page'!$B$9-I2393)= 8,"8", IF(('1 - Cover page'!$B$9-I2393)= 9,"9", IF(('1 - Cover page'!$B$9-I2393)= 10,"10", IF(('1 - Cover page'!$B$9-I2393)= 11,"11", IF(('1 - Cover page'!$B$9-I2393)= 12,"12", IF(('1 - Cover page'!$B$9-I2393)= 13,"13", IF(('1 - Cover page'!$B$9-I2393)= 14,"14", IF(('1 - Cover page'!$B$9-I2393)= 15,"15",  ""))))))))))))))))</f>
        <v>0</v>
      </c>
      <c r="AA2393" t="e">
        <f>VLOOKUP(E2393,'Age group'!$A$2:$B$7,2,TRUE)</f>
        <v>#N/A</v>
      </c>
    </row>
    <row r="2394" spans="1:27" ht="12.75" x14ac:dyDescent="0.2">
      <c r="A2394" s="30">
        <v>2391</v>
      </c>
      <c r="B2394" s="31"/>
      <c r="C2394" s="31"/>
      <c r="D2394" s="32"/>
      <c r="E2394" s="104"/>
      <c r="F2394" s="31"/>
      <c r="G2394" s="31"/>
      <c r="H2394" s="33"/>
      <c r="I2394" s="16"/>
      <c r="J2394" s="34"/>
      <c r="K2394" s="34"/>
      <c r="L2394" s="35"/>
      <c r="M2394" s="36"/>
      <c r="N2394" s="37"/>
      <c r="O2394" s="37"/>
      <c r="P2394" s="37"/>
      <c r="Q2394" s="38"/>
      <c r="R2394" s="38"/>
      <c r="S2394" s="37"/>
      <c r="T2394" s="39"/>
      <c r="U2394" s="39"/>
      <c r="V2394" s="40"/>
      <c r="X2394" t="str">
        <f>IF(('1 - Cover page'!$B$9-M2394)&lt;6,"&lt;=5 Days","&gt;5 Days")</f>
        <v>&lt;=5 Days</v>
      </c>
      <c r="Y2394" t="str">
        <f>IF(('1 - Cover page'!$B$9-M2394)=0,"0", IF(('1 - Cover page'!$B$9-M2394)= 1,"1", IF(('1 - Cover page'!$B$9-M2394)= 2,"2", IF(('1 - Cover page'!$B$9-M2394)= 3,"3", IF(('1 - Cover page'!$B$9-M2394)= 4,"4", IF(('1 - Cover page'!$B$9-M2394)= 5,"5", IF(('1 - Cover page'!$B$9-M2394)= 6,"6", IF(('1 - Cover page'!$B$9-M2394)= 7,"7", IF(('1 - Cover page'!$B$9-M2394)= 8,"8", IF(('1 - Cover page'!$B$9-M2394)= 9,"9", IF(('1 - Cover page'!$B$9-M2394)= 10,"10", IF(('1 - Cover page'!$B$9-M2394)= 11,"11", IF(('1 - Cover page'!$B$9-M2394)= 12,"12", IF(('1 - Cover page'!$B$9-M2394)= 13,"13", IF(('1 - Cover page'!$B$9-M2394)= 14,"14", IF(('1 - Cover page'!$B$9-M2394)= 15,"15",  ""))))))))))))))))</f>
        <v>0</v>
      </c>
      <c r="Z2394" t="str">
        <f>IF(('1 - Cover page'!$B$9-I2394)=0,"0", IF(('1 - Cover page'!$B$9-I2394)= 1,"1", IF(('1 - Cover page'!$B$9-I2394)= 2,"2", IF(('1 - Cover page'!$B$9-I2394)= 3,"3", IF(('1 - Cover page'!$B$9-I2394)= 4,"4", IF(('1 - Cover page'!$B$9-I2394)= 5,"5", IF(('1 - Cover page'!$B$9-I2394)= 6,"6", IF(('1 - Cover page'!$B$9-I2394)= 7,"7", IF(('1 - Cover page'!$B$9-I2394)= 8,"8", IF(('1 - Cover page'!$B$9-I2394)= 9,"9", IF(('1 - Cover page'!$B$9-I2394)= 10,"10", IF(('1 - Cover page'!$B$9-I2394)= 11,"11", IF(('1 - Cover page'!$B$9-I2394)= 12,"12", IF(('1 - Cover page'!$B$9-I2394)= 13,"13", IF(('1 - Cover page'!$B$9-I2394)= 14,"14", IF(('1 - Cover page'!$B$9-I2394)= 15,"15",  ""))))))))))))))))</f>
        <v>0</v>
      </c>
      <c r="AA2394" t="e">
        <f>VLOOKUP(E2394,'Age group'!$A$2:$B$7,2,TRUE)</f>
        <v>#N/A</v>
      </c>
    </row>
    <row r="2395" spans="1:27" ht="12.75" x14ac:dyDescent="0.2">
      <c r="A2395" s="30">
        <v>2392</v>
      </c>
      <c r="B2395" s="31"/>
      <c r="C2395" s="31"/>
      <c r="D2395" s="32"/>
      <c r="E2395" s="104"/>
      <c r="F2395" s="31"/>
      <c r="G2395" s="31"/>
      <c r="H2395" s="33"/>
      <c r="I2395" s="16"/>
      <c r="J2395" s="34"/>
      <c r="K2395" s="34"/>
      <c r="L2395" s="35"/>
      <c r="M2395" s="36"/>
      <c r="N2395" s="37"/>
      <c r="O2395" s="37"/>
      <c r="P2395" s="37"/>
      <c r="Q2395" s="38"/>
      <c r="R2395" s="38"/>
      <c r="S2395" s="37"/>
      <c r="T2395" s="39"/>
      <c r="U2395" s="39"/>
      <c r="V2395" s="40"/>
      <c r="X2395" t="str">
        <f>IF(('1 - Cover page'!$B$9-M2395)&lt;6,"&lt;=5 Days","&gt;5 Days")</f>
        <v>&lt;=5 Days</v>
      </c>
      <c r="Y2395" t="str">
        <f>IF(('1 - Cover page'!$B$9-M2395)=0,"0", IF(('1 - Cover page'!$B$9-M2395)= 1,"1", IF(('1 - Cover page'!$B$9-M2395)= 2,"2", IF(('1 - Cover page'!$B$9-M2395)= 3,"3", IF(('1 - Cover page'!$B$9-M2395)= 4,"4", IF(('1 - Cover page'!$B$9-M2395)= 5,"5", IF(('1 - Cover page'!$B$9-M2395)= 6,"6", IF(('1 - Cover page'!$B$9-M2395)= 7,"7", IF(('1 - Cover page'!$B$9-M2395)= 8,"8", IF(('1 - Cover page'!$B$9-M2395)= 9,"9", IF(('1 - Cover page'!$B$9-M2395)= 10,"10", IF(('1 - Cover page'!$B$9-M2395)= 11,"11", IF(('1 - Cover page'!$B$9-M2395)= 12,"12", IF(('1 - Cover page'!$B$9-M2395)= 13,"13", IF(('1 - Cover page'!$B$9-M2395)= 14,"14", IF(('1 - Cover page'!$B$9-M2395)= 15,"15",  ""))))))))))))))))</f>
        <v>0</v>
      </c>
      <c r="Z2395" t="str">
        <f>IF(('1 - Cover page'!$B$9-I2395)=0,"0", IF(('1 - Cover page'!$B$9-I2395)= 1,"1", IF(('1 - Cover page'!$B$9-I2395)= 2,"2", IF(('1 - Cover page'!$B$9-I2395)= 3,"3", IF(('1 - Cover page'!$B$9-I2395)= 4,"4", IF(('1 - Cover page'!$B$9-I2395)= 5,"5", IF(('1 - Cover page'!$B$9-I2395)= 6,"6", IF(('1 - Cover page'!$B$9-I2395)= 7,"7", IF(('1 - Cover page'!$B$9-I2395)= 8,"8", IF(('1 - Cover page'!$B$9-I2395)= 9,"9", IF(('1 - Cover page'!$B$9-I2395)= 10,"10", IF(('1 - Cover page'!$B$9-I2395)= 11,"11", IF(('1 - Cover page'!$B$9-I2395)= 12,"12", IF(('1 - Cover page'!$B$9-I2395)= 13,"13", IF(('1 - Cover page'!$B$9-I2395)= 14,"14", IF(('1 - Cover page'!$B$9-I2395)= 15,"15",  ""))))))))))))))))</f>
        <v>0</v>
      </c>
      <c r="AA2395" t="e">
        <f>VLOOKUP(E2395,'Age group'!$A$2:$B$7,2,TRUE)</f>
        <v>#N/A</v>
      </c>
    </row>
    <row r="2396" spans="1:27" ht="12.75" x14ac:dyDescent="0.2">
      <c r="A2396" s="30">
        <v>2393</v>
      </c>
      <c r="B2396" s="31"/>
      <c r="C2396" s="31"/>
      <c r="D2396" s="32"/>
      <c r="E2396" s="104"/>
      <c r="F2396" s="31"/>
      <c r="G2396" s="31"/>
      <c r="H2396" s="33"/>
      <c r="I2396" s="16"/>
      <c r="J2396" s="34"/>
      <c r="K2396" s="34"/>
      <c r="L2396" s="35"/>
      <c r="M2396" s="36"/>
      <c r="N2396" s="37"/>
      <c r="O2396" s="37"/>
      <c r="P2396" s="37"/>
      <c r="Q2396" s="38"/>
      <c r="R2396" s="38"/>
      <c r="S2396" s="37"/>
      <c r="T2396" s="39"/>
      <c r="U2396" s="39"/>
      <c r="V2396" s="40"/>
      <c r="X2396" t="str">
        <f>IF(('1 - Cover page'!$B$9-M2396)&lt;6,"&lt;=5 Days","&gt;5 Days")</f>
        <v>&lt;=5 Days</v>
      </c>
      <c r="Y2396" t="str">
        <f>IF(('1 - Cover page'!$B$9-M2396)=0,"0", IF(('1 - Cover page'!$B$9-M2396)= 1,"1", IF(('1 - Cover page'!$B$9-M2396)= 2,"2", IF(('1 - Cover page'!$B$9-M2396)= 3,"3", IF(('1 - Cover page'!$B$9-M2396)= 4,"4", IF(('1 - Cover page'!$B$9-M2396)= 5,"5", IF(('1 - Cover page'!$B$9-M2396)= 6,"6", IF(('1 - Cover page'!$B$9-M2396)= 7,"7", IF(('1 - Cover page'!$B$9-M2396)= 8,"8", IF(('1 - Cover page'!$B$9-M2396)= 9,"9", IF(('1 - Cover page'!$B$9-M2396)= 10,"10", IF(('1 - Cover page'!$B$9-M2396)= 11,"11", IF(('1 - Cover page'!$B$9-M2396)= 12,"12", IF(('1 - Cover page'!$B$9-M2396)= 13,"13", IF(('1 - Cover page'!$B$9-M2396)= 14,"14", IF(('1 - Cover page'!$B$9-M2396)= 15,"15",  ""))))))))))))))))</f>
        <v>0</v>
      </c>
      <c r="Z2396" t="str">
        <f>IF(('1 - Cover page'!$B$9-I2396)=0,"0", IF(('1 - Cover page'!$B$9-I2396)= 1,"1", IF(('1 - Cover page'!$B$9-I2396)= 2,"2", IF(('1 - Cover page'!$B$9-I2396)= 3,"3", IF(('1 - Cover page'!$B$9-I2396)= 4,"4", IF(('1 - Cover page'!$B$9-I2396)= 5,"5", IF(('1 - Cover page'!$B$9-I2396)= 6,"6", IF(('1 - Cover page'!$B$9-I2396)= 7,"7", IF(('1 - Cover page'!$B$9-I2396)= 8,"8", IF(('1 - Cover page'!$B$9-I2396)= 9,"9", IF(('1 - Cover page'!$B$9-I2396)= 10,"10", IF(('1 - Cover page'!$B$9-I2396)= 11,"11", IF(('1 - Cover page'!$B$9-I2396)= 12,"12", IF(('1 - Cover page'!$B$9-I2396)= 13,"13", IF(('1 - Cover page'!$B$9-I2396)= 14,"14", IF(('1 - Cover page'!$B$9-I2396)= 15,"15",  ""))))))))))))))))</f>
        <v>0</v>
      </c>
      <c r="AA2396" t="e">
        <f>VLOOKUP(E2396,'Age group'!$A$2:$B$7,2,TRUE)</f>
        <v>#N/A</v>
      </c>
    </row>
    <row r="2397" spans="1:27" ht="12.75" x14ac:dyDescent="0.2">
      <c r="A2397" s="30">
        <v>2394</v>
      </c>
      <c r="B2397" s="31"/>
      <c r="C2397" s="31"/>
      <c r="D2397" s="32"/>
      <c r="E2397" s="104"/>
      <c r="F2397" s="31"/>
      <c r="G2397" s="31"/>
      <c r="H2397" s="33"/>
      <c r="I2397" s="16"/>
      <c r="J2397" s="34"/>
      <c r="K2397" s="34"/>
      <c r="L2397" s="35"/>
      <c r="M2397" s="36"/>
      <c r="N2397" s="37"/>
      <c r="O2397" s="37"/>
      <c r="P2397" s="37"/>
      <c r="Q2397" s="38"/>
      <c r="R2397" s="38"/>
      <c r="S2397" s="37"/>
      <c r="T2397" s="39"/>
      <c r="U2397" s="39"/>
      <c r="V2397" s="40"/>
      <c r="X2397" t="str">
        <f>IF(('1 - Cover page'!$B$9-M2397)&lt;6,"&lt;=5 Days","&gt;5 Days")</f>
        <v>&lt;=5 Days</v>
      </c>
      <c r="Y2397" t="str">
        <f>IF(('1 - Cover page'!$B$9-M2397)=0,"0", IF(('1 - Cover page'!$B$9-M2397)= 1,"1", IF(('1 - Cover page'!$B$9-M2397)= 2,"2", IF(('1 - Cover page'!$B$9-M2397)= 3,"3", IF(('1 - Cover page'!$B$9-M2397)= 4,"4", IF(('1 - Cover page'!$B$9-M2397)= 5,"5", IF(('1 - Cover page'!$B$9-M2397)= 6,"6", IF(('1 - Cover page'!$B$9-M2397)= 7,"7", IF(('1 - Cover page'!$B$9-M2397)= 8,"8", IF(('1 - Cover page'!$B$9-M2397)= 9,"9", IF(('1 - Cover page'!$B$9-M2397)= 10,"10", IF(('1 - Cover page'!$B$9-M2397)= 11,"11", IF(('1 - Cover page'!$B$9-M2397)= 12,"12", IF(('1 - Cover page'!$B$9-M2397)= 13,"13", IF(('1 - Cover page'!$B$9-M2397)= 14,"14", IF(('1 - Cover page'!$B$9-M2397)= 15,"15",  ""))))))))))))))))</f>
        <v>0</v>
      </c>
      <c r="Z2397" t="str">
        <f>IF(('1 - Cover page'!$B$9-I2397)=0,"0", IF(('1 - Cover page'!$B$9-I2397)= 1,"1", IF(('1 - Cover page'!$B$9-I2397)= 2,"2", IF(('1 - Cover page'!$B$9-I2397)= 3,"3", IF(('1 - Cover page'!$B$9-I2397)= 4,"4", IF(('1 - Cover page'!$B$9-I2397)= 5,"5", IF(('1 - Cover page'!$B$9-I2397)= 6,"6", IF(('1 - Cover page'!$B$9-I2397)= 7,"7", IF(('1 - Cover page'!$B$9-I2397)= 8,"8", IF(('1 - Cover page'!$B$9-I2397)= 9,"9", IF(('1 - Cover page'!$B$9-I2397)= 10,"10", IF(('1 - Cover page'!$B$9-I2397)= 11,"11", IF(('1 - Cover page'!$B$9-I2397)= 12,"12", IF(('1 - Cover page'!$B$9-I2397)= 13,"13", IF(('1 - Cover page'!$B$9-I2397)= 14,"14", IF(('1 - Cover page'!$B$9-I2397)= 15,"15",  ""))))))))))))))))</f>
        <v>0</v>
      </c>
      <c r="AA2397" t="e">
        <f>VLOOKUP(E2397,'Age group'!$A$2:$B$7,2,TRUE)</f>
        <v>#N/A</v>
      </c>
    </row>
    <row r="2398" spans="1:27" ht="12.75" x14ac:dyDescent="0.2">
      <c r="A2398" s="30">
        <v>2395</v>
      </c>
      <c r="B2398" s="31"/>
      <c r="C2398" s="31"/>
      <c r="D2398" s="32"/>
      <c r="E2398" s="104"/>
      <c r="F2398" s="31"/>
      <c r="G2398" s="31"/>
      <c r="H2398" s="33"/>
      <c r="I2398" s="16"/>
      <c r="J2398" s="34"/>
      <c r="K2398" s="34"/>
      <c r="L2398" s="35"/>
      <c r="M2398" s="36"/>
      <c r="N2398" s="37"/>
      <c r="O2398" s="37"/>
      <c r="P2398" s="37"/>
      <c r="Q2398" s="38"/>
      <c r="R2398" s="38"/>
      <c r="S2398" s="37"/>
      <c r="T2398" s="39"/>
      <c r="U2398" s="39"/>
      <c r="V2398" s="40"/>
      <c r="X2398" t="str">
        <f>IF(('1 - Cover page'!$B$9-M2398)&lt;6,"&lt;=5 Days","&gt;5 Days")</f>
        <v>&lt;=5 Days</v>
      </c>
      <c r="Y2398" t="str">
        <f>IF(('1 - Cover page'!$B$9-M2398)=0,"0", IF(('1 - Cover page'!$B$9-M2398)= 1,"1", IF(('1 - Cover page'!$B$9-M2398)= 2,"2", IF(('1 - Cover page'!$B$9-M2398)= 3,"3", IF(('1 - Cover page'!$B$9-M2398)= 4,"4", IF(('1 - Cover page'!$B$9-M2398)= 5,"5", IF(('1 - Cover page'!$B$9-M2398)= 6,"6", IF(('1 - Cover page'!$B$9-M2398)= 7,"7", IF(('1 - Cover page'!$B$9-M2398)= 8,"8", IF(('1 - Cover page'!$B$9-M2398)= 9,"9", IF(('1 - Cover page'!$B$9-M2398)= 10,"10", IF(('1 - Cover page'!$B$9-M2398)= 11,"11", IF(('1 - Cover page'!$B$9-M2398)= 12,"12", IF(('1 - Cover page'!$B$9-M2398)= 13,"13", IF(('1 - Cover page'!$B$9-M2398)= 14,"14", IF(('1 - Cover page'!$B$9-M2398)= 15,"15",  ""))))))))))))))))</f>
        <v>0</v>
      </c>
      <c r="Z2398" t="str">
        <f>IF(('1 - Cover page'!$B$9-I2398)=0,"0", IF(('1 - Cover page'!$B$9-I2398)= 1,"1", IF(('1 - Cover page'!$B$9-I2398)= 2,"2", IF(('1 - Cover page'!$B$9-I2398)= 3,"3", IF(('1 - Cover page'!$B$9-I2398)= 4,"4", IF(('1 - Cover page'!$B$9-I2398)= 5,"5", IF(('1 - Cover page'!$B$9-I2398)= 6,"6", IF(('1 - Cover page'!$B$9-I2398)= 7,"7", IF(('1 - Cover page'!$B$9-I2398)= 8,"8", IF(('1 - Cover page'!$B$9-I2398)= 9,"9", IF(('1 - Cover page'!$B$9-I2398)= 10,"10", IF(('1 - Cover page'!$B$9-I2398)= 11,"11", IF(('1 - Cover page'!$B$9-I2398)= 12,"12", IF(('1 - Cover page'!$B$9-I2398)= 13,"13", IF(('1 - Cover page'!$B$9-I2398)= 14,"14", IF(('1 - Cover page'!$B$9-I2398)= 15,"15",  ""))))))))))))))))</f>
        <v>0</v>
      </c>
      <c r="AA2398" t="e">
        <f>VLOOKUP(E2398,'Age group'!$A$2:$B$7,2,TRUE)</f>
        <v>#N/A</v>
      </c>
    </row>
    <row r="2399" spans="1:27" ht="12.75" x14ac:dyDescent="0.2">
      <c r="A2399" s="30">
        <v>2396</v>
      </c>
      <c r="B2399" s="31"/>
      <c r="C2399" s="31"/>
      <c r="D2399" s="32"/>
      <c r="E2399" s="104"/>
      <c r="F2399" s="31"/>
      <c r="G2399" s="31"/>
      <c r="H2399" s="33"/>
      <c r="I2399" s="16"/>
      <c r="J2399" s="34"/>
      <c r="K2399" s="34"/>
      <c r="L2399" s="35"/>
      <c r="M2399" s="36"/>
      <c r="N2399" s="37"/>
      <c r="O2399" s="37"/>
      <c r="P2399" s="37"/>
      <c r="Q2399" s="38"/>
      <c r="R2399" s="38"/>
      <c r="S2399" s="37"/>
      <c r="T2399" s="39"/>
      <c r="U2399" s="39"/>
      <c r="V2399" s="40"/>
      <c r="X2399" t="str">
        <f>IF(('1 - Cover page'!$B$9-M2399)&lt;6,"&lt;=5 Days","&gt;5 Days")</f>
        <v>&lt;=5 Days</v>
      </c>
      <c r="Y2399" t="str">
        <f>IF(('1 - Cover page'!$B$9-M2399)=0,"0", IF(('1 - Cover page'!$B$9-M2399)= 1,"1", IF(('1 - Cover page'!$B$9-M2399)= 2,"2", IF(('1 - Cover page'!$B$9-M2399)= 3,"3", IF(('1 - Cover page'!$B$9-M2399)= 4,"4", IF(('1 - Cover page'!$B$9-M2399)= 5,"5", IF(('1 - Cover page'!$B$9-M2399)= 6,"6", IF(('1 - Cover page'!$B$9-M2399)= 7,"7", IF(('1 - Cover page'!$B$9-M2399)= 8,"8", IF(('1 - Cover page'!$B$9-M2399)= 9,"9", IF(('1 - Cover page'!$B$9-M2399)= 10,"10", IF(('1 - Cover page'!$B$9-M2399)= 11,"11", IF(('1 - Cover page'!$B$9-M2399)= 12,"12", IF(('1 - Cover page'!$B$9-M2399)= 13,"13", IF(('1 - Cover page'!$B$9-M2399)= 14,"14", IF(('1 - Cover page'!$B$9-M2399)= 15,"15",  ""))))))))))))))))</f>
        <v>0</v>
      </c>
      <c r="Z2399" t="str">
        <f>IF(('1 - Cover page'!$B$9-I2399)=0,"0", IF(('1 - Cover page'!$B$9-I2399)= 1,"1", IF(('1 - Cover page'!$B$9-I2399)= 2,"2", IF(('1 - Cover page'!$B$9-I2399)= 3,"3", IF(('1 - Cover page'!$B$9-I2399)= 4,"4", IF(('1 - Cover page'!$B$9-I2399)= 5,"5", IF(('1 - Cover page'!$B$9-I2399)= 6,"6", IF(('1 - Cover page'!$B$9-I2399)= 7,"7", IF(('1 - Cover page'!$B$9-I2399)= 8,"8", IF(('1 - Cover page'!$B$9-I2399)= 9,"9", IF(('1 - Cover page'!$B$9-I2399)= 10,"10", IF(('1 - Cover page'!$B$9-I2399)= 11,"11", IF(('1 - Cover page'!$B$9-I2399)= 12,"12", IF(('1 - Cover page'!$B$9-I2399)= 13,"13", IF(('1 - Cover page'!$B$9-I2399)= 14,"14", IF(('1 - Cover page'!$B$9-I2399)= 15,"15",  ""))))))))))))))))</f>
        <v>0</v>
      </c>
      <c r="AA2399" t="e">
        <f>VLOOKUP(E2399,'Age group'!$A$2:$B$7,2,TRUE)</f>
        <v>#N/A</v>
      </c>
    </row>
    <row r="2400" spans="1:27" ht="12.75" x14ac:dyDescent="0.2">
      <c r="A2400" s="30">
        <v>2397</v>
      </c>
      <c r="B2400" s="31"/>
      <c r="C2400" s="31"/>
      <c r="D2400" s="32"/>
      <c r="E2400" s="104"/>
      <c r="F2400" s="31"/>
      <c r="G2400" s="31"/>
      <c r="H2400" s="33"/>
      <c r="I2400" s="16"/>
      <c r="J2400" s="34"/>
      <c r="K2400" s="34"/>
      <c r="L2400" s="35"/>
      <c r="M2400" s="36"/>
      <c r="N2400" s="37"/>
      <c r="O2400" s="37"/>
      <c r="P2400" s="37"/>
      <c r="Q2400" s="38"/>
      <c r="R2400" s="38"/>
      <c r="S2400" s="37"/>
      <c r="T2400" s="39"/>
      <c r="U2400" s="39"/>
      <c r="V2400" s="40"/>
      <c r="X2400" t="str">
        <f>IF(('1 - Cover page'!$B$9-M2400)&lt;6,"&lt;=5 Days","&gt;5 Days")</f>
        <v>&lt;=5 Days</v>
      </c>
      <c r="Y2400" t="str">
        <f>IF(('1 - Cover page'!$B$9-M2400)=0,"0", IF(('1 - Cover page'!$B$9-M2400)= 1,"1", IF(('1 - Cover page'!$B$9-M2400)= 2,"2", IF(('1 - Cover page'!$B$9-M2400)= 3,"3", IF(('1 - Cover page'!$B$9-M2400)= 4,"4", IF(('1 - Cover page'!$B$9-M2400)= 5,"5", IF(('1 - Cover page'!$B$9-M2400)= 6,"6", IF(('1 - Cover page'!$B$9-M2400)= 7,"7", IF(('1 - Cover page'!$B$9-M2400)= 8,"8", IF(('1 - Cover page'!$B$9-M2400)= 9,"9", IF(('1 - Cover page'!$B$9-M2400)= 10,"10", IF(('1 - Cover page'!$B$9-M2400)= 11,"11", IF(('1 - Cover page'!$B$9-M2400)= 12,"12", IF(('1 - Cover page'!$B$9-M2400)= 13,"13", IF(('1 - Cover page'!$B$9-M2400)= 14,"14", IF(('1 - Cover page'!$B$9-M2400)= 15,"15",  ""))))))))))))))))</f>
        <v>0</v>
      </c>
      <c r="Z2400" t="str">
        <f>IF(('1 - Cover page'!$B$9-I2400)=0,"0", IF(('1 - Cover page'!$B$9-I2400)= 1,"1", IF(('1 - Cover page'!$B$9-I2400)= 2,"2", IF(('1 - Cover page'!$B$9-I2400)= 3,"3", IF(('1 - Cover page'!$B$9-I2400)= 4,"4", IF(('1 - Cover page'!$B$9-I2400)= 5,"5", IF(('1 - Cover page'!$B$9-I2400)= 6,"6", IF(('1 - Cover page'!$B$9-I2400)= 7,"7", IF(('1 - Cover page'!$B$9-I2400)= 8,"8", IF(('1 - Cover page'!$B$9-I2400)= 9,"9", IF(('1 - Cover page'!$B$9-I2400)= 10,"10", IF(('1 - Cover page'!$B$9-I2400)= 11,"11", IF(('1 - Cover page'!$B$9-I2400)= 12,"12", IF(('1 - Cover page'!$B$9-I2400)= 13,"13", IF(('1 - Cover page'!$B$9-I2400)= 14,"14", IF(('1 - Cover page'!$B$9-I2400)= 15,"15",  ""))))))))))))))))</f>
        <v>0</v>
      </c>
      <c r="AA2400" t="e">
        <f>VLOOKUP(E2400,'Age group'!$A$2:$B$7,2,TRUE)</f>
        <v>#N/A</v>
      </c>
    </row>
    <row r="2401" spans="1:27" ht="12.75" x14ac:dyDescent="0.2">
      <c r="A2401" s="30">
        <v>2398</v>
      </c>
      <c r="B2401" s="31"/>
      <c r="C2401" s="31"/>
      <c r="D2401" s="32"/>
      <c r="E2401" s="104"/>
      <c r="F2401" s="31"/>
      <c r="G2401" s="31"/>
      <c r="H2401" s="33"/>
      <c r="I2401" s="16"/>
      <c r="J2401" s="34"/>
      <c r="K2401" s="34"/>
      <c r="L2401" s="35"/>
      <c r="M2401" s="36"/>
      <c r="N2401" s="37"/>
      <c r="O2401" s="37"/>
      <c r="P2401" s="37"/>
      <c r="Q2401" s="38"/>
      <c r="R2401" s="38"/>
      <c r="S2401" s="37"/>
      <c r="T2401" s="39"/>
      <c r="U2401" s="39"/>
      <c r="V2401" s="40"/>
      <c r="X2401" t="str">
        <f>IF(('1 - Cover page'!$B$9-M2401)&lt;6,"&lt;=5 Days","&gt;5 Days")</f>
        <v>&lt;=5 Days</v>
      </c>
      <c r="Y2401" t="str">
        <f>IF(('1 - Cover page'!$B$9-M2401)=0,"0", IF(('1 - Cover page'!$B$9-M2401)= 1,"1", IF(('1 - Cover page'!$B$9-M2401)= 2,"2", IF(('1 - Cover page'!$B$9-M2401)= 3,"3", IF(('1 - Cover page'!$B$9-M2401)= 4,"4", IF(('1 - Cover page'!$B$9-M2401)= 5,"5", IF(('1 - Cover page'!$B$9-M2401)= 6,"6", IF(('1 - Cover page'!$B$9-M2401)= 7,"7", IF(('1 - Cover page'!$B$9-M2401)= 8,"8", IF(('1 - Cover page'!$B$9-M2401)= 9,"9", IF(('1 - Cover page'!$B$9-M2401)= 10,"10", IF(('1 - Cover page'!$B$9-M2401)= 11,"11", IF(('1 - Cover page'!$B$9-M2401)= 12,"12", IF(('1 - Cover page'!$B$9-M2401)= 13,"13", IF(('1 - Cover page'!$B$9-M2401)= 14,"14", IF(('1 - Cover page'!$B$9-M2401)= 15,"15",  ""))))))))))))))))</f>
        <v>0</v>
      </c>
      <c r="Z2401" t="str">
        <f>IF(('1 - Cover page'!$B$9-I2401)=0,"0", IF(('1 - Cover page'!$B$9-I2401)= 1,"1", IF(('1 - Cover page'!$B$9-I2401)= 2,"2", IF(('1 - Cover page'!$B$9-I2401)= 3,"3", IF(('1 - Cover page'!$B$9-I2401)= 4,"4", IF(('1 - Cover page'!$B$9-I2401)= 5,"5", IF(('1 - Cover page'!$B$9-I2401)= 6,"6", IF(('1 - Cover page'!$B$9-I2401)= 7,"7", IF(('1 - Cover page'!$B$9-I2401)= 8,"8", IF(('1 - Cover page'!$B$9-I2401)= 9,"9", IF(('1 - Cover page'!$B$9-I2401)= 10,"10", IF(('1 - Cover page'!$B$9-I2401)= 11,"11", IF(('1 - Cover page'!$B$9-I2401)= 12,"12", IF(('1 - Cover page'!$B$9-I2401)= 13,"13", IF(('1 - Cover page'!$B$9-I2401)= 14,"14", IF(('1 - Cover page'!$B$9-I2401)= 15,"15",  ""))))))))))))))))</f>
        <v>0</v>
      </c>
      <c r="AA2401" t="e">
        <f>VLOOKUP(E2401,'Age group'!$A$2:$B$7,2,TRUE)</f>
        <v>#N/A</v>
      </c>
    </row>
    <row r="2402" spans="1:27" ht="12.75" x14ac:dyDescent="0.2">
      <c r="A2402" s="30">
        <v>2399</v>
      </c>
      <c r="B2402" s="31"/>
      <c r="C2402" s="31"/>
      <c r="D2402" s="32"/>
      <c r="E2402" s="104"/>
      <c r="F2402" s="31"/>
      <c r="G2402" s="31"/>
      <c r="H2402" s="33"/>
      <c r="I2402" s="16"/>
      <c r="J2402" s="34"/>
      <c r="K2402" s="34"/>
      <c r="L2402" s="35"/>
      <c r="M2402" s="36"/>
      <c r="N2402" s="37"/>
      <c r="O2402" s="37"/>
      <c r="P2402" s="37"/>
      <c r="Q2402" s="38"/>
      <c r="R2402" s="38"/>
      <c r="S2402" s="37"/>
      <c r="T2402" s="39"/>
      <c r="U2402" s="39"/>
      <c r="V2402" s="40"/>
      <c r="X2402" t="str">
        <f>IF(('1 - Cover page'!$B$9-M2402)&lt;6,"&lt;=5 Days","&gt;5 Days")</f>
        <v>&lt;=5 Days</v>
      </c>
      <c r="Y2402" t="str">
        <f>IF(('1 - Cover page'!$B$9-M2402)=0,"0", IF(('1 - Cover page'!$B$9-M2402)= 1,"1", IF(('1 - Cover page'!$B$9-M2402)= 2,"2", IF(('1 - Cover page'!$B$9-M2402)= 3,"3", IF(('1 - Cover page'!$B$9-M2402)= 4,"4", IF(('1 - Cover page'!$B$9-M2402)= 5,"5", IF(('1 - Cover page'!$B$9-M2402)= 6,"6", IF(('1 - Cover page'!$B$9-M2402)= 7,"7", IF(('1 - Cover page'!$B$9-M2402)= 8,"8", IF(('1 - Cover page'!$B$9-M2402)= 9,"9", IF(('1 - Cover page'!$B$9-M2402)= 10,"10", IF(('1 - Cover page'!$B$9-M2402)= 11,"11", IF(('1 - Cover page'!$B$9-M2402)= 12,"12", IF(('1 - Cover page'!$B$9-M2402)= 13,"13", IF(('1 - Cover page'!$B$9-M2402)= 14,"14", IF(('1 - Cover page'!$B$9-M2402)= 15,"15",  ""))))))))))))))))</f>
        <v>0</v>
      </c>
      <c r="Z2402" t="str">
        <f>IF(('1 - Cover page'!$B$9-I2402)=0,"0", IF(('1 - Cover page'!$B$9-I2402)= 1,"1", IF(('1 - Cover page'!$B$9-I2402)= 2,"2", IF(('1 - Cover page'!$B$9-I2402)= 3,"3", IF(('1 - Cover page'!$B$9-I2402)= 4,"4", IF(('1 - Cover page'!$B$9-I2402)= 5,"5", IF(('1 - Cover page'!$B$9-I2402)= 6,"6", IF(('1 - Cover page'!$B$9-I2402)= 7,"7", IF(('1 - Cover page'!$B$9-I2402)= 8,"8", IF(('1 - Cover page'!$B$9-I2402)= 9,"9", IF(('1 - Cover page'!$B$9-I2402)= 10,"10", IF(('1 - Cover page'!$B$9-I2402)= 11,"11", IF(('1 - Cover page'!$B$9-I2402)= 12,"12", IF(('1 - Cover page'!$B$9-I2402)= 13,"13", IF(('1 - Cover page'!$B$9-I2402)= 14,"14", IF(('1 - Cover page'!$B$9-I2402)= 15,"15",  ""))))))))))))))))</f>
        <v>0</v>
      </c>
      <c r="AA2402" t="e">
        <f>VLOOKUP(E2402,'Age group'!$A$2:$B$7,2,TRUE)</f>
        <v>#N/A</v>
      </c>
    </row>
    <row r="2403" spans="1:27" ht="12.75" x14ac:dyDescent="0.2">
      <c r="A2403" s="30">
        <v>2400</v>
      </c>
      <c r="B2403" s="31"/>
      <c r="C2403" s="31"/>
      <c r="D2403" s="32"/>
      <c r="E2403" s="104"/>
      <c r="F2403" s="31"/>
      <c r="G2403" s="31"/>
      <c r="H2403" s="33"/>
      <c r="I2403" s="16"/>
      <c r="J2403" s="34"/>
      <c r="K2403" s="34"/>
      <c r="L2403" s="35"/>
      <c r="M2403" s="36"/>
      <c r="N2403" s="37"/>
      <c r="O2403" s="37"/>
      <c r="P2403" s="37"/>
      <c r="Q2403" s="38"/>
      <c r="R2403" s="38"/>
      <c r="S2403" s="37"/>
      <c r="T2403" s="39"/>
      <c r="U2403" s="39"/>
      <c r="V2403" s="40"/>
      <c r="X2403" t="str">
        <f>IF(('1 - Cover page'!$B$9-M2403)&lt;6,"&lt;=5 Days","&gt;5 Days")</f>
        <v>&lt;=5 Days</v>
      </c>
      <c r="Y2403" t="str">
        <f>IF(('1 - Cover page'!$B$9-M2403)=0,"0", IF(('1 - Cover page'!$B$9-M2403)= 1,"1", IF(('1 - Cover page'!$B$9-M2403)= 2,"2", IF(('1 - Cover page'!$B$9-M2403)= 3,"3", IF(('1 - Cover page'!$B$9-M2403)= 4,"4", IF(('1 - Cover page'!$B$9-M2403)= 5,"5", IF(('1 - Cover page'!$B$9-M2403)= 6,"6", IF(('1 - Cover page'!$B$9-M2403)= 7,"7", IF(('1 - Cover page'!$B$9-M2403)= 8,"8", IF(('1 - Cover page'!$B$9-M2403)= 9,"9", IF(('1 - Cover page'!$B$9-M2403)= 10,"10", IF(('1 - Cover page'!$B$9-M2403)= 11,"11", IF(('1 - Cover page'!$B$9-M2403)= 12,"12", IF(('1 - Cover page'!$B$9-M2403)= 13,"13", IF(('1 - Cover page'!$B$9-M2403)= 14,"14", IF(('1 - Cover page'!$B$9-M2403)= 15,"15",  ""))))))))))))))))</f>
        <v>0</v>
      </c>
      <c r="Z2403" t="str">
        <f>IF(('1 - Cover page'!$B$9-I2403)=0,"0", IF(('1 - Cover page'!$B$9-I2403)= 1,"1", IF(('1 - Cover page'!$B$9-I2403)= 2,"2", IF(('1 - Cover page'!$B$9-I2403)= 3,"3", IF(('1 - Cover page'!$B$9-I2403)= 4,"4", IF(('1 - Cover page'!$B$9-I2403)= 5,"5", IF(('1 - Cover page'!$B$9-I2403)= 6,"6", IF(('1 - Cover page'!$B$9-I2403)= 7,"7", IF(('1 - Cover page'!$B$9-I2403)= 8,"8", IF(('1 - Cover page'!$B$9-I2403)= 9,"9", IF(('1 - Cover page'!$B$9-I2403)= 10,"10", IF(('1 - Cover page'!$B$9-I2403)= 11,"11", IF(('1 - Cover page'!$B$9-I2403)= 12,"12", IF(('1 - Cover page'!$B$9-I2403)= 13,"13", IF(('1 - Cover page'!$B$9-I2403)= 14,"14", IF(('1 - Cover page'!$B$9-I2403)= 15,"15",  ""))))))))))))))))</f>
        <v>0</v>
      </c>
      <c r="AA2403" t="e">
        <f>VLOOKUP(E2403,'Age group'!$A$2:$B$7,2,TRUE)</f>
        <v>#N/A</v>
      </c>
    </row>
    <row r="2404" spans="1:27" ht="12.75" x14ac:dyDescent="0.2">
      <c r="A2404" s="30">
        <v>2401</v>
      </c>
      <c r="B2404" s="31"/>
      <c r="C2404" s="31"/>
      <c r="D2404" s="32"/>
      <c r="E2404" s="104"/>
      <c r="F2404" s="31"/>
      <c r="G2404" s="31"/>
      <c r="H2404" s="33"/>
      <c r="I2404" s="16"/>
      <c r="J2404" s="34"/>
      <c r="K2404" s="34"/>
      <c r="L2404" s="35"/>
      <c r="M2404" s="36"/>
      <c r="N2404" s="37"/>
      <c r="O2404" s="37"/>
      <c r="P2404" s="37"/>
      <c r="Q2404" s="38"/>
      <c r="R2404" s="38"/>
      <c r="S2404" s="37"/>
      <c r="T2404" s="39"/>
      <c r="U2404" s="39"/>
      <c r="V2404" s="40"/>
      <c r="X2404" t="str">
        <f>IF(('1 - Cover page'!$B$9-M2404)&lt;6,"&lt;=5 Days","&gt;5 Days")</f>
        <v>&lt;=5 Days</v>
      </c>
      <c r="Y2404" t="str">
        <f>IF(('1 - Cover page'!$B$9-M2404)=0,"0", IF(('1 - Cover page'!$B$9-M2404)= 1,"1", IF(('1 - Cover page'!$B$9-M2404)= 2,"2", IF(('1 - Cover page'!$B$9-M2404)= 3,"3", IF(('1 - Cover page'!$B$9-M2404)= 4,"4", IF(('1 - Cover page'!$B$9-M2404)= 5,"5", IF(('1 - Cover page'!$B$9-M2404)= 6,"6", IF(('1 - Cover page'!$B$9-M2404)= 7,"7", IF(('1 - Cover page'!$B$9-M2404)= 8,"8", IF(('1 - Cover page'!$B$9-M2404)= 9,"9", IF(('1 - Cover page'!$B$9-M2404)= 10,"10", IF(('1 - Cover page'!$B$9-M2404)= 11,"11", IF(('1 - Cover page'!$B$9-M2404)= 12,"12", IF(('1 - Cover page'!$B$9-M2404)= 13,"13", IF(('1 - Cover page'!$B$9-M2404)= 14,"14", IF(('1 - Cover page'!$B$9-M2404)= 15,"15",  ""))))))))))))))))</f>
        <v>0</v>
      </c>
      <c r="Z2404" t="str">
        <f>IF(('1 - Cover page'!$B$9-I2404)=0,"0", IF(('1 - Cover page'!$B$9-I2404)= 1,"1", IF(('1 - Cover page'!$B$9-I2404)= 2,"2", IF(('1 - Cover page'!$B$9-I2404)= 3,"3", IF(('1 - Cover page'!$B$9-I2404)= 4,"4", IF(('1 - Cover page'!$B$9-I2404)= 5,"5", IF(('1 - Cover page'!$B$9-I2404)= 6,"6", IF(('1 - Cover page'!$B$9-I2404)= 7,"7", IF(('1 - Cover page'!$B$9-I2404)= 8,"8", IF(('1 - Cover page'!$B$9-I2404)= 9,"9", IF(('1 - Cover page'!$B$9-I2404)= 10,"10", IF(('1 - Cover page'!$B$9-I2404)= 11,"11", IF(('1 - Cover page'!$B$9-I2404)= 12,"12", IF(('1 - Cover page'!$B$9-I2404)= 13,"13", IF(('1 - Cover page'!$B$9-I2404)= 14,"14", IF(('1 - Cover page'!$B$9-I2404)= 15,"15",  ""))))))))))))))))</f>
        <v>0</v>
      </c>
      <c r="AA2404" t="e">
        <f>VLOOKUP(E2404,'Age group'!$A$2:$B$7,2,TRUE)</f>
        <v>#N/A</v>
      </c>
    </row>
    <row r="2405" spans="1:27" ht="12.75" x14ac:dyDescent="0.2">
      <c r="A2405" s="30">
        <v>2402</v>
      </c>
      <c r="B2405" s="31"/>
      <c r="C2405" s="31"/>
      <c r="D2405" s="32"/>
      <c r="E2405" s="104"/>
      <c r="F2405" s="31"/>
      <c r="G2405" s="31"/>
      <c r="H2405" s="33"/>
      <c r="I2405" s="16"/>
      <c r="J2405" s="34"/>
      <c r="K2405" s="34"/>
      <c r="L2405" s="35"/>
      <c r="M2405" s="36"/>
      <c r="N2405" s="37"/>
      <c r="O2405" s="37"/>
      <c r="P2405" s="37"/>
      <c r="Q2405" s="38"/>
      <c r="R2405" s="38"/>
      <c r="S2405" s="37"/>
      <c r="T2405" s="39"/>
      <c r="U2405" s="39"/>
      <c r="V2405" s="40"/>
      <c r="X2405" t="str">
        <f>IF(('1 - Cover page'!$B$9-M2405)&lt;6,"&lt;=5 Days","&gt;5 Days")</f>
        <v>&lt;=5 Days</v>
      </c>
      <c r="Y2405" t="str">
        <f>IF(('1 - Cover page'!$B$9-M2405)=0,"0", IF(('1 - Cover page'!$B$9-M2405)= 1,"1", IF(('1 - Cover page'!$B$9-M2405)= 2,"2", IF(('1 - Cover page'!$B$9-M2405)= 3,"3", IF(('1 - Cover page'!$B$9-M2405)= 4,"4", IF(('1 - Cover page'!$B$9-M2405)= 5,"5", IF(('1 - Cover page'!$B$9-M2405)= 6,"6", IF(('1 - Cover page'!$B$9-M2405)= 7,"7", IF(('1 - Cover page'!$B$9-M2405)= 8,"8", IF(('1 - Cover page'!$B$9-M2405)= 9,"9", IF(('1 - Cover page'!$B$9-M2405)= 10,"10", IF(('1 - Cover page'!$B$9-M2405)= 11,"11", IF(('1 - Cover page'!$B$9-M2405)= 12,"12", IF(('1 - Cover page'!$B$9-M2405)= 13,"13", IF(('1 - Cover page'!$B$9-M2405)= 14,"14", IF(('1 - Cover page'!$B$9-M2405)= 15,"15",  ""))))))))))))))))</f>
        <v>0</v>
      </c>
      <c r="Z2405" t="str">
        <f>IF(('1 - Cover page'!$B$9-I2405)=0,"0", IF(('1 - Cover page'!$B$9-I2405)= 1,"1", IF(('1 - Cover page'!$B$9-I2405)= 2,"2", IF(('1 - Cover page'!$B$9-I2405)= 3,"3", IF(('1 - Cover page'!$B$9-I2405)= 4,"4", IF(('1 - Cover page'!$B$9-I2405)= 5,"5", IF(('1 - Cover page'!$B$9-I2405)= 6,"6", IF(('1 - Cover page'!$B$9-I2405)= 7,"7", IF(('1 - Cover page'!$B$9-I2405)= 8,"8", IF(('1 - Cover page'!$B$9-I2405)= 9,"9", IF(('1 - Cover page'!$B$9-I2405)= 10,"10", IF(('1 - Cover page'!$B$9-I2405)= 11,"11", IF(('1 - Cover page'!$B$9-I2405)= 12,"12", IF(('1 - Cover page'!$B$9-I2405)= 13,"13", IF(('1 - Cover page'!$B$9-I2405)= 14,"14", IF(('1 - Cover page'!$B$9-I2405)= 15,"15",  ""))))))))))))))))</f>
        <v>0</v>
      </c>
      <c r="AA2405" t="e">
        <f>VLOOKUP(E2405,'Age group'!$A$2:$B$7,2,TRUE)</f>
        <v>#N/A</v>
      </c>
    </row>
    <row r="2406" spans="1:27" ht="12.75" x14ac:dyDescent="0.2">
      <c r="A2406" s="30">
        <v>2403</v>
      </c>
      <c r="B2406" s="31"/>
      <c r="C2406" s="31"/>
      <c r="D2406" s="32"/>
      <c r="E2406" s="104"/>
      <c r="F2406" s="31"/>
      <c r="G2406" s="31"/>
      <c r="H2406" s="33"/>
      <c r="I2406" s="16"/>
      <c r="J2406" s="34"/>
      <c r="K2406" s="34"/>
      <c r="L2406" s="35"/>
      <c r="M2406" s="36"/>
      <c r="N2406" s="37"/>
      <c r="O2406" s="37"/>
      <c r="P2406" s="37"/>
      <c r="Q2406" s="38"/>
      <c r="R2406" s="38"/>
      <c r="S2406" s="37"/>
      <c r="T2406" s="39"/>
      <c r="U2406" s="39"/>
      <c r="V2406" s="40"/>
      <c r="X2406" t="str">
        <f>IF(('1 - Cover page'!$B$9-M2406)&lt;6,"&lt;=5 Days","&gt;5 Days")</f>
        <v>&lt;=5 Days</v>
      </c>
      <c r="Y2406" t="str">
        <f>IF(('1 - Cover page'!$B$9-M2406)=0,"0", IF(('1 - Cover page'!$B$9-M2406)= 1,"1", IF(('1 - Cover page'!$B$9-M2406)= 2,"2", IF(('1 - Cover page'!$B$9-M2406)= 3,"3", IF(('1 - Cover page'!$B$9-M2406)= 4,"4", IF(('1 - Cover page'!$B$9-M2406)= 5,"5", IF(('1 - Cover page'!$B$9-M2406)= 6,"6", IF(('1 - Cover page'!$B$9-M2406)= 7,"7", IF(('1 - Cover page'!$B$9-M2406)= 8,"8", IF(('1 - Cover page'!$B$9-M2406)= 9,"9", IF(('1 - Cover page'!$B$9-M2406)= 10,"10", IF(('1 - Cover page'!$B$9-M2406)= 11,"11", IF(('1 - Cover page'!$B$9-M2406)= 12,"12", IF(('1 - Cover page'!$B$9-M2406)= 13,"13", IF(('1 - Cover page'!$B$9-M2406)= 14,"14", IF(('1 - Cover page'!$B$9-M2406)= 15,"15",  ""))))))))))))))))</f>
        <v>0</v>
      </c>
      <c r="Z2406" t="str">
        <f>IF(('1 - Cover page'!$B$9-I2406)=0,"0", IF(('1 - Cover page'!$B$9-I2406)= 1,"1", IF(('1 - Cover page'!$B$9-I2406)= 2,"2", IF(('1 - Cover page'!$B$9-I2406)= 3,"3", IF(('1 - Cover page'!$B$9-I2406)= 4,"4", IF(('1 - Cover page'!$B$9-I2406)= 5,"5", IF(('1 - Cover page'!$B$9-I2406)= 6,"6", IF(('1 - Cover page'!$B$9-I2406)= 7,"7", IF(('1 - Cover page'!$B$9-I2406)= 8,"8", IF(('1 - Cover page'!$B$9-I2406)= 9,"9", IF(('1 - Cover page'!$B$9-I2406)= 10,"10", IF(('1 - Cover page'!$B$9-I2406)= 11,"11", IF(('1 - Cover page'!$B$9-I2406)= 12,"12", IF(('1 - Cover page'!$B$9-I2406)= 13,"13", IF(('1 - Cover page'!$B$9-I2406)= 14,"14", IF(('1 - Cover page'!$B$9-I2406)= 15,"15",  ""))))))))))))))))</f>
        <v>0</v>
      </c>
      <c r="AA2406" t="e">
        <f>VLOOKUP(E2406,'Age group'!$A$2:$B$7,2,TRUE)</f>
        <v>#N/A</v>
      </c>
    </row>
    <row r="2407" spans="1:27" ht="12.75" x14ac:dyDescent="0.2">
      <c r="A2407" s="30">
        <v>2404</v>
      </c>
      <c r="B2407" s="31"/>
      <c r="C2407" s="31"/>
      <c r="D2407" s="32"/>
      <c r="E2407" s="104"/>
      <c r="F2407" s="31"/>
      <c r="G2407" s="31"/>
      <c r="H2407" s="33"/>
      <c r="I2407" s="16"/>
      <c r="J2407" s="34"/>
      <c r="K2407" s="34"/>
      <c r="L2407" s="35"/>
      <c r="M2407" s="36"/>
      <c r="N2407" s="37"/>
      <c r="O2407" s="37"/>
      <c r="P2407" s="37"/>
      <c r="Q2407" s="38"/>
      <c r="R2407" s="38"/>
      <c r="S2407" s="37"/>
      <c r="T2407" s="39"/>
      <c r="U2407" s="39"/>
      <c r="V2407" s="40"/>
      <c r="X2407" t="str">
        <f>IF(('1 - Cover page'!$B$9-M2407)&lt;6,"&lt;=5 Days","&gt;5 Days")</f>
        <v>&lt;=5 Days</v>
      </c>
      <c r="Y2407" t="str">
        <f>IF(('1 - Cover page'!$B$9-M2407)=0,"0", IF(('1 - Cover page'!$B$9-M2407)= 1,"1", IF(('1 - Cover page'!$B$9-M2407)= 2,"2", IF(('1 - Cover page'!$B$9-M2407)= 3,"3", IF(('1 - Cover page'!$B$9-M2407)= 4,"4", IF(('1 - Cover page'!$B$9-M2407)= 5,"5", IF(('1 - Cover page'!$B$9-M2407)= 6,"6", IF(('1 - Cover page'!$B$9-M2407)= 7,"7", IF(('1 - Cover page'!$B$9-M2407)= 8,"8", IF(('1 - Cover page'!$B$9-M2407)= 9,"9", IF(('1 - Cover page'!$B$9-M2407)= 10,"10", IF(('1 - Cover page'!$B$9-M2407)= 11,"11", IF(('1 - Cover page'!$B$9-M2407)= 12,"12", IF(('1 - Cover page'!$B$9-M2407)= 13,"13", IF(('1 - Cover page'!$B$9-M2407)= 14,"14", IF(('1 - Cover page'!$B$9-M2407)= 15,"15",  ""))))))))))))))))</f>
        <v>0</v>
      </c>
      <c r="Z2407" t="str">
        <f>IF(('1 - Cover page'!$B$9-I2407)=0,"0", IF(('1 - Cover page'!$B$9-I2407)= 1,"1", IF(('1 - Cover page'!$B$9-I2407)= 2,"2", IF(('1 - Cover page'!$B$9-I2407)= 3,"3", IF(('1 - Cover page'!$B$9-I2407)= 4,"4", IF(('1 - Cover page'!$B$9-I2407)= 5,"5", IF(('1 - Cover page'!$B$9-I2407)= 6,"6", IF(('1 - Cover page'!$B$9-I2407)= 7,"7", IF(('1 - Cover page'!$B$9-I2407)= 8,"8", IF(('1 - Cover page'!$B$9-I2407)= 9,"9", IF(('1 - Cover page'!$B$9-I2407)= 10,"10", IF(('1 - Cover page'!$B$9-I2407)= 11,"11", IF(('1 - Cover page'!$B$9-I2407)= 12,"12", IF(('1 - Cover page'!$B$9-I2407)= 13,"13", IF(('1 - Cover page'!$B$9-I2407)= 14,"14", IF(('1 - Cover page'!$B$9-I2407)= 15,"15",  ""))))))))))))))))</f>
        <v>0</v>
      </c>
      <c r="AA2407" t="e">
        <f>VLOOKUP(E2407,'Age group'!$A$2:$B$7,2,TRUE)</f>
        <v>#N/A</v>
      </c>
    </row>
    <row r="2408" spans="1:27" ht="12.75" x14ac:dyDescent="0.2">
      <c r="A2408" s="30">
        <v>2405</v>
      </c>
      <c r="B2408" s="31"/>
      <c r="C2408" s="31"/>
      <c r="D2408" s="32"/>
      <c r="E2408" s="104"/>
      <c r="F2408" s="31"/>
      <c r="G2408" s="31"/>
      <c r="H2408" s="33"/>
      <c r="I2408" s="16"/>
      <c r="J2408" s="34"/>
      <c r="K2408" s="34"/>
      <c r="L2408" s="35"/>
      <c r="M2408" s="36"/>
      <c r="N2408" s="37"/>
      <c r="O2408" s="37"/>
      <c r="P2408" s="37"/>
      <c r="Q2408" s="38"/>
      <c r="R2408" s="38"/>
      <c r="S2408" s="37"/>
      <c r="T2408" s="39"/>
      <c r="U2408" s="39"/>
      <c r="V2408" s="40"/>
      <c r="X2408" t="str">
        <f>IF(('1 - Cover page'!$B$9-M2408)&lt;6,"&lt;=5 Days","&gt;5 Days")</f>
        <v>&lt;=5 Days</v>
      </c>
      <c r="Y2408" t="str">
        <f>IF(('1 - Cover page'!$B$9-M2408)=0,"0", IF(('1 - Cover page'!$B$9-M2408)= 1,"1", IF(('1 - Cover page'!$B$9-M2408)= 2,"2", IF(('1 - Cover page'!$B$9-M2408)= 3,"3", IF(('1 - Cover page'!$B$9-M2408)= 4,"4", IF(('1 - Cover page'!$B$9-M2408)= 5,"5", IF(('1 - Cover page'!$B$9-M2408)= 6,"6", IF(('1 - Cover page'!$B$9-M2408)= 7,"7", IF(('1 - Cover page'!$B$9-M2408)= 8,"8", IF(('1 - Cover page'!$B$9-M2408)= 9,"9", IF(('1 - Cover page'!$B$9-M2408)= 10,"10", IF(('1 - Cover page'!$B$9-M2408)= 11,"11", IF(('1 - Cover page'!$B$9-M2408)= 12,"12", IF(('1 - Cover page'!$B$9-M2408)= 13,"13", IF(('1 - Cover page'!$B$9-M2408)= 14,"14", IF(('1 - Cover page'!$B$9-M2408)= 15,"15",  ""))))))))))))))))</f>
        <v>0</v>
      </c>
      <c r="Z2408" t="str">
        <f>IF(('1 - Cover page'!$B$9-I2408)=0,"0", IF(('1 - Cover page'!$B$9-I2408)= 1,"1", IF(('1 - Cover page'!$B$9-I2408)= 2,"2", IF(('1 - Cover page'!$B$9-I2408)= 3,"3", IF(('1 - Cover page'!$B$9-I2408)= 4,"4", IF(('1 - Cover page'!$B$9-I2408)= 5,"5", IF(('1 - Cover page'!$B$9-I2408)= 6,"6", IF(('1 - Cover page'!$B$9-I2408)= 7,"7", IF(('1 - Cover page'!$B$9-I2408)= 8,"8", IF(('1 - Cover page'!$B$9-I2408)= 9,"9", IF(('1 - Cover page'!$B$9-I2408)= 10,"10", IF(('1 - Cover page'!$B$9-I2408)= 11,"11", IF(('1 - Cover page'!$B$9-I2408)= 12,"12", IF(('1 - Cover page'!$B$9-I2408)= 13,"13", IF(('1 - Cover page'!$B$9-I2408)= 14,"14", IF(('1 - Cover page'!$B$9-I2408)= 15,"15",  ""))))))))))))))))</f>
        <v>0</v>
      </c>
      <c r="AA2408" t="e">
        <f>VLOOKUP(E2408,'Age group'!$A$2:$B$7,2,TRUE)</f>
        <v>#N/A</v>
      </c>
    </row>
    <row r="2409" spans="1:27" ht="12.75" x14ac:dyDescent="0.2">
      <c r="A2409" s="30">
        <v>2406</v>
      </c>
      <c r="B2409" s="31"/>
      <c r="C2409" s="31"/>
      <c r="D2409" s="32"/>
      <c r="E2409" s="104"/>
      <c r="F2409" s="31"/>
      <c r="G2409" s="31"/>
      <c r="H2409" s="33"/>
      <c r="I2409" s="16"/>
      <c r="J2409" s="34"/>
      <c r="K2409" s="34"/>
      <c r="L2409" s="35"/>
      <c r="M2409" s="36"/>
      <c r="N2409" s="37"/>
      <c r="O2409" s="37"/>
      <c r="P2409" s="37"/>
      <c r="Q2409" s="38"/>
      <c r="R2409" s="38"/>
      <c r="S2409" s="37"/>
      <c r="T2409" s="39"/>
      <c r="U2409" s="39"/>
      <c r="V2409" s="40"/>
      <c r="X2409" t="str">
        <f>IF(('1 - Cover page'!$B$9-M2409)&lt;6,"&lt;=5 Days","&gt;5 Days")</f>
        <v>&lt;=5 Days</v>
      </c>
      <c r="Y2409" t="str">
        <f>IF(('1 - Cover page'!$B$9-M2409)=0,"0", IF(('1 - Cover page'!$B$9-M2409)= 1,"1", IF(('1 - Cover page'!$B$9-M2409)= 2,"2", IF(('1 - Cover page'!$B$9-M2409)= 3,"3", IF(('1 - Cover page'!$B$9-M2409)= 4,"4", IF(('1 - Cover page'!$B$9-M2409)= 5,"5", IF(('1 - Cover page'!$B$9-M2409)= 6,"6", IF(('1 - Cover page'!$B$9-M2409)= 7,"7", IF(('1 - Cover page'!$B$9-M2409)= 8,"8", IF(('1 - Cover page'!$B$9-M2409)= 9,"9", IF(('1 - Cover page'!$B$9-M2409)= 10,"10", IF(('1 - Cover page'!$B$9-M2409)= 11,"11", IF(('1 - Cover page'!$B$9-M2409)= 12,"12", IF(('1 - Cover page'!$B$9-M2409)= 13,"13", IF(('1 - Cover page'!$B$9-M2409)= 14,"14", IF(('1 - Cover page'!$B$9-M2409)= 15,"15",  ""))))))))))))))))</f>
        <v>0</v>
      </c>
      <c r="Z2409" t="str">
        <f>IF(('1 - Cover page'!$B$9-I2409)=0,"0", IF(('1 - Cover page'!$B$9-I2409)= 1,"1", IF(('1 - Cover page'!$B$9-I2409)= 2,"2", IF(('1 - Cover page'!$B$9-I2409)= 3,"3", IF(('1 - Cover page'!$B$9-I2409)= 4,"4", IF(('1 - Cover page'!$B$9-I2409)= 5,"5", IF(('1 - Cover page'!$B$9-I2409)= 6,"6", IF(('1 - Cover page'!$B$9-I2409)= 7,"7", IF(('1 - Cover page'!$B$9-I2409)= 8,"8", IF(('1 - Cover page'!$B$9-I2409)= 9,"9", IF(('1 - Cover page'!$B$9-I2409)= 10,"10", IF(('1 - Cover page'!$B$9-I2409)= 11,"11", IF(('1 - Cover page'!$B$9-I2409)= 12,"12", IF(('1 - Cover page'!$B$9-I2409)= 13,"13", IF(('1 - Cover page'!$B$9-I2409)= 14,"14", IF(('1 - Cover page'!$B$9-I2409)= 15,"15",  ""))))))))))))))))</f>
        <v>0</v>
      </c>
      <c r="AA2409" t="e">
        <f>VLOOKUP(E2409,'Age group'!$A$2:$B$7,2,TRUE)</f>
        <v>#N/A</v>
      </c>
    </row>
    <row r="2410" spans="1:27" ht="12.75" x14ac:dyDescent="0.2">
      <c r="A2410" s="30">
        <v>2407</v>
      </c>
      <c r="B2410" s="31"/>
      <c r="C2410" s="31"/>
      <c r="D2410" s="32"/>
      <c r="E2410" s="104"/>
      <c r="F2410" s="31"/>
      <c r="G2410" s="31"/>
      <c r="H2410" s="33"/>
      <c r="I2410" s="16"/>
      <c r="J2410" s="34"/>
      <c r="K2410" s="34"/>
      <c r="L2410" s="35"/>
      <c r="M2410" s="36"/>
      <c r="N2410" s="37"/>
      <c r="O2410" s="37"/>
      <c r="P2410" s="37"/>
      <c r="Q2410" s="38"/>
      <c r="R2410" s="38"/>
      <c r="S2410" s="37"/>
      <c r="T2410" s="39"/>
      <c r="U2410" s="39"/>
      <c r="V2410" s="40"/>
      <c r="X2410" t="str">
        <f>IF(('1 - Cover page'!$B$9-M2410)&lt;6,"&lt;=5 Days","&gt;5 Days")</f>
        <v>&lt;=5 Days</v>
      </c>
      <c r="Y2410" t="str">
        <f>IF(('1 - Cover page'!$B$9-M2410)=0,"0", IF(('1 - Cover page'!$B$9-M2410)= 1,"1", IF(('1 - Cover page'!$B$9-M2410)= 2,"2", IF(('1 - Cover page'!$B$9-M2410)= 3,"3", IF(('1 - Cover page'!$B$9-M2410)= 4,"4", IF(('1 - Cover page'!$B$9-M2410)= 5,"5", IF(('1 - Cover page'!$B$9-M2410)= 6,"6", IF(('1 - Cover page'!$B$9-M2410)= 7,"7", IF(('1 - Cover page'!$B$9-M2410)= 8,"8", IF(('1 - Cover page'!$B$9-M2410)= 9,"9", IF(('1 - Cover page'!$B$9-M2410)= 10,"10", IF(('1 - Cover page'!$B$9-M2410)= 11,"11", IF(('1 - Cover page'!$B$9-M2410)= 12,"12", IF(('1 - Cover page'!$B$9-M2410)= 13,"13", IF(('1 - Cover page'!$B$9-M2410)= 14,"14", IF(('1 - Cover page'!$B$9-M2410)= 15,"15",  ""))))))))))))))))</f>
        <v>0</v>
      </c>
      <c r="Z2410" t="str">
        <f>IF(('1 - Cover page'!$B$9-I2410)=0,"0", IF(('1 - Cover page'!$B$9-I2410)= 1,"1", IF(('1 - Cover page'!$B$9-I2410)= 2,"2", IF(('1 - Cover page'!$B$9-I2410)= 3,"3", IF(('1 - Cover page'!$B$9-I2410)= 4,"4", IF(('1 - Cover page'!$B$9-I2410)= 5,"5", IF(('1 - Cover page'!$B$9-I2410)= 6,"6", IF(('1 - Cover page'!$B$9-I2410)= 7,"7", IF(('1 - Cover page'!$B$9-I2410)= 8,"8", IF(('1 - Cover page'!$B$9-I2410)= 9,"9", IF(('1 - Cover page'!$B$9-I2410)= 10,"10", IF(('1 - Cover page'!$B$9-I2410)= 11,"11", IF(('1 - Cover page'!$B$9-I2410)= 12,"12", IF(('1 - Cover page'!$B$9-I2410)= 13,"13", IF(('1 - Cover page'!$B$9-I2410)= 14,"14", IF(('1 - Cover page'!$B$9-I2410)= 15,"15",  ""))))))))))))))))</f>
        <v>0</v>
      </c>
      <c r="AA2410" t="e">
        <f>VLOOKUP(E2410,'Age group'!$A$2:$B$7,2,TRUE)</f>
        <v>#N/A</v>
      </c>
    </row>
    <row r="2411" spans="1:27" ht="12.75" x14ac:dyDescent="0.2">
      <c r="A2411" s="30">
        <v>2408</v>
      </c>
      <c r="B2411" s="31"/>
      <c r="C2411" s="31"/>
      <c r="D2411" s="32"/>
      <c r="E2411" s="104"/>
      <c r="F2411" s="31"/>
      <c r="G2411" s="31"/>
      <c r="H2411" s="33"/>
      <c r="I2411" s="16"/>
      <c r="J2411" s="34"/>
      <c r="K2411" s="34"/>
      <c r="L2411" s="35"/>
      <c r="M2411" s="36"/>
      <c r="N2411" s="37"/>
      <c r="O2411" s="37"/>
      <c r="P2411" s="37"/>
      <c r="Q2411" s="38"/>
      <c r="R2411" s="38"/>
      <c r="S2411" s="37"/>
      <c r="T2411" s="39"/>
      <c r="U2411" s="39"/>
      <c r="V2411" s="40"/>
      <c r="X2411" t="str">
        <f>IF(('1 - Cover page'!$B$9-M2411)&lt;6,"&lt;=5 Days","&gt;5 Days")</f>
        <v>&lt;=5 Days</v>
      </c>
      <c r="Y2411" t="str">
        <f>IF(('1 - Cover page'!$B$9-M2411)=0,"0", IF(('1 - Cover page'!$B$9-M2411)= 1,"1", IF(('1 - Cover page'!$B$9-M2411)= 2,"2", IF(('1 - Cover page'!$B$9-M2411)= 3,"3", IF(('1 - Cover page'!$B$9-M2411)= 4,"4", IF(('1 - Cover page'!$B$9-M2411)= 5,"5", IF(('1 - Cover page'!$B$9-M2411)= 6,"6", IF(('1 - Cover page'!$B$9-M2411)= 7,"7", IF(('1 - Cover page'!$B$9-M2411)= 8,"8", IF(('1 - Cover page'!$B$9-M2411)= 9,"9", IF(('1 - Cover page'!$B$9-M2411)= 10,"10", IF(('1 - Cover page'!$B$9-M2411)= 11,"11", IF(('1 - Cover page'!$B$9-M2411)= 12,"12", IF(('1 - Cover page'!$B$9-M2411)= 13,"13", IF(('1 - Cover page'!$B$9-M2411)= 14,"14", IF(('1 - Cover page'!$B$9-M2411)= 15,"15",  ""))))))))))))))))</f>
        <v>0</v>
      </c>
      <c r="Z2411" t="str">
        <f>IF(('1 - Cover page'!$B$9-I2411)=0,"0", IF(('1 - Cover page'!$B$9-I2411)= 1,"1", IF(('1 - Cover page'!$B$9-I2411)= 2,"2", IF(('1 - Cover page'!$B$9-I2411)= 3,"3", IF(('1 - Cover page'!$B$9-I2411)= 4,"4", IF(('1 - Cover page'!$B$9-I2411)= 5,"5", IF(('1 - Cover page'!$B$9-I2411)= 6,"6", IF(('1 - Cover page'!$B$9-I2411)= 7,"7", IF(('1 - Cover page'!$B$9-I2411)= 8,"8", IF(('1 - Cover page'!$B$9-I2411)= 9,"9", IF(('1 - Cover page'!$B$9-I2411)= 10,"10", IF(('1 - Cover page'!$B$9-I2411)= 11,"11", IF(('1 - Cover page'!$B$9-I2411)= 12,"12", IF(('1 - Cover page'!$B$9-I2411)= 13,"13", IF(('1 - Cover page'!$B$9-I2411)= 14,"14", IF(('1 - Cover page'!$B$9-I2411)= 15,"15",  ""))))))))))))))))</f>
        <v>0</v>
      </c>
      <c r="AA2411" t="e">
        <f>VLOOKUP(E2411,'Age group'!$A$2:$B$7,2,TRUE)</f>
        <v>#N/A</v>
      </c>
    </row>
    <row r="2412" spans="1:27" ht="12.75" x14ac:dyDescent="0.2">
      <c r="A2412" s="30">
        <v>2409</v>
      </c>
      <c r="B2412" s="31"/>
      <c r="C2412" s="31"/>
      <c r="D2412" s="32"/>
      <c r="E2412" s="104"/>
      <c r="F2412" s="31"/>
      <c r="G2412" s="31"/>
      <c r="H2412" s="33"/>
      <c r="I2412" s="16"/>
      <c r="J2412" s="34"/>
      <c r="K2412" s="34"/>
      <c r="L2412" s="35"/>
      <c r="M2412" s="36"/>
      <c r="N2412" s="37"/>
      <c r="O2412" s="37"/>
      <c r="P2412" s="37"/>
      <c r="Q2412" s="38"/>
      <c r="R2412" s="38"/>
      <c r="S2412" s="37"/>
      <c r="T2412" s="39"/>
      <c r="U2412" s="39"/>
      <c r="V2412" s="40"/>
      <c r="X2412" t="str">
        <f>IF(('1 - Cover page'!$B$9-M2412)&lt;6,"&lt;=5 Days","&gt;5 Days")</f>
        <v>&lt;=5 Days</v>
      </c>
      <c r="Y2412" t="str">
        <f>IF(('1 - Cover page'!$B$9-M2412)=0,"0", IF(('1 - Cover page'!$B$9-M2412)= 1,"1", IF(('1 - Cover page'!$B$9-M2412)= 2,"2", IF(('1 - Cover page'!$B$9-M2412)= 3,"3", IF(('1 - Cover page'!$B$9-M2412)= 4,"4", IF(('1 - Cover page'!$B$9-M2412)= 5,"5", IF(('1 - Cover page'!$B$9-M2412)= 6,"6", IF(('1 - Cover page'!$B$9-M2412)= 7,"7", IF(('1 - Cover page'!$B$9-M2412)= 8,"8", IF(('1 - Cover page'!$B$9-M2412)= 9,"9", IF(('1 - Cover page'!$B$9-M2412)= 10,"10", IF(('1 - Cover page'!$B$9-M2412)= 11,"11", IF(('1 - Cover page'!$B$9-M2412)= 12,"12", IF(('1 - Cover page'!$B$9-M2412)= 13,"13", IF(('1 - Cover page'!$B$9-M2412)= 14,"14", IF(('1 - Cover page'!$B$9-M2412)= 15,"15",  ""))))))))))))))))</f>
        <v>0</v>
      </c>
      <c r="Z2412" t="str">
        <f>IF(('1 - Cover page'!$B$9-I2412)=0,"0", IF(('1 - Cover page'!$B$9-I2412)= 1,"1", IF(('1 - Cover page'!$B$9-I2412)= 2,"2", IF(('1 - Cover page'!$B$9-I2412)= 3,"3", IF(('1 - Cover page'!$B$9-I2412)= 4,"4", IF(('1 - Cover page'!$B$9-I2412)= 5,"5", IF(('1 - Cover page'!$B$9-I2412)= 6,"6", IF(('1 - Cover page'!$B$9-I2412)= 7,"7", IF(('1 - Cover page'!$B$9-I2412)= 8,"8", IF(('1 - Cover page'!$B$9-I2412)= 9,"9", IF(('1 - Cover page'!$B$9-I2412)= 10,"10", IF(('1 - Cover page'!$B$9-I2412)= 11,"11", IF(('1 - Cover page'!$B$9-I2412)= 12,"12", IF(('1 - Cover page'!$B$9-I2412)= 13,"13", IF(('1 - Cover page'!$B$9-I2412)= 14,"14", IF(('1 - Cover page'!$B$9-I2412)= 15,"15",  ""))))))))))))))))</f>
        <v>0</v>
      </c>
      <c r="AA2412" t="e">
        <f>VLOOKUP(E2412,'Age group'!$A$2:$B$7,2,TRUE)</f>
        <v>#N/A</v>
      </c>
    </row>
    <row r="2413" spans="1:27" ht="12.75" x14ac:dyDescent="0.2">
      <c r="A2413" s="30">
        <v>2410</v>
      </c>
      <c r="B2413" s="31"/>
      <c r="C2413" s="31"/>
      <c r="D2413" s="32"/>
      <c r="E2413" s="104"/>
      <c r="F2413" s="31"/>
      <c r="G2413" s="31"/>
      <c r="H2413" s="33"/>
      <c r="I2413" s="16"/>
      <c r="J2413" s="34"/>
      <c r="K2413" s="34"/>
      <c r="L2413" s="35"/>
      <c r="M2413" s="36"/>
      <c r="N2413" s="37"/>
      <c r="O2413" s="37"/>
      <c r="P2413" s="37"/>
      <c r="Q2413" s="38"/>
      <c r="R2413" s="38"/>
      <c r="S2413" s="37"/>
      <c r="T2413" s="39"/>
      <c r="U2413" s="39"/>
      <c r="V2413" s="40"/>
      <c r="X2413" t="str">
        <f>IF(('1 - Cover page'!$B$9-M2413)&lt;6,"&lt;=5 Days","&gt;5 Days")</f>
        <v>&lt;=5 Days</v>
      </c>
      <c r="Y2413" t="str">
        <f>IF(('1 - Cover page'!$B$9-M2413)=0,"0", IF(('1 - Cover page'!$B$9-M2413)= 1,"1", IF(('1 - Cover page'!$B$9-M2413)= 2,"2", IF(('1 - Cover page'!$B$9-M2413)= 3,"3", IF(('1 - Cover page'!$B$9-M2413)= 4,"4", IF(('1 - Cover page'!$B$9-M2413)= 5,"5", IF(('1 - Cover page'!$B$9-M2413)= 6,"6", IF(('1 - Cover page'!$B$9-M2413)= 7,"7", IF(('1 - Cover page'!$B$9-M2413)= 8,"8", IF(('1 - Cover page'!$B$9-M2413)= 9,"9", IF(('1 - Cover page'!$B$9-M2413)= 10,"10", IF(('1 - Cover page'!$B$9-M2413)= 11,"11", IF(('1 - Cover page'!$B$9-M2413)= 12,"12", IF(('1 - Cover page'!$B$9-M2413)= 13,"13", IF(('1 - Cover page'!$B$9-M2413)= 14,"14", IF(('1 - Cover page'!$B$9-M2413)= 15,"15",  ""))))))))))))))))</f>
        <v>0</v>
      </c>
      <c r="Z2413" t="str">
        <f>IF(('1 - Cover page'!$B$9-I2413)=0,"0", IF(('1 - Cover page'!$B$9-I2413)= 1,"1", IF(('1 - Cover page'!$B$9-I2413)= 2,"2", IF(('1 - Cover page'!$B$9-I2413)= 3,"3", IF(('1 - Cover page'!$B$9-I2413)= 4,"4", IF(('1 - Cover page'!$B$9-I2413)= 5,"5", IF(('1 - Cover page'!$B$9-I2413)= 6,"6", IF(('1 - Cover page'!$B$9-I2413)= 7,"7", IF(('1 - Cover page'!$B$9-I2413)= 8,"8", IF(('1 - Cover page'!$B$9-I2413)= 9,"9", IF(('1 - Cover page'!$B$9-I2413)= 10,"10", IF(('1 - Cover page'!$B$9-I2413)= 11,"11", IF(('1 - Cover page'!$B$9-I2413)= 12,"12", IF(('1 - Cover page'!$B$9-I2413)= 13,"13", IF(('1 - Cover page'!$B$9-I2413)= 14,"14", IF(('1 - Cover page'!$B$9-I2413)= 15,"15",  ""))))))))))))))))</f>
        <v>0</v>
      </c>
      <c r="AA2413" t="e">
        <f>VLOOKUP(E2413,'Age group'!$A$2:$B$7,2,TRUE)</f>
        <v>#N/A</v>
      </c>
    </row>
    <row r="2414" spans="1:27" ht="12.75" x14ac:dyDescent="0.2">
      <c r="A2414" s="30">
        <v>2411</v>
      </c>
      <c r="B2414" s="31"/>
      <c r="C2414" s="31"/>
      <c r="D2414" s="32"/>
      <c r="E2414" s="104"/>
      <c r="F2414" s="31"/>
      <c r="G2414" s="31"/>
      <c r="H2414" s="33"/>
      <c r="I2414" s="16"/>
      <c r="J2414" s="34"/>
      <c r="K2414" s="34"/>
      <c r="L2414" s="35"/>
      <c r="M2414" s="36"/>
      <c r="N2414" s="37"/>
      <c r="O2414" s="37"/>
      <c r="P2414" s="37"/>
      <c r="Q2414" s="38"/>
      <c r="R2414" s="38"/>
      <c r="S2414" s="37"/>
      <c r="T2414" s="39"/>
      <c r="U2414" s="39"/>
      <c r="V2414" s="40"/>
      <c r="X2414" t="str">
        <f>IF(('1 - Cover page'!$B$9-M2414)&lt;6,"&lt;=5 Days","&gt;5 Days")</f>
        <v>&lt;=5 Days</v>
      </c>
      <c r="Y2414" t="str">
        <f>IF(('1 - Cover page'!$B$9-M2414)=0,"0", IF(('1 - Cover page'!$B$9-M2414)= 1,"1", IF(('1 - Cover page'!$B$9-M2414)= 2,"2", IF(('1 - Cover page'!$B$9-M2414)= 3,"3", IF(('1 - Cover page'!$B$9-M2414)= 4,"4", IF(('1 - Cover page'!$B$9-M2414)= 5,"5", IF(('1 - Cover page'!$B$9-M2414)= 6,"6", IF(('1 - Cover page'!$B$9-M2414)= 7,"7", IF(('1 - Cover page'!$B$9-M2414)= 8,"8", IF(('1 - Cover page'!$B$9-M2414)= 9,"9", IF(('1 - Cover page'!$B$9-M2414)= 10,"10", IF(('1 - Cover page'!$B$9-M2414)= 11,"11", IF(('1 - Cover page'!$B$9-M2414)= 12,"12", IF(('1 - Cover page'!$B$9-M2414)= 13,"13", IF(('1 - Cover page'!$B$9-M2414)= 14,"14", IF(('1 - Cover page'!$B$9-M2414)= 15,"15",  ""))))))))))))))))</f>
        <v>0</v>
      </c>
      <c r="Z2414" t="str">
        <f>IF(('1 - Cover page'!$B$9-I2414)=0,"0", IF(('1 - Cover page'!$B$9-I2414)= 1,"1", IF(('1 - Cover page'!$B$9-I2414)= 2,"2", IF(('1 - Cover page'!$B$9-I2414)= 3,"3", IF(('1 - Cover page'!$B$9-I2414)= 4,"4", IF(('1 - Cover page'!$B$9-I2414)= 5,"5", IF(('1 - Cover page'!$B$9-I2414)= 6,"6", IF(('1 - Cover page'!$B$9-I2414)= 7,"7", IF(('1 - Cover page'!$B$9-I2414)= 8,"8", IF(('1 - Cover page'!$B$9-I2414)= 9,"9", IF(('1 - Cover page'!$B$9-I2414)= 10,"10", IF(('1 - Cover page'!$B$9-I2414)= 11,"11", IF(('1 - Cover page'!$B$9-I2414)= 12,"12", IF(('1 - Cover page'!$B$9-I2414)= 13,"13", IF(('1 - Cover page'!$B$9-I2414)= 14,"14", IF(('1 - Cover page'!$B$9-I2414)= 15,"15",  ""))))))))))))))))</f>
        <v>0</v>
      </c>
      <c r="AA2414" t="e">
        <f>VLOOKUP(E2414,'Age group'!$A$2:$B$7,2,TRUE)</f>
        <v>#N/A</v>
      </c>
    </row>
    <row r="2415" spans="1:27" ht="12.75" x14ac:dyDescent="0.2">
      <c r="A2415" s="30">
        <v>2412</v>
      </c>
      <c r="B2415" s="31"/>
      <c r="C2415" s="31"/>
      <c r="D2415" s="32"/>
      <c r="E2415" s="104"/>
      <c r="F2415" s="31"/>
      <c r="G2415" s="31"/>
      <c r="H2415" s="33"/>
      <c r="I2415" s="16"/>
      <c r="J2415" s="34"/>
      <c r="K2415" s="34"/>
      <c r="L2415" s="35"/>
      <c r="M2415" s="36"/>
      <c r="N2415" s="37"/>
      <c r="O2415" s="37"/>
      <c r="P2415" s="37"/>
      <c r="Q2415" s="38"/>
      <c r="R2415" s="38"/>
      <c r="S2415" s="37"/>
      <c r="T2415" s="39"/>
      <c r="U2415" s="39"/>
      <c r="V2415" s="40"/>
      <c r="X2415" t="str">
        <f>IF(('1 - Cover page'!$B$9-M2415)&lt;6,"&lt;=5 Days","&gt;5 Days")</f>
        <v>&lt;=5 Days</v>
      </c>
      <c r="Y2415" t="str">
        <f>IF(('1 - Cover page'!$B$9-M2415)=0,"0", IF(('1 - Cover page'!$B$9-M2415)= 1,"1", IF(('1 - Cover page'!$B$9-M2415)= 2,"2", IF(('1 - Cover page'!$B$9-M2415)= 3,"3", IF(('1 - Cover page'!$B$9-M2415)= 4,"4", IF(('1 - Cover page'!$B$9-M2415)= 5,"5", IF(('1 - Cover page'!$B$9-M2415)= 6,"6", IF(('1 - Cover page'!$B$9-M2415)= 7,"7", IF(('1 - Cover page'!$B$9-M2415)= 8,"8", IF(('1 - Cover page'!$B$9-M2415)= 9,"9", IF(('1 - Cover page'!$B$9-M2415)= 10,"10", IF(('1 - Cover page'!$B$9-M2415)= 11,"11", IF(('1 - Cover page'!$B$9-M2415)= 12,"12", IF(('1 - Cover page'!$B$9-M2415)= 13,"13", IF(('1 - Cover page'!$B$9-M2415)= 14,"14", IF(('1 - Cover page'!$B$9-M2415)= 15,"15",  ""))))))))))))))))</f>
        <v>0</v>
      </c>
      <c r="Z2415" t="str">
        <f>IF(('1 - Cover page'!$B$9-I2415)=0,"0", IF(('1 - Cover page'!$B$9-I2415)= 1,"1", IF(('1 - Cover page'!$B$9-I2415)= 2,"2", IF(('1 - Cover page'!$B$9-I2415)= 3,"3", IF(('1 - Cover page'!$B$9-I2415)= 4,"4", IF(('1 - Cover page'!$B$9-I2415)= 5,"5", IF(('1 - Cover page'!$B$9-I2415)= 6,"6", IF(('1 - Cover page'!$B$9-I2415)= 7,"7", IF(('1 - Cover page'!$B$9-I2415)= 8,"8", IF(('1 - Cover page'!$B$9-I2415)= 9,"9", IF(('1 - Cover page'!$B$9-I2415)= 10,"10", IF(('1 - Cover page'!$B$9-I2415)= 11,"11", IF(('1 - Cover page'!$B$9-I2415)= 12,"12", IF(('1 - Cover page'!$B$9-I2415)= 13,"13", IF(('1 - Cover page'!$B$9-I2415)= 14,"14", IF(('1 - Cover page'!$B$9-I2415)= 15,"15",  ""))))))))))))))))</f>
        <v>0</v>
      </c>
      <c r="AA2415" t="e">
        <f>VLOOKUP(E2415,'Age group'!$A$2:$B$7,2,TRUE)</f>
        <v>#N/A</v>
      </c>
    </row>
    <row r="2416" spans="1:27" ht="12.75" x14ac:dyDescent="0.2">
      <c r="A2416" s="30">
        <v>2413</v>
      </c>
      <c r="B2416" s="31"/>
      <c r="C2416" s="31"/>
      <c r="D2416" s="32"/>
      <c r="E2416" s="104"/>
      <c r="F2416" s="31"/>
      <c r="G2416" s="31"/>
      <c r="H2416" s="33"/>
      <c r="I2416" s="16"/>
      <c r="J2416" s="34"/>
      <c r="K2416" s="34"/>
      <c r="L2416" s="35"/>
      <c r="M2416" s="36"/>
      <c r="N2416" s="37"/>
      <c r="O2416" s="37"/>
      <c r="P2416" s="37"/>
      <c r="Q2416" s="38"/>
      <c r="R2416" s="38"/>
      <c r="S2416" s="37"/>
      <c r="T2416" s="39"/>
      <c r="U2416" s="39"/>
      <c r="V2416" s="40"/>
      <c r="X2416" t="str">
        <f>IF(('1 - Cover page'!$B$9-M2416)&lt;6,"&lt;=5 Days","&gt;5 Days")</f>
        <v>&lt;=5 Days</v>
      </c>
      <c r="Y2416" t="str">
        <f>IF(('1 - Cover page'!$B$9-M2416)=0,"0", IF(('1 - Cover page'!$B$9-M2416)= 1,"1", IF(('1 - Cover page'!$B$9-M2416)= 2,"2", IF(('1 - Cover page'!$B$9-M2416)= 3,"3", IF(('1 - Cover page'!$B$9-M2416)= 4,"4", IF(('1 - Cover page'!$B$9-M2416)= 5,"5", IF(('1 - Cover page'!$B$9-M2416)= 6,"6", IF(('1 - Cover page'!$B$9-M2416)= 7,"7", IF(('1 - Cover page'!$B$9-M2416)= 8,"8", IF(('1 - Cover page'!$B$9-M2416)= 9,"9", IF(('1 - Cover page'!$B$9-M2416)= 10,"10", IF(('1 - Cover page'!$B$9-M2416)= 11,"11", IF(('1 - Cover page'!$B$9-M2416)= 12,"12", IF(('1 - Cover page'!$B$9-M2416)= 13,"13", IF(('1 - Cover page'!$B$9-M2416)= 14,"14", IF(('1 - Cover page'!$B$9-M2416)= 15,"15",  ""))))))))))))))))</f>
        <v>0</v>
      </c>
      <c r="Z2416" t="str">
        <f>IF(('1 - Cover page'!$B$9-I2416)=0,"0", IF(('1 - Cover page'!$B$9-I2416)= 1,"1", IF(('1 - Cover page'!$B$9-I2416)= 2,"2", IF(('1 - Cover page'!$B$9-I2416)= 3,"3", IF(('1 - Cover page'!$B$9-I2416)= 4,"4", IF(('1 - Cover page'!$B$9-I2416)= 5,"5", IF(('1 - Cover page'!$B$9-I2416)= 6,"6", IF(('1 - Cover page'!$B$9-I2416)= 7,"7", IF(('1 - Cover page'!$B$9-I2416)= 8,"8", IF(('1 - Cover page'!$B$9-I2416)= 9,"9", IF(('1 - Cover page'!$B$9-I2416)= 10,"10", IF(('1 - Cover page'!$B$9-I2416)= 11,"11", IF(('1 - Cover page'!$B$9-I2416)= 12,"12", IF(('1 - Cover page'!$B$9-I2416)= 13,"13", IF(('1 - Cover page'!$B$9-I2416)= 14,"14", IF(('1 - Cover page'!$B$9-I2416)= 15,"15",  ""))))))))))))))))</f>
        <v>0</v>
      </c>
      <c r="AA2416" t="e">
        <f>VLOOKUP(E2416,'Age group'!$A$2:$B$7,2,TRUE)</f>
        <v>#N/A</v>
      </c>
    </row>
    <row r="2417" spans="1:27" ht="12.75" x14ac:dyDescent="0.2">
      <c r="A2417" s="30">
        <v>2414</v>
      </c>
      <c r="B2417" s="31"/>
      <c r="C2417" s="31"/>
      <c r="D2417" s="32"/>
      <c r="E2417" s="104"/>
      <c r="F2417" s="31"/>
      <c r="G2417" s="31"/>
      <c r="H2417" s="33"/>
      <c r="I2417" s="16"/>
      <c r="J2417" s="34"/>
      <c r="K2417" s="34"/>
      <c r="L2417" s="35"/>
      <c r="M2417" s="36"/>
      <c r="N2417" s="37"/>
      <c r="O2417" s="37"/>
      <c r="P2417" s="37"/>
      <c r="Q2417" s="38"/>
      <c r="R2417" s="38"/>
      <c r="S2417" s="37"/>
      <c r="T2417" s="39"/>
      <c r="U2417" s="39"/>
      <c r="V2417" s="40"/>
      <c r="X2417" t="str">
        <f>IF(('1 - Cover page'!$B$9-M2417)&lt;6,"&lt;=5 Days","&gt;5 Days")</f>
        <v>&lt;=5 Days</v>
      </c>
      <c r="Y2417" t="str">
        <f>IF(('1 - Cover page'!$B$9-M2417)=0,"0", IF(('1 - Cover page'!$B$9-M2417)= 1,"1", IF(('1 - Cover page'!$B$9-M2417)= 2,"2", IF(('1 - Cover page'!$B$9-M2417)= 3,"3", IF(('1 - Cover page'!$B$9-M2417)= 4,"4", IF(('1 - Cover page'!$B$9-M2417)= 5,"5", IF(('1 - Cover page'!$B$9-M2417)= 6,"6", IF(('1 - Cover page'!$B$9-M2417)= 7,"7", IF(('1 - Cover page'!$B$9-M2417)= 8,"8", IF(('1 - Cover page'!$B$9-M2417)= 9,"9", IF(('1 - Cover page'!$B$9-M2417)= 10,"10", IF(('1 - Cover page'!$B$9-M2417)= 11,"11", IF(('1 - Cover page'!$B$9-M2417)= 12,"12", IF(('1 - Cover page'!$B$9-M2417)= 13,"13", IF(('1 - Cover page'!$B$9-M2417)= 14,"14", IF(('1 - Cover page'!$B$9-M2417)= 15,"15",  ""))))))))))))))))</f>
        <v>0</v>
      </c>
      <c r="Z2417" t="str">
        <f>IF(('1 - Cover page'!$B$9-I2417)=0,"0", IF(('1 - Cover page'!$B$9-I2417)= 1,"1", IF(('1 - Cover page'!$B$9-I2417)= 2,"2", IF(('1 - Cover page'!$B$9-I2417)= 3,"3", IF(('1 - Cover page'!$B$9-I2417)= 4,"4", IF(('1 - Cover page'!$B$9-I2417)= 5,"5", IF(('1 - Cover page'!$B$9-I2417)= 6,"6", IF(('1 - Cover page'!$B$9-I2417)= 7,"7", IF(('1 - Cover page'!$B$9-I2417)= 8,"8", IF(('1 - Cover page'!$B$9-I2417)= 9,"9", IF(('1 - Cover page'!$B$9-I2417)= 10,"10", IF(('1 - Cover page'!$B$9-I2417)= 11,"11", IF(('1 - Cover page'!$B$9-I2417)= 12,"12", IF(('1 - Cover page'!$B$9-I2417)= 13,"13", IF(('1 - Cover page'!$B$9-I2417)= 14,"14", IF(('1 - Cover page'!$B$9-I2417)= 15,"15",  ""))))))))))))))))</f>
        <v>0</v>
      </c>
      <c r="AA2417" t="e">
        <f>VLOOKUP(E2417,'Age group'!$A$2:$B$7,2,TRUE)</f>
        <v>#N/A</v>
      </c>
    </row>
    <row r="2418" spans="1:27" ht="12.75" x14ac:dyDescent="0.2">
      <c r="A2418" s="30">
        <v>2415</v>
      </c>
      <c r="B2418" s="31"/>
      <c r="C2418" s="31"/>
      <c r="D2418" s="32"/>
      <c r="E2418" s="104"/>
      <c r="F2418" s="31"/>
      <c r="G2418" s="31"/>
      <c r="H2418" s="33"/>
      <c r="I2418" s="16"/>
      <c r="J2418" s="34"/>
      <c r="K2418" s="34"/>
      <c r="L2418" s="35"/>
      <c r="M2418" s="36"/>
      <c r="N2418" s="37"/>
      <c r="O2418" s="37"/>
      <c r="P2418" s="37"/>
      <c r="Q2418" s="38"/>
      <c r="R2418" s="38"/>
      <c r="S2418" s="37"/>
      <c r="T2418" s="39"/>
      <c r="U2418" s="39"/>
      <c r="V2418" s="40"/>
      <c r="X2418" t="str">
        <f>IF(('1 - Cover page'!$B$9-M2418)&lt;6,"&lt;=5 Days","&gt;5 Days")</f>
        <v>&lt;=5 Days</v>
      </c>
      <c r="Y2418" t="str">
        <f>IF(('1 - Cover page'!$B$9-M2418)=0,"0", IF(('1 - Cover page'!$B$9-M2418)= 1,"1", IF(('1 - Cover page'!$B$9-M2418)= 2,"2", IF(('1 - Cover page'!$B$9-M2418)= 3,"3", IF(('1 - Cover page'!$B$9-M2418)= 4,"4", IF(('1 - Cover page'!$B$9-M2418)= 5,"5", IF(('1 - Cover page'!$B$9-M2418)= 6,"6", IF(('1 - Cover page'!$B$9-M2418)= 7,"7", IF(('1 - Cover page'!$B$9-M2418)= 8,"8", IF(('1 - Cover page'!$B$9-M2418)= 9,"9", IF(('1 - Cover page'!$B$9-M2418)= 10,"10", IF(('1 - Cover page'!$B$9-M2418)= 11,"11", IF(('1 - Cover page'!$B$9-M2418)= 12,"12", IF(('1 - Cover page'!$B$9-M2418)= 13,"13", IF(('1 - Cover page'!$B$9-M2418)= 14,"14", IF(('1 - Cover page'!$B$9-M2418)= 15,"15",  ""))))))))))))))))</f>
        <v>0</v>
      </c>
      <c r="Z2418" t="str">
        <f>IF(('1 - Cover page'!$B$9-I2418)=0,"0", IF(('1 - Cover page'!$B$9-I2418)= 1,"1", IF(('1 - Cover page'!$B$9-I2418)= 2,"2", IF(('1 - Cover page'!$B$9-I2418)= 3,"3", IF(('1 - Cover page'!$B$9-I2418)= 4,"4", IF(('1 - Cover page'!$B$9-I2418)= 5,"5", IF(('1 - Cover page'!$B$9-I2418)= 6,"6", IF(('1 - Cover page'!$B$9-I2418)= 7,"7", IF(('1 - Cover page'!$B$9-I2418)= 8,"8", IF(('1 - Cover page'!$B$9-I2418)= 9,"9", IF(('1 - Cover page'!$B$9-I2418)= 10,"10", IF(('1 - Cover page'!$B$9-I2418)= 11,"11", IF(('1 - Cover page'!$B$9-I2418)= 12,"12", IF(('1 - Cover page'!$B$9-I2418)= 13,"13", IF(('1 - Cover page'!$B$9-I2418)= 14,"14", IF(('1 - Cover page'!$B$9-I2418)= 15,"15",  ""))))))))))))))))</f>
        <v>0</v>
      </c>
      <c r="AA2418" t="e">
        <f>VLOOKUP(E2418,'Age group'!$A$2:$B$7,2,TRUE)</f>
        <v>#N/A</v>
      </c>
    </row>
    <row r="2419" spans="1:27" ht="12.75" x14ac:dyDescent="0.2">
      <c r="A2419" s="30">
        <v>2416</v>
      </c>
      <c r="B2419" s="31"/>
      <c r="C2419" s="31"/>
      <c r="D2419" s="32"/>
      <c r="E2419" s="104"/>
      <c r="F2419" s="31"/>
      <c r="G2419" s="31"/>
      <c r="H2419" s="33"/>
      <c r="I2419" s="16"/>
      <c r="J2419" s="34"/>
      <c r="K2419" s="34"/>
      <c r="L2419" s="35"/>
      <c r="M2419" s="36"/>
      <c r="N2419" s="37"/>
      <c r="O2419" s="37"/>
      <c r="P2419" s="37"/>
      <c r="Q2419" s="38"/>
      <c r="R2419" s="38"/>
      <c r="S2419" s="37"/>
      <c r="T2419" s="39"/>
      <c r="U2419" s="39"/>
      <c r="V2419" s="40"/>
      <c r="X2419" t="str">
        <f>IF(('1 - Cover page'!$B$9-M2419)&lt;6,"&lt;=5 Days","&gt;5 Days")</f>
        <v>&lt;=5 Days</v>
      </c>
      <c r="Y2419" t="str">
        <f>IF(('1 - Cover page'!$B$9-M2419)=0,"0", IF(('1 - Cover page'!$B$9-M2419)= 1,"1", IF(('1 - Cover page'!$B$9-M2419)= 2,"2", IF(('1 - Cover page'!$B$9-M2419)= 3,"3", IF(('1 - Cover page'!$B$9-M2419)= 4,"4", IF(('1 - Cover page'!$B$9-M2419)= 5,"5", IF(('1 - Cover page'!$B$9-M2419)= 6,"6", IF(('1 - Cover page'!$B$9-M2419)= 7,"7", IF(('1 - Cover page'!$B$9-M2419)= 8,"8", IF(('1 - Cover page'!$B$9-M2419)= 9,"9", IF(('1 - Cover page'!$B$9-M2419)= 10,"10", IF(('1 - Cover page'!$B$9-M2419)= 11,"11", IF(('1 - Cover page'!$B$9-M2419)= 12,"12", IF(('1 - Cover page'!$B$9-M2419)= 13,"13", IF(('1 - Cover page'!$B$9-M2419)= 14,"14", IF(('1 - Cover page'!$B$9-M2419)= 15,"15",  ""))))))))))))))))</f>
        <v>0</v>
      </c>
      <c r="Z2419" t="str">
        <f>IF(('1 - Cover page'!$B$9-I2419)=0,"0", IF(('1 - Cover page'!$B$9-I2419)= 1,"1", IF(('1 - Cover page'!$B$9-I2419)= 2,"2", IF(('1 - Cover page'!$B$9-I2419)= 3,"3", IF(('1 - Cover page'!$B$9-I2419)= 4,"4", IF(('1 - Cover page'!$B$9-I2419)= 5,"5", IF(('1 - Cover page'!$B$9-I2419)= 6,"6", IF(('1 - Cover page'!$B$9-I2419)= 7,"7", IF(('1 - Cover page'!$B$9-I2419)= 8,"8", IF(('1 - Cover page'!$B$9-I2419)= 9,"9", IF(('1 - Cover page'!$B$9-I2419)= 10,"10", IF(('1 - Cover page'!$B$9-I2419)= 11,"11", IF(('1 - Cover page'!$B$9-I2419)= 12,"12", IF(('1 - Cover page'!$B$9-I2419)= 13,"13", IF(('1 - Cover page'!$B$9-I2419)= 14,"14", IF(('1 - Cover page'!$B$9-I2419)= 15,"15",  ""))))))))))))))))</f>
        <v>0</v>
      </c>
      <c r="AA2419" t="e">
        <f>VLOOKUP(E2419,'Age group'!$A$2:$B$7,2,TRUE)</f>
        <v>#N/A</v>
      </c>
    </row>
    <row r="2420" spans="1:27" ht="12.75" x14ac:dyDescent="0.2">
      <c r="A2420" s="30">
        <v>2417</v>
      </c>
      <c r="B2420" s="31"/>
      <c r="C2420" s="31"/>
      <c r="D2420" s="32"/>
      <c r="E2420" s="104"/>
      <c r="F2420" s="31"/>
      <c r="G2420" s="31"/>
      <c r="H2420" s="33"/>
      <c r="I2420" s="16"/>
      <c r="J2420" s="34"/>
      <c r="K2420" s="34"/>
      <c r="L2420" s="35"/>
      <c r="M2420" s="36"/>
      <c r="N2420" s="37"/>
      <c r="O2420" s="37"/>
      <c r="P2420" s="37"/>
      <c r="Q2420" s="38"/>
      <c r="R2420" s="38"/>
      <c r="S2420" s="37"/>
      <c r="T2420" s="39"/>
      <c r="U2420" s="39"/>
      <c r="V2420" s="40"/>
      <c r="X2420" t="str">
        <f>IF(('1 - Cover page'!$B$9-M2420)&lt;6,"&lt;=5 Days","&gt;5 Days")</f>
        <v>&lt;=5 Days</v>
      </c>
      <c r="Y2420" t="str">
        <f>IF(('1 - Cover page'!$B$9-M2420)=0,"0", IF(('1 - Cover page'!$B$9-M2420)= 1,"1", IF(('1 - Cover page'!$B$9-M2420)= 2,"2", IF(('1 - Cover page'!$B$9-M2420)= 3,"3", IF(('1 - Cover page'!$B$9-M2420)= 4,"4", IF(('1 - Cover page'!$B$9-M2420)= 5,"5", IF(('1 - Cover page'!$B$9-M2420)= 6,"6", IF(('1 - Cover page'!$B$9-M2420)= 7,"7", IF(('1 - Cover page'!$B$9-M2420)= 8,"8", IF(('1 - Cover page'!$B$9-M2420)= 9,"9", IF(('1 - Cover page'!$B$9-M2420)= 10,"10", IF(('1 - Cover page'!$B$9-M2420)= 11,"11", IF(('1 - Cover page'!$B$9-M2420)= 12,"12", IF(('1 - Cover page'!$B$9-M2420)= 13,"13", IF(('1 - Cover page'!$B$9-M2420)= 14,"14", IF(('1 - Cover page'!$B$9-M2420)= 15,"15",  ""))))))))))))))))</f>
        <v>0</v>
      </c>
      <c r="Z2420" t="str">
        <f>IF(('1 - Cover page'!$B$9-I2420)=0,"0", IF(('1 - Cover page'!$B$9-I2420)= 1,"1", IF(('1 - Cover page'!$B$9-I2420)= 2,"2", IF(('1 - Cover page'!$B$9-I2420)= 3,"3", IF(('1 - Cover page'!$B$9-I2420)= 4,"4", IF(('1 - Cover page'!$B$9-I2420)= 5,"5", IF(('1 - Cover page'!$B$9-I2420)= 6,"6", IF(('1 - Cover page'!$B$9-I2420)= 7,"7", IF(('1 - Cover page'!$B$9-I2420)= 8,"8", IF(('1 - Cover page'!$B$9-I2420)= 9,"9", IF(('1 - Cover page'!$B$9-I2420)= 10,"10", IF(('1 - Cover page'!$B$9-I2420)= 11,"11", IF(('1 - Cover page'!$B$9-I2420)= 12,"12", IF(('1 - Cover page'!$B$9-I2420)= 13,"13", IF(('1 - Cover page'!$B$9-I2420)= 14,"14", IF(('1 - Cover page'!$B$9-I2420)= 15,"15",  ""))))))))))))))))</f>
        <v>0</v>
      </c>
      <c r="AA2420" t="e">
        <f>VLOOKUP(E2420,'Age group'!$A$2:$B$7,2,TRUE)</f>
        <v>#N/A</v>
      </c>
    </row>
    <row r="2421" spans="1:27" ht="12.75" x14ac:dyDescent="0.2">
      <c r="A2421" s="30">
        <v>2418</v>
      </c>
      <c r="B2421" s="31"/>
      <c r="C2421" s="31"/>
      <c r="D2421" s="32"/>
      <c r="E2421" s="104"/>
      <c r="F2421" s="31"/>
      <c r="G2421" s="31"/>
      <c r="H2421" s="33"/>
      <c r="I2421" s="16"/>
      <c r="J2421" s="34"/>
      <c r="K2421" s="34"/>
      <c r="L2421" s="35"/>
      <c r="M2421" s="36"/>
      <c r="N2421" s="37"/>
      <c r="O2421" s="37"/>
      <c r="P2421" s="37"/>
      <c r="Q2421" s="38"/>
      <c r="R2421" s="38"/>
      <c r="S2421" s="37"/>
      <c r="T2421" s="39"/>
      <c r="U2421" s="39"/>
      <c r="V2421" s="40"/>
      <c r="X2421" t="str">
        <f>IF(('1 - Cover page'!$B$9-M2421)&lt;6,"&lt;=5 Days","&gt;5 Days")</f>
        <v>&lt;=5 Days</v>
      </c>
      <c r="Y2421" t="str">
        <f>IF(('1 - Cover page'!$B$9-M2421)=0,"0", IF(('1 - Cover page'!$B$9-M2421)= 1,"1", IF(('1 - Cover page'!$B$9-M2421)= 2,"2", IF(('1 - Cover page'!$B$9-M2421)= 3,"3", IF(('1 - Cover page'!$B$9-M2421)= 4,"4", IF(('1 - Cover page'!$B$9-M2421)= 5,"5", IF(('1 - Cover page'!$B$9-M2421)= 6,"6", IF(('1 - Cover page'!$B$9-M2421)= 7,"7", IF(('1 - Cover page'!$B$9-M2421)= 8,"8", IF(('1 - Cover page'!$B$9-M2421)= 9,"9", IF(('1 - Cover page'!$B$9-M2421)= 10,"10", IF(('1 - Cover page'!$B$9-M2421)= 11,"11", IF(('1 - Cover page'!$B$9-M2421)= 12,"12", IF(('1 - Cover page'!$B$9-M2421)= 13,"13", IF(('1 - Cover page'!$B$9-M2421)= 14,"14", IF(('1 - Cover page'!$B$9-M2421)= 15,"15",  ""))))))))))))))))</f>
        <v>0</v>
      </c>
      <c r="Z2421" t="str">
        <f>IF(('1 - Cover page'!$B$9-I2421)=0,"0", IF(('1 - Cover page'!$B$9-I2421)= 1,"1", IF(('1 - Cover page'!$B$9-I2421)= 2,"2", IF(('1 - Cover page'!$B$9-I2421)= 3,"3", IF(('1 - Cover page'!$B$9-I2421)= 4,"4", IF(('1 - Cover page'!$B$9-I2421)= 5,"5", IF(('1 - Cover page'!$B$9-I2421)= 6,"6", IF(('1 - Cover page'!$B$9-I2421)= 7,"7", IF(('1 - Cover page'!$B$9-I2421)= 8,"8", IF(('1 - Cover page'!$B$9-I2421)= 9,"9", IF(('1 - Cover page'!$B$9-I2421)= 10,"10", IF(('1 - Cover page'!$B$9-I2421)= 11,"11", IF(('1 - Cover page'!$B$9-I2421)= 12,"12", IF(('1 - Cover page'!$B$9-I2421)= 13,"13", IF(('1 - Cover page'!$B$9-I2421)= 14,"14", IF(('1 - Cover page'!$B$9-I2421)= 15,"15",  ""))))))))))))))))</f>
        <v>0</v>
      </c>
      <c r="AA2421" t="e">
        <f>VLOOKUP(E2421,'Age group'!$A$2:$B$7,2,TRUE)</f>
        <v>#N/A</v>
      </c>
    </row>
    <row r="2422" spans="1:27" ht="12.75" x14ac:dyDescent="0.2">
      <c r="A2422" s="30">
        <v>2419</v>
      </c>
      <c r="B2422" s="31"/>
      <c r="C2422" s="31"/>
      <c r="D2422" s="32"/>
      <c r="E2422" s="104"/>
      <c r="F2422" s="31"/>
      <c r="G2422" s="31"/>
      <c r="H2422" s="33"/>
      <c r="I2422" s="16"/>
      <c r="J2422" s="34"/>
      <c r="K2422" s="34"/>
      <c r="L2422" s="35"/>
      <c r="M2422" s="36"/>
      <c r="N2422" s="37"/>
      <c r="O2422" s="37"/>
      <c r="P2422" s="37"/>
      <c r="Q2422" s="38"/>
      <c r="R2422" s="38"/>
      <c r="S2422" s="37"/>
      <c r="T2422" s="39"/>
      <c r="U2422" s="39"/>
      <c r="V2422" s="40"/>
      <c r="X2422" t="str">
        <f>IF(('1 - Cover page'!$B$9-M2422)&lt;6,"&lt;=5 Days","&gt;5 Days")</f>
        <v>&lt;=5 Days</v>
      </c>
      <c r="Y2422" t="str">
        <f>IF(('1 - Cover page'!$B$9-M2422)=0,"0", IF(('1 - Cover page'!$B$9-M2422)= 1,"1", IF(('1 - Cover page'!$B$9-M2422)= 2,"2", IF(('1 - Cover page'!$B$9-M2422)= 3,"3", IF(('1 - Cover page'!$B$9-M2422)= 4,"4", IF(('1 - Cover page'!$B$9-M2422)= 5,"5", IF(('1 - Cover page'!$B$9-M2422)= 6,"6", IF(('1 - Cover page'!$B$9-M2422)= 7,"7", IF(('1 - Cover page'!$B$9-M2422)= 8,"8", IF(('1 - Cover page'!$B$9-M2422)= 9,"9", IF(('1 - Cover page'!$B$9-M2422)= 10,"10", IF(('1 - Cover page'!$B$9-M2422)= 11,"11", IF(('1 - Cover page'!$B$9-M2422)= 12,"12", IF(('1 - Cover page'!$B$9-M2422)= 13,"13", IF(('1 - Cover page'!$B$9-M2422)= 14,"14", IF(('1 - Cover page'!$B$9-M2422)= 15,"15",  ""))))))))))))))))</f>
        <v>0</v>
      </c>
      <c r="Z2422" t="str">
        <f>IF(('1 - Cover page'!$B$9-I2422)=0,"0", IF(('1 - Cover page'!$B$9-I2422)= 1,"1", IF(('1 - Cover page'!$B$9-I2422)= 2,"2", IF(('1 - Cover page'!$B$9-I2422)= 3,"3", IF(('1 - Cover page'!$B$9-I2422)= 4,"4", IF(('1 - Cover page'!$B$9-I2422)= 5,"5", IF(('1 - Cover page'!$B$9-I2422)= 6,"6", IF(('1 - Cover page'!$B$9-I2422)= 7,"7", IF(('1 - Cover page'!$B$9-I2422)= 8,"8", IF(('1 - Cover page'!$B$9-I2422)= 9,"9", IF(('1 - Cover page'!$B$9-I2422)= 10,"10", IF(('1 - Cover page'!$B$9-I2422)= 11,"11", IF(('1 - Cover page'!$B$9-I2422)= 12,"12", IF(('1 - Cover page'!$B$9-I2422)= 13,"13", IF(('1 - Cover page'!$B$9-I2422)= 14,"14", IF(('1 - Cover page'!$B$9-I2422)= 15,"15",  ""))))))))))))))))</f>
        <v>0</v>
      </c>
      <c r="AA2422" t="e">
        <f>VLOOKUP(E2422,'Age group'!$A$2:$B$7,2,TRUE)</f>
        <v>#N/A</v>
      </c>
    </row>
    <row r="2423" spans="1:27" ht="12.75" x14ac:dyDescent="0.2">
      <c r="A2423" s="30">
        <v>2420</v>
      </c>
      <c r="B2423" s="31"/>
      <c r="C2423" s="31"/>
      <c r="D2423" s="32"/>
      <c r="E2423" s="104"/>
      <c r="F2423" s="31"/>
      <c r="G2423" s="31"/>
      <c r="H2423" s="33"/>
      <c r="I2423" s="16"/>
      <c r="J2423" s="34"/>
      <c r="K2423" s="34"/>
      <c r="L2423" s="35"/>
      <c r="M2423" s="36"/>
      <c r="N2423" s="37"/>
      <c r="O2423" s="37"/>
      <c r="P2423" s="37"/>
      <c r="Q2423" s="38"/>
      <c r="R2423" s="38"/>
      <c r="S2423" s="37"/>
      <c r="T2423" s="39"/>
      <c r="U2423" s="39"/>
      <c r="V2423" s="40"/>
      <c r="X2423" t="str">
        <f>IF(('1 - Cover page'!$B$9-M2423)&lt;6,"&lt;=5 Days","&gt;5 Days")</f>
        <v>&lt;=5 Days</v>
      </c>
      <c r="Y2423" t="str">
        <f>IF(('1 - Cover page'!$B$9-M2423)=0,"0", IF(('1 - Cover page'!$B$9-M2423)= 1,"1", IF(('1 - Cover page'!$B$9-M2423)= 2,"2", IF(('1 - Cover page'!$B$9-M2423)= 3,"3", IF(('1 - Cover page'!$B$9-M2423)= 4,"4", IF(('1 - Cover page'!$B$9-M2423)= 5,"5", IF(('1 - Cover page'!$B$9-M2423)= 6,"6", IF(('1 - Cover page'!$B$9-M2423)= 7,"7", IF(('1 - Cover page'!$B$9-M2423)= 8,"8", IF(('1 - Cover page'!$B$9-M2423)= 9,"9", IF(('1 - Cover page'!$B$9-M2423)= 10,"10", IF(('1 - Cover page'!$B$9-M2423)= 11,"11", IF(('1 - Cover page'!$B$9-M2423)= 12,"12", IF(('1 - Cover page'!$B$9-M2423)= 13,"13", IF(('1 - Cover page'!$B$9-M2423)= 14,"14", IF(('1 - Cover page'!$B$9-M2423)= 15,"15",  ""))))))))))))))))</f>
        <v>0</v>
      </c>
      <c r="Z2423" t="str">
        <f>IF(('1 - Cover page'!$B$9-I2423)=0,"0", IF(('1 - Cover page'!$B$9-I2423)= 1,"1", IF(('1 - Cover page'!$B$9-I2423)= 2,"2", IF(('1 - Cover page'!$B$9-I2423)= 3,"3", IF(('1 - Cover page'!$B$9-I2423)= 4,"4", IF(('1 - Cover page'!$B$9-I2423)= 5,"5", IF(('1 - Cover page'!$B$9-I2423)= 6,"6", IF(('1 - Cover page'!$B$9-I2423)= 7,"7", IF(('1 - Cover page'!$B$9-I2423)= 8,"8", IF(('1 - Cover page'!$B$9-I2423)= 9,"9", IF(('1 - Cover page'!$B$9-I2423)= 10,"10", IF(('1 - Cover page'!$B$9-I2423)= 11,"11", IF(('1 - Cover page'!$B$9-I2423)= 12,"12", IF(('1 - Cover page'!$B$9-I2423)= 13,"13", IF(('1 - Cover page'!$B$9-I2423)= 14,"14", IF(('1 - Cover page'!$B$9-I2423)= 15,"15",  ""))))))))))))))))</f>
        <v>0</v>
      </c>
      <c r="AA2423" t="e">
        <f>VLOOKUP(E2423,'Age group'!$A$2:$B$7,2,TRUE)</f>
        <v>#N/A</v>
      </c>
    </row>
    <row r="2424" spans="1:27" ht="12.75" x14ac:dyDescent="0.2">
      <c r="A2424" s="30">
        <v>2421</v>
      </c>
      <c r="B2424" s="31"/>
      <c r="C2424" s="31"/>
      <c r="D2424" s="32"/>
      <c r="E2424" s="104"/>
      <c r="F2424" s="31"/>
      <c r="G2424" s="31"/>
      <c r="H2424" s="33"/>
      <c r="I2424" s="16"/>
      <c r="J2424" s="34"/>
      <c r="K2424" s="34"/>
      <c r="L2424" s="35"/>
      <c r="M2424" s="36"/>
      <c r="N2424" s="37"/>
      <c r="O2424" s="37"/>
      <c r="P2424" s="37"/>
      <c r="Q2424" s="38"/>
      <c r="R2424" s="38"/>
      <c r="S2424" s="37"/>
      <c r="T2424" s="39"/>
      <c r="U2424" s="39"/>
      <c r="V2424" s="40"/>
      <c r="X2424" t="str">
        <f>IF(('1 - Cover page'!$B$9-M2424)&lt;6,"&lt;=5 Days","&gt;5 Days")</f>
        <v>&lt;=5 Days</v>
      </c>
      <c r="Y2424" t="str">
        <f>IF(('1 - Cover page'!$B$9-M2424)=0,"0", IF(('1 - Cover page'!$B$9-M2424)= 1,"1", IF(('1 - Cover page'!$B$9-M2424)= 2,"2", IF(('1 - Cover page'!$B$9-M2424)= 3,"3", IF(('1 - Cover page'!$B$9-M2424)= 4,"4", IF(('1 - Cover page'!$B$9-M2424)= 5,"5", IF(('1 - Cover page'!$B$9-M2424)= 6,"6", IF(('1 - Cover page'!$B$9-M2424)= 7,"7", IF(('1 - Cover page'!$B$9-M2424)= 8,"8", IF(('1 - Cover page'!$B$9-M2424)= 9,"9", IF(('1 - Cover page'!$B$9-M2424)= 10,"10", IF(('1 - Cover page'!$B$9-M2424)= 11,"11", IF(('1 - Cover page'!$B$9-M2424)= 12,"12", IF(('1 - Cover page'!$B$9-M2424)= 13,"13", IF(('1 - Cover page'!$B$9-M2424)= 14,"14", IF(('1 - Cover page'!$B$9-M2424)= 15,"15",  ""))))))))))))))))</f>
        <v>0</v>
      </c>
      <c r="Z2424" t="str">
        <f>IF(('1 - Cover page'!$B$9-I2424)=0,"0", IF(('1 - Cover page'!$B$9-I2424)= 1,"1", IF(('1 - Cover page'!$B$9-I2424)= 2,"2", IF(('1 - Cover page'!$B$9-I2424)= 3,"3", IF(('1 - Cover page'!$B$9-I2424)= 4,"4", IF(('1 - Cover page'!$B$9-I2424)= 5,"5", IF(('1 - Cover page'!$B$9-I2424)= 6,"6", IF(('1 - Cover page'!$B$9-I2424)= 7,"7", IF(('1 - Cover page'!$B$9-I2424)= 8,"8", IF(('1 - Cover page'!$B$9-I2424)= 9,"9", IF(('1 - Cover page'!$B$9-I2424)= 10,"10", IF(('1 - Cover page'!$B$9-I2424)= 11,"11", IF(('1 - Cover page'!$B$9-I2424)= 12,"12", IF(('1 - Cover page'!$B$9-I2424)= 13,"13", IF(('1 - Cover page'!$B$9-I2424)= 14,"14", IF(('1 - Cover page'!$B$9-I2424)= 15,"15",  ""))))))))))))))))</f>
        <v>0</v>
      </c>
      <c r="AA2424" t="e">
        <f>VLOOKUP(E2424,'Age group'!$A$2:$B$7,2,TRUE)</f>
        <v>#N/A</v>
      </c>
    </row>
    <row r="2425" spans="1:27" ht="12.75" x14ac:dyDescent="0.2">
      <c r="A2425" s="30">
        <v>2422</v>
      </c>
      <c r="B2425" s="31"/>
      <c r="C2425" s="31"/>
      <c r="D2425" s="32"/>
      <c r="E2425" s="104"/>
      <c r="F2425" s="31"/>
      <c r="G2425" s="31"/>
      <c r="H2425" s="33"/>
      <c r="I2425" s="16"/>
      <c r="J2425" s="34"/>
      <c r="K2425" s="34"/>
      <c r="L2425" s="35"/>
      <c r="M2425" s="36"/>
      <c r="N2425" s="37"/>
      <c r="O2425" s="37"/>
      <c r="P2425" s="37"/>
      <c r="Q2425" s="38"/>
      <c r="R2425" s="38"/>
      <c r="S2425" s="37"/>
      <c r="T2425" s="39"/>
      <c r="U2425" s="39"/>
      <c r="V2425" s="40"/>
      <c r="X2425" t="str">
        <f>IF(('1 - Cover page'!$B$9-M2425)&lt;6,"&lt;=5 Days","&gt;5 Days")</f>
        <v>&lt;=5 Days</v>
      </c>
      <c r="Y2425" t="str">
        <f>IF(('1 - Cover page'!$B$9-M2425)=0,"0", IF(('1 - Cover page'!$B$9-M2425)= 1,"1", IF(('1 - Cover page'!$B$9-M2425)= 2,"2", IF(('1 - Cover page'!$B$9-M2425)= 3,"3", IF(('1 - Cover page'!$B$9-M2425)= 4,"4", IF(('1 - Cover page'!$B$9-M2425)= 5,"5", IF(('1 - Cover page'!$B$9-M2425)= 6,"6", IF(('1 - Cover page'!$B$9-M2425)= 7,"7", IF(('1 - Cover page'!$B$9-M2425)= 8,"8", IF(('1 - Cover page'!$B$9-M2425)= 9,"9", IF(('1 - Cover page'!$B$9-M2425)= 10,"10", IF(('1 - Cover page'!$B$9-M2425)= 11,"11", IF(('1 - Cover page'!$B$9-M2425)= 12,"12", IF(('1 - Cover page'!$B$9-M2425)= 13,"13", IF(('1 - Cover page'!$B$9-M2425)= 14,"14", IF(('1 - Cover page'!$B$9-M2425)= 15,"15",  ""))))))))))))))))</f>
        <v>0</v>
      </c>
      <c r="Z2425" t="str">
        <f>IF(('1 - Cover page'!$B$9-I2425)=0,"0", IF(('1 - Cover page'!$B$9-I2425)= 1,"1", IF(('1 - Cover page'!$B$9-I2425)= 2,"2", IF(('1 - Cover page'!$B$9-I2425)= 3,"3", IF(('1 - Cover page'!$B$9-I2425)= 4,"4", IF(('1 - Cover page'!$B$9-I2425)= 5,"5", IF(('1 - Cover page'!$B$9-I2425)= 6,"6", IF(('1 - Cover page'!$B$9-I2425)= 7,"7", IF(('1 - Cover page'!$B$9-I2425)= 8,"8", IF(('1 - Cover page'!$B$9-I2425)= 9,"9", IF(('1 - Cover page'!$B$9-I2425)= 10,"10", IF(('1 - Cover page'!$B$9-I2425)= 11,"11", IF(('1 - Cover page'!$B$9-I2425)= 12,"12", IF(('1 - Cover page'!$B$9-I2425)= 13,"13", IF(('1 - Cover page'!$B$9-I2425)= 14,"14", IF(('1 - Cover page'!$B$9-I2425)= 15,"15",  ""))))))))))))))))</f>
        <v>0</v>
      </c>
      <c r="AA2425" t="e">
        <f>VLOOKUP(E2425,'Age group'!$A$2:$B$7,2,TRUE)</f>
        <v>#N/A</v>
      </c>
    </row>
    <row r="2426" spans="1:27" ht="12.75" x14ac:dyDescent="0.2">
      <c r="A2426" s="30">
        <v>2423</v>
      </c>
      <c r="B2426" s="31"/>
      <c r="C2426" s="31"/>
      <c r="D2426" s="32"/>
      <c r="E2426" s="104"/>
      <c r="F2426" s="31"/>
      <c r="G2426" s="31"/>
      <c r="H2426" s="33"/>
      <c r="I2426" s="16"/>
      <c r="J2426" s="34"/>
      <c r="K2426" s="34"/>
      <c r="L2426" s="35"/>
      <c r="M2426" s="36"/>
      <c r="N2426" s="37"/>
      <c r="O2426" s="37"/>
      <c r="P2426" s="37"/>
      <c r="Q2426" s="38"/>
      <c r="R2426" s="38"/>
      <c r="S2426" s="37"/>
      <c r="T2426" s="39"/>
      <c r="U2426" s="39"/>
      <c r="V2426" s="40"/>
      <c r="X2426" t="str">
        <f>IF(('1 - Cover page'!$B$9-M2426)&lt;6,"&lt;=5 Days","&gt;5 Days")</f>
        <v>&lt;=5 Days</v>
      </c>
      <c r="Y2426" t="str">
        <f>IF(('1 - Cover page'!$B$9-M2426)=0,"0", IF(('1 - Cover page'!$B$9-M2426)= 1,"1", IF(('1 - Cover page'!$B$9-M2426)= 2,"2", IF(('1 - Cover page'!$B$9-M2426)= 3,"3", IF(('1 - Cover page'!$B$9-M2426)= 4,"4", IF(('1 - Cover page'!$B$9-M2426)= 5,"5", IF(('1 - Cover page'!$B$9-M2426)= 6,"6", IF(('1 - Cover page'!$B$9-M2426)= 7,"7", IF(('1 - Cover page'!$B$9-M2426)= 8,"8", IF(('1 - Cover page'!$B$9-M2426)= 9,"9", IF(('1 - Cover page'!$B$9-M2426)= 10,"10", IF(('1 - Cover page'!$B$9-M2426)= 11,"11", IF(('1 - Cover page'!$B$9-M2426)= 12,"12", IF(('1 - Cover page'!$B$9-M2426)= 13,"13", IF(('1 - Cover page'!$B$9-M2426)= 14,"14", IF(('1 - Cover page'!$B$9-M2426)= 15,"15",  ""))))))))))))))))</f>
        <v>0</v>
      </c>
      <c r="Z2426" t="str">
        <f>IF(('1 - Cover page'!$B$9-I2426)=0,"0", IF(('1 - Cover page'!$B$9-I2426)= 1,"1", IF(('1 - Cover page'!$B$9-I2426)= 2,"2", IF(('1 - Cover page'!$B$9-I2426)= 3,"3", IF(('1 - Cover page'!$B$9-I2426)= 4,"4", IF(('1 - Cover page'!$B$9-I2426)= 5,"5", IF(('1 - Cover page'!$B$9-I2426)= 6,"6", IF(('1 - Cover page'!$B$9-I2426)= 7,"7", IF(('1 - Cover page'!$B$9-I2426)= 8,"8", IF(('1 - Cover page'!$B$9-I2426)= 9,"9", IF(('1 - Cover page'!$B$9-I2426)= 10,"10", IF(('1 - Cover page'!$B$9-I2426)= 11,"11", IF(('1 - Cover page'!$B$9-I2426)= 12,"12", IF(('1 - Cover page'!$B$9-I2426)= 13,"13", IF(('1 - Cover page'!$B$9-I2426)= 14,"14", IF(('1 - Cover page'!$B$9-I2426)= 15,"15",  ""))))))))))))))))</f>
        <v>0</v>
      </c>
      <c r="AA2426" t="e">
        <f>VLOOKUP(E2426,'Age group'!$A$2:$B$7,2,TRUE)</f>
        <v>#N/A</v>
      </c>
    </row>
    <row r="2427" spans="1:27" ht="12.75" x14ac:dyDescent="0.2">
      <c r="A2427" s="30">
        <v>2424</v>
      </c>
      <c r="B2427" s="31"/>
      <c r="C2427" s="31"/>
      <c r="D2427" s="32"/>
      <c r="E2427" s="104"/>
      <c r="F2427" s="31"/>
      <c r="G2427" s="31"/>
      <c r="H2427" s="33"/>
      <c r="I2427" s="16"/>
      <c r="J2427" s="34"/>
      <c r="K2427" s="34"/>
      <c r="L2427" s="35"/>
      <c r="M2427" s="36"/>
      <c r="N2427" s="37"/>
      <c r="O2427" s="37"/>
      <c r="P2427" s="37"/>
      <c r="Q2427" s="38"/>
      <c r="R2427" s="38"/>
      <c r="S2427" s="37"/>
      <c r="T2427" s="39"/>
      <c r="U2427" s="39"/>
      <c r="V2427" s="40"/>
      <c r="X2427" t="str">
        <f>IF(('1 - Cover page'!$B$9-M2427)&lt;6,"&lt;=5 Days","&gt;5 Days")</f>
        <v>&lt;=5 Days</v>
      </c>
      <c r="Y2427" t="str">
        <f>IF(('1 - Cover page'!$B$9-M2427)=0,"0", IF(('1 - Cover page'!$B$9-M2427)= 1,"1", IF(('1 - Cover page'!$B$9-M2427)= 2,"2", IF(('1 - Cover page'!$B$9-M2427)= 3,"3", IF(('1 - Cover page'!$B$9-M2427)= 4,"4", IF(('1 - Cover page'!$B$9-M2427)= 5,"5", IF(('1 - Cover page'!$B$9-M2427)= 6,"6", IF(('1 - Cover page'!$B$9-M2427)= 7,"7", IF(('1 - Cover page'!$B$9-M2427)= 8,"8", IF(('1 - Cover page'!$B$9-M2427)= 9,"9", IF(('1 - Cover page'!$B$9-M2427)= 10,"10", IF(('1 - Cover page'!$B$9-M2427)= 11,"11", IF(('1 - Cover page'!$B$9-M2427)= 12,"12", IF(('1 - Cover page'!$B$9-M2427)= 13,"13", IF(('1 - Cover page'!$B$9-M2427)= 14,"14", IF(('1 - Cover page'!$B$9-M2427)= 15,"15",  ""))))))))))))))))</f>
        <v>0</v>
      </c>
      <c r="Z2427" t="str">
        <f>IF(('1 - Cover page'!$B$9-I2427)=0,"0", IF(('1 - Cover page'!$B$9-I2427)= 1,"1", IF(('1 - Cover page'!$B$9-I2427)= 2,"2", IF(('1 - Cover page'!$B$9-I2427)= 3,"3", IF(('1 - Cover page'!$B$9-I2427)= 4,"4", IF(('1 - Cover page'!$B$9-I2427)= 5,"5", IF(('1 - Cover page'!$B$9-I2427)= 6,"6", IF(('1 - Cover page'!$B$9-I2427)= 7,"7", IF(('1 - Cover page'!$B$9-I2427)= 8,"8", IF(('1 - Cover page'!$B$9-I2427)= 9,"9", IF(('1 - Cover page'!$B$9-I2427)= 10,"10", IF(('1 - Cover page'!$B$9-I2427)= 11,"11", IF(('1 - Cover page'!$B$9-I2427)= 12,"12", IF(('1 - Cover page'!$B$9-I2427)= 13,"13", IF(('1 - Cover page'!$B$9-I2427)= 14,"14", IF(('1 - Cover page'!$B$9-I2427)= 15,"15",  ""))))))))))))))))</f>
        <v>0</v>
      </c>
      <c r="AA2427" t="e">
        <f>VLOOKUP(E2427,'Age group'!$A$2:$B$7,2,TRUE)</f>
        <v>#N/A</v>
      </c>
    </row>
    <row r="2428" spans="1:27" ht="12.75" x14ac:dyDescent="0.2">
      <c r="A2428" s="30">
        <v>2425</v>
      </c>
      <c r="B2428" s="31"/>
      <c r="C2428" s="31"/>
      <c r="D2428" s="32"/>
      <c r="E2428" s="104"/>
      <c r="F2428" s="31"/>
      <c r="G2428" s="31"/>
      <c r="H2428" s="33"/>
      <c r="I2428" s="16"/>
      <c r="J2428" s="34"/>
      <c r="K2428" s="34"/>
      <c r="L2428" s="35"/>
      <c r="M2428" s="36"/>
      <c r="N2428" s="37"/>
      <c r="O2428" s="37"/>
      <c r="P2428" s="37"/>
      <c r="Q2428" s="38"/>
      <c r="R2428" s="38"/>
      <c r="S2428" s="37"/>
      <c r="T2428" s="39"/>
      <c r="U2428" s="39"/>
      <c r="V2428" s="40"/>
      <c r="X2428" t="str">
        <f>IF(('1 - Cover page'!$B$9-M2428)&lt;6,"&lt;=5 Days","&gt;5 Days")</f>
        <v>&lt;=5 Days</v>
      </c>
      <c r="Y2428" t="str">
        <f>IF(('1 - Cover page'!$B$9-M2428)=0,"0", IF(('1 - Cover page'!$B$9-M2428)= 1,"1", IF(('1 - Cover page'!$B$9-M2428)= 2,"2", IF(('1 - Cover page'!$B$9-M2428)= 3,"3", IF(('1 - Cover page'!$B$9-M2428)= 4,"4", IF(('1 - Cover page'!$B$9-M2428)= 5,"5", IF(('1 - Cover page'!$B$9-M2428)= 6,"6", IF(('1 - Cover page'!$B$9-M2428)= 7,"7", IF(('1 - Cover page'!$B$9-M2428)= 8,"8", IF(('1 - Cover page'!$B$9-M2428)= 9,"9", IF(('1 - Cover page'!$B$9-M2428)= 10,"10", IF(('1 - Cover page'!$B$9-M2428)= 11,"11", IF(('1 - Cover page'!$B$9-M2428)= 12,"12", IF(('1 - Cover page'!$B$9-M2428)= 13,"13", IF(('1 - Cover page'!$B$9-M2428)= 14,"14", IF(('1 - Cover page'!$B$9-M2428)= 15,"15",  ""))))))))))))))))</f>
        <v>0</v>
      </c>
      <c r="Z2428" t="str">
        <f>IF(('1 - Cover page'!$B$9-I2428)=0,"0", IF(('1 - Cover page'!$B$9-I2428)= 1,"1", IF(('1 - Cover page'!$B$9-I2428)= 2,"2", IF(('1 - Cover page'!$B$9-I2428)= 3,"3", IF(('1 - Cover page'!$B$9-I2428)= 4,"4", IF(('1 - Cover page'!$B$9-I2428)= 5,"5", IF(('1 - Cover page'!$B$9-I2428)= 6,"6", IF(('1 - Cover page'!$B$9-I2428)= 7,"7", IF(('1 - Cover page'!$B$9-I2428)= 8,"8", IF(('1 - Cover page'!$B$9-I2428)= 9,"9", IF(('1 - Cover page'!$B$9-I2428)= 10,"10", IF(('1 - Cover page'!$B$9-I2428)= 11,"11", IF(('1 - Cover page'!$B$9-I2428)= 12,"12", IF(('1 - Cover page'!$B$9-I2428)= 13,"13", IF(('1 - Cover page'!$B$9-I2428)= 14,"14", IF(('1 - Cover page'!$B$9-I2428)= 15,"15",  ""))))))))))))))))</f>
        <v>0</v>
      </c>
      <c r="AA2428" t="e">
        <f>VLOOKUP(E2428,'Age group'!$A$2:$B$7,2,TRUE)</f>
        <v>#N/A</v>
      </c>
    </row>
    <row r="2429" spans="1:27" ht="12.75" x14ac:dyDescent="0.2">
      <c r="A2429" s="30">
        <v>2426</v>
      </c>
      <c r="B2429" s="31"/>
      <c r="C2429" s="31"/>
      <c r="D2429" s="32"/>
      <c r="E2429" s="104"/>
      <c r="F2429" s="31"/>
      <c r="G2429" s="31"/>
      <c r="H2429" s="33"/>
      <c r="I2429" s="16"/>
      <c r="J2429" s="34"/>
      <c r="K2429" s="34"/>
      <c r="L2429" s="35"/>
      <c r="M2429" s="36"/>
      <c r="N2429" s="37"/>
      <c r="O2429" s="37"/>
      <c r="P2429" s="37"/>
      <c r="Q2429" s="38"/>
      <c r="R2429" s="38"/>
      <c r="S2429" s="37"/>
      <c r="T2429" s="39"/>
      <c r="U2429" s="39"/>
      <c r="V2429" s="40"/>
      <c r="X2429" t="str">
        <f>IF(('1 - Cover page'!$B$9-M2429)&lt;6,"&lt;=5 Days","&gt;5 Days")</f>
        <v>&lt;=5 Days</v>
      </c>
      <c r="Y2429" t="str">
        <f>IF(('1 - Cover page'!$B$9-M2429)=0,"0", IF(('1 - Cover page'!$B$9-M2429)= 1,"1", IF(('1 - Cover page'!$B$9-M2429)= 2,"2", IF(('1 - Cover page'!$B$9-M2429)= 3,"3", IF(('1 - Cover page'!$B$9-M2429)= 4,"4", IF(('1 - Cover page'!$B$9-M2429)= 5,"5", IF(('1 - Cover page'!$B$9-M2429)= 6,"6", IF(('1 - Cover page'!$B$9-M2429)= 7,"7", IF(('1 - Cover page'!$B$9-M2429)= 8,"8", IF(('1 - Cover page'!$B$9-M2429)= 9,"9", IF(('1 - Cover page'!$B$9-M2429)= 10,"10", IF(('1 - Cover page'!$B$9-M2429)= 11,"11", IF(('1 - Cover page'!$B$9-M2429)= 12,"12", IF(('1 - Cover page'!$B$9-M2429)= 13,"13", IF(('1 - Cover page'!$B$9-M2429)= 14,"14", IF(('1 - Cover page'!$B$9-M2429)= 15,"15",  ""))))))))))))))))</f>
        <v>0</v>
      </c>
      <c r="Z2429" t="str">
        <f>IF(('1 - Cover page'!$B$9-I2429)=0,"0", IF(('1 - Cover page'!$B$9-I2429)= 1,"1", IF(('1 - Cover page'!$B$9-I2429)= 2,"2", IF(('1 - Cover page'!$B$9-I2429)= 3,"3", IF(('1 - Cover page'!$B$9-I2429)= 4,"4", IF(('1 - Cover page'!$B$9-I2429)= 5,"5", IF(('1 - Cover page'!$B$9-I2429)= 6,"6", IF(('1 - Cover page'!$B$9-I2429)= 7,"7", IF(('1 - Cover page'!$B$9-I2429)= 8,"8", IF(('1 - Cover page'!$B$9-I2429)= 9,"9", IF(('1 - Cover page'!$B$9-I2429)= 10,"10", IF(('1 - Cover page'!$B$9-I2429)= 11,"11", IF(('1 - Cover page'!$B$9-I2429)= 12,"12", IF(('1 - Cover page'!$B$9-I2429)= 13,"13", IF(('1 - Cover page'!$B$9-I2429)= 14,"14", IF(('1 - Cover page'!$B$9-I2429)= 15,"15",  ""))))))))))))))))</f>
        <v>0</v>
      </c>
      <c r="AA2429" t="e">
        <f>VLOOKUP(E2429,'Age group'!$A$2:$B$7,2,TRUE)</f>
        <v>#N/A</v>
      </c>
    </row>
    <row r="2430" spans="1:27" ht="12.75" x14ac:dyDescent="0.2">
      <c r="A2430" s="30">
        <v>2427</v>
      </c>
      <c r="B2430" s="31"/>
      <c r="C2430" s="31"/>
      <c r="D2430" s="32"/>
      <c r="E2430" s="104"/>
      <c r="F2430" s="31"/>
      <c r="G2430" s="31"/>
      <c r="H2430" s="33"/>
      <c r="I2430" s="16"/>
      <c r="J2430" s="34"/>
      <c r="K2430" s="34"/>
      <c r="L2430" s="35"/>
      <c r="M2430" s="36"/>
      <c r="N2430" s="37"/>
      <c r="O2430" s="37"/>
      <c r="P2430" s="37"/>
      <c r="Q2430" s="38"/>
      <c r="R2430" s="38"/>
      <c r="S2430" s="37"/>
      <c r="T2430" s="39"/>
      <c r="U2430" s="39"/>
      <c r="V2430" s="40"/>
      <c r="X2430" t="str">
        <f>IF(('1 - Cover page'!$B$9-M2430)&lt;6,"&lt;=5 Days","&gt;5 Days")</f>
        <v>&lt;=5 Days</v>
      </c>
      <c r="Y2430" t="str">
        <f>IF(('1 - Cover page'!$B$9-M2430)=0,"0", IF(('1 - Cover page'!$B$9-M2430)= 1,"1", IF(('1 - Cover page'!$B$9-M2430)= 2,"2", IF(('1 - Cover page'!$B$9-M2430)= 3,"3", IF(('1 - Cover page'!$B$9-M2430)= 4,"4", IF(('1 - Cover page'!$B$9-M2430)= 5,"5", IF(('1 - Cover page'!$B$9-M2430)= 6,"6", IF(('1 - Cover page'!$B$9-M2430)= 7,"7", IF(('1 - Cover page'!$B$9-M2430)= 8,"8", IF(('1 - Cover page'!$B$9-M2430)= 9,"9", IF(('1 - Cover page'!$B$9-M2430)= 10,"10", IF(('1 - Cover page'!$B$9-M2430)= 11,"11", IF(('1 - Cover page'!$B$9-M2430)= 12,"12", IF(('1 - Cover page'!$B$9-M2430)= 13,"13", IF(('1 - Cover page'!$B$9-M2430)= 14,"14", IF(('1 - Cover page'!$B$9-M2430)= 15,"15",  ""))))))))))))))))</f>
        <v>0</v>
      </c>
      <c r="Z2430" t="str">
        <f>IF(('1 - Cover page'!$B$9-I2430)=0,"0", IF(('1 - Cover page'!$B$9-I2430)= 1,"1", IF(('1 - Cover page'!$B$9-I2430)= 2,"2", IF(('1 - Cover page'!$B$9-I2430)= 3,"3", IF(('1 - Cover page'!$B$9-I2430)= 4,"4", IF(('1 - Cover page'!$B$9-I2430)= 5,"5", IF(('1 - Cover page'!$B$9-I2430)= 6,"6", IF(('1 - Cover page'!$B$9-I2430)= 7,"7", IF(('1 - Cover page'!$B$9-I2430)= 8,"8", IF(('1 - Cover page'!$B$9-I2430)= 9,"9", IF(('1 - Cover page'!$B$9-I2430)= 10,"10", IF(('1 - Cover page'!$B$9-I2430)= 11,"11", IF(('1 - Cover page'!$B$9-I2430)= 12,"12", IF(('1 - Cover page'!$B$9-I2430)= 13,"13", IF(('1 - Cover page'!$B$9-I2430)= 14,"14", IF(('1 - Cover page'!$B$9-I2430)= 15,"15",  ""))))))))))))))))</f>
        <v>0</v>
      </c>
      <c r="AA2430" t="e">
        <f>VLOOKUP(E2430,'Age group'!$A$2:$B$7,2,TRUE)</f>
        <v>#N/A</v>
      </c>
    </row>
    <row r="2431" spans="1:27" ht="12.75" x14ac:dyDescent="0.2">
      <c r="A2431" s="30">
        <v>2428</v>
      </c>
      <c r="B2431" s="31"/>
      <c r="C2431" s="31"/>
      <c r="D2431" s="32"/>
      <c r="E2431" s="104"/>
      <c r="F2431" s="31"/>
      <c r="G2431" s="31"/>
      <c r="H2431" s="33"/>
      <c r="I2431" s="16"/>
      <c r="J2431" s="34"/>
      <c r="K2431" s="34"/>
      <c r="L2431" s="35"/>
      <c r="M2431" s="36"/>
      <c r="N2431" s="37"/>
      <c r="O2431" s="37"/>
      <c r="P2431" s="37"/>
      <c r="Q2431" s="38"/>
      <c r="R2431" s="38"/>
      <c r="S2431" s="37"/>
      <c r="T2431" s="39"/>
      <c r="U2431" s="39"/>
      <c r="V2431" s="40"/>
      <c r="X2431" t="str">
        <f>IF(('1 - Cover page'!$B$9-M2431)&lt;6,"&lt;=5 Days","&gt;5 Days")</f>
        <v>&lt;=5 Days</v>
      </c>
      <c r="Y2431" t="str">
        <f>IF(('1 - Cover page'!$B$9-M2431)=0,"0", IF(('1 - Cover page'!$B$9-M2431)= 1,"1", IF(('1 - Cover page'!$B$9-M2431)= 2,"2", IF(('1 - Cover page'!$B$9-M2431)= 3,"3", IF(('1 - Cover page'!$B$9-M2431)= 4,"4", IF(('1 - Cover page'!$B$9-M2431)= 5,"5", IF(('1 - Cover page'!$B$9-M2431)= 6,"6", IF(('1 - Cover page'!$B$9-M2431)= 7,"7", IF(('1 - Cover page'!$B$9-M2431)= 8,"8", IF(('1 - Cover page'!$B$9-M2431)= 9,"9", IF(('1 - Cover page'!$B$9-M2431)= 10,"10", IF(('1 - Cover page'!$B$9-M2431)= 11,"11", IF(('1 - Cover page'!$B$9-M2431)= 12,"12", IF(('1 - Cover page'!$B$9-M2431)= 13,"13", IF(('1 - Cover page'!$B$9-M2431)= 14,"14", IF(('1 - Cover page'!$B$9-M2431)= 15,"15",  ""))))))))))))))))</f>
        <v>0</v>
      </c>
      <c r="Z2431" t="str">
        <f>IF(('1 - Cover page'!$B$9-I2431)=0,"0", IF(('1 - Cover page'!$B$9-I2431)= 1,"1", IF(('1 - Cover page'!$B$9-I2431)= 2,"2", IF(('1 - Cover page'!$B$9-I2431)= 3,"3", IF(('1 - Cover page'!$B$9-I2431)= 4,"4", IF(('1 - Cover page'!$B$9-I2431)= 5,"5", IF(('1 - Cover page'!$B$9-I2431)= 6,"6", IF(('1 - Cover page'!$B$9-I2431)= 7,"7", IF(('1 - Cover page'!$B$9-I2431)= 8,"8", IF(('1 - Cover page'!$B$9-I2431)= 9,"9", IF(('1 - Cover page'!$B$9-I2431)= 10,"10", IF(('1 - Cover page'!$B$9-I2431)= 11,"11", IF(('1 - Cover page'!$B$9-I2431)= 12,"12", IF(('1 - Cover page'!$B$9-I2431)= 13,"13", IF(('1 - Cover page'!$B$9-I2431)= 14,"14", IF(('1 - Cover page'!$B$9-I2431)= 15,"15",  ""))))))))))))))))</f>
        <v>0</v>
      </c>
      <c r="AA2431" t="e">
        <f>VLOOKUP(E2431,'Age group'!$A$2:$B$7,2,TRUE)</f>
        <v>#N/A</v>
      </c>
    </row>
    <row r="2432" spans="1:27" ht="12.75" x14ac:dyDescent="0.2">
      <c r="A2432" s="30">
        <v>2429</v>
      </c>
      <c r="B2432" s="31"/>
      <c r="C2432" s="31"/>
      <c r="D2432" s="32"/>
      <c r="E2432" s="104"/>
      <c r="F2432" s="31"/>
      <c r="G2432" s="31"/>
      <c r="H2432" s="33"/>
      <c r="I2432" s="16"/>
      <c r="J2432" s="34"/>
      <c r="K2432" s="34"/>
      <c r="L2432" s="35"/>
      <c r="M2432" s="36"/>
      <c r="N2432" s="37"/>
      <c r="O2432" s="37"/>
      <c r="P2432" s="37"/>
      <c r="Q2432" s="38"/>
      <c r="R2432" s="38"/>
      <c r="S2432" s="37"/>
      <c r="T2432" s="39"/>
      <c r="U2432" s="39"/>
      <c r="V2432" s="40"/>
      <c r="X2432" t="str">
        <f>IF(('1 - Cover page'!$B$9-M2432)&lt;6,"&lt;=5 Days","&gt;5 Days")</f>
        <v>&lt;=5 Days</v>
      </c>
      <c r="Y2432" t="str">
        <f>IF(('1 - Cover page'!$B$9-M2432)=0,"0", IF(('1 - Cover page'!$B$9-M2432)= 1,"1", IF(('1 - Cover page'!$B$9-M2432)= 2,"2", IF(('1 - Cover page'!$B$9-M2432)= 3,"3", IF(('1 - Cover page'!$B$9-M2432)= 4,"4", IF(('1 - Cover page'!$B$9-M2432)= 5,"5", IF(('1 - Cover page'!$B$9-M2432)= 6,"6", IF(('1 - Cover page'!$B$9-M2432)= 7,"7", IF(('1 - Cover page'!$B$9-M2432)= 8,"8", IF(('1 - Cover page'!$B$9-M2432)= 9,"9", IF(('1 - Cover page'!$B$9-M2432)= 10,"10", IF(('1 - Cover page'!$B$9-M2432)= 11,"11", IF(('1 - Cover page'!$B$9-M2432)= 12,"12", IF(('1 - Cover page'!$B$9-M2432)= 13,"13", IF(('1 - Cover page'!$B$9-M2432)= 14,"14", IF(('1 - Cover page'!$B$9-M2432)= 15,"15",  ""))))))))))))))))</f>
        <v>0</v>
      </c>
      <c r="Z2432" t="str">
        <f>IF(('1 - Cover page'!$B$9-I2432)=0,"0", IF(('1 - Cover page'!$B$9-I2432)= 1,"1", IF(('1 - Cover page'!$B$9-I2432)= 2,"2", IF(('1 - Cover page'!$B$9-I2432)= 3,"3", IF(('1 - Cover page'!$B$9-I2432)= 4,"4", IF(('1 - Cover page'!$B$9-I2432)= 5,"5", IF(('1 - Cover page'!$B$9-I2432)= 6,"6", IF(('1 - Cover page'!$B$9-I2432)= 7,"7", IF(('1 - Cover page'!$B$9-I2432)= 8,"8", IF(('1 - Cover page'!$B$9-I2432)= 9,"9", IF(('1 - Cover page'!$B$9-I2432)= 10,"10", IF(('1 - Cover page'!$B$9-I2432)= 11,"11", IF(('1 - Cover page'!$B$9-I2432)= 12,"12", IF(('1 - Cover page'!$B$9-I2432)= 13,"13", IF(('1 - Cover page'!$B$9-I2432)= 14,"14", IF(('1 - Cover page'!$B$9-I2432)= 15,"15",  ""))))))))))))))))</f>
        <v>0</v>
      </c>
      <c r="AA2432" t="e">
        <f>VLOOKUP(E2432,'Age group'!$A$2:$B$7,2,TRUE)</f>
        <v>#N/A</v>
      </c>
    </row>
    <row r="2433" spans="1:27" ht="12.75" x14ac:dyDescent="0.2">
      <c r="A2433" s="30">
        <v>2430</v>
      </c>
      <c r="B2433" s="31"/>
      <c r="C2433" s="31"/>
      <c r="D2433" s="32"/>
      <c r="E2433" s="104"/>
      <c r="F2433" s="31"/>
      <c r="G2433" s="31"/>
      <c r="H2433" s="33"/>
      <c r="I2433" s="16"/>
      <c r="J2433" s="34"/>
      <c r="K2433" s="34"/>
      <c r="L2433" s="35"/>
      <c r="M2433" s="36"/>
      <c r="N2433" s="37"/>
      <c r="O2433" s="37"/>
      <c r="P2433" s="37"/>
      <c r="Q2433" s="38"/>
      <c r="R2433" s="38"/>
      <c r="S2433" s="37"/>
      <c r="T2433" s="39"/>
      <c r="U2433" s="39"/>
      <c r="V2433" s="40"/>
      <c r="X2433" t="str">
        <f>IF(('1 - Cover page'!$B$9-M2433)&lt;6,"&lt;=5 Days","&gt;5 Days")</f>
        <v>&lt;=5 Days</v>
      </c>
      <c r="Y2433" t="str">
        <f>IF(('1 - Cover page'!$B$9-M2433)=0,"0", IF(('1 - Cover page'!$B$9-M2433)= 1,"1", IF(('1 - Cover page'!$B$9-M2433)= 2,"2", IF(('1 - Cover page'!$B$9-M2433)= 3,"3", IF(('1 - Cover page'!$B$9-M2433)= 4,"4", IF(('1 - Cover page'!$B$9-M2433)= 5,"5", IF(('1 - Cover page'!$B$9-M2433)= 6,"6", IF(('1 - Cover page'!$B$9-M2433)= 7,"7", IF(('1 - Cover page'!$B$9-M2433)= 8,"8", IF(('1 - Cover page'!$B$9-M2433)= 9,"9", IF(('1 - Cover page'!$B$9-M2433)= 10,"10", IF(('1 - Cover page'!$B$9-M2433)= 11,"11", IF(('1 - Cover page'!$B$9-M2433)= 12,"12", IF(('1 - Cover page'!$B$9-M2433)= 13,"13", IF(('1 - Cover page'!$B$9-M2433)= 14,"14", IF(('1 - Cover page'!$B$9-M2433)= 15,"15",  ""))))))))))))))))</f>
        <v>0</v>
      </c>
      <c r="Z2433" t="str">
        <f>IF(('1 - Cover page'!$B$9-I2433)=0,"0", IF(('1 - Cover page'!$B$9-I2433)= 1,"1", IF(('1 - Cover page'!$B$9-I2433)= 2,"2", IF(('1 - Cover page'!$B$9-I2433)= 3,"3", IF(('1 - Cover page'!$B$9-I2433)= 4,"4", IF(('1 - Cover page'!$B$9-I2433)= 5,"5", IF(('1 - Cover page'!$B$9-I2433)= 6,"6", IF(('1 - Cover page'!$B$9-I2433)= 7,"7", IF(('1 - Cover page'!$B$9-I2433)= 8,"8", IF(('1 - Cover page'!$B$9-I2433)= 9,"9", IF(('1 - Cover page'!$B$9-I2433)= 10,"10", IF(('1 - Cover page'!$B$9-I2433)= 11,"11", IF(('1 - Cover page'!$B$9-I2433)= 12,"12", IF(('1 - Cover page'!$B$9-I2433)= 13,"13", IF(('1 - Cover page'!$B$9-I2433)= 14,"14", IF(('1 - Cover page'!$B$9-I2433)= 15,"15",  ""))))))))))))))))</f>
        <v>0</v>
      </c>
      <c r="AA2433" t="e">
        <f>VLOOKUP(E2433,'Age group'!$A$2:$B$7,2,TRUE)</f>
        <v>#N/A</v>
      </c>
    </row>
    <row r="2434" spans="1:27" ht="12.75" x14ac:dyDescent="0.2">
      <c r="A2434" s="30">
        <v>2431</v>
      </c>
      <c r="B2434" s="31"/>
      <c r="C2434" s="31"/>
      <c r="D2434" s="32"/>
      <c r="E2434" s="104"/>
      <c r="F2434" s="31"/>
      <c r="G2434" s="31"/>
      <c r="H2434" s="33"/>
      <c r="I2434" s="16"/>
      <c r="J2434" s="34"/>
      <c r="K2434" s="34"/>
      <c r="L2434" s="35"/>
      <c r="M2434" s="36"/>
      <c r="N2434" s="37"/>
      <c r="O2434" s="37"/>
      <c r="P2434" s="37"/>
      <c r="Q2434" s="38"/>
      <c r="R2434" s="38"/>
      <c r="S2434" s="37"/>
      <c r="T2434" s="39"/>
      <c r="U2434" s="39"/>
      <c r="V2434" s="40"/>
      <c r="X2434" t="str">
        <f>IF(('1 - Cover page'!$B$9-M2434)&lt;6,"&lt;=5 Days","&gt;5 Days")</f>
        <v>&lt;=5 Days</v>
      </c>
      <c r="Y2434" t="str">
        <f>IF(('1 - Cover page'!$B$9-M2434)=0,"0", IF(('1 - Cover page'!$B$9-M2434)= 1,"1", IF(('1 - Cover page'!$B$9-M2434)= 2,"2", IF(('1 - Cover page'!$B$9-M2434)= 3,"3", IF(('1 - Cover page'!$B$9-M2434)= 4,"4", IF(('1 - Cover page'!$B$9-M2434)= 5,"5", IF(('1 - Cover page'!$B$9-M2434)= 6,"6", IF(('1 - Cover page'!$B$9-M2434)= 7,"7", IF(('1 - Cover page'!$B$9-M2434)= 8,"8", IF(('1 - Cover page'!$B$9-M2434)= 9,"9", IF(('1 - Cover page'!$B$9-M2434)= 10,"10", IF(('1 - Cover page'!$B$9-M2434)= 11,"11", IF(('1 - Cover page'!$B$9-M2434)= 12,"12", IF(('1 - Cover page'!$B$9-M2434)= 13,"13", IF(('1 - Cover page'!$B$9-M2434)= 14,"14", IF(('1 - Cover page'!$B$9-M2434)= 15,"15",  ""))))))))))))))))</f>
        <v>0</v>
      </c>
      <c r="Z2434" t="str">
        <f>IF(('1 - Cover page'!$B$9-I2434)=0,"0", IF(('1 - Cover page'!$B$9-I2434)= 1,"1", IF(('1 - Cover page'!$B$9-I2434)= 2,"2", IF(('1 - Cover page'!$B$9-I2434)= 3,"3", IF(('1 - Cover page'!$B$9-I2434)= 4,"4", IF(('1 - Cover page'!$B$9-I2434)= 5,"5", IF(('1 - Cover page'!$B$9-I2434)= 6,"6", IF(('1 - Cover page'!$B$9-I2434)= 7,"7", IF(('1 - Cover page'!$B$9-I2434)= 8,"8", IF(('1 - Cover page'!$B$9-I2434)= 9,"9", IF(('1 - Cover page'!$B$9-I2434)= 10,"10", IF(('1 - Cover page'!$B$9-I2434)= 11,"11", IF(('1 - Cover page'!$B$9-I2434)= 12,"12", IF(('1 - Cover page'!$B$9-I2434)= 13,"13", IF(('1 - Cover page'!$B$9-I2434)= 14,"14", IF(('1 - Cover page'!$B$9-I2434)= 15,"15",  ""))))))))))))))))</f>
        <v>0</v>
      </c>
      <c r="AA2434" t="e">
        <f>VLOOKUP(E2434,'Age group'!$A$2:$B$7,2,TRUE)</f>
        <v>#N/A</v>
      </c>
    </row>
    <row r="2435" spans="1:27" ht="12.75" x14ac:dyDescent="0.2">
      <c r="A2435" s="30">
        <v>2432</v>
      </c>
      <c r="B2435" s="31"/>
      <c r="C2435" s="31"/>
      <c r="D2435" s="32"/>
      <c r="E2435" s="104"/>
      <c r="F2435" s="31"/>
      <c r="G2435" s="31"/>
      <c r="H2435" s="33"/>
      <c r="I2435" s="16"/>
      <c r="J2435" s="34"/>
      <c r="K2435" s="34"/>
      <c r="L2435" s="35"/>
      <c r="M2435" s="36"/>
      <c r="N2435" s="37"/>
      <c r="O2435" s="37"/>
      <c r="P2435" s="37"/>
      <c r="Q2435" s="38"/>
      <c r="R2435" s="38"/>
      <c r="S2435" s="37"/>
      <c r="T2435" s="39"/>
      <c r="U2435" s="39"/>
      <c r="V2435" s="40"/>
      <c r="X2435" t="str">
        <f>IF(('1 - Cover page'!$B$9-M2435)&lt;6,"&lt;=5 Days","&gt;5 Days")</f>
        <v>&lt;=5 Days</v>
      </c>
      <c r="Y2435" t="str">
        <f>IF(('1 - Cover page'!$B$9-M2435)=0,"0", IF(('1 - Cover page'!$B$9-M2435)= 1,"1", IF(('1 - Cover page'!$B$9-M2435)= 2,"2", IF(('1 - Cover page'!$B$9-M2435)= 3,"3", IF(('1 - Cover page'!$B$9-M2435)= 4,"4", IF(('1 - Cover page'!$B$9-M2435)= 5,"5", IF(('1 - Cover page'!$B$9-M2435)= 6,"6", IF(('1 - Cover page'!$B$9-M2435)= 7,"7", IF(('1 - Cover page'!$B$9-M2435)= 8,"8", IF(('1 - Cover page'!$B$9-M2435)= 9,"9", IF(('1 - Cover page'!$B$9-M2435)= 10,"10", IF(('1 - Cover page'!$B$9-M2435)= 11,"11", IF(('1 - Cover page'!$B$9-M2435)= 12,"12", IF(('1 - Cover page'!$B$9-M2435)= 13,"13", IF(('1 - Cover page'!$B$9-M2435)= 14,"14", IF(('1 - Cover page'!$B$9-M2435)= 15,"15",  ""))))))))))))))))</f>
        <v>0</v>
      </c>
      <c r="Z2435" t="str">
        <f>IF(('1 - Cover page'!$B$9-I2435)=0,"0", IF(('1 - Cover page'!$B$9-I2435)= 1,"1", IF(('1 - Cover page'!$B$9-I2435)= 2,"2", IF(('1 - Cover page'!$B$9-I2435)= 3,"3", IF(('1 - Cover page'!$B$9-I2435)= 4,"4", IF(('1 - Cover page'!$B$9-I2435)= 5,"5", IF(('1 - Cover page'!$B$9-I2435)= 6,"6", IF(('1 - Cover page'!$B$9-I2435)= 7,"7", IF(('1 - Cover page'!$B$9-I2435)= 8,"8", IF(('1 - Cover page'!$B$9-I2435)= 9,"9", IF(('1 - Cover page'!$B$9-I2435)= 10,"10", IF(('1 - Cover page'!$B$9-I2435)= 11,"11", IF(('1 - Cover page'!$B$9-I2435)= 12,"12", IF(('1 - Cover page'!$B$9-I2435)= 13,"13", IF(('1 - Cover page'!$B$9-I2435)= 14,"14", IF(('1 - Cover page'!$B$9-I2435)= 15,"15",  ""))))))))))))))))</f>
        <v>0</v>
      </c>
      <c r="AA2435" t="e">
        <f>VLOOKUP(E2435,'Age group'!$A$2:$B$7,2,TRUE)</f>
        <v>#N/A</v>
      </c>
    </row>
    <row r="2436" spans="1:27" ht="12.75" x14ac:dyDescent="0.2">
      <c r="A2436" s="30">
        <v>2433</v>
      </c>
      <c r="B2436" s="31"/>
      <c r="C2436" s="31"/>
      <c r="D2436" s="32"/>
      <c r="E2436" s="104"/>
      <c r="F2436" s="31"/>
      <c r="G2436" s="31"/>
      <c r="H2436" s="33"/>
      <c r="I2436" s="16"/>
      <c r="J2436" s="34"/>
      <c r="K2436" s="34"/>
      <c r="L2436" s="35"/>
      <c r="M2436" s="36"/>
      <c r="N2436" s="37"/>
      <c r="O2436" s="37"/>
      <c r="P2436" s="37"/>
      <c r="Q2436" s="38"/>
      <c r="R2436" s="38"/>
      <c r="S2436" s="37"/>
      <c r="T2436" s="39"/>
      <c r="U2436" s="39"/>
      <c r="V2436" s="40"/>
      <c r="X2436" t="str">
        <f>IF(('1 - Cover page'!$B$9-M2436)&lt;6,"&lt;=5 Days","&gt;5 Days")</f>
        <v>&lt;=5 Days</v>
      </c>
      <c r="Y2436" t="str">
        <f>IF(('1 - Cover page'!$B$9-M2436)=0,"0", IF(('1 - Cover page'!$B$9-M2436)= 1,"1", IF(('1 - Cover page'!$B$9-M2436)= 2,"2", IF(('1 - Cover page'!$B$9-M2436)= 3,"3", IF(('1 - Cover page'!$B$9-M2436)= 4,"4", IF(('1 - Cover page'!$B$9-M2436)= 5,"5", IF(('1 - Cover page'!$B$9-M2436)= 6,"6", IF(('1 - Cover page'!$B$9-M2436)= 7,"7", IF(('1 - Cover page'!$B$9-M2436)= 8,"8", IF(('1 - Cover page'!$B$9-M2436)= 9,"9", IF(('1 - Cover page'!$B$9-M2436)= 10,"10", IF(('1 - Cover page'!$B$9-M2436)= 11,"11", IF(('1 - Cover page'!$B$9-M2436)= 12,"12", IF(('1 - Cover page'!$B$9-M2436)= 13,"13", IF(('1 - Cover page'!$B$9-M2436)= 14,"14", IF(('1 - Cover page'!$B$9-M2436)= 15,"15",  ""))))))))))))))))</f>
        <v>0</v>
      </c>
      <c r="Z2436" t="str">
        <f>IF(('1 - Cover page'!$B$9-I2436)=0,"0", IF(('1 - Cover page'!$B$9-I2436)= 1,"1", IF(('1 - Cover page'!$B$9-I2436)= 2,"2", IF(('1 - Cover page'!$B$9-I2436)= 3,"3", IF(('1 - Cover page'!$B$9-I2436)= 4,"4", IF(('1 - Cover page'!$B$9-I2436)= 5,"5", IF(('1 - Cover page'!$B$9-I2436)= 6,"6", IF(('1 - Cover page'!$B$9-I2436)= 7,"7", IF(('1 - Cover page'!$B$9-I2436)= 8,"8", IF(('1 - Cover page'!$B$9-I2436)= 9,"9", IF(('1 - Cover page'!$B$9-I2436)= 10,"10", IF(('1 - Cover page'!$B$9-I2436)= 11,"11", IF(('1 - Cover page'!$B$9-I2436)= 12,"12", IF(('1 - Cover page'!$B$9-I2436)= 13,"13", IF(('1 - Cover page'!$B$9-I2436)= 14,"14", IF(('1 - Cover page'!$B$9-I2436)= 15,"15",  ""))))))))))))))))</f>
        <v>0</v>
      </c>
      <c r="AA2436" t="e">
        <f>VLOOKUP(E2436,'Age group'!$A$2:$B$7,2,TRUE)</f>
        <v>#N/A</v>
      </c>
    </row>
    <row r="2437" spans="1:27" ht="12.75" x14ac:dyDescent="0.2">
      <c r="A2437" s="30">
        <v>2434</v>
      </c>
      <c r="B2437" s="31"/>
      <c r="C2437" s="31"/>
      <c r="D2437" s="32"/>
      <c r="E2437" s="104"/>
      <c r="F2437" s="31"/>
      <c r="G2437" s="31"/>
      <c r="H2437" s="33"/>
      <c r="I2437" s="16"/>
      <c r="J2437" s="34"/>
      <c r="K2437" s="34"/>
      <c r="L2437" s="35"/>
      <c r="M2437" s="36"/>
      <c r="N2437" s="37"/>
      <c r="O2437" s="37"/>
      <c r="P2437" s="37"/>
      <c r="Q2437" s="38"/>
      <c r="R2437" s="38"/>
      <c r="S2437" s="37"/>
      <c r="T2437" s="39"/>
      <c r="U2437" s="39"/>
      <c r="V2437" s="40"/>
      <c r="X2437" t="str">
        <f>IF(('1 - Cover page'!$B$9-M2437)&lt;6,"&lt;=5 Days","&gt;5 Days")</f>
        <v>&lt;=5 Days</v>
      </c>
      <c r="Y2437" t="str">
        <f>IF(('1 - Cover page'!$B$9-M2437)=0,"0", IF(('1 - Cover page'!$B$9-M2437)= 1,"1", IF(('1 - Cover page'!$B$9-M2437)= 2,"2", IF(('1 - Cover page'!$B$9-M2437)= 3,"3", IF(('1 - Cover page'!$B$9-M2437)= 4,"4", IF(('1 - Cover page'!$B$9-M2437)= 5,"5", IF(('1 - Cover page'!$B$9-M2437)= 6,"6", IF(('1 - Cover page'!$B$9-M2437)= 7,"7", IF(('1 - Cover page'!$B$9-M2437)= 8,"8", IF(('1 - Cover page'!$B$9-M2437)= 9,"9", IF(('1 - Cover page'!$B$9-M2437)= 10,"10", IF(('1 - Cover page'!$B$9-M2437)= 11,"11", IF(('1 - Cover page'!$B$9-M2437)= 12,"12", IF(('1 - Cover page'!$B$9-M2437)= 13,"13", IF(('1 - Cover page'!$B$9-M2437)= 14,"14", IF(('1 - Cover page'!$B$9-M2437)= 15,"15",  ""))))))))))))))))</f>
        <v>0</v>
      </c>
      <c r="Z2437" t="str">
        <f>IF(('1 - Cover page'!$B$9-I2437)=0,"0", IF(('1 - Cover page'!$B$9-I2437)= 1,"1", IF(('1 - Cover page'!$B$9-I2437)= 2,"2", IF(('1 - Cover page'!$B$9-I2437)= 3,"3", IF(('1 - Cover page'!$B$9-I2437)= 4,"4", IF(('1 - Cover page'!$B$9-I2437)= 5,"5", IF(('1 - Cover page'!$B$9-I2437)= 6,"6", IF(('1 - Cover page'!$B$9-I2437)= 7,"7", IF(('1 - Cover page'!$B$9-I2437)= 8,"8", IF(('1 - Cover page'!$B$9-I2437)= 9,"9", IF(('1 - Cover page'!$B$9-I2437)= 10,"10", IF(('1 - Cover page'!$B$9-I2437)= 11,"11", IF(('1 - Cover page'!$B$9-I2437)= 12,"12", IF(('1 - Cover page'!$B$9-I2437)= 13,"13", IF(('1 - Cover page'!$B$9-I2437)= 14,"14", IF(('1 - Cover page'!$B$9-I2437)= 15,"15",  ""))))))))))))))))</f>
        <v>0</v>
      </c>
      <c r="AA2437" t="e">
        <f>VLOOKUP(E2437,'Age group'!$A$2:$B$7,2,TRUE)</f>
        <v>#N/A</v>
      </c>
    </row>
    <row r="2438" spans="1:27" ht="12.75" x14ac:dyDescent="0.2">
      <c r="A2438" s="30">
        <v>2435</v>
      </c>
      <c r="B2438" s="31"/>
      <c r="C2438" s="31"/>
      <c r="D2438" s="32"/>
      <c r="E2438" s="104"/>
      <c r="F2438" s="31"/>
      <c r="G2438" s="31"/>
      <c r="H2438" s="33"/>
      <c r="I2438" s="16"/>
      <c r="J2438" s="34"/>
      <c r="K2438" s="34"/>
      <c r="L2438" s="35"/>
      <c r="M2438" s="36"/>
      <c r="N2438" s="37"/>
      <c r="O2438" s="37"/>
      <c r="P2438" s="37"/>
      <c r="Q2438" s="38"/>
      <c r="R2438" s="38"/>
      <c r="S2438" s="37"/>
      <c r="T2438" s="39"/>
      <c r="U2438" s="39"/>
      <c r="V2438" s="40"/>
      <c r="X2438" t="str">
        <f>IF(('1 - Cover page'!$B$9-M2438)&lt;6,"&lt;=5 Days","&gt;5 Days")</f>
        <v>&lt;=5 Days</v>
      </c>
      <c r="Y2438" t="str">
        <f>IF(('1 - Cover page'!$B$9-M2438)=0,"0", IF(('1 - Cover page'!$B$9-M2438)= 1,"1", IF(('1 - Cover page'!$B$9-M2438)= 2,"2", IF(('1 - Cover page'!$B$9-M2438)= 3,"3", IF(('1 - Cover page'!$B$9-M2438)= 4,"4", IF(('1 - Cover page'!$B$9-M2438)= 5,"5", IF(('1 - Cover page'!$B$9-M2438)= 6,"6", IF(('1 - Cover page'!$B$9-M2438)= 7,"7", IF(('1 - Cover page'!$B$9-M2438)= 8,"8", IF(('1 - Cover page'!$B$9-M2438)= 9,"9", IF(('1 - Cover page'!$B$9-M2438)= 10,"10", IF(('1 - Cover page'!$B$9-M2438)= 11,"11", IF(('1 - Cover page'!$B$9-M2438)= 12,"12", IF(('1 - Cover page'!$B$9-M2438)= 13,"13", IF(('1 - Cover page'!$B$9-M2438)= 14,"14", IF(('1 - Cover page'!$B$9-M2438)= 15,"15",  ""))))))))))))))))</f>
        <v>0</v>
      </c>
      <c r="Z2438" t="str">
        <f>IF(('1 - Cover page'!$B$9-I2438)=0,"0", IF(('1 - Cover page'!$B$9-I2438)= 1,"1", IF(('1 - Cover page'!$B$9-I2438)= 2,"2", IF(('1 - Cover page'!$B$9-I2438)= 3,"3", IF(('1 - Cover page'!$B$9-I2438)= 4,"4", IF(('1 - Cover page'!$B$9-I2438)= 5,"5", IF(('1 - Cover page'!$B$9-I2438)= 6,"6", IF(('1 - Cover page'!$B$9-I2438)= 7,"7", IF(('1 - Cover page'!$B$9-I2438)= 8,"8", IF(('1 - Cover page'!$B$9-I2438)= 9,"9", IF(('1 - Cover page'!$B$9-I2438)= 10,"10", IF(('1 - Cover page'!$B$9-I2438)= 11,"11", IF(('1 - Cover page'!$B$9-I2438)= 12,"12", IF(('1 - Cover page'!$B$9-I2438)= 13,"13", IF(('1 - Cover page'!$B$9-I2438)= 14,"14", IF(('1 - Cover page'!$B$9-I2438)= 15,"15",  ""))))))))))))))))</f>
        <v>0</v>
      </c>
      <c r="AA2438" t="e">
        <f>VLOOKUP(E2438,'Age group'!$A$2:$B$7,2,TRUE)</f>
        <v>#N/A</v>
      </c>
    </row>
    <row r="2439" spans="1:27" ht="12.75" x14ac:dyDescent="0.2">
      <c r="A2439" s="30">
        <v>2436</v>
      </c>
      <c r="B2439" s="31"/>
      <c r="C2439" s="31"/>
      <c r="D2439" s="32"/>
      <c r="E2439" s="104"/>
      <c r="F2439" s="31"/>
      <c r="G2439" s="31"/>
      <c r="H2439" s="33"/>
      <c r="I2439" s="16"/>
      <c r="J2439" s="34"/>
      <c r="K2439" s="34"/>
      <c r="L2439" s="35"/>
      <c r="M2439" s="36"/>
      <c r="N2439" s="37"/>
      <c r="O2439" s="37"/>
      <c r="P2439" s="37"/>
      <c r="Q2439" s="38"/>
      <c r="R2439" s="38"/>
      <c r="S2439" s="37"/>
      <c r="T2439" s="39"/>
      <c r="U2439" s="39"/>
      <c r="V2439" s="40"/>
      <c r="X2439" t="str">
        <f>IF(('1 - Cover page'!$B$9-M2439)&lt;6,"&lt;=5 Days","&gt;5 Days")</f>
        <v>&lt;=5 Days</v>
      </c>
      <c r="Y2439" t="str">
        <f>IF(('1 - Cover page'!$B$9-M2439)=0,"0", IF(('1 - Cover page'!$B$9-M2439)= 1,"1", IF(('1 - Cover page'!$B$9-M2439)= 2,"2", IF(('1 - Cover page'!$B$9-M2439)= 3,"3", IF(('1 - Cover page'!$B$9-M2439)= 4,"4", IF(('1 - Cover page'!$B$9-M2439)= 5,"5", IF(('1 - Cover page'!$B$9-M2439)= 6,"6", IF(('1 - Cover page'!$B$9-M2439)= 7,"7", IF(('1 - Cover page'!$B$9-M2439)= 8,"8", IF(('1 - Cover page'!$B$9-M2439)= 9,"9", IF(('1 - Cover page'!$B$9-M2439)= 10,"10", IF(('1 - Cover page'!$B$9-M2439)= 11,"11", IF(('1 - Cover page'!$B$9-M2439)= 12,"12", IF(('1 - Cover page'!$B$9-M2439)= 13,"13", IF(('1 - Cover page'!$B$9-M2439)= 14,"14", IF(('1 - Cover page'!$B$9-M2439)= 15,"15",  ""))))))))))))))))</f>
        <v>0</v>
      </c>
      <c r="Z2439" t="str">
        <f>IF(('1 - Cover page'!$B$9-I2439)=0,"0", IF(('1 - Cover page'!$B$9-I2439)= 1,"1", IF(('1 - Cover page'!$B$9-I2439)= 2,"2", IF(('1 - Cover page'!$B$9-I2439)= 3,"3", IF(('1 - Cover page'!$B$9-I2439)= 4,"4", IF(('1 - Cover page'!$B$9-I2439)= 5,"5", IF(('1 - Cover page'!$B$9-I2439)= 6,"6", IF(('1 - Cover page'!$B$9-I2439)= 7,"7", IF(('1 - Cover page'!$B$9-I2439)= 8,"8", IF(('1 - Cover page'!$B$9-I2439)= 9,"9", IF(('1 - Cover page'!$B$9-I2439)= 10,"10", IF(('1 - Cover page'!$B$9-I2439)= 11,"11", IF(('1 - Cover page'!$B$9-I2439)= 12,"12", IF(('1 - Cover page'!$B$9-I2439)= 13,"13", IF(('1 - Cover page'!$B$9-I2439)= 14,"14", IF(('1 - Cover page'!$B$9-I2439)= 15,"15",  ""))))))))))))))))</f>
        <v>0</v>
      </c>
      <c r="AA2439" t="e">
        <f>VLOOKUP(E2439,'Age group'!$A$2:$B$7,2,TRUE)</f>
        <v>#N/A</v>
      </c>
    </row>
    <row r="2440" spans="1:27" ht="12.75" x14ac:dyDescent="0.2">
      <c r="A2440" s="30">
        <v>2437</v>
      </c>
      <c r="B2440" s="31"/>
      <c r="C2440" s="31"/>
      <c r="D2440" s="32"/>
      <c r="E2440" s="104"/>
      <c r="F2440" s="31"/>
      <c r="G2440" s="31"/>
      <c r="H2440" s="33"/>
      <c r="I2440" s="16"/>
      <c r="J2440" s="34"/>
      <c r="K2440" s="34"/>
      <c r="L2440" s="35"/>
      <c r="M2440" s="36"/>
      <c r="N2440" s="37"/>
      <c r="O2440" s="37"/>
      <c r="P2440" s="37"/>
      <c r="Q2440" s="38"/>
      <c r="R2440" s="38"/>
      <c r="S2440" s="37"/>
      <c r="T2440" s="39"/>
      <c r="U2440" s="39"/>
      <c r="V2440" s="40"/>
      <c r="X2440" t="str">
        <f>IF(('1 - Cover page'!$B$9-M2440)&lt;6,"&lt;=5 Days","&gt;5 Days")</f>
        <v>&lt;=5 Days</v>
      </c>
      <c r="Y2440" t="str">
        <f>IF(('1 - Cover page'!$B$9-M2440)=0,"0", IF(('1 - Cover page'!$B$9-M2440)= 1,"1", IF(('1 - Cover page'!$B$9-M2440)= 2,"2", IF(('1 - Cover page'!$B$9-M2440)= 3,"3", IF(('1 - Cover page'!$B$9-M2440)= 4,"4", IF(('1 - Cover page'!$B$9-M2440)= 5,"5", IF(('1 - Cover page'!$B$9-M2440)= 6,"6", IF(('1 - Cover page'!$B$9-M2440)= 7,"7", IF(('1 - Cover page'!$B$9-M2440)= 8,"8", IF(('1 - Cover page'!$B$9-M2440)= 9,"9", IF(('1 - Cover page'!$B$9-M2440)= 10,"10", IF(('1 - Cover page'!$B$9-M2440)= 11,"11", IF(('1 - Cover page'!$B$9-M2440)= 12,"12", IF(('1 - Cover page'!$B$9-M2440)= 13,"13", IF(('1 - Cover page'!$B$9-M2440)= 14,"14", IF(('1 - Cover page'!$B$9-M2440)= 15,"15",  ""))))))))))))))))</f>
        <v>0</v>
      </c>
      <c r="Z2440" t="str">
        <f>IF(('1 - Cover page'!$B$9-I2440)=0,"0", IF(('1 - Cover page'!$B$9-I2440)= 1,"1", IF(('1 - Cover page'!$B$9-I2440)= 2,"2", IF(('1 - Cover page'!$B$9-I2440)= 3,"3", IF(('1 - Cover page'!$B$9-I2440)= 4,"4", IF(('1 - Cover page'!$B$9-I2440)= 5,"5", IF(('1 - Cover page'!$B$9-I2440)= 6,"6", IF(('1 - Cover page'!$B$9-I2440)= 7,"7", IF(('1 - Cover page'!$B$9-I2440)= 8,"8", IF(('1 - Cover page'!$B$9-I2440)= 9,"9", IF(('1 - Cover page'!$B$9-I2440)= 10,"10", IF(('1 - Cover page'!$B$9-I2440)= 11,"11", IF(('1 - Cover page'!$B$9-I2440)= 12,"12", IF(('1 - Cover page'!$B$9-I2440)= 13,"13", IF(('1 - Cover page'!$B$9-I2440)= 14,"14", IF(('1 - Cover page'!$B$9-I2440)= 15,"15",  ""))))))))))))))))</f>
        <v>0</v>
      </c>
      <c r="AA2440" t="e">
        <f>VLOOKUP(E2440,'Age group'!$A$2:$B$7,2,TRUE)</f>
        <v>#N/A</v>
      </c>
    </row>
    <row r="2441" spans="1:27" ht="12.75" x14ac:dyDescent="0.2">
      <c r="A2441" s="30">
        <v>2438</v>
      </c>
      <c r="B2441" s="31"/>
      <c r="C2441" s="31"/>
      <c r="D2441" s="32"/>
      <c r="E2441" s="104"/>
      <c r="F2441" s="31"/>
      <c r="G2441" s="31"/>
      <c r="H2441" s="33"/>
      <c r="I2441" s="16"/>
      <c r="J2441" s="34"/>
      <c r="K2441" s="34"/>
      <c r="L2441" s="35"/>
      <c r="M2441" s="36"/>
      <c r="N2441" s="37"/>
      <c r="O2441" s="37"/>
      <c r="P2441" s="37"/>
      <c r="Q2441" s="38"/>
      <c r="R2441" s="38"/>
      <c r="S2441" s="37"/>
      <c r="T2441" s="39"/>
      <c r="U2441" s="39"/>
      <c r="V2441" s="40"/>
      <c r="X2441" t="str">
        <f>IF(('1 - Cover page'!$B$9-M2441)&lt;6,"&lt;=5 Days","&gt;5 Days")</f>
        <v>&lt;=5 Days</v>
      </c>
      <c r="Y2441" t="str">
        <f>IF(('1 - Cover page'!$B$9-M2441)=0,"0", IF(('1 - Cover page'!$B$9-M2441)= 1,"1", IF(('1 - Cover page'!$B$9-M2441)= 2,"2", IF(('1 - Cover page'!$B$9-M2441)= 3,"3", IF(('1 - Cover page'!$B$9-M2441)= 4,"4", IF(('1 - Cover page'!$B$9-M2441)= 5,"5", IF(('1 - Cover page'!$B$9-M2441)= 6,"6", IF(('1 - Cover page'!$B$9-M2441)= 7,"7", IF(('1 - Cover page'!$B$9-M2441)= 8,"8", IF(('1 - Cover page'!$B$9-M2441)= 9,"9", IF(('1 - Cover page'!$B$9-M2441)= 10,"10", IF(('1 - Cover page'!$B$9-M2441)= 11,"11", IF(('1 - Cover page'!$B$9-M2441)= 12,"12", IF(('1 - Cover page'!$B$9-M2441)= 13,"13", IF(('1 - Cover page'!$B$9-M2441)= 14,"14", IF(('1 - Cover page'!$B$9-M2441)= 15,"15",  ""))))))))))))))))</f>
        <v>0</v>
      </c>
      <c r="Z2441" t="str">
        <f>IF(('1 - Cover page'!$B$9-I2441)=0,"0", IF(('1 - Cover page'!$B$9-I2441)= 1,"1", IF(('1 - Cover page'!$B$9-I2441)= 2,"2", IF(('1 - Cover page'!$B$9-I2441)= 3,"3", IF(('1 - Cover page'!$B$9-I2441)= 4,"4", IF(('1 - Cover page'!$B$9-I2441)= 5,"5", IF(('1 - Cover page'!$B$9-I2441)= 6,"6", IF(('1 - Cover page'!$B$9-I2441)= 7,"7", IF(('1 - Cover page'!$B$9-I2441)= 8,"8", IF(('1 - Cover page'!$B$9-I2441)= 9,"9", IF(('1 - Cover page'!$B$9-I2441)= 10,"10", IF(('1 - Cover page'!$B$9-I2441)= 11,"11", IF(('1 - Cover page'!$B$9-I2441)= 12,"12", IF(('1 - Cover page'!$B$9-I2441)= 13,"13", IF(('1 - Cover page'!$B$9-I2441)= 14,"14", IF(('1 - Cover page'!$B$9-I2441)= 15,"15",  ""))))))))))))))))</f>
        <v>0</v>
      </c>
      <c r="AA2441" t="e">
        <f>VLOOKUP(E2441,'Age group'!$A$2:$B$7,2,TRUE)</f>
        <v>#N/A</v>
      </c>
    </row>
    <row r="2442" spans="1:27" ht="12.75" x14ac:dyDescent="0.2">
      <c r="A2442" s="30">
        <v>2439</v>
      </c>
      <c r="B2442" s="31"/>
      <c r="C2442" s="31"/>
      <c r="D2442" s="32"/>
      <c r="E2442" s="104"/>
      <c r="F2442" s="31"/>
      <c r="G2442" s="31"/>
      <c r="H2442" s="33"/>
      <c r="I2442" s="16"/>
      <c r="J2442" s="34"/>
      <c r="K2442" s="34"/>
      <c r="L2442" s="35"/>
      <c r="M2442" s="36"/>
      <c r="N2442" s="37"/>
      <c r="O2442" s="37"/>
      <c r="P2442" s="37"/>
      <c r="Q2442" s="38"/>
      <c r="R2442" s="38"/>
      <c r="S2442" s="37"/>
      <c r="T2442" s="39"/>
      <c r="U2442" s="39"/>
      <c r="V2442" s="40"/>
      <c r="X2442" t="str">
        <f>IF(('1 - Cover page'!$B$9-M2442)&lt;6,"&lt;=5 Days","&gt;5 Days")</f>
        <v>&lt;=5 Days</v>
      </c>
      <c r="Y2442" t="str">
        <f>IF(('1 - Cover page'!$B$9-M2442)=0,"0", IF(('1 - Cover page'!$B$9-M2442)= 1,"1", IF(('1 - Cover page'!$B$9-M2442)= 2,"2", IF(('1 - Cover page'!$B$9-M2442)= 3,"3", IF(('1 - Cover page'!$B$9-M2442)= 4,"4", IF(('1 - Cover page'!$B$9-M2442)= 5,"5", IF(('1 - Cover page'!$B$9-M2442)= 6,"6", IF(('1 - Cover page'!$B$9-M2442)= 7,"7", IF(('1 - Cover page'!$B$9-M2442)= 8,"8", IF(('1 - Cover page'!$B$9-M2442)= 9,"9", IF(('1 - Cover page'!$B$9-M2442)= 10,"10", IF(('1 - Cover page'!$B$9-M2442)= 11,"11", IF(('1 - Cover page'!$B$9-M2442)= 12,"12", IF(('1 - Cover page'!$B$9-M2442)= 13,"13", IF(('1 - Cover page'!$B$9-M2442)= 14,"14", IF(('1 - Cover page'!$B$9-M2442)= 15,"15",  ""))))))))))))))))</f>
        <v>0</v>
      </c>
      <c r="Z2442" t="str">
        <f>IF(('1 - Cover page'!$B$9-I2442)=0,"0", IF(('1 - Cover page'!$B$9-I2442)= 1,"1", IF(('1 - Cover page'!$B$9-I2442)= 2,"2", IF(('1 - Cover page'!$B$9-I2442)= 3,"3", IF(('1 - Cover page'!$B$9-I2442)= 4,"4", IF(('1 - Cover page'!$B$9-I2442)= 5,"5", IF(('1 - Cover page'!$B$9-I2442)= 6,"6", IF(('1 - Cover page'!$B$9-I2442)= 7,"7", IF(('1 - Cover page'!$B$9-I2442)= 8,"8", IF(('1 - Cover page'!$B$9-I2442)= 9,"9", IF(('1 - Cover page'!$B$9-I2442)= 10,"10", IF(('1 - Cover page'!$B$9-I2442)= 11,"11", IF(('1 - Cover page'!$B$9-I2442)= 12,"12", IF(('1 - Cover page'!$B$9-I2442)= 13,"13", IF(('1 - Cover page'!$B$9-I2442)= 14,"14", IF(('1 - Cover page'!$B$9-I2442)= 15,"15",  ""))))))))))))))))</f>
        <v>0</v>
      </c>
      <c r="AA2442" t="e">
        <f>VLOOKUP(E2442,'Age group'!$A$2:$B$7,2,TRUE)</f>
        <v>#N/A</v>
      </c>
    </row>
    <row r="2443" spans="1:27" ht="12.75" x14ac:dyDescent="0.2">
      <c r="A2443" s="30">
        <v>2440</v>
      </c>
      <c r="B2443" s="31"/>
      <c r="C2443" s="31"/>
      <c r="D2443" s="32"/>
      <c r="E2443" s="104"/>
      <c r="F2443" s="31"/>
      <c r="G2443" s="31"/>
      <c r="H2443" s="33"/>
      <c r="I2443" s="16"/>
      <c r="J2443" s="34"/>
      <c r="K2443" s="34"/>
      <c r="L2443" s="35"/>
      <c r="M2443" s="36"/>
      <c r="N2443" s="37"/>
      <c r="O2443" s="37"/>
      <c r="P2443" s="37"/>
      <c r="Q2443" s="38"/>
      <c r="R2443" s="38"/>
      <c r="S2443" s="37"/>
      <c r="T2443" s="39"/>
      <c r="U2443" s="39"/>
      <c r="V2443" s="40"/>
      <c r="X2443" t="str">
        <f>IF(('1 - Cover page'!$B$9-M2443)&lt;6,"&lt;=5 Days","&gt;5 Days")</f>
        <v>&lt;=5 Days</v>
      </c>
      <c r="Y2443" t="str">
        <f>IF(('1 - Cover page'!$B$9-M2443)=0,"0", IF(('1 - Cover page'!$B$9-M2443)= 1,"1", IF(('1 - Cover page'!$B$9-M2443)= 2,"2", IF(('1 - Cover page'!$B$9-M2443)= 3,"3", IF(('1 - Cover page'!$B$9-M2443)= 4,"4", IF(('1 - Cover page'!$B$9-M2443)= 5,"5", IF(('1 - Cover page'!$B$9-M2443)= 6,"6", IF(('1 - Cover page'!$B$9-M2443)= 7,"7", IF(('1 - Cover page'!$B$9-M2443)= 8,"8", IF(('1 - Cover page'!$B$9-M2443)= 9,"9", IF(('1 - Cover page'!$B$9-M2443)= 10,"10", IF(('1 - Cover page'!$B$9-M2443)= 11,"11", IF(('1 - Cover page'!$B$9-M2443)= 12,"12", IF(('1 - Cover page'!$B$9-M2443)= 13,"13", IF(('1 - Cover page'!$B$9-M2443)= 14,"14", IF(('1 - Cover page'!$B$9-M2443)= 15,"15",  ""))))))))))))))))</f>
        <v>0</v>
      </c>
      <c r="Z2443" t="str">
        <f>IF(('1 - Cover page'!$B$9-I2443)=0,"0", IF(('1 - Cover page'!$B$9-I2443)= 1,"1", IF(('1 - Cover page'!$B$9-I2443)= 2,"2", IF(('1 - Cover page'!$B$9-I2443)= 3,"3", IF(('1 - Cover page'!$B$9-I2443)= 4,"4", IF(('1 - Cover page'!$B$9-I2443)= 5,"5", IF(('1 - Cover page'!$B$9-I2443)= 6,"6", IF(('1 - Cover page'!$B$9-I2443)= 7,"7", IF(('1 - Cover page'!$B$9-I2443)= 8,"8", IF(('1 - Cover page'!$B$9-I2443)= 9,"9", IF(('1 - Cover page'!$B$9-I2443)= 10,"10", IF(('1 - Cover page'!$B$9-I2443)= 11,"11", IF(('1 - Cover page'!$B$9-I2443)= 12,"12", IF(('1 - Cover page'!$B$9-I2443)= 13,"13", IF(('1 - Cover page'!$B$9-I2443)= 14,"14", IF(('1 - Cover page'!$B$9-I2443)= 15,"15",  ""))))))))))))))))</f>
        <v>0</v>
      </c>
      <c r="AA2443" t="e">
        <f>VLOOKUP(E2443,'Age group'!$A$2:$B$7,2,TRUE)</f>
        <v>#N/A</v>
      </c>
    </row>
    <row r="2444" spans="1:27" ht="12.75" x14ac:dyDescent="0.2">
      <c r="A2444" s="30">
        <v>2441</v>
      </c>
      <c r="B2444" s="31"/>
      <c r="C2444" s="31"/>
      <c r="D2444" s="32"/>
      <c r="E2444" s="104"/>
      <c r="F2444" s="31"/>
      <c r="G2444" s="31"/>
      <c r="H2444" s="33"/>
      <c r="I2444" s="16"/>
      <c r="J2444" s="34"/>
      <c r="K2444" s="34"/>
      <c r="L2444" s="35"/>
      <c r="M2444" s="36"/>
      <c r="N2444" s="37"/>
      <c r="O2444" s="37"/>
      <c r="P2444" s="37"/>
      <c r="Q2444" s="38"/>
      <c r="R2444" s="38"/>
      <c r="S2444" s="37"/>
      <c r="T2444" s="39"/>
      <c r="U2444" s="39"/>
      <c r="V2444" s="40"/>
      <c r="X2444" t="str">
        <f>IF(('1 - Cover page'!$B$9-M2444)&lt;6,"&lt;=5 Days","&gt;5 Days")</f>
        <v>&lt;=5 Days</v>
      </c>
      <c r="Y2444" t="str">
        <f>IF(('1 - Cover page'!$B$9-M2444)=0,"0", IF(('1 - Cover page'!$B$9-M2444)= 1,"1", IF(('1 - Cover page'!$B$9-M2444)= 2,"2", IF(('1 - Cover page'!$B$9-M2444)= 3,"3", IF(('1 - Cover page'!$B$9-M2444)= 4,"4", IF(('1 - Cover page'!$B$9-M2444)= 5,"5", IF(('1 - Cover page'!$B$9-M2444)= 6,"6", IF(('1 - Cover page'!$B$9-M2444)= 7,"7", IF(('1 - Cover page'!$B$9-M2444)= 8,"8", IF(('1 - Cover page'!$B$9-M2444)= 9,"9", IF(('1 - Cover page'!$B$9-M2444)= 10,"10", IF(('1 - Cover page'!$B$9-M2444)= 11,"11", IF(('1 - Cover page'!$B$9-M2444)= 12,"12", IF(('1 - Cover page'!$B$9-M2444)= 13,"13", IF(('1 - Cover page'!$B$9-M2444)= 14,"14", IF(('1 - Cover page'!$B$9-M2444)= 15,"15",  ""))))))))))))))))</f>
        <v>0</v>
      </c>
      <c r="Z2444" t="str">
        <f>IF(('1 - Cover page'!$B$9-I2444)=0,"0", IF(('1 - Cover page'!$B$9-I2444)= 1,"1", IF(('1 - Cover page'!$B$9-I2444)= 2,"2", IF(('1 - Cover page'!$B$9-I2444)= 3,"3", IF(('1 - Cover page'!$B$9-I2444)= 4,"4", IF(('1 - Cover page'!$B$9-I2444)= 5,"5", IF(('1 - Cover page'!$B$9-I2444)= 6,"6", IF(('1 - Cover page'!$B$9-I2444)= 7,"7", IF(('1 - Cover page'!$B$9-I2444)= 8,"8", IF(('1 - Cover page'!$B$9-I2444)= 9,"9", IF(('1 - Cover page'!$B$9-I2444)= 10,"10", IF(('1 - Cover page'!$B$9-I2444)= 11,"11", IF(('1 - Cover page'!$B$9-I2444)= 12,"12", IF(('1 - Cover page'!$B$9-I2444)= 13,"13", IF(('1 - Cover page'!$B$9-I2444)= 14,"14", IF(('1 - Cover page'!$B$9-I2444)= 15,"15",  ""))))))))))))))))</f>
        <v>0</v>
      </c>
      <c r="AA2444" t="e">
        <f>VLOOKUP(E2444,'Age group'!$A$2:$B$7,2,TRUE)</f>
        <v>#N/A</v>
      </c>
    </row>
    <row r="2445" spans="1:27" ht="12.75" x14ac:dyDescent="0.2">
      <c r="A2445" s="30">
        <v>2442</v>
      </c>
      <c r="B2445" s="31"/>
      <c r="C2445" s="31"/>
      <c r="D2445" s="32"/>
      <c r="E2445" s="104"/>
      <c r="F2445" s="31"/>
      <c r="G2445" s="31"/>
      <c r="H2445" s="33"/>
      <c r="I2445" s="16"/>
      <c r="J2445" s="34"/>
      <c r="K2445" s="34"/>
      <c r="L2445" s="35"/>
      <c r="M2445" s="36"/>
      <c r="N2445" s="37"/>
      <c r="O2445" s="37"/>
      <c r="P2445" s="37"/>
      <c r="Q2445" s="38"/>
      <c r="R2445" s="38"/>
      <c r="S2445" s="37"/>
      <c r="T2445" s="39"/>
      <c r="U2445" s="39"/>
      <c r="V2445" s="40"/>
      <c r="X2445" t="str">
        <f>IF(('1 - Cover page'!$B$9-M2445)&lt;6,"&lt;=5 Days","&gt;5 Days")</f>
        <v>&lt;=5 Days</v>
      </c>
      <c r="Y2445" t="str">
        <f>IF(('1 - Cover page'!$B$9-M2445)=0,"0", IF(('1 - Cover page'!$B$9-M2445)= 1,"1", IF(('1 - Cover page'!$B$9-M2445)= 2,"2", IF(('1 - Cover page'!$B$9-M2445)= 3,"3", IF(('1 - Cover page'!$B$9-M2445)= 4,"4", IF(('1 - Cover page'!$B$9-M2445)= 5,"5", IF(('1 - Cover page'!$B$9-M2445)= 6,"6", IF(('1 - Cover page'!$B$9-M2445)= 7,"7", IF(('1 - Cover page'!$B$9-M2445)= 8,"8", IF(('1 - Cover page'!$B$9-M2445)= 9,"9", IF(('1 - Cover page'!$B$9-M2445)= 10,"10", IF(('1 - Cover page'!$B$9-M2445)= 11,"11", IF(('1 - Cover page'!$B$9-M2445)= 12,"12", IF(('1 - Cover page'!$B$9-M2445)= 13,"13", IF(('1 - Cover page'!$B$9-M2445)= 14,"14", IF(('1 - Cover page'!$B$9-M2445)= 15,"15",  ""))))))))))))))))</f>
        <v>0</v>
      </c>
      <c r="Z2445" t="str">
        <f>IF(('1 - Cover page'!$B$9-I2445)=0,"0", IF(('1 - Cover page'!$B$9-I2445)= 1,"1", IF(('1 - Cover page'!$B$9-I2445)= 2,"2", IF(('1 - Cover page'!$B$9-I2445)= 3,"3", IF(('1 - Cover page'!$B$9-I2445)= 4,"4", IF(('1 - Cover page'!$B$9-I2445)= 5,"5", IF(('1 - Cover page'!$B$9-I2445)= 6,"6", IF(('1 - Cover page'!$B$9-I2445)= 7,"7", IF(('1 - Cover page'!$B$9-I2445)= 8,"8", IF(('1 - Cover page'!$B$9-I2445)= 9,"9", IF(('1 - Cover page'!$B$9-I2445)= 10,"10", IF(('1 - Cover page'!$B$9-I2445)= 11,"11", IF(('1 - Cover page'!$B$9-I2445)= 12,"12", IF(('1 - Cover page'!$B$9-I2445)= 13,"13", IF(('1 - Cover page'!$B$9-I2445)= 14,"14", IF(('1 - Cover page'!$B$9-I2445)= 15,"15",  ""))))))))))))))))</f>
        <v>0</v>
      </c>
      <c r="AA2445" t="e">
        <f>VLOOKUP(E2445,'Age group'!$A$2:$B$7,2,TRUE)</f>
        <v>#N/A</v>
      </c>
    </row>
    <row r="2446" spans="1:27" ht="12.75" x14ac:dyDescent="0.2">
      <c r="A2446" s="30">
        <v>2443</v>
      </c>
      <c r="B2446" s="31"/>
      <c r="C2446" s="31"/>
      <c r="D2446" s="32"/>
      <c r="E2446" s="104"/>
      <c r="F2446" s="31"/>
      <c r="G2446" s="31"/>
      <c r="H2446" s="33"/>
      <c r="I2446" s="16"/>
      <c r="J2446" s="34"/>
      <c r="K2446" s="34"/>
      <c r="L2446" s="35"/>
      <c r="M2446" s="36"/>
      <c r="N2446" s="37"/>
      <c r="O2446" s="37"/>
      <c r="P2446" s="37"/>
      <c r="Q2446" s="38"/>
      <c r="R2446" s="38"/>
      <c r="S2446" s="37"/>
      <c r="T2446" s="39"/>
      <c r="U2446" s="39"/>
      <c r="V2446" s="40"/>
      <c r="X2446" t="str">
        <f>IF(('1 - Cover page'!$B$9-M2446)&lt;6,"&lt;=5 Days","&gt;5 Days")</f>
        <v>&lt;=5 Days</v>
      </c>
      <c r="Y2446" t="str">
        <f>IF(('1 - Cover page'!$B$9-M2446)=0,"0", IF(('1 - Cover page'!$B$9-M2446)= 1,"1", IF(('1 - Cover page'!$B$9-M2446)= 2,"2", IF(('1 - Cover page'!$B$9-M2446)= 3,"3", IF(('1 - Cover page'!$B$9-M2446)= 4,"4", IF(('1 - Cover page'!$B$9-M2446)= 5,"5", IF(('1 - Cover page'!$B$9-M2446)= 6,"6", IF(('1 - Cover page'!$B$9-M2446)= 7,"7", IF(('1 - Cover page'!$B$9-M2446)= 8,"8", IF(('1 - Cover page'!$B$9-M2446)= 9,"9", IF(('1 - Cover page'!$B$9-M2446)= 10,"10", IF(('1 - Cover page'!$B$9-M2446)= 11,"11", IF(('1 - Cover page'!$B$9-M2446)= 12,"12", IF(('1 - Cover page'!$B$9-M2446)= 13,"13", IF(('1 - Cover page'!$B$9-M2446)= 14,"14", IF(('1 - Cover page'!$B$9-M2446)= 15,"15",  ""))))))))))))))))</f>
        <v>0</v>
      </c>
      <c r="Z2446" t="str">
        <f>IF(('1 - Cover page'!$B$9-I2446)=0,"0", IF(('1 - Cover page'!$B$9-I2446)= 1,"1", IF(('1 - Cover page'!$B$9-I2446)= 2,"2", IF(('1 - Cover page'!$B$9-I2446)= 3,"3", IF(('1 - Cover page'!$B$9-I2446)= 4,"4", IF(('1 - Cover page'!$B$9-I2446)= 5,"5", IF(('1 - Cover page'!$B$9-I2446)= 6,"6", IF(('1 - Cover page'!$B$9-I2446)= 7,"7", IF(('1 - Cover page'!$B$9-I2446)= 8,"8", IF(('1 - Cover page'!$B$9-I2446)= 9,"9", IF(('1 - Cover page'!$B$9-I2446)= 10,"10", IF(('1 - Cover page'!$B$9-I2446)= 11,"11", IF(('1 - Cover page'!$B$9-I2446)= 12,"12", IF(('1 - Cover page'!$B$9-I2446)= 13,"13", IF(('1 - Cover page'!$B$9-I2446)= 14,"14", IF(('1 - Cover page'!$B$9-I2446)= 15,"15",  ""))))))))))))))))</f>
        <v>0</v>
      </c>
      <c r="AA2446" t="e">
        <f>VLOOKUP(E2446,'Age group'!$A$2:$B$7,2,TRUE)</f>
        <v>#N/A</v>
      </c>
    </row>
    <row r="2447" spans="1:27" ht="12.75" x14ac:dyDescent="0.2">
      <c r="A2447" s="30">
        <v>2444</v>
      </c>
      <c r="B2447" s="31"/>
      <c r="C2447" s="31"/>
      <c r="D2447" s="32"/>
      <c r="E2447" s="104"/>
      <c r="F2447" s="31"/>
      <c r="G2447" s="31"/>
      <c r="H2447" s="33"/>
      <c r="I2447" s="16"/>
      <c r="J2447" s="34"/>
      <c r="K2447" s="34"/>
      <c r="L2447" s="35"/>
      <c r="M2447" s="36"/>
      <c r="N2447" s="37"/>
      <c r="O2447" s="37"/>
      <c r="P2447" s="37"/>
      <c r="Q2447" s="38"/>
      <c r="R2447" s="38"/>
      <c r="S2447" s="37"/>
      <c r="T2447" s="39"/>
      <c r="U2447" s="39"/>
      <c r="V2447" s="40"/>
      <c r="X2447" t="str">
        <f>IF(('1 - Cover page'!$B$9-M2447)&lt;6,"&lt;=5 Days","&gt;5 Days")</f>
        <v>&lt;=5 Days</v>
      </c>
      <c r="Y2447" t="str">
        <f>IF(('1 - Cover page'!$B$9-M2447)=0,"0", IF(('1 - Cover page'!$B$9-M2447)= 1,"1", IF(('1 - Cover page'!$B$9-M2447)= 2,"2", IF(('1 - Cover page'!$B$9-M2447)= 3,"3", IF(('1 - Cover page'!$B$9-M2447)= 4,"4", IF(('1 - Cover page'!$B$9-M2447)= 5,"5", IF(('1 - Cover page'!$B$9-M2447)= 6,"6", IF(('1 - Cover page'!$B$9-M2447)= 7,"7", IF(('1 - Cover page'!$B$9-M2447)= 8,"8", IF(('1 - Cover page'!$B$9-M2447)= 9,"9", IF(('1 - Cover page'!$B$9-M2447)= 10,"10", IF(('1 - Cover page'!$B$9-M2447)= 11,"11", IF(('1 - Cover page'!$B$9-M2447)= 12,"12", IF(('1 - Cover page'!$B$9-M2447)= 13,"13", IF(('1 - Cover page'!$B$9-M2447)= 14,"14", IF(('1 - Cover page'!$B$9-M2447)= 15,"15",  ""))))))))))))))))</f>
        <v>0</v>
      </c>
      <c r="Z2447" t="str">
        <f>IF(('1 - Cover page'!$B$9-I2447)=0,"0", IF(('1 - Cover page'!$B$9-I2447)= 1,"1", IF(('1 - Cover page'!$B$9-I2447)= 2,"2", IF(('1 - Cover page'!$B$9-I2447)= 3,"3", IF(('1 - Cover page'!$B$9-I2447)= 4,"4", IF(('1 - Cover page'!$B$9-I2447)= 5,"5", IF(('1 - Cover page'!$B$9-I2447)= 6,"6", IF(('1 - Cover page'!$B$9-I2447)= 7,"7", IF(('1 - Cover page'!$B$9-I2447)= 8,"8", IF(('1 - Cover page'!$B$9-I2447)= 9,"9", IF(('1 - Cover page'!$B$9-I2447)= 10,"10", IF(('1 - Cover page'!$B$9-I2447)= 11,"11", IF(('1 - Cover page'!$B$9-I2447)= 12,"12", IF(('1 - Cover page'!$B$9-I2447)= 13,"13", IF(('1 - Cover page'!$B$9-I2447)= 14,"14", IF(('1 - Cover page'!$B$9-I2447)= 15,"15",  ""))))))))))))))))</f>
        <v>0</v>
      </c>
      <c r="AA2447" t="e">
        <f>VLOOKUP(E2447,'Age group'!$A$2:$B$7,2,TRUE)</f>
        <v>#N/A</v>
      </c>
    </row>
    <row r="2448" spans="1:27" ht="12.75" x14ac:dyDescent="0.2">
      <c r="A2448" s="30">
        <v>2445</v>
      </c>
      <c r="B2448" s="31"/>
      <c r="C2448" s="31"/>
      <c r="D2448" s="32"/>
      <c r="E2448" s="104"/>
      <c r="F2448" s="31"/>
      <c r="G2448" s="31"/>
      <c r="H2448" s="33"/>
      <c r="I2448" s="16"/>
      <c r="J2448" s="34"/>
      <c r="K2448" s="34"/>
      <c r="L2448" s="35"/>
      <c r="M2448" s="36"/>
      <c r="N2448" s="37"/>
      <c r="O2448" s="37"/>
      <c r="P2448" s="37"/>
      <c r="Q2448" s="38"/>
      <c r="R2448" s="38"/>
      <c r="S2448" s="37"/>
      <c r="T2448" s="39"/>
      <c r="U2448" s="39"/>
      <c r="V2448" s="40"/>
      <c r="X2448" t="str">
        <f>IF(('1 - Cover page'!$B$9-M2448)&lt;6,"&lt;=5 Days","&gt;5 Days")</f>
        <v>&lt;=5 Days</v>
      </c>
      <c r="Y2448" t="str">
        <f>IF(('1 - Cover page'!$B$9-M2448)=0,"0", IF(('1 - Cover page'!$B$9-M2448)= 1,"1", IF(('1 - Cover page'!$B$9-M2448)= 2,"2", IF(('1 - Cover page'!$B$9-M2448)= 3,"3", IF(('1 - Cover page'!$B$9-M2448)= 4,"4", IF(('1 - Cover page'!$B$9-M2448)= 5,"5", IF(('1 - Cover page'!$B$9-M2448)= 6,"6", IF(('1 - Cover page'!$B$9-M2448)= 7,"7", IF(('1 - Cover page'!$B$9-M2448)= 8,"8", IF(('1 - Cover page'!$B$9-M2448)= 9,"9", IF(('1 - Cover page'!$B$9-M2448)= 10,"10", IF(('1 - Cover page'!$B$9-M2448)= 11,"11", IF(('1 - Cover page'!$B$9-M2448)= 12,"12", IF(('1 - Cover page'!$B$9-M2448)= 13,"13", IF(('1 - Cover page'!$B$9-M2448)= 14,"14", IF(('1 - Cover page'!$B$9-M2448)= 15,"15",  ""))))))))))))))))</f>
        <v>0</v>
      </c>
      <c r="Z2448" t="str">
        <f>IF(('1 - Cover page'!$B$9-I2448)=0,"0", IF(('1 - Cover page'!$B$9-I2448)= 1,"1", IF(('1 - Cover page'!$B$9-I2448)= 2,"2", IF(('1 - Cover page'!$B$9-I2448)= 3,"3", IF(('1 - Cover page'!$B$9-I2448)= 4,"4", IF(('1 - Cover page'!$B$9-I2448)= 5,"5", IF(('1 - Cover page'!$B$9-I2448)= 6,"6", IF(('1 - Cover page'!$B$9-I2448)= 7,"7", IF(('1 - Cover page'!$B$9-I2448)= 8,"8", IF(('1 - Cover page'!$B$9-I2448)= 9,"9", IF(('1 - Cover page'!$B$9-I2448)= 10,"10", IF(('1 - Cover page'!$B$9-I2448)= 11,"11", IF(('1 - Cover page'!$B$9-I2448)= 12,"12", IF(('1 - Cover page'!$B$9-I2448)= 13,"13", IF(('1 - Cover page'!$B$9-I2448)= 14,"14", IF(('1 - Cover page'!$B$9-I2448)= 15,"15",  ""))))))))))))))))</f>
        <v>0</v>
      </c>
      <c r="AA2448" t="e">
        <f>VLOOKUP(E2448,'Age group'!$A$2:$B$7,2,TRUE)</f>
        <v>#N/A</v>
      </c>
    </row>
    <row r="2449" spans="1:27" ht="12.75" x14ac:dyDescent="0.2">
      <c r="A2449" s="30">
        <v>2446</v>
      </c>
      <c r="B2449" s="31"/>
      <c r="C2449" s="31"/>
      <c r="D2449" s="32"/>
      <c r="E2449" s="104"/>
      <c r="F2449" s="31"/>
      <c r="G2449" s="31"/>
      <c r="H2449" s="33"/>
      <c r="I2449" s="16"/>
      <c r="J2449" s="34"/>
      <c r="K2449" s="34"/>
      <c r="L2449" s="35"/>
      <c r="M2449" s="36"/>
      <c r="N2449" s="37"/>
      <c r="O2449" s="37"/>
      <c r="P2449" s="37"/>
      <c r="Q2449" s="38"/>
      <c r="R2449" s="38"/>
      <c r="S2449" s="37"/>
      <c r="T2449" s="39"/>
      <c r="U2449" s="39"/>
      <c r="V2449" s="40"/>
      <c r="X2449" t="str">
        <f>IF(('1 - Cover page'!$B$9-M2449)&lt;6,"&lt;=5 Days","&gt;5 Days")</f>
        <v>&lt;=5 Days</v>
      </c>
      <c r="Y2449" t="str">
        <f>IF(('1 - Cover page'!$B$9-M2449)=0,"0", IF(('1 - Cover page'!$B$9-M2449)= 1,"1", IF(('1 - Cover page'!$B$9-M2449)= 2,"2", IF(('1 - Cover page'!$B$9-M2449)= 3,"3", IF(('1 - Cover page'!$B$9-M2449)= 4,"4", IF(('1 - Cover page'!$B$9-M2449)= 5,"5", IF(('1 - Cover page'!$B$9-M2449)= 6,"6", IF(('1 - Cover page'!$B$9-M2449)= 7,"7", IF(('1 - Cover page'!$B$9-M2449)= 8,"8", IF(('1 - Cover page'!$B$9-M2449)= 9,"9", IF(('1 - Cover page'!$B$9-M2449)= 10,"10", IF(('1 - Cover page'!$B$9-M2449)= 11,"11", IF(('1 - Cover page'!$B$9-M2449)= 12,"12", IF(('1 - Cover page'!$B$9-M2449)= 13,"13", IF(('1 - Cover page'!$B$9-M2449)= 14,"14", IF(('1 - Cover page'!$B$9-M2449)= 15,"15",  ""))))))))))))))))</f>
        <v>0</v>
      </c>
      <c r="Z2449" t="str">
        <f>IF(('1 - Cover page'!$B$9-I2449)=0,"0", IF(('1 - Cover page'!$B$9-I2449)= 1,"1", IF(('1 - Cover page'!$B$9-I2449)= 2,"2", IF(('1 - Cover page'!$B$9-I2449)= 3,"3", IF(('1 - Cover page'!$B$9-I2449)= 4,"4", IF(('1 - Cover page'!$B$9-I2449)= 5,"5", IF(('1 - Cover page'!$B$9-I2449)= 6,"6", IF(('1 - Cover page'!$B$9-I2449)= 7,"7", IF(('1 - Cover page'!$B$9-I2449)= 8,"8", IF(('1 - Cover page'!$B$9-I2449)= 9,"9", IF(('1 - Cover page'!$B$9-I2449)= 10,"10", IF(('1 - Cover page'!$B$9-I2449)= 11,"11", IF(('1 - Cover page'!$B$9-I2449)= 12,"12", IF(('1 - Cover page'!$B$9-I2449)= 13,"13", IF(('1 - Cover page'!$B$9-I2449)= 14,"14", IF(('1 - Cover page'!$B$9-I2449)= 15,"15",  ""))))))))))))))))</f>
        <v>0</v>
      </c>
      <c r="AA2449" t="e">
        <f>VLOOKUP(E2449,'Age group'!$A$2:$B$7,2,TRUE)</f>
        <v>#N/A</v>
      </c>
    </row>
    <row r="2450" spans="1:27" ht="12.75" x14ac:dyDescent="0.2">
      <c r="A2450" s="30">
        <v>2447</v>
      </c>
      <c r="B2450" s="31"/>
      <c r="C2450" s="31"/>
      <c r="D2450" s="32"/>
      <c r="E2450" s="104"/>
      <c r="F2450" s="31"/>
      <c r="G2450" s="31"/>
      <c r="H2450" s="33"/>
      <c r="I2450" s="16"/>
      <c r="J2450" s="34"/>
      <c r="K2450" s="34"/>
      <c r="L2450" s="35"/>
      <c r="M2450" s="36"/>
      <c r="N2450" s="37"/>
      <c r="O2450" s="37"/>
      <c r="P2450" s="37"/>
      <c r="Q2450" s="38"/>
      <c r="R2450" s="38"/>
      <c r="S2450" s="37"/>
      <c r="T2450" s="39"/>
      <c r="U2450" s="39"/>
      <c r="V2450" s="40"/>
      <c r="X2450" t="str">
        <f>IF(('1 - Cover page'!$B$9-M2450)&lt;6,"&lt;=5 Days","&gt;5 Days")</f>
        <v>&lt;=5 Days</v>
      </c>
      <c r="Y2450" t="str">
        <f>IF(('1 - Cover page'!$B$9-M2450)=0,"0", IF(('1 - Cover page'!$B$9-M2450)= 1,"1", IF(('1 - Cover page'!$B$9-M2450)= 2,"2", IF(('1 - Cover page'!$B$9-M2450)= 3,"3", IF(('1 - Cover page'!$B$9-M2450)= 4,"4", IF(('1 - Cover page'!$B$9-M2450)= 5,"5", IF(('1 - Cover page'!$B$9-M2450)= 6,"6", IF(('1 - Cover page'!$B$9-M2450)= 7,"7", IF(('1 - Cover page'!$B$9-M2450)= 8,"8", IF(('1 - Cover page'!$B$9-M2450)= 9,"9", IF(('1 - Cover page'!$B$9-M2450)= 10,"10", IF(('1 - Cover page'!$B$9-M2450)= 11,"11", IF(('1 - Cover page'!$B$9-M2450)= 12,"12", IF(('1 - Cover page'!$B$9-M2450)= 13,"13", IF(('1 - Cover page'!$B$9-M2450)= 14,"14", IF(('1 - Cover page'!$B$9-M2450)= 15,"15",  ""))))))))))))))))</f>
        <v>0</v>
      </c>
      <c r="Z2450" t="str">
        <f>IF(('1 - Cover page'!$B$9-I2450)=0,"0", IF(('1 - Cover page'!$B$9-I2450)= 1,"1", IF(('1 - Cover page'!$B$9-I2450)= 2,"2", IF(('1 - Cover page'!$B$9-I2450)= 3,"3", IF(('1 - Cover page'!$B$9-I2450)= 4,"4", IF(('1 - Cover page'!$B$9-I2450)= 5,"5", IF(('1 - Cover page'!$B$9-I2450)= 6,"6", IF(('1 - Cover page'!$B$9-I2450)= 7,"7", IF(('1 - Cover page'!$B$9-I2450)= 8,"8", IF(('1 - Cover page'!$B$9-I2450)= 9,"9", IF(('1 - Cover page'!$B$9-I2450)= 10,"10", IF(('1 - Cover page'!$B$9-I2450)= 11,"11", IF(('1 - Cover page'!$B$9-I2450)= 12,"12", IF(('1 - Cover page'!$B$9-I2450)= 13,"13", IF(('1 - Cover page'!$B$9-I2450)= 14,"14", IF(('1 - Cover page'!$B$9-I2450)= 15,"15",  ""))))))))))))))))</f>
        <v>0</v>
      </c>
      <c r="AA2450" t="e">
        <f>VLOOKUP(E2450,'Age group'!$A$2:$B$7,2,TRUE)</f>
        <v>#N/A</v>
      </c>
    </row>
    <row r="2451" spans="1:27" ht="12.75" x14ac:dyDescent="0.2">
      <c r="A2451" s="30">
        <v>2448</v>
      </c>
      <c r="B2451" s="31"/>
      <c r="C2451" s="31"/>
      <c r="D2451" s="32"/>
      <c r="E2451" s="104"/>
      <c r="F2451" s="31"/>
      <c r="G2451" s="31"/>
      <c r="H2451" s="33"/>
      <c r="I2451" s="16"/>
      <c r="J2451" s="34"/>
      <c r="K2451" s="34"/>
      <c r="L2451" s="35"/>
      <c r="M2451" s="36"/>
      <c r="N2451" s="37"/>
      <c r="O2451" s="37"/>
      <c r="P2451" s="37"/>
      <c r="Q2451" s="38"/>
      <c r="R2451" s="38"/>
      <c r="S2451" s="37"/>
      <c r="T2451" s="39"/>
      <c r="U2451" s="39"/>
      <c r="V2451" s="40"/>
      <c r="X2451" t="str">
        <f>IF(('1 - Cover page'!$B$9-M2451)&lt;6,"&lt;=5 Days","&gt;5 Days")</f>
        <v>&lt;=5 Days</v>
      </c>
      <c r="Y2451" t="str">
        <f>IF(('1 - Cover page'!$B$9-M2451)=0,"0", IF(('1 - Cover page'!$B$9-M2451)= 1,"1", IF(('1 - Cover page'!$B$9-M2451)= 2,"2", IF(('1 - Cover page'!$B$9-M2451)= 3,"3", IF(('1 - Cover page'!$B$9-M2451)= 4,"4", IF(('1 - Cover page'!$B$9-M2451)= 5,"5", IF(('1 - Cover page'!$B$9-M2451)= 6,"6", IF(('1 - Cover page'!$B$9-M2451)= 7,"7", IF(('1 - Cover page'!$B$9-M2451)= 8,"8", IF(('1 - Cover page'!$B$9-M2451)= 9,"9", IF(('1 - Cover page'!$B$9-M2451)= 10,"10", IF(('1 - Cover page'!$B$9-M2451)= 11,"11", IF(('1 - Cover page'!$B$9-M2451)= 12,"12", IF(('1 - Cover page'!$B$9-M2451)= 13,"13", IF(('1 - Cover page'!$B$9-M2451)= 14,"14", IF(('1 - Cover page'!$B$9-M2451)= 15,"15",  ""))))))))))))))))</f>
        <v>0</v>
      </c>
      <c r="Z2451" t="str">
        <f>IF(('1 - Cover page'!$B$9-I2451)=0,"0", IF(('1 - Cover page'!$B$9-I2451)= 1,"1", IF(('1 - Cover page'!$B$9-I2451)= 2,"2", IF(('1 - Cover page'!$B$9-I2451)= 3,"3", IF(('1 - Cover page'!$B$9-I2451)= 4,"4", IF(('1 - Cover page'!$B$9-I2451)= 5,"5", IF(('1 - Cover page'!$B$9-I2451)= 6,"6", IF(('1 - Cover page'!$B$9-I2451)= 7,"7", IF(('1 - Cover page'!$B$9-I2451)= 8,"8", IF(('1 - Cover page'!$B$9-I2451)= 9,"9", IF(('1 - Cover page'!$B$9-I2451)= 10,"10", IF(('1 - Cover page'!$B$9-I2451)= 11,"11", IF(('1 - Cover page'!$B$9-I2451)= 12,"12", IF(('1 - Cover page'!$B$9-I2451)= 13,"13", IF(('1 - Cover page'!$B$9-I2451)= 14,"14", IF(('1 - Cover page'!$B$9-I2451)= 15,"15",  ""))))))))))))))))</f>
        <v>0</v>
      </c>
      <c r="AA2451" t="e">
        <f>VLOOKUP(E2451,'Age group'!$A$2:$B$7,2,TRUE)</f>
        <v>#N/A</v>
      </c>
    </row>
    <row r="2452" spans="1:27" ht="12.75" x14ac:dyDescent="0.2">
      <c r="A2452" s="30">
        <v>2449</v>
      </c>
      <c r="B2452" s="31"/>
      <c r="C2452" s="31"/>
      <c r="D2452" s="32"/>
      <c r="E2452" s="104"/>
      <c r="F2452" s="31"/>
      <c r="G2452" s="31"/>
      <c r="H2452" s="33"/>
      <c r="I2452" s="16"/>
      <c r="J2452" s="34"/>
      <c r="K2452" s="34"/>
      <c r="L2452" s="35"/>
      <c r="M2452" s="36"/>
      <c r="N2452" s="37"/>
      <c r="O2452" s="37"/>
      <c r="P2452" s="37"/>
      <c r="Q2452" s="38"/>
      <c r="R2452" s="38"/>
      <c r="S2452" s="37"/>
      <c r="T2452" s="39"/>
      <c r="U2452" s="39"/>
      <c r="V2452" s="40"/>
      <c r="X2452" t="str">
        <f>IF(('1 - Cover page'!$B$9-M2452)&lt;6,"&lt;=5 Days","&gt;5 Days")</f>
        <v>&lt;=5 Days</v>
      </c>
      <c r="Y2452" t="str">
        <f>IF(('1 - Cover page'!$B$9-M2452)=0,"0", IF(('1 - Cover page'!$B$9-M2452)= 1,"1", IF(('1 - Cover page'!$B$9-M2452)= 2,"2", IF(('1 - Cover page'!$B$9-M2452)= 3,"3", IF(('1 - Cover page'!$B$9-M2452)= 4,"4", IF(('1 - Cover page'!$B$9-M2452)= 5,"5", IF(('1 - Cover page'!$B$9-M2452)= 6,"6", IF(('1 - Cover page'!$B$9-M2452)= 7,"7", IF(('1 - Cover page'!$B$9-M2452)= 8,"8", IF(('1 - Cover page'!$B$9-M2452)= 9,"9", IF(('1 - Cover page'!$B$9-M2452)= 10,"10", IF(('1 - Cover page'!$B$9-M2452)= 11,"11", IF(('1 - Cover page'!$B$9-M2452)= 12,"12", IF(('1 - Cover page'!$B$9-M2452)= 13,"13", IF(('1 - Cover page'!$B$9-M2452)= 14,"14", IF(('1 - Cover page'!$B$9-M2452)= 15,"15",  ""))))))))))))))))</f>
        <v>0</v>
      </c>
      <c r="Z2452" t="str">
        <f>IF(('1 - Cover page'!$B$9-I2452)=0,"0", IF(('1 - Cover page'!$B$9-I2452)= 1,"1", IF(('1 - Cover page'!$B$9-I2452)= 2,"2", IF(('1 - Cover page'!$B$9-I2452)= 3,"3", IF(('1 - Cover page'!$B$9-I2452)= 4,"4", IF(('1 - Cover page'!$B$9-I2452)= 5,"5", IF(('1 - Cover page'!$B$9-I2452)= 6,"6", IF(('1 - Cover page'!$B$9-I2452)= 7,"7", IF(('1 - Cover page'!$B$9-I2452)= 8,"8", IF(('1 - Cover page'!$B$9-I2452)= 9,"9", IF(('1 - Cover page'!$B$9-I2452)= 10,"10", IF(('1 - Cover page'!$B$9-I2452)= 11,"11", IF(('1 - Cover page'!$B$9-I2452)= 12,"12", IF(('1 - Cover page'!$B$9-I2452)= 13,"13", IF(('1 - Cover page'!$B$9-I2452)= 14,"14", IF(('1 - Cover page'!$B$9-I2452)= 15,"15",  ""))))))))))))))))</f>
        <v>0</v>
      </c>
      <c r="AA2452" t="e">
        <f>VLOOKUP(E2452,'Age group'!$A$2:$B$7,2,TRUE)</f>
        <v>#N/A</v>
      </c>
    </row>
    <row r="2453" spans="1:27" ht="12.75" x14ac:dyDescent="0.2">
      <c r="A2453" s="30">
        <v>2450</v>
      </c>
      <c r="B2453" s="31"/>
      <c r="C2453" s="31"/>
      <c r="D2453" s="32"/>
      <c r="E2453" s="104"/>
      <c r="F2453" s="31"/>
      <c r="G2453" s="31"/>
      <c r="H2453" s="33"/>
      <c r="I2453" s="16"/>
      <c r="J2453" s="34"/>
      <c r="K2453" s="34"/>
      <c r="L2453" s="35"/>
      <c r="M2453" s="36"/>
      <c r="N2453" s="37"/>
      <c r="O2453" s="37"/>
      <c r="P2453" s="37"/>
      <c r="Q2453" s="38"/>
      <c r="R2453" s="38"/>
      <c r="S2453" s="37"/>
      <c r="T2453" s="39"/>
      <c r="U2453" s="39"/>
      <c r="V2453" s="40"/>
      <c r="X2453" t="str">
        <f>IF(('1 - Cover page'!$B$9-M2453)&lt;6,"&lt;=5 Days","&gt;5 Days")</f>
        <v>&lt;=5 Days</v>
      </c>
      <c r="Y2453" t="str">
        <f>IF(('1 - Cover page'!$B$9-M2453)=0,"0", IF(('1 - Cover page'!$B$9-M2453)= 1,"1", IF(('1 - Cover page'!$B$9-M2453)= 2,"2", IF(('1 - Cover page'!$B$9-M2453)= 3,"3", IF(('1 - Cover page'!$B$9-M2453)= 4,"4", IF(('1 - Cover page'!$B$9-M2453)= 5,"5", IF(('1 - Cover page'!$B$9-M2453)= 6,"6", IF(('1 - Cover page'!$B$9-M2453)= 7,"7", IF(('1 - Cover page'!$B$9-M2453)= 8,"8", IF(('1 - Cover page'!$B$9-M2453)= 9,"9", IF(('1 - Cover page'!$B$9-M2453)= 10,"10", IF(('1 - Cover page'!$B$9-M2453)= 11,"11", IF(('1 - Cover page'!$B$9-M2453)= 12,"12", IF(('1 - Cover page'!$B$9-M2453)= 13,"13", IF(('1 - Cover page'!$B$9-M2453)= 14,"14", IF(('1 - Cover page'!$B$9-M2453)= 15,"15",  ""))))))))))))))))</f>
        <v>0</v>
      </c>
      <c r="Z2453" t="str">
        <f>IF(('1 - Cover page'!$B$9-I2453)=0,"0", IF(('1 - Cover page'!$B$9-I2453)= 1,"1", IF(('1 - Cover page'!$B$9-I2453)= 2,"2", IF(('1 - Cover page'!$B$9-I2453)= 3,"3", IF(('1 - Cover page'!$B$9-I2453)= 4,"4", IF(('1 - Cover page'!$B$9-I2453)= 5,"5", IF(('1 - Cover page'!$B$9-I2453)= 6,"6", IF(('1 - Cover page'!$B$9-I2453)= 7,"7", IF(('1 - Cover page'!$B$9-I2453)= 8,"8", IF(('1 - Cover page'!$B$9-I2453)= 9,"9", IF(('1 - Cover page'!$B$9-I2453)= 10,"10", IF(('1 - Cover page'!$B$9-I2453)= 11,"11", IF(('1 - Cover page'!$B$9-I2453)= 12,"12", IF(('1 - Cover page'!$B$9-I2453)= 13,"13", IF(('1 - Cover page'!$B$9-I2453)= 14,"14", IF(('1 - Cover page'!$B$9-I2453)= 15,"15",  ""))))))))))))))))</f>
        <v>0</v>
      </c>
      <c r="AA2453" t="e">
        <f>VLOOKUP(E2453,'Age group'!$A$2:$B$7,2,TRUE)</f>
        <v>#N/A</v>
      </c>
    </row>
    <row r="2454" spans="1:27" ht="12.75" x14ac:dyDescent="0.2">
      <c r="A2454" s="30">
        <v>2451</v>
      </c>
      <c r="B2454" s="31"/>
      <c r="C2454" s="31"/>
      <c r="D2454" s="32"/>
      <c r="E2454" s="104"/>
      <c r="F2454" s="31"/>
      <c r="G2454" s="31"/>
      <c r="H2454" s="33"/>
      <c r="I2454" s="16"/>
      <c r="J2454" s="34"/>
      <c r="K2454" s="34"/>
      <c r="L2454" s="35"/>
      <c r="M2454" s="36"/>
      <c r="N2454" s="37"/>
      <c r="O2454" s="37"/>
      <c r="P2454" s="37"/>
      <c r="Q2454" s="38"/>
      <c r="R2454" s="38"/>
      <c r="S2454" s="37"/>
      <c r="T2454" s="39"/>
      <c r="U2454" s="39"/>
      <c r="V2454" s="40"/>
      <c r="X2454" t="str">
        <f>IF(('1 - Cover page'!$B$9-M2454)&lt;6,"&lt;=5 Days","&gt;5 Days")</f>
        <v>&lt;=5 Days</v>
      </c>
      <c r="Y2454" t="str">
        <f>IF(('1 - Cover page'!$B$9-M2454)=0,"0", IF(('1 - Cover page'!$B$9-M2454)= 1,"1", IF(('1 - Cover page'!$B$9-M2454)= 2,"2", IF(('1 - Cover page'!$B$9-M2454)= 3,"3", IF(('1 - Cover page'!$B$9-M2454)= 4,"4", IF(('1 - Cover page'!$B$9-M2454)= 5,"5", IF(('1 - Cover page'!$B$9-M2454)= 6,"6", IF(('1 - Cover page'!$B$9-M2454)= 7,"7", IF(('1 - Cover page'!$B$9-M2454)= 8,"8", IF(('1 - Cover page'!$B$9-M2454)= 9,"9", IF(('1 - Cover page'!$B$9-M2454)= 10,"10", IF(('1 - Cover page'!$B$9-M2454)= 11,"11", IF(('1 - Cover page'!$B$9-M2454)= 12,"12", IF(('1 - Cover page'!$B$9-M2454)= 13,"13", IF(('1 - Cover page'!$B$9-M2454)= 14,"14", IF(('1 - Cover page'!$B$9-M2454)= 15,"15",  ""))))))))))))))))</f>
        <v>0</v>
      </c>
      <c r="Z2454" t="str">
        <f>IF(('1 - Cover page'!$B$9-I2454)=0,"0", IF(('1 - Cover page'!$B$9-I2454)= 1,"1", IF(('1 - Cover page'!$B$9-I2454)= 2,"2", IF(('1 - Cover page'!$B$9-I2454)= 3,"3", IF(('1 - Cover page'!$B$9-I2454)= 4,"4", IF(('1 - Cover page'!$B$9-I2454)= 5,"5", IF(('1 - Cover page'!$B$9-I2454)= 6,"6", IF(('1 - Cover page'!$B$9-I2454)= 7,"7", IF(('1 - Cover page'!$B$9-I2454)= 8,"8", IF(('1 - Cover page'!$B$9-I2454)= 9,"9", IF(('1 - Cover page'!$B$9-I2454)= 10,"10", IF(('1 - Cover page'!$B$9-I2454)= 11,"11", IF(('1 - Cover page'!$B$9-I2454)= 12,"12", IF(('1 - Cover page'!$B$9-I2454)= 13,"13", IF(('1 - Cover page'!$B$9-I2454)= 14,"14", IF(('1 - Cover page'!$B$9-I2454)= 15,"15",  ""))))))))))))))))</f>
        <v>0</v>
      </c>
      <c r="AA2454" t="e">
        <f>VLOOKUP(E2454,'Age group'!$A$2:$B$7,2,TRUE)</f>
        <v>#N/A</v>
      </c>
    </row>
    <row r="2455" spans="1:27" ht="12.75" x14ac:dyDescent="0.2">
      <c r="A2455" s="30">
        <v>2452</v>
      </c>
      <c r="B2455" s="31"/>
      <c r="C2455" s="31"/>
      <c r="D2455" s="32"/>
      <c r="E2455" s="104"/>
      <c r="F2455" s="31"/>
      <c r="G2455" s="31"/>
      <c r="H2455" s="33"/>
      <c r="I2455" s="16"/>
      <c r="J2455" s="34"/>
      <c r="K2455" s="34"/>
      <c r="L2455" s="35"/>
      <c r="M2455" s="36"/>
      <c r="N2455" s="37"/>
      <c r="O2455" s="37"/>
      <c r="P2455" s="37"/>
      <c r="Q2455" s="38"/>
      <c r="R2455" s="38"/>
      <c r="S2455" s="37"/>
      <c r="T2455" s="39"/>
      <c r="U2455" s="39"/>
      <c r="V2455" s="40"/>
      <c r="X2455" t="str">
        <f>IF(('1 - Cover page'!$B$9-M2455)&lt;6,"&lt;=5 Days","&gt;5 Days")</f>
        <v>&lt;=5 Days</v>
      </c>
      <c r="Y2455" t="str">
        <f>IF(('1 - Cover page'!$B$9-M2455)=0,"0", IF(('1 - Cover page'!$B$9-M2455)= 1,"1", IF(('1 - Cover page'!$B$9-M2455)= 2,"2", IF(('1 - Cover page'!$B$9-M2455)= 3,"3", IF(('1 - Cover page'!$B$9-M2455)= 4,"4", IF(('1 - Cover page'!$B$9-M2455)= 5,"5", IF(('1 - Cover page'!$B$9-M2455)= 6,"6", IF(('1 - Cover page'!$B$9-M2455)= 7,"7", IF(('1 - Cover page'!$B$9-M2455)= 8,"8", IF(('1 - Cover page'!$B$9-M2455)= 9,"9", IF(('1 - Cover page'!$B$9-M2455)= 10,"10", IF(('1 - Cover page'!$B$9-M2455)= 11,"11", IF(('1 - Cover page'!$B$9-M2455)= 12,"12", IF(('1 - Cover page'!$B$9-M2455)= 13,"13", IF(('1 - Cover page'!$B$9-M2455)= 14,"14", IF(('1 - Cover page'!$B$9-M2455)= 15,"15",  ""))))))))))))))))</f>
        <v>0</v>
      </c>
      <c r="Z2455" t="str">
        <f>IF(('1 - Cover page'!$B$9-I2455)=0,"0", IF(('1 - Cover page'!$B$9-I2455)= 1,"1", IF(('1 - Cover page'!$B$9-I2455)= 2,"2", IF(('1 - Cover page'!$B$9-I2455)= 3,"3", IF(('1 - Cover page'!$B$9-I2455)= 4,"4", IF(('1 - Cover page'!$B$9-I2455)= 5,"5", IF(('1 - Cover page'!$B$9-I2455)= 6,"6", IF(('1 - Cover page'!$B$9-I2455)= 7,"7", IF(('1 - Cover page'!$B$9-I2455)= 8,"8", IF(('1 - Cover page'!$B$9-I2455)= 9,"9", IF(('1 - Cover page'!$B$9-I2455)= 10,"10", IF(('1 - Cover page'!$B$9-I2455)= 11,"11", IF(('1 - Cover page'!$B$9-I2455)= 12,"12", IF(('1 - Cover page'!$B$9-I2455)= 13,"13", IF(('1 - Cover page'!$B$9-I2455)= 14,"14", IF(('1 - Cover page'!$B$9-I2455)= 15,"15",  ""))))))))))))))))</f>
        <v>0</v>
      </c>
      <c r="AA2455" t="e">
        <f>VLOOKUP(E2455,'Age group'!$A$2:$B$7,2,TRUE)</f>
        <v>#N/A</v>
      </c>
    </row>
    <row r="2456" spans="1:27" ht="12.75" x14ac:dyDescent="0.2">
      <c r="A2456" s="30">
        <v>2453</v>
      </c>
      <c r="B2456" s="31"/>
      <c r="C2456" s="31"/>
      <c r="D2456" s="32"/>
      <c r="E2456" s="104"/>
      <c r="F2456" s="31"/>
      <c r="G2456" s="31"/>
      <c r="H2456" s="33"/>
      <c r="I2456" s="16"/>
      <c r="J2456" s="34"/>
      <c r="K2456" s="34"/>
      <c r="L2456" s="35"/>
      <c r="M2456" s="36"/>
      <c r="N2456" s="37"/>
      <c r="O2456" s="37"/>
      <c r="P2456" s="37"/>
      <c r="Q2456" s="38"/>
      <c r="R2456" s="38"/>
      <c r="S2456" s="37"/>
      <c r="T2456" s="39"/>
      <c r="U2456" s="39"/>
      <c r="V2456" s="40"/>
      <c r="X2456" t="str">
        <f>IF(('1 - Cover page'!$B$9-M2456)&lt;6,"&lt;=5 Days","&gt;5 Days")</f>
        <v>&lt;=5 Days</v>
      </c>
      <c r="Y2456" t="str">
        <f>IF(('1 - Cover page'!$B$9-M2456)=0,"0", IF(('1 - Cover page'!$B$9-M2456)= 1,"1", IF(('1 - Cover page'!$B$9-M2456)= 2,"2", IF(('1 - Cover page'!$B$9-M2456)= 3,"3", IF(('1 - Cover page'!$B$9-M2456)= 4,"4", IF(('1 - Cover page'!$B$9-M2456)= 5,"5", IF(('1 - Cover page'!$B$9-M2456)= 6,"6", IF(('1 - Cover page'!$B$9-M2456)= 7,"7", IF(('1 - Cover page'!$B$9-M2456)= 8,"8", IF(('1 - Cover page'!$B$9-M2456)= 9,"9", IF(('1 - Cover page'!$B$9-M2456)= 10,"10", IF(('1 - Cover page'!$B$9-M2456)= 11,"11", IF(('1 - Cover page'!$B$9-M2456)= 12,"12", IF(('1 - Cover page'!$B$9-M2456)= 13,"13", IF(('1 - Cover page'!$B$9-M2456)= 14,"14", IF(('1 - Cover page'!$B$9-M2456)= 15,"15",  ""))))))))))))))))</f>
        <v>0</v>
      </c>
      <c r="Z2456" t="str">
        <f>IF(('1 - Cover page'!$B$9-I2456)=0,"0", IF(('1 - Cover page'!$B$9-I2456)= 1,"1", IF(('1 - Cover page'!$B$9-I2456)= 2,"2", IF(('1 - Cover page'!$B$9-I2456)= 3,"3", IF(('1 - Cover page'!$B$9-I2456)= 4,"4", IF(('1 - Cover page'!$B$9-I2456)= 5,"5", IF(('1 - Cover page'!$B$9-I2456)= 6,"6", IF(('1 - Cover page'!$B$9-I2456)= 7,"7", IF(('1 - Cover page'!$B$9-I2456)= 8,"8", IF(('1 - Cover page'!$B$9-I2456)= 9,"9", IF(('1 - Cover page'!$B$9-I2456)= 10,"10", IF(('1 - Cover page'!$B$9-I2456)= 11,"11", IF(('1 - Cover page'!$B$9-I2456)= 12,"12", IF(('1 - Cover page'!$B$9-I2456)= 13,"13", IF(('1 - Cover page'!$B$9-I2456)= 14,"14", IF(('1 - Cover page'!$B$9-I2456)= 15,"15",  ""))))))))))))))))</f>
        <v>0</v>
      </c>
      <c r="AA2456" t="e">
        <f>VLOOKUP(E2456,'Age group'!$A$2:$B$7,2,TRUE)</f>
        <v>#N/A</v>
      </c>
    </row>
    <row r="2457" spans="1:27" ht="12.75" x14ac:dyDescent="0.2">
      <c r="A2457" s="30">
        <v>2454</v>
      </c>
      <c r="B2457" s="31"/>
      <c r="C2457" s="31"/>
      <c r="D2457" s="32"/>
      <c r="E2457" s="104"/>
      <c r="F2457" s="31"/>
      <c r="G2457" s="31"/>
      <c r="H2457" s="33"/>
      <c r="I2457" s="16"/>
      <c r="J2457" s="34"/>
      <c r="K2457" s="34"/>
      <c r="L2457" s="35"/>
      <c r="M2457" s="36"/>
      <c r="N2457" s="37"/>
      <c r="O2457" s="37"/>
      <c r="P2457" s="37"/>
      <c r="Q2457" s="38"/>
      <c r="R2457" s="38"/>
      <c r="S2457" s="37"/>
      <c r="T2457" s="39"/>
      <c r="U2457" s="39"/>
      <c r="V2457" s="40"/>
      <c r="X2457" t="str">
        <f>IF(('1 - Cover page'!$B$9-M2457)&lt;6,"&lt;=5 Days","&gt;5 Days")</f>
        <v>&lt;=5 Days</v>
      </c>
      <c r="Y2457" t="str">
        <f>IF(('1 - Cover page'!$B$9-M2457)=0,"0", IF(('1 - Cover page'!$B$9-M2457)= 1,"1", IF(('1 - Cover page'!$B$9-M2457)= 2,"2", IF(('1 - Cover page'!$B$9-M2457)= 3,"3", IF(('1 - Cover page'!$B$9-M2457)= 4,"4", IF(('1 - Cover page'!$B$9-M2457)= 5,"5", IF(('1 - Cover page'!$B$9-M2457)= 6,"6", IF(('1 - Cover page'!$B$9-M2457)= 7,"7", IF(('1 - Cover page'!$B$9-M2457)= 8,"8", IF(('1 - Cover page'!$B$9-M2457)= 9,"9", IF(('1 - Cover page'!$B$9-M2457)= 10,"10", IF(('1 - Cover page'!$B$9-M2457)= 11,"11", IF(('1 - Cover page'!$B$9-M2457)= 12,"12", IF(('1 - Cover page'!$B$9-M2457)= 13,"13", IF(('1 - Cover page'!$B$9-M2457)= 14,"14", IF(('1 - Cover page'!$B$9-M2457)= 15,"15",  ""))))))))))))))))</f>
        <v>0</v>
      </c>
      <c r="Z2457" t="str">
        <f>IF(('1 - Cover page'!$B$9-I2457)=0,"0", IF(('1 - Cover page'!$B$9-I2457)= 1,"1", IF(('1 - Cover page'!$B$9-I2457)= 2,"2", IF(('1 - Cover page'!$B$9-I2457)= 3,"3", IF(('1 - Cover page'!$B$9-I2457)= 4,"4", IF(('1 - Cover page'!$B$9-I2457)= 5,"5", IF(('1 - Cover page'!$B$9-I2457)= 6,"6", IF(('1 - Cover page'!$B$9-I2457)= 7,"7", IF(('1 - Cover page'!$B$9-I2457)= 8,"8", IF(('1 - Cover page'!$B$9-I2457)= 9,"9", IF(('1 - Cover page'!$B$9-I2457)= 10,"10", IF(('1 - Cover page'!$B$9-I2457)= 11,"11", IF(('1 - Cover page'!$B$9-I2457)= 12,"12", IF(('1 - Cover page'!$B$9-I2457)= 13,"13", IF(('1 - Cover page'!$B$9-I2457)= 14,"14", IF(('1 - Cover page'!$B$9-I2457)= 15,"15",  ""))))))))))))))))</f>
        <v>0</v>
      </c>
      <c r="AA2457" t="e">
        <f>VLOOKUP(E2457,'Age group'!$A$2:$B$7,2,TRUE)</f>
        <v>#N/A</v>
      </c>
    </row>
    <row r="2458" spans="1:27" ht="12.75" x14ac:dyDescent="0.2">
      <c r="A2458" s="30">
        <v>2455</v>
      </c>
      <c r="B2458" s="31"/>
      <c r="C2458" s="31"/>
      <c r="D2458" s="32"/>
      <c r="E2458" s="104"/>
      <c r="F2458" s="31"/>
      <c r="G2458" s="31"/>
      <c r="H2458" s="33"/>
      <c r="I2458" s="16"/>
      <c r="J2458" s="34"/>
      <c r="K2458" s="34"/>
      <c r="L2458" s="35"/>
      <c r="M2458" s="36"/>
      <c r="N2458" s="37"/>
      <c r="O2458" s="37"/>
      <c r="P2458" s="37"/>
      <c r="Q2458" s="38"/>
      <c r="R2458" s="38"/>
      <c r="S2458" s="37"/>
      <c r="T2458" s="39"/>
      <c r="U2458" s="39"/>
      <c r="V2458" s="40"/>
      <c r="X2458" t="str">
        <f>IF(('1 - Cover page'!$B$9-M2458)&lt;6,"&lt;=5 Days","&gt;5 Days")</f>
        <v>&lt;=5 Days</v>
      </c>
      <c r="Y2458" t="str">
        <f>IF(('1 - Cover page'!$B$9-M2458)=0,"0", IF(('1 - Cover page'!$B$9-M2458)= 1,"1", IF(('1 - Cover page'!$B$9-M2458)= 2,"2", IF(('1 - Cover page'!$B$9-M2458)= 3,"3", IF(('1 - Cover page'!$B$9-M2458)= 4,"4", IF(('1 - Cover page'!$B$9-M2458)= 5,"5", IF(('1 - Cover page'!$B$9-M2458)= 6,"6", IF(('1 - Cover page'!$B$9-M2458)= 7,"7", IF(('1 - Cover page'!$B$9-M2458)= 8,"8", IF(('1 - Cover page'!$B$9-M2458)= 9,"9", IF(('1 - Cover page'!$B$9-M2458)= 10,"10", IF(('1 - Cover page'!$B$9-M2458)= 11,"11", IF(('1 - Cover page'!$B$9-M2458)= 12,"12", IF(('1 - Cover page'!$B$9-M2458)= 13,"13", IF(('1 - Cover page'!$B$9-M2458)= 14,"14", IF(('1 - Cover page'!$B$9-M2458)= 15,"15",  ""))))))))))))))))</f>
        <v>0</v>
      </c>
      <c r="Z2458" t="str">
        <f>IF(('1 - Cover page'!$B$9-I2458)=0,"0", IF(('1 - Cover page'!$B$9-I2458)= 1,"1", IF(('1 - Cover page'!$B$9-I2458)= 2,"2", IF(('1 - Cover page'!$B$9-I2458)= 3,"3", IF(('1 - Cover page'!$B$9-I2458)= 4,"4", IF(('1 - Cover page'!$B$9-I2458)= 5,"5", IF(('1 - Cover page'!$B$9-I2458)= 6,"6", IF(('1 - Cover page'!$B$9-I2458)= 7,"7", IF(('1 - Cover page'!$B$9-I2458)= 8,"8", IF(('1 - Cover page'!$B$9-I2458)= 9,"9", IF(('1 - Cover page'!$B$9-I2458)= 10,"10", IF(('1 - Cover page'!$B$9-I2458)= 11,"11", IF(('1 - Cover page'!$B$9-I2458)= 12,"12", IF(('1 - Cover page'!$B$9-I2458)= 13,"13", IF(('1 - Cover page'!$B$9-I2458)= 14,"14", IF(('1 - Cover page'!$B$9-I2458)= 15,"15",  ""))))))))))))))))</f>
        <v>0</v>
      </c>
      <c r="AA2458" t="e">
        <f>VLOOKUP(E2458,'Age group'!$A$2:$B$7,2,TRUE)</f>
        <v>#N/A</v>
      </c>
    </row>
    <row r="2459" spans="1:27" ht="12.75" x14ac:dyDescent="0.2">
      <c r="A2459" s="30">
        <v>2456</v>
      </c>
      <c r="B2459" s="31"/>
      <c r="C2459" s="31"/>
      <c r="D2459" s="32"/>
      <c r="E2459" s="104"/>
      <c r="F2459" s="31"/>
      <c r="G2459" s="31"/>
      <c r="H2459" s="33"/>
      <c r="I2459" s="16"/>
      <c r="J2459" s="34"/>
      <c r="K2459" s="34"/>
      <c r="L2459" s="35"/>
      <c r="M2459" s="36"/>
      <c r="N2459" s="37"/>
      <c r="O2459" s="37"/>
      <c r="P2459" s="37"/>
      <c r="Q2459" s="38"/>
      <c r="R2459" s="38"/>
      <c r="S2459" s="37"/>
      <c r="T2459" s="39"/>
      <c r="U2459" s="39"/>
      <c r="V2459" s="40"/>
      <c r="X2459" t="str">
        <f>IF(('1 - Cover page'!$B$9-M2459)&lt;6,"&lt;=5 Days","&gt;5 Days")</f>
        <v>&lt;=5 Days</v>
      </c>
      <c r="Y2459" t="str">
        <f>IF(('1 - Cover page'!$B$9-M2459)=0,"0", IF(('1 - Cover page'!$B$9-M2459)= 1,"1", IF(('1 - Cover page'!$B$9-M2459)= 2,"2", IF(('1 - Cover page'!$B$9-M2459)= 3,"3", IF(('1 - Cover page'!$B$9-M2459)= 4,"4", IF(('1 - Cover page'!$B$9-M2459)= 5,"5", IF(('1 - Cover page'!$B$9-M2459)= 6,"6", IF(('1 - Cover page'!$B$9-M2459)= 7,"7", IF(('1 - Cover page'!$B$9-M2459)= 8,"8", IF(('1 - Cover page'!$B$9-M2459)= 9,"9", IF(('1 - Cover page'!$B$9-M2459)= 10,"10", IF(('1 - Cover page'!$B$9-M2459)= 11,"11", IF(('1 - Cover page'!$B$9-M2459)= 12,"12", IF(('1 - Cover page'!$B$9-M2459)= 13,"13", IF(('1 - Cover page'!$B$9-M2459)= 14,"14", IF(('1 - Cover page'!$B$9-M2459)= 15,"15",  ""))))))))))))))))</f>
        <v>0</v>
      </c>
      <c r="Z2459" t="str">
        <f>IF(('1 - Cover page'!$B$9-I2459)=0,"0", IF(('1 - Cover page'!$B$9-I2459)= 1,"1", IF(('1 - Cover page'!$B$9-I2459)= 2,"2", IF(('1 - Cover page'!$B$9-I2459)= 3,"3", IF(('1 - Cover page'!$B$9-I2459)= 4,"4", IF(('1 - Cover page'!$B$9-I2459)= 5,"5", IF(('1 - Cover page'!$B$9-I2459)= 6,"6", IF(('1 - Cover page'!$B$9-I2459)= 7,"7", IF(('1 - Cover page'!$B$9-I2459)= 8,"8", IF(('1 - Cover page'!$B$9-I2459)= 9,"9", IF(('1 - Cover page'!$B$9-I2459)= 10,"10", IF(('1 - Cover page'!$B$9-I2459)= 11,"11", IF(('1 - Cover page'!$B$9-I2459)= 12,"12", IF(('1 - Cover page'!$B$9-I2459)= 13,"13", IF(('1 - Cover page'!$B$9-I2459)= 14,"14", IF(('1 - Cover page'!$B$9-I2459)= 15,"15",  ""))))))))))))))))</f>
        <v>0</v>
      </c>
      <c r="AA2459" t="e">
        <f>VLOOKUP(E2459,'Age group'!$A$2:$B$7,2,TRUE)</f>
        <v>#N/A</v>
      </c>
    </row>
    <row r="2460" spans="1:27" ht="12.75" x14ac:dyDescent="0.2">
      <c r="A2460" s="30">
        <v>2457</v>
      </c>
      <c r="B2460" s="31"/>
      <c r="C2460" s="31"/>
      <c r="D2460" s="32"/>
      <c r="E2460" s="104"/>
      <c r="F2460" s="31"/>
      <c r="G2460" s="31"/>
      <c r="H2460" s="33"/>
      <c r="I2460" s="16"/>
      <c r="J2460" s="34"/>
      <c r="K2460" s="34"/>
      <c r="L2460" s="35"/>
      <c r="M2460" s="36"/>
      <c r="N2460" s="37"/>
      <c r="O2460" s="37"/>
      <c r="P2460" s="37"/>
      <c r="Q2460" s="38"/>
      <c r="R2460" s="38"/>
      <c r="S2460" s="37"/>
      <c r="T2460" s="39"/>
      <c r="U2460" s="39"/>
      <c r="V2460" s="40"/>
      <c r="X2460" t="str">
        <f>IF(('1 - Cover page'!$B$9-M2460)&lt;6,"&lt;=5 Days","&gt;5 Days")</f>
        <v>&lt;=5 Days</v>
      </c>
      <c r="Y2460" t="str">
        <f>IF(('1 - Cover page'!$B$9-M2460)=0,"0", IF(('1 - Cover page'!$B$9-M2460)= 1,"1", IF(('1 - Cover page'!$B$9-M2460)= 2,"2", IF(('1 - Cover page'!$B$9-M2460)= 3,"3", IF(('1 - Cover page'!$B$9-M2460)= 4,"4", IF(('1 - Cover page'!$B$9-M2460)= 5,"5", IF(('1 - Cover page'!$B$9-M2460)= 6,"6", IF(('1 - Cover page'!$B$9-M2460)= 7,"7", IF(('1 - Cover page'!$B$9-M2460)= 8,"8", IF(('1 - Cover page'!$B$9-M2460)= 9,"9", IF(('1 - Cover page'!$B$9-M2460)= 10,"10", IF(('1 - Cover page'!$B$9-M2460)= 11,"11", IF(('1 - Cover page'!$B$9-M2460)= 12,"12", IF(('1 - Cover page'!$B$9-M2460)= 13,"13", IF(('1 - Cover page'!$B$9-M2460)= 14,"14", IF(('1 - Cover page'!$B$9-M2460)= 15,"15",  ""))))))))))))))))</f>
        <v>0</v>
      </c>
      <c r="Z2460" t="str">
        <f>IF(('1 - Cover page'!$B$9-I2460)=0,"0", IF(('1 - Cover page'!$B$9-I2460)= 1,"1", IF(('1 - Cover page'!$B$9-I2460)= 2,"2", IF(('1 - Cover page'!$B$9-I2460)= 3,"3", IF(('1 - Cover page'!$B$9-I2460)= 4,"4", IF(('1 - Cover page'!$B$9-I2460)= 5,"5", IF(('1 - Cover page'!$B$9-I2460)= 6,"6", IF(('1 - Cover page'!$B$9-I2460)= 7,"7", IF(('1 - Cover page'!$B$9-I2460)= 8,"8", IF(('1 - Cover page'!$B$9-I2460)= 9,"9", IF(('1 - Cover page'!$B$9-I2460)= 10,"10", IF(('1 - Cover page'!$B$9-I2460)= 11,"11", IF(('1 - Cover page'!$B$9-I2460)= 12,"12", IF(('1 - Cover page'!$B$9-I2460)= 13,"13", IF(('1 - Cover page'!$B$9-I2460)= 14,"14", IF(('1 - Cover page'!$B$9-I2460)= 15,"15",  ""))))))))))))))))</f>
        <v>0</v>
      </c>
      <c r="AA2460" t="e">
        <f>VLOOKUP(E2460,'Age group'!$A$2:$B$7,2,TRUE)</f>
        <v>#N/A</v>
      </c>
    </row>
    <row r="2461" spans="1:27" ht="12.75" x14ac:dyDescent="0.2">
      <c r="A2461" s="30">
        <v>2458</v>
      </c>
      <c r="B2461" s="31"/>
      <c r="C2461" s="31"/>
      <c r="D2461" s="32"/>
      <c r="E2461" s="104"/>
      <c r="F2461" s="31"/>
      <c r="G2461" s="31"/>
      <c r="H2461" s="33"/>
      <c r="I2461" s="16"/>
      <c r="J2461" s="34"/>
      <c r="K2461" s="34"/>
      <c r="L2461" s="35"/>
      <c r="M2461" s="36"/>
      <c r="N2461" s="37"/>
      <c r="O2461" s="37"/>
      <c r="P2461" s="37"/>
      <c r="Q2461" s="38"/>
      <c r="R2461" s="38"/>
      <c r="S2461" s="37"/>
      <c r="T2461" s="39"/>
      <c r="U2461" s="39"/>
      <c r="V2461" s="40"/>
      <c r="X2461" t="str">
        <f>IF(('1 - Cover page'!$B$9-M2461)&lt;6,"&lt;=5 Days","&gt;5 Days")</f>
        <v>&lt;=5 Days</v>
      </c>
      <c r="Y2461" t="str">
        <f>IF(('1 - Cover page'!$B$9-M2461)=0,"0", IF(('1 - Cover page'!$B$9-M2461)= 1,"1", IF(('1 - Cover page'!$B$9-M2461)= 2,"2", IF(('1 - Cover page'!$B$9-M2461)= 3,"3", IF(('1 - Cover page'!$B$9-M2461)= 4,"4", IF(('1 - Cover page'!$B$9-M2461)= 5,"5", IF(('1 - Cover page'!$B$9-M2461)= 6,"6", IF(('1 - Cover page'!$B$9-M2461)= 7,"7", IF(('1 - Cover page'!$B$9-M2461)= 8,"8", IF(('1 - Cover page'!$B$9-M2461)= 9,"9", IF(('1 - Cover page'!$B$9-M2461)= 10,"10", IF(('1 - Cover page'!$B$9-M2461)= 11,"11", IF(('1 - Cover page'!$B$9-M2461)= 12,"12", IF(('1 - Cover page'!$B$9-M2461)= 13,"13", IF(('1 - Cover page'!$B$9-M2461)= 14,"14", IF(('1 - Cover page'!$B$9-M2461)= 15,"15",  ""))))))))))))))))</f>
        <v>0</v>
      </c>
      <c r="Z2461" t="str">
        <f>IF(('1 - Cover page'!$B$9-I2461)=0,"0", IF(('1 - Cover page'!$B$9-I2461)= 1,"1", IF(('1 - Cover page'!$B$9-I2461)= 2,"2", IF(('1 - Cover page'!$B$9-I2461)= 3,"3", IF(('1 - Cover page'!$B$9-I2461)= 4,"4", IF(('1 - Cover page'!$B$9-I2461)= 5,"5", IF(('1 - Cover page'!$B$9-I2461)= 6,"6", IF(('1 - Cover page'!$B$9-I2461)= 7,"7", IF(('1 - Cover page'!$B$9-I2461)= 8,"8", IF(('1 - Cover page'!$B$9-I2461)= 9,"9", IF(('1 - Cover page'!$B$9-I2461)= 10,"10", IF(('1 - Cover page'!$B$9-I2461)= 11,"11", IF(('1 - Cover page'!$B$9-I2461)= 12,"12", IF(('1 - Cover page'!$B$9-I2461)= 13,"13", IF(('1 - Cover page'!$B$9-I2461)= 14,"14", IF(('1 - Cover page'!$B$9-I2461)= 15,"15",  ""))))))))))))))))</f>
        <v>0</v>
      </c>
      <c r="AA2461" t="e">
        <f>VLOOKUP(E2461,'Age group'!$A$2:$B$7,2,TRUE)</f>
        <v>#N/A</v>
      </c>
    </row>
    <row r="2462" spans="1:27" ht="12.75" x14ac:dyDescent="0.2">
      <c r="A2462" s="30">
        <v>2459</v>
      </c>
      <c r="B2462" s="31"/>
      <c r="C2462" s="31"/>
      <c r="D2462" s="32"/>
      <c r="E2462" s="104"/>
      <c r="F2462" s="31"/>
      <c r="G2462" s="31"/>
      <c r="H2462" s="33"/>
      <c r="I2462" s="16"/>
      <c r="J2462" s="34"/>
      <c r="K2462" s="34"/>
      <c r="L2462" s="35"/>
      <c r="M2462" s="36"/>
      <c r="N2462" s="37"/>
      <c r="O2462" s="37"/>
      <c r="P2462" s="37"/>
      <c r="Q2462" s="38"/>
      <c r="R2462" s="38"/>
      <c r="S2462" s="37"/>
      <c r="T2462" s="39"/>
      <c r="U2462" s="39"/>
      <c r="V2462" s="40"/>
      <c r="X2462" t="str">
        <f>IF(('1 - Cover page'!$B$9-M2462)&lt;6,"&lt;=5 Days","&gt;5 Days")</f>
        <v>&lt;=5 Days</v>
      </c>
      <c r="Y2462" t="str">
        <f>IF(('1 - Cover page'!$B$9-M2462)=0,"0", IF(('1 - Cover page'!$B$9-M2462)= 1,"1", IF(('1 - Cover page'!$B$9-M2462)= 2,"2", IF(('1 - Cover page'!$B$9-M2462)= 3,"3", IF(('1 - Cover page'!$B$9-M2462)= 4,"4", IF(('1 - Cover page'!$B$9-M2462)= 5,"5", IF(('1 - Cover page'!$B$9-M2462)= 6,"6", IF(('1 - Cover page'!$B$9-M2462)= 7,"7", IF(('1 - Cover page'!$B$9-M2462)= 8,"8", IF(('1 - Cover page'!$B$9-M2462)= 9,"9", IF(('1 - Cover page'!$B$9-M2462)= 10,"10", IF(('1 - Cover page'!$B$9-M2462)= 11,"11", IF(('1 - Cover page'!$B$9-M2462)= 12,"12", IF(('1 - Cover page'!$B$9-M2462)= 13,"13", IF(('1 - Cover page'!$B$9-M2462)= 14,"14", IF(('1 - Cover page'!$B$9-M2462)= 15,"15",  ""))))))))))))))))</f>
        <v>0</v>
      </c>
      <c r="Z2462" t="str">
        <f>IF(('1 - Cover page'!$B$9-I2462)=0,"0", IF(('1 - Cover page'!$B$9-I2462)= 1,"1", IF(('1 - Cover page'!$B$9-I2462)= 2,"2", IF(('1 - Cover page'!$B$9-I2462)= 3,"3", IF(('1 - Cover page'!$B$9-I2462)= 4,"4", IF(('1 - Cover page'!$B$9-I2462)= 5,"5", IF(('1 - Cover page'!$B$9-I2462)= 6,"6", IF(('1 - Cover page'!$B$9-I2462)= 7,"7", IF(('1 - Cover page'!$B$9-I2462)= 8,"8", IF(('1 - Cover page'!$B$9-I2462)= 9,"9", IF(('1 - Cover page'!$B$9-I2462)= 10,"10", IF(('1 - Cover page'!$B$9-I2462)= 11,"11", IF(('1 - Cover page'!$B$9-I2462)= 12,"12", IF(('1 - Cover page'!$B$9-I2462)= 13,"13", IF(('1 - Cover page'!$B$9-I2462)= 14,"14", IF(('1 - Cover page'!$B$9-I2462)= 15,"15",  ""))))))))))))))))</f>
        <v>0</v>
      </c>
      <c r="AA2462" t="e">
        <f>VLOOKUP(E2462,'Age group'!$A$2:$B$7,2,TRUE)</f>
        <v>#N/A</v>
      </c>
    </row>
    <row r="2463" spans="1:27" ht="12.75" x14ac:dyDescent="0.2">
      <c r="A2463" s="30">
        <v>2460</v>
      </c>
      <c r="B2463" s="31"/>
      <c r="C2463" s="31"/>
      <c r="D2463" s="32"/>
      <c r="E2463" s="104"/>
      <c r="F2463" s="31"/>
      <c r="G2463" s="31"/>
      <c r="H2463" s="33"/>
      <c r="I2463" s="16"/>
      <c r="J2463" s="34"/>
      <c r="K2463" s="34"/>
      <c r="L2463" s="35"/>
      <c r="M2463" s="36"/>
      <c r="N2463" s="37"/>
      <c r="O2463" s="37"/>
      <c r="P2463" s="37"/>
      <c r="Q2463" s="38"/>
      <c r="R2463" s="38"/>
      <c r="S2463" s="37"/>
      <c r="T2463" s="39"/>
      <c r="U2463" s="39"/>
      <c r="V2463" s="40"/>
      <c r="X2463" t="str">
        <f>IF(('1 - Cover page'!$B$9-M2463)&lt;6,"&lt;=5 Days","&gt;5 Days")</f>
        <v>&lt;=5 Days</v>
      </c>
      <c r="Y2463" t="str">
        <f>IF(('1 - Cover page'!$B$9-M2463)=0,"0", IF(('1 - Cover page'!$B$9-M2463)= 1,"1", IF(('1 - Cover page'!$B$9-M2463)= 2,"2", IF(('1 - Cover page'!$B$9-M2463)= 3,"3", IF(('1 - Cover page'!$B$9-M2463)= 4,"4", IF(('1 - Cover page'!$B$9-M2463)= 5,"5", IF(('1 - Cover page'!$B$9-M2463)= 6,"6", IF(('1 - Cover page'!$B$9-M2463)= 7,"7", IF(('1 - Cover page'!$B$9-M2463)= 8,"8", IF(('1 - Cover page'!$B$9-M2463)= 9,"9", IF(('1 - Cover page'!$B$9-M2463)= 10,"10", IF(('1 - Cover page'!$B$9-M2463)= 11,"11", IF(('1 - Cover page'!$B$9-M2463)= 12,"12", IF(('1 - Cover page'!$B$9-M2463)= 13,"13", IF(('1 - Cover page'!$B$9-M2463)= 14,"14", IF(('1 - Cover page'!$B$9-M2463)= 15,"15",  ""))))))))))))))))</f>
        <v>0</v>
      </c>
      <c r="Z2463" t="str">
        <f>IF(('1 - Cover page'!$B$9-I2463)=0,"0", IF(('1 - Cover page'!$B$9-I2463)= 1,"1", IF(('1 - Cover page'!$B$9-I2463)= 2,"2", IF(('1 - Cover page'!$B$9-I2463)= 3,"3", IF(('1 - Cover page'!$B$9-I2463)= 4,"4", IF(('1 - Cover page'!$B$9-I2463)= 5,"5", IF(('1 - Cover page'!$B$9-I2463)= 6,"6", IF(('1 - Cover page'!$B$9-I2463)= 7,"7", IF(('1 - Cover page'!$B$9-I2463)= 8,"8", IF(('1 - Cover page'!$B$9-I2463)= 9,"9", IF(('1 - Cover page'!$B$9-I2463)= 10,"10", IF(('1 - Cover page'!$B$9-I2463)= 11,"11", IF(('1 - Cover page'!$B$9-I2463)= 12,"12", IF(('1 - Cover page'!$B$9-I2463)= 13,"13", IF(('1 - Cover page'!$B$9-I2463)= 14,"14", IF(('1 - Cover page'!$B$9-I2463)= 15,"15",  ""))))))))))))))))</f>
        <v>0</v>
      </c>
      <c r="AA2463" t="e">
        <f>VLOOKUP(E2463,'Age group'!$A$2:$B$7,2,TRUE)</f>
        <v>#N/A</v>
      </c>
    </row>
    <row r="2464" spans="1:27" ht="12.75" x14ac:dyDescent="0.2">
      <c r="A2464" s="30">
        <v>2461</v>
      </c>
      <c r="B2464" s="31"/>
      <c r="C2464" s="31"/>
      <c r="D2464" s="32"/>
      <c r="E2464" s="104"/>
      <c r="F2464" s="31"/>
      <c r="G2464" s="31"/>
      <c r="H2464" s="33"/>
      <c r="I2464" s="16"/>
      <c r="J2464" s="34"/>
      <c r="K2464" s="34"/>
      <c r="L2464" s="35"/>
      <c r="M2464" s="36"/>
      <c r="N2464" s="37"/>
      <c r="O2464" s="37"/>
      <c r="P2464" s="37"/>
      <c r="Q2464" s="38"/>
      <c r="R2464" s="38"/>
      <c r="S2464" s="37"/>
      <c r="T2464" s="39"/>
      <c r="U2464" s="39"/>
      <c r="V2464" s="40"/>
      <c r="X2464" t="str">
        <f>IF(('1 - Cover page'!$B$9-M2464)&lt;6,"&lt;=5 Days","&gt;5 Days")</f>
        <v>&lt;=5 Days</v>
      </c>
      <c r="Y2464" t="str">
        <f>IF(('1 - Cover page'!$B$9-M2464)=0,"0", IF(('1 - Cover page'!$B$9-M2464)= 1,"1", IF(('1 - Cover page'!$B$9-M2464)= 2,"2", IF(('1 - Cover page'!$B$9-M2464)= 3,"3", IF(('1 - Cover page'!$B$9-M2464)= 4,"4", IF(('1 - Cover page'!$B$9-M2464)= 5,"5", IF(('1 - Cover page'!$B$9-M2464)= 6,"6", IF(('1 - Cover page'!$B$9-M2464)= 7,"7", IF(('1 - Cover page'!$B$9-M2464)= 8,"8", IF(('1 - Cover page'!$B$9-M2464)= 9,"9", IF(('1 - Cover page'!$B$9-M2464)= 10,"10", IF(('1 - Cover page'!$B$9-M2464)= 11,"11", IF(('1 - Cover page'!$B$9-M2464)= 12,"12", IF(('1 - Cover page'!$B$9-M2464)= 13,"13", IF(('1 - Cover page'!$B$9-M2464)= 14,"14", IF(('1 - Cover page'!$B$9-M2464)= 15,"15",  ""))))))))))))))))</f>
        <v>0</v>
      </c>
      <c r="Z2464" t="str">
        <f>IF(('1 - Cover page'!$B$9-I2464)=0,"0", IF(('1 - Cover page'!$B$9-I2464)= 1,"1", IF(('1 - Cover page'!$B$9-I2464)= 2,"2", IF(('1 - Cover page'!$B$9-I2464)= 3,"3", IF(('1 - Cover page'!$B$9-I2464)= 4,"4", IF(('1 - Cover page'!$B$9-I2464)= 5,"5", IF(('1 - Cover page'!$B$9-I2464)= 6,"6", IF(('1 - Cover page'!$B$9-I2464)= 7,"7", IF(('1 - Cover page'!$B$9-I2464)= 8,"8", IF(('1 - Cover page'!$B$9-I2464)= 9,"9", IF(('1 - Cover page'!$B$9-I2464)= 10,"10", IF(('1 - Cover page'!$B$9-I2464)= 11,"11", IF(('1 - Cover page'!$B$9-I2464)= 12,"12", IF(('1 - Cover page'!$B$9-I2464)= 13,"13", IF(('1 - Cover page'!$B$9-I2464)= 14,"14", IF(('1 - Cover page'!$B$9-I2464)= 15,"15",  ""))))))))))))))))</f>
        <v>0</v>
      </c>
      <c r="AA2464" t="e">
        <f>VLOOKUP(E2464,'Age group'!$A$2:$B$7,2,TRUE)</f>
        <v>#N/A</v>
      </c>
    </row>
    <row r="2465" spans="1:27" ht="12.75" x14ac:dyDescent="0.2">
      <c r="A2465" s="30">
        <v>2462</v>
      </c>
      <c r="B2465" s="31"/>
      <c r="C2465" s="31"/>
      <c r="D2465" s="32"/>
      <c r="E2465" s="104"/>
      <c r="F2465" s="31"/>
      <c r="G2465" s="31"/>
      <c r="H2465" s="33"/>
      <c r="I2465" s="16"/>
      <c r="J2465" s="34"/>
      <c r="K2465" s="34"/>
      <c r="L2465" s="35"/>
      <c r="M2465" s="36"/>
      <c r="N2465" s="37"/>
      <c r="O2465" s="37"/>
      <c r="P2465" s="37"/>
      <c r="Q2465" s="38"/>
      <c r="R2465" s="38"/>
      <c r="S2465" s="37"/>
      <c r="T2465" s="39"/>
      <c r="U2465" s="39"/>
      <c r="V2465" s="40"/>
      <c r="X2465" t="str">
        <f>IF(('1 - Cover page'!$B$9-M2465)&lt;6,"&lt;=5 Days","&gt;5 Days")</f>
        <v>&lt;=5 Days</v>
      </c>
      <c r="Y2465" t="str">
        <f>IF(('1 - Cover page'!$B$9-M2465)=0,"0", IF(('1 - Cover page'!$B$9-M2465)= 1,"1", IF(('1 - Cover page'!$B$9-M2465)= 2,"2", IF(('1 - Cover page'!$B$9-M2465)= 3,"3", IF(('1 - Cover page'!$B$9-M2465)= 4,"4", IF(('1 - Cover page'!$B$9-M2465)= 5,"5", IF(('1 - Cover page'!$B$9-M2465)= 6,"6", IF(('1 - Cover page'!$B$9-M2465)= 7,"7", IF(('1 - Cover page'!$B$9-M2465)= 8,"8", IF(('1 - Cover page'!$B$9-M2465)= 9,"9", IF(('1 - Cover page'!$B$9-M2465)= 10,"10", IF(('1 - Cover page'!$B$9-M2465)= 11,"11", IF(('1 - Cover page'!$B$9-M2465)= 12,"12", IF(('1 - Cover page'!$B$9-M2465)= 13,"13", IF(('1 - Cover page'!$B$9-M2465)= 14,"14", IF(('1 - Cover page'!$B$9-M2465)= 15,"15",  ""))))))))))))))))</f>
        <v>0</v>
      </c>
      <c r="Z2465" t="str">
        <f>IF(('1 - Cover page'!$B$9-I2465)=0,"0", IF(('1 - Cover page'!$B$9-I2465)= 1,"1", IF(('1 - Cover page'!$B$9-I2465)= 2,"2", IF(('1 - Cover page'!$B$9-I2465)= 3,"3", IF(('1 - Cover page'!$B$9-I2465)= 4,"4", IF(('1 - Cover page'!$B$9-I2465)= 5,"5", IF(('1 - Cover page'!$B$9-I2465)= 6,"6", IF(('1 - Cover page'!$B$9-I2465)= 7,"7", IF(('1 - Cover page'!$B$9-I2465)= 8,"8", IF(('1 - Cover page'!$B$9-I2465)= 9,"9", IF(('1 - Cover page'!$B$9-I2465)= 10,"10", IF(('1 - Cover page'!$B$9-I2465)= 11,"11", IF(('1 - Cover page'!$B$9-I2465)= 12,"12", IF(('1 - Cover page'!$B$9-I2465)= 13,"13", IF(('1 - Cover page'!$B$9-I2465)= 14,"14", IF(('1 - Cover page'!$B$9-I2465)= 15,"15",  ""))))))))))))))))</f>
        <v>0</v>
      </c>
      <c r="AA2465" t="e">
        <f>VLOOKUP(E2465,'Age group'!$A$2:$B$7,2,TRUE)</f>
        <v>#N/A</v>
      </c>
    </row>
    <row r="2466" spans="1:27" ht="12.75" x14ac:dyDescent="0.2">
      <c r="A2466" s="30">
        <v>2463</v>
      </c>
      <c r="B2466" s="31"/>
      <c r="C2466" s="31"/>
      <c r="D2466" s="32"/>
      <c r="E2466" s="104"/>
      <c r="F2466" s="31"/>
      <c r="G2466" s="31"/>
      <c r="H2466" s="33"/>
      <c r="I2466" s="16"/>
      <c r="J2466" s="34"/>
      <c r="K2466" s="34"/>
      <c r="L2466" s="35"/>
      <c r="M2466" s="36"/>
      <c r="N2466" s="37"/>
      <c r="O2466" s="37"/>
      <c r="P2466" s="37"/>
      <c r="Q2466" s="38"/>
      <c r="R2466" s="38"/>
      <c r="S2466" s="37"/>
      <c r="T2466" s="39"/>
      <c r="U2466" s="39"/>
      <c r="V2466" s="40"/>
      <c r="X2466" t="str">
        <f>IF(('1 - Cover page'!$B$9-M2466)&lt;6,"&lt;=5 Days","&gt;5 Days")</f>
        <v>&lt;=5 Days</v>
      </c>
      <c r="Y2466" t="str">
        <f>IF(('1 - Cover page'!$B$9-M2466)=0,"0", IF(('1 - Cover page'!$B$9-M2466)= 1,"1", IF(('1 - Cover page'!$B$9-M2466)= 2,"2", IF(('1 - Cover page'!$B$9-M2466)= 3,"3", IF(('1 - Cover page'!$B$9-M2466)= 4,"4", IF(('1 - Cover page'!$B$9-M2466)= 5,"5", IF(('1 - Cover page'!$B$9-M2466)= 6,"6", IF(('1 - Cover page'!$B$9-M2466)= 7,"7", IF(('1 - Cover page'!$B$9-M2466)= 8,"8", IF(('1 - Cover page'!$B$9-M2466)= 9,"9", IF(('1 - Cover page'!$B$9-M2466)= 10,"10", IF(('1 - Cover page'!$B$9-M2466)= 11,"11", IF(('1 - Cover page'!$B$9-M2466)= 12,"12", IF(('1 - Cover page'!$B$9-M2466)= 13,"13", IF(('1 - Cover page'!$B$9-M2466)= 14,"14", IF(('1 - Cover page'!$B$9-M2466)= 15,"15",  ""))))))))))))))))</f>
        <v>0</v>
      </c>
      <c r="Z2466" t="str">
        <f>IF(('1 - Cover page'!$B$9-I2466)=0,"0", IF(('1 - Cover page'!$B$9-I2466)= 1,"1", IF(('1 - Cover page'!$B$9-I2466)= 2,"2", IF(('1 - Cover page'!$B$9-I2466)= 3,"3", IF(('1 - Cover page'!$B$9-I2466)= 4,"4", IF(('1 - Cover page'!$B$9-I2466)= 5,"5", IF(('1 - Cover page'!$B$9-I2466)= 6,"6", IF(('1 - Cover page'!$B$9-I2466)= 7,"7", IF(('1 - Cover page'!$B$9-I2466)= 8,"8", IF(('1 - Cover page'!$B$9-I2466)= 9,"9", IF(('1 - Cover page'!$B$9-I2466)= 10,"10", IF(('1 - Cover page'!$B$9-I2466)= 11,"11", IF(('1 - Cover page'!$B$9-I2466)= 12,"12", IF(('1 - Cover page'!$B$9-I2466)= 13,"13", IF(('1 - Cover page'!$B$9-I2466)= 14,"14", IF(('1 - Cover page'!$B$9-I2466)= 15,"15",  ""))))))))))))))))</f>
        <v>0</v>
      </c>
      <c r="AA2466" t="e">
        <f>VLOOKUP(E2466,'Age group'!$A$2:$B$7,2,TRUE)</f>
        <v>#N/A</v>
      </c>
    </row>
    <row r="2467" spans="1:27" ht="12.75" x14ac:dyDescent="0.2">
      <c r="A2467" s="30">
        <v>2464</v>
      </c>
      <c r="B2467" s="31"/>
      <c r="C2467" s="31"/>
      <c r="D2467" s="32"/>
      <c r="E2467" s="104"/>
      <c r="F2467" s="31"/>
      <c r="G2467" s="31"/>
      <c r="H2467" s="33"/>
      <c r="I2467" s="16"/>
      <c r="J2467" s="34"/>
      <c r="K2467" s="34"/>
      <c r="L2467" s="35"/>
      <c r="M2467" s="36"/>
      <c r="N2467" s="37"/>
      <c r="O2467" s="37"/>
      <c r="P2467" s="37"/>
      <c r="Q2467" s="38"/>
      <c r="R2467" s="38"/>
      <c r="S2467" s="37"/>
      <c r="T2467" s="39"/>
      <c r="U2467" s="39"/>
      <c r="V2467" s="40"/>
      <c r="X2467" t="str">
        <f>IF(('1 - Cover page'!$B$9-M2467)&lt;6,"&lt;=5 Days","&gt;5 Days")</f>
        <v>&lt;=5 Days</v>
      </c>
      <c r="Y2467" t="str">
        <f>IF(('1 - Cover page'!$B$9-M2467)=0,"0", IF(('1 - Cover page'!$B$9-M2467)= 1,"1", IF(('1 - Cover page'!$B$9-M2467)= 2,"2", IF(('1 - Cover page'!$B$9-M2467)= 3,"3", IF(('1 - Cover page'!$B$9-M2467)= 4,"4", IF(('1 - Cover page'!$B$9-M2467)= 5,"5", IF(('1 - Cover page'!$B$9-M2467)= 6,"6", IF(('1 - Cover page'!$B$9-M2467)= 7,"7", IF(('1 - Cover page'!$B$9-M2467)= 8,"8", IF(('1 - Cover page'!$B$9-M2467)= 9,"9", IF(('1 - Cover page'!$B$9-M2467)= 10,"10", IF(('1 - Cover page'!$B$9-M2467)= 11,"11", IF(('1 - Cover page'!$B$9-M2467)= 12,"12", IF(('1 - Cover page'!$B$9-M2467)= 13,"13", IF(('1 - Cover page'!$B$9-M2467)= 14,"14", IF(('1 - Cover page'!$B$9-M2467)= 15,"15",  ""))))))))))))))))</f>
        <v>0</v>
      </c>
      <c r="Z2467" t="str">
        <f>IF(('1 - Cover page'!$B$9-I2467)=0,"0", IF(('1 - Cover page'!$B$9-I2467)= 1,"1", IF(('1 - Cover page'!$B$9-I2467)= 2,"2", IF(('1 - Cover page'!$B$9-I2467)= 3,"3", IF(('1 - Cover page'!$B$9-I2467)= 4,"4", IF(('1 - Cover page'!$B$9-I2467)= 5,"5", IF(('1 - Cover page'!$B$9-I2467)= 6,"6", IF(('1 - Cover page'!$B$9-I2467)= 7,"7", IF(('1 - Cover page'!$B$9-I2467)= 8,"8", IF(('1 - Cover page'!$B$9-I2467)= 9,"9", IF(('1 - Cover page'!$B$9-I2467)= 10,"10", IF(('1 - Cover page'!$B$9-I2467)= 11,"11", IF(('1 - Cover page'!$B$9-I2467)= 12,"12", IF(('1 - Cover page'!$B$9-I2467)= 13,"13", IF(('1 - Cover page'!$B$9-I2467)= 14,"14", IF(('1 - Cover page'!$B$9-I2467)= 15,"15",  ""))))))))))))))))</f>
        <v>0</v>
      </c>
      <c r="AA2467" t="e">
        <f>VLOOKUP(E2467,'Age group'!$A$2:$B$7,2,TRUE)</f>
        <v>#N/A</v>
      </c>
    </row>
    <row r="2468" spans="1:27" ht="12.75" x14ac:dyDescent="0.2">
      <c r="A2468" s="30">
        <v>2465</v>
      </c>
      <c r="B2468" s="31"/>
      <c r="C2468" s="31"/>
      <c r="D2468" s="32"/>
      <c r="E2468" s="104"/>
      <c r="F2468" s="31"/>
      <c r="G2468" s="31"/>
      <c r="H2468" s="33"/>
      <c r="I2468" s="16"/>
      <c r="J2468" s="34"/>
      <c r="K2468" s="34"/>
      <c r="L2468" s="35"/>
      <c r="M2468" s="36"/>
      <c r="N2468" s="37"/>
      <c r="O2468" s="37"/>
      <c r="P2468" s="37"/>
      <c r="Q2468" s="38"/>
      <c r="R2468" s="38"/>
      <c r="S2468" s="37"/>
      <c r="T2468" s="39"/>
      <c r="U2468" s="39"/>
      <c r="V2468" s="40"/>
      <c r="X2468" t="str">
        <f>IF(('1 - Cover page'!$B$9-M2468)&lt;6,"&lt;=5 Days","&gt;5 Days")</f>
        <v>&lt;=5 Days</v>
      </c>
      <c r="Y2468" t="str">
        <f>IF(('1 - Cover page'!$B$9-M2468)=0,"0", IF(('1 - Cover page'!$B$9-M2468)= 1,"1", IF(('1 - Cover page'!$B$9-M2468)= 2,"2", IF(('1 - Cover page'!$B$9-M2468)= 3,"3", IF(('1 - Cover page'!$B$9-M2468)= 4,"4", IF(('1 - Cover page'!$B$9-M2468)= 5,"5", IF(('1 - Cover page'!$B$9-M2468)= 6,"6", IF(('1 - Cover page'!$B$9-M2468)= 7,"7", IF(('1 - Cover page'!$B$9-M2468)= 8,"8", IF(('1 - Cover page'!$B$9-M2468)= 9,"9", IF(('1 - Cover page'!$B$9-M2468)= 10,"10", IF(('1 - Cover page'!$B$9-M2468)= 11,"11", IF(('1 - Cover page'!$B$9-M2468)= 12,"12", IF(('1 - Cover page'!$B$9-M2468)= 13,"13", IF(('1 - Cover page'!$B$9-M2468)= 14,"14", IF(('1 - Cover page'!$B$9-M2468)= 15,"15",  ""))))))))))))))))</f>
        <v>0</v>
      </c>
      <c r="Z2468" t="str">
        <f>IF(('1 - Cover page'!$B$9-I2468)=0,"0", IF(('1 - Cover page'!$B$9-I2468)= 1,"1", IF(('1 - Cover page'!$B$9-I2468)= 2,"2", IF(('1 - Cover page'!$B$9-I2468)= 3,"3", IF(('1 - Cover page'!$B$9-I2468)= 4,"4", IF(('1 - Cover page'!$B$9-I2468)= 5,"5", IF(('1 - Cover page'!$B$9-I2468)= 6,"6", IF(('1 - Cover page'!$B$9-I2468)= 7,"7", IF(('1 - Cover page'!$B$9-I2468)= 8,"8", IF(('1 - Cover page'!$B$9-I2468)= 9,"9", IF(('1 - Cover page'!$B$9-I2468)= 10,"10", IF(('1 - Cover page'!$B$9-I2468)= 11,"11", IF(('1 - Cover page'!$B$9-I2468)= 12,"12", IF(('1 - Cover page'!$B$9-I2468)= 13,"13", IF(('1 - Cover page'!$B$9-I2468)= 14,"14", IF(('1 - Cover page'!$B$9-I2468)= 15,"15",  ""))))))))))))))))</f>
        <v>0</v>
      </c>
      <c r="AA2468" t="e">
        <f>VLOOKUP(E2468,'Age group'!$A$2:$B$7,2,TRUE)</f>
        <v>#N/A</v>
      </c>
    </row>
    <row r="2469" spans="1:27" ht="12.75" x14ac:dyDescent="0.2">
      <c r="A2469" s="30">
        <v>2466</v>
      </c>
      <c r="B2469" s="31"/>
      <c r="C2469" s="31"/>
      <c r="D2469" s="32"/>
      <c r="E2469" s="104"/>
      <c r="F2469" s="31"/>
      <c r="G2469" s="31"/>
      <c r="H2469" s="33"/>
      <c r="I2469" s="16"/>
      <c r="J2469" s="34"/>
      <c r="K2469" s="34"/>
      <c r="L2469" s="35"/>
      <c r="M2469" s="36"/>
      <c r="N2469" s="37"/>
      <c r="O2469" s="37"/>
      <c r="P2469" s="37"/>
      <c r="Q2469" s="38"/>
      <c r="R2469" s="38"/>
      <c r="S2469" s="37"/>
      <c r="T2469" s="39"/>
      <c r="U2469" s="39"/>
      <c r="V2469" s="40"/>
      <c r="X2469" t="str">
        <f>IF(('1 - Cover page'!$B$9-M2469)&lt;6,"&lt;=5 Days","&gt;5 Days")</f>
        <v>&lt;=5 Days</v>
      </c>
      <c r="Y2469" t="str">
        <f>IF(('1 - Cover page'!$B$9-M2469)=0,"0", IF(('1 - Cover page'!$B$9-M2469)= 1,"1", IF(('1 - Cover page'!$B$9-M2469)= 2,"2", IF(('1 - Cover page'!$B$9-M2469)= 3,"3", IF(('1 - Cover page'!$B$9-M2469)= 4,"4", IF(('1 - Cover page'!$B$9-M2469)= 5,"5", IF(('1 - Cover page'!$B$9-M2469)= 6,"6", IF(('1 - Cover page'!$B$9-M2469)= 7,"7", IF(('1 - Cover page'!$B$9-M2469)= 8,"8", IF(('1 - Cover page'!$B$9-M2469)= 9,"9", IF(('1 - Cover page'!$B$9-M2469)= 10,"10", IF(('1 - Cover page'!$B$9-M2469)= 11,"11", IF(('1 - Cover page'!$B$9-M2469)= 12,"12", IF(('1 - Cover page'!$B$9-M2469)= 13,"13", IF(('1 - Cover page'!$B$9-M2469)= 14,"14", IF(('1 - Cover page'!$B$9-M2469)= 15,"15",  ""))))))))))))))))</f>
        <v>0</v>
      </c>
      <c r="Z2469" t="str">
        <f>IF(('1 - Cover page'!$B$9-I2469)=0,"0", IF(('1 - Cover page'!$B$9-I2469)= 1,"1", IF(('1 - Cover page'!$B$9-I2469)= 2,"2", IF(('1 - Cover page'!$B$9-I2469)= 3,"3", IF(('1 - Cover page'!$B$9-I2469)= 4,"4", IF(('1 - Cover page'!$B$9-I2469)= 5,"5", IF(('1 - Cover page'!$B$9-I2469)= 6,"6", IF(('1 - Cover page'!$B$9-I2469)= 7,"7", IF(('1 - Cover page'!$B$9-I2469)= 8,"8", IF(('1 - Cover page'!$B$9-I2469)= 9,"9", IF(('1 - Cover page'!$B$9-I2469)= 10,"10", IF(('1 - Cover page'!$B$9-I2469)= 11,"11", IF(('1 - Cover page'!$B$9-I2469)= 12,"12", IF(('1 - Cover page'!$B$9-I2469)= 13,"13", IF(('1 - Cover page'!$B$9-I2469)= 14,"14", IF(('1 - Cover page'!$B$9-I2469)= 15,"15",  ""))))))))))))))))</f>
        <v>0</v>
      </c>
      <c r="AA2469" t="e">
        <f>VLOOKUP(E2469,'Age group'!$A$2:$B$7,2,TRUE)</f>
        <v>#N/A</v>
      </c>
    </row>
    <row r="2470" spans="1:27" ht="12.75" x14ac:dyDescent="0.2">
      <c r="A2470" s="30">
        <v>2467</v>
      </c>
      <c r="B2470" s="31"/>
      <c r="C2470" s="31"/>
      <c r="D2470" s="32"/>
      <c r="E2470" s="104"/>
      <c r="F2470" s="31"/>
      <c r="G2470" s="31"/>
      <c r="H2470" s="33"/>
      <c r="I2470" s="16"/>
      <c r="J2470" s="34"/>
      <c r="K2470" s="34"/>
      <c r="L2470" s="35"/>
      <c r="M2470" s="36"/>
      <c r="N2470" s="37"/>
      <c r="O2470" s="37"/>
      <c r="P2470" s="37"/>
      <c r="Q2470" s="38"/>
      <c r="R2470" s="38"/>
      <c r="S2470" s="37"/>
      <c r="T2470" s="39"/>
      <c r="U2470" s="39"/>
      <c r="V2470" s="40"/>
      <c r="X2470" t="str">
        <f>IF(('1 - Cover page'!$B$9-M2470)&lt;6,"&lt;=5 Days","&gt;5 Days")</f>
        <v>&lt;=5 Days</v>
      </c>
      <c r="Y2470" t="str">
        <f>IF(('1 - Cover page'!$B$9-M2470)=0,"0", IF(('1 - Cover page'!$B$9-M2470)= 1,"1", IF(('1 - Cover page'!$B$9-M2470)= 2,"2", IF(('1 - Cover page'!$B$9-M2470)= 3,"3", IF(('1 - Cover page'!$B$9-M2470)= 4,"4", IF(('1 - Cover page'!$B$9-M2470)= 5,"5", IF(('1 - Cover page'!$B$9-M2470)= 6,"6", IF(('1 - Cover page'!$B$9-M2470)= 7,"7", IF(('1 - Cover page'!$B$9-M2470)= 8,"8", IF(('1 - Cover page'!$B$9-M2470)= 9,"9", IF(('1 - Cover page'!$B$9-M2470)= 10,"10", IF(('1 - Cover page'!$B$9-M2470)= 11,"11", IF(('1 - Cover page'!$B$9-M2470)= 12,"12", IF(('1 - Cover page'!$B$9-M2470)= 13,"13", IF(('1 - Cover page'!$B$9-M2470)= 14,"14", IF(('1 - Cover page'!$B$9-M2470)= 15,"15",  ""))))))))))))))))</f>
        <v>0</v>
      </c>
      <c r="Z2470" t="str">
        <f>IF(('1 - Cover page'!$B$9-I2470)=0,"0", IF(('1 - Cover page'!$B$9-I2470)= 1,"1", IF(('1 - Cover page'!$B$9-I2470)= 2,"2", IF(('1 - Cover page'!$B$9-I2470)= 3,"3", IF(('1 - Cover page'!$B$9-I2470)= 4,"4", IF(('1 - Cover page'!$B$9-I2470)= 5,"5", IF(('1 - Cover page'!$B$9-I2470)= 6,"6", IF(('1 - Cover page'!$B$9-I2470)= 7,"7", IF(('1 - Cover page'!$B$9-I2470)= 8,"8", IF(('1 - Cover page'!$B$9-I2470)= 9,"9", IF(('1 - Cover page'!$B$9-I2470)= 10,"10", IF(('1 - Cover page'!$B$9-I2470)= 11,"11", IF(('1 - Cover page'!$B$9-I2470)= 12,"12", IF(('1 - Cover page'!$B$9-I2470)= 13,"13", IF(('1 - Cover page'!$B$9-I2470)= 14,"14", IF(('1 - Cover page'!$B$9-I2470)= 15,"15",  ""))))))))))))))))</f>
        <v>0</v>
      </c>
      <c r="AA2470" t="e">
        <f>VLOOKUP(E2470,'Age group'!$A$2:$B$7,2,TRUE)</f>
        <v>#N/A</v>
      </c>
    </row>
    <row r="2471" spans="1:27" ht="12.75" x14ac:dyDescent="0.2">
      <c r="A2471" s="30">
        <v>2468</v>
      </c>
      <c r="B2471" s="31"/>
      <c r="C2471" s="31"/>
      <c r="D2471" s="32"/>
      <c r="E2471" s="104"/>
      <c r="F2471" s="31"/>
      <c r="G2471" s="31"/>
      <c r="H2471" s="33"/>
      <c r="I2471" s="16"/>
      <c r="J2471" s="34"/>
      <c r="K2471" s="34"/>
      <c r="L2471" s="35"/>
      <c r="M2471" s="36"/>
      <c r="N2471" s="37"/>
      <c r="O2471" s="37"/>
      <c r="P2471" s="37"/>
      <c r="Q2471" s="38"/>
      <c r="R2471" s="38"/>
      <c r="S2471" s="37"/>
      <c r="T2471" s="39"/>
      <c r="U2471" s="39"/>
      <c r="V2471" s="40"/>
      <c r="X2471" t="str">
        <f>IF(('1 - Cover page'!$B$9-M2471)&lt;6,"&lt;=5 Days","&gt;5 Days")</f>
        <v>&lt;=5 Days</v>
      </c>
      <c r="Y2471" t="str">
        <f>IF(('1 - Cover page'!$B$9-M2471)=0,"0", IF(('1 - Cover page'!$B$9-M2471)= 1,"1", IF(('1 - Cover page'!$B$9-M2471)= 2,"2", IF(('1 - Cover page'!$B$9-M2471)= 3,"3", IF(('1 - Cover page'!$B$9-M2471)= 4,"4", IF(('1 - Cover page'!$B$9-M2471)= 5,"5", IF(('1 - Cover page'!$B$9-M2471)= 6,"6", IF(('1 - Cover page'!$B$9-M2471)= 7,"7", IF(('1 - Cover page'!$B$9-M2471)= 8,"8", IF(('1 - Cover page'!$B$9-M2471)= 9,"9", IF(('1 - Cover page'!$B$9-M2471)= 10,"10", IF(('1 - Cover page'!$B$9-M2471)= 11,"11", IF(('1 - Cover page'!$B$9-M2471)= 12,"12", IF(('1 - Cover page'!$B$9-M2471)= 13,"13", IF(('1 - Cover page'!$B$9-M2471)= 14,"14", IF(('1 - Cover page'!$B$9-M2471)= 15,"15",  ""))))))))))))))))</f>
        <v>0</v>
      </c>
      <c r="Z2471" t="str">
        <f>IF(('1 - Cover page'!$B$9-I2471)=0,"0", IF(('1 - Cover page'!$B$9-I2471)= 1,"1", IF(('1 - Cover page'!$B$9-I2471)= 2,"2", IF(('1 - Cover page'!$B$9-I2471)= 3,"3", IF(('1 - Cover page'!$B$9-I2471)= 4,"4", IF(('1 - Cover page'!$B$9-I2471)= 5,"5", IF(('1 - Cover page'!$B$9-I2471)= 6,"6", IF(('1 - Cover page'!$B$9-I2471)= 7,"7", IF(('1 - Cover page'!$B$9-I2471)= 8,"8", IF(('1 - Cover page'!$B$9-I2471)= 9,"9", IF(('1 - Cover page'!$B$9-I2471)= 10,"10", IF(('1 - Cover page'!$B$9-I2471)= 11,"11", IF(('1 - Cover page'!$B$9-I2471)= 12,"12", IF(('1 - Cover page'!$B$9-I2471)= 13,"13", IF(('1 - Cover page'!$B$9-I2471)= 14,"14", IF(('1 - Cover page'!$B$9-I2471)= 15,"15",  ""))))))))))))))))</f>
        <v>0</v>
      </c>
      <c r="AA2471" t="e">
        <f>VLOOKUP(E2471,'Age group'!$A$2:$B$7,2,TRUE)</f>
        <v>#N/A</v>
      </c>
    </row>
    <row r="2472" spans="1:27" ht="12.75" x14ac:dyDescent="0.2">
      <c r="A2472" s="30">
        <v>2469</v>
      </c>
      <c r="B2472" s="31"/>
      <c r="C2472" s="31"/>
      <c r="D2472" s="32"/>
      <c r="E2472" s="104"/>
      <c r="F2472" s="31"/>
      <c r="G2472" s="31"/>
      <c r="H2472" s="33"/>
      <c r="I2472" s="16"/>
      <c r="J2472" s="34"/>
      <c r="K2472" s="34"/>
      <c r="L2472" s="35"/>
      <c r="M2472" s="36"/>
      <c r="N2472" s="37"/>
      <c r="O2472" s="37"/>
      <c r="P2472" s="37"/>
      <c r="Q2472" s="38"/>
      <c r="R2472" s="38"/>
      <c r="S2472" s="37"/>
      <c r="T2472" s="39"/>
      <c r="U2472" s="39"/>
      <c r="V2472" s="40"/>
      <c r="X2472" t="str">
        <f>IF(('1 - Cover page'!$B$9-M2472)&lt;6,"&lt;=5 Days","&gt;5 Days")</f>
        <v>&lt;=5 Days</v>
      </c>
      <c r="Y2472" t="str">
        <f>IF(('1 - Cover page'!$B$9-M2472)=0,"0", IF(('1 - Cover page'!$B$9-M2472)= 1,"1", IF(('1 - Cover page'!$B$9-M2472)= 2,"2", IF(('1 - Cover page'!$B$9-M2472)= 3,"3", IF(('1 - Cover page'!$B$9-M2472)= 4,"4", IF(('1 - Cover page'!$B$9-M2472)= 5,"5", IF(('1 - Cover page'!$B$9-M2472)= 6,"6", IF(('1 - Cover page'!$B$9-M2472)= 7,"7", IF(('1 - Cover page'!$B$9-M2472)= 8,"8", IF(('1 - Cover page'!$B$9-M2472)= 9,"9", IF(('1 - Cover page'!$B$9-M2472)= 10,"10", IF(('1 - Cover page'!$B$9-M2472)= 11,"11", IF(('1 - Cover page'!$B$9-M2472)= 12,"12", IF(('1 - Cover page'!$B$9-M2472)= 13,"13", IF(('1 - Cover page'!$B$9-M2472)= 14,"14", IF(('1 - Cover page'!$B$9-M2472)= 15,"15",  ""))))))))))))))))</f>
        <v>0</v>
      </c>
      <c r="Z2472" t="str">
        <f>IF(('1 - Cover page'!$B$9-I2472)=0,"0", IF(('1 - Cover page'!$B$9-I2472)= 1,"1", IF(('1 - Cover page'!$B$9-I2472)= 2,"2", IF(('1 - Cover page'!$B$9-I2472)= 3,"3", IF(('1 - Cover page'!$B$9-I2472)= 4,"4", IF(('1 - Cover page'!$B$9-I2472)= 5,"5", IF(('1 - Cover page'!$B$9-I2472)= 6,"6", IF(('1 - Cover page'!$B$9-I2472)= 7,"7", IF(('1 - Cover page'!$B$9-I2472)= 8,"8", IF(('1 - Cover page'!$B$9-I2472)= 9,"9", IF(('1 - Cover page'!$B$9-I2472)= 10,"10", IF(('1 - Cover page'!$B$9-I2472)= 11,"11", IF(('1 - Cover page'!$B$9-I2472)= 12,"12", IF(('1 - Cover page'!$B$9-I2472)= 13,"13", IF(('1 - Cover page'!$B$9-I2472)= 14,"14", IF(('1 - Cover page'!$B$9-I2472)= 15,"15",  ""))))))))))))))))</f>
        <v>0</v>
      </c>
      <c r="AA2472" t="e">
        <f>VLOOKUP(E2472,'Age group'!$A$2:$B$7,2,TRUE)</f>
        <v>#N/A</v>
      </c>
    </row>
    <row r="2473" spans="1:27" ht="12.75" x14ac:dyDescent="0.2">
      <c r="A2473" s="30">
        <v>2470</v>
      </c>
      <c r="B2473" s="31"/>
      <c r="C2473" s="31"/>
      <c r="D2473" s="32"/>
      <c r="E2473" s="104"/>
      <c r="F2473" s="31"/>
      <c r="G2473" s="31"/>
      <c r="H2473" s="33"/>
      <c r="I2473" s="16"/>
      <c r="J2473" s="34"/>
      <c r="K2473" s="34"/>
      <c r="L2473" s="35"/>
      <c r="M2473" s="36"/>
      <c r="N2473" s="37"/>
      <c r="O2473" s="37"/>
      <c r="P2473" s="37"/>
      <c r="Q2473" s="38"/>
      <c r="R2473" s="38"/>
      <c r="S2473" s="37"/>
      <c r="T2473" s="39"/>
      <c r="U2473" s="39"/>
      <c r="V2473" s="40"/>
      <c r="X2473" t="str">
        <f>IF(('1 - Cover page'!$B$9-M2473)&lt;6,"&lt;=5 Days","&gt;5 Days")</f>
        <v>&lt;=5 Days</v>
      </c>
      <c r="Y2473" t="str">
        <f>IF(('1 - Cover page'!$B$9-M2473)=0,"0", IF(('1 - Cover page'!$B$9-M2473)= 1,"1", IF(('1 - Cover page'!$B$9-M2473)= 2,"2", IF(('1 - Cover page'!$B$9-M2473)= 3,"3", IF(('1 - Cover page'!$B$9-M2473)= 4,"4", IF(('1 - Cover page'!$B$9-M2473)= 5,"5", IF(('1 - Cover page'!$B$9-M2473)= 6,"6", IF(('1 - Cover page'!$B$9-M2473)= 7,"7", IF(('1 - Cover page'!$B$9-M2473)= 8,"8", IF(('1 - Cover page'!$B$9-M2473)= 9,"9", IF(('1 - Cover page'!$B$9-M2473)= 10,"10", IF(('1 - Cover page'!$B$9-M2473)= 11,"11", IF(('1 - Cover page'!$B$9-M2473)= 12,"12", IF(('1 - Cover page'!$B$9-M2473)= 13,"13", IF(('1 - Cover page'!$B$9-M2473)= 14,"14", IF(('1 - Cover page'!$B$9-M2473)= 15,"15",  ""))))))))))))))))</f>
        <v>0</v>
      </c>
      <c r="Z2473" t="str">
        <f>IF(('1 - Cover page'!$B$9-I2473)=0,"0", IF(('1 - Cover page'!$B$9-I2473)= 1,"1", IF(('1 - Cover page'!$B$9-I2473)= 2,"2", IF(('1 - Cover page'!$B$9-I2473)= 3,"3", IF(('1 - Cover page'!$B$9-I2473)= 4,"4", IF(('1 - Cover page'!$B$9-I2473)= 5,"5", IF(('1 - Cover page'!$B$9-I2473)= 6,"6", IF(('1 - Cover page'!$B$9-I2473)= 7,"7", IF(('1 - Cover page'!$B$9-I2473)= 8,"8", IF(('1 - Cover page'!$B$9-I2473)= 9,"9", IF(('1 - Cover page'!$B$9-I2473)= 10,"10", IF(('1 - Cover page'!$B$9-I2473)= 11,"11", IF(('1 - Cover page'!$B$9-I2473)= 12,"12", IF(('1 - Cover page'!$B$9-I2473)= 13,"13", IF(('1 - Cover page'!$B$9-I2473)= 14,"14", IF(('1 - Cover page'!$B$9-I2473)= 15,"15",  ""))))))))))))))))</f>
        <v>0</v>
      </c>
      <c r="AA2473" t="e">
        <f>VLOOKUP(E2473,'Age group'!$A$2:$B$7,2,TRUE)</f>
        <v>#N/A</v>
      </c>
    </row>
    <row r="2474" spans="1:27" ht="12.75" x14ac:dyDescent="0.2">
      <c r="A2474" s="30">
        <v>2471</v>
      </c>
      <c r="B2474" s="31"/>
      <c r="C2474" s="31"/>
      <c r="D2474" s="32"/>
      <c r="E2474" s="104"/>
      <c r="F2474" s="31"/>
      <c r="G2474" s="31"/>
      <c r="H2474" s="33"/>
      <c r="I2474" s="16"/>
      <c r="J2474" s="34"/>
      <c r="K2474" s="34"/>
      <c r="L2474" s="35"/>
      <c r="M2474" s="36"/>
      <c r="N2474" s="37"/>
      <c r="O2474" s="37"/>
      <c r="P2474" s="37"/>
      <c r="Q2474" s="38"/>
      <c r="R2474" s="38"/>
      <c r="S2474" s="37"/>
      <c r="T2474" s="39"/>
      <c r="U2474" s="39"/>
      <c r="V2474" s="40"/>
      <c r="X2474" t="str">
        <f>IF(('1 - Cover page'!$B$9-M2474)&lt;6,"&lt;=5 Days","&gt;5 Days")</f>
        <v>&lt;=5 Days</v>
      </c>
      <c r="Y2474" t="str">
        <f>IF(('1 - Cover page'!$B$9-M2474)=0,"0", IF(('1 - Cover page'!$B$9-M2474)= 1,"1", IF(('1 - Cover page'!$B$9-M2474)= 2,"2", IF(('1 - Cover page'!$B$9-M2474)= 3,"3", IF(('1 - Cover page'!$B$9-M2474)= 4,"4", IF(('1 - Cover page'!$B$9-M2474)= 5,"5", IF(('1 - Cover page'!$B$9-M2474)= 6,"6", IF(('1 - Cover page'!$B$9-M2474)= 7,"7", IF(('1 - Cover page'!$B$9-M2474)= 8,"8", IF(('1 - Cover page'!$B$9-M2474)= 9,"9", IF(('1 - Cover page'!$B$9-M2474)= 10,"10", IF(('1 - Cover page'!$B$9-M2474)= 11,"11", IF(('1 - Cover page'!$B$9-M2474)= 12,"12", IF(('1 - Cover page'!$B$9-M2474)= 13,"13", IF(('1 - Cover page'!$B$9-M2474)= 14,"14", IF(('1 - Cover page'!$B$9-M2474)= 15,"15",  ""))))))))))))))))</f>
        <v>0</v>
      </c>
      <c r="Z2474" t="str">
        <f>IF(('1 - Cover page'!$B$9-I2474)=0,"0", IF(('1 - Cover page'!$B$9-I2474)= 1,"1", IF(('1 - Cover page'!$B$9-I2474)= 2,"2", IF(('1 - Cover page'!$B$9-I2474)= 3,"3", IF(('1 - Cover page'!$B$9-I2474)= 4,"4", IF(('1 - Cover page'!$B$9-I2474)= 5,"5", IF(('1 - Cover page'!$B$9-I2474)= 6,"6", IF(('1 - Cover page'!$B$9-I2474)= 7,"7", IF(('1 - Cover page'!$B$9-I2474)= 8,"8", IF(('1 - Cover page'!$B$9-I2474)= 9,"9", IF(('1 - Cover page'!$B$9-I2474)= 10,"10", IF(('1 - Cover page'!$B$9-I2474)= 11,"11", IF(('1 - Cover page'!$B$9-I2474)= 12,"12", IF(('1 - Cover page'!$B$9-I2474)= 13,"13", IF(('1 - Cover page'!$B$9-I2474)= 14,"14", IF(('1 - Cover page'!$B$9-I2474)= 15,"15",  ""))))))))))))))))</f>
        <v>0</v>
      </c>
      <c r="AA2474" t="e">
        <f>VLOOKUP(E2474,'Age group'!$A$2:$B$7,2,TRUE)</f>
        <v>#N/A</v>
      </c>
    </row>
    <row r="2475" spans="1:27" ht="12.75" x14ac:dyDescent="0.2">
      <c r="A2475" s="30">
        <v>2472</v>
      </c>
      <c r="B2475" s="31"/>
      <c r="C2475" s="31"/>
      <c r="D2475" s="32"/>
      <c r="E2475" s="104"/>
      <c r="F2475" s="31"/>
      <c r="G2475" s="31"/>
      <c r="H2475" s="33"/>
      <c r="I2475" s="16"/>
      <c r="J2475" s="34"/>
      <c r="K2475" s="34"/>
      <c r="L2475" s="35"/>
      <c r="M2475" s="36"/>
      <c r="N2475" s="37"/>
      <c r="O2475" s="37"/>
      <c r="P2475" s="37"/>
      <c r="Q2475" s="38"/>
      <c r="R2475" s="38"/>
      <c r="S2475" s="37"/>
      <c r="T2475" s="39"/>
      <c r="U2475" s="39"/>
      <c r="V2475" s="40"/>
      <c r="X2475" t="str">
        <f>IF(('1 - Cover page'!$B$9-M2475)&lt;6,"&lt;=5 Days","&gt;5 Days")</f>
        <v>&lt;=5 Days</v>
      </c>
      <c r="Y2475" t="str">
        <f>IF(('1 - Cover page'!$B$9-M2475)=0,"0", IF(('1 - Cover page'!$B$9-M2475)= 1,"1", IF(('1 - Cover page'!$B$9-M2475)= 2,"2", IF(('1 - Cover page'!$B$9-M2475)= 3,"3", IF(('1 - Cover page'!$B$9-M2475)= 4,"4", IF(('1 - Cover page'!$B$9-M2475)= 5,"5", IF(('1 - Cover page'!$B$9-M2475)= 6,"6", IF(('1 - Cover page'!$B$9-M2475)= 7,"7", IF(('1 - Cover page'!$B$9-M2475)= 8,"8", IF(('1 - Cover page'!$B$9-M2475)= 9,"9", IF(('1 - Cover page'!$B$9-M2475)= 10,"10", IF(('1 - Cover page'!$B$9-M2475)= 11,"11", IF(('1 - Cover page'!$B$9-M2475)= 12,"12", IF(('1 - Cover page'!$B$9-M2475)= 13,"13", IF(('1 - Cover page'!$B$9-M2475)= 14,"14", IF(('1 - Cover page'!$B$9-M2475)= 15,"15",  ""))))))))))))))))</f>
        <v>0</v>
      </c>
      <c r="Z2475" t="str">
        <f>IF(('1 - Cover page'!$B$9-I2475)=0,"0", IF(('1 - Cover page'!$B$9-I2475)= 1,"1", IF(('1 - Cover page'!$B$9-I2475)= 2,"2", IF(('1 - Cover page'!$B$9-I2475)= 3,"3", IF(('1 - Cover page'!$B$9-I2475)= 4,"4", IF(('1 - Cover page'!$B$9-I2475)= 5,"5", IF(('1 - Cover page'!$B$9-I2475)= 6,"6", IF(('1 - Cover page'!$B$9-I2475)= 7,"7", IF(('1 - Cover page'!$B$9-I2475)= 8,"8", IF(('1 - Cover page'!$B$9-I2475)= 9,"9", IF(('1 - Cover page'!$B$9-I2475)= 10,"10", IF(('1 - Cover page'!$B$9-I2475)= 11,"11", IF(('1 - Cover page'!$B$9-I2475)= 12,"12", IF(('1 - Cover page'!$B$9-I2475)= 13,"13", IF(('1 - Cover page'!$B$9-I2475)= 14,"14", IF(('1 - Cover page'!$B$9-I2475)= 15,"15",  ""))))))))))))))))</f>
        <v>0</v>
      </c>
      <c r="AA2475" t="e">
        <f>VLOOKUP(E2475,'Age group'!$A$2:$B$7,2,TRUE)</f>
        <v>#N/A</v>
      </c>
    </row>
    <row r="2476" spans="1:27" ht="12.75" x14ac:dyDescent="0.2">
      <c r="A2476" s="30">
        <v>2473</v>
      </c>
      <c r="B2476" s="31"/>
      <c r="C2476" s="31"/>
      <c r="D2476" s="32"/>
      <c r="E2476" s="104"/>
      <c r="F2476" s="31"/>
      <c r="G2476" s="31"/>
      <c r="H2476" s="33"/>
      <c r="I2476" s="16"/>
      <c r="J2476" s="34"/>
      <c r="K2476" s="34"/>
      <c r="L2476" s="35"/>
      <c r="M2476" s="36"/>
      <c r="N2476" s="37"/>
      <c r="O2476" s="37"/>
      <c r="P2476" s="37"/>
      <c r="Q2476" s="38"/>
      <c r="R2476" s="38"/>
      <c r="S2476" s="37"/>
      <c r="T2476" s="39"/>
      <c r="U2476" s="39"/>
      <c r="V2476" s="40"/>
      <c r="X2476" t="str">
        <f>IF(('1 - Cover page'!$B$9-M2476)&lt;6,"&lt;=5 Days","&gt;5 Days")</f>
        <v>&lt;=5 Days</v>
      </c>
      <c r="Y2476" t="str">
        <f>IF(('1 - Cover page'!$B$9-M2476)=0,"0", IF(('1 - Cover page'!$B$9-M2476)= 1,"1", IF(('1 - Cover page'!$B$9-M2476)= 2,"2", IF(('1 - Cover page'!$B$9-M2476)= 3,"3", IF(('1 - Cover page'!$B$9-M2476)= 4,"4", IF(('1 - Cover page'!$B$9-M2476)= 5,"5", IF(('1 - Cover page'!$B$9-M2476)= 6,"6", IF(('1 - Cover page'!$B$9-M2476)= 7,"7", IF(('1 - Cover page'!$B$9-M2476)= 8,"8", IF(('1 - Cover page'!$B$9-M2476)= 9,"9", IF(('1 - Cover page'!$B$9-M2476)= 10,"10", IF(('1 - Cover page'!$B$9-M2476)= 11,"11", IF(('1 - Cover page'!$B$9-M2476)= 12,"12", IF(('1 - Cover page'!$B$9-M2476)= 13,"13", IF(('1 - Cover page'!$B$9-M2476)= 14,"14", IF(('1 - Cover page'!$B$9-M2476)= 15,"15",  ""))))))))))))))))</f>
        <v>0</v>
      </c>
      <c r="Z2476" t="str">
        <f>IF(('1 - Cover page'!$B$9-I2476)=0,"0", IF(('1 - Cover page'!$B$9-I2476)= 1,"1", IF(('1 - Cover page'!$B$9-I2476)= 2,"2", IF(('1 - Cover page'!$B$9-I2476)= 3,"3", IF(('1 - Cover page'!$B$9-I2476)= 4,"4", IF(('1 - Cover page'!$B$9-I2476)= 5,"5", IF(('1 - Cover page'!$B$9-I2476)= 6,"6", IF(('1 - Cover page'!$B$9-I2476)= 7,"7", IF(('1 - Cover page'!$B$9-I2476)= 8,"8", IF(('1 - Cover page'!$B$9-I2476)= 9,"9", IF(('1 - Cover page'!$B$9-I2476)= 10,"10", IF(('1 - Cover page'!$B$9-I2476)= 11,"11", IF(('1 - Cover page'!$B$9-I2476)= 12,"12", IF(('1 - Cover page'!$B$9-I2476)= 13,"13", IF(('1 - Cover page'!$B$9-I2476)= 14,"14", IF(('1 - Cover page'!$B$9-I2476)= 15,"15",  ""))))))))))))))))</f>
        <v>0</v>
      </c>
      <c r="AA2476" t="e">
        <f>VLOOKUP(E2476,'Age group'!$A$2:$B$7,2,TRUE)</f>
        <v>#N/A</v>
      </c>
    </row>
    <row r="2477" spans="1:27" ht="12.75" x14ac:dyDescent="0.2">
      <c r="A2477" s="30">
        <v>2474</v>
      </c>
      <c r="B2477" s="31"/>
      <c r="C2477" s="31"/>
      <c r="D2477" s="32"/>
      <c r="E2477" s="104"/>
      <c r="F2477" s="31"/>
      <c r="G2477" s="31"/>
      <c r="H2477" s="33"/>
      <c r="I2477" s="16"/>
      <c r="J2477" s="34"/>
      <c r="K2477" s="34"/>
      <c r="L2477" s="35"/>
      <c r="M2477" s="36"/>
      <c r="N2477" s="37"/>
      <c r="O2477" s="37"/>
      <c r="P2477" s="37"/>
      <c r="Q2477" s="38"/>
      <c r="R2477" s="38"/>
      <c r="S2477" s="37"/>
      <c r="T2477" s="39"/>
      <c r="U2477" s="39"/>
      <c r="V2477" s="40"/>
      <c r="X2477" t="str">
        <f>IF(('1 - Cover page'!$B$9-M2477)&lt;6,"&lt;=5 Days","&gt;5 Days")</f>
        <v>&lt;=5 Days</v>
      </c>
      <c r="Y2477" t="str">
        <f>IF(('1 - Cover page'!$B$9-M2477)=0,"0", IF(('1 - Cover page'!$B$9-M2477)= 1,"1", IF(('1 - Cover page'!$B$9-M2477)= 2,"2", IF(('1 - Cover page'!$B$9-M2477)= 3,"3", IF(('1 - Cover page'!$B$9-M2477)= 4,"4", IF(('1 - Cover page'!$B$9-M2477)= 5,"5", IF(('1 - Cover page'!$B$9-M2477)= 6,"6", IF(('1 - Cover page'!$B$9-M2477)= 7,"7", IF(('1 - Cover page'!$B$9-M2477)= 8,"8", IF(('1 - Cover page'!$B$9-M2477)= 9,"9", IF(('1 - Cover page'!$B$9-M2477)= 10,"10", IF(('1 - Cover page'!$B$9-M2477)= 11,"11", IF(('1 - Cover page'!$B$9-M2477)= 12,"12", IF(('1 - Cover page'!$B$9-M2477)= 13,"13", IF(('1 - Cover page'!$B$9-M2477)= 14,"14", IF(('1 - Cover page'!$B$9-M2477)= 15,"15",  ""))))))))))))))))</f>
        <v>0</v>
      </c>
      <c r="Z2477" t="str">
        <f>IF(('1 - Cover page'!$B$9-I2477)=0,"0", IF(('1 - Cover page'!$B$9-I2477)= 1,"1", IF(('1 - Cover page'!$B$9-I2477)= 2,"2", IF(('1 - Cover page'!$B$9-I2477)= 3,"3", IF(('1 - Cover page'!$B$9-I2477)= 4,"4", IF(('1 - Cover page'!$B$9-I2477)= 5,"5", IF(('1 - Cover page'!$B$9-I2477)= 6,"6", IF(('1 - Cover page'!$B$9-I2477)= 7,"7", IF(('1 - Cover page'!$B$9-I2477)= 8,"8", IF(('1 - Cover page'!$B$9-I2477)= 9,"9", IF(('1 - Cover page'!$B$9-I2477)= 10,"10", IF(('1 - Cover page'!$B$9-I2477)= 11,"11", IF(('1 - Cover page'!$B$9-I2477)= 12,"12", IF(('1 - Cover page'!$B$9-I2477)= 13,"13", IF(('1 - Cover page'!$B$9-I2477)= 14,"14", IF(('1 - Cover page'!$B$9-I2477)= 15,"15",  ""))))))))))))))))</f>
        <v>0</v>
      </c>
      <c r="AA2477" t="e">
        <f>VLOOKUP(E2477,'Age group'!$A$2:$B$7,2,TRUE)</f>
        <v>#N/A</v>
      </c>
    </row>
    <row r="2478" spans="1:27" ht="12.75" x14ac:dyDescent="0.2">
      <c r="A2478" s="30">
        <v>2475</v>
      </c>
      <c r="B2478" s="31"/>
      <c r="C2478" s="31"/>
      <c r="D2478" s="32"/>
      <c r="E2478" s="104"/>
      <c r="F2478" s="31"/>
      <c r="G2478" s="31"/>
      <c r="H2478" s="33"/>
      <c r="I2478" s="16"/>
      <c r="J2478" s="34"/>
      <c r="K2478" s="34"/>
      <c r="L2478" s="35"/>
      <c r="M2478" s="36"/>
      <c r="N2478" s="37"/>
      <c r="O2478" s="37"/>
      <c r="P2478" s="37"/>
      <c r="Q2478" s="38"/>
      <c r="R2478" s="38"/>
      <c r="S2478" s="37"/>
      <c r="T2478" s="39"/>
      <c r="U2478" s="39"/>
      <c r="V2478" s="40"/>
      <c r="X2478" t="str">
        <f>IF(('1 - Cover page'!$B$9-M2478)&lt;6,"&lt;=5 Days","&gt;5 Days")</f>
        <v>&lt;=5 Days</v>
      </c>
      <c r="Y2478" t="str">
        <f>IF(('1 - Cover page'!$B$9-M2478)=0,"0", IF(('1 - Cover page'!$B$9-M2478)= 1,"1", IF(('1 - Cover page'!$B$9-M2478)= 2,"2", IF(('1 - Cover page'!$B$9-M2478)= 3,"3", IF(('1 - Cover page'!$B$9-M2478)= 4,"4", IF(('1 - Cover page'!$B$9-M2478)= 5,"5", IF(('1 - Cover page'!$B$9-M2478)= 6,"6", IF(('1 - Cover page'!$B$9-M2478)= 7,"7", IF(('1 - Cover page'!$B$9-M2478)= 8,"8", IF(('1 - Cover page'!$B$9-M2478)= 9,"9", IF(('1 - Cover page'!$B$9-M2478)= 10,"10", IF(('1 - Cover page'!$B$9-M2478)= 11,"11", IF(('1 - Cover page'!$B$9-M2478)= 12,"12", IF(('1 - Cover page'!$B$9-M2478)= 13,"13", IF(('1 - Cover page'!$B$9-M2478)= 14,"14", IF(('1 - Cover page'!$B$9-M2478)= 15,"15",  ""))))))))))))))))</f>
        <v>0</v>
      </c>
      <c r="Z2478" t="str">
        <f>IF(('1 - Cover page'!$B$9-I2478)=0,"0", IF(('1 - Cover page'!$B$9-I2478)= 1,"1", IF(('1 - Cover page'!$B$9-I2478)= 2,"2", IF(('1 - Cover page'!$B$9-I2478)= 3,"3", IF(('1 - Cover page'!$B$9-I2478)= 4,"4", IF(('1 - Cover page'!$B$9-I2478)= 5,"5", IF(('1 - Cover page'!$B$9-I2478)= 6,"6", IF(('1 - Cover page'!$B$9-I2478)= 7,"7", IF(('1 - Cover page'!$B$9-I2478)= 8,"8", IF(('1 - Cover page'!$B$9-I2478)= 9,"9", IF(('1 - Cover page'!$B$9-I2478)= 10,"10", IF(('1 - Cover page'!$B$9-I2478)= 11,"11", IF(('1 - Cover page'!$B$9-I2478)= 12,"12", IF(('1 - Cover page'!$B$9-I2478)= 13,"13", IF(('1 - Cover page'!$B$9-I2478)= 14,"14", IF(('1 - Cover page'!$B$9-I2478)= 15,"15",  ""))))))))))))))))</f>
        <v>0</v>
      </c>
      <c r="AA2478" t="e">
        <f>VLOOKUP(E2478,'Age group'!$A$2:$B$7,2,TRUE)</f>
        <v>#N/A</v>
      </c>
    </row>
    <row r="2479" spans="1:27" ht="12.75" x14ac:dyDescent="0.2">
      <c r="A2479" s="30">
        <v>2476</v>
      </c>
      <c r="B2479" s="31"/>
      <c r="C2479" s="31"/>
      <c r="D2479" s="32"/>
      <c r="E2479" s="104"/>
      <c r="F2479" s="31"/>
      <c r="G2479" s="31"/>
      <c r="H2479" s="33"/>
      <c r="I2479" s="16"/>
      <c r="J2479" s="34"/>
      <c r="K2479" s="34"/>
      <c r="L2479" s="35"/>
      <c r="M2479" s="36"/>
      <c r="N2479" s="37"/>
      <c r="O2479" s="37"/>
      <c r="P2479" s="37"/>
      <c r="Q2479" s="38"/>
      <c r="R2479" s="38"/>
      <c r="S2479" s="37"/>
      <c r="T2479" s="39"/>
      <c r="U2479" s="39"/>
      <c r="V2479" s="40"/>
      <c r="X2479" t="str">
        <f>IF(('1 - Cover page'!$B$9-M2479)&lt;6,"&lt;=5 Days","&gt;5 Days")</f>
        <v>&lt;=5 Days</v>
      </c>
      <c r="Y2479" t="str">
        <f>IF(('1 - Cover page'!$B$9-M2479)=0,"0", IF(('1 - Cover page'!$B$9-M2479)= 1,"1", IF(('1 - Cover page'!$B$9-M2479)= 2,"2", IF(('1 - Cover page'!$B$9-M2479)= 3,"3", IF(('1 - Cover page'!$B$9-M2479)= 4,"4", IF(('1 - Cover page'!$B$9-M2479)= 5,"5", IF(('1 - Cover page'!$B$9-M2479)= 6,"6", IF(('1 - Cover page'!$B$9-M2479)= 7,"7", IF(('1 - Cover page'!$B$9-M2479)= 8,"8", IF(('1 - Cover page'!$B$9-M2479)= 9,"9", IF(('1 - Cover page'!$B$9-M2479)= 10,"10", IF(('1 - Cover page'!$B$9-M2479)= 11,"11", IF(('1 - Cover page'!$B$9-M2479)= 12,"12", IF(('1 - Cover page'!$B$9-M2479)= 13,"13", IF(('1 - Cover page'!$B$9-M2479)= 14,"14", IF(('1 - Cover page'!$B$9-M2479)= 15,"15",  ""))))))))))))))))</f>
        <v>0</v>
      </c>
      <c r="Z2479" t="str">
        <f>IF(('1 - Cover page'!$B$9-I2479)=0,"0", IF(('1 - Cover page'!$B$9-I2479)= 1,"1", IF(('1 - Cover page'!$B$9-I2479)= 2,"2", IF(('1 - Cover page'!$B$9-I2479)= 3,"3", IF(('1 - Cover page'!$B$9-I2479)= 4,"4", IF(('1 - Cover page'!$B$9-I2479)= 5,"5", IF(('1 - Cover page'!$B$9-I2479)= 6,"6", IF(('1 - Cover page'!$B$9-I2479)= 7,"7", IF(('1 - Cover page'!$B$9-I2479)= 8,"8", IF(('1 - Cover page'!$B$9-I2479)= 9,"9", IF(('1 - Cover page'!$B$9-I2479)= 10,"10", IF(('1 - Cover page'!$B$9-I2479)= 11,"11", IF(('1 - Cover page'!$B$9-I2479)= 12,"12", IF(('1 - Cover page'!$B$9-I2479)= 13,"13", IF(('1 - Cover page'!$B$9-I2479)= 14,"14", IF(('1 - Cover page'!$B$9-I2479)= 15,"15",  ""))))))))))))))))</f>
        <v>0</v>
      </c>
      <c r="AA2479" t="e">
        <f>VLOOKUP(E2479,'Age group'!$A$2:$B$7,2,TRUE)</f>
        <v>#N/A</v>
      </c>
    </row>
    <row r="2480" spans="1:27" ht="12.75" x14ac:dyDescent="0.2">
      <c r="A2480" s="30">
        <v>2477</v>
      </c>
      <c r="B2480" s="31"/>
      <c r="C2480" s="31"/>
      <c r="D2480" s="32"/>
      <c r="E2480" s="104"/>
      <c r="F2480" s="31"/>
      <c r="G2480" s="31"/>
      <c r="H2480" s="33"/>
      <c r="I2480" s="16"/>
      <c r="J2480" s="34"/>
      <c r="K2480" s="34"/>
      <c r="L2480" s="35"/>
      <c r="M2480" s="36"/>
      <c r="N2480" s="37"/>
      <c r="O2480" s="37"/>
      <c r="P2480" s="37"/>
      <c r="Q2480" s="38"/>
      <c r="R2480" s="38"/>
      <c r="S2480" s="37"/>
      <c r="T2480" s="39"/>
      <c r="U2480" s="39"/>
      <c r="V2480" s="40"/>
      <c r="X2480" t="str">
        <f>IF(('1 - Cover page'!$B$9-M2480)&lt;6,"&lt;=5 Days","&gt;5 Days")</f>
        <v>&lt;=5 Days</v>
      </c>
      <c r="Y2480" t="str">
        <f>IF(('1 - Cover page'!$B$9-M2480)=0,"0", IF(('1 - Cover page'!$B$9-M2480)= 1,"1", IF(('1 - Cover page'!$B$9-M2480)= 2,"2", IF(('1 - Cover page'!$B$9-M2480)= 3,"3", IF(('1 - Cover page'!$B$9-M2480)= 4,"4", IF(('1 - Cover page'!$B$9-M2480)= 5,"5", IF(('1 - Cover page'!$B$9-M2480)= 6,"6", IF(('1 - Cover page'!$B$9-M2480)= 7,"7", IF(('1 - Cover page'!$B$9-M2480)= 8,"8", IF(('1 - Cover page'!$B$9-M2480)= 9,"9", IF(('1 - Cover page'!$B$9-M2480)= 10,"10", IF(('1 - Cover page'!$B$9-M2480)= 11,"11", IF(('1 - Cover page'!$B$9-M2480)= 12,"12", IF(('1 - Cover page'!$B$9-M2480)= 13,"13", IF(('1 - Cover page'!$B$9-M2480)= 14,"14", IF(('1 - Cover page'!$B$9-M2480)= 15,"15",  ""))))))))))))))))</f>
        <v>0</v>
      </c>
      <c r="Z2480" t="str">
        <f>IF(('1 - Cover page'!$B$9-I2480)=0,"0", IF(('1 - Cover page'!$B$9-I2480)= 1,"1", IF(('1 - Cover page'!$B$9-I2480)= 2,"2", IF(('1 - Cover page'!$B$9-I2480)= 3,"3", IF(('1 - Cover page'!$B$9-I2480)= 4,"4", IF(('1 - Cover page'!$B$9-I2480)= 5,"5", IF(('1 - Cover page'!$B$9-I2480)= 6,"6", IF(('1 - Cover page'!$B$9-I2480)= 7,"7", IF(('1 - Cover page'!$B$9-I2480)= 8,"8", IF(('1 - Cover page'!$B$9-I2480)= 9,"9", IF(('1 - Cover page'!$B$9-I2480)= 10,"10", IF(('1 - Cover page'!$B$9-I2480)= 11,"11", IF(('1 - Cover page'!$B$9-I2480)= 12,"12", IF(('1 - Cover page'!$B$9-I2480)= 13,"13", IF(('1 - Cover page'!$B$9-I2480)= 14,"14", IF(('1 - Cover page'!$B$9-I2480)= 15,"15",  ""))))))))))))))))</f>
        <v>0</v>
      </c>
      <c r="AA2480" t="e">
        <f>VLOOKUP(E2480,'Age group'!$A$2:$B$7,2,TRUE)</f>
        <v>#N/A</v>
      </c>
    </row>
    <row r="2481" spans="1:27" ht="12.75" x14ac:dyDescent="0.2">
      <c r="A2481" s="30">
        <v>2478</v>
      </c>
      <c r="B2481" s="31"/>
      <c r="C2481" s="31"/>
      <c r="D2481" s="32"/>
      <c r="E2481" s="104"/>
      <c r="F2481" s="31"/>
      <c r="G2481" s="31"/>
      <c r="H2481" s="33"/>
      <c r="I2481" s="16"/>
      <c r="J2481" s="34"/>
      <c r="K2481" s="34"/>
      <c r="L2481" s="35"/>
      <c r="M2481" s="36"/>
      <c r="N2481" s="37"/>
      <c r="O2481" s="37"/>
      <c r="P2481" s="37"/>
      <c r="Q2481" s="38"/>
      <c r="R2481" s="38"/>
      <c r="S2481" s="37"/>
      <c r="T2481" s="39"/>
      <c r="U2481" s="39"/>
      <c r="V2481" s="40"/>
      <c r="X2481" t="str">
        <f>IF(('1 - Cover page'!$B$9-M2481)&lt;6,"&lt;=5 Days","&gt;5 Days")</f>
        <v>&lt;=5 Days</v>
      </c>
      <c r="Y2481" t="str">
        <f>IF(('1 - Cover page'!$B$9-M2481)=0,"0", IF(('1 - Cover page'!$B$9-M2481)= 1,"1", IF(('1 - Cover page'!$B$9-M2481)= 2,"2", IF(('1 - Cover page'!$B$9-M2481)= 3,"3", IF(('1 - Cover page'!$B$9-M2481)= 4,"4", IF(('1 - Cover page'!$B$9-M2481)= 5,"5", IF(('1 - Cover page'!$B$9-M2481)= 6,"6", IF(('1 - Cover page'!$B$9-M2481)= 7,"7", IF(('1 - Cover page'!$B$9-M2481)= 8,"8", IF(('1 - Cover page'!$B$9-M2481)= 9,"9", IF(('1 - Cover page'!$B$9-M2481)= 10,"10", IF(('1 - Cover page'!$B$9-M2481)= 11,"11", IF(('1 - Cover page'!$B$9-M2481)= 12,"12", IF(('1 - Cover page'!$B$9-M2481)= 13,"13", IF(('1 - Cover page'!$B$9-M2481)= 14,"14", IF(('1 - Cover page'!$B$9-M2481)= 15,"15",  ""))))))))))))))))</f>
        <v>0</v>
      </c>
      <c r="Z2481" t="str">
        <f>IF(('1 - Cover page'!$B$9-I2481)=0,"0", IF(('1 - Cover page'!$B$9-I2481)= 1,"1", IF(('1 - Cover page'!$B$9-I2481)= 2,"2", IF(('1 - Cover page'!$B$9-I2481)= 3,"3", IF(('1 - Cover page'!$B$9-I2481)= 4,"4", IF(('1 - Cover page'!$B$9-I2481)= 5,"5", IF(('1 - Cover page'!$B$9-I2481)= 6,"6", IF(('1 - Cover page'!$B$9-I2481)= 7,"7", IF(('1 - Cover page'!$B$9-I2481)= 8,"8", IF(('1 - Cover page'!$B$9-I2481)= 9,"9", IF(('1 - Cover page'!$B$9-I2481)= 10,"10", IF(('1 - Cover page'!$B$9-I2481)= 11,"11", IF(('1 - Cover page'!$B$9-I2481)= 12,"12", IF(('1 - Cover page'!$B$9-I2481)= 13,"13", IF(('1 - Cover page'!$B$9-I2481)= 14,"14", IF(('1 - Cover page'!$B$9-I2481)= 15,"15",  ""))))))))))))))))</f>
        <v>0</v>
      </c>
      <c r="AA2481" t="e">
        <f>VLOOKUP(E2481,'Age group'!$A$2:$B$7,2,TRUE)</f>
        <v>#N/A</v>
      </c>
    </row>
    <row r="2482" spans="1:27" ht="12.75" x14ac:dyDescent="0.2">
      <c r="A2482" s="30">
        <v>2479</v>
      </c>
      <c r="B2482" s="31"/>
      <c r="C2482" s="31"/>
      <c r="D2482" s="32"/>
      <c r="E2482" s="104"/>
      <c r="F2482" s="31"/>
      <c r="G2482" s="31"/>
      <c r="H2482" s="33"/>
      <c r="I2482" s="16"/>
      <c r="J2482" s="34"/>
      <c r="K2482" s="34"/>
      <c r="L2482" s="35"/>
      <c r="M2482" s="36"/>
      <c r="N2482" s="37"/>
      <c r="O2482" s="37"/>
      <c r="P2482" s="37"/>
      <c r="Q2482" s="38"/>
      <c r="R2482" s="38"/>
      <c r="S2482" s="37"/>
      <c r="T2482" s="39"/>
      <c r="U2482" s="39"/>
      <c r="V2482" s="40"/>
      <c r="X2482" t="str">
        <f>IF(('1 - Cover page'!$B$9-M2482)&lt;6,"&lt;=5 Days","&gt;5 Days")</f>
        <v>&lt;=5 Days</v>
      </c>
      <c r="Y2482" t="str">
        <f>IF(('1 - Cover page'!$B$9-M2482)=0,"0", IF(('1 - Cover page'!$B$9-M2482)= 1,"1", IF(('1 - Cover page'!$B$9-M2482)= 2,"2", IF(('1 - Cover page'!$B$9-M2482)= 3,"3", IF(('1 - Cover page'!$B$9-M2482)= 4,"4", IF(('1 - Cover page'!$B$9-M2482)= 5,"5", IF(('1 - Cover page'!$B$9-M2482)= 6,"6", IF(('1 - Cover page'!$B$9-M2482)= 7,"7", IF(('1 - Cover page'!$B$9-M2482)= 8,"8", IF(('1 - Cover page'!$B$9-M2482)= 9,"9", IF(('1 - Cover page'!$B$9-M2482)= 10,"10", IF(('1 - Cover page'!$B$9-M2482)= 11,"11", IF(('1 - Cover page'!$B$9-M2482)= 12,"12", IF(('1 - Cover page'!$B$9-M2482)= 13,"13", IF(('1 - Cover page'!$B$9-M2482)= 14,"14", IF(('1 - Cover page'!$B$9-M2482)= 15,"15",  ""))))))))))))))))</f>
        <v>0</v>
      </c>
      <c r="Z2482" t="str">
        <f>IF(('1 - Cover page'!$B$9-I2482)=0,"0", IF(('1 - Cover page'!$B$9-I2482)= 1,"1", IF(('1 - Cover page'!$B$9-I2482)= 2,"2", IF(('1 - Cover page'!$B$9-I2482)= 3,"3", IF(('1 - Cover page'!$B$9-I2482)= 4,"4", IF(('1 - Cover page'!$B$9-I2482)= 5,"5", IF(('1 - Cover page'!$B$9-I2482)= 6,"6", IF(('1 - Cover page'!$B$9-I2482)= 7,"7", IF(('1 - Cover page'!$B$9-I2482)= 8,"8", IF(('1 - Cover page'!$B$9-I2482)= 9,"9", IF(('1 - Cover page'!$B$9-I2482)= 10,"10", IF(('1 - Cover page'!$B$9-I2482)= 11,"11", IF(('1 - Cover page'!$B$9-I2482)= 12,"12", IF(('1 - Cover page'!$B$9-I2482)= 13,"13", IF(('1 - Cover page'!$B$9-I2482)= 14,"14", IF(('1 - Cover page'!$B$9-I2482)= 15,"15",  ""))))))))))))))))</f>
        <v>0</v>
      </c>
      <c r="AA2482" t="e">
        <f>VLOOKUP(E2482,'Age group'!$A$2:$B$7,2,TRUE)</f>
        <v>#N/A</v>
      </c>
    </row>
    <row r="2483" spans="1:27" ht="12.75" x14ac:dyDescent="0.2">
      <c r="A2483" s="30">
        <v>2480</v>
      </c>
      <c r="B2483" s="31"/>
      <c r="C2483" s="31"/>
      <c r="D2483" s="32"/>
      <c r="E2483" s="104"/>
      <c r="F2483" s="31"/>
      <c r="G2483" s="31"/>
      <c r="H2483" s="33"/>
      <c r="I2483" s="16"/>
      <c r="J2483" s="34"/>
      <c r="K2483" s="34"/>
      <c r="L2483" s="35"/>
      <c r="M2483" s="36"/>
      <c r="N2483" s="37"/>
      <c r="O2483" s="37"/>
      <c r="P2483" s="37"/>
      <c r="Q2483" s="38"/>
      <c r="R2483" s="38"/>
      <c r="S2483" s="37"/>
      <c r="T2483" s="39"/>
      <c r="U2483" s="39"/>
      <c r="V2483" s="40"/>
      <c r="X2483" t="str">
        <f>IF(('1 - Cover page'!$B$9-M2483)&lt;6,"&lt;=5 Days","&gt;5 Days")</f>
        <v>&lt;=5 Days</v>
      </c>
      <c r="Y2483" t="str">
        <f>IF(('1 - Cover page'!$B$9-M2483)=0,"0", IF(('1 - Cover page'!$B$9-M2483)= 1,"1", IF(('1 - Cover page'!$B$9-M2483)= 2,"2", IF(('1 - Cover page'!$B$9-M2483)= 3,"3", IF(('1 - Cover page'!$B$9-M2483)= 4,"4", IF(('1 - Cover page'!$B$9-M2483)= 5,"5", IF(('1 - Cover page'!$B$9-M2483)= 6,"6", IF(('1 - Cover page'!$B$9-M2483)= 7,"7", IF(('1 - Cover page'!$B$9-M2483)= 8,"8", IF(('1 - Cover page'!$B$9-M2483)= 9,"9", IF(('1 - Cover page'!$B$9-M2483)= 10,"10", IF(('1 - Cover page'!$B$9-M2483)= 11,"11", IF(('1 - Cover page'!$B$9-M2483)= 12,"12", IF(('1 - Cover page'!$B$9-M2483)= 13,"13", IF(('1 - Cover page'!$B$9-M2483)= 14,"14", IF(('1 - Cover page'!$B$9-M2483)= 15,"15",  ""))))))))))))))))</f>
        <v>0</v>
      </c>
      <c r="Z2483" t="str">
        <f>IF(('1 - Cover page'!$B$9-I2483)=0,"0", IF(('1 - Cover page'!$B$9-I2483)= 1,"1", IF(('1 - Cover page'!$B$9-I2483)= 2,"2", IF(('1 - Cover page'!$B$9-I2483)= 3,"3", IF(('1 - Cover page'!$B$9-I2483)= 4,"4", IF(('1 - Cover page'!$B$9-I2483)= 5,"5", IF(('1 - Cover page'!$B$9-I2483)= 6,"6", IF(('1 - Cover page'!$B$9-I2483)= 7,"7", IF(('1 - Cover page'!$B$9-I2483)= 8,"8", IF(('1 - Cover page'!$B$9-I2483)= 9,"9", IF(('1 - Cover page'!$B$9-I2483)= 10,"10", IF(('1 - Cover page'!$B$9-I2483)= 11,"11", IF(('1 - Cover page'!$B$9-I2483)= 12,"12", IF(('1 - Cover page'!$B$9-I2483)= 13,"13", IF(('1 - Cover page'!$B$9-I2483)= 14,"14", IF(('1 - Cover page'!$B$9-I2483)= 15,"15",  ""))))))))))))))))</f>
        <v>0</v>
      </c>
      <c r="AA2483" t="e">
        <f>VLOOKUP(E2483,'Age group'!$A$2:$B$7,2,TRUE)</f>
        <v>#N/A</v>
      </c>
    </row>
    <row r="2484" spans="1:27" ht="12.75" x14ac:dyDescent="0.2">
      <c r="A2484" s="30">
        <v>2481</v>
      </c>
      <c r="B2484" s="31"/>
      <c r="C2484" s="31"/>
      <c r="D2484" s="32"/>
      <c r="E2484" s="104"/>
      <c r="F2484" s="31"/>
      <c r="G2484" s="31"/>
      <c r="H2484" s="33"/>
      <c r="I2484" s="16"/>
      <c r="J2484" s="34"/>
      <c r="K2484" s="34"/>
      <c r="L2484" s="35"/>
      <c r="M2484" s="36"/>
      <c r="N2484" s="37"/>
      <c r="O2484" s="37"/>
      <c r="P2484" s="37"/>
      <c r="Q2484" s="38"/>
      <c r="R2484" s="38"/>
      <c r="S2484" s="37"/>
      <c r="T2484" s="39"/>
      <c r="U2484" s="39"/>
      <c r="V2484" s="40"/>
      <c r="X2484" t="str">
        <f>IF(('1 - Cover page'!$B$9-M2484)&lt;6,"&lt;=5 Days","&gt;5 Days")</f>
        <v>&lt;=5 Days</v>
      </c>
      <c r="Y2484" t="str">
        <f>IF(('1 - Cover page'!$B$9-M2484)=0,"0", IF(('1 - Cover page'!$B$9-M2484)= 1,"1", IF(('1 - Cover page'!$B$9-M2484)= 2,"2", IF(('1 - Cover page'!$B$9-M2484)= 3,"3", IF(('1 - Cover page'!$B$9-M2484)= 4,"4", IF(('1 - Cover page'!$B$9-M2484)= 5,"5", IF(('1 - Cover page'!$B$9-M2484)= 6,"6", IF(('1 - Cover page'!$B$9-M2484)= 7,"7", IF(('1 - Cover page'!$B$9-M2484)= 8,"8", IF(('1 - Cover page'!$B$9-M2484)= 9,"9", IF(('1 - Cover page'!$B$9-M2484)= 10,"10", IF(('1 - Cover page'!$B$9-M2484)= 11,"11", IF(('1 - Cover page'!$B$9-M2484)= 12,"12", IF(('1 - Cover page'!$B$9-M2484)= 13,"13", IF(('1 - Cover page'!$B$9-M2484)= 14,"14", IF(('1 - Cover page'!$B$9-M2484)= 15,"15",  ""))))))))))))))))</f>
        <v>0</v>
      </c>
      <c r="Z2484" t="str">
        <f>IF(('1 - Cover page'!$B$9-I2484)=0,"0", IF(('1 - Cover page'!$B$9-I2484)= 1,"1", IF(('1 - Cover page'!$B$9-I2484)= 2,"2", IF(('1 - Cover page'!$B$9-I2484)= 3,"3", IF(('1 - Cover page'!$B$9-I2484)= 4,"4", IF(('1 - Cover page'!$B$9-I2484)= 5,"5", IF(('1 - Cover page'!$B$9-I2484)= 6,"6", IF(('1 - Cover page'!$B$9-I2484)= 7,"7", IF(('1 - Cover page'!$B$9-I2484)= 8,"8", IF(('1 - Cover page'!$B$9-I2484)= 9,"9", IF(('1 - Cover page'!$B$9-I2484)= 10,"10", IF(('1 - Cover page'!$B$9-I2484)= 11,"11", IF(('1 - Cover page'!$B$9-I2484)= 12,"12", IF(('1 - Cover page'!$B$9-I2484)= 13,"13", IF(('1 - Cover page'!$B$9-I2484)= 14,"14", IF(('1 - Cover page'!$B$9-I2484)= 15,"15",  ""))))))))))))))))</f>
        <v>0</v>
      </c>
      <c r="AA2484" t="e">
        <f>VLOOKUP(E2484,'Age group'!$A$2:$B$7,2,TRUE)</f>
        <v>#N/A</v>
      </c>
    </row>
    <row r="2485" spans="1:27" ht="12.75" x14ac:dyDescent="0.2">
      <c r="A2485" s="30">
        <v>2482</v>
      </c>
      <c r="B2485" s="31"/>
      <c r="C2485" s="31"/>
      <c r="D2485" s="32"/>
      <c r="E2485" s="104"/>
      <c r="F2485" s="31"/>
      <c r="G2485" s="31"/>
      <c r="H2485" s="33"/>
      <c r="I2485" s="16"/>
      <c r="J2485" s="34"/>
      <c r="K2485" s="34"/>
      <c r="L2485" s="35"/>
      <c r="M2485" s="36"/>
      <c r="N2485" s="37"/>
      <c r="O2485" s="37"/>
      <c r="P2485" s="37"/>
      <c r="Q2485" s="38"/>
      <c r="R2485" s="38"/>
      <c r="S2485" s="37"/>
      <c r="T2485" s="39"/>
      <c r="U2485" s="39"/>
      <c r="V2485" s="40"/>
      <c r="X2485" t="str">
        <f>IF(('1 - Cover page'!$B$9-M2485)&lt;6,"&lt;=5 Days","&gt;5 Days")</f>
        <v>&lt;=5 Days</v>
      </c>
      <c r="Y2485" t="str">
        <f>IF(('1 - Cover page'!$B$9-M2485)=0,"0", IF(('1 - Cover page'!$B$9-M2485)= 1,"1", IF(('1 - Cover page'!$B$9-M2485)= 2,"2", IF(('1 - Cover page'!$B$9-M2485)= 3,"3", IF(('1 - Cover page'!$B$9-M2485)= 4,"4", IF(('1 - Cover page'!$B$9-M2485)= 5,"5", IF(('1 - Cover page'!$B$9-M2485)= 6,"6", IF(('1 - Cover page'!$B$9-M2485)= 7,"7", IF(('1 - Cover page'!$B$9-M2485)= 8,"8", IF(('1 - Cover page'!$B$9-M2485)= 9,"9", IF(('1 - Cover page'!$B$9-M2485)= 10,"10", IF(('1 - Cover page'!$B$9-M2485)= 11,"11", IF(('1 - Cover page'!$B$9-M2485)= 12,"12", IF(('1 - Cover page'!$B$9-M2485)= 13,"13", IF(('1 - Cover page'!$B$9-M2485)= 14,"14", IF(('1 - Cover page'!$B$9-M2485)= 15,"15",  ""))))))))))))))))</f>
        <v>0</v>
      </c>
      <c r="Z2485" t="str">
        <f>IF(('1 - Cover page'!$B$9-I2485)=0,"0", IF(('1 - Cover page'!$B$9-I2485)= 1,"1", IF(('1 - Cover page'!$B$9-I2485)= 2,"2", IF(('1 - Cover page'!$B$9-I2485)= 3,"3", IF(('1 - Cover page'!$B$9-I2485)= 4,"4", IF(('1 - Cover page'!$B$9-I2485)= 5,"5", IF(('1 - Cover page'!$B$9-I2485)= 6,"6", IF(('1 - Cover page'!$B$9-I2485)= 7,"7", IF(('1 - Cover page'!$B$9-I2485)= 8,"8", IF(('1 - Cover page'!$B$9-I2485)= 9,"9", IF(('1 - Cover page'!$B$9-I2485)= 10,"10", IF(('1 - Cover page'!$B$9-I2485)= 11,"11", IF(('1 - Cover page'!$B$9-I2485)= 12,"12", IF(('1 - Cover page'!$B$9-I2485)= 13,"13", IF(('1 - Cover page'!$B$9-I2485)= 14,"14", IF(('1 - Cover page'!$B$9-I2485)= 15,"15",  ""))))))))))))))))</f>
        <v>0</v>
      </c>
      <c r="AA2485" t="e">
        <f>VLOOKUP(E2485,'Age group'!$A$2:$B$7,2,TRUE)</f>
        <v>#N/A</v>
      </c>
    </row>
    <row r="2486" spans="1:27" ht="12.75" x14ac:dyDescent="0.2">
      <c r="A2486" s="30">
        <v>2483</v>
      </c>
      <c r="B2486" s="31"/>
      <c r="C2486" s="31"/>
      <c r="D2486" s="32"/>
      <c r="E2486" s="104"/>
      <c r="F2486" s="31"/>
      <c r="G2486" s="31"/>
      <c r="H2486" s="33"/>
      <c r="I2486" s="16"/>
      <c r="J2486" s="34"/>
      <c r="K2486" s="34"/>
      <c r="L2486" s="35"/>
      <c r="M2486" s="36"/>
      <c r="N2486" s="37"/>
      <c r="O2486" s="37"/>
      <c r="P2486" s="37"/>
      <c r="Q2486" s="38"/>
      <c r="R2486" s="38"/>
      <c r="S2486" s="37"/>
      <c r="T2486" s="39"/>
      <c r="U2486" s="39"/>
      <c r="V2486" s="40"/>
      <c r="X2486" t="str">
        <f>IF(('1 - Cover page'!$B$9-M2486)&lt;6,"&lt;=5 Days","&gt;5 Days")</f>
        <v>&lt;=5 Days</v>
      </c>
      <c r="Y2486" t="str">
        <f>IF(('1 - Cover page'!$B$9-M2486)=0,"0", IF(('1 - Cover page'!$B$9-M2486)= 1,"1", IF(('1 - Cover page'!$B$9-M2486)= 2,"2", IF(('1 - Cover page'!$B$9-M2486)= 3,"3", IF(('1 - Cover page'!$B$9-M2486)= 4,"4", IF(('1 - Cover page'!$B$9-M2486)= 5,"5", IF(('1 - Cover page'!$B$9-M2486)= 6,"6", IF(('1 - Cover page'!$B$9-M2486)= 7,"7", IF(('1 - Cover page'!$B$9-M2486)= 8,"8", IF(('1 - Cover page'!$B$9-M2486)= 9,"9", IF(('1 - Cover page'!$B$9-M2486)= 10,"10", IF(('1 - Cover page'!$B$9-M2486)= 11,"11", IF(('1 - Cover page'!$B$9-M2486)= 12,"12", IF(('1 - Cover page'!$B$9-M2486)= 13,"13", IF(('1 - Cover page'!$B$9-M2486)= 14,"14", IF(('1 - Cover page'!$B$9-M2486)= 15,"15",  ""))))))))))))))))</f>
        <v>0</v>
      </c>
      <c r="Z2486" t="str">
        <f>IF(('1 - Cover page'!$B$9-I2486)=0,"0", IF(('1 - Cover page'!$B$9-I2486)= 1,"1", IF(('1 - Cover page'!$B$9-I2486)= 2,"2", IF(('1 - Cover page'!$B$9-I2486)= 3,"3", IF(('1 - Cover page'!$B$9-I2486)= 4,"4", IF(('1 - Cover page'!$B$9-I2486)= 5,"5", IF(('1 - Cover page'!$B$9-I2486)= 6,"6", IF(('1 - Cover page'!$B$9-I2486)= 7,"7", IF(('1 - Cover page'!$B$9-I2486)= 8,"8", IF(('1 - Cover page'!$B$9-I2486)= 9,"9", IF(('1 - Cover page'!$B$9-I2486)= 10,"10", IF(('1 - Cover page'!$B$9-I2486)= 11,"11", IF(('1 - Cover page'!$B$9-I2486)= 12,"12", IF(('1 - Cover page'!$B$9-I2486)= 13,"13", IF(('1 - Cover page'!$B$9-I2486)= 14,"14", IF(('1 - Cover page'!$B$9-I2486)= 15,"15",  ""))))))))))))))))</f>
        <v>0</v>
      </c>
      <c r="AA2486" t="e">
        <f>VLOOKUP(E2486,'Age group'!$A$2:$B$7,2,TRUE)</f>
        <v>#N/A</v>
      </c>
    </row>
    <row r="2487" spans="1:27" ht="12.75" x14ac:dyDescent="0.2">
      <c r="A2487" s="30">
        <v>2484</v>
      </c>
      <c r="B2487" s="31"/>
      <c r="C2487" s="31"/>
      <c r="D2487" s="32"/>
      <c r="E2487" s="104"/>
      <c r="F2487" s="31"/>
      <c r="G2487" s="31"/>
      <c r="H2487" s="33"/>
      <c r="I2487" s="16"/>
      <c r="J2487" s="34"/>
      <c r="K2487" s="34"/>
      <c r="L2487" s="35"/>
      <c r="M2487" s="36"/>
      <c r="N2487" s="37"/>
      <c r="O2487" s="37"/>
      <c r="P2487" s="37"/>
      <c r="Q2487" s="38"/>
      <c r="R2487" s="38"/>
      <c r="S2487" s="37"/>
      <c r="T2487" s="39"/>
      <c r="U2487" s="39"/>
      <c r="V2487" s="40"/>
      <c r="X2487" t="str">
        <f>IF(('1 - Cover page'!$B$9-M2487)&lt;6,"&lt;=5 Days","&gt;5 Days")</f>
        <v>&lt;=5 Days</v>
      </c>
      <c r="Y2487" t="str">
        <f>IF(('1 - Cover page'!$B$9-M2487)=0,"0", IF(('1 - Cover page'!$B$9-M2487)= 1,"1", IF(('1 - Cover page'!$B$9-M2487)= 2,"2", IF(('1 - Cover page'!$B$9-M2487)= 3,"3", IF(('1 - Cover page'!$B$9-M2487)= 4,"4", IF(('1 - Cover page'!$B$9-M2487)= 5,"5", IF(('1 - Cover page'!$B$9-M2487)= 6,"6", IF(('1 - Cover page'!$B$9-M2487)= 7,"7", IF(('1 - Cover page'!$B$9-M2487)= 8,"8", IF(('1 - Cover page'!$B$9-M2487)= 9,"9", IF(('1 - Cover page'!$B$9-M2487)= 10,"10", IF(('1 - Cover page'!$B$9-M2487)= 11,"11", IF(('1 - Cover page'!$B$9-M2487)= 12,"12", IF(('1 - Cover page'!$B$9-M2487)= 13,"13", IF(('1 - Cover page'!$B$9-M2487)= 14,"14", IF(('1 - Cover page'!$B$9-M2487)= 15,"15",  ""))))))))))))))))</f>
        <v>0</v>
      </c>
      <c r="Z2487" t="str">
        <f>IF(('1 - Cover page'!$B$9-I2487)=0,"0", IF(('1 - Cover page'!$B$9-I2487)= 1,"1", IF(('1 - Cover page'!$B$9-I2487)= 2,"2", IF(('1 - Cover page'!$B$9-I2487)= 3,"3", IF(('1 - Cover page'!$B$9-I2487)= 4,"4", IF(('1 - Cover page'!$B$9-I2487)= 5,"5", IF(('1 - Cover page'!$B$9-I2487)= 6,"6", IF(('1 - Cover page'!$B$9-I2487)= 7,"7", IF(('1 - Cover page'!$B$9-I2487)= 8,"8", IF(('1 - Cover page'!$B$9-I2487)= 9,"9", IF(('1 - Cover page'!$B$9-I2487)= 10,"10", IF(('1 - Cover page'!$B$9-I2487)= 11,"11", IF(('1 - Cover page'!$B$9-I2487)= 12,"12", IF(('1 - Cover page'!$B$9-I2487)= 13,"13", IF(('1 - Cover page'!$B$9-I2487)= 14,"14", IF(('1 - Cover page'!$B$9-I2487)= 15,"15",  ""))))))))))))))))</f>
        <v>0</v>
      </c>
      <c r="AA2487" t="e">
        <f>VLOOKUP(E2487,'Age group'!$A$2:$B$7,2,TRUE)</f>
        <v>#N/A</v>
      </c>
    </row>
    <row r="2488" spans="1:27" ht="12.75" x14ac:dyDescent="0.2">
      <c r="A2488" s="30">
        <v>2485</v>
      </c>
      <c r="B2488" s="31"/>
      <c r="C2488" s="31"/>
      <c r="D2488" s="32"/>
      <c r="E2488" s="104"/>
      <c r="F2488" s="31"/>
      <c r="G2488" s="31"/>
      <c r="H2488" s="33"/>
      <c r="I2488" s="16"/>
      <c r="J2488" s="34"/>
      <c r="K2488" s="34"/>
      <c r="L2488" s="35"/>
      <c r="M2488" s="36"/>
      <c r="N2488" s="37"/>
      <c r="O2488" s="37"/>
      <c r="P2488" s="37"/>
      <c r="Q2488" s="38"/>
      <c r="R2488" s="38"/>
      <c r="S2488" s="37"/>
      <c r="T2488" s="39"/>
      <c r="U2488" s="39"/>
      <c r="V2488" s="40"/>
      <c r="X2488" t="str">
        <f>IF(('1 - Cover page'!$B$9-M2488)&lt;6,"&lt;=5 Days","&gt;5 Days")</f>
        <v>&lt;=5 Days</v>
      </c>
      <c r="Y2488" t="str">
        <f>IF(('1 - Cover page'!$B$9-M2488)=0,"0", IF(('1 - Cover page'!$B$9-M2488)= 1,"1", IF(('1 - Cover page'!$B$9-M2488)= 2,"2", IF(('1 - Cover page'!$B$9-M2488)= 3,"3", IF(('1 - Cover page'!$B$9-M2488)= 4,"4", IF(('1 - Cover page'!$B$9-M2488)= 5,"5", IF(('1 - Cover page'!$B$9-M2488)= 6,"6", IF(('1 - Cover page'!$B$9-M2488)= 7,"7", IF(('1 - Cover page'!$B$9-M2488)= 8,"8", IF(('1 - Cover page'!$B$9-M2488)= 9,"9", IF(('1 - Cover page'!$B$9-M2488)= 10,"10", IF(('1 - Cover page'!$B$9-M2488)= 11,"11", IF(('1 - Cover page'!$B$9-M2488)= 12,"12", IF(('1 - Cover page'!$B$9-M2488)= 13,"13", IF(('1 - Cover page'!$B$9-M2488)= 14,"14", IF(('1 - Cover page'!$B$9-M2488)= 15,"15",  ""))))))))))))))))</f>
        <v>0</v>
      </c>
      <c r="Z2488" t="str">
        <f>IF(('1 - Cover page'!$B$9-I2488)=0,"0", IF(('1 - Cover page'!$B$9-I2488)= 1,"1", IF(('1 - Cover page'!$B$9-I2488)= 2,"2", IF(('1 - Cover page'!$B$9-I2488)= 3,"3", IF(('1 - Cover page'!$B$9-I2488)= 4,"4", IF(('1 - Cover page'!$B$9-I2488)= 5,"5", IF(('1 - Cover page'!$B$9-I2488)= 6,"6", IF(('1 - Cover page'!$B$9-I2488)= 7,"7", IF(('1 - Cover page'!$B$9-I2488)= 8,"8", IF(('1 - Cover page'!$B$9-I2488)= 9,"9", IF(('1 - Cover page'!$B$9-I2488)= 10,"10", IF(('1 - Cover page'!$B$9-I2488)= 11,"11", IF(('1 - Cover page'!$B$9-I2488)= 12,"12", IF(('1 - Cover page'!$B$9-I2488)= 13,"13", IF(('1 - Cover page'!$B$9-I2488)= 14,"14", IF(('1 - Cover page'!$B$9-I2488)= 15,"15",  ""))))))))))))))))</f>
        <v>0</v>
      </c>
      <c r="AA2488" t="e">
        <f>VLOOKUP(E2488,'Age group'!$A$2:$B$7,2,TRUE)</f>
        <v>#N/A</v>
      </c>
    </row>
    <row r="2489" spans="1:27" ht="12.75" x14ac:dyDescent="0.2">
      <c r="A2489" s="30">
        <v>2486</v>
      </c>
      <c r="B2489" s="31"/>
      <c r="C2489" s="31"/>
      <c r="D2489" s="32"/>
      <c r="E2489" s="104"/>
      <c r="F2489" s="31"/>
      <c r="G2489" s="31"/>
      <c r="H2489" s="33"/>
      <c r="I2489" s="16"/>
      <c r="J2489" s="34"/>
      <c r="K2489" s="34"/>
      <c r="L2489" s="35"/>
      <c r="M2489" s="36"/>
      <c r="N2489" s="37"/>
      <c r="O2489" s="37"/>
      <c r="P2489" s="37"/>
      <c r="Q2489" s="38"/>
      <c r="R2489" s="38"/>
      <c r="S2489" s="37"/>
      <c r="T2489" s="39"/>
      <c r="U2489" s="39"/>
      <c r="V2489" s="40"/>
      <c r="X2489" t="str">
        <f>IF(('1 - Cover page'!$B$9-M2489)&lt;6,"&lt;=5 Days","&gt;5 Days")</f>
        <v>&lt;=5 Days</v>
      </c>
      <c r="Y2489" t="str">
        <f>IF(('1 - Cover page'!$B$9-M2489)=0,"0", IF(('1 - Cover page'!$B$9-M2489)= 1,"1", IF(('1 - Cover page'!$B$9-M2489)= 2,"2", IF(('1 - Cover page'!$B$9-M2489)= 3,"3", IF(('1 - Cover page'!$B$9-M2489)= 4,"4", IF(('1 - Cover page'!$B$9-M2489)= 5,"5", IF(('1 - Cover page'!$B$9-M2489)= 6,"6", IF(('1 - Cover page'!$B$9-M2489)= 7,"7", IF(('1 - Cover page'!$B$9-M2489)= 8,"8", IF(('1 - Cover page'!$B$9-M2489)= 9,"9", IF(('1 - Cover page'!$B$9-M2489)= 10,"10", IF(('1 - Cover page'!$B$9-M2489)= 11,"11", IF(('1 - Cover page'!$B$9-M2489)= 12,"12", IF(('1 - Cover page'!$B$9-M2489)= 13,"13", IF(('1 - Cover page'!$B$9-M2489)= 14,"14", IF(('1 - Cover page'!$B$9-M2489)= 15,"15",  ""))))))))))))))))</f>
        <v>0</v>
      </c>
      <c r="Z2489" t="str">
        <f>IF(('1 - Cover page'!$B$9-I2489)=0,"0", IF(('1 - Cover page'!$B$9-I2489)= 1,"1", IF(('1 - Cover page'!$B$9-I2489)= 2,"2", IF(('1 - Cover page'!$B$9-I2489)= 3,"3", IF(('1 - Cover page'!$B$9-I2489)= 4,"4", IF(('1 - Cover page'!$B$9-I2489)= 5,"5", IF(('1 - Cover page'!$B$9-I2489)= 6,"6", IF(('1 - Cover page'!$B$9-I2489)= 7,"7", IF(('1 - Cover page'!$B$9-I2489)= 8,"8", IF(('1 - Cover page'!$B$9-I2489)= 9,"9", IF(('1 - Cover page'!$B$9-I2489)= 10,"10", IF(('1 - Cover page'!$B$9-I2489)= 11,"11", IF(('1 - Cover page'!$B$9-I2489)= 12,"12", IF(('1 - Cover page'!$B$9-I2489)= 13,"13", IF(('1 - Cover page'!$B$9-I2489)= 14,"14", IF(('1 - Cover page'!$B$9-I2489)= 15,"15",  ""))))))))))))))))</f>
        <v>0</v>
      </c>
      <c r="AA2489" t="e">
        <f>VLOOKUP(E2489,'Age group'!$A$2:$B$7,2,TRUE)</f>
        <v>#N/A</v>
      </c>
    </row>
    <row r="2490" spans="1:27" ht="12.75" x14ac:dyDescent="0.2">
      <c r="A2490" s="30">
        <v>2487</v>
      </c>
      <c r="B2490" s="31"/>
      <c r="C2490" s="31"/>
      <c r="D2490" s="32"/>
      <c r="E2490" s="104"/>
      <c r="F2490" s="31"/>
      <c r="G2490" s="31"/>
      <c r="H2490" s="33"/>
      <c r="I2490" s="16"/>
      <c r="J2490" s="34"/>
      <c r="K2490" s="34"/>
      <c r="L2490" s="35"/>
      <c r="M2490" s="36"/>
      <c r="N2490" s="37"/>
      <c r="O2490" s="37"/>
      <c r="P2490" s="37"/>
      <c r="Q2490" s="38"/>
      <c r="R2490" s="38"/>
      <c r="S2490" s="37"/>
      <c r="T2490" s="39"/>
      <c r="U2490" s="39"/>
      <c r="V2490" s="40"/>
      <c r="X2490" t="str">
        <f>IF(('1 - Cover page'!$B$9-M2490)&lt;6,"&lt;=5 Days","&gt;5 Days")</f>
        <v>&lt;=5 Days</v>
      </c>
      <c r="Y2490" t="str">
        <f>IF(('1 - Cover page'!$B$9-M2490)=0,"0", IF(('1 - Cover page'!$B$9-M2490)= 1,"1", IF(('1 - Cover page'!$B$9-M2490)= 2,"2", IF(('1 - Cover page'!$B$9-M2490)= 3,"3", IF(('1 - Cover page'!$B$9-M2490)= 4,"4", IF(('1 - Cover page'!$B$9-M2490)= 5,"5", IF(('1 - Cover page'!$B$9-M2490)= 6,"6", IF(('1 - Cover page'!$B$9-M2490)= 7,"7", IF(('1 - Cover page'!$B$9-M2490)= 8,"8", IF(('1 - Cover page'!$B$9-M2490)= 9,"9", IF(('1 - Cover page'!$B$9-M2490)= 10,"10", IF(('1 - Cover page'!$B$9-M2490)= 11,"11", IF(('1 - Cover page'!$B$9-M2490)= 12,"12", IF(('1 - Cover page'!$B$9-M2490)= 13,"13", IF(('1 - Cover page'!$B$9-M2490)= 14,"14", IF(('1 - Cover page'!$B$9-M2490)= 15,"15",  ""))))))))))))))))</f>
        <v>0</v>
      </c>
      <c r="Z2490" t="str">
        <f>IF(('1 - Cover page'!$B$9-I2490)=0,"0", IF(('1 - Cover page'!$B$9-I2490)= 1,"1", IF(('1 - Cover page'!$B$9-I2490)= 2,"2", IF(('1 - Cover page'!$B$9-I2490)= 3,"3", IF(('1 - Cover page'!$B$9-I2490)= 4,"4", IF(('1 - Cover page'!$B$9-I2490)= 5,"5", IF(('1 - Cover page'!$B$9-I2490)= 6,"6", IF(('1 - Cover page'!$B$9-I2490)= 7,"7", IF(('1 - Cover page'!$B$9-I2490)= 8,"8", IF(('1 - Cover page'!$B$9-I2490)= 9,"9", IF(('1 - Cover page'!$B$9-I2490)= 10,"10", IF(('1 - Cover page'!$B$9-I2490)= 11,"11", IF(('1 - Cover page'!$B$9-I2490)= 12,"12", IF(('1 - Cover page'!$B$9-I2490)= 13,"13", IF(('1 - Cover page'!$B$9-I2490)= 14,"14", IF(('1 - Cover page'!$B$9-I2490)= 15,"15",  ""))))))))))))))))</f>
        <v>0</v>
      </c>
      <c r="AA2490" t="e">
        <f>VLOOKUP(E2490,'Age group'!$A$2:$B$7,2,TRUE)</f>
        <v>#N/A</v>
      </c>
    </row>
    <row r="2491" spans="1:27" ht="12.75" x14ac:dyDescent="0.2">
      <c r="A2491" s="30">
        <v>2488</v>
      </c>
      <c r="B2491" s="31"/>
      <c r="C2491" s="31"/>
      <c r="D2491" s="32"/>
      <c r="E2491" s="104"/>
      <c r="F2491" s="31"/>
      <c r="G2491" s="31"/>
      <c r="H2491" s="33"/>
      <c r="I2491" s="16"/>
      <c r="J2491" s="34"/>
      <c r="K2491" s="34"/>
      <c r="L2491" s="35"/>
      <c r="M2491" s="36"/>
      <c r="N2491" s="37"/>
      <c r="O2491" s="37"/>
      <c r="P2491" s="37"/>
      <c r="Q2491" s="38"/>
      <c r="R2491" s="38"/>
      <c r="S2491" s="37"/>
      <c r="T2491" s="39"/>
      <c r="U2491" s="39"/>
      <c r="V2491" s="40"/>
      <c r="X2491" t="str">
        <f>IF(('1 - Cover page'!$B$9-M2491)&lt;6,"&lt;=5 Days","&gt;5 Days")</f>
        <v>&lt;=5 Days</v>
      </c>
      <c r="Y2491" t="str">
        <f>IF(('1 - Cover page'!$B$9-M2491)=0,"0", IF(('1 - Cover page'!$B$9-M2491)= 1,"1", IF(('1 - Cover page'!$B$9-M2491)= 2,"2", IF(('1 - Cover page'!$B$9-M2491)= 3,"3", IF(('1 - Cover page'!$B$9-M2491)= 4,"4", IF(('1 - Cover page'!$B$9-M2491)= 5,"5", IF(('1 - Cover page'!$B$9-M2491)= 6,"6", IF(('1 - Cover page'!$B$9-M2491)= 7,"7", IF(('1 - Cover page'!$B$9-M2491)= 8,"8", IF(('1 - Cover page'!$B$9-M2491)= 9,"9", IF(('1 - Cover page'!$B$9-M2491)= 10,"10", IF(('1 - Cover page'!$B$9-M2491)= 11,"11", IF(('1 - Cover page'!$B$9-M2491)= 12,"12", IF(('1 - Cover page'!$B$9-M2491)= 13,"13", IF(('1 - Cover page'!$B$9-M2491)= 14,"14", IF(('1 - Cover page'!$B$9-M2491)= 15,"15",  ""))))))))))))))))</f>
        <v>0</v>
      </c>
      <c r="Z2491" t="str">
        <f>IF(('1 - Cover page'!$B$9-I2491)=0,"0", IF(('1 - Cover page'!$B$9-I2491)= 1,"1", IF(('1 - Cover page'!$B$9-I2491)= 2,"2", IF(('1 - Cover page'!$B$9-I2491)= 3,"3", IF(('1 - Cover page'!$B$9-I2491)= 4,"4", IF(('1 - Cover page'!$B$9-I2491)= 5,"5", IF(('1 - Cover page'!$B$9-I2491)= 6,"6", IF(('1 - Cover page'!$B$9-I2491)= 7,"7", IF(('1 - Cover page'!$B$9-I2491)= 8,"8", IF(('1 - Cover page'!$B$9-I2491)= 9,"9", IF(('1 - Cover page'!$B$9-I2491)= 10,"10", IF(('1 - Cover page'!$B$9-I2491)= 11,"11", IF(('1 - Cover page'!$B$9-I2491)= 12,"12", IF(('1 - Cover page'!$B$9-I2491)= 13,"13", IF(('1 - Cover page'!$B$9-I2491)= 14,"14", IF(('1 - Cover page'!$B$9-I2491)= 15,"15",  ""))))))))))))))))</f>
        <v>0</v>
      </c>
      <c r="AA2491" t="e">
        <f>VLOOKUP(E2491,'Age group'!$A$2:$B$7,2,TRUE)</f>
        <v>#N/A</v>
      </c>
    </row>
    <row r="2492" spans="1:27" ht="12.75" x14ac:dyDescent="0.2">
      <c r="A2492" s="30">
        <v>2489</v>
      </c>
      <c r="B2492" s="31"/>
      <c r="C2492" s="31"/>
      <c r="D2492" s="32"/>
      <c r="E2492" s="104"/>
      <c r="F2492" s="31"/>
      <c r="G2492" s="31"/>
      <c r="H2492" s="33"/>
      <c r="I2492" s="16"/>
      <c r="J2492" s="34"/>
      <c r="K2492" s="34"/>
      <c r="L2492" s="35"/>
      <c r="M2492" s="36"/>
      <c r="N2492" s="37"/>
      <c r="O2492" s="37"/>
      <c r="P2492" s="37"/>
      <c r="Q2492" s="38"/>
      <c r="R2492" s="38"/>
      <c r="S2492" s="37"/>
      <c r="T2492" s="39"/>
      <c r="U2492" s="39"/>
      <c r="V2492" s="40"/>
      <c r="X2492" t="str">
        <f>IF(('1 - Cover page'!$B$9-M2492)&lt;6,"&lt;=5 Days","&gt;5 Days")</f>
        <v>&lt;=5 Days</v>
      </c>
      <c r="Y2492" t="str">
        <f>IF(('1 - Cover page'!$B$9-M2492)=0,"0", IF(('1 - Cover page'!$B$9-M2492)= 1,"1", IF(('1 - Cover page'!$B$9-M2492)= 2,"2", IF(('1 - Cover page'!$B$9-M2492)= 3,"3", IF(('1 - Cover page'!$B$9-M2492)= 4,"4", IF(('1 - Cover page'!$B$9-M2492)= 5,"5", IF(('1 - Cover page'!$B$9-M2492)= 6,"6", IF(('1 - Cover page'!$B$9-M2492)= 7,"7", IF(('1 - Cover page'!$B$9-M2492)= 8,"8", IF(('1 - Cover page'!$B$9-M2492)= 9,"9", IF(('1 - Cover page'!$B$9-M2492)= 10,"10", IF(('1 - Cover page'!$B$9-M2492)= 11,"11", IF(('1 - Cover page'!$B$9-M2492)= 12,"12", IF(('1 - Cover page'!$B$9-M2492)= 13,"13", IF(('1 - Cover page'!$B$9-M2492)= 14,"14", IF(('1 - Cover page'!$B$9-M2492)= 15,"15",  ""))))))))))))))))</f>
        <v>0</v>
      </c>
      <c r="Z2492" t="str">
        <f>IF(('1 - Cover page'!$B$9-I2492)=0,"0", IF(('1 - Cover page'!$B$9-I2492)= 1,"1", IF(('1 - Cover page'!$B$9-I2492)= 2,"2", IF(('1 - Cover page'!$B$9-I2492)= 3,"3", IF(('1 - Cover page'!$B$9-I2492)= 4,"4", IF(('1 - Cover page'!$B$9-I2492)= 5,"5", IF(('1 - Cover page'!$B$9-I2492)= 6,"6", IF(('1 - Cover page'!$B$9-I2492)= 7,"7", IF(('1 - Cover page'!$B$9-I2492)= 8,"8", IF(('1 - Cover page'!$B$9-I2492)= 9,"9", IF(('1 - Cover page'!$B$9-I2492)= 10,"10", IF(('1 - Cover page'!$B$9-I2492)= 11,"11", IF(('1 - Cover page'!$B$9-I2492)= 12,"12", IF(('1 - Cover page'!$B$9-I2492)= 13,"13", IF(('1 - Cover page'!$B$9-I2492)= 14,"14", IF(('1 - Cover page'!$B$9-I2492)= 15,"15",  ""))))))))))))))))</f>
        <v>0</v>
      </c>
      <c r="AA2492" t="e">
        <f>VLOOKUP(E2492,'Age group'!$A$2:$B$7,2,TRUE)</f>
        <v>#N/A</v>
      </c>
    </row>
    <row r="2493" spans="1:27" ht="12.75" x14ac:dyDescent="0.2">
      <c r="A2493" s="30">
        <v>2490</v>
      </c>
      <c r="B2493" s="31"/>
      <c r="C2493" s="31"/>
      <c r="D2493" s="32"/>
      <c r="E2493" s="104"/>
      <c r="F2493" s="31"/>
      <c r="G2493" s="31"/>
      <c r="H2493" s="33"/>
      <c r="I2493" s="16"/>
      <c r="J2493" s="34"/>
      <c r="K2493" s="34"/>
      <c r="L2493" s="35"/>
      <c r="M2493" s="36"/>
      <c r="N2493" s="37"/>
      <c r="O2493" s="37"/>
      <c r="P2493" s="37"/>
      <c r="Q2493" s="38"/>
      <c r="R2493" s="38"/>
      <c r="S2493" s="37"/>
      <c r="T2493" s="39"/>
      <c r="U2493" s="39"/>
      <c r="V2493" s="40"/>
      <c r="X2493" t="str">
        <f>IF(('1 - Cover page'!$B$9-M2493)&lt;6,"&lt;=5 Days","&gt;5 Days")</f>
        <v>&lt;=5 Days</v>
      </c>
      <c r="Y2493" t="str">
        <f>IF(('1 - Cover page'!$B$9-M2493)=0,"0", IF(('1 - Cover page'!$B$9-M2493)= 1,"1", IF(('1 - Cover page'!$B$9-M2493)= 2,"2", IF(('1 - Cover page'!$B$9-M2493)= 3,"3", IF(('1 - Cover page'!$B$9-M2493)= 4,"4", IF(('1 - Cover page'!$B$9-M2493)= 5,"5", IF(('1 - Cover page'!$B$9-M2493)= 6,"6", IF(('1 - Cover page'!$B$9-M2493)= 7,"7", IF(('1 - Cover page'!$B$9-M2493)= 8,"8", IF(('1 - Cover page'!$B$9-M2493)= 9,"9", IF(('1 - Cover page'!$B$9-M2493)= 10,"10", IF(('1 - Cover page'!$B$9-M2493)= 11,"11", IF(('1 - Cover page'!$B$9-M2493)= 12,"12", IF(('1 - Cover page'!$B$9-M2493)= 13,"13", IF(('1 - Cover page'!$B$9-M2493)= 14,"14", IF(('1 - Cover page'!$B$9-M2493)= 15,"15",  ""))))))))))))))))</f>
        <v>0</v>
      </c>
      <c r="Z2493" t="str">
        <f>IF(('1 - Cover page'!$B$9-I2493)=0,"0", IF(('1 - Cover page'!$B$9-I2493)= 1,"1", IF(('1 - Cover page'!$B$9-I2493)= 2,"2", IF(('1 - Cover page'!$B$9-I2493)= 3,"3", IF(('1 - Cover page'!$B$9-I2493)= 4,"4", IF(('1 - Cover page'!$B$9-I2493)= 5,"5", IF(('1 - Cover page'!$B$9-I2493)= 6,"6", IF(('1 - Cover page'!$B$9-I2493)= 7,"7", IF(('1 - Cover page'!$B$9-I2493)= 8,"8", IF(('1 - Cover page'!$B$9-I2493)= 9,"9", IF(('1 - Cover page'!$B$9-I2493)= 10,"10", IF(('1 - Cover page'!$B$9-I2493)= 11,"11", IF(('1 - Cover page'!$B$9-I2493)= 12,"12", IF(('1 - Cover page'!$B$9-I2493)= 13,"13", IF(('1 - Cover page'!$B$9-I2493)= 14,"14", IF(('1 - Cover page'!$B$9-I2493)= 15,"15",  ""))))))))))))))))</f>
        <v>0</v>
      </c>
      <c r="AA2493" t="e">
        <f>VLOOKUP(E2493,'Age group'!$A$2:$B$7,2,TRUE)</f>
        <v>#N/A</v>
      </c>
    </row>
    <row r="2494" spans="1:27" ht="12.75" x14ac:dyDescent="0.2">
      <c r="A2494" s="30">
        <v>2491</v>
      </c>
      <c r="B2494" s="31"/>
      <c r="C2494" s="31"/>
      <c r="D2494" s="32"/>
      <c r="E2494" s="104"/>
      <c r="F2494" s="31"/>
      <c r="G2494" s="31"/>
      <c r="H2494" s="33"/>
      <c r="I2494" s="16"/>
      <c r="J2494" s="34"/>
      <c r="K2494" s="34"/>
      <c r="L2494" s="35"/>
      <c r="M2494" s="36"/>
      <c r="N2494" s="37"/>
      <c r="O2494" s="37"/>
      <c r="P2494" s="37"/>
      <c r="Q2494" s="38"/>
      <c r="R2494" s="38"/>
      <c r="S2494" s="37"/>
      <c r="T2494" s="39"/>
      <c r="U2494" s="39"/>
      <c r="V2494" s="40"/>
      <c r="X2494" t="str">
        <f>IF(('1 - Cover page'!$B$9-M2494)&lt;6,"&lt;=5 Days","&gt;5 Days")</f>
        <v>&lt;=5 Days</v>
      </c>
      <c r="Y2494" t="str">
        <f>IF(('1 - Cover page'!$B$9-M2494)=0,"0", IF(('1 - Cover page'!$B$9-M2494)= 1,"1", IF(('1 - Cover page'!$B$9-M2494)= 2,"2", IF(('1 - Cover page'!$B$9-M2494)= 3,"3", IF(('1 - Cover page'!$B$9-M2494)= 4,"4", IF(('1 - Cover page'!$B$9-M2494)= 5,"5", IF(('1 - Cover page'!$B$9-M2494)= 6,"6", IF(('1 - Cover page'!$B$9-M2494)= 7,"7", IF(('1 - Cover page'!$B$9-M2494)= 8,"8", IF(('1 - Cover page'!$B$9-M2494)= 9,"9", IF(('1 - Cover page'!$B$9-M2494)= 10,"10", IF(('1 - Cover page'!$B$9-M2494)= 11,"11", IF(('1 - Cover page'!$B$9-M2494)= 12,"12", IF(('1 - Cover page'!$B$9-M2494)= 13,"13", IF(('1 - Cover page'!$B$9-M2494)= 14,"14", IF(('1 - Cover page'!$B$9-M2494)= 15,"15",  ""))))))))))))))))</f>
        <v>0</v>
      </c>
      <c r="Z2494" t="str">
        <f>IF(('1 - Cover page'!$B$9-I2494)=0,"0", IF(('1 - Cover page'!$B$9-I2494)= 1,"1", IF(('1 - Cover page'!$B$9-I2494)= 2,"2", IF(('1 - Cover page'!$B$9-I2494)= 3,"3", IF(('1 - Cover page'!$B$9-I2494)= 4,"4", IF(('1 - Cover page'!$B$9-I2494)= 5,"5", IF(('1 - Cover page'!$B$9-I2494)= 6,"6", IF(('1 - Cover page'!$B$9-I2494)= 7,"7", IF(('1 - Cover page'!$B$9-I2494)= 8,"8", IF(('1 - Cover page'!$B$9-I2494)= 9,"9", IF(('1 - Cover page'!$B$9-I2494)= 10,"10", IF(('1 - Cover page'!$B$9-I2494)= 11,"11", IF(('1 - Cover page'!$B$9-I2494)= 12,"12", IF(('1 - Cover page'!$B$9-I2494)= 13,"13", IF(('1 - Cover page'!$B$9-I2494)= 14,"14", IF(('1 - Cover page'!$B$9-I2494)= 15,"15",  ""))))))))))))))))</f>
        <v>0</v>
      </c>
      <c r="AA2494" t="e">
        <f>VLOOKUP(E2494,'Age group'!$A$2:$B$7,2,TRUE)</f>
        <v>#N/A</v>
      </c>
    </row>
    <row r="2495" spans="1:27" ht="12.75" x14ac:dyDescent="0.2">
      <c r="A2495" s="30">
        <v>2492</v>
      </c>
      <c r="B2495" s="31"/>
      <c r="C2495" s="31"/>
      <c r="D2495" s="32"/>
      <c r="E2495" s="104"/>
      <c r="F2495" s="31"/>
      <c r="G2495" s="31"/>
      <c r="H2495" s="33"/>
      <c r="I2495" s="16"/>
      <c r="J2495" s="34"/>
      <c r="K2495" s="34"/>
      <c r="L2495" s="35"/>
      <c r="M2495" s="36"/>
      <c r="N2495" s="37"/>
      <c r="O2495" s="37"/>
      <c r="P2495" s="37"/>
      <c r="Q2495" s="38"/>
      <c r="R2495" s="38"/>
      <c r="S2495" s="37"/>
      <c r="T2495" s="39"/>
      <c r="U2495" s="39"/>
      <c r="V2495" s="40"/>
      <c r="X2495" t="str">
        <f>IF(('1 - Cover page'!$B$9-M2495)&lt;6,"&lt;=5 Days","&gt;5 Days")</f>
        <v>&lt;=5 Days</v>
      </c>
      <c r="Y2495" t="str">
        <f>IF(('1 - Cover page'!$B$9-M2495)=0,"0", IF(('1 - Cover page'!$B$9-M2495)= 1,"1", IF(('1 - Cover page'!$B$9-M2495)= 2,"2", IF(('1 - Cover page'!$B$9-M2495)= 3,"3", IF(('1 - Cover page'!$B$9-M2495)= 4,"4", IF(('1 - Cover page'!$B$9-M2495)= 5,"5", IF(('1 - Cover page'!$B$9-M2495)= 6,"6", IF(('1 - Cover page'!$B$9-M2495)= 7,"7", IF(('1 - Cover page'!$B$9-M2495)= 8,"8", IF(('1 - Cover page'!$B$9-M2495)= 9,"9", IF(('1 - Cover page'!$B$9-M2495)= 10,"10", IF(('1 - Cover page'!$B$9-M2495)= 11,"11", IF(('1 - Cover page'!$B$9-M2495)= 12,"12", IF(('1 - Cover page'!$B$9-M2495)= 13,"13", IF(('1 - Cover page'!$B$9-M2495)= 14,"14", IF(('1 - Cover page'!$B$9-M2495)= 15,"15",  ""))))))))))))))))</f>
        <v>0</v>
      </c>
      <c r="Z2495" t="str">
        <f>IF(('1 - Cover page'!$B$9-I2495)=0,"0", IF(('1 - Cover page'!$B$9-I2495)= 1,"1", IF(('1 - Cover page'!$B$9-I2495)= 2,"2", IF(('1 - Cover page'!$B$9-I2495)= 3,"3", IF(('1 - Cover page'!$B$9-I2495)= 4,"4", IF(('1 - Cover page'!$B$9-I2495)= 5,"5", IF(('1 - Cover page'!$B$9-I2495)= 6,"6", IF(('1 - Cover page'!$B$9-I2495)= 7,"7", IF(('1 - Cover page'!$B$9-I2495)= 8,"8", IF(('1 - Cover page'!$B$9-I2495)= 9,"9", IF(('1 - Cover page'!$B$9-I2495)= 10,"10", IF(('1 - Cover page'!$B$9-I2495)= 11,"11", IF(('1 - Cover page'!$B$9-I2495)= 12,"12", IF(('1 - Cover page'!$B$9-I2495)= 13,"13", IF(('1 - Cover page'!$B$9-I2495)= 14,"14", IF(('1 - Cover page'!$B$9-I2495)= 15,"15",  ""))))))))))))))))</f>
        <v>0</v>
      </c>
      <c r="AA2495" t="e">
        <f>VLOOKUP(E2495,'Age group'!$A$2:$B$7,2,TRUE)</f>
        <v>#N/A</v>
      </c>
    </row>
    <row r="2496" spans="1:27" ht="12.75" x14ac:dyDescent="0.2">
      <c r="A2496" s="30">
        <v>2493</v>
      </c>
      <c r="B2496" s="31"/>
      <c r="C2496" s="31"/>
      <c r="D2496" s="32"/>
      <c r="E2496" s="104"/>
      <c r="F2496" s="31"/>
      <c r="G2496" s="31"/>
      <c r="H2496" s="33"/>
      <c r="I2496" s="16"/>
      <c r="J2496" s="34"/>
      <c r="K2496" s="34"/>
      <c r="L2496" s="35"/>
      <c r="M2496" s="36"/>
      <c r="N2496" s="37"/>
      <c r="O2496" s="37"/>
      <c r="P2496" s="37"/>
      <c r="Q2496" s="38"/>
      <c r="R2496" s="38"/>
      <c r="S2496" s="37"/>
      <c r="T2496" s="39"/>
      <c r="U2496" s="39"/>
      <c r="V2496" s="40"/>
      <c r="X2496" t="str">
        <f>IF(('1 - Cover page'!$B$9-M2496)&lt;6,"&lt;=5 Days","&gt;5 Days")</f>
        <v>&lt;=5 Days</v>
      </c>
      <c r="Y2496" t="str">
        <f>IF(('1 - Cover page'!$B$9-M2496)=0,"0", IF(('1 - Cover page'!$B$9-M2496)= 1,"1", IF(('1 - Cover page'!$B$9-M2496)= 2,"2", IF(('1 - Cover page'!$B$9-M2496)= 3,"3", IF(('1 - Cover page'!$B$9-M2496)= 4,"4", IF(('1 - Cover page'!$B$9-M2496)= 5,"5", IF(('1 - Cover page'!$B$9-M2496)= 6,"6", IF(('1 - Cover page'!$B$9-M2496)= 7,"7", IF(('1 - Cover page'!$B$9-M2496)= 8,"8", IF(('1 - Cover page'!$B$9-M2496)= 9,"9", IF(('1 - Cover page'!$B$9-M2496)= 10,"10", IF(('1 - Cover page'!$B$9-M2496)= 11,"11", IF(('1 - Cover page'!$B$9-M2496)= 12,"12", IF(('1 - Cover page'!$B$9-M2496)= 13,"13", IF(('1 - Cover page'!$B$9-M2496)= 14,"14", IF(('1 - Cover page'!$B$9-M2496)= 15,"15",  ""))))))))))))))))</f>
        <v>0</v>
      </c>
      <c r="Z2496" t="str">
        <f>IF(('1 - Cover page'!$B$9-I2496)=0,"0", IF(('1 - Cover page'!$B$9-I2496)= 1,"1", IF(('1 - Cover page'!$B$9-I2496)= 2,"2", IF(('1 - Cover page'!$B$9-I2496)= 3,"3", IF(('1 - Cover page'!$B$9-I2496)= 4,"4", IF(('1 - Cover page'!$B$9-I2496)= 5,"5", IF(('1 - Cover page'!$B$9-I2496)= 6,"6", IF(('1 - Cover page'!$B$9-I2496)= 7,"7", IF(('1 - Cover page'!$B$9-I2496)= 8,"8", IF(('1 - Cover page'!$B$9-I2496)= 9,"9", IF(('1 - Cover page'!$B$9-I2496)= 10,"10", IF(('1 - Cover page'!$B$9-I2496)= 11,"11", IF(('1 - Cover page'!$B$9-I2496)= 12,"12", IF(('1 - Cover page'!$B$9-I2496)= 13,"13", IF(('1 - Cover page'!$B$9-I2496)= 14,"14", IF(('1 - Cover page'!$B$9-I2496)= 15,"15",  ""))))))))))))))))</f>
        <v>0</v>
      </c>
      <c r="AA2496" t="e">
        <f>VLOOKUP(E2496,'Age group'!$A$2:$B$7,2,TRUE)</f>
        <v>#N/A</v>
      </c>
    </row>
    <row r="2497" spans="1:27" ht="12.75" x14ac:dyDescent="0.2">
      <c r="A2497" s="30">
        <v>2494</v>
      </c>
      <c r="B2497" s="31"/>
      <c r="C2497" s="31"/>
      <c r="D2497" s="32"/>
      <c r="E2497" s="104"/>
      <c r="F2497" s="31"/>
      <c r="G2497" s="31"/>
      <c r="H2497" s="33"/>
      <c r="I2497" s="16"/>
      <c r="J2497" s="34"/>
      <c r="K2497" s="34"/>
      <c r="L2497" s="35"/>
      <c r="M2497" s="36"/>
      <c r="N2497" s="37"/>
      <c r="O2497" s="37"/>
      <c r="P2497" s="37"/>
      <c r="Q2497" s="38"/>
      <c r="R2497" s="38"/>
      <c r="S2497" s="37"/>
      <c r="T2497" s="39"/>
      <c r="U2497" s="39"/>
      <c r="V2497" s="40"/>
      <c r="X2497" t="str">
        <f>IF(('1 - Cover page'!$B$9-M2497)&lt;6,"&lt;=5 Days","&gt;5 Days")</f>
        <v>&lt;=5 Days</v>
      </c>
      <c r="Y2497" t="str">
        <f>IF(('1 - Cover page'!$B$9-M2497)=0,"0", IF(('1 - Cover page'!$B$9-M2497)= 1,"1", IF(('1 - Cover page'!$B$9-M2497)= 2,"2", IF(('1 - Cover page'!$B$9-M2497)= 3,"3", IF(('1 - Cover page'!$B$9-M2497)= 4,"4", IF(('1 - Cover page'!$B$9-M2497)= 5,"5", IF(('1 - Cover page'!$B$9-M2497)= 6,"6", IF(('1 - Cover page'!$B$9-M2497)= 7,"7", IF(('1 - Cover page'!$B$9-M2497)= 8,"8", IF(('1 - Cover page'!$B$9-M2497)= 9,"9", IF(('1 - Cover page'!$B$9-M2497)= 10,"10", IF(('1 - Cover page'!$B$9-M2497)= 11,"11", IF(('1 - Cover page'!$B$9-M2497)= 12,"12", IF(('1 - Cover page'!$B$9-M2497)= 13,"13", IF(('1 - Cover page'!$B$9-M2497)= 14,"14", IF(('1 - Cover page'!$B$9-M2497)= 15,"15",  ""))))))))))))))))</f>
        <v>0</v>
      </c>
      <c r="Z2497" t="str">
        <f>IF(('1 - Cover page'!$B$9-I2497)=0,"0", IF(('1 - Cover page'!$B$9-I2497)= 1,"1", IF(('1 - Cover page'!$B$9-I2497)= 2,"2", IF(('1 - Cover page'!$B$9-I2497)= 3,"3", IF(('1 - Cover page'!$B$9-I2497)= 4,"4", IF(('1 - Cover page'!$B$9-I2497)= 5,"5", IF(('1 - Cover page'!$B$9-I2497)= 6,"6", IF(('1 - Cover page'!$B$9-I2497)= 7,"7", IF(('1 - Cover page'!$B$9-I2497)= 8,"8", IF(('1 - Cover page'!$B$9-I2497)= 9,"9", IF(('1 - Cover page'!$B$9-I2497)= 10,"10", IF(('1 - Cover page'!$B$9-I2497)= 11,"11", IF(('1 - Cover page'!$B$9-I2497)= 12,"12", IF(('1 - Cover page'!$B$9-I2497)= 13,"13", IF(('1 - Cover page'!$B$9-I2497)= 14,"14", IF(('1 - Cover page'!$B$9-I2497)= 15,"15",  ""))))))))))))))))</f>
        <v>0</v>
      </c>
      <c r="AA2497" t="e">
        <f>VLOOKUP(E2497,'Age group'!$A$2:$B$7,2,TRUE)</f>
        <v>#N/A</v>
      </c>
    </row>
    <row r="2498" spans="1:27" ht="12.75" x14ac:dyDescent="0.2">
      <c r="A2498" s="30">
        <v>2495</v>
      </c>
      <c r="B2498" s="31"/>
      <c r="C2498" s="31"/>
      <c r="D2498" s="32"/>
      <c r="E2498" s="104"/>
      <c r="F2498" s="31"/>
      <c r="G2498" s="31"/>
      <c r="H2498" s="33"/>
      <c r="I2498" s="16"/>
      <c r="J2498" s="34"/>
      <c r="K2498" s="34"/>
      <c r="L2498" s="35"/>
      <c r="M2498" s="36"/>
      <c r="N2498" s="37"/>
      <c r="O2498" s="37"/>
      <c r="P2498" s="37"/>
      <c r="Q2498" s="38"/>
      <c r="R2498" s="38"/>
      <c r="S2498" s="37"/>
      <c r="T2498" s="39"/>
      <c r="U2498" s="39"/>
      <c r="V2498" s="40"/>
      <c r="X2498" t="str">
        <f>IF(('1 - Cover page'!$B$9-M2498)&lt;6,"&lt;=5 Days","&gt;5 Days")</f>
        <v>&lt;=5 Days</v>
      </c>
      <c r="Y2498" t="str">
        <f>IF(('1 - Cover page'!$B$9-M2498)=0,"0", IF(('1 - Cover page'!$B$9-M2498)= 1,"1", IF(('1 - Cover page'!$B$9-M2498)= 2,"2", IF(('1 - Cover page'!$B$9-M2498)= 3,"3", IF(('1 - Cover page'!$B$9-M2498)= 4,"4", IF(('1 - Cover page'!$B$9-M2498)= 5,"5", IF(('1 - Cover page'!$B$9-M2498)= 6,"6", IF(('1 - Cover page'!$B$9-M2498)= 7,"7", IF(('1 - Cover page'!$B$9-M2498)= 8,"8", IF(('1 - Cover page'!$B$9-M2498)= 9,"9", IF(('1 - Cover page'!$B$9-M2498)= 10,"10", IF(('1 - Cover page'!$B$9-M2498)= 11,"11", IF(('1 - Cover page'!$B$9-M2498)= 12,"12", IF(('1 - Cover page'!$B$9-M2498)= 13,"13", IF(('1 - Cover page'!$B$9-M2498)= 14,"14", IF(('1 - Cover page'!$B$9-M2498)= 15,"15",  ""))))))))))))))))</f>
        <v>0</v>
      </c>
      <c r="Z2498" t="str">
        <f>IF(('1 - Cover page'!$B$9-I2498)=0,"0", IF(('1 - Cover page'!$B$9-I2498)= 1,"1", IF(('1 - Cover page'!$B$9-I2498)= 2,"2", IF(('1 - Cover page'!$B$9-I2498)= 3,"3", IF(('1 - Cover page'!$B$9-I2498)= 4,"4", IF(('1 - Cover page'!$B$9-I2498)= 5,"5", IF(('1 - Cover page'!$B$9-I2498)= 6,"6", IF(('1 - Cover page'!$B$9-I2498)= 7,"7", IF(('1 - Cover page'!$B$9-I2498)= 8,"8", IF(('1 - Cover page'!$B$9-I2498)= 9,"9", IF(('1 - Cover page'!$B$9-I2498)= 10,"10", IF(('1 - Cover page'!$B$9-I2498)= 11,"11", IF(('1 - Cover page'!$B$9-I2498)= 12,"12", IF(('1 - Cover page'!$B$9-I2498)= 13,"13", IF(('1 - Cover page'!$B$9-I2498)= 14,"14", IF(('1 - Cover page'!$B$9-I2498)= 15,"15",  ""))))))))))))))))</f>
        <v>0</v>
      </c>
      <c r="AA2498" t="e">
        <f>VLOOKUP(E2498,'Age group'!$A$2:$B$7,2,TRUE)</f>
        <v>#N/A</v>
      </c>
    </row>
    <row r="2499" spans="1:27" ht="12.75" x14ac:dyDescent="0.2">
      <c r="A2499" s="30">
        <v>2496</v>
      </c>
      <c r="B2499" s="31"/>
      <c r="C2499" s="31"/>
      <c r="D2499" s="32"/>
      <c r="E2499" s="104"/>
      <c r="F2499" s="31"/>
      <c r="G2499" s="31"/>
      <c r="H2499" s="33"/>
      <c r="I2499" s="16"/>
      <c r="J2499" s="34"/>
      <c r="K2499" s="34"/>
      <c r="L2499" s="35"/>
      <c r="M2499" s="36"/>
      <c r="N2499" s="37"/>
      <c r="O2499" s="37"/>
      <c r="P2499" s="37"/>
      <c r="Q2499" s="38"/>
      <c r="R2499" s="38"/>
      <c r="S2499" s="37"/>
      <c r="T2499" s="39"/>
      <c r="U2499" s="39"/>
      <c r="V2499" s="40"/>
      <c r="X2499" t="str">
        <f>IF(('1 - Cover page'!$B$9-M2499)&lt;6,"&lt;=5 Days","&gt;5 Days")</f>
        <v>&lt;=5 Days</v>
      </c>
      <c r="Y2499" t="str">
        <f>IF(('1 - Cover page'!$B$9-M2499)=0,"0", IF(('1 - Cover page'!$B$9-M2499)= 1,"1", IF(('1 - Cover page'!$B$9-M2499)= 2,"2", IF(('1 - Cover page'!$B$9-M2499)= 3,"3", IF(('1 - Cover page'!$B$9-M2499)= 4,"4", IF(('1 - Cover page'!$B$9-M2499)= 5,"5", IF(('1 - Cover page'!$B$9-M2499)= 6,"6", IF(('1 - Cover page'!$B$9-M2499)= 7,"7", IF(('1 - Cover page'!$B$9-M2499)= 8,"8", IF(('1 - Cover page'!$B$9-M2499)= 9,"9", IF(('1 - Cover page'!$B$9-M2499)= 10,"10", IF(('1 - Cover page'!$B$9-M2499)= 11,"11", IF(('1 - Cover page'!$B$9-M2499)= 12,"12", IF(('1 - Cover page'!$B$9-M2499)= 13,"13", IF(('1 - Cover page'!$B$9-M2499)= 14,"14", IF(('1 - Cover page'!$B$9-M2499)= 15,"15",  ""))))))))))))))))</f>
        <v>0</v>
      </c>
      <c r="Z2499" t="str">
        <f>IF(('1 - Cover page'!$B$9-I2499)=0,"0", IF(('1 - Cover page'!$B$9-I2499)= 1,"1", IF(('1 - Cover page'!$B$9-I2499)= 2,"2", IF(('1 - Cover page'!$B$9-I2499)= 3,"3", IF(('1 - Cover page'!$B$9-I2499)= 4,"4", IF(('1 - Cover page'!$B$9-I2499)= 5,"5", IF(('1 - Cover page'!$B$9-I2499)= 6,"6", IF(('1 - Cover page'!$B$9-I2499)= 7,"7", IF(('1 - Cover page'!$B$9-I2499)= 8,"8", IF(('1 - Cover page'!$B$9-I2499)= 9,"9", IF(('1 - Cover page'!$B$9-I2499)= 10,"10", IF(('1 - Cover page'!$B$9-I2499)= 11,"11", IF(('1 - Cover page'!$B$9-I2499)= 12,"12", IF(('1 - Cover page'!$B$9-I2499)= 13,"13", IF(('1 - Cover page'!$B$9-I2499)= 14,"14", IF(('1 - Cover page'!$B$9-I2499)= 15,"15",  ""))))))))))))))))</f>
        <v>0</v>
      </c>
      <c r="AA2499" t="e">
        <f>VLOOKUP(E2499,'Age group'!$A$2:$B$7,2,TRUE)</f>
        <v>#N/A</v>
      </c>
    </row>
    <row r="2500" spans="1:27" ht="12.75" x14ac:dyDescent="0.2">
      <c r="A2500" s="30">
        <v>2497</v>
      </c>
      <c r="B2500" s="31"/>
      <c r="C2500" s="31"/>
      <c r="D2500" s="32"/>
      <c r="E2500" s="104"/>
      <c r="F2500" s="31"/>
      <c r="G2500" s="31"/>
      <c r="H2500" s="33"/>
      <c r="I2500" s="16"/>
      <c r="J2500" s="34"/>
      <c r="K2500" s="34"/>
      <c r="L2500" s="35"/>
      <c r="M2500" s="36"/>
      <c r="N2500" s="37"/>
      <c r="O2500" s="37"/>
      <c r="P2500" s="37"/>
      <c r="Q2500" s="38"/>
      <c r="R2500" s="38"/>
      <c r="S2500" s="37"/>
      <c r="T2500" s="39"/>
      <c r="U2500" s="39"/>
      <c r="V2500" s="40"/>
      <c r="X2500" t="str">
        <f>IF(('1 - Cover page'!$B$9-M2500)&lt;6,"&lt;=5 Days","&gt;5 Days")</f>
        <v>&lt;=5 Days</v>
      </c>
      <c r="Y2500" t="str">
        <f>IF(('1 - Cover page'!$B$9-M2500)=0,"0", IF(('1 - Cover page'!$B$9-M2500)= 1,"1", IF(('1 - Cover page'!$B$9-M2500)= 2,"2", IF(('1 - Cover page'!$B$9-M2500)= 3,"3", IF(('1 - Cover page'!$B$9-M2500)= 4,"4", IF(('1 - Cover page'!$B$9-M2500)= 5,"5", IF(('1 - Cover page'!$B$9-M2500)= 6,"6", IF(('1 - Cover page'!$B$9-M2500)= 7,"7", IF(('1 - Cover page'!$B$9-M2500)= 8,"8", IF(('1 - Cover page'!$B$9-M2500)= 9,"9", IF(('1 - Cover page'!$B$9-M2500)= 10,"10", IF(('1 - Cover page'!$B$9-M2500)= 11,"11", IF(('1 - Cover page'!$B$9-M2500)= 12,"12", IF(('1 - Cover page'!$B$9-M2500)= 13,"13", IF(('1 - Cover page'!$B$9-M2500)= 14,"14", IF(('1 - Cover page'!$B$9-M2500)= 15,"15",  ""))))))))))))))))</f>
        <v>0</v>
      </c>
      <c r="Z2500" t="str">
        <f>IF(('1 - Cover page'!$B$9-I2500)=0,"0", IF(('1 - Cover page'!$B$9-I2500)= 1,"1", IF(('1 - Cover page'!$B$9-I2500)= 2,"2", IF(('1 - Cover page'!$B$9-I2500)= 3,"3", IF(('1 - Cover page'!$B$9-I2500)= 4,"4", IF(('1 - Cover page'!$B$9-I2500)= 5,"5", IF(('1 - Cover page'!$B$9-I2500)= 6,"6", IF(('1 - Cover page'!$B$9-I2500)= 7,"7", IF(('1 - Cover page'!$B$9-I2500)= 8,"8", IF(('1 - Cover page'!$B$9-I2500)= 9,"9", IF(('1 - Cover page'!$B$9-I2500)= 10,"10", IF(('1 - Cover page'!$B$9-I2500)= 11,"11", IF(('1 - Cover page'!$B$9-I2500)= 12,"12", IF(('1 - Cover page'!$B$9-I2500)= 13,"13", IF(('1 - Cover page'!$B$9-I2500)= 14,"14", IF(('1 - Cover page'!$B$9-I2500)= 15,"15",  ""))))))))))))))))</f>
        <v>0</v>
      </c>
      <c r="AA2500" t="e">
        <f>VLOOKUP(E2500,'Age group'!$A$2:$B$7,2,TRUE)</f>
        <v>#N/A</v>
      </c>
    </row>
    <row r="2501" spans="1:27" ht="12.75" x14ac:dyDescent="0.2">
      <c r="A2501" s="30">
        <v>2498</v>
      </c>
      <c r="B2501" s="31"/>
      <c r="C2501" s="31"/>
      <c r="D2501" s="32"/>
      <c r="E2501" s="104"/>
      <c r="F2501" s="31"/>
      <c r="G2501" s="31"/>
      <c r="H2501" s="33"/>
      <c r="I2501" s="16"/>
      <c r="J2501" s="34"/>
      <c r="K2501" s="34"/>
      <c r="L2501" s="35"/>
      <c r="M2501" s="36"/>
      <c r="N2501" s="37"/>
      <c r="O2501" s="37"/>
      <c r="P2501" s="37"/>
      <c r="Q2501" s="38"/>
      <c r="R2501" s="38"/>
      <c r="S2501" s="37"/>
      <c r="T2501" s="39"/>
      <c r="U2501" s="39"/>
      <c r="V2501" s="40"/>
      <c r="X2501" t="str">
        <f>IF(('1 - Cover page'!$B$9-M2501)&lt;6,"&lt;=5 Days","&gt;5 Days")</f>
        <v>&lt;=5 Days</v>
      </c>
      <c r="Y2501" t="str">
        <f>IF(('1 - Cover page'!$B$9-M2501)=0,"0", IF(('1 - Cover page'!$B$9-M2501)= 1,"1", IF(('1 - Cover page'!$B$9-M2501)= 2,"2", IF(('1 - Cover page'!$B$9-M2501)= 3,"3", IF(('1 - Cover page'!$B$9-M2501)= 4,"4", IF(('1 - Cover page'!$B$9-M2501)= 5,"5", IF(('1 - Cover page'!$B$9-M2501)= 6,"6", IF(('1 - Cover page'!$B$9-M2501)= 7,"7", IF(('1 - Cover page'!$B$9-M2501)= 8,"8", IF(('1 - Cover page'!$B$9-M2501)= 9,"9", IF(('1 - Cover page'!$B$9-M2501)= 10,"10", IF(('1 - Cover page'!$B$9-M2501)= 11,"11", IF(('1 - Cover page'!$B$9-M2501)= 12,"12", IF(('1 - Cover page'!$B$9-M2501)= 13,"13", IF(('1 - Cover page'!$B$9-M2501)= 14,"14", IF(('1 - Cover page'!$B$9-M2501)= 15,"15",  ""))))))))))))))))</f>
        <v>0</v>
      </c>
      <c r="Z2501" t="str">
        <f>IF(('1 - Cover page'!$B$9-I2501)=0,"0", IF(('1 - Cover page'!$B$9-I2501)= 1,"1", IF(('1 - Cover page'!$B$9-I2501)= 2,"2", IF(('1 - Cover page'!$B$9-I2501)= 3,"3", IF(('1 - Cover page'!$B$9-I2501)= 4,"4", IF(('1 - Cover page'!$B$9-I2501)= 5,"5", IF(('1 - Cover page'!$B$9-I2501)= 6,"6", IF(('1 - Cover page'!$B$9-I2501)= 7,"7", IF(('1 - Cover page'!$B$9-I2501)= 8,"8", IF(('1 - Cover page'!$B$9-I2501)= 9,"9", IF(('1 - Cover page'!$B$9-I2501)= 10,"10", IF(('1 - Cover page'!$B$9-I2501)= 11,"11", IF(('1 - Cover page'!$B$9-I2501)= 12,"12", IF(('1 - Cover page'!$B$9-I2501)= 13,"13", IF(('1 - Cover page'!$B$9-I2501)= 14,"14", IF(('1 - Cover page'!$B$9-I2501)= 15,"15",  ""))))))))))))))))</f>
        <v>0</v>
      </c>
      <c r="AA2501" t="e">
        <f>VLOOKUP(E2501,'Age group'!$A$2:$B$7,2,TRUE)</f>
        <v>#N/A</v>
      </c>
    </row>
    <row r="2502" spans="1:27" ht="12.75" x14ac:dyDescent="0.2">
      <c r="A2502" s="30">
        <v>2499</v>
      </c>
      <c r="B2502" s="31"/>
      <c r="C2502" s="31"/>
      <c r="D2502" s="32"/>
      <c r="E2502" s="104"/>
      <c r="F2502" s="31"/>
      <c r="G2502" s="31"/>
      <c r="H2502" s="33"/>
      <c r="I2502" s="16"/>
      <c r="J2502" s="34"/>
      <c r="K2502" s="34"/>
      <c r="L2502" s="35"/>
      <c r="M2502" s="36"/>
      <c r="N2502" s="37"/>
      <c r="O2502" s="37"/>
      <c r="P2502" s="37"/>
      <c r="Q2502" s="38"/>
      <c r="R2502" s="38"/>
      <c r="S2502" s="37"/>
      <c r="T2502" s="39"/>
      <c r="U2502" s="39"/>
      <c r="V2502" s="40"/>
      <c r="X2502" t="str">
        <f>IF(('1 - Cover page'!$B$9-M2502)&lt;6,"&lt;=5 Days","&gt;5 Days")</f>
        <v>&lt;=5 Days</v>
      </c>
      <c r="Y2502" t="str">
        <f>IF(('1 - Cover page'!$B$9-M2502)=0,"0", IF(('1 - Cover page'!$B$9-M2502)= 1,"1", IF(('1 - Cover page'!$B$9-M2502)= 2,"2", IF(('1 - Cover page'!$B$9-M2502)= 3,"3", IF(('1 - Cover page'!$B$9-M2502)= 4,"4", IF(('1 - Cover page'!$B$9-M2502)= 5,"5", IF(('1 - Cover page'!$B$9-M2502)= 6,"6", IF(('1 - Cover page'!$B$9-M2502)= 7,"7", IF(('1 - Cover page'!$B$9-M2502)= 8,"8", IF(('1 - Cover page'!$B$9-M2502)= 9,"9", IF(('1 - Cover page'!$B$9-M2502)= 10,"10", IF(('1 - Cover page'!$B$9-M2502)= 11,"11", IF(('1 - Cover page'!$B$9-M2502)= 12,"12", IF(('1 - Cover page'!$B$9-M2502)= 13,"13", IF(('1 - Cover page'!$B$9-M2502)= 14,"14", IF(('1 - Cover page'!$B$9-M2502)= 15,"15",  ""))))))))))))))))</f>
        <v>0</v>
      </c>
      <c r="Z2502" t="str">
        <f>IF(('1 - Cover page'!$B$9-I2502)=0,"0", IF(('1 - Cover page'!$B$9-I2502)= 1,"1", IF(('1 - Cover page'!$B$9-I2502)= 2,"2", IF(('1 - Cover page'!$B$9-I2502)= 3,"3", IF(('1 - Cover page'!$B$9-I2502)= 4,"4", IF(('1 - Cover page'!$B$9-I2502)= 5,"5", IF(('1 - Cover page'!$B$9-I2502)= 6,"6", IF(('1 - Cover page'!$B$9-I2502)= 7,"7", IF(('1 - Cover page'!$B$9-I2502)= 8,"8", IF(('1 - Cover page'!$B$9-I2502)= 9,"9", IF(('1 - Cover page'!$B$9-I2502)= 10,"10", IF(('1 - Cover page'!$B$9-I2502)= 11,"11", IF(('1 - Cover page'!$B$9-I2502)= 12,"12", IF(('1 - Cover page'!$B$9-I2502)= 13,"13", IF(('1 - Cover page'!$B$9-I2502)= 14,"14", IF(('1 - Cover page'!$B$9-I2502)= 15,"15",  ""))))))))))))))))</f>
        <v>0</v>
      </c>
      <c r="AA2502" t="e">
        <f>VLOOKUP(E2502,'Age group'!$A$2:$B$7,2,TRUE)</f>
        <v>#N/A</v>
      </c>
    </row>
    <row r="2503" spans="1:27" ht="12.75" x14ac:dyDescent="0.2">
      <c r="A2503" s="30">
        <v>2500</v>
      </c>
      <c r="B2503" s="31"/>
      <c r="C2503" s="31"/>
      <c r="D2503" s="32"/>
      <c r="E2503" s="104"/>
      <c r="F2503" s="31"/>
      <c r="G2503" s="31"/>
      <c r="H2503" s="33"/>
      <c r="I2503" s="16"/>
      <c r="J2503" s="34"/>
      <c r="K2503" s="34"/>
      <c r="L2503" s="35"/>
      <c r="M2503" s="36"/>
      <c r="N2503" s="37"/>
      <c r="O2503" s="37"/>
      <c r="P2503" s="37"/>
      <c r="Q2503" s="38"/>
      <c r="R2503" s="38"/>
      <c r="S2503" s="37"/>
      <c r="T2503" s="39"/>
      <c r="U2503" s="39"/>
      <c r="V2503" s="40"/>
      <c r="X2503" t="str">
        <f>IF(('1 - Cover page'!$B$9-M2503)&lt;6,"&lt;=5 Days","&gt;5 Days")</f>
        <v>&lt;=5 Days</v>
      </c>
      <c r="Y2503" t="str">
        <f>IF(('1 - Cover page'!$B$9-M2503)=0,"0", IF(('1 - Cover page'!$B$9-M2503)= 1,"1", IF(('1 - Cover page'!$B$9-M2503)= 2,"2", IF(('1 - Cover page'!$B$9-M2503)= 3,"3", IF(('1 - Cover page'!$B$9-M2503)= 4,"4", IF(('1 - Cover page'!$B$9-M2503)= 5,"5", IF(('1 - Cover page'!$B$9-M2503)= 6,"6", IF(('1 - Cover page'!$B$9-M2503)= 7,"7", IF(('1 - Cover page'!$B$9-M2503)= 8,"8", IF(('1 - Cover page'!$B$9-M2503)= 9,"9", IF(('1 - Cover page'!$B$9-M2503)= 10,"10", IF(('1 - Cover page'!$B$9-M2503)= 11,"11", IF(('1 - Cover page'!$B$9-M2503)= 12,"12", IF(('1 - Cover page'!$B$9-M2503)= 13,"13", IF(('1 - Cover page'!$B$9-M2503)= 14,"14", IF(('1 - Cover page'!$B$9-M2503)= 15,"15",  ""))))))))))))))))</f>
        <v>0</v>
      </c>
      <c r="Z2503" t="str">
        <f>IF(('1 - Cover page'!$B$9-I2503)=0,"0", IF(('1 - Cover page'!$B$9-I2503)= 1,"1", IF(('1 - Cover page'!$B$9-I2503)= 2,"2", IF(('1 - Cover page'!$B$9-I2503)= 3,"3", IF(('1 - Cover page'!$B$9-I2503)= 4,"4", IF(('1 - Cover page'!$B$9-I2503)= 5,"5", IF(('1 - Cover page'!$B$9-I2503)= 6,"6", IF(('1 - Cover page'!$B$9-I2503)= 7,"7", IF(('1 - Cover page'!$B$9-I2503)= 8,"8", IF(('1 - Cover page'!$B$9-I2503)= 9,"9", IF(('1 - Cover page'!$B$9-I2503)= 10,"10", IF(('1 - Cover page'!$B$9-I2503)= 11,"11", IF(('1 - Cover page'!$B$9-I2503)= 12,"12", IF(('1 - Cover page'!$B$9-I2503)= 13,"13", IF(('1 - Cover page'!$B$9-I2503)= 14,"14", IF(('1 - Cover page'!$B$9-I2503)= 15,"15",  ""))))))))))))))))</f>
        <v>0</v>
      </c>
      <c r="AA2503" t="e">
        <f>VLOOKUP(E2503,'Age group'!$A$2:$B$7,2,TRUE)</f>
        <v>#N/A</v>
      </c>
    </row>
    <row r="2504" spans="1:27" ht="12.75" x14ac:dyDescent="0.2">
      <c r="A2504" s="30">
        <v>2501</v>
      </c>
      <c r="B2504" s="31"/>
      <c r="C2504" s="31"/>
      <c r="D2504" s="32"/>
      <c r="E2504" s="104"/>
      <c r="F2504" s="31"/>
      <c r="G2504" s="31"/>
      <c r="H2504" s="33"/>
      <c r="I2504" s="16"/>
      <c r="J2504" s="34"/>
      <c r="K2504" s="34"/>
      <c r="L2504" s="35"/>
      <c r="M2504" s="36"/>
      <c r="N2504" s="37"/>
      <c r="O2504" s="37"/>
      <c r="P2504" s="37"/>
      <c r="Q2504" s="38"/>
      <c r="R2504" s="38"/>
      <c r="S2504" s="37"/>
      <c r="T2504" s="39"/>
      <c r="U2504" s="39"/>
      <c r="V2504" s="40"/>
      <c r="X2504" t="str">
        <f>IF(('1 - Cover page'!$B$9-M2504)&lt;6,"&lt;=5 Days","&gt;5 Days")</f>
        <v>&lt;=5 Days</v>
      </c>
      <c r="Y2504" t="str">
        <f>IF(('1 - Cover page'!$B$9-M2504)=0,"0", IF(('1 - Cover page'!$B$9-M2504)= 1,"1", IF(('1 - Cover page'!$B$9-M2504)= 2,"2", IF(('1 - Cover page'!$B$9-M2504)= 3,"3", IF(('1 - Cover page'!$B$9-M2504)= 4,"4", IF(('1 - Cover page'!$B$9-M2504)= 5,"5", IF(('1 - Cover page'!$B$9-M2504)= 6,"6", IF(('1 - Cover page'!$B$9-M2504)= 7,"7", IF(('1 - Cover page'!$B$9-M2504)= 8,"8", IF(('1 - Cover page'!$B$9-M2504)= 9,"9", IF(('1 - Cover page'!$B$9-M2504)= 10,"10", IF(('1 - Cover page'!$B$9-M2504)= 11,"11", IF(('1 - Cover page'!$B$9-M2504)= 12,"12", IF(('1 - Cover page'!$B$9-M2504)= 13,"13", IF(('1 - Cover page'!$B$9-M2504)= 14,"14", IF(('1 - Cover page'!$B$9-M2504)= 15,"15",  ""))))))))))))))))</f>
        <v>0</v>
      </c>
      <c r="Z2504" t="str">
        <f>IF(('1 - Cover page'!$B$9-I2504)=0,"0", IF(('1 - Cover page'!$B$9-I2504)= 1,"1", IF(('1 - Cover page'!$B$9-I2504)= 2,"2", IF(('1 - Cover page'!$B$9-I2504)= 3,"3", IF(('1 - Cover page'!$B$9-I2504)= 4,"4", IF(('1 - Cover page'!$B$9-I2504)= 5,"5", IF(('1 - Cover page'!$B$9-I2504)= 6,"6", IF(('1 - Cover page'!$B$9-I2504)= 7,"7", IF(('1 - Cover page'!$B$9-I2504)= 8,"8", IF(('1 - Cover page'!$B$9-I2504)= 9,"9", IF(('1 - Cover page'!$B$9-I2504)= 10,"10", IF(('1 - Cover page'!$B$9-I2504)= 11,"11", IF(('1 - Cover page'!$B$9-I2504)= 12,"12", IF(('1 - Cover page'!$B$9-I2504)= 13,"13", IF(('1 - Cover page'!$B$9-I2504)= 14,"14", IF(('1 - Cover page'!$B$9-I2504)= 15,"15",  ""))))))))))))))))</f>
        <v>0</v>
      </c>
      <c r="AA2504" t="e">
        <f>VLOOKUP(E2504,'Age group'!$A$2:$B$7,2,TRUE)</f>
        <v>#N/A</v>
      </c>
    </row>
    <row r="2505" spans="1:27" ht="12.75" x14ac:dyDescent="0.2">
      <c r="A2505" s="30">
        <v>2502</v>
      </c>
      <c r="B2505" s="31"/>
      <c r="C2505" s="31"/>
      <c r="D2505" s="32"/>
      <c r="E2505" s="104"/>
      <c r="F2505" s="31"/>
      <c r="G2505" s="31"/>
      <c r="H2505" s="33"/>
      <c r="I2505" s="16"/>
      <c r="J2505" s="34"/>
      <c r="K2505" s="34"/>
      <c r="L2505" s="35"/>
      <c r="M2505" s="36"/>
      <c r="N2505" s="37"/>
      <c r="O2505" s="37"/>
      <c r="P2505" s="37"/>
      <c r="Q2505" s="38"/>
      <c r="R2505" s="38"/>
      <c r="S2505" s="37"/>
      <c r="T2505" s="39"/>
      <c r="U2505" s="39"/>
      <c r="V2505" s="40"/>
      <c r="X2505" t="str">
        <f>IF(('1 - Cover page'!$B$9-M2505)&lt;6,"&lt;=5 Days","&gt;5 Days")</f>
        <v>&lt;=5 Days</v>
      </c>
      <c r="Y2505" t="str">
        <f>IF(('1 - Cover page'!$B$9-M2505)=0,"0", IF(('1 - Cover page'!$B$9-M2505)= 1,"1", IF(('1 - Cover page'!$B$9-M2505)= 2,"2", IF(('1 - Cover page'!$B$9-M2505)= 3,"3", IF(('1 - Cover page'!$B$9-M2505)= 4,"4", IF(('1 - Cover page'!$B$9-M2505)= 5,"5", IF(('1 - Cover page'!$B$9-M2505)= 6,"6", IF(('1 - Cover page'!$B$9-M2505)= 7,"7", IF(('1 - Cover page'!$B$9-M2505)= 8,"8", IF(('1 - Cover page'!$B$9-M2505)= 9,"9", IF(('1 - Cover page'!$B$9-M2505)= 10,"10", IF(('1 - Cover page'!$B$9-M2505)= 11,"11", IF(('1 - Cover page'!$B$9-M2505)= 12,"12", IF(('1 - Cover page'!$B$9-M2505)= 13,"13", IF(('1 - Cover page'!$B$9-M2505)= 14,"14", IF(('1 - Cover page'!$B$9-M2505)= 15,"15",  ""))))))))))))))))</f>
        <v>0</v>
      </c>
      <c r="Z2505" t="str">
        <f>IF(('1 - Cover page'!$B$9-I2505)=0,"0", IF(('1 - Cover page'!$B$9-I2505)= 1,"1", IF(('1 - Cover page'!$B$9-I2505)= 2,"2", IF(('1 - Cover page'!$B$9-I2505)= 3,"3", IF(('1 - Cover page'!$B$9-I2505)= 4,"4", IF(('1 - Cover page'!$B$9-I2505)= 5,"5", IF(('1 - Cover page'!$B$9-I2505)= 6,"6", IF(('1 - Cover page'!$B$9-I2505)= 7,"7", IF(('1 - Cover page'!$B$9-I2505)= 8,"8", IF(('1 - Cover page'!$B$9-I2505)= 9,"9", IF(('1 - Cover page'!$B$9-I2505)= 10,"10", IF(('1 - Cover page'!$B$9-I2505)= 11,"11", IF(('1 - Cover page'!$B$9-I2505)= 12,"12", IF(('1 - Cover page'!$B$9-I2505)= 13,"13", IF(('1 - Cover page'!$B$9-I2505)= 14,"14", IF(('1 - Cover page'!$B$9-I2505)= 15,"15",  ""))))))))))))))))</f>
        <v>0</v>
      </c>
      <c r="AA2505" t="e">
        <f>VLOOKUP(E2505,'Age group'!$A$2:$B$7,2,TRUE)</f>
        <v>#N/A</v>
      </c>
    </row>
    <row r="2506" spans="1:27" ht="12.75" x14ac:dyDescent="0.2">
      <c r="A2506" s="30">
        <v>2503</v>
      </c>
      <c r="B2506" s="31"/>
      <c r="C2506" s="31"/>
      <c r="D2506" s="32"/>
      <c r="E2506" s="104"/>
      <c r="F2506" s="31"/>
      <c r="G2506" s="31"/>
      <c r="H2506" s="33"/>
      <c r="I2506" s="16"/>
      <c r="J2506" s="34"/>
      <c r="K2506" s="34"/>
      <c r="L2506" s="35"/>
      <c r="M2506" s="36"/>
      <c r="N2506" s="37"/>
      <c r="O2506" s="37"/>
      <c r="P2506" s="37"/>
      <c r="Q2506" s="38"/>
      <c r="R2506" s="38"/>
      <c r="S2506" s="37"/>
      <c r="T2506" s="39"/>
      <c r="U2506" s="39"/>
      <c r="V2506" s="40"/>
      <c r="X2506" t="str">
        <f>IF(('1 - Cover page'!$B$9-M2506)&lt;6,"&lt;=5 Days","&gt;5 Days")</f>
        <v>&lt;=5 Days</v>
      </c>
      <c r="Y2506" t="str">
        <f>IF(('1 - Cover page'!$B$9-M2506)=0,"0", IF(('1 - Cover page'!$B$9-M2506)= 1,"1", IF(('1 - Cover page'!$B$9-M2506)= 2,"2", IF(('1 - Cover page'!$B$9-M2506)= 3,"3", IF(('1 - Cover page'!$B$9-M2506)= 4,"4", IF(('1 - Cover page'!$B$9-M2506)= 5,"5", IF(('1 - Cover page'!$B$9-M2506)= 6,"6", IF(('1 - Cover page'!$B$9-M2506)= 7,"7", IF(('1 - Cover page'!$B$9-M2506)= 8,"8", IF(('1 - Cover page'!$B$9-M2506)= 9,"9", IF(('1 - Cover page'!$B$9-M2506)= 10,"10", IF(('1 - Cover page'!$B$9-M2506)= 11,"11", IF(('1 - Cover page'!$B$9-M2506)= 12,"12", IF(('1 - Cover page'!$B$9-M2506)= 13,"13", IF(('1 - Cover page'!$B$9-M2506)= 14,"14", IF(('1 - Cover page'!$B$9-M2506)= 15,"15",  ""))))))))))))))))</f>
        <v>0</v>
      </c>
      <c r="Z2506" t="str">
        <f>IF(('1 - Cover page'!$B$9-I2506)=0,"0", IF(('1 - Cover page'!$B$9-I2506)= 1,"1", IF(('1 - Cover page'!$B$9-I2506)= 2,"2", IF(('1 - Cover page'!$B$9-I2506)= 3,"3", IF(('1 - Cover page'!$B$9-I2506)= 4,"4", IF(('1 - Cover page'!$B$9-I2506)= 5,"5", IF(('1 - Cover page'!$B$9-I2506)= 6,"6", IF(('1 - Cover page'!$B$9-I2506)= 7,"7", IF(('1 - Cover page'!$B$9-I2506)= 8,"8", IF(('1 - Cover page'!$B$9-I2506)= 9,"9", IF(('1 - Cover page'!$B$9-I2506)= 10,"10", IF(('1 - Cover page'!$B$9-I2506)= 11,"11", IF(('1 - Cover page'!$B$9-I2506)= 12,"12", IF(('1 - Cover page'!$B$9-I2506)= 13,"13", IF(('1 - Cover page'!$B$9-I2506)= 14,"14", IF(('1 - Cover page'!$B$9-I2506)= 15,"15",  ""))))))))))))))))</f>
        <v>0</v>
      </c>
      <c r="AA2506" t="e">
        <f>VLOOKUP(E2506,'Age group'!$A$2:$B$7,2,TRUE)</f>
        <v>#N/A</v>
      </c>
    </row>
    <row r="2507" spans="1:27" ht="12.75" x14ac:dyDescent="0.2">
      <c r="A2507" s="30">
        <v>2504</v>
      </c>
      <c r="B2507" s="31"/>
      <c r="C2507" s="31"/>
      <c r="D2507" s="32"/>
      <c r="E2507" s="104"/>
      <c r="F2507" s="31"/>
      <c r="G2507" s="31"/>
      <c r="H2507" s="33"/>
      <c r="I2507" s="16"/>
      <c r="J2507" s="34"/>
      <c r="K2507" s="34"/>
      <c r="L2507" s="35"/>
      <c r="M2507" s="36"/>
      <c r="N2507" s="37"/>
      <c r="O2507" s="37"/>
      <c r="P2507" s="37"/>
      <c r="Q2507" s="38"/>
      <c r="R2507" s="38"/>
      <c r="S2507" s="37"/>
      <c r="T2507" s="39"/>
      <c r="U2507" s="39"/>
      <c r="V2507" s="40"/>
      <c r="X2507" t="str">
        <f>IF(('1 - Cover page'!$B$9-M2507)&lt;6,"&lt;=5 Days","&gt;5 Days")</f>
        <v>&lt;=5 Days</v>
      </c>
      <c r="Y2507" t="str">
        <f>IF(('1 - Cover page'!$B$9-M2507)=0,"0", IF(('1 - Cover page'!$B$9-M2507)= 1,"1", IF(('1 - Cover page'!$B$9-M2507)= 2,"2", IF(('1 - Cover page'!$B$9-M2507)= 3,"3", IF(('1 - Cover page'!$B$9-M2507)= 4,"4", IF(('1 - Cover page'!$B$9-M2507)= 5,"5", IF(('1 - Cover page'!$B$9-M2507)= 6,"6", IF(('1 - Cover page'!$B$9-M2507)= 7,"7", IF(('1 - Cover page'!$B$9-M2507)= 8,"8", IF(('1 - Cover page'!$B$9-M2507)= 9,"9", IF(('1 - Cover page'!$B$9-M2507)= 10,"10", IF(('1 - Cover page'!$B$9-M2507)= 11,"11", IF(('1 - Cover page'!$B$9-M2507)= 12,"12", IF(('1 - Cover page'!$B$9-M2507)= 13,"13", IF(('1 - Cover page'!$B$9-M2507)= 14,"14", IF(('1 - Cover page'!$B$9-M2507)= 15,"15",  ""))))))))))))))))</f>
        <v>0</v>
      </c>
      <c r="Z2507" t="str">
        <f>IF(('1 - Cover page'!$B$9-I2507)=0,"0", IF(('1 - Cover page'!$B$9-I2507)= 1,"1", IF(('1 - Cover page'!$B$9-I2507)= 2,"2", IF(('1 - Cover page'!$B$9-I2507)= 3,"3", IF(('1 - Cover page'!$B$9-I2507)= 4,"4", IF(('1 - Cover page'!$B$9-I2507)= 5,"5", IF(('1 - Cover page'!$B$9-I2507)= 6,"6", IF(('1 - Cover page'!$B$9-I2507)= 7,"7", IF(('1 - Cover page'!$B$9-I2507)= 8,"8", IF(('1 - Cover page'!$B$9-I2507)= 9,"9", IF(('1 - Cover page'!$B$9-I2507)= 10,"10", IF(('1 - Cover page'!$B$9-I2507)= 11,"11", IF(('1 - Cover page'!$B$9-I2507)= 12,"12", IF(('1 - Cover page'!$B$9-I2507)= 13,"13", IF(('1 - Cover page'!$B$9-I2507)= 14,"14", IF(('1 - Cover page'!$B$9-I2507)= 15,"15",  ""))))))))))))))))</f>
        <v>0</v>
      </c>
      <c r="AA2507" t="e">
        <f>VLOOKUP(E2507,'Age group'!$A$2:$B$7,2,TRUE)</f>
        <v>#N/A</v>
      </c>
    </row>
    <row r="2508" spans="1:27" ht="12.75" x14ac:dyDescent="0.2">
      <c r="A2508" s="30">
        <v>2505</v>
      </c>
      <c r="B2508" s="31"/>
      <c r="C2508" s="31"/>
      <c r="D2508" s="32"/>
      <c r="E2508" s="104"/>
      <c r="F2508" s="31"/>
      <c r="G2508" s="31"/>
      <c r="H2508" s="33"/>
      <c r="I2508" s="16"/>
      <c r="J2508" s="34"/>
      <c r="K2508" s="34"/>
      <c r="L2508" s="35"/>
      <c r="M2508" s="36"/>
      <c r="N2508" s="37"/>
      <c r="O2508" s="37"/>
      <c r="P2508" s="37"/>
      <c r="Q2508" s="38"/>
      <c r="R2508" s="38"/>
      <c r="S2508" s="37"/>
      <c r="T2508" s="39"/>
      <c r="U2508" s="39"/>
      <c r="V2508" s="40"/>
      <c r="X2508" t="str">
        <f>IF(('1 - Cover page'!$B$9-M2508)&lt;6,"&lt;=5 Days","&gt;5 Days")</f>
        <v>&lt;=5 Days</v>
      </c>
      <c r="Y2508" t="str">
        <f>IF(('1 - Cover page'!$B$9-M2508)=0,"0", IF(('1 - Cover page'!$B$9-M2508)= 1,"1", IF(('1 - Cover page'!$B$9-M2508)= 2,"2", IF(('1 - Cover page'!$B$9-M2508)= 3,"3", IF(('1 - Cover page'!$B$9-M2508)= 4,"4", IF(('1 - Cover page'!$B$9-M2508)= 5,"5", IF(('1 - Cover page'!$B$9-M2508)= 6,"6", IF(('1 - Cover page'!$B$9-M2508)= 7,"7", IF(('1 - Cover page'!$B$9-M2508)= 8,"8", IF(('1 - Cover page'!$B$9-M2508)= 9,"9", IF(('1 - Cover page'!$B$9-M2508)= 10,"10", IF(('1 - Cover page'!$B$9-M2508)= 11,"11", IF(('1 - Cover page'!$B$9-M2508)= 12,"12", IF(('1 - Cover page'!$B$9-M2508)= 13,"13", IF(('1 - Cover page'!$B$9-M2508)= 14,"14", IF(('1 - Cover page'!$B$9-M2508)= 15,"15",  ""))))))))))))))))</f>
        <v>0</v>
      </c>
      <c r="Z2508" t="str">
        <f>IF(('1 - Cover page'!$B$9-I2508)=0,"0", IF(('1 - Cover page'!$B$9-I2508)= 1,"1", IF(('1 - Cover page'!$B$9-I2508)= 2,"2", IF(('1 - Cover page'!$B$9-I2508)= 3,"3", IF(('1 - Cover page'!$B$9-I2508)= 4,"4", IF(('1 - Cover page'!$B$9-I2508)= 5,"5", IF(('1 - Cover page'!$B$9-I2508)= 6,"6", IF(('1 - Cover page'!$B$9-I2508)= 7,"7", IF(('1 - Cover page'!$B$9-I2508)= 8,"8", IF(('1 - Cover page'!$B$9-I2508)= 9,"9", IF(('1 - Cover page'!$B$9-I2508)= 10,"10", IF(('1 - Cover page'!$B$9-I2508)= 11,"11", IF(('1 - Cover page'!$B$9-I2508)= 12,"12", IF(('1 - Cover page'!$B$9-I2508)= 13,"13", IF(('1 - Cover page'!$B$9-I2508)= 14,"14", IF(('1 - Cover page'!$B$9-I2508)= 15,"15",  ""))))))))))))))))</f>
        <v>0</v>
      </c>
      <c r="AA2508" t="e">
        <f>VLOOKUP(E2508,'Age group'!$A$2:$B$7,2,TRUE)</f>
        <v>#N/A</v>
      </c>
    </row>
    <row r="2509" spans="1:27" ht="12.75" x14ac:dyDescent="0.2">
      <c r="A2509" s="30">
        <v>2506</v>
      </c>
      <c r="B2509" s="31"/>
      <c r="C2509" s="31"/>
      <c r="D2509" s="32"/>
      <c r="E2509" s="104"/>
      <c r="F2509" s="31"/>
      <c r="G2509" s="31"/>
      <c r="H2509" s="33"/>
      <c r="I2509" s="16"/>
      <c r="J2509" s="34"/>
      <c r="K2509" s="34"/>
      <c r="L2509" s="35"/>
      <c r="M2509" s="36"/>
      <c r="N2509" s="37"/>
      <c r="O2509" s="37"/>
      <c r="P2509" s="37"/>
      <c r="Q2509" s="38"/>
      <c r="R2509" s="38"/>
      <c r="S2509" s="37"/>
      <c r="T2509" s="39"/>
      <c r="U2509" s="39"/>
      <c r="V2509" s="40"/>
      <c r="X2509" t="str">
        <f>IF(('1 - Cover page'!$B$9-M2509)&lt;6,"&lt;=5 Days","&gt;5 Days")</f>
        <v>&lt;=5 Days</v>
      </c>
      <c r="Y2509" t="str">
        <f>IF(('1 - Cover page'!$B$9-M2509)=0,"0", IF(('1 - Cover page'!$B$9-M2509)= 1,"1", IF(('1 - Cover page'!$B$9-M2509)= 2,"2", IF(('1 - Cover page'!$B$9-M2509)= 3,"3", IF(('1 - Cover page'!$B$9-M2509)= 4,"4", IF(('1 - Cover page'!$B$9-M2509)= 5,"5", IF(('1 - Cover page'!$B$9-M2509)= 6,"6", IF(('1 - Cover page'!$B$9-M2509)= 7,"7", IF(('1 - Cover page'!$B$9-M2509)= 8,"8", IF(('1 - Cover page'!$B$9-M2509)= 9,"9", IF(('1 - Cover page'!$B$9-M2509)= 10,"10", IF(('1 - Cover page'!$B$9-M2509)= 11,"11", IF(('1 - Cover page'!$B$9-M2509)= 12,"12", IF(('1 - Cover page'!$B$9-M2509)= 13,"13", IF(('1 - Cover page'!$B$9-M2509)= 14,"14", IF(('1 - Cover page'!$B$9-M2509)= 15,"15",  ""))))))))))))))))</f>
        <v>0</v>
      </c>
      <c r="Z2509" t="str">
        <f>IF(('1 - Cover page'!$B$9-I2509)=0,"0", IF(('1 - Cover page'!$B$9-I2509)= 1,"1", IF(('1 - Cover page'!$B$9-I2509)= 2,"2", IF(('1 - Cover page'!$B$9-I2509)= 3,"3", IF(('1 - Cover page'!$B$9-I2509)= 4,"4", IF(('1 - Cover page'!$B$9-I2509)= 5,"5", IF(('1 - Cover page'!$B$9-I2509)= 6,"6", IF(('1 - Cover page'!$B$9-I2509)= 7,"7", IF(('1 - Cover page'!$B$9-I2509)= 8,"8", IF(('1 - Cover page'!$B$9-I2509)= 9,"9", IF(('1 - Cover page'!$B$9-I2509)= 10,"10", IF(('1 - Cover page'!$B$9-I2509)= 11,"11", IF(('1 - Cover page'!$B$9-I2509)= 12,"12", IF(('1 - Cover page'!$B$9-I2509)= 13,"13", IF(('1 - Cover page'!$B$9-I2509)= 14,"14", IF(('1 - Cover page'!$B$9-I2509)= 15,"15",  ""))))))))))))))))</f>
        <v>0</v>
      </c>
      <c r="AA2509" t="e">
        <f>VLOOKUP(E2509,'Age group'!$A$2:$B$7,2,TRUE)</f>
        <v>#N/A</v>
      </c>
    </row>
    <row r="2510" spans="1:27" ht="12.75" x14ac:dyDescent="0.2">
      <c r="A2510" s="30">
        <v>2507</v>
      </c>
      <c r="B2510" s="31"/>
      <c r="C2510" s="31"/>
      <c r="D2510" s="32"/>
      <c r="E2510" s="104"/>
      <c r="F2510" s="31"/>
      <c r="G2510" s="31"/>
      <c r="H2510" s="33"/>
      <c r="I2510" s="16"/>
      <c r="J2510" s="34"/>
      <c r="K2510" s="34"/>
      <c r="L2510" s="35"/>
      <c r="M2510" s="36"/>
      <c r="N2510" s="37"/>
      <c r="O2510" s="37"/>
      <c r="P2510" s="37"/>
      <c r="Q2510" s="38"/>
      <c r="R2510" s="38"/>
      <c r="S2510" s="37"/>
      <c r="T2510" s="39"/>
      <c r="U2510" s="39"/>
      <c r="V2510" s="40"/>
      <c r="X2510" t="str">
        <f>IF(('1 - Cover page'!$B$9-M2510)&lt;6,"&lt;=5 Days","&gt;5 Days")</f>
        <v>&lt;=5 Days</v>
      </c>
      <c r="Y2510" t="str">
        <f>IF(('1 - Cover page'!$B$9-M2510)=0,"0", IF(('1 - Cover page'!$B$9-M2510)= 1,"1", IF(('1 - Cover page'!$B$9-M2510)= 2,"2", IF(('1 - Cover page'!$B$9-M2510)= 3,"3", IF(('1 - Cover page'!$B$9-M2510)= 4,"4", IF(('1 - Cover page'!$B$9-M2510)= 5,"5", IF(('1 - Cover page'!$B$9-M2510)= 6,"6", IF(('1 - Cover page'!$B$9-M2510)= 7,"7", IF(('1 - Cover page'!$B$9-M2510)= 8,"8", IF(('1 - Cover page'!$B$9-M2510)= 9,"9", IF(('1 - Cover page'!$B$9-M2510)= 10,"10", IF(('1 - Cover page'!$B$9-M2510)= 11,"11", IF(('1 - Cover page'!$B$9-M2510)= 12,"12", IF(('1 - Cover page'!$B$9-M2510)= 13,"13", IF(('1 - Cover page'!$B$9-M2510)= 14,"14", IF(('1 - Cover page'!$B$9-M2510)= 15,"15",  ""))))))))))))))))</f>
        <v>0</v>
      </c>
      <c r="Z2510" t="str">
        <f>IF(('1 - Cover page'!$B$9-I2510)=0,"0", IF(('1 - Cover page'!$B$9-I2510)= 1,"1", IF(('1 - Cover page'!$B$9-I2510)= 2,"2", IF(('1 - Cover page'!$B$9-I2510)= 3,"3", IF(('1 - Cover page'!$B$9-I2510)= 4,"4", IF(('1 - Cover page'!$B$9-I2510)= 5,"5", IF(('1 - Cover page'!$B$9-I2510)= 6,"6", IF(('1 - Cover page'!$B$9-I2510)= 7,"7", IF(('1 - Cover page'!$B$9-I2510)= 8,"8", IF(('1 - Cover page'!$B$9-I2510)= 9,"9", IF(('1 - Cover page'!$B$9-I2510)= 10,"10", IF(('1 - Cover page'!$B$9-I2510)= 11,"11", IF(('1 - Cover page'!$B$9-I2510)= 12,"12", IF(('1 - Cover page'!$B$9-I2510)= 13,"13", IF(('1 - Cover page'!$B$9-I2510)= 14,"14", IF(('1 - Cover page'!$B$9-I2510)= 15,"15",  ""))))))))))))))))</f>
        <v>0</v>
      </c>
      <c r="AA2510" t="e">
        <f>VLOOKUP(E2510,'Age group'!$A$2:$B$7,2,TRUE)</f>
        <v>#N/A</v>
      </c>
    </row>
    <row r="2511" spans="1:27" ht="12.75" x14ac:dyDescent="0.2">
      <c r="A2511" s="30">
        <v>2508</v>
      </c>
      <c r="B2511" s="31"/>
      <c r="C2511" s="31"/>
      <c r="D2511" s="32"/>
      <c r="E2511" s="104"/>
      <c r="F2511" s="31"/>
      <c r="G2511" s="31"/>
      <c r="H2511" s="33"/>
      <c r="I2511" s="16"/>
      <c r="J2511" s="34"/>
      <c r="K2511" s="34"/>
      <c r="L2511" s="35"/>
      <c r="M2511" s="36"/>
      <c r="N2511" s="37"/>
      <c r="O2511" s="37"/>
      <c r="P2511" s="37"/>
      <c r="Q2511" s="38"/>
      <c r="R2511" s="38"/>
      <c r="S2511" s="37"/>
      <c r="T2511" s="39"/>
      <c r="U2511" s="39"/>
      <c r="V2511" s="40"/>
      <c r="X2511" t="str">
        <f>IF(('1 - Cover page'!$B$9-M2511)&lt;6,"&lt;=5 Days","&gt;5 Days")</f>
        <v>&lt;=5 Days</v>
      </c>
      <c r="Y2511" t="str">
        <f>IF(('1 - Cover page'!$B$9-M2511)=0,"0", IF(('1 - Cover page'!$B$9-M2511)= 1,"1", IF(('1 - Cover page'!$B$9-M2511)= 2,"2", IF(('1 - Cover page'!$B$9-M2511)= 3,"3", IF(('1 - Cover page'!$B$9-M2511)= 4,"4", IF(('1 - Cover page'!$B$9-M2511)= 5,"5", IF(('1 - Cover page'!$B$9-M2511)= 6,"6", IF(('1 - Cover page'!$B$9-M2511)= 7,"7", IF(('1 - Cover page'!$B$9-M2511)= 8,"8", IF(('1 - Cover page'!$B$9-M2511)= 9,"9", IF(('1 - Cover page'!$B$9-M2511)= 10,"10", IF(('1 - Cover page'!$B$9-M2511)= 11,"11", IF(('1 - Cover page'!$B$9-M2511)= 12,"12", IF(('1 - Cover page'!$B$9-M2511)= 13,"13", IF(('1 - Cover page'!$B$9-M2511)= 14,"14", IF(('1 - Cover page'!$B$9-M2511)= 15,"15",  ""))))))))))))))))</f>
        <v>0</v>
      </c>
      <c r="Z2511" t="str">
        <f>IF(('1 - Cover page'!$B$9-I2511)=0,"0", IF(('1 - Cover page'!$B$9-I2511)= 1,"1", IF(('1 - Cover page'!$B$9-I2511)= 2,"2", IF(('1 - Cover page'!$B$9-I2511)= 3,"3", IF(('1 - Cover page'!$B$9-I2511)= 4,"4", IF(('1 - Cover page'!$B$9-I2511)= 5,"5", IF(('1 - Cover page'!$B$9-I2511)= 6,"6", IF(('1 - Cover page'!$B$9-I2511)= 7,"7", IF(('1 - Cover page'!$B$9-I2511)= 8,"8", IF(('1 - Cover page'!$B$9-I2511)= 9,"9", IF(('1 - Cover page'!$B$9-I2511)= 10,"10", IF(('1 - Cover page'!$B$9-I2511)= 11,"11", IF(('1 - Cover page'!$B$9-I2511)= 12,"12", IF(('1 - Cover page'!$B$9-I2511)= 13,"13", IF(('1 - Cover page'!$B$9-I2511)= 14,"14", IF(('1 - Cover page'!$B$9-I2511)= 15,"15",  ""))))))))))))))))</f>
        <v>0</v>
      </c>
      <c r="AA2511" t="e">
        <f>VLOOKUP(E2511,'Age group'!$A$2:$B$7,2,TRUE)</f>
        <v>#N/A</v>
      </c>
    </row>
    <row r="2512" spans="1:27" ht="12.75" x14ac:dyDescent="0.2">
      <c r="A2512" s="30">
        <v>2509</v>
      </c>
      <c r="B2512" s="31"/>
      <c r="C2512" s="31"/>
      <c r="D2512" s="32"/>
      <c r="E2512" s="104"/>
      <c r="F2512" s="31"/>
      <c r="G2512" s="31"/>
      <c r="H2512" s="33"/>
      <c r="I2512" s="16"/>
      <c r="J2512" s="34"/>
      <c r="K2512" s="34"/>
      <c r="L2512" s="35"/>
      <c r="M2512" s="36"/>
      <c r="N2512" s="37"/>
      <c r="O2512" s="37"/>
      <c r="P2512" s="37"/>
      <c r="Q2512" s="38"/>
      <c r="R2512" s="38"/>
      <c r="S2512" s="37"/>
      <c r="T2512" s="39"/>
      <c r="U2512" s="39"/>
      <c r="V2512" s="40"/>
      <c r="X2512" t="str">
        <f>IF(('1 - Cover page'!$B$9-M2512)&lt;6,"&lt;=5 Days","&gt;5 Days")</f>
        <v>&lt;=5 Days</v>
      </c>
      <c r="Y2512" t="str">
        <f>IF(('1 - Cover page'!$B$9-M2512)=0,"0", IF(('1 - Cover page'!$B$9-M2512)= 1,"1", IF(('1 - Cover page'!$B$9-M2512)= 2,"2", IF(('1 - Cover page'!$B$9-M2512)= 3,"3", IF(('1 - Cover page'!$B$9-M2512)= 4,"4", IF(('1 - Cover page'!$B$9-M2512)= 5,"5", IF(('1 - Cover page'!$B$9-M2512)= 6,"6", IF(('1 - Cover page'!$B$9-M2512)= 7,"7", IF(('1 - Cover page'!$B$9-M2512)= 8,"8", IF(('1 - Cover page'!$B$9-M2512)= 9,"9", IF(('1 - Cover page'!$B$9-M2512)= 10,"10", IF(('1 - Cover page'!$B$9-M2512)= 11,"11", IF(('1 - Cover page'!$B$9-M2512)= 12,"12", IF(('1 - Cover page'!$B$9-M2512)= 13,"13", IF(('1 - Cover page'!$B$9-M2512)= 14,"14", IF(('1 - Cover page'!$B$9-M2512)= 15,"15",  ""))))))))))))))))</f>
        <v>0</v>
      </c>
      <c r="Z2512" t="str">
        <f>IF(('1 - Cover page'!$B$9-I2512)=0,"0", IF(('1 - Cover page'!$B$9-I2512)= 1,"1", IF(('1 - Cover page'!$B$9-I2512)= 2,"2", IF(('1 - Cover page'!$B$9-I2512)= 3,"3", IF(('1 - Cover page'!$B$9-I2512)= 4,"4", IF(('1 - Cover page'!$B$9-I2512)= 5,"5", IF(('1 - Cover page'!$B$9-I2512)= 6,"6", IF(('1 - Cover page'!$B$9-I2512)= 7,"7", IF(('1 - Cover page'!$B$9-I2512)= 8,"8", IF(('1 - Cover page'!$B$9-I2512)= 9,"9", IF(('1 - Cover page'!$B$9-I2512)= 10,"10", IF(('1 - Cover page'!$B$9-I2512)= 11,"11", IF(('1 - Cover page'!$B$9-I2512)= 12,"12", IF(('1 - Cover page'!$B$9-I2512)= 13,"13", IF(('1 - Cover page'!$B$9-I2512)= 14,"14", IF(('1 - Cover page'!$B$9-I2512)= 15,"15",  ""))))))))))))))))</f>
        <v>0</v>
      </c>
      <c r="AA2512" t="e">
        <f>VLOOKUP(E2512,'Age group'!$A$2:$B$7,2,TRUE)</f>
        <v>#N/A</v>
      </c>
    </row>
    <row r="2513" spans="1:27" ht="12.75" x14ac:dyDescent="0.2">
      <c r="A2513" s="30">
        <v>2510</v>
      </c>
      <c r="B2513" s="31"/>
      <c r="C2513" s="31"/>
      <c r="D2513" s="32"/>
      <c r="E2513" s="104"/>
      <c r="F2513" s="31"/>
      <c r="G2513" s="31"/>
      <c r="H2513" s="33"/>
      <c r="I2513" s="16"/>
      <c r="J2513" s="34"/>
      <c r="K2513" s="34"/>
      <c r="L2513" s="35"/>
      <c r="M2513" s="36"/>
      <c r="N2513" s="37"/>
      <c r="O2513" s="37"/>
      <c r="P2513" s="37"/>
      <c r="Q2513" s="38"/>
      <c r="R2513" s="38"/>
      <c r="S2513" s="37"/>
      <c r="T2513" s="39"/>
      <c r="U2513" s="39"/>
      <c r="V2513" s="40"/>
      <c r="X2513" t="str">
        <f>IF(('1 - Cover page'!$B$9-M2513)&lt;6,"&lt;=5 Days","&gt;5 Days")</f>
        <v>&lt;=5 Days</v>
      </c>
      <c r="Y2513" t="str">
        <f>IF(('1 - Cover page'!$B$9-M2513)=0,"0", IF(('1 - Cover page'!$B$9-M2513)= 1,"1", IF(('1 - Cover page'!$B$9-M2513)= 2,"2", IF(('1 - Cover page'!$B$9-M2513)= 3,"3", IF(('1 - Cover page'!$B$9-M2513)= 4,"4", IF(('1 - Cover page'!$B$9-M2513)= 5,"5", IF(('1 - Cover page'!$B$9-M2513)= 6,"6", IF(('1 - Cover page'!$B$9-M2513)= 7,"7", IF(('1 - Cover page'!$B$9-M2513)= 8,"8", IF(('1 - Cover page'!$B$9-M2513)= 9,"9", IF(('1 - Cover page'!$B$9-M2513)= 10,"10", IF(('1 - Cover page'!$B$9-M2513)= 11,"11", IF(('1 - Cover page'!$B$9-M2513)= 12,"12", IF(('1 - Cover page'!$B$9-M2513)= 13,"13", IF(('1 - Cover page'!$B$9-M2513)= 14,"14", IF(('1 - Cover page'!$B$9-M2513)= 15,"15",  ""))))))))))))))))</f>
        <v>0</v>
      </c>
      <c r="Z2513" t="str">
        <f>IF(('1 - Cover page'!$B$9-I2513)=0,"0", IF(('1 - Cover page'!$B$9-I2513)= 1,"1", IF(('1 - Cover page'!$B$9-I2513)= 2,"2", IF(('1 - Cover page'!$B$9-I2513)= 3,"3", IF(('1 - Cover page'!$B$9-I2513)= 4,"4", IF(('1 - Cover page'!$B$9-I2513)= 5,"5", IF(('1 - Cover page'!$B$9-I2513)= 6,"6", IF(('1 - Cover page'!$B$9-I2513)= 7,"7", IF(('1 - Cover page'!$B$9-I2513)= 8,"8", IF(('1 - Cover page'!$B$9-I2513)= 9,"9", IF(('1 - Cover page'!$B$9-I2513)= 10,"10", IF(('1 - Cover page'!$B$9-I2513)= 11,"11", IF(('1 - Cover page'!$B$9-I2513)= 12,"12", IF(('1 - Cover page'!$B$9-I2513)= 13,"13", IF(('1 - Cover page'!$B$9-I2513)= 14,"14", IF(('1 - Cover page'!$B$9-I2513)= 15,"15",  ""))))))))))))))))</f>
        <v>0</v>
      </c>
      <c r="AA2513" t="e">
        <f>VLOOKUP(E2513,'Age group'!$A$2:$B$7,2,TRUE)</f>
        <v>#N/A</v>
      </c>
    </row>
    <row r="2514" spans="1:27" ht="12.75" x14ac:dyDescent="0.2">
      <c r="A2514" s="30">
        <v>2511</v>
      </c>
      <c r="B2514" s="31"/>
      <c r="C2514" s="31"/>
      <c r="D2514" s="32"/>
      <c r="E2514" s="104"/>
      <c r="F2514" s="31"/>
      <c r="G2514" s="31"/>
      <c r="H2514" s="33"/>
      <c r="I2514" s="16"/>
      <c r="J2514" s="34"/>
      <c r="K2514" s="34"/>
      <c r="L2514" s="35"/>
      <c r="M2514" s="36"/>
      <c r="N2514" s="37"/>
      <c r="O2514" s="37"/>
      <c r="P2514" s="37"/>
      <c r="Q2514" s="38"/>
      <c r="R2514" s="38"/>
      <c r="S2514" s="37"/>
      <c r="T2514" s="39"/>
      <c r="U2514" s="39"/>
      <c r="V2514" s="40"/>
      <c r="X2514" t="str">
        <f>IF(('1 - Cover page'!$B$9-M2514)&lt;6,"&lt;=5 Days","&gt;5 Days")</f>
        <v>&lt;=5 Days</v>
      </c>
      <c r="Y2514" t="str">
        <f>IF(('1 - Cover page'!$B$9-M2514)=0,"0", IF(('1 - Cover page'!$B$9-M2514)= 1,"1", IF(('1 - Cover page'!$B$9-M2514)= 2,"2", IF(('1 - Cover page'!$B$9-M2514)= 3,"3", IF(('1 - Cover page'!$B$9-M2514)= 4,"4", IF(('1 - Cover page'!$B$9-M2514)= 5,"5", IF(('1 - Cover page'!$B$9-M2514)= 6,"6", IF(('1 - Cover page'!$B$9-M2514)= 7,"7", IF(('1 - Cover page'!$B$9-M2514)= 8,"8", IF(('1 - Cover page'!$B$9-M2514)= 9,"9", IF(('1 - Cover page'!$B$9-M2514)= 10,"10", IF(('1 - Cover page'!$B$9-M2514)= 11,"11", IF(('1 - Cover page'!$B$9-M2514)= 12,"12", IF(('1 - Cover page'!$B$9-M2514)= 13,"13", IF(('1 - Cover page'!$B$9-M2514)= 14,"14", IF(('1 - Cover page'!$B$9-M2514)= 15,"15",  ""))))))))))))))))</f>
        <v>0</v>
      </c>
      <c r="Z2514" t="str">
        <f>IF(('1 - Cover page'!$B$9-I2514)=0,"0", IF(('1 - Cover page'!$B$9-I2514)= 1,"1", IF(('1 - Cover page'!$B$9-I2514)= 2,"2", IF(('1 - Cover page'!$B$9-I2514)= 3,"3", IF(('1 - Cover page'!$B$9-I2514)= 4,"4", IF(('1 - Cover page'!$B$9-I2514)= 5,"5", IF(('1 - Cover page'!$B$9-I2514)= 6,"6", IF(('1 - Cover page'!$B$9-I2514)= 7,"7", IF(('1 - Cover page'!$B$9-I2514)= 8,"8", IF(('1 - Cover page'!$B$9-I2514)= 9,"9", IF(('1 - Cover page'!$B$9-I2514)= 10,"10", IF(('1 - Cover page'!$B$9-I2514)= 11,"11", IF(('1 - Cover page'!$B$9-I2514)= 12,"12", IF(('1 - Cover page'!$B$9-I2514)= 13,"13", IF(('1 - Cover page'!$B$9-I2514)= 14,"14", IF(('1 - Cover page'!$B$9-I2514)= 15,"15",  ""))))))))))))))))</f>
        <v>0</v>
      </c>
      <c r="AA2514" t="e">
        <f>VLOOKUP(E2514,'Age group'!$A$2:$B$7,2,TRUE)</f>
        <v>#N/A</v>
      </c>
    </row>
    <row r="2515" spans="1:27" ht="12.75" x14ac:dyDescent="0.2">
      <c r="A2515" s="30">
        <v>2512</v>
      </c>
      <c r="B2515" s="31"/>
      <c r="C2515" s="31"/>
      <c r="D2515" s="32"/>
      <c r="E2515" s="104"/>
      <c r="F2515" s="31"/>
      <c r="G2515" s="31"/>
      <c r="H2515" s="33"/>
      <c r="I2515" s="16"/>
      <c r="J2515" s="34"/>
      <c r="K2515" s="34"/>
      <c r="L2515" s="35"/>
      <c r="M2515" s="36"/>
      <c r="N2515" s="37"/>
      <c r="O2515" s="37"/>
      <c r="P2515" s="37"/>
      <c r="Q2515" s="38"/>
      <c r="R2515" s="38"/>
      <c r="S2515" s="37"/>
      <c r="T2515" s="39"/>
      <c r="U2515" s="39"/>
      <c r="V2515" s="40"/>
      <c r="X2515" t="str">
        <f>IF(('1 - Cover page'!$B$9-M2515)&lt;6,"&lt;=5 Days","&gt;5 Days")</f>
        <v>&lt;=5 Days</v>
      </c>
      <c r="Y2515" t="str">
        <f>IF(('1 - Cover page'!$B$9-M2515)=0,"0", IF(('1 - Cover page'!$B$9-M2515)= 1,"1", IF(('1 - Cover page'!$B$9-M2515)= 2,"2", IF(('1 - Cover page'!$B$9-M2515)= 3,"3", IF(('1 - Cover page'!$B$9-M2515)= 4,"4", IF(('1 - Cover page'!$B$9-M2515)= 5,"5", IF(('1 - Cover page'!$B$9-M2515)= 6,"6", IF(('1 - Cover page'!$B$9-M2515)= 7,"7", IF(('1 - Cover page'!$B$9-M2515)= 8,"8", IF(('1 - Cover page'!$B$9-M2515)= 9,"9", IF(('1 - Cover page'!$B$9-M2515)= 10,"10", IF(('1 - Cover page'!$B$9-M2515)= 11,"11", IF(('1 - Cover page'!$B$9-M2515)= 12,"12", IF(('1 - Cover page'!$B$9-M2515)= 13,"13", IF(('1 - Cover page'!$B$9-M2515)= 14,"14", IF(('1 - Cover page'!$B$9-M2515)= 15,"15",  ""))))))))))))))))</f>
        <v>0</v>
      </c>
      <c r="Z2515" t="str">
        <f>IF(('1 - Cover page'!$B$9-I2515)=0,"0", IF(('1 - Cover page'!$B$9-I2515)= 1,"1", IF(('1 - Cover page'!$B$9-I2515)= 2,"2", IF(('1 - Cover page'!$B$9-I2515)= 3,"3", IF(('1 - Cover page'!$B$9-I2515)= 4,"4", IF(('1 - Cover page'!$B$9-I2515)= 5,"5", IF(('1 - Cover page'!$B$9-I2515)= 6,"6", IF(('1 - Cover page'!$B$9-I2515)= 7,"7", IF(('1 - Cover page'!$B$9-I2515)= 8,"8", IF(('1 - Cover page'!$B$9-I2515)= 9,"9", IF(('1 - Cover page'!$B$9-I2515)= 10,"10", IF(('1 - Cover page'!$B$9-I2515)= 11,"11", IF(('1 - Cover page'!$B$9-I2515)= 12,"12", IF(('1 - Cover page'!$B$9-I2515)= 13,"13", IF(('1 - Cover page'!$B$9-I2515)= 14,"14", IF(('1 - Cover page'!$B$9-I2515)= 15,"15",  ""))))))))))))))))</f>
        <v>0</v>
      </c>
      <c r="AA2515" t="e">
        <f>VLOOKUP(E2515,'Age group'!$A$2:$B$7,2,TRUE)</f>
        <v>#N/A</v>
      </c>
    </row>
    <row r="2516" spans="1:27" ht="12.75" x14ac:dyDescent="0.2">
      <c r="A2516" s="30">
        <v>2513</v>
      </c>
      <c r="B2516" s="31"/>
      <c r="C2516" s="31"/>
      <c r="D2516" s="32"/>
      <c r="E2516" s="104"/>
      <c r="F2516" s="31"/>
      <c r="G2516" s="31"/>
      <c r="H2516" s="33"/>
      <c r="I2516" s="16"/>
      <c r="J2516" s="34"/>
      <c r="K2516" s="34"/>
      <c r="L2516" s="35"/>
      <c r="M2516" s="36"/>
      <c r="N2516" s="37"/>
      <c r="O2516" s="37"/>
      <c r="P2516" s="37"/>
      <c r="Q2516" s="38"/>
      <c r="R2516" s="38"/>
      <c r="S2516" s="37"/>
      <c r="T2516" s="39"/>
      <c r="U2516" s="39"/>
      <c r="V2516" s="40"/>
      <c r="X2516" t="str">
        <f>IF(('1 - Cover page'!$B$9-M2516)&lt;6,"&lt;=5 Days","&gt;5 Days")</f>
        <v>&lt;=5 Days</v>
      </c>
      <c r="Y2516" t="str">
        <f>IF(('1 - Cover page'!$B$9-M2516)=0,"0", IF(('1 - Cover page'!$B$9-M2516)= 1,"1", IF(('1 - Cover page'!$B$9-M2516)= 2,"2", IF(('1 - Cover page'!$B$9-M2516)= 3,"3", IF(('1 - Cover page'!$B$9-M2516)= 4,"4", IF(('1 - Cover page'!$B$9-M2516)= 5,"5", IF(('1 - Cover page'!$B$9-M2516)= 6,"6", IF(('1 - Cover page'!$B$9-M2516)= 7,"7", IF(('1 - Cover page'!$B$9-M2516)= 8,"8", IF(('1 - Cover page'!$B$9-M2516)= 9,"9", IF(('1 - Cover page'!$B$9-M2516)= 10,"10", IF(('1 - Cover page'!$B$9-M2516)= 11,"11", IF(('1 - Cover page'!$B$9-M2516)= 12,"12", IF(('1 - Cover page'!$B$9-M2516)= 13,"13", IF(('1 - Cover page'!$B$9-M2516)= 14,"14", IF(('1 - Cover page'!$B$9-M2516)= 15,"15",  ""))))))))))))))))</f>
        <v>0</v>
      </c>
      <c r="Z2516" t="str">
        <f>IF(('1 - Cover page'!$B$9-I2516)=0,"0", IF(('1 - Cover page'!$B$9-I2516)= 1,"1", IF(('1 - Cover page'!$B$9-I2516)= 2,"2", IF(('1 - Cover page'!$B$9-I2516)= 3,"3", IF(('1 - Cover page'!$B$9-I2516)= 4,"4", IF(('1 - Cover page'!$B$9-I2516)= 5,"5", IF(('1 - Cover page'!$B$9-I2516)= 6,"6", IF(('1 - Cover page'!$B$9-I2516)= 7,"7", IF(('1 - Cover page'!$B$9-I2516)= 8,"8", IF(('1 - Cover page'!$B$9-I2516)= 9,"9", IF(('1 - Cover page'!$B$9-I2516)= 10,"10", IF(('1 - Cover page'!$B$9-I2516)= 11,"11", IF(('1 - Cover page'!$B$9-I2516)= 12,"12", IF(('1 - Cover page'!$B$9-I2516)= 13,"13", IF(('1 - Cover page'!$B$9-I2516)= 14,"14", IF(('1 - Cover page'!$B$9-I2516)= 15,"15",  ""))))))))))))))))</f>
        <v>0</v>
      </c>
      <c r="AA2516" t="e">
        <f>VLOOKUP(E2516,'Age group'!$A$2:$B$7,2,TRUE)</f>
        <v>#N/A</v>
      </c>
    </row>
    <row r="2517" spans="1:27" ht="12.75" x14ac:dyDescent="0.2">
      <c r="A2517" s="30">
        <v>2514</v>
      </c>
      <c r="B2517" s="31"/>
      <c r="C2517" s="31"/>
      <c r="D2517" s="32"/>
      <c r="E2517" s="104"/>
      <c r="F2517" s="31"/>
      <c r="G2517" s="31"/>
      <c r="H2517" s="33"/>
      <c r="I2517" s="16"/>
      <c r="J2517" s="34"/>
      <c r="K2517" s="34"/>
      <c r="L2517" s="35"/>
      <c r="M2517" s="36"/>
      <c r="N2517" s="37"/>
      <c r="O2517" s="37"/>
      <c r="P2517" s="37"/>
      <c r="Q2517" s="38"/>
      <c r="R2517" s="38"/>
      <c r="S2517" s="37"/>
      <c r="T2517" s="39"/>
      <c r="U2517" s="39"/>
      <c r="V2517" s="40"/>
      <c r="X2517" t="str">
        <f>IF(('1 - Cover page'!$B$9-M2517)&lt;6,"&lt;=5 Days","&gt;5 Days")</f>
        <v>&lt;=5 Days</v>
      </c>
      <c r="Y2517" t="str">
        <f>IF(('1 - Cover page'!$B$9-M2517)=0,"0", IF(('1 - Cover page'!$B$9-M2517)= 1,"1", IF(('1 - Cover page'!$B$9-M2517)= 2,"2", IF(('1 - Cover page'!$B$9-M2517)= 3,"3", IF(('1 - Cover page'!$B$9-M2517)= 4,"4", IF(('1 - Cover page'!$B$9-M2517)= 5,"5", IF(('1 - Cover page'!$B$9-M2517)= 6,"6", IF(('1 - Cover page'!$B$9-M2517)= 7,"7", IF(('1 - Cover page'!$B$9-M2517)= 8,"8", IF(('1 - Cover page'!$B$9-M2517)= 9,"9", IF(('1 - Cover page'!$B$9-M2517)= 10,"10", IF(('1 - Cover page'!$B$9-M2517)= 11,"11", IF(('1 - Cover page'!$B$9-M2517)= 12,"12", IF(('1 - Cover page'!$B$9-M2517)= 13,"13", IF(('1 - Cover page'!$B$9-M2517)= 14,"14", IF(('1 - Cover page'!$B$9-M2517)= 15,"15",  ""))))))))))))))))</f>
        <v>0</v>
      </c>
      <c r="Z2517" t="str">
        <f>IF(('1 - Cover page'!$B$9-I2517)=0,"0", IF(('1 - Cover page'!$B$9-I2517)= 1,"1", IF(('1 - Cover page'!$B$9-I2517)= 2,"2", IF(('1 - Cover page'!$B$9-I2517)= 3,"3", IF(('1 - Cover page'!$B$9-I2517)= 4,"4", IF(('1 - Cover page'!$B$9-I2517)= 5,"5", IF(('1 - Cover page'!$B$9-I2517)= 6,"6", IF(('1 - Cover page'!$B$9-I2517)= 7,"7", IF(('1 - Cover page'!$B$9-I2517)= 8,"8", IF(('1 - Cover page'!$B$9-I2517)= 9,"9", IF(('1 - Cover page'!$B$9-I2517)= 10,"10", IF(('1 - Cover page'!$B$9-I2517)= 11,"11", IF(('1 - Cover page'!$B$9-I2517)= 12,"12", IF(('1 - Cover page'!$B$9-I2517)= 13,"13", IF(('1 - Cover page'!$B$9-I2517)= 14,"14", IF(('1 - Cover page'!$B$9-I2517)= 15,"15",  ""))))))))))))))))</f>
        <v>0</v>
      </c>
      <c r="AA2517" t="e">
        <f>VLOOKUP(E2517,'Age group'!$A$2:$B$7,2,TRUE)</f>
        <v>#N/A</v>
      </c>
    </row>
    <row r="2518" spans="1:27" ht="12.75" x14ac:dyDescent="0.2">
      <c r="A2518" s="30">
        <v>2515</v>
      </c>
      <c r="B2518" s="31"/>
      <c r="C2518" s="31"/>
      <c r="D2518" s="32"/>
      <c r="E2518" s="104"/>
      <c r="F2518" s="31"/>
      <c r="G2518" s="31"/>
      <c r="H2518" s="33"/>
      <c r="I2518" s="16"/>
      <c r="J2518" s="34"/>
      <c r="K2518" s="34"/>
      <c r="L2518" s="35"/>
      <c r="M2518" s="36"/>
      <c r="N2518" s="37"/>
      <c r="O2518" s="37"/>
      <c r="P2518" s="37"/>
      <c r="Q2518" s="38"/>
      <c r="R2518" s="38"/>
      <c r="S2518" s="37"/>
      <c r="T2518" s="39"/>
      <c r="U2518" s="39"/>
      <c r="V2518" s="40"/>
      <c r="X2518" t="str">
        <f>IF(('1 - Cover page'!$B$9-M2518)&lt;6,"&lt;=5 Days","&gt;5 Days")</f>
        <v>&lt;=5 Days</v>
      </c>
      <c r="Y2518" t="str">
        <f>IF(('1 - Cover page'!$B$9-M2518)=0,"0", IF(('1 - Cover page'!$B$9-M2518)= 1,"1", IF(('1 - Cover page'!$B$9-M2518)= 2,"2", IF(('1 - Cover page'!$B$9-M2518)= 3,"3", IF(('1 - Cover page'!$B$9-M2518)= 4,"4", IF(('1 - Cover page'!$B$9-M2518)= 5,"5", IF(('1 - Cover page'!$B$9-M2518)= 6,"6", IF(('1 - Cover page'!$B$9-M2518)= 7,"7", IF(('1 - Cover page'!$B$9-M2518)= 8,"8", IF(('1 - Cover page'!$B$9-M2518)= 9,"9", IF(('1 - Cover page'!$B$9-M2518)= 10,"10", IF(('1 - Cover page'!$B$9-M2518)= 11,"11", IF(('1 - Cover page'!$B$9-M2518)= 12,"12", IF(('1 - Cover page'!$B$9-M2518)= 13,"13", IF(('1 - Cover page'!$B$9-M2518)= 14,"14", IF(('1 - Cover page'!$B$9-M2518)= 15,"15",  ""))))))))))))))))</f>
        <v>0</v>
      </c>
      <c r="Z2518" t="str">
        <f>IF(('1 - Cover page'!$B$9-I2518)=0,"0", IF(('1 - Cover page'!$B$9-I2518)= 1,"1", IF(('1 - Cover page'!$B$9-I2518)= 2,"2", IF(('1 - Cover page'!$B$9-I2518)= 3,"3", IF(('1 - Cover page'!$B$9-I2518)= 4,"4", IF(('1 - Cover page'!$B$9-I2518)= 5,"5", IF(('1 - Cover page'!$B$9-I2518)= 6,"6", IF(('1 - Cover page'!$B$9-I2518)= 7,"7", IF(('1 - Cover page'!$B$9-I2518)= 8,"8", IF(('1 - Cover page'!$B$9-I2518)= 9,"9", IF(('1 - Cover page'!$B$9-I2518)= 10,"10", IF(('1 - Cover page'!$B$9-I2518)= 11,"11", IF(('1 - Cover page'!$B$9-I2518)= 12,"12", IF(('1 - Cover page'!$B$9-I2518)= 13,"13", IF(('1 - Cover page'!$B$9-I2518)= 14,"14", IF(('1 - Cover page'!$B$9-I2518)= 15,"15",  ""))))))))))))))))</f>
        <v>0</v>
      </c>
      <c r="AA2518" t="e">
        <f>VLOOKUP(E2518,'Age group'!$A$2:$B$7,2,TRUE)</f>
        <v>#N/A</v>
      </c>
    </row>
    <row r="2519" spans="1:27" ht="12.75" x14ac:dyDescent="0.2">
      <c r="A2519" s="30">
        <v>2516</v>
      </c>
      <c r="B2519" s="31"/>
      <c r="C2519" s="31"/>
      <c r="D2519" s="32"/>
      <c r="E2519" s="104"/>
      <c r="F2519" s="31"/>
      <c r="G2519" s="31"/>
      <c r="H2519" s="33"/>
      <c r="I2519" s="16"/>
      <c r="J2519" s="34"/>
      <c r="K2519" s="34"/>
      <c r="L2519" s="35"/>
      <c r="M2519" s="36"/>
      <c r="N2519" s="37"/>
      <c r="O2519" s="37"/>
      <c r="P2519" s="37"/>
      <c r="Q2519" s="38"/>
      <c r="R2519" s="38"/>
      <c r="S2519" s="37"/>
      <c r="T2519" s="39"/>
      <c r="U2519" s="39"/>
      <c r="V2519" s="40"/>
      <c r="X2519" t="str">
        <f>IF(('1 - Cover page'!$B$9-M2519)&lt;6,"&lt;=5 Days","&gt;5 Days")</f>
        <v>&lt;=5 Days</v>
      </c>
      <c r="Y2519" t="str">
        <f>IF(('1 - Cover page'!$B$9-M2519)=0,"0", IF(('1 - Cover page'!$B$9-M2519)= 1,"1", IF(('1 - Cover page'!$B$9-M2519)= 2,"2", IF(('1 - Cover page'!$B$9-M2519)= 3,"3", IF(('1 - Cover page'!$B$9-M2519)= 4,"4", IF(('1 - Cover page'!$B$9-M2519)= 5,"5", IF(('1 - Cover page'!$B$9-M2519)= 6,"6", IF(('1 - Cover page'!$B$9-M2519)= 7,"7", IF(('1 - Cover page'!$B$9-M2519)= 8,"8", IF(('1 - Cover page'!$B$9-M2519)= 9,"9", IF(('1 - Cover page'!$B$9-M2519)= 10,"10", IF(('1 - Cover page'!$B$9-M2519)= 11,"11", IF(('1 - Cover page'!$B$9-M2519)= 12,"12", IF(('1 - Cover page'!$B$9-M2519)= 13,"13", IF(('1 - Cover page'!$B$9-M2519)= 14,"14", IF(('1 - Cover page'!$B$9-M2519)= 15,"15",  ""))))))))))))))))</f>
        <v>0</v>
      </c>
      <c r="Z2519" t="str">
        <f>IF(('1 - Cover page'!$B$9-I2519)=0,"0", IF(('1 - Cover page'!$B$9-I2519)= 1,"1", IF(('1 - Cover page'!$B$9-I2519)= 2,"2", IF(('1 - Cover page'!$B$9-I2519)= 3,"3", IF(('1 - Cover page'!$B$9-I2519)= 4,"4", IF(('1 - Cover page'!$B$9-I2519)= 5,"5", IF(('1 - Cover page'!$B$9-I2519)= 6,"6", IF(('1 - Cover page'!$B$9-I2519)= 7,"7", IF(('1 - Cover page'!$B$9-I2519)= 8,"8", IF(('1 - Cover page'!$B$9-I2519)= 9,"9", IF(('1 - Cover page'!$B$9-I2519)= 10,"10", IF(('1 - Cover page'!$B$9-I2519)= 11,"11", IF(('1 - Cover page'!$B$9-I2519)= 12,"12", IF(('1 - Cover page'!$B$9-I2519)= 13,"13", IF(('1 - Cover page'!$B$9-I2519)= 14,"14", IF(('1 - Cover page'!$B$9-I2519)= 15,"15",  ""))))))))))))))))</f>
        <v>0</v>
      </c>
      <c r="AA2519" t="e">
        <f>VLOOKUP(E2519,'Age group'!$A$2:$B$7,2,TRUE)</f>
        <v>#N/A</v>
      </c>
    </row>
    <row r="2520" spans="1:27" ht="12.75" x14ac:dyDescent="0.2">
      <c r="A2520" s="30">
        <v>2517</v>
      </c>
      <c r="B2520" s="31"/>
      <c r="C2520" s="31"/>
      <c r="D2520" s="32"/>
      <c r="E2520" s="104"/>
      <c r="F2520" s="31"/>
      <c r="G2520" s="31"/>
      <c r="H2520" s="33"/>
      <c r="I2520" s="16"/>
      <c r="J2520" s="34"/>
      <c r="K2520" s="34"/>
      <c r="L2520" s="35"/>
      <c r="M2520" s="36"/>
      <c r="N2520" s="37"/>
      <c r="O2520" s="37"/>
      <c r="P2520" s="37"/>
      <c r="Q2520" s="38"/>
      <c r="R2520" s="38"/>
      <c r="S2520" s="37"/>
      <c r="T2520" s="39"/>
      <c r="U2520" s="39"/>
      <c r="V2520" s="40"/>
      <c r="X2520" t="str">
        <f>IF(('1 - Cover page'!$B$9-M2520)&lt;6,"&lt;=5 Days","&gt;5 Days")</f>
        <v>&lt;=5 Days</v>
      </c>
      <c r="Y2520" t="str">
        <f>IF(('1 - Cover page'!$B$9-M2520)=0,"0", IF(('1 - Cover page'!$B$9-M2520)= 1,"1", IF(('1 - Cover page'!$B$9-M2520)= 2,"2", IF(('1 - Cover page'!$B$9-M2520)= 3,"3", IF(('1 - Cover page'!$B$9-M2520)= 4,"4", IF(('1 - Cover page'!$B$9-M2520)= 5,"5", IF(('1 - Cover page'!$B$9-M2520)= 6,"6", IF(('1 - Cover page'!$B$9-M2520)= 7,"7", IF(('1 - Cover page'!$B$9-M2520)= 8,"8", IF(('1 - Cover page'!$B$9-M2520)= 9,"9", IF(('1 - Cover page'!$B$9-M2520)= 10,"10", IF(('1 - Cover page'!$B$9-M2520)= 11,"11", IF(('1 - Cover page'!$B$9-M2520)= 12,"12", IF(('1 - Cover page'!$B$9-M2520)= 13,"13", IF(('1 - Cover page'!$B$9-M2520)= 14,"14", IF(('1 - Cover page'!$B$9-M2520)= 15,"15",  ""))))))))))))))))</f>
        <v>0</v>
      </c>
      <c r="Z2520" t="str">
        <f>IF(('1 - Cover page'!$B$9-I2520)=0,"0", IF(('1 - Cover page'!$B$9-I2520)= 1,"1", IF(('1 - Cover page'!$B$9-I2520)= 2,"2", IF(('1 - Cover page'!$B$9-I2520)= 3,"3", IF(('1 - Cover page'!$B$9-I2520)= 4,"4", IF(('1 - Cover page'!$B$9-I2520)= 5,"5", IF(('1 - Cover page'!$B$9-I2520)= 6,"6", IF(('1 - Cover page'!$B$9-I2520)= 7,"7", IF(('1 - Cover page'!$B$9-I2520)= 8,"8", IF(('1 - Cover page'!$B$9-I2520)= 9,"9", IF(('1 - Cover page'!$B$9-I2520)= 10,"10", IF(('1 - Cover page'!$B$9-I2520)= 11,"11", IF(('1 - Cover page'!$B$9-I2520)= 12,"12", IF(('1 - Cover page'!$B$9-I2520)= 13,"13", IF(('1 - Cover page'!$B$9-I2520)= 14,"14", IF(('1 - Cover page'!$B$9-I2520)= 15,"15",  ""))))))))))))))))</f>
        <v>0</v>
      </c>
      <c r="AA2520" t="e">
        <f>VLOOKUP(E2520,'Age group'!$A$2:$B$7,2,TRUE)</f>
        <v>#N/A</v>
      </c>
    </row>
    <row r="2521" spans="1:27" ht="12.75" x14ac:dyDescent="0.2">
      <c r="A2521" s="30">
        <v>2518</v>
      </c>
      <c r="B2521" s="31"/>
      <c r="C2521" s="31"/>
      <c r="D2521" s="32"/>
      <c r="E2521" s="104"/>
      <c r="F2521" s="31"/>
      <c r="G2521" s="31"/>
      <c r="H2521" s="33"/>
      <c r="I2521" s="16"/>
      <c r="J2521" s="34"/>
      <c r="K2521" s="34"/>
      <c r="L2521" s="35"/>
      <c r="M2521" s="36"/>
      <c r="N2521" s="37"/>
      <c r="O2521" s="37"/>
      <c r="P2521" s="37"/>
      <c r="Q2521" s="38"/>
      <c r="R2521" s="38"/>
      <c r="S2521" s="37"/>
      <c r="T2521" s="39"/>
      <c r="U2521" s="39"/>
      <c r="V2521" s="40"/>
      <c r="X2521" t="str">
        <f>IF(('1 - Cover page'!$B$9-M2521)&lt;6,"&lt;=5 Days","&gt;5 Days")</f>
        <v>&lt;=5 Days</v>
      </c>
      <c r="Y2521" t="str">
        <f>IF(('1 - Cover page'!$B$9-M2521)=0,"0", IF(('1 - Cover page'!$B$9-M2521)= 1,"1", IF(('1 - Cover page'!$B$9-M2521)= 2,"2", IF(('1 - Cover page'!$B$9-M2521)= 3,"3", IF(('1 - Cover page'!$B$9-M2521)= 4,"4", IF(('1 - Cover page'!$B$9-M2521)= 5,"5", IF(('1 - Cover page'!$B$9-M2521)= 6,"6", IF(('1 - Cover page'!$B$9-M2521)= 7,"7", IF(('1 - Cover page'!$B$9-M2521)= 8,"8", IF(('1 - Cover page'!$B$9-M2521)= 9,"9", IF(('1 - Cover page'!$B$9-M2521)= 10,"10", IF(('1 - Cover page'!$B$9-M2521)= 11,"11", IF(('1 - Cover page'!$B$9-M2521)= 12,"12", IF(('1 - Cover page'!$B$9-M2521)= 13,"13", IF(('1 - Cover page'!$B$9-M2521)= 14,"14", IF(('1 - Cover page'!$B$9-M2521)= 15,"15",  ""))))))))))))))))</f>
        <v>0</v>
      </c>
      <c r="Z2521" t="str">
        <f>IF(('1 - Cover page'!$B$9-I2521)=0,"0", IF(('1 - Cover page'!$B$9-I2521)= 1,"1", IF(('1 - Cover page'!$B$9-I2521)= 2,"2", IF(('1 - Cover page'!$B$9-I2521)= 3,"3", IF(('1 - Cover page'!$B$9-I2521)= 4,"4", IF(('1 - Cover page'!$B$9-I2521)= 5,"5", IF(('1 - Cover page'!$B$9-I2521)= 6,"6", IF(('1 - Cover page'!$B$9-I2521)= 7,"7", IF(('1 - Cover page'!$B$9-I2521)= 8,"8", IF(('1 - Cover page'!$B$9-I2521)= 9,"9", IF(('1 - Cover page'!$B$9-I2521)= 10,"10", IF(('1 - Cover page'!$B$9-I2521)= 11,"11", IF(('1 - Cover page'!$B$9-I2521)= 12,"12", IF(('1 - Cover page'!$B$9-I2521)= 13,"13", IF(('1 - Cover page'!$B$9-I2521)= 14,"14", IF(('1 - Cover page'!$B$9-I2521)= 15,"15",  ""))))))))))))))))</f>
        <v>0</v>
      </c>
      <c r="AA2521" t="e">
        <f>VLOOKUP(E2521,'Age group'!$A$2:$B$7,2,TRUE)</f>
        <v>#N/A</v>
      </c>
    </row>
    <row r="2522" spans="1:27" ht="12.75" x14ac:dyDescent="0.2">
      <c r="A2522" s="30">
        <v>2519</v>
      </c>
      <c r="B2522" s="31"/>
      <c r="C2522" s="31"/>
      <c r="D2522" s="32"/>
      <c r="E2522" s="104"/>
      <c r="F2522" s="31"/>
      <c r="G2522" s="31"/>
      <c r="H2522" s="33"/>
      <c r="I2522" s="16"/>
      <c r="J2522" s="34"/>
      <c r="K2522" s="34"/>
      <c r="L2522" s="35"/>
      <c r="M2522" s="36"/>
      <c r="N2522" s="37"/>
      <c r="O2522" s="37"/>
      <c r="P2522" s="37"/>
      <c r="Q2522" s="38"/>
      <c r="R2522" s="38"/>
      <c r="S2522" s="37"/>
      <c r="T2522" s="39"/>
      <c r="U2522" s="39"/>
      <c r="V2522" s="40"/>
      <c r="X2522" t="str">
        <f>IF(('1 - Cover page'!$B$9-M2522)&lt;6,"&lt;=5 Days","&gt;5 Days")</f>
        <v>&lt;=5 Days</v>
      </c>
      <c r="Y2522" t="str">
        <f>IF(('1 - Cover page'!$B$9-M2522)=0,"0", IF(('1 - Cover page'!$B$9-M2522)= 1,"1", IF(('1 - Cover page'!$B$9-M2522)= 2,"2", IF(('1 - Cover page'!$B$9-M2522)= 3,"3", IF(('1 - Cover page'!$B$9-M2522)= 4,"4", IF(('1 - Cover page'!$B$9-M2522)= 5,"5", IF(('1 - Cover page'!$B$9-M2522)= 6,"6", IF(('1 - Cover page'!$B$9-M2522)= 7,"7", IF(('1 - Cover page'!$B$9-M2522)= 8,"8", IF(('1 - Cover page'!$B$9-M2522)= 9,"9", IF(('1 - Cover page'!$B$9-M2522)= 10,"10", IF(('1 - Cover page'!$B$9-M2522)= 11,"11", IF(('1 - Cover page'!$B$9-M2522)= 12,"12", IF(('1 - Cover page'!$B$9-M2522)= 13,"13", IF(('1 - Cover page'!$B$9-M2522)= 14,"14", IF(('1 - Cover page'!$B$9-M2522)= 15,"15",  ""))))))))))))))))</f>
        <v>0</v>
      </c>
      <c r="Z2522" t="str">
        <f>IF(('1 - Cover page'!$B$9-I2522)=0,"0", IF(('1 - Cover page'!$B$9-I2522)= 1,"1", IF(('1 - Cover page'!$B$9-I2522)= 2,"2", IF(('1 - Cover page'!$B$9-I2522)= 3,"3", IF(('1 - Cover page'!$B$9-I2522)= 4,"4", IF(('1 - Cover page'!$B$9-I2522)= 5,"5", IF(('1 - Cover page'!$B$9-I2522)= 6,"6", IF(('1 - Cover page'!$B$9-I2522)= 7,"7", IF(('1 - Cover page'!$B$9-I2522)= 8,"8", IF(('1 - Cover page'!$B$9-I2522)= 9,"9", IF(('1 - Cover page'!$B$9-I2522)= 10,"10", IF(('1 - Cover page'!$B$9-I2522)= 11,"11", IF(('1 - Cover page'!$B$9-I2522)= 12,"12", IF(('1 - Cover page'!$B$9-I2522)= 13,"13", IF(('1 - Cover page'!$B$9-I2522)= 14,"14", IF(('1 - Cover page'!$B$9-I2522)= 15,"15",  ""))))))))))))))))</f>
        <v>0</v>
      </c>
      <c r="AA2522" t="e">
        <f>VLOOKUP(E2522,'Age group'!$A$2:$B$7,2,TRUE)</f>
        <v>#N/A</v>
      </c>
    </row>
    <row r="2523" spans="1:27" ht="12.75" x14ac:dyDescent="0.2">
      <c r="A2523" s="30">
        <v>2520</v>
      </c>
      <c r="B2523" s="31"/>
      <c r="C2523" s="31"/>
      <c r="D2523" s="32"/>
      <c r="E2523" s="104"/>
      <c r="F2523" s="31"/>
      <c r="G2523" s="31"/>
      <c r="H2523" s="33"/>
      <c r="I2523" s="16"/>
      <c r="J2523" s="34"/>
      <c r="K2523" s="34"/>
      <c r="L2523" s="35"/>
      <c r="M2523" s="36"/>
      <c r="N2523" s="37"/>
      <c r="O2523" s="37"/>
      <c r="P2523" s="37"/>
      <c r="Q2523" s="38"/>
      <c r="R2523" s="38"/>
      <c r="S2523" s="37"/>
      <c r="T2523" s="39"/>
      <c r="U2523" s="39"/>
      <c r="V2523" s="40"/>
      <c r="X2523" t="str">
        <f>IF(('1 - Cover page'!$B$9-M2523)&lt;6,"&lt;=5 Days","&gt;5 Days")</f>
        <v>&lt;=5 Days</v>
      </c>
      <c r="Y2523" t="str">
        <f>IF(('1 - Cover page'!$B$9-M2523)=0,"0", IF(('1 - Cover page'!$B$9-M2523)= 1,"1", IF(('1 - Cover page'!$B$9-M2523)= 2,"2", IF(('1 - Cover page'!$B$9-M2523)= 3,"3", IF(('1 - Cover page'!$B$9-M2523)= 4,"4", IF(('1 - Cover page'!$B$9-M2523)= 5,"5", IF(('1 - Cover page'!$B$9-M2523)= 6,"6", IF(('1 - Cover page'!$B$9-M2523)= 7,"7", IF(('1 - Cover page'!$B$9-M2523)= 8,"8", IF(('1 - Cover page'!$B$9-M2523)= 9,"9", IF(('1 - Cover page'!$B$9-M2523)= 10,"10", IF(('1 - Cover page'!$B$9-M2523)= 11,"11", IF(('1 - Cover page'!$B$9-M2523)= 12,"12", IF(('1 - Cover page'!$B$9-M2523)= 13,"13", IF(('1 - Cover page'!$B$9-M2523)= 14,"14", IF(('1 - Cover page'!$B$9-M2523)= 15,"15",  ""))))))))))))))))</f>
        <v>0</v>
      </c>
      <c r="Z2523" t="str">
        <f>IF(('1 - Cover page'!$B$9-I2523)=0,"0", IF(('1 - Cover page'!$B$9-I2523)= 1,"1", IF(('1 - Cover page'!$B$9-I2523)= 2,"2", IF(('1 - Cover page'!$B$9-I2523)= 3,"3", IF(('1 - Cover page'!$B$9-I2523)= 4,"4", IF(('1 - Cover page'!$B$9-I2523)= 5,"5", IF(('1 - Cover page'!$B$9-I2523)= 6,"6", IF(('1 - Cover page'!$B$9-I2523)= 7,"7", IF(('1 - Cover page'!$B$9-I2523)= 8,"8", IF(('1 - Cover page'!$B$9-I2523)= 9,"9", IF(('1 - Cover page'!$B$9-I2523)= 10,"10", IF(('1 - Cover page'!$B$9-I2523)= 11,"11", IF(('1 - Cover page'!$B$9-I2523)= 12,"12", IF(('1 - Cover page'!$B$9-I2523)= 13,"13", IF(('1 - Cover page'!$B$9-I2523)= 14,"14", IF(('1 - Cover page'!$B$9-I2523)= 15,"15",  ""))))))))))))))))</f>
        <v>0</v>
      </c>
      <c r="AA2523" t="e">
        <f>VLOOKUP(E2523,'Age group'!$A$2:$B$7,2,TRUE)</f>
        <v>#N/A</v>
      </c>
    </row>
    <row r="2524" spans="1:27" ht="12.75" x14ac:dyDescent="0.2">
      <c r="A2524" s="30">
        <v>2521</v>
      </c>
      <c r="B2524" s="31"/>
      <c r="C2524" s="31"/>
      <c r="D2524" s="32"/>
      <c r="E2524" s="104"/>
      <c r="F2524" s="31"/>
      <c r="G2524" s="31"/>
      <c r="H2524" s="33"/>
      <c r="I2524" s="16"/>
      <c r="J2524" s="34"/>
      <c r="K2524" s="34"/>
      <c r="L2524" s="35"/>
      <c r="M2524" s="36"/>
      <c r="N2524" s="37"/>
      <c r="O2524" s="37"/>
      <c r="P2524" s="37"/>
      <c r="Q2524" s="38"/>
      <c r="R2524" s="38"/>
      <c r="S2524" s="37"/>
      <c r="T2524" s="39"/>
      <c r="U2524" s="39"/>
      <c r="V2524" s="40"/>
      <c r="X2524" t="str">
        <f>IF(('1 - Cover page'!$B$9-M2524)&lt;6,"&lt;=5 Days","&gt;5 Days")</f>
        <v>&lt;=5 Days</v>
      </c>
      <c r="Y2524" t="str">
        <f>IF(('1 - Cover page'!$B$9-M2524)=0,"0", IF(('1 - Cover page'!$B$9-M2524)= 1,"1", IF(('1 - Cover page'!$B$9-M2524)= 2,"2", IF(('1 - Cover page'!$B$9-M2524)= 3,"3", IF(('1 - Cover page'!$B$9-M2524)= 4,"4", IF(('1 - Cover page'!$B$9-M2524)= 5,"5", IF(('1 - Cover page'!$B$9-M2524)= 6,"6", IF(('1 - Cover page'!$B$9-M2524)= 7,"7", IF(('1 - Cover page'!$B$9-M2524)= 8,"8", IF(('1 - Cover page'!$B$9-M2524)= 9,"9", IF(('1 - Cover page'!$B$9-M2524)= 10,"10", IF(('1 - Cover page'!$B$9-M2524)= 11,"11", IF(('1 - Cover page'!$B$9-M2524)= 12,"12", IF(('1 - Cover page'!$B$9-M2524)= 13,"13", IF(('1 - Cover page'!$B$9-M2524)= 14,"14", IF(('1 - Cover page'!$B$9-M2524)= 15,"15",  ""))))))))))))))))</f>
        <v>0</v>
      </c>
      <c r="Z2524" t="str">
        <f>IF(('1 - Cover page'!$B$9-I2524)=0,"0", IF(('1 - Cover page'!$B$9-I2524)= 1,"1", IF(('1 - Cover page'!$B$9-I2524)= 2,"2", IF(('1 - Cover page'!$B$9-I2524)= 3,"3", IF(('1 - Cover page'!$B$9-I2524)= 4,"4", IF(('1 - Cover page'!$B$9-I2524)= 5,"5", IF(('1 - Cover page'!$B$9-I2524)= 6,"6", IF(('1 - Cover page'!$B$9-I2524)= 7,"7", IF(('1 - Cover page'!$B$9-I2524)= 8,"8", IF(('1 - Cover page'!$B$9-I2524)= 9,"9", IF(('1 - Cover page'!$B$9-I2524)= 10,"10", IF(('1 - Cover page'!$B$9-I2524)= 11,"11", IF(('1 - Cover page'!$B$9-I2524)= 12,"12", IF(('1 - Cover page'!$B$9-I2524)= 13,"13", IF(('1 - Cover page'!$B$9-I2524)= 14,"14", IF(('1 - Cover page'!$B$9-I2524)= 15,"15",  ""))))))))))))))))</f>
        <v>0</v>
      </c>
      <c r="AA2524" t="e">
        <f>VLOOKUP(E2524,'Age group'!$A$2:$B$7,2,TRUE)</f>
        <v>#N/A</v>
      </c>
    </row>
    <row r="2525" spans="1:27" ht="12.75" x14ac:dyDescent="0.2">
      <c r="A2525" s="30">
        <v>2522</v>
      </c>
      <c r="B2525" s="31"/>
      <c r="C2525" s="31"/>
      <c r="D2525" s="32"/>
      <c r="E2525" s="104"/>
      <c r="F2525" s="31"/>
      <c r="G2525" s="31"/>
      <c r="H2525" s="33"/>
      <c r="I2525" s="16"/>
      <c r="J2525" s="34"/>
      <c r="K2525" s="34"/>
      <c r="L2525" s="35"/>
      <c r="M2525" s="36"/>
      <c r="N2525" s="37"/>
      <c r="O2525" s="37"/>
      <c r="P2525" s="37"/>
      <c r="Q2525" s="38"/>
      <c r="R2525" s="38"/>
      <c r="S2525" s="37"/>
      <c r="T2525" s="39"/>
      <c r="U2525" s="39"/>
      <c r="V2525" s="40"/>
      <c r="X2525" t="str">
        <f>IF(('1 - Cover page'!$B$9-M2525)&lt;6,"&lt;=5 Days","&gt;5 Days")</f>
        <v>&lt;=5 Days</v>
      </c>
      <c r="Y2525" t="str">
        <f>IF(('1 - Cover page'!$B$9-M2525)=0,"0", IF(('1 - Cover page'!$B$9-M2525)= 1,"1", IF(('1 - Cover page'!$B$9-M2525)= 2,"2", IF(('1 - Cover page'!$B$9-M2525)= 3,"3", IF(('1 - Cover page'!$B$9-M2525)= 4,"4", IF(('1 - Cover page'!$B$9-M2525)= 5,"5", IF(('1 - Cover page'!$B$9-M2525)= 6,"6", IF(('1 - Cover page'!$B$9-M2525)= 7,"7", IF(('1 - Cover page'!$B$9-M2525)= 8,"8", IF(('1 - Cover page'!$B$9-M2525)= 9,"9", IF(('1 - Cover page'!$B$9-M2525)= 10,"10", IF(('1 - Cover page'!$B$9-M2525)= 11,"11", IF(('1 - Cover page'!$B$9-M2525)= 12,"12", IF(('1 - Cover page'!$B$9-M2525)= 13,"13", IF(('1 - Cover page'!$B$9-M2525)= 14,"14", IF(('1 - Cover page'!$B$9-M2525)= 15,"15",  ""))))))))))))))))</f>
        <v>0</v>
      </c>
      <c r="Z2525" t="str">
        <f>IF(('1 - Cover page'!$B$9-I2525)=0,"0", IF(('1 - Cover page'!$B$9-I2525)= 1,"1", IF(('1 - Cover page'!$B$9-I2525)= 2,"2", IF(('1 - Cover page'!$B$9-I2525)= 3,"3", IF(('1 - Cover page'!$B$9-I2525)= 4,"4", IF(('1 - Cover page'!$B$9-I2525)= 5,"5", IF(('1 - Cover page'!$B$9-I2525)= 6,"6", IF(('1 - Cover page'!$B$9-I2525)= 7,"7", IF(('1 - Cover page'!$B$9-I2525)= 8,"8", IF(('1 - Cover page'!$B$9-I2525)= 9,"9", IF(('1 - Cover page'!$B$9-I2525)= 10,"10", IF(('1 - Cover page'!$B$9-I2525)= 11,"11", IF(('1 - Cover page'!$B$9-I2525)= 12,"12", IF(('1 - Cover page'!$B$9-I2525)= 13,"13", IF(('1 - Cover page'!$B$9-I2525)= 14,"14", IF(('1 - Cover page'!$B$9-I2525)= 15,"15",  ""))))))))))))))))</f>
        <v>0</v>
      </c>
      <c r="AA2525" t="e">
        <f>VLOOKUP(E2525,'Age group'!$A$2:$B$7,2,TRUE)</f>
        <v>#N/A</v>
      </c>
    </row>
    <row r="2526" spans="1:27" ht="12.75" x14ac:dyDescent="0.2">
      <c r="A2526" s="30">
        <v>2523</v>
      </c>
      <c r="B2526" s="31"/>
      <c r="C2526" s="31"/>
      <c r="D2526" s="32"/>
      <c r="E2526" s="104"/>
      <c r="F2526" s="31"/>
      <c r="G2526" s="31"/>
      <c r="H2526" s="33"/>
      <c r="I2526" s="16"/>
      <c r="J2526" s="34"/>
      <c r="K2526" s="34"/>
      <c r="L2526" s="35"/>
      <c r="M2526" s="36"/>
      <c r="N2526" s="37"/>
      <c r="O2526" s="37"/>
      <c r="P2526" s="37"/>
      <c r="Q2526" s="38"/>
      <c r="R2526" s="38"/>
      <c r="S2526" s="37"/>
      <c r="T2526" s="39"/>
      <c r="U2526" s="39"/>
      <c r="V2526" s="40"/>
      <c r="X2526" t="str">
        <f>IF(('1 - Cover page'!$B$9-M2526)&lt;6,"&lt;=5 Days","&gt;5 Days")</f>
        <v>&lt;=5 Days</v>
      </c>
      <c r="Y2526" t="str">
        <f>IF(('1 - Cover page'!$B$9-M2526)=0,"0", IF(('1 - Cover page'!$B$9-M2526)= 1,"1", IF(('1 - Cover page'!$B$9-M2526)= 2,"2", IF(('1 - Cover page'!$B$9-M2526)= 3,"3", IF(('1 - Cover page'!$B$9-M2526)= 4,"4", IF(('1 - Cover page'!$B$9-M2526)= 5,"5", IF(('1 - Cover page'!$B$9-M2526)= 6,"6", IF(('1 - Cover page'!$B$9-M2526)= 7,"7", IF(('1 - Cover page'!$B$9-M2526)= 8,"8", IF(('1 - Cover page'!$B$9-M2526)= 9,"9", IF(('1 - Cover page'!$B$9-M2526)= 10,"10", IF(('1 - Cover page'!$B$9-M2526)= 11,"11", IF(('1 - Cover page'!$B$9-M2526)= 12,"12", IF(('1 - Cover page'!$B$9-M2526)= 13,"13", IF(('1 - Cover page'!$B$9-M2526)= 14,"14", IF(('1 - Cover page'!$B$9-M2526)= 15,"15",  ""))))))))))))))))</f>
        <v>0</v>
      </c>
      <c r="Z2526" t="str">
        <f>IF(('1 - Cover page'!$B$9-I2526)=0,"0", IF(('1 - Cover page'!$B$9-I2526)= 1,"1", IF(('1 - Cover page'!$B$9-I2526)= 2,"2", IF(('1 - Cover page'!$B$9-I2526)= 3,"3", IF(('1 - Cover page'!$B$9-I2526)= 4,"4", IF(('1 - Cover page'!$B$9-I2526)= 5,"5", IF(('1 - Cover page'!$B$9-I2526)= 6,"6", IF(('1 - Cover page'!$B$9-I2526)= 7,"7", IF(('1 - Cover page'!$B$9-I2526)= 8,"8", IF(('1 - Cover page'!$B$9-I2526)= 9,"9", IF(('1 - Cover page'!$B$9-I2526)= 10,"10", IF(('1 - Cover page'!$B$9-I2526)= 11,"11", IF(('1 - Cover page'!$B$9-I2526)= 12,"12", IF(('1 - Cover page'!$B$9-I2526)= 13,"13", IF(('1 - Cover page'!$B$9-I2526)= 14,"14", IF(('1 - Cover page'!$B$9-I2526)= 15,"15",  ""))))))))))))))))</f>
        <v>0</v>
      </c>
      <c r="AA2526" t="e">
        <f>VLOOKUP(E2526,'Age group'!$A$2:$B$7,2,TRUE)</f>
        <v>#N/A</v>
      </c>
    </row>
    <row r="2527" spans="1:27" ht="12.75" x14ac:dyDescent="0.2">
      <c r="A2527" s="30">
        <v>2524</v>
      </c>
      <c r="B2527" s="31"/>
      <c r="C2527" s="31"/>
      <c r="D2527" s="32"/>
      <c r="E2527" s="104"/>
      <c r="F2527" s="31"/>
      <c r="G2527" s="31"/>
      <c r="H2527" s="33"/>
      <c r="I2527" s="16"/>
      <c r="J2527" s="34"/>
      <c r="K2527" s="34"/>
      <c r="L2527" s="35"/>
      <c r="M2527" s="36"/>
      <c r="N2527" s="37"/>
      <c r="O2527" s="37"/>
      <c r="P2527" s="37"/>
      <c r="Q2527" s="38"/>
      <c r="R2527" s="38"/>
      <c r="S2527" s="37"/>
      <c r="T2527" s="39"/>
      <c r="U2527" s="39"/>
      <c r="V2527" s="40"/>
      <c r="X2527" t="str">
        <f>IF(('1 - Cover page'!$B$9-M2527)&lt;6,"&lt;=5 Days","&gt;5 Days")</f>
        <v>&lt;=5 Days</v>
      </c>
      <c r="Y2527" t="str">
        <f>IF(('1 - Cover page'!$B$9-M2527)=0,"0", IF(('1 - Cover page'!$B$9-M2527)= 1,"1", IF(('1 - Cover page'!$B$9-M2527)= 2,"2", IF(('1 - Cover page'!$B$9-M2527)= 3,"3", IF(('1 - Cover page'!$B$9-M2527)= 4,"4", IF(('1 - Cover page'!$B$9-M2527)= 5,"5", IF(('1 - Cover page'!$B$9-M2527)= 6,"6", IF(('1 - Cover page'!$B$9-M2527)= 7,"7", IF(('1 - Cover page'!$B$9-M2527)= 8,"8", IF(('1 - Cover page'!$B$9-M2527)= 9,"9", IF(('1 - Cover page'!$B$9-M2527)= 10,"10", IF(('1 - Cover page'!$B$9-M2527)= 11,"11", IF(('1 - Cover page'!$B$9-M2527)= 12,"12", IF(('1 - Cover page'!$B$9-M2527)= 13,"13", IF(('1 - Cover page'!$B$9-M2527)= 14,"14", IF(('1 - Cover page'!$B$9-M2527)= 15,"15",  ""))))))))))))))))</f>
        <v>0</v>
      </c>
      <c r="Z2527" t="str">
        <f>IF(('1 - Cover page'!$B$9-I2527)=0,"0", IF(('1 - Cover page'!$B$9-I2527)= 1,"1", IF(('1 - Cover page'!$B$9-I2527)= 2,"2", IF(('1 - Cover page'!$B$9-I2527)= 3,"3", IF(('1 - Cover page'!$B$9-I2527)= 4,"4", IF(('1 - Cover page'!$B$9-I2527)= 5,"5", IF(('1 - Cover page'!$B$9-I2527)= 6,"6", IF(('1 - Cover page'!$B$9-I2527)= 7,"7", IF(('1 - Cover page'!$B$9-I2527)= 8,"8", IF(('1 - Cover page'!$B$9-I2527)= 9,"9", IF(('1 - Cover page'!$B$9-I2527)= 10,"10", IF(('1 - Cover page'!$B$9-I2527)= 11,"11", IF(('1 - Cover page'!$B$9-I2527)= 12,"12", IF(('1 - Cover page'!$B$9-I2527)= 13,"13", IF(('1 - Cover page'!$B$9-I2527)= 14,"14", IF(('1 - Cover page'!$B$9-I2527)= 15,"15",  ""))))))))))))))))</f>
        <v>0</v>
      </c>
      <c r="AA2527" t="e">
        <f>VLOOKUP(E2527,'Age group'!$A$2:$B$7,2,TRUE)</f>
        <v>#N/A</v>
      </c>
    </row>
    <row r="2528" spans="1:27" ht="12.75" x14ac:dyDescent="0.2">
      <c r="A2528" s="30">
        <v>2525</v>
      </c>
      <c r="B2528" s="31"/>
      <c r="C2528" s="31"/>
      <c r="D2528" s="32"/>
      <c r="E2528" s="104"/>
      <c r="F2528" s="31"/>
      <c r="G2528" s="31"/>
      <c r="H2528" s="33"/>
      <c r="I2528" s="16"/>
      <c r="J2528" s="34"/>
      <c r="K2528" s="34"/>
      <c r="L2528" s="35"/>
      <c r="M2528" s="36"/>
      <c r="N2528" s="37"/>
      <c r="O2528" s="37"/>
      <c r="P2528" s="37"/>
      <c r="Q2528" s="38"/>
      <c r="R2528" s="38"/>
      <c r="S2528" s="37"/>
      <c r="T2528" s="39"/>
      <c r="U2528" s="39"/>
      <c r="V2528" s="40"/>
      <c r="X2528" t="str">
        <f>IF(('1 - Cover page'!$B$9-M2528)&lt;6,"&lt;=5 Days","&gt;5 Days")</f>
        <v>&lt;=5 Days</v>
      </c>
      <c r="Y2528" t="str">
        <f>IF(('1 - Cover page'!$B$9-M2528)=0,"0", IF(('1 - Cover page'!$B$9-M2528)= 1,"1", IF(('1 - Cover page'!$B$9-M2528)= 2,"2", IF(('1 - Cover page'!$B$9-M2528)= 3,"3", IF(('1 - Cover page'!$B$9-M2528)= 4,"4", IF(('1 - Cover page'!$B$9-M2528)= 5,"5", IF(('1 - Cover page'!$B$9-M2528)= 6,"6", IF(('1 - Cover page'!$B$9-M2528)= 7,"7", IF(('1 - Cover page'!$B$9-M2528)= 8,"8", IF(('1 - Cover page'!$B$9-M2528)= 9,"9", IF(('1 - Cover page'!$B$9-M2528)= 10,"10", IF(('1 - Cover page'!$B$9-M2528)= 11,"11", IF(('1 - Cover page'!$B$9-M2528)= 12,"12", IF(('1 - Cover page'!$B$9-M2528)= 13,"13", IF(('1 - Cover page'!$B$9-M2528)= 14,"14", IF(('1 - Cover page'!$B$9-M2528)= 15,"15",  ""))))))))))))))))</f>
        <v>0</v>
      </c>
      <c r="Z2528" t="str">
        <f>IF(('1 - Cover page'!$B$9-I2528)=0,"0", IF(('1 - Cover page'!$B$9-I2528)= 1,"1", IF(('1 - Cover page'!$B$9-I2528)= 2,"2", IF(('1 - Cover page'!$B$9-I2528)= 3,"3", IF(('1 - Cover page'!$B$9-I2528)= 4,"4", IF(('1 - Cover page'!$B$9-I2528)= 5,"5", IF(('1 - Cover page'!$B$9-I2528)= 6,"6", IF(('1 - Cover page'!$B$9-I2528)= 7,"7", IF(('1 - Cover page'!$B$9-I2528)= 8,"8", IF(('1 - Cover page'!$B$9-I2528)= 9,"9", IF(('1 - Cover page'!$B$9-I2528)= 10,"10", IF(('1 - Cover page'!$B$9-I2528)= 11,"11", IF(('1 - Cover page'!$B$9-I2528)= 12,"12", IF(('1 - Cover page'!$B$9-I2528)= 13,"13", IF(('1 - Cover page'!$B$9-I2528)= 14,"14", IF(('1 - Cover page'!$B$9-I2528)= 15,"15",  ""))))))))))))))))</f>
        <v>0</v>
      </c>
      <c r="AA2528" t="e">
        <f>VLOOKUP(E2528,'Age group'!$A$2:$B$7,2,TRUE)</f>
        <v>#N/A</v>
      </c>
    </row>
    <row r="2529" spans="1:27" ht="12.75" x14ac:dyDescent="0.2">
      <c r="A2529" s="30">
        <v>2526</v>
      </c>
      <c r="B2529" s="31"/>
      <c r="C2529" s="31"/>
      <c r="D2529" s="32"/>
      <c r="E2529" s="104"/>
      <c r="F2529" s="31"/>
      <c r="G2529" s="31"/>
      <c r="H2529" s="33"/>
      <c r="I2529" s="16"/>
      <c r="J2529" s="34"/>
      <c r="K2529" s="34"/>
      <c r="L2529" s="35"/>
      <c r="M2529" s="36"/>
      <c r="N2529" s="37"/>
      <c r="O2529" s="37"/>
      <c r="P2529" s="37"/>
      <c r="Q2529" s="38"/>
      <c r="R2529" s="38"/>
      <c r="S2529" s="37"/>
      <c r="T2529" s="39"/>
      <c r="U2529" s="39"/>
      <c r="V2529" s="40"/>
      <c r="X2529" t="str">
        <f>IF(('1 - Cover page'!$B$9-M2529)&lt;6,"&lt;=5 Days","&gt;5 Days")</f>
        <v>&lt;=5 Days</v>
      </c>
      <c r="Y2529" t="str">
        <f>IF(('1 - Cover page'!$B$9-M2529)=0,"0", IF(('1 - Cover page'!$B$9-M2529)= 1,"1", IF(('1 - Cover page'!$B$9-M2529)= 2,"2", IF(('1 - Cover page'!$B$9-M2529)= 3,"3", IF(('1 - Cover page'!$B$9-M2529)= 4,"4", IF(('1 - Cover page'!$B$9-M2529)= 5,"5", IF(('1 - Cover page'!$B$9-M2529)= 6,"6", IF(('1 - Cover page'!$B$9-M2529)= 7,"7", IF(('1 - Cover page'!$B$9-M2529)= 8,"8", IF(('1 - Cover page'!$B$9-M2529)= 9,"9", IF(('1 - Cover page'!$B$9-M2529)= 10,"10", IF(('1 - Cover page'!$B$9-M2529)= 11,"11", IF(('1 - Cover page'!$B$9-M2529)= 12,"12", IF(('1 - Cover page'!$B$9-M2529)= 13,"13", IF(('1 - Cover page'!$B$9-M2529)= 14,"14", IF(('1 - Cover page'!$B$9-M2529)= 15,"15",  ""))))))))))))))))</f>
        <v>0</v>
      </c>
      <c r="Z2529" t="str">
        <f>IF(('1 - Cover page'!$B$9-I2529)=0,"0", IF(('1 - Cover page'!$B$9-I2529)= 1,"1", IF(('1 - Cover page'!$B$9-I2529)= 2,"2", IF(('1 - Cover page'!$B$9-I2529)= 3,"3", IF(('1 - Cover page'!$B$9-I2529)= 4,"4", IF(('1 - Cover page'!$B$9-I2529)= 5,"5", IF(('1 - Cover page'!$B$9-I2529)= 6,"6", IF(('1 - Cover page'!$B$9-I2529)= 7,"7", IF(('1 - Cover page'!$B$9-I2529)= 8,"8", IF(('1 - Cover page'!$B$9-I2529)= 9,"9", IF(('1 - Cover page'!$B$9-I2529)= 10,"10", IF(('1 - Cover page'!$B$9-I2529)= 11,"11", IF(('1 - Cover page'!$B$9-I2529)= 12,"12", IF(('1 - Cover page'!$B$9-I2529)= 13,"13", IF(('1 - Cover page'!$B$9-I2529)= 14,"14", IF(('1 - Cover page'!$B$9-I2529)= 15,"15",  ""))))))))))))))))</f>
        <v>0</v>
      </c>
      <c r="AA2529" t="e">
        <f>VLOOKUP(E2529,'Age group'!$A$2:$B$7,2,TRUE)</f>
        <v>#N/A</v>
      </c>
    </row>
    <row r="2530" spans="1:27" ht="12.75" x14ac:dyDescent="0.2">
      <c r="A2530" s="30">
        <v>2527</v>
      </c>
      <c r="B2530" s="31"/>
      <c r="C2530" s="31"/>
      <c r="D2530" s="32"/>
      <c r="E2530" s="104"/>
      <c r="F2530" s="31"/>
      <c r="G2530" s="31"/>
      <c r="H2530" s="33"/>
      <c r="I2530" s="16"/>
      <c r="J2530" s="34"/>
      <c r="K2530" s="34"/>
      <c r="L2530" s="35"/>
      <c r="M2530" s="36"/>
      <c r="N2530" s="37"/>
      <c r="O2530" s="37"/>
      <c r="P2530" s="37"/>
      <c r="Q2530" s="38"/>
      <c r="R2530" s="38"/>
      <c r="S2530" s="37"/>
      <c r="T2530" s="39"/>
      <c r="U2530" s="39"/>
      <c r="V2530" s="40"/>
      <c r="X2530" t="str">
        <f>IF(('1 - Cover page'!$B$9-M2530)&lt;6,"&lt;=5 Days","&gt;5 Days")</f>
        <v>&lt;=5 Days</v>
      </c>
      <c r="Y2530" t="str">
        <f>IF(('1 - Cover page'!$B$9-M2530)=0,"0", IF(('1 - Cover page'!$B$9-M2530)= 1,"1", IF(('1 - Cover page'!$B$9-M2530)= 2,"2", IF(('1 - Cover page'!$B$9-M2530)= 3,"3", IF(('1 - Cover page'!$B$9-M2530)= 4,"4", IF(('1 - Cover page'!$B$9-M2530)= 5,"5", IF(('1 - Cover page'!$B$9-M2530)= 6,"6", IF(('1 - Cover page'!$B$9-M2530)= 7,"7", IF(('1 - Cover page'!$B$9-M2530)= 8,"8", IF(('1 - Cover page'!$B$9-M2530)= 9,"9", IF(('1 - Cover page'!$B$9-M2530)= 10,"10", IF(('1 - Cover page'!$B$9-M2530)= 11,"11", IF(('1 - Cover page'!$B$9-M2530)= 12,"12", IF(('1 - Cover page'!$B$9-M2530)= 13,"13", IF(('1 - Cover page'!$B$9-M2530)= 14,"14", IF(('1 - Cover page'!$B$9-M2530)= 15,"15",  ""))))))))))))))))</f>
        <v>0</v>
      </c>
      <c r="Z2530" t="str">
        <f>IF(('1 - Cover page'!$B$9-I2530)=0,"0", IF(('1 - Cover page'!$B$9-I2530)= 1,"1", IF(('1 - Cover page'!$B$9-I2530)= 2,"2", IF(('1 - Cover page'!$B$9-I2530)= 3,"3", IF(('1 - Cover page'!$B$9-I2530)= 4,"4", IF(('1 - Cover page'!$B$9-I2530)= 5,"5", IF(('1 - Cover page'!$B$9-I2530)= 6,"6", IF(('1 - Cover page'!$B$9-I2530)= 7,"7", IF(('1 - Cover page'!$B$9-I2530)= 8,"8", IF(('1 - Cover page'!$B$9-I2530)= 9,"9", IF(('1 - Cover page'!$B$9-I2530)= 10,"10", IF(('1 - Cover page'!$B$9-I2530)= 11,"11", IF(('1 - Cover page'!$B$9-I2530)= 12,"12", IF(('1 - Cover page'!$B$9-I2530)= 13,"13", IF(('1 - Cover page'!$B$9-I2530)= 14,"14", IF(('1 - Cover page'!$B$9-I2530)= 15,"15",  ""))))))))))))))))</f>
        <v>0</v>
      </c>
      <c r="AA2530" t="e">
        <f>VLOOKUP(E2530,'Age group'!$A$2:$B$7,2,TRUE)</f>
        <v>#N/A</v>
      </c>
    </row>
    <row r="2531" spans="1:27" ht="12.75" x14ac:dyDescent="0.2">
      <c r="A2531" s="30">
        <v>2528</v>
      </c>
      <c r="B2531" s="31"/>
      <c r="C2531" s="31"/>
      <c r="D2531" s="32"/>
      <c r="E2531" s="104"/>
      <c r="F2531" s="31"/>
      <c r="G2531" s="31"/>
      <c r="H2531" s="33"/>
      <c r="I2531" s="16"/>
      <c r="J2531" s="34"/>
      <c r="K2531" s="34"/>
      <c r="L2531" s="35"/>
      <c r="M2531" s="36"/>
      <c r="N2531" s="37"/>
      <c r="O2531" s="37"/>
      <c r="P2531" s="37"/>
      <c r="Q2531" s="38"/>
      <c r="R2531" s="38"/>
      <c r="S2531" s="37"/>
      <c r="T2531" s="39"/>
      <c r="U2531" s="39"/>
      <c r="V2531" s="40"/>
      <c r="X2531" t="str">
        <f>IF(('1 - Cover page'!$B$9-M2531)&lt;6,"&lt;=5 Days","&gt;5 Days")</f>
        <v>&lt;=5 Days</v>
      </c>
      <c r="Y2531" t="str">
        <f>IF(('1 - Cover page'!$B$9-M2531)=0,"0", IF(('1 - Cover page'!$B$9-M2531)= 1,"1", IF(('1 - Cover page'!$B$9-M2531)= 2,"2", IF(('1 - Cover page'!$B$9-M2531)= 3,"3", IF(('1 - Cover page'!$B$9-M2531)= 4,"4", IF(('1 - Cover page'!$B$9-M2531)= 5,"5", IF(('1 - Cover page'!$B$9-M2531)= 6,"6", IF(('1 - Cover page'!$B$9-M2531)= 7,"7", IF(('1 - Cover page'!$B$9-M2531)= 8,"8", IF(('1 - Cover page'!$B$9-M2531)= 9,"9", IF(('1 - Cover page'!$B$9-M2531)= 10,"10", IF(('1 - Cover page'!$B$9-M2531)= 11,"11", IF(('1 - Cover page'!$B$9-M2531)= 12,"12", IF(('1 - Cover page'!$B$9-M2531)= 13,"13", IF(('1 - Cover page'!$B$9-M2531)= 14,"14", IF(('1 - Cover page'!$B$9-M2531)= 15,"15",  ""))))))))))))))))</f>
        <v>0</v>
      </c>
      <c r="Z2531" t="str">
        <f>IF(('1 - Cover page'!$B$9-I2531)=0,"0", IF(('1 - Cover page'!$B$9-I2531)= 1,"1", IF(('1 - Cover page'!$B$9-I2531)= 2,"2", IF(('1 - Cover page'!$B$9-I2531)= 3,"3", IF(('1 - Cover page'!$B$9-I2531)= 4,"4", IF(('1 - Cover page'!$B$9-I2531)= 5,"5", IF(('1 - Cover page'!$B$9-I2531)= 6,"6", IF(('1 - Cover page'!$B$9-I2531)= 7,"7", IF(('1 - Cover page'!$B$9-I2531)= 8,"8", IF(('1 - Cover page'!$B$9-I2531)= 9,"9", IF(('1 - Cover page'!$B$9-I2531)= 10,"10", IF(('1 - Cover page'!$B$9-I2531)= 11,"11", IF(('1 - Cover page'!$B$9-I2531)= 12,"12", IF(('1 - Cover page'!$B$9-I2531)= 13,"13", IF(('1 - Cover page'!$B$9-I2531)= 14,"14", IF(('1 - Cover page'!$B$9-I2531)= 15,"15",  ""))))))))))))))))</f>
        <v>0</v>
      </c>
      <c r="AA2531" t="e">
        <f>VLOOKUP(E2531,'Age group'!$A$2:$B$7,2,TRUE)</f>
        <v>#N/A</v>
      </c>
    </row>
    <row r="2532" spans="1:27" ht="12.75" x14ac:dyDescent="0.2">
      <c r="A2532" s="30">
        <v>2529</v>
      </c>
      <c r="B2532" s="31"/>
      <c r="C2532" s="31"/>
      <c r="D2532" s="32"/>
      <c r="E2532" s="104"/>
      <c r="F2532" s="31"/>
      <c r="G2532" s="31"/>
      <c r="H2532" s="33"/>
      <c r="I2532" s="16"/>
      <c r="J2532" s="34"/>
      <c r="K2532" s="34"/>
      <c r="L2532" s="35"/>
      <c r="M2532" s="36"/>
      <c r="N2532" s="37"/>
      <c r="O2532" s="37"/>
      <c r="P2532" s="37"/>
      <c r="Q2532" s="38"/>
      <c r="R2532" s="38"/>
      <c r="S2532" s="37"/>
      <c r="T2532" s="39"/>
      <c r="U2532" s="39"/>
      <c r="V2532" s="40"/>
      <c r="X2532" t="str">
        <f>IF(('1 - Cover page'!$B$9-M2532)&lt;6,"&lt;=5 Days","&gt;5 Days")</f>
        <v>&lt;=5 Days</v>
      </c>
      <c r="Y2532" t="str">
        <f>IF(('1 - Cover page'!$B$9-M2532)=0,"0", IF(('1 - Cover page'!$B$9-M2532)= 1,"1", IF(('1 - Cover page'!$B$9-M2532)= 2,"2", IF(('1 - Cover page'!$B$9-M2532)= 3,"3", IF(('1 - Cover page'!$B$9-M2532)= 4,"4", IF(('1 - Cover page'!$B$9-M2532)= 5,"5", IF(('1 - Cover page'!$B$9-M2532)= 6,"6", IF(('1 - Cover page'!$B$9-M2532)= 7,"7", IF(('1 - Cover page'!$B$9-M2532)= 8,"8", IF(('1 - Cover page'!$B$9-M2532)= 9,"9", IF(('1 - Cover page'!$B$9-M2532)= 10,"10", IF(('1 - Cover page'!$B$9-M2532)= 11,"11", IF(('1 - Cover page'!$B$9-M2532)= 12,"12", IF(('1 - Cover page'!$B$9-M2532)= 13,"13", IF(('1 - Cover page'!$B$9-M2532)= 14,"14", IF(('1 - Cover page'!$B$9-M2532)= 15,"15",  ""))))))))))))))))</f>
        <v>0</v>
      </c>
      <c r="Z2532" t="str">
        <f>IF(('1 - Cover page'!$B$9-I2532)=0,"0", IF(('1 - Cover page'!$B$9-I2532)= 1,"1", IF(('1 - Cover page'!$B$9-I2532)= 2,"2", IF(('1 - Cover page'!$B$9-I2532)= 3,"3", IF(('1 - Cover page'!$B$9-I2532)= 4,"4", IF(('1 - Cover page'!$B$9-I2532)= 5,"5", IF(('1 - Cover page'!$B$9-I2532)= 6,"6", IF(('1 - Cover page'!$B$9-I2532)= 7,"7", IF(('1 - Cover page'!$B$9-I2532)= 8,"8", IF(('1 - Cover page'!$B$9-I2532)= 9,"9", IF(('1 - Cover page'!$B$9-I2532)= 10,"10", IF(('1 - Cover page'!$B$9-I2532)= 11,"11", IF(('1 - Cover page'!$B$9-I2532)= 12,"12", IF(('1 - Cover page'!$B$9-I2532)= 13,"13", IF(('1 - Cover page'!$B$9-I2532)= 14,"14", IF(('1 - Cover page'!$B$9-I2532)= 15,"15",  ""))))))))))))))))</f>
        <v>0</v>
      </c>
      <c r="AA2532" t="e">
        <f>VLOOKUP(E2532,'Age group'!$A$2:$B$7,2,TRUE)</f>
        <v>#N/A</v>
      </c>
    </row>
    <row r="2533" spans="1:27" ht="12.75" x14ac:dyDescent="0.2">
      <c r="A2533" s="30">
        <v>2530</v>
      </c>
      <c r="B2533" s="31"/>
      <c r="C2533" s="31"/>
      <c r="D2533" s="32"/>
      <c r="E2533" s="104"/>
      <c r="F2533" s="31"/>
      <c r="G2533" s="31"/>
      <c r="H2533" s="33"/>
      <c r="I2533" s="16"/>
      <c r="J2533" s="34"/>
      <c r="K2533" s="34"/>
      <c r="L2533" s="35"/>
      <c r="M2533" s="36"/>
      <c r="N2533" s="37"/>
      <c r="O2533" s="37"/>
      <c r="P2533" s="37"/>
      <c r="Q2533" s="38"/>
      <c r="R2533" s="38"/>
      <c r="S2533" s="37"/>
      <c r="T2533" s="39"/>
      <c r="U2533" s="39"/>
      <c r="V2533" s="40"/>
      <c r="X2533" t="str">
        <f>IF(('1 - Cover page'!$B$9-M2533)&lt;6,"&lt;=5 Days","&gt;5 Days")</f>
        <v>&lt;=5 Days</v>
      </c>
      <c r="Y2533" t="str">
        <f>IF(('1 - Cover page'!$B$9-M2533)=0,"0", IF(('1 - Cover page'!$B$9-M2533)= 1,"1", IF(('1 - Cover page'!$B$9-M2533)= 2,"2", IF(('1 - Cover page'!$B$9-M2533)= 3,"3", IF(('1 - Cover page'!$B$9-M2533)= 4,"4", IF(('1 - Cover page'!$B$9-M2533)= 5,"5", IF(('1 - Cover page'!$B$9-M2533)= 6,"6", IF(('1 - Cover page'!$B$9-M2533)= 7,"7", IF(('1 - Cover page'!$B$9-M2533)= 8,"8", IF(('1 - Cover page'!$B$9-M2533)= 9,"9", IF(('1 - Cover page'!$B$9-M2533)= 10,"10", IF(('1 - Cover page'!$B$9-M2533)= 11,"11", IF(('1 - Cover page'!$B$9-M2533)= 12,"12", IF(('1 - Cover page'!$B$9-M2533)= 13,"13", IF(('1 - Cover page'!$B$9-M2533)= 14,"14", IF(('1 - Cover page'!$B$9-M2533)= 15,"15",  ""))))))))))))))))</f>
        <v>0</v>
      </c>
      <c r="Z2533" t="str">
        <f>IF(('1 - Cover page'!$B$9-I2533)=0,"0", IF(('1 - Cover page'!$B$9-I2533)= 1,"1", IF(('1 - Cover page'!$B$9-I2533)= 2,"2", IF(('1 - Cover page'!$B$9-I2533)= 3,"3", IF(('1 - Cover page'!$B$9-I2533)= 4,"4", IF(('1 - Cover page'!$B$9-I2533)= 5,"5", IF(('1 - Cover page'!$B$9-I2533)= 6,"6", IF(('1 - Cover page'!$B$9-I2533)= 7,"7", IF(('1 - Cover page'!$B$9-I2533)= 8,"8", IF(('1 - Cover page'!$B$9-I2533)= 9,"9", IF(('1 - Cover page'!$B$9-I2533)= 10,"10", IF(('1 - Cover page'!$B$9-I2533)= 11,"11", IF(('1 - Cover page'!$B$9-I2533)= 12,"12", IF(('1 - Cover page'!$B$9-I2533)= 13,"13", IF(('1 - Cover page'!$B$9-I2533)= 14,"14", IF(('1 - Cover page'!$B$9-I2533)= 15,"15",  ""))))))))))))))))</f>
        <v>0</v>
      </c>
      <c r="AA2533" t="e">
        <f>VLOOKUP(E2533,'Age group'!$A$2:$B$7,2,TRUE)</f>
        <v>#N/A</v>
      </c>
    </row>
    <row r="2534" spans="1:27" ht="12.75" x14ac:dyDescent="0.2">
      <c r="A2534" s="30">
        <v>2531</v>
      </c>
      <c r="B2534" s="31"/>
      <c r="C2534" s="31"/>
      <c r="D2534" s="32"/>
      <c r="E2534" s="104"/>
      <c r="F2534" s="31"/>
      <c r="G2534" s="31"/>
      <c r="H2534" s="33"/>
      <c r="I2534" s="16"/>
      <c r="J2534" s="34"/>
      <c r="K2534" s="34"/>
      <c r="L2534" s="35"/>
      <c r="M2534" s="36"/>
      <c r="N2534" s="37"/>
      <c r="O2534" s="37"/>
      <c r="P2534" s="37"/>
      <c r="Q2534" s="38"/>
      <c r="R2534" s="38"/>
      <c r="S2534" s="37"/>
      <c r="T2534" s="39"/>
      <c r="U2534" s="39"/>
      <c r="V2534" s="40"/>
      <c r="X2534" t="str">
        <f>IF(('1 - Cover page'!$B$9-M2534)&lt;6,"&lt;=5 Days","&gt;5 Days")</f>
        <v>&lt;=5 Days</v>
      </c>
      <c r="Y2534" t="str">
        <f>IF(('1 - Cover page'!$B$9-M2534)=0,"0", IF(('1 - Cover page'!$B$9-M2534)= 1,"1", IF(('1 - Cover page'!$B$9-M2534)= 2,"2", IF(('1 - Cover page'!$B$9-M2534)= 3,"3", IF(('1 - Cover page'!$B$9-M2534)= 4,"4", IF(('1 - Cover page'!$B$9-M2534)= 5,"5", IF(('1 - Cover page'!$B$9-M2534)= 6,"6", IF(('1 - Cover page'!$B$9-M2534)= 7,"7", IF(('1 - Cover page'!$B$9-M2534)= 8,"8", IF(('1 - Cover page'!$B$9-M2534)= 9,"9", IF(('1 - Cover page'!$B$9-M2534)= 10,"10", IF(('1 - Cover page'!$B$9-M2534)= 11,"11", IF(('1 - Cover page'!$B$9-M2534)= 12,"12", IF(('1 - Cover page'!$B$9-M2534)= 13,"13", IF(('1 - Cover page'!$B$9-M2534)= 14,"14", IF(('1 - Cover page'!$B$9-M2534)= 15,"15",  ""))))))))))))))))</f>
        <v>0</v>
      </c>
      <c r="Z2534" t="str">
        <f>IF(('1 - Cover page'!$B$9-I2534)=0,"0", IF(('1 - Cover page'!$B$9-I2534)= 1,"1", IF(('1 - Cover page'!$B$9-I2534)= 2,"2", IF(('1 - Cover page'!$B$9-I2534)= 3,"3", IF(('1 - Cover page'!$B$9-I2534)= 4,"4", IF(('1 - Cover page'!$B$9-I2534)= 5,"5", IF(('1 - Cover page'!$B$9-I2534)= 6,"6", IF(('1 - Cover page'!$B$9-I2534)= 7,"7", IF(('1 - Cover page'!$B$9-I2534)= 8,"8", IF(('1 - Cover page'!$B$9-I2534)= 9,"9", IF(('1 - Cover page'!$B$9-I2534)= 10,"10", IF(('1 - Cover page'!$B$9-I2534)= 11,"11", IF(('1 - Cover page'!$B$9-I2534)= 12,"12", IF(('1 - Cover page'!$B$9-I2534)= 13,"13", IF(('1 - Cover page'!$B$9-I2534)= 14,"14", IF(('1 - Cover page'!$B$9-I2534)= 15,"15",  ""))))))))))))))))</f>
        <v>0</v>
      </c>
      <c r="AA2534" t="e">
        <f>VLOOKUP(E2534,'Age group'!$A$2:$B$7,2,TRUE)</f>
        <v>#N/A</v>
      </c>
    </row>
    <row r="2535" spans="1:27" ht="12.75" x14ac:dyDescent="0.2">
      <c r="A2535" s="30">
        <v>2532</v>
      </c>
      <c r="B2535" s="31"/>
      <c r="C2535" s="31"/>
      <c r="D2535" s="32"/>
      <c r="E2535" s="104"/>
      <c r="F2535" s="31"/>
      <c r="G2535" s="31"/>
      <c r="H2535" s="33"/>
      <c r="I2535" s="16"/>
      <c r="J2535" s="34"/>
      <c r="K2535" s="34"/>
      <c r="L2535" s="35"/>
      <c r="M2535" s="36"/>
      <c r="N2535" s="37"/>
      <c r="O2535" s="37"/>
      <c r="P2535" s="37"/>
      <c r="Q2535" s="38"/>
      <c r="R2535" s="38"/>
      <c r="S2535" s="37"/>
      <c r="T2535" s="39"/>
      <c r="U2535" s="39"/>
      <c r="V2535" s="40"/>
      <c r="X2535" t="str">
        <f>IF(('1 - Cover page'!$B$9-M2535)&lt;6,"&lt;=5 Days","&gt;5 Days")</f>
        <v>&lt;=5 Days</v>
      </c>
      <c r="Y2535" t="str">
        <f>IF(('1 - Cover page'!$B$9-M2535)=0,"0", IF(('1 - Cover page'!$B$9-M2535)= 1,"1", IF(('1 - Cover page'!$B$9-M2535)= 2,"2", IF(('1 - Cover page'!$B$9-M2535)= 3,"3", IF(('1 - Cover page'!$B$9-M2535)= 4,"4", IF(('1 - Cover page'!$B$9-M2535)= 5,"5", IF(('1 - Cover page'!$B$9-M2535)= 6,"6", IF(('1 - Cover page'!$B$9-M2535)= 7,"7", IF(('1 - Cover page'!$B$9-M2535)= 8,"8", IF(('1 - Cover page'!$B$9-M2535)= 9,"9", IF(('1 - Cover page'!$B$9-M2535)= 10,"10", IF(('1 - Cover page'!$B$9-M2535)= 11,"11", IF(('1 - Cover page'!$B$9-M2535)= 12,"12", IF(('1 - Cover page'!$B$9-M2535)= 13,"13", IF(('1 - Cover page'!$B$9-M2535)= 14,"14", IF(('1 - Cover page'!$B$9-M2535)= 15,"15",  ""))))))))))))))))</f>
        <v>0</v>
      </c>
      <c r="Z2535" t="str">
        <f>IF(('1 - Cover page'!$B$9-I2535)=0,"0", IF(('1 - Cover page'!$B$9-I2535)= 1,"1", IF(('1 - Cover page'!$B$9-I2535)= 2,"2", IF(('1 - Cover page'!$B$9-I2535)= 3,"3", IF(('1 - Cover page'!$B$9-I2535)= 4,"4", IF(('1 - Cover page'!$B$9-I2535)= 5,"5", IF(('1 - Cover page'!$B$9-I2535)= 6,"6", IF(('1 - Cover page'!$B$9-I2535)= 7,"7", IF(('1 - Cover page'!$B$9-I2535)= 8,"8", IF(('1 - Cover page'!$B$9-I2535)= 9,"9", IF(('1 - Cover page'!$B$9-I2535)= 10,"10", IF(('1 - Cover page'!$B$9-I2535)= 11,"11", IF(('1 - Cover page'!$B$9-I2535)= 12,"12", IF(('1 - Cover page'!$B$9-I2535)= 13,"13", IF(('1 - Cover page'!$B$9-I2535)= 14,"14", IF(('1 - Cover page'!$B$9-I2535)= 15,"15",  ""))))))))))))))))</f>
        <v>0</v>
      </c>
      <c r="AA2535" t="e">
        <f>VLOOKUP(E2535,'Age group'!$A$2:$B$7,2,TRUE)</f>
        <v>#N/A</v>
      </c>
    </row>
    <row r="2536" spans="1:27" ht="12.75" x14ac:dyDescent="0.2">
      <c r="A2536" s="30">
        <v>2533</v>
      </c>
      <c r="B2536" s="31"/>
      <c r="C2536" s="31"/>
      <c r="D2536" s="32"/>
      <c r="E2536" s="104"/>
      <c r="F2536" s="31"/>
      <c r="G2536" s="31"/>
      <c r="H2536" s="33"/>
      <c r="I2536" s="16"/>
      <c r="J2536" s="34"/>
      <c r="K2536" s="34"/>
      <c r="L2536" s="35"/>
      <c r="M2536" s="36"/>
      <c r="N2536" s="37"/>
      <c r="O2536" s="37"/>
      <c r="P2536" s="37"/>
      <c r="Q2536" s="38"/>
      <c r="R2536" s="38"/>
      <c r="S2536" s="37"/>
      <c r="T2536" s="39"/>
      <c r="U2536" s="39"/>
      <c r="V2536" s="40"/>
      <c r="X2536" t="str">
        <f>IF(('1 - Cover page'!$B$9-M2536)&lt;6,"&lt;=5 Days","&gt;5 Days")</f>
        <v>&lt;=5 Days</v>
      </c>
      <c r="Y2536" t="str">
        <f>IF(('1 - Cover page'!$B$9-M2536)=0,"0", IF(('1 - Cover page'!$B$9-M2536)= 1,"1", IF(('1 - Cover page'!$B$9-M2536)= 2,"2", IF(('1 - Cover page'!$B$9-M2536)= 3,"3", IF(('1 - Cover page'!$B$9-M2536)= 4,"4", IF(('1 - Cover page'!$B$9-M2536)= 5,"5", IF(('1 - Cover page'!$B$9-M2536)= 6,"6", IF(('1 - Cover page'!$B$9-M2536)= 7,"7", IF(('1 - Cover page'!$B$9-M2536)= 8,"8", IF(('1 - Cover page'!$B$9-M2536)= 9,"9", IF(('1 - Cover page'!$B$9-M2536)= 10,"10", IF(('1 - Cover page'!$B$9-M2536)= 11,"11", IF(('1 - Cover page'!$B$9-M2536)= 12,"12", IF(('1 - Cover page'!$B$9-M2536)= 13,"13", IF(('1 - Cover page'!$B$9-M2536)= 14,"14", IF(('1 - Cover page'!$B$9-M2536)= 15,"15",  ""))))))))))))))))</f>
        <v>0</v>
      </c>
      <c r="Z2536" t="str">
        <f>IF(('1 - Cover page'!$B$9-I2536)=0,"0", IF(('1 - Cover page'!$B$9-I2536)= 1,"1", IF(('1 - Cover page'!$B$9-I2536)= 2,"2", IF(('1 - Cover page'!$B$9-I2536)= 3,"3", IF(('1 - Cover page'!$B$9-I2536)= 4,"4", IF(('1 - Cover page'!$B$9-I2536)= 5,"5", IF(('1 - Cover page'!$B$9-I2536)= 6,"6", IF(('1 - Cover page'!$B$9-I2536)= 7,"7", IF(('1 - Cover page'!$B$9-I2536)= 8,"8", IF(('1 - Cover page'!$B$9-I2536)= 9,"9", IF(('1 - Cover page'!$B$9-I2536)= 10,"10", IF(('1 - Cover page'!$B$9-I2536)= 11,"11", IF(('1 - Cover page'!$B$9-I2536)= 12,"12", IF(('1 - Cover page'!$B$9-I2536)= 13,"13", IF(('1 - Cover page'!$B$9-I2536)= 14,"14", IF(('1 - Cover page'!$B$9-I2536)= 15,"15",  ""))))))))))))))))</f>
        <v>0</v>
      </c>
      <c r="AA2536" t="e">
        <f>VLOOKUP(E2536,'Age group'!$A$2:$B$7,2,TRUE)</f>
        <v>#N/A</v>
      </c>
    </row>
    <row r="2537" spans="1:27" ht="12.75" x14ac:dyDescent="0.2">
      <c r="A2537" s="30">
        <v>2534</v>
      </c>
      <c r="B2537" s="31"/>
      <c r="C2537" s="31"/>
      <c r="D2537" s="32"/>
      <c r="E2537" s="104"/>
      <c r="F2537" s="31"/>
      <c r="G2537" s="31"/>
      <c r="H2537" s="33"/>
      <c r="I2537" s="16"/>
      <c r="J2537" s="34"/>
      <c r="K2537" s="34"/>
      <c r="L2537" s="35"/>
      <c r="M2537" s="36"/>
      <c r="N2537" s="37"/>
      <c r="O2537" s="37"/>
      <c r="P2537" s="37"/>
      <c r="Q2537" s="38"/>
      <c r="R2537" s="38"/>
      <c r="S2537" s="37"/>
      <c r="T2537" s="39"/>
      <c r="U2537" s="39"/>
      <c r="V2537" s="40"/>
      <c r="X2537" t="str">
        <f>IF(('1 - Cover page'!$B$9-M2537)&lt;6,"&lt;=5 Days","&gt;5 Days")</f>
        <v>&lt;=5 Days</v>
      </c>
      <c r="Y2537" t="str">
        <f>IF(('1 - Cover page'!$B$9-M2537)=0,"0", IF(('1 - Cover page'!$B$9-M2537)= 1,"1", IF(('1 - Cover page'!$B$9-M2537)= 2,"2", IF(('1 - Cover page'!$B$9-M2537)= 3,"3", IF(('1 - Cover page'!$B$9-M2537)= 4,"4", IF(('1 - Cover page'!$B$9-M2537)= 5,"5", IF(('1 - Cover page'!$B$9-M2537)= 6,"6", IF(('1 - Cover page'!$B$9-M2537)= 7,"7", IF(('1 - Cover page'!$B$9-M2537)= 8,"8", IF(('1 - Cover page'!$B$9-M2537)= 9,"9", IF(('1 - Cover page'!$B$9-M2537)= 10,"10", IF(('1 - Cover page'!$B$9-M2537)= 11,"11", IF(('1 - Cover page'!$B$9-M2537)= 12,"12", IF(('1 - Cover page'!$B$9-M2537)= 13,"13", IF(('1 - Cover page'!$B$9-M2537)= 14,"14", IF(('1 - Cover page'!$B$9-M2537)= 15,"15",  ""))))))))))))))))</f>
        <v>0</v>
      </c>
      <c r="Z2537" t="str">
        <f>IF(('1 - Cover page'!$B$9-I2537)=0,"0", IF(('1 - Cover page'!$B$9-I2537)= 1,"1", IF(('1 - Cover page'!$B$9-I2537)= 2,"2", IF(('1 - Cover page'!$B$9-I2537)= 3,"3", IF(('1 - Cover page'!$B$9-I2537)= 4,"4", IF(('1 - Cover page'!$B$9-I2537)= 5,"5", IF(('1 - Cover page'!$B$9-I2537)= 6,"6", IF(('1 - Cover page'!$B$9-I2537)= 7,"7", IF(('1 - Cover page'!$B$9-I2537)= 8,"8", IF(('1 - Cover page'!$B$9-I2537)= 9,"9", IF(('1 - Cover page'!$B$9-I2537)= 10,"10", IF(('1 - Cover page'!$B$9-I2537)= 11,"11", IF(('1 - Cover page'!$B$9-I2537)= 12,"12", IF(('1 - Cover page'!$B$9-I2537)= 13,"13", IF(('1 - Cover page'!$B$9-I2537)= 14,"14", IF(('1 - Cover page'!$B$9-I2537)= 15,"15",  ""))))))))))))))))</f>
        <v>0</v>
      </c>
      <c r="AA2537" t="e">
        <f>VLOOKUP(E2537,'Age group'!$A$2:$B$7,2,TRUE)</f>
        <v>#N/A</v>
      </c>
    </row>
    <row r="2538" spans="1:27" ht="12.75" x14ac:dyDescent="0.2">
      <c r="A2538" s="30">
        <v>2535</v>
      </c>
      <c r="B2538" s="31"/>
      <c r="C2538" s="31"/>
      <c r="D2538" s="32"/>
      <c r="E2538" s="104"/>
      <c r="F2538" s="31"/>
      <c r="G2538" s="31"/>
      <c r="H2538" s="33"/>
      <c r="I2538" s="16"/>
      <c r="J2538" s="34"/>
      <c r="K2538" s="34"/>
      <c r="L2538" s="35"/>
      <c r="M2538" s="36"/>
      <c r="N2538" s="37"/>
      <c r="O2538" s="37"/>
      <c r="P2538" s="37"/>
      <c r="Q2538" s="38"/>
      <c r="R2538" s="38"/>
      <c r="S2538" s="37"/>
      <c r="T2538" s="39"/>
      <c r="U2538" s="39"/>
      <c r="V2538" s="40"/>
      <c r="X2538" t="str">
        <f>IF(('1 - Cover page'!$B$9-M2538)&lt;6,"&lt;=5 Days","&gt;5 Days")</f>
        <v>&lt;=5 Days</v>
      </c>
      <c r="Y2538" t="str">
        <f>IF(('1 - Cover page'!$B$9-M2538)=0,"0", IF(('1 - Cover page'!$B$9-M2538)= 1,"1", IF(('1 - Cover page'!$B$9-M2538)= 2,"2", IF(('1 - Cover page'!$B$9-M2538)= 3,"3", IF(('1 - Cover page'!$B$9-M2538)= 4,"4", IF(('1 - Cover page'!$B$9-M2538)= 5,"5", IF(('1 - Cover page'!$B$9-M2538)= 6,"6", IF(('1 - Cover page'!$B$9-M2538)= 7,"7", IF(('1 - Cover page'!$B$9-M2538)= 8,"8", IF(('1 - Cover page'!$B$9-M2538)= 9,"9", IF(('1 - Cover page'!$B$9-M2538)= 10,"10", IF(('1 - Cover page'!$B$9-M2538)= 11,"11", IF(('1 - Cover page'!$B$9-M2538)= 12,"12", IF(('1 - Cover page'!$B$9-M2538)= 13,"13", IF(('1 - Cover page'!$B$9-M2538)= 14,"14", IF(('1 - Cover page'!$B$9-M2538)= 15,"15",  ""))))))))))))))))</f>
        <v>0</v>
      </c>
      <c r="Z2538" t="str">
        <f>IF(('1 - Cover page'!$B$9-I2538)=0,"0", IF(('1 - Cover page'!$B$9-I2538)= 1,"1", IF(('1 - Cover page'!$B$9-I2538)= 2,"2", IF(('1 - Cover page'!$B$9-I2538)= 3,"3", IF(('1 - Cover page'!$B$9-I2538)= 4,"4", IF(('1 - Cover page'!$B$9-I2538)= 5,"5", IF(('1 - Cover page'!$B$9-I2538)= 6,"6", IF(('1 - Cover page'!$B$9-I2538)= 7,"7", IF(('1 - Cover page'!$B$9-I2538)= 8,"8", IF(('1 - Cover page'!$B$9-I2538)= 9,"9", IF(('1 - Cover page'!$B$9-I2538)= 10,"10", IF(('1 - Cover page'!$B$9-I2538)= 11,"11", IF(('1 - Cover page'!$B$9-I2538)= 12,"12", IF(('1 - Cover page'!$B$9-I2538)= 13,"13", IF(('1 - Cover page'!$B$9-I2538)= 14,"14", IF(('1 - Cover page'!$B$9-I2538)= 15,"15",  ""))))))))))))))))</f>
        <v>0</v>
      </c>
      <c r="AA2538" t="e">
        <f>VLOOKUP(E2538,'Age group'!$A$2:$B$7,2,TRUE)</f>
        <v>#N/A</v>
      </c>
    </row>
    <row r="2539" spans="1:27" ht="12.75" x14ac:dyDescent="0.2">
      <c r="A2539" s="30">
        <v>2536</v>
      </c>
      <c r="B2539" s="31"/>
      <c r="C2539" s="31"/>
      <c r="D2539" s="32"/>
      <c r="E2539" s="104"/>
      <c r="F2539" s="31"/>
      <c r="G2539" s="31"/>
      <c r="H2539" s="33"/>
      <c r="I2539" s="16"/>
      <c r="J2539" s="34"/>
      <c r="K2539" s="34"/>
      <c r="L2539" s="35"/>
      <c r="M2539" s="36"/>
      <c r="N2539" s="37"/>
      <c r="O2539" s="37"/>
      <c r="P2539" s="37"/>
      <c r="Q2539" s="38"/>
      <c r="R2539" s="38"/>
      <c r="S2539" s="37"/>
      <c r="T2539" s="39"/>
      <c r="U2539" s="39"/>
      <c r="V2539" s="40"/>
      <c r="X2539" t="str">
        <f>IF(('1 - Cover page'!$B$9-M2539)&lt;6,"&lt;=5 Days","&gt;5 Days")</f>
        <v>&lt;=5 Days</v>
      </c>
      <c r="Y2539" t="str">
        <f>IF(('1 - Cover page'!$B$9-M2539)=0,"0", IF(('1 - Cover page'!$B$9-M2539)= 1,"1", IF(('1 - Cover page'!$B$9-M2539)= 2,"2", IF(('1 - Cover page'!$B$9-M2539)= 3,"3", IF(('1 - Cover page'!$B$9-M2539)= 4,"4", IF(('1 - Cover page'!$B$9-M2539)= 5,"5", IF(('1 - Cover page'!$B$9-M2539)= 6,"6", IF(('1 - Cover page'!$B$9-M2539)= 7,"7", IF(('1 - Cover page'!$B$9-M2539)= 8,"8", IF(('1 - Cover page'!$B$9-M2539)= 9,"9", IF(('1 - Cover page'!$B$9-M2539)= 10,"10", IF(('1 - Cover page'!$B$9-M2539)= 11,"11", IF(('1 - Cover page'!$B$9-M2539)= 12,"12", IF(('1 - Cover page'!$B$9-M2539)= 13,"13", IF(('1 - Cover page'!$B$9-M2539)= 14,"14", IF(('1 - Cover page'!$B$9-M2539)= 15,"15",  ""))))))))))))))))</f>
        <v>0</v>
      </c>
      <c r="Z2539" t="str">
        <f>IF(('1 - Cover page'!$B$9-I2539)=0,"0", IF(('1 - Cover page'!$B$9-I2539)= 1,"1", IF(('1 - Cover page'!$B$9-I2539)= 2,"2", IF(('1 - Cover page'!$B$9-I2539)= 3,"3", IF(('1 - Cover page'!$B$9-I2539)= 4,"4", IF(('1 - Cover page'!$B$9-I2539)= 5,"5", IF(('1 - Cover page'!$B$9-I2539)= 6,"6", IF(('1 - Cover page'!$B$9-I2539)= 7,"7", IF(('1 - Cover page'!$B$9-I2539)= 8,"8", IF(('1 - Cover page'!$B$9-I2539)= 9,"9", IF(('1 - Cover page'!$B$9-I2539)= 10,"10", IF(('1 - Cover page'!$B$9-I2539)= 11,"11", IF(('1 - Cover page'!$B$9-I2539)= 12,"12", IF(('1 - Cover page'!$B$9-I2539)= 13,"13", IF(('1 - Cover page'!$B$9-I2539)= 14,"14", IF(('1 - Cover page'!$B$9-I2539)= 15,"15",  ""))))))))))))))))</f>
        <v>0</v>
      </c>
      <c r="AA2539" t="e">
        <f>VLOOKUP(E2539,'Age group'!$A$2:$B$7,2,TRUE)</f>
        <v>#N/A</v>
      </c>
    </row>
    <row r="2540" spans="1:27" ht="12.75" x14ac:dyDescent="0.2">
      <c r="A2540" s="30">
        <v>2537</v>
      </c>
      <c r="B2540" s="31"/>
      <c r="C2540" s="31"/>
      <c r="D2540" s="32"/>
      <c r="E2540" s="104"/>
      <c r="F2540" s="31"/>
      <c r="G2540" s="31"/>
      <c r="H2540" s="33"/>
      <c r="I2540" s="16"/>
      <c r="J2540" s="34"/>
      <c r="K2540" s="34"/>
      <c r="L2540" s="35"/>
      <c r="M2540" s="36"/>
      <c r="N2540" s="37"/>
      <c r="O2540" s="37"/>
      <c r="P2540" s="37"/>
      <c r="Q2540" s="38"/>
      <c r="R2540" s="38"/>
      <c r="S2540" s="37"/>
      <c r="T2540" s="39"/>
      <c r="U2540" s="39"/>
      <c r="V2540" s="40"/>
      <c r="X2540" t="str">
        <f>IF(('1 - Cover page'!$B$9-M2540)&lt;6,"&lt;=5 Days","&gt;5 Days")</f>
        <v>&lt;=5 Days</v>
      </c>
      <c r="Y2540" t="str">
        <f>IF(('1 - Cover page'!$B$9-M2540)=0,"0", IF(('1 - Cover page'!$B$9-M2540)= 1,"1", IF(('1 - Cover page'!$B$9-M2540)= 2,"2", IF(('1 - Cover page'!$B$9-M2540)= 3,"3", IF(('1 - Cover page'!$B$9-M2540)= 4,"4", IF(('1 - Cover page'!$B$9-M2540)= 5,"5", IF(('1 - Cover page'!$B$9-M2540)= 6,"6", IF(('1 - Cover page'!$B$9-M2540)= 7,"7", IF(('1 - Cover page'!$B$9-M2540)= 8,"8", IF(('1 - Cover page'!$B$9-M2540)= 9,"9", IF(('1 - Cover page'!$B$9-M2540)= 10,"10", IF(('1 - Cover page'!$B$9-M2540)= 11,"11", IF(('1 - Cover page'!$B$9-M2540)= 12,"12", IF(('1 - Cover page'!$B$9-M2540)= 13,"13", IF(('1 - Cover page'!$B$9-M2540)= 14,"14", IF(('1 - Cover page'!$B$9-M2540)= 15,"15",  ""))))))))))))))))</f>
        <v>0</v>
      </c>
      <c r="Z2540" t="str">
        <f>IF(('1 - Cover page'!$B$9-I2540)=0,"0", IF(('1 - Cover page'!$B$9-I2540)= 1,"1", IF(('1 - Cover page'!$B$9-I2540)= 2,"2", IF(('1 - Cover page'!$B$9-I2540)= 3,"3", IF(('1 - Cover page'!$B$9-I2540)= 4,"4", IF(('1 - Cover page'!$B$9-I2540)= 5,"5", IF(('1 - Cover page'!$B$9-I2540)= 6,"6", IF(('1 - Cover page'!$B$9-I2540)= 7,"7", IF(('1 - Cover page'!$B$9-I2540)= 8,"8", IF(('1 - Cover page'!$B$9-I2540)= 9,"9", IF(('1 - Cover page'!$B$9-I2540)= 10,"10", IF(('1 - Cover page'!$B$9-I2540)= 11,"11", IF(('1 - Cover page'!$B$9-I2540)= 12,"12", IF(('1 - Cover page'!$B$9-I2540)= 13,"13", IF(('1 - Cover page'!$B$9-I2540)= 14,"14", IF(('1 - Cover page'!$B$9-I2540)= 15,"15",  ""))))))))))))))))</f>
        <v>0</v>
      </c>
      <c r="AA2540" t="e">
        <f>VLOOKUP(E2540,'Age group'!$A$2:$B$7,2,TRUE)</f>
        <v>#N/A</v>
      </c>
    </row>
    <row r="2541" spans="1:27" ht="12.75" x14ac:dyDescent="0.2">
      <c r="A2541" s="30">
        <v>2538</v>
      </c>
      <c r="B2541" s="31"/>
      <c r="C2541" s="31"/>
      <c r="D2541" s="32"/>
      <c r="E2541" s="104"/>
      <c r="F2541" s="31"/>
      <c r="G2541" s="31"/>
      <c r="H2541" s="33"/>
      <c r="I2541" s="16"/>
      <c r="J2541" s="34"/>
      <c r="K2541" s="34"/>
      <c r="L2541" s="35"/>
      <c r="M2541" s="36"/>
      <c r="N2541" s="37"/>
      <c r="O2541" s="37"/>
      <c r="P2541" s="37"/>
      <c r="Q2541" s="38"/>
      <c r="R2541" s="38"/>
      <c r="S2541" s="37"/>
      <c r="T2541" s="39"/>
      <c r="U2541" s="39"/>
      <c r="V2541" s="40"/>
      <c r="X2541" t="str">
        <f>IF(('1 - Cover page'!$B$9-M2541)&lt;6,"&lt;=5 Days","&gt;5 Days")</f>
        <v>&lt;=5 Days</v>
      </c>
      <c r="Y2541" t="str">
        <f>IF(('1 - Cover page'!$B$9-M2541)=0,"0", IF(('1 - Cover page'!$B$9-M2541)= 1,"1", IF(('1 - Cover page'!$B$9-M2541)= 2,"2", IF(('1 - Cover page'!$B$9-M2541)= 3,"3", IF(('1 - Cover page'!$B$9-M2541)= 4,"4", IF(('1 - Cover page'!$B$9-M2541)= 5,"5", IF(('1 - Cover page'!$B$9-M2541)= 6,"6", IF(('1 - Cover page'!$B$9-M2541)= 7,"7", IF(('1 - Cover page'!$B$9-M2541)= 8,"8", IF(('1 - Cover page'!$B$9-M2541)= 9,"9", IF(('1 - Cover page'!$B$9-M2541)= 10,"10", IF(('1 - Cover page'!$B$9-M2541)= 11,"11", IF(('1 - Cover page'!$B$9-M2541)= 12,"12", IF(('1 - Cover page'!$B$9-M2541)= 13,"13", IF(('1 - Cover page'!$B$9-M2541)= 14,"14", IF(('1 - Cover page'!$B$9-M2541)= 15,"15",  ""))))))))))))))))</f>
        <v>0</v>
      </c>
      <c r="Z2541" t="str">
        <f>IF(('1 - Cover page'!$B$9-I2541)=0,"0", IF(('1 - Cover page'!$B$9-I2541)= 1,"1", IF(('1 - Cover page'!$B$9-I2541)= 2,"2", IF(('1 - Cover page'!$B$9-I2541)= 3,"3", IF(('1 - Cover page'!$B$9-I2541)= 4,"4", IF(('1 - Cover page'!$B$9-I2541)= 5,"5", IF(('1 - Cover page'!$B$9-I2541)= 6,"6", IF(('1 - Cover page'!$B$9-I2541)= 7,"7", IF(('1 - Cover page'!$B$9-I2541)= 8,"8", IF(('1 - Cover page'!$B$9-I2541)= 9,"9", IF(('1 - Cover page'!$B$9-I2541)= 10,"10", IF(('1 - Cover page'!$B$9-I2541)= 11,"11", IF(('1 - Cover page'!$B$9-I2541)= 12,"12", IF(('1 - Cover page'!$B$9-I2541)= 13,"13", IF(('1 - Cover page'!$B$9-I2541)= 14,"14", IF(('1 - Cover page'!$B$9-I2541)= 15,"15",  ""))))))))))))))))</f>
        <v>0</v>
      </c>
      <c r="AA2541" t="e">
        <f>VLOOKUP(E2541,'Age group'!$A$2:$B$7,2,TRUE)</f>
        <v>#N/A</v>
      </c>
    </row>
    <row r="2542" spans="1:27" ht="12.75" x14ac:dyDescent="0.2">
      <c r="A2542" s="30">
        <v>2539</v>
      </c>
      <c r="B2542" s="31"/>
      <c r="C2542" s="31"/>
      <c r="D2542" s="32"/>
      <c r="E2542" s="104"/>
      <c r="F2542" s="31"/>
      <c r="G2542" s="31"/>
      <c r="H2542" s="33"/>
      <c r="I2542" s="16"/>
      <c r="J2542" s="34"/>
      <c r="K2542" s="34"/>
      <c r="L2542" s="35"/>
      <c r="M2542" s="36"/>
      <c r="N2542" s="37"/>
      <c r="O2542" s="37"/>
      <c r="P2542" s="37"/>
      <c r="Q2542" s="38"/>
      <c r="R2542" s="38"/>
      <c r="S2542" s="37"/>
      <c r="T2542" s="39"/>
      <c r="U2542" s="39"/>
      <c r="V2542" s="40"/>
      <c r="X2542" t="str">
        <f>IF(('1 - Cover page'!$B$9-M2542)&lt;6,"&lt;=5 Days","&gt;5 Days")</f>
        <v>&lt;=5 Days</v>
      </c>
      <c r="Y2542" t="str">
        <f>IF(('1 - Cover page'!$B$9-M2542)=0,"0", IF(('1 - Cover page'!$B$9-M2542)= 1,"1", IF(('1 - Cover page'!$B$9-M2542)= 2,"2", IF(('1 - Cover page'!$B$9-M2542)= 3,"3", IF(('1 - Cover page'!$B$9-M2542)= 4,"4", IF(('1 - Cover page'!$B$9-M2542)= 5,"5", IF(('1 - Cover page'!$B$9-M2542)= 6,"6", IF(('1 - Cover page'!$B$9-M2542)= 7,"7", IF(('1 - Cover page'!$B$9-M2542)= 8,"8", IF(('1 - Cover page'!$B$9-M2542)= 9,"9", IF(('1 - Cover page'!$B$9-M2542)= 10,"10", IF(('1 - Cover page'!$B$9-M2542)= 11,"11", IF(('1 - Cover page'!$B$9-M2542)= 12,"12", IF(('1 - Cover page'!$B$9-M2542)= 13,"13", IF(('1 - Cover page'!$B$9-M2542)= 14,"14", IF(('1 - Cover page'!$B$9-M2542)= 15,"15",  ""))))))))))))))))</f>
        <v>0</v>
      </c>
      <c r="Z2542" t="str">
        <f>IF(('1 - Cover page'!$B$9-I2542)=0,"0", IF(('1 - Cover page'!$B$9-I2542)= 1,"1", IF(('1 - Cover page'!$B$9-I2542)= 2,"2", IF(('1 - Cover page'!$B$9-I2542)= 3,"3", IF(('1 - Cover page'!$B$9-I2542)= 4,"4", IF(('1 - Cover page'!$B$9-I2542)= 5,"5", IF(('1 - Cover page'!$B$9-I2542)= 6,"6", IF(('1 - Cover page'!$B$9-I2542)= 7,"7", IF(('1 - Cover page'!$B$9-I2542)= 8,"8", IF(('1 - Cover page'!$B$9-I2542)= 9,"9", IF(('1 - Cover page'!$B$9-I2542)= 10,"10", IF(('1 - Cover page'!$B$9-I2542)= 11,"11", IF(('1 - Cover page'!$B$9-I2542)= 12,"12", IF(('1 - Cover page'!$B$9-I2542)= 13,"13", IF(('1 - Cover page'!$B$9-I2542)= 14,"14", IF(('1 - Cover page'!$B$9-I2542)= 15,"15",  ""))))))))))))))))</f>
        <v>0</v>
      </c>
      <c r="AA2542" t="e">
        <f>VLOOKUP(E2542,'Age group'!$A$2:$B$7,2,TRUE)</f>
        <v>#N/A</v>
      </c>
    </row>
    <row r="2543" spans="1:27" ht="12.75" x14ac:dyDescent="0.2">
      <c r="A2543" s="30">
        <v>2540</v>
      </c>
      <c r="B2543" s="31"/>
      <c r="C2543" s="31"/>
      <c r="D2543" s="32"/>
      <c r="E2543" s="104"/>
      <c r="F2543" s="31"/>
      <c r="G2543" s="31"/>
      <c r="H2543" s="33"/>
      <c r="I2543" s="16"/>
      <c r="J2543" s="34"/>
      <c r="K2543" s="34"/>
      <c r="L2543" s="35"/>
      <c r="M2543" s="36"/>
      <c r="N2543" s="37"/>
      <c r="O2543" s="37"/>
      <c r="P2543" s="37"/>
      <c r="Q2543" s="38"/>
      <c r="R2543" s="38"/>
      <c r="S2543" s="37"/>
      <c r="T2543" s="39"/>
      <c r="U2543" s="39"/>
      <c r="V2543" s="40"/>
      <c r="X2543" t="str">
        <f>IF(('1 - Cover page'!$B$9-M2543)&lt;6,"&lt;=5 Days","&gt;5 Days")</f>
        <v>&lt;=5 Days</v>
      </c>
      <c r="Y2543" t="str">
        <f>IF(('1 - Cover page'!$B$9-M2543)=0,"0", IF(('1 - Cover page'!$B$9-M2543)= 1,"1", IF(('1 - Cover page'!$B$9-M2543)= 2,"2", IF(('1 - Cover page'!$B$9-M2543)= 3,"3", IF(('1 - Cover page'!$B$9-M2543)= 4,"4", IF(('1 - Cover page'!$B$9-M2543)= 5,"5", IF(('1 - Cover page'!$B$9-M2543)= 6,"6", IF(('1 - Cover page'!$B$9-M2543)= 7,"7", IF(('1 - Cover page'!$B$9-M2543)= 8,"8", IF(('1 - Cover page'!$B$9-M2543)= 9,"9", IF(('1 - Cover page'!$B$9-M2543)= 10,"10", IF(('1 - Cover page'!$B$9-M2543)= 11,"11", IF(('1 - Cover page'!$B$9-M2543)= 12,"12", IF(('1 - Cover page'!$B$9-M2543)= 13,"13", IF(('1 - Cover page'!$B$9-M2543)= 14,"14", IF(('1 - Cover page'!$B$9-M2543)= 15,"15",  ""))))))))))))))))</f>
        <v>0</v>
      </c>
      <c r="Z2543" t="str">
        <f>IF(('1 - Cover page'!$B$9-I2543)=0,"0", IF(('1 - Cover page'!$B$9-I2543)= 1,"1", IF(('1 - Cover page'!$B$9-I2543)= 2,"2", IF(('1 - Cover page'!$B$9-I2543)= 3,"3", IF(('1 - Cover page'!$B$9-I2543)= 4,"4", IF(('1 - Cover page'!$B$9-I2543)= 5,"5", IF(('1 - Cover page'!$B$9-I2543)= 6,"6", IF(('1 - Cover page'!$B$9-I2543)= 7,"7", IF(('1 - Cover page'!$B$9-I2543)= 8,"8", IF(('1 - Cover page'!$B$9-I2543)= 9,"9", IF(('1 - Cover page'!$B$9-I2543)= 10,"10", IF(('1 - Cover page'!$B$9-I2543)= 11,"11", IF(('1 - Cover page'!$B$9-I2543)= 12,"12", IF(('1 - Cover page'!$B$9-I2543)= 13,"13", IF(('1 - Cover page'!$B$9-I2543)= 14,"14", IF(('1 - Cover page'!$B$9-I2543)= 15,"15",  ""))))))))))))))))</f>
        <v>0</v>
      </c>
      <c r="AA2543" t="e">
        <f>VLOOKUP(E2543,'Age group'!$A$2:$B$7,2,TRUE)</f>
        <v>#N/A</v>
      </c>
    </row>
    <row r="2544" spans="1:27" ht="12.75" x14ac:dyDescent="0.2">
      <c r="A2544" s="30">
        <v>2541</v>
      </c>
      <c r="B2544" s="31"/>
      <c r="C2544" s="31"/>
      <c r="D2544" s="32"/>
      <c r="E2544" s="104"/>
      <c r="F2544" s="31"/>
      <c r="G2544" s="31"/>
      <c r="H2544" s="33"/>
      <c r="I2544" s="16"/>
      <c r="J2544" s="34"/>
      <c r="K2544" s="34"/>
      <c r="L2544" s="35"/>
      <c r="M2544" s="36"/>
      <c r="N2544" s="37"/>
      <c r="O2544" s="37"/>
      <c r="P2544" s="37"/>
      <c r="Q2544" s="38"/>
      <c r="R2544" s="38"/>
      <c r="S2544" s="37"/>
      <c r="T2544" s="39"/>
      <c r="U2544" s="39"/>
      <c r="V2544" s="40"/>
      <c r="X2544" t="str">
        <f>IF(('1 - Cover page'!$B$9-M2544)&lt;6,"&lt;=5 Days","&gt;5 Days")</f>
        <v>&lt;=5 Days</v>
      </c>
      <c r="Y2544" t="str">
        <f>IF(('1 - Cover page'!$B$9-M2544)=0,"0", IF(('1 - Cover page'!$B$9-M2544)= 1,"1", IF(('1 - Cover page'!$B$9-M2544)= 2,"2", IF(('1 - Cover page'!$B$9-M2544)= 3,"3", IF(('1 - Cover page'!$B$9-M2544)= 4,"4", IF(('1 - Cover page'!$B$9-M2544)= 5,"5", IF(('1 - Cover page'!$B$9-M2544)= 6,"6", IF(('1 - Cover page'!$B$9-M2544)= 7,"7", IF(('1 - Cover page'!$B$9-M2544)= 8,"8", IF(('1 - Cover page'!$B$9-M2544)= 9,"9", IF(('1 - Cover page'!$B$9-M2544)= 10,"10", IF(('1 - Cover page'!$B$9-M2544)= 11,"11", IF(('1 - Cover page'!$B$9-M2544)= 12,"12", IF(('1 - Cover page'!$B$9-M2544)= 13,"13", IF(('1 - Cover page'!$B$9-M2544)= 14,"14", IF(('1 - Cover page'!$B$9-M2544)= 15,"15",  ""))))))))))))))))</f>
        <v>0</v>
      </c>
      <c r="Z2544" t="str">
        <f>IF(('1 - Cover page'!$B$9-I2544)=0,"0", IF(('1 - Cover page'!$B$9-I2544)= 1,"1", IF(('1 - Cover page'!$B$9-I2544)= 2,"2", IF(('1 - Cover page'!$B$9-I2544)= 3,"3", IF(('1 - Cover page'!$B$9-I2544)= 4,"4", IF(('1 - Cover page'!$B$9-I2544)= 5,"5", IF(('1 - Cover page'!$B$9-I2544)= 6,"6", IF(('1 - Cover page'!$B$9-I2544)= 7,"7", IF(('1 - Cover page'!$B$9-I2544)= 8,"8", IF(('1 - Cover page'!$B$9-I2544)= 9,"9", IF(('1 - Cover page'!$B$9-I2544)= 10,"10", IF(('1 - Cover page'!$B$9-I2544)= 11,"11", IF(('1 - Cover page'!$B$9-I2544)= 12,"12", IF(('1 - Cover page'!$B$9-I2544)= 13,"13", IF(('1 - Cover page'!$B$9-I2544)= 14,"14", IF(('1 - Cover page'!$B$9-I2544)= 15,"15",  ""))))))))))))))))</f>
        <v>0</v>
      </c>
      <c r="AA2544" t="e">
        <f>VLOOKUP(E2544,'Age group'!$A$2:$B$7,2,TRUE)</f>
        <v>#N/A</v>
      </c>
    </row>
    <row r="2545" spans="1:27" ht="12.75" x14ac:dyDescent="0.2">
      <c r="A2545" s="30">
        <v>2542</v>
      </c>
      <c r="B2545" s="31"/>
      <c r="C2545" s="31"/>
      <c r="D2545" s="32"/>
      <c r="E2545" s="104"/>
      <c r="F2545" s="31"/>
      <c r="G2545" s="31"/>
      <c r="H2545" s="33"/>
      <c r="I2545" s="16"/>
      <c r="J2545" s="34"/>
      <c r="K2545" s="34"/>
      <c r="L2545" s="35"/>
      <c r="M2545" s="36"/>
      <c r="N2545" s="37"/>
      <c r="O2545" s="37"/>
      <c r="P2545" s="37"/>
      <c r="Q2545" s="38"/>
      <c r="R2545" s="38"/>
      <c r="S2545" s="37"/>
      <c r="T2545" s="39"/>
      <c r="U2545" s="39"/>
      <c r="V2545" s="40"/>
      <c r="X2545" t="str">
        <f>IF(('1 - Cover page'!$B$9-M2545)&lt;6,"&lt;=5 Days","&gt;5 Days")</f>
        <v>&lt;=5 Days</v>
      </c>
      <c r="Y2545" t="str">
        <f>IF(('1 - Cover page'!$B$9-M2545)=0,"0", IF(('1 - Cover page'!$B$9-M2545)= 1,"1", IF(('1 - Cover page'!$B$9-M2545)= 2,"2", IF(('1 - Cover page'!$B$9-M2545)= 3,"3", IF(('1 - Cover page'!$B$9-M2545)= 4,"4", IF(('1 - Cover page'!$B$9-M2545)= 5,"5", IF(('1 - Cover page'!$B$9-M2545)= 6,"6", IF(('1 - Cover page'!$B$9-M2545)= 7,"7", IF(('1 - Cover page'!$B$9-M2545)= 8,"8", IF(('1 - Cover page'!$B$9-M2545)= 9,"9", IF(('1 - Cover page'!$B$9-M2545)= 10,"10", IF(('1 - Cover page'!$B$9-M2545)= 11,"11", IF(('1 - Cover page'!$B$9-M2545)= 12,"12", IF(('1 - Cover page'!$B$9-M2545)= 13,"13", IF(('1 - Cover page'!$B$9-M2545)= 14,"14", IF(('1 - Cover page'!$B$9-M2545)= 15,"15",  ""))))))))))))))))</f>
        <v>0</v>
      </c>
      <c r="Z2545" t="str">
        <f>IF(('1 - Cover page'!$B$9-I2545)=0,"0", IF(('1 - Cover page'!$B$9-I2545)= 1,"1", IF(('1 - Cover page'!$B$9-I2545)= 2,"2", IF(('1 - Cover page'!$B$9-I2545)= 3,"3", IF(('1 - Cover page'!$B$9-I2545)= 4,"4", IF(('1 - Cover page'!$B$9-I2545)= 5,"5", IF(('1 - Cover page'!$B$9-I2545)= 6,"6", IF(('1 - Cover page'!$B$9-I2545)= 7,"7", IF(('1 - Cover page'!$B$9-I2545)= 8,"8", IF(('1 - Cover page'!$B$9-I2545)= 9,"9", IF(('1 - Cover page'!$B$9-I2545)= 10,"10", IF(('1 - Cover page'!$B$9-I2545)= 11,"11", IF(('1 - Cover page'!$B$9-I2545)= 12,"12", IF(('1 - Cover page'!$B$9-I2545)= 13,"13", IF(('1 - Cover page'!$B$9-I2545)= 14,"14", IF(('1 - Cover page'!$B$9-I2545)= 15,"15",  ""))))))))))))))))</f>
        <v>0</v>
      </c>
      <c r="AA2545" t="e">
        <f>VLOOKUP(E2545,'Age group'!$A$2:$B$7,2,TRUE)</f>
        <v>#N/A</v>
      </c>
    </row>
    <row r="2546" spans="1:27" ht="12.75" x14ac:dyDescent="0.2">
      <c r="A2546" s="30">
        <v>2543</v>
      </c>
      <c r="B2546" s="31"/>
      <c r="C2546" s="31"/>
      <c r="D2546" s="32"/>
      <c r="E2546" s="104"/>
      <c r="F2546" s="31"/>
      <c r="G2546" s="31"/>
      <c r="H2546" s="33"/>
      <c r="I2546" s="16"/>
      <c r="J2546" s="34"/>
      <c r="K2546" s="34"/>
      <c r="L2546" s="35"/>
      <c r="M2546" s="36"/>
      <c r="N2546" s="37"/>
      <c r="O2546" s="37"/>
      <c r="P2546" s="37"/>
      <c r="Q2546" s="38"/>
      <c r="R2546" s="38"/>
      <c r="S2546" s="37"/>
      <c r="T2546" s="39"/>
      <c r="U2546" s="39"/>
      <c r="V2546" s="40"/>
      <c r="X2546" t="str">
        <f>IF(('1 - Cover page'!$B$9-M2546)&lt;6,"&lt;=5 Days","&gt;5 Days")</f>
        <v>&lt;=5 Days</v>
      </c>
      <c r="Y2546" t="str">
        <f>IF(('1 - Cover page'!$B$9-M2546)=0,"0", IF(('1 - Cover page'!$B$9-M2546)= 1,"1", IF(('1 - Cover page'!$B$9-M2546)= 2,"2", IF(('1 - Cover page'!$B$9-M2546)= 3,"3", IF(('1 - Cover page'!$B$9-M2546)= 4,"4", IF(('1 - Cover page'!$B$9-M2546)= 5,"5", IF(('1 - Cover page'!$B$9-M2546)= 6,"6", IF(('1 - Cover page'!$B$9-M2546)= 7,"7", IF(('1 - Cover page'!$B$9-M2546)= 8,"8", IF(('1 - Cover page'!$B$9-M2546)= 9,"9", IF(('1 - Cover page'!$B$9-M2546)= 10,"10", IF(('1 - Cover page'!$B$9-M2546)= 11,"11", IF(('1 - Cover page'!$B$9-M2546)= 12,"12", IF(('1 - Cover page'!$B$9-M2546)= 13,"13", IF(('1 - Cover page'!$B$9-M2546)= 14,"14", IF(('1 - Cover page'!$B$9-M2546)= 15,"15",  ""))))))))))))))))</f>
        <v>0</v>
      </c>
      <c r="Z2546" t="str">
        <f>IF(('1 - Cover page'!$B$9-I2546)=0,"0", IF(('1 - Cover page'!$B$9-I2546)= 1,"1", IF(('1 - Cover page'!$B$9-I2546)= 2,"2", IF(('1 - Cover page'!$B$9-I2546)= 3,"3", IF(('1 - Cover page'!$B$9-I2546)= 4,"4", IF(('1 - Cover page'!$B$9-I2546)= 5,"5", IF(('1 - Cover page'!$B$9-I2546)= 6,"6", IF(('1 - Cover page'!$B$9-I2546)= 7,"7", IF(('1 - Cover page'!$B$9-I2546)= 8,"8", IF(('1 - Cover page'!$B$9-I2546)= 9,"9", IF(('1 - Cover page'!$B$9-I2546)= 10,"10", IF(('1 - Cover page'!$B$9-I2546)= 11,"11", IF(('1 - Cover page'!$B$9-I2546)= 12,"12", IF(('1 - Cover page'!$B$9-I2546)= 13,"13", IF(('1 - Cover page'!$B$9-I2546)= 14,"14", IF(('1 - Cover page'!$B$9-I2546)= 15,"15",  ""))))))))))))))))</f>
        <v>0</v>
      </c>
      <c r="AA2546" t="e">
        <f>VLOOKUP(E2546,'Age group'!$A$2:$B$7,2,TRUE)</f>
        <v>#N/A</v>
      </c>
    </row>
    <row r="2547" spans="1:27" ht="12.75" x14ac:dyDescent="0.2">
      <c r="A2547" s="30">
        <v>2544</v>
      </c>
      <c r="B2547" s="31"/>
      <c r="C2547" s="31"/>
      <c r="D2547" s="32"/>
      <c r="E2547" s="104"/>
      <c r="F2547" s="31"/>
      <c r="G2547" s="31"/>
      <c r="H2547" s="33"/>
      <c r="I2547" s="16"/>
      <c r="J2547" s="34"/>
      <c r="K2547" s="34"/>
      <c r="L2547" s="35"/>
      <c r="M2547" s="36"/>
      <c r="N2547" s="37"/>
      <c r="O2547" s="37"/>
      <c r="P2547" s="37"/>
      <c r="Q2547" s="38"/>
      <c r="R2547" s="38"/>
      <c r="S2547" s="37"/>
      <c r="T2547" s="39"/>
      <c r="U2547" s="39"/>
      <c r="V2547" s="40"/>
      <c r="X2547" t="str">
        <f>IF(('1 - Cover page'!$B$9-M2547)&lt;6,"&lt;=5 Days","&gt;5 Days")</f>
        <v>&lt;=5 Days</v>
      </c>
      <c r="Y2547" t="str">
        <f>IF(('1 - Cover page'!$B$9-M2547)=0,"0", IF(('1 - Cover page'!$B$9-M2547)= 1,"1", IF(('1 - Cover page'!$B$9-M2547)= 2,"2", IF(('1 - Cover page'!$B$9-M2547)= 3,"3", IF(('1 - Cover page'!$B$9-M2547)= 4,"4", IF(('1 - Cover page'!$B$9-M2547)= 5,"5", IF(('1 - Cover page'!$B$9-M2547)= 6,"6", IF(('1 - Cover page'!$B$9-M2547)= 7,"7", IF(('1 - Cover page'!$B$9-M2547)= 8,"8", IF(('1 - Cover page'!$B$9-M2547)= 9,"9", IF(('1 - Cover page'!$B$9-M2547)= 10,"10", IF(('1 - Cover page'!$B$9-M2547)= 11,"11", IF(('1 - Cover page'!$B$9-M2547)= 12,"12", IF(('1 - Cover page'!$B$9-M2547)= 13,"13", IF(('1 - Cover page'!$B$9-M2547)= 14,"14", IF(('1 - Cover page'!$B$9-M2547)= 15,"15",  ""))))))))))))))))</f>
        <v>0</v>
      </c>
      <c r="Z2547" t="str">
        <f>IF(('1 - Cover page'!$B$9-I2547)=0,"0", IF(('1 - Cover page'!$B$9-I2547)= 1,"1", IF(('1 - Cover page'!$B$9-I2547)= 2,"2", IF(('1 - Cover page'!$B$9-I2547)= 3,"3", IF(('1 - Cover page'!$B$9-I2547)= 4,"4", IF(('1 - Cover page'!$B$9-I2547)= 5,"5", IF(('1 - Cover page'!$B$9-I2547)= 6,"6", IF(('1 - Cover page'!$B$9-I2547)= 7,"7", IF(('1 - Cover page'!$B$9-I2547)= 8,"8", IF(('1 - Cover page'!$B$9-I2547)= 9,"9", IF(('1 - Cover page'!$B$9-I2547)= 10,"10", IF(('1 - Cover page'!$B$9-I2547)= 11,"11", IF(('1 - Cover page'!$B$9-I2547)= 12,"12", IF(('1 - Cover page'!$B$9-I2547)= 13,"13", IF(('1 - Cover page'!$B$9-I2547)= 14,"14", IF(('1 - Cover page'!$B$9-I2547)= 15,"15",  ""))))))))))))))))</f>
        <v>0</v>
      </c>
      <c r="AA2547" t="e">
        <f>VLOOKUP(E2547,'Age group'!$A$2:$B$7,2,TRUE)</f>
        <v>#N/A</v>
      </c>
    </row>
    <row r="2548" spans="1:27" ht="12.75" x14ac:dyDescent="0.2">
      <c r="A2548" s="30">
        <v>2545</v>
      </c>
      <c r="B2548" s="31"/>
      <c r="C2548" s="31"/>
      <c r="D2548" s="32"/>
      <c r="E2548" s="104"/>
      <c r="F2548" s="31"/>
      <c r="G2548" s="31"/>
      <c r="H2548" s="33"/>
      <c r="I2548" s="16"/>
      <c r="J2548" s="34"/>
      <c r="K2548" s="34"/>
      <c r="L2548" s="35"/>
      <c r="M2548" s="36"/>
      <c r="N2548" s="37"/>
      <c r="O2548" s="37"/>
      <c r="P2548" s="37"/>
      <c r="Q2548" s="38"/>
      <c r="R2548" s="38"/>
      <c r="S2548" s="37"/>
      <c r="T2548" s="39"/>
      <c r="U2548" s="39"/>
      <c r="V2548" s="40"/>
      <c r="X2548" t="str">
        <f>IF(('1 - Cover page'!$B$9-M2548)&lt;6,"&lt;=5 Days","&gt;5 Days")</f>
        <v>&lt;=5 Days</v>
      </c>
      <c r="Y2548" t="str">
        <f>IF(('1 - Cover page'!$B$9-M2548)=0,"0", IF(('1 - Cover page'!$B$9-M2548)= 1,"1", IF(('1 - Cover page'!$B$9-M2548)= 2,"2", IF(('1 - Cover page'!$B$9-M2548)= 3,"3", IF(('1 - Cover page'!$B$9-M2548)= 4,"4", IF(('1 - Cover page'!$B$9-M2548)= 5,"5", IF(('1 - Cover page'!$B$9-M2548)= 6,"6", IF(('1 - Cover page'!$B$9-M2548)= 7,"7", IF(('1 - Cover page'!$B$9-M2548)= 8,"8", IF(('1 - Cover page'!$B$9-M2548)= 9,"9", IF(('1 - Cover page'!$B$9-M2548)= 10,"10", IF(('1 - Cover page'!$B$9-M2548)= 11,"11", IF(('1 - Cover page'!$B$9-M2548)= 12,"12", IF(('1 - Cover page'!$B$9-M2548)= 13,"13", IF(('1 - Cover page'!$B$9-M2548)= 14,"14", IF(('1 - Cover page'!$B$9-M2548)= 15,"15",  ""))))))))))))))))</f>
        <v>0</v>
      </c>
      <c r="Z2548" t="str">
        <f>IF(('1 - Cover page'!$B$9-I2548)=0,"0", IF(('1 - Cover page'!$B$9-I2548)= 1,"1", IF(('1 - Cover page'!$B$9-I2548)= 2,"2", IF(('1 - Cover page'!$B$9-I2548)= 3,"3", IF(('1 - Cover page'!$B$9-I2548)= 4,"4", IF(('1 - Cover page'!$B$9-I2548)= 5,"5", IF(('1 - Cover page'!$B$9-I2548)= 6,"6", IF(('1 - Cover page'!$B$9-I2548)= 7,"7", IF(('1 - Cover page'!$B$9-I2548)= 8,"8", IF(('1 - Cover page'!$B$9-I2548)= 9,"9", IF(('1 - Cover page'!$B$9-I2548)= 10,"10", IF(('1 - Cover page'!$B$9-I2548)= 11,"11", IF(('1 - Cover page'!$B$9-I2548)= 12,"12", IF(('1 - Cover page'!$B$9-I2548)= 13,"13", IF(('1 - Cover page'!$B$9-I2548)= 14,"14", IF(('1 - Cover page'!$B$9-I2548)= 15,"15",  ""))))))))))))))))</f>
        <v>0</v>
      </c>
      <c r="AA2548" t="e">
        <f>VLOOKUP(E2548,'Age group'!$A$2:$B$7,2,TRUE)</f>
        <v>#N/A</v>
      </c>
    </row>
    <row r="2549" spans="1:27" ht="12.75" x14ac:dyDescent="0.2">
      <c r="A2549" s="30">
        <v>2546</v>
      </c>
      <c r="B2549" s="31"/>
      <c r="C2549" s="31"/>
      <c r="D2549" s="32"/>
      <c r="E2549" s="104"/>
      <c r="F2549" s="31"/>
      <c r="G2549" s="31"/>
      <c r="H2549" s="33"/>
      <c r="I2549" s="16"/>
      <c r="J2549" s="34"/>
      <c r="K2549" s="34"/>
      <c r="L2549" s="35"/>
      <c r="M2549" s="36"/>
      <c r="N2549" s="37"/>
      <c r="O2549" s="37"/>
      <c r="P2549" s="37"/>
      <c r="Q2549" s="38"/>
      <c r="R2549" s="38"/>
      <c r="S2549" s="37"/>
      <c r="T2549" s="39"/>
      <c r="U2549" s="39"/>
      <c r="V2549" s="40"/>
      <c r="X2549" t="str">
        <f>IF(('1 - Cover page'!$B$9-M2549)&lt;6,"&lt;=5 Days","&gt;5 Days")</f>
        <v>&lt;=5 Days</v>
      </c>
      <c r="Y2549" t="str">
        <f>IF(('1 - Cover page'!$B$9-M2549)=0,"0", IF(('1 - Cover page'!$B$9-M2549)= 1,"1", IF(('1 - Cover page'!$B$9-M2549)= 2,"2", IF(('1 - Cover page'!$B$9-M2549)= 3,"3", IF(('1 - Cover page'!$B$9-M2549)= 4,"4", IF(('1 - Cover page'!$B$9-M2549)= 5,"5", IF(('1 - Cover page'!$B$9-M2549)= 6,"6", IF(('1 - Cover page'!$B$9-M2549)= 7,"7", IF(('1 - Cover page'!$B$9-M2549)= 8,"8", IF(('1 - Cover page'!$B$9-M2549)= 9,"9", IF(('1 - Cover page'!$B$9-M2549)= 10,"10", IF(('1 - Cover page'!$B$9-M2549)= 11,"11", IF(('1 - Cover page'!$B$9-M2549)= 12,"12", IF(('1 - Cover page'!$B$9-M2549)= 13,"13", IF(('1 - Cover page'!$B$9-M2549)= 14,"14", IF(('1 - Cover page'!$B$9-M2549)= 15,"15",  ""))))))))))))))))</f>
        <v>0</v>
      </c>
      <c r="Z2549" t="str">
        <f>IF(('1 - Cover page'!$B$9-I2549)=0,"0", IF(('1 - Cover page'!$B$9-I2549)= 1,"1", IF(('1 - Cover page'!$B$9-I2549)= 2,"2", IF(('1 - Cover page'!$B$9-I2549)= 3,"3", IF(('1 - Cover page'!$B$9-I2549)= 4,"4", IF(('1 - Cover page'!$B$9-I2549)= 5,"5", IF(('1 - Cover page'!$B$9-I2549)= 6,"6", IF(('1 - Cover page'!$B$9-I2549)= 7,"7", IF(('1 - Cover page'!$B$9-I2549)= 8,"8", IF(('1 - Cover page'!$B$9-I2549)= 9,"9", IF(('1 - Cover page'!$B$9-I2549)= 10,"10", IF(('1 - Cover page'!$B$9-I2549)= 11,"11", IF(('1 - Cover page'!$B$9-I2549)= 12,"12", IF(('1 - Cover page'!$B$9-I2549)= 13,"13", IF(('1 - Cover page'!$B$9-I2549)= 14,"14", IF(('1 - Cover page'!$B$9-I2549)= 15,"15",  ""))))))))))))))))</f>
        <v>0</v>
      </c>
      <c r="AA2549" t="e">
        <f>VLOOKUP(E2549,'Age group'!$A$2:$B$7,2,TRUE)</f>
        <v>#N/A</v>
      </c>
    </row>
    <row r="2550" spans="1:27" ht="12.75" x14ac:dyDescent="0.2">
      <c r="A2550" s="30">
        <v>2547</v>
      </c>
      <c r="B2550" s="31"/>
      <c r="C2550" s="31"/>
      <c r="D2550" s="32"/>
      <c r="E2550" s="104"/>
      <c r="F2550" s="31"/>
      <c r="G2550" s="31"/>
      <c r="H2550" s="33"/>
      <c r="I2550" s="16"/>
      <c r="J2550" s="34"/>
      <c r="K2550" s="34"/>
      <c r="L2550" s="35"/>
      <c r="M2550" s="36"/>
      <c r="N2550" s="37"/>
      <c r="O2550" s="37"/>
      <c r="P2550" s="37"/>
      <c r="Q2550" s="38"/>
      <c r="R2550" s="38"/>
      <c r="S2550" s="37"/>
      <c r="T2550" s="39"/>
      <c r="U2550" s="39"/>
      <c r="V2550" s="40"/>
      <c r="X2550" t="str">
        <f>IF(('1 - Cover page'!$B$9-M2550)&lt;6,"&lt;=5 Days","&gt;5 Days")</f>
        <v>&lt;=5 Days</v>
      </c>
      <c r="Y2550" t="str">
        <f>IF(('1 - Cover page'!$B$9-M2550)=0,"0", IF(('1 - Cover page'!$B$9-M2550)= 1,"1", IF(('1 - Cover page'!$B$9-M2550)= 2,"2", IF(('1 - Cover page'!$B$9-M2550)= 3,"3", IF(('1 - Cover page'!$B$9-M2550)= 4,"4", IF(('1 - Cover page'!$B$9-M2550)= 5,"5", IF(('1 - Cover page'!$B$9-M2550)= 6,"6", IF(('1 - Cover page'!$B$9-M2550)= 7,"7", IF(('1 - Cover page'!$B$9-M2550)= 8,"8", IF(('1 - Cover page'!$B$9-M2550)= 9,"9", IF(('1 - Cover page'!$B$9-M2550)= 10,"10", IF(('1 - Cover page'!$B$9-M2550)= 11,"11", IF(('1 - Cover page'!$B$9-M2550)= 12,"12", IF(('1 - Cover page'!$B$9-M2550)= 13,"13", IF(('1 - Cover page'!$B$9-M2550)= 14,"14", IF(('1 - Cover page'!$B$9-M2550)= 15,"15",  ""))))))))))))))))</f>
        <v>0</v>
      </c>
      <c r="Z2550" t="str">
        <f>IF(('1 - Cover page'!$B$9-I2550)=0,"0", IF(('1 - Cover page'!$B$9-I2550)= 1,"1", IF(('1 - Cover page'!$B$9-I2550)= 2,"2", IF(('1 - Cover page'!$B$9-I2550)= 3,"3", IF(('1 - Cover page'!$B$9-I2550)= 4,"4", IF(('1 - Cover page'!$B$9-I2550)= 5,"5", IF(('1 - Cover page'!$B$9-I2550)= 6,"6", IF(('1 - Cover page'!$B$9-I2550)= 7,"7", IF(('1 - Cover page'!$B$9-I2550)= 8,"8", IF(('1 - Cover page'!$B$9-I2550)= 9,"9", IF(('1 - Cover page'!$B$9-I2550)= 10,"10", IF(('1 - Cover page'!$B$9-I2550)= 11,"11", IF(('1 - Cover page'!$B$9-I2550)= 12,"12", IF(('1 - Cover page'!$B$9-I2550)= 13,"13", IF(('1 - Cover page'!$B$9-I2550)= 14,"14", IF(('1 - Cover page'!$B$9-I2550)= 15,"15",  ""))))))))))))))))</f>
        <v>0</v>
      </c>
      <c r="AA2550" t="e">
        <f>VLOOKUP(E2550,'Age group'!$A$2:$B$7,2,TRUE)</f>
        <v>#N/A</v>
      </c>
    </row>
    <row r="2551" spans="1:27" ht="12.75" x14ac:dyDescent="0.2">
      <c r="A2551" s="30">
        <v>2548</v>
      </c>
      <c r="B2551" s="31"/>
      <c r="C2551" s="31"/>
      <c r="D2551" s="32"/>
      <c r="E2551" s="104"/>
      <c r="F2551" s="31"/>
      <c r="G2551" s="31"/>
      <c r="H2551" s="33"/>
      <c r="I2551" s="16"/>
      <c r="J2551" s="34"/>
      <c r="K2551" s="34"/>
      <c r="L2551" s="35"/>
      <c r="M2551" s="36"/>
      <c r="N2551" s="37"/>
      <c r="O2551" s="37"/>
      <c r="P2551" s="37"/>
      <c r="Q2551" s="38"/>
      <c r="R2551" s="38"/>
      <c r="S2551" s="37"/>
      <c r="T2551" s="39"/>
      <c r="U2551" s="39"/>
      <c r="V2551" s="40"/>
      <c r="X2551" t="str">
        <f>IF(('1 - Cover page'!$B$9-M2551)&lt;6,"&lt;=5 Days","&gt;5 Days")</f>
        <v>&lt;=5 Days</v>
      </c>
      <c r="Y2551" t="str">
        <f>IF(('1 - Cover page'!$B$9-M2551)=0,"0", IF(('1 - Cover page'!$B$9-M2551)= 1,"1", IF(('1 - Cover page'!$B$9-M2551)= 2,"2", IF(('1 - Cover page'!$B$9-M2551)= 3,"3", IF(('1 - Cover page'!$B$9-M2551)= 4,"4", IF(('1 - Cover page'!$B$9-M2551)= 5,"5", IF(('1 - Cover page'!$B$9-M2551)= 6,"6", IF(('1 - Cover page'!$B$9-M2551)= 7,"7", IF(('1 - Cover page'!$B$9-M2551)= 8,"8", IF(('1 - Cover page'!$B$9-M2551)= 9,"9", IF(('1 - Cover page'!$B$9-M2551)= 10,"10", IF(('1 - Cover page'!$B$9-M2551)= 11,"11", IF(('1 - Cover page'!$B$9-M2551)= 12,"12", IF(('1 - Cover page'!$B$9-M2551)= 13,"13", IF(('1 - Cover page'!$B$9-M2551)= 14,"14", IF(('1 - Cover page'!$B$9-M2551)= 15,"15",  ""))))))))))))))))</f>
        <v>0</v>
      </c>
      <c r="Z2551" t="str">
        <f>IF(('1 - Cover page'!$B$9-I2551)=0,"0", IF(('1 - Cover page'!$B$9-I2551)= 1,"1", IF(('1 - Cover page'!$B$9-I2551)= 2,"2", IF(('1 - Cover page'!$B$9-I2551)= 3,"3", IF(('1 - Cover page'!$B$9-I2551)= 4,"4", IF(('1 - Cover page'!$B$9-I2551)= 5,"5", IF(('1 - Cover page'!$B$9-I2551)= 6,"6", IF(('1 - Cover page'!$B$9-I2551)= 7,"7", IF(('1 - Cover page'!$B$9-I2551)= 8,"8", IF(('1 - Cover page'!$B$9-I2551)= 9,"9", IF(('1 - Cover page'!$B$9-I2551)= 10,"10", IF(('1 - Cover page'!$B$9-I2551)= 11,"11", IF(('1 - Cover page'!$B$9-I2551)= 12,"12", IF(('1 - Cover page'!$B$9-I2551)= 13,"13", IF(('1 - Cover page'!$B$9-I2551)= 14,"14", IF(('1 - Cover page'!$B$9-I2551)= 15,"15",  ""))))))))))))))))</f>
        <v>0</v>
      </c>
      <c r="AA2551" t="e">
        <f>VLOOKUP(E2551,'Age group'!$A$2:$B$7,2,TRUE)</f>
        <v>#N/A</v>
      </c>
    </row>
    <row r="2552" spans="1:27" ht="12.75" x14ac:dyDescent="0.2">
      <c r="A2552" s="30">
        <v>2549</v>
      </c>
      <c r="B2552" s="31"/>
      <c r="C2552" s="31"/>
      <c r="D2552" s="32"/>
      <c r="E2552" s="104"/>
      <c r="F2552" s="31"/>
      <c r="G2552" s="31"/>
      <c r="H2552" s="33"/>
      <c r="I2552" s="16"/>
      <c r="J2552" s="34"/>
      <c r="K2552" s="34"/>
      <c r="L2552" s="35"/>
      <c r="M2552" s="36"/>
      <c r="N2552" s="37"/>
      <c r="O2552" s="37"/>
      <c r="P2552" s="37"/>
      <c r="Q2552" s="38"/>
      <c r="R2552" s="38"/>
      <c r="S2552" s="37"/>
      <c r="T2552" s="39"/>
      <c r="U2552" s="39"/>
      <c r="V2552" s="40"/>
      <c r="X2552" t="str">
        <f>IF(('1 - Cover page'!$B$9-M2552)&lt;6,"&lt;=5 Days","&gt;5 Days")</f>
        <v>&lt;=5 Days</v>
      </c>
      <c r="Y2552" t="str">
        <f>IF(('1 - Cover page'!$B$9-M2552)=0,"0", IF(('1 - Cover page'!$B$9-M2552)= 1,"1", IF(('1 - Cover page'!$B$9-M2552)= 2,"2", IF(('1 - Cover page'!$B$9-M2552)= 3,"3", IF(('1 - Cover page'!$B$9-M2552)= 4,"4", IF(('1 - Cover page'!$B$9-M2552)= 5,"5", IF(('1 - Cover page'!$B$9-M2552)= 6,"6", IF(('1 - Cover page'!$B$9-M2552)= 7,"7", IF(('1 - Cover page'!$B$9-M2552)= 8,"8", IF(('1 - Cover page'!$B$9-M2552)= 9,"9", IF(('1 - Cover page'!$B$9-M2552)= 10,"10", IF(('1 - Cover page'!$B$9-M2552)= 11,"11", IF(('1 - Cover page'!$B$9-M2552)= 12,"12", IF(('1 - Cover page'!$B$9-M2552)= 13,"13", IF(('1 - Cover page'!$B$9-M2552)= 14,"14", IF(('1 - Cover page'!$B$9-M2552)= 15,"15",  ""))))))))))))))))</f>
        <v>0</v>
      </c>
      <c r="Z2552" t="str">
        <f>IF(('1 - Cover page'!$B$9-I2552)=0,"0", IF(('1 - Cover page'!$B$9-I2552)= 1,"1", IF(('1 - Cover page'!$B$9-I2552)= 2,"2", IF(('1 - Cover page'!$B$9-I2552)= 3,"3", IF(('1 - Cover page'!$B$9-I2552)= 4,"4", IF(('1 - Cover page'!$B$9-I2552)= 5,"5", IF(('1 - Cover page'!$B$9-I2552)= 6,"6", IF(('1 - Cover page'!$B$9-I2552)= 7,"7", IF(('1 - Cover page'!$B$9-I2552)= 8,"8", IF(('1 - Cover page'!$B$9-I2552)= 9,"9", IF(('1 - Cover page'!$B$9-I2552)= 10,"10", IF(('1 - Cover page'!$B$9-I2552)= 11,"11", IF(('1 - Cover page'!$B$9-I2552)= 12,"12", IF(('1 - Cover page'!$B$9-I2552)= 13,"13", IF(('1 - Cover page'!$B$9-I2552)= 14,"14", IF(('1 - Cover page'!$B$9-I2552)= 15,"15",  ""))))))))))))))))</f>
        <v>0</v>
      </c>
      <c r="AA2552" t="e">
        <f>VLOOKUP(E2552,'Age group'!$A$2:$B$7,2,TRUE)</f>
        <v>#N/A</v>
      </c>
    </row>
    <row r="2553" spans="1:27" ht="12.75" x14ac:dyDescent="0.2">
      <c r="A2553" s="30">
        <v>2550</v>
      </c>
      <c r="B2553" s="31"/>
      <c r="C2553" s="31"/>
      <c r="D2553" s="32"/>
      <c r="E2553" s="104"/>
      <c r="F2553" s="31"/>
      <c r="G2553" s="31"/>
      <c r="H2553" s="33"/>
      <c r="I2553" s="16"/>
      <c r="J2553" s="34"/>
      <c r="K2553" s="34"/>
      <c r="L2553" s="35"/>
      <c r="M2553" s="36"/>
      <c r="N2553" s="37"/>
      <c r="O2553" s="37"/>
      <c r="P2553" s="37"/>
      <c r="Q2553" s="38"/>
      <c r="R2553" s="38"/>
      <c r="S2553" s="37"/>
      <c r="T2553" s="39"/>
      <c r="U2553" s="39"/>
      <c r="V2553" s="40"/>
      <c r="X2553" t="str">
        <f>IF(('1 - Cover page'!$B$9-M2553)&lt;6,"&lt;=5 Days","&gt;5 Days")</f>
        <v>&lt;=5 Days</v>
      </c>
      <c r="Y2553" t="str">
        <f>IF(('1 - Cover page'!$B$9-M2553)=0,"0", IF(('1 - Cover page'!$B$9-M2553)= 1,"1", IF(('1 - Cover page'!$B$9-M2553)= 2,"2", IF(('1 - Cover page'!$B$9-M2553)= 3,"3", IF(('1 - Cover page'!$B$9-M2553)= 4,"4", IF(('1 - Cover page'!$B$9-M2553)= 5,"5", IF(('1 - Cover page'!$B$9-M2553)= 6,"6", IF(('1 - Cover page'!$B$9-M2553)= 7,"7", IF(('1 - Cover page'!$B$9-M2553)= 8,"8", IF(('1 - Cover page'!$B$9-M2553)= 9,"9", IF(('1 - Cover page'!$B$9-M2553)= 10,"10", IF(('1 - Cover page'!$B$9-M2553)= 11,"11", IF(('1 - Cover page'!$B$9-M2553)= 12,"12", IF(('1 - Cover page'!$B$9-M2553)= 13,"13", IF(('1 - Cover page'!$B$9-M2553)= 14,"14", IF(('1 - Cover page'!$B$9-M2553)= 15,"15",  ""))))))))))))))))</f>
        <v>0</v>
      </c>
      <c r="Z2553" t="str">
        <f>IF(('1 - Cover page'!$B$9-I2553)=0,"0", IF(('1 - Cover page'!$B$9-I2553)= 1,"1", IF(('1 - Cover page'!$B$9-I2553)= 2,"2", IF(('1 - Cover page'!$B$9-I2553)= 3,"3", IF(('1 - Cover page'!$B$9-I2553)= 4,"4", IF(('1 - Cover page'!$B$9-I2553)= 5,"5", IF(('1 - Cover page'!$B$9-I2553)= 6,"6", IF(('1 - Cover page'!$B$9-I2553)= 7,"7", IF(('1 - Cover page'!$B$9-I2553)= 8,"8", IF(('1 - Cover page'!$B$9-I2553)= 9,"9", IF(('1 - Cover page'!$B$9-I2553)= 10,"10", IF(('1 - Cover page'!$B$9-I2553)= 11,"11", IF(('1 - Cover page'!$B$9-I2553)= 12,"12", IF(('1 - Cover page'!$B$9-I2553)= 13,"13", IF(('1 - Cover page'!$B$9-I2553)= 14,"14", IF(('1 - Cover page'!$B$9-I2553)= 15,"15",  ""))))))))))))))))</f>
        <v>0</v>
      </c>
      <c r="AA2553" t="e">
        <f>VLOOKUP(E2553,'Age group'!$A$2:$B$7,2,TRUE)</f>
        <v>#N/A</v>
      </c>
    </row>
    <row r="2554" spans="1:27" ht="12.75" x14ac:dyDescent="0.2">
      <c r="A2554" s="30">
        <v>2551</v>
      </c>
      <c r="B2554" s="31"/>
      <c r="C2554" s="31"/>
      <c r="D2554" s="32"/>
      <c r="E2554" s="104"/>
      <c r="F2554" s="31"/>
      <c r="G2554" s="31"/>
      <c r="H2554" s="33"/>
      <c r="I2554" s="16"/>
      <c r="J2554" s="34"/>
      <c r="K2554" s="34"/>
      <c r="L2554" s="35"/>
      <c r="M2554" s="36"/>
      <c r="N2554" s="37"/>
      <c r="O2554" s="37"/>
      <c r="P2554" s="37"/>
      <c r="Q2554" s="38"/>
      <c r="R2554" s="38"/>
      <c r="S2554" s="37"/>
      <c r="T2554" s="39"/>
      <c r="U2554" s="39"/>
      <c r="V2554" s="40"/>
      <c r="X2554" t="str">
        <f>IF(('1 - Cover page'!$B$9-M2554)&lt;6,"&lt;=5 Days","&gt;5 Days")</f>
        <v>&lt;=5 Days</v>
      </c>
      <c r="Y2554" t="str">
        <f>IF(('1 - Cover page'!$B$9-M2554)=0,"0", IF(('1 - Cover page'!$B$9-M2554)= 1,"1", IF(('1 - Cover page'!$B$9-M2554)= 2,"2", IF(('1 - Cover page'!$B$9-M2554)= 3,"3", IF(('1 - Cover page'!$B$9-M2554)= 4,"4", IF(('1 - Cover page'!$B$9-M2554)= 5,"5", IF(('1 - Cover page'!$B$9-M2554)= 6,"6", IF(('1 - Cover page'!$B$9-M2554)= 7,"7", IF(('1 - Cover page'!$B$9-M2554)= 8,"8", IF(('1 - Cover page'!$B$9-M2554)= 9,"9", IF(('1 - Cover page'!$B$9-M2554)= 10,"10", IF(('1 - Cover page'!$B$9-M2554)= 11,"11", IF(('1 - Cover page'!$B$9-M2554)= 12,"12", IF(('1 - Cover page'!$B$9-M2554)= 13,"13", IF(('1 - Cover page'!$B$9-M2554)= 14,"14", IF(('1 - Cover page'!$B$9-M2554)= 15,"15",  ""))))))))))))))))</f>
        <v>0</v>
      </c>
      <c r="Z2554" t="str">
        <f>IF(('1 - Cover page'!$B$9-I2554)=0,"0", IF(('1 - Cover page'!$B$9-I2554)= 1,"1", IF(('1 - Cover page'!$B$9-I2554)= 2,"2", IF(('1 - Cover page'!$B$9-I2554)= 3,"3", IF(('1 - Cover page'!$B$9-I2554)= 4,"4", IF(('1 - Cover page'!$B$9-I2554)= 5,"5", IF(('1 - Cover page'!$B$9-I2554)= 6,"6", IF(('1 - Cover page'!$B$9-I2554)= 7,"7", IF(('1 - Cover page'!$B$9-I2554)= 8,"8", IF(('1 - Cover page'!$B$9-I2554)= 9,"9", IF(('1 - Cover page'!$B$9-I2554)= 10,"10", IF(('1 - Cover page'!$B$9-I2554)= 11,"11", IF(('1 - Cover page'!$B$9-I2554)= 12,"12", IF(('1 - Cover page'!$B$9-I2554)= 13,"13", IF(('1 - Cover page'!$B$9-I2554)= 14,"14", IF(('1 - Cover page'!$B$9-I2554)= 15,"15",  ""))))))))))))))))</f>
        <v>0</v>
      </c>
      <c r="AA2554" t="e">
        <f>VLOOKUP(E2554,'Age group'!$A$2:$B$7,2,TRUE)</f>
        <v>#N/A</v>
      </c>
    </row>
    <row r="2555" spans="1:27" ht="12.75" x14ac:dyDescent="0.2">
      <c r="A2555" s="30">
        <v>2552</v>
      </c>
      <c r="B2555" s="31"/>
      <c r="C2555" s="31"/>
      <c r="D2555" s="32"/>
      <c r="E2555" s="104"/>
      <c r="F2555" s="31"/>
      <c r="G2555" s="31"/>
      <c r="H2555" s="33"/>
      <c r="I2555" s="16"/>
      <c r="J2555" s="34"/>
      <c r="K2555" s="34"/>
      <c r="L2555" s="35"/>
      <c r="M2555" s="36"/>
      <c r="N2555" s="37"/>
      <c r="O2555" s="37"/>
      <c r="P2555" s="37"/>
      <c r="Q2555" s="38"/>
      <c r="R2555" s="38"/>
      <c r="S2555" s="37"/>
      <c r="T2555" s="39"/>
      <c r="U2555" s="39"/>
      <c r="V2555" s="40"/>
      <c r="X2555" t="str">
        <f>IF(('1 - Cover page'!$B$9-M2555)&lt;6,"&lt;=5 Days","&gt;5 Days")</f>
        <v>&lt;=5 Days</v>
      </c>
      <c r="Y2555" t="str">
        <f>IF(('1 - Cover page'!$B$9-M2555)=0,"0", IF(('1 - Cover page'!$B$9-M2555)= 1,"1", IF(('1 - Cover page'!$B$9-M2555)= 2,"2", IF(('1 - Cover page'!$B$9-M2555)= 3,"3", IF(('1 - Cover page'!$B$9-M2555)= 4,"4", IF(('1 - Cover page'!$B$9-M2555)= 5,"5", IF(('1 - Cover page'!$B$9-M2555)= 6,"6", IF(('1 - Cover page'!$B$9-M2555)= 7,"7", IF(('1 - Cover page'!$B$9-M2555)= 8,"8", IF(('1 - Cover page'!$B$9-M2555)= 9,"9", IF(('1 - Cover page'!$B$9-M2555)= 10,"10", IF(('1 - Cover page'!$B$9-M2555)= 11,"11", IF(('1 - Cover page'!$B$9-M2555)= 12,"12", IF(('1 - Cover page'!$B$9-M2555)= 13,"13", IF(('1 - Cover page'!$B$9-M2555)= 14,"14", IF(('1 - Cover page'!$B$9-M2555)= 15,"15",  ""))))))))))))))))</f>
        <v>0</v>
      </c>
      <c r="Z2555" t="str">
        <f>IF(('1 - Cover page'!$B$9-I2555)=0,"0", IF(('1 - Cover page'!$B$9-I2555)= 1,"1", IF(('1 - Cover page'!$B$9-I2555)= 2,"2", IF(('1 - Cover page'!$B$9-I2555)= 3,"3", IF(('1 - Cover page'!$B$9-I2555)= 4,"4", IF(('1 - Cover page'!$B$9-I2555)= 5,"5", IF(('1 - Cover page'!$B$9-I2555)= 6,"6", IF(('1 - Cover page'!$B$9-I2555)= 7,"7", IF(('1 - Cover page'!$B$9-I2555)= 8,"8", IF(('1 - Cover page'!$B$9-I2555)= 9,"9", IF(('1 - Cover page'!$B$9-I2555)= 10,"10", IF(('1 - Cover page'!$B$9-I2555)= 11,"11", IF(('1 - Cover page'!$B$9-I2555)= 12,"12", IF(('1 - Cover page'!$B$9-I2555)= 13,"13", IF(('1 - Cover page'!$B$9-I2555)= 14,"14", IF(('1 - Cover page'!$B$9-I2555)= 15,"15",  ""))))))))))))))))</f>
        <v>0</v>
      </c>
      <c r="AA2555" t="e">
        <f>VLOOKUP(E2555,'Age group'!$A$2:$B$7,2,TRUE)</f>
        <v>#N/A</v>
      </c>
    </row>
    <row r="2556" spans="1:27" ht="12.75" x14ac:dyDescent="0.2">
      <c r="A2556" s="30">
        <v>2553</v>
      </c>
      <c r="B2556" s="31"/>
      <c r="C2556" s="31"/>
      <c r="D2556" s="32"/>
      <c r="E2556" s="104"/>
      <c r="F2556" s="31"/>
      <c r="G2556" s="31"/>
      <c r="H2556" s="33"/>
      <c r="I2556" s="16"/>
      <c r="J2556" s="34"/>
      <c r="K2556" s="34"/>
      <c r="L2556" s="35"/>
      <c r="M2556" s="36"/>
      <c r="N2556" s="37"/>
      <c r="O2556" s="37"/>
      <c r="P2556" s="37"/>
      <c r="Q2556" s="38"/>
      <c r="R2556" s="38"/>
      <c r="S2556" s="37"/>
      <c r="T2556" s="39"/>
      <c r="U2556" s="39"/>
      <c r="V2556" s="40"/>
      <c r="X2556" t="str">
        <f>IF(('1 - Cover page'!$B$9-M2556)&lt;6,"&lt;=5 Days","&gt;5 Days")</f>
        <v>&lt;=5 Days</v>
      </c>
      <c r="Y2556" t="str">
        <f>IF(('1 - Cover page'!$B$9-M2556)=0,"0", IF(('1 - Cover page'!$B$9-M2556)= 1,"1", IF(('1 - Cover page'!$B$9-M2556)= 2,"2", IF(('1 - Cover page'!$B$9-M2556)= 3,"3", IF(('1 - Cover page'!$B$9-M2556)= 4,"4", IF(('1 - Cover page'!$B$9-M2556)= 5,"5", IF(('1 - Cover page'!$B$9-M2556)= 6,"6", IF(('1 - Cover page'!$B$9-M2556)= 7,"7", IF(('1 - Cover page'!$B$9-M2556)= 8,"8", IF(('1 - Cover page'!$B$9-M2556)= 9,"9", IF(('1 - Cover page'!$B$9-M2556)= 10,"10", IF(('1 - Cover page'!$B$9-M2556)= 11,"11", IF(('1 - Cover page'!$B$9-M2556)= 12,"12", IF(('1 - Cover page'!$B$9-M2556)= 13,"13", IF(('1 - Cover page'!$B$9-M2556)= 14,"14", IF(('1 - Cover page'!$B$9-M2556)= 15,"15",  ""))))))))))))))))</f>
        <v>0</v>
      </c>
      <c r="Z2556" t="str">
        <f>IF(('1 - Cover page'!$B$9-I2556)=0,"0", IF(('1 - Cover page'!$B$9-I2556)= 1,"1", IF(('1 - Cover page'!$B$9-I2556)= 2,"2", IF(('1 - Cover page'!$B$9-I2556)= 3,"3", IF(('1 - Cover page'!$B$9-I2556)= 4,"4", IF(('1 - Cover page'!$B$9-I2556)= 5,"5", IF(('1 - Cover page'!$B$9-I2556)= 6,"6", IF(('1 - Cover page'!$B$9-I2556)= 7,"7", IF(('1 - Cover page'!$B$9-I2556)= 8,"8", IF(('1 - Cover page'!$B$9-I2556)= 9,"9", IF(('1 - Cover page'!$B$9-I2556)= 10,"10", IF(('1 - Cover page'!$B$9-I2556)= 11,"11", IF(('1 - Cover page'!$B$9-I2556)= 12,"12", IF(('1 - Cover page'!$B$9-I2556)= 13,"13", IF(('1 - Cover page'!$B$9-I2556)= 14,"14", IF(('1 - Cover page'!$B$9-I2556)= 15,"15",  ""))))))))))))))))</f>
        <v>0</v>
      </c>
      <c r="AA2556" t="e">
        <f>VLOOKUP(E2556,'Age group'!$A$2:$B$7,2,TRUE)</f>
        <v>#N/A</v>
      </c>
    </row>
    <row r="2557" spans="1:27" ht="12.75" x14ac:dyDescent="0.2">
      <c r="A2557" s="30">
        <v>2554</v>
      </c>
      <c r="B2557" s="31"/>
      <c r="C2557" s="31"/>
      <c r="D2557" s="32"/>
      <c r="E2557" s="104"/>
      <c r="F2557" s="31"/>
      <c r="G2557" s="31"/>
      <c r="H2557" s="33"/>
      <c r="I2557" s="16"/>
      <c r="J2557" s="34"/>
      <c r="K2557" s="34"/>
      <c r="L2557" s="35"/>
      <c r="M2557" s="36"/>
      <c r="N2557" s="37"/>
      <c r="O2557" s="37"/>
      <c r="P2557" s="37"/>
      <c r="Q2557" s="38"/>
      <c r="R2557" s="38"/>
      <c r="S2557" s="37"/>
      <c r="T2557" s="39"/>
      <c r="U2557" s="39"/>
      <c r="V2557" s="40"/>
      <c r="X2557" t="str">
        <f>IF(('1 - Cover page'!$B$9-M2557)&lt;6,"&lt;=5 Days","&gt;5 Days")</f>
        <v>&lt;=5 Days</v>
      </c>
      <c r="Y2557" t="str">
        <f>IF(('1 - Cover page'!$B$9-M2557)=0,"0", IF(('1 - Cover page'!$B$9-M2557)= 1,"1", IF(('1 - Cover page'!$B$9-M2557)= 2,"2", IF(('1 - Cover page'!$B$9-M2557)= 3,"3", IF(('1 - Cover page'!$B$9-M2557)= 4,"4", IF(('1 - Cover page'!$B$9-M2557)= 5,"5", IF(('1 - Cover page'!$B$9-M2557)= 6,"6", IF(('1 - Cover page'!$B$9-M2557)= 7,"7", IF(('1 - Cover page'!$B$9-M2557)= 8,"8", IF(('1 - Cover page'!$B$9-M2557)= 9,"9", IF(('1 - Cover page'!$B$9-M2557)= 10,"10", IF(('1 - Cover page'!$B$9-M2557)= 11,"11", IF(('1 - Cover page'!$B$9-M2557)= 12,"12", IF(('1 - Cover page'!$B$9-M2557)= 13,"13", IF(('1 - Cover page'!$B$9-M2557)= 14,"14", IF(('1 - Cover page'!$B$9-M2557)= 15,"15",  ""))))))))))))))))</f>
        <v>0</v>
      </c>
      <c r="Z2557" t="str">
        <f>IF(('1 - Cover page'!$B$9-I2557)=0,"0", IF(('1 - Cover page'!$B$9-I2557)= 1,"1", IF(('1 - Cover page'!$B$9-I2557)= 2,"2", IF(('1 - Cover page'!$B$9-I2557)= 3,"3", IF(('1 - Cover page'!$B$9-I2557)= 4,"4", IF(('1 - Cover page'!$B$9-I2557)= 5,"5", IF(('1 - Cover page'!$B$9-I2557)= 6,"6", IF(('1 - Cover page'!$B$9-I2557)= 7,"7", IF(('1 - Cover page'!$B$9-I2557)= 8,"8", IF(('1 - Cover page'!$B$9-I2557)= 9,"9", IF(('1 - Cover page'!$B$9-I2557)= 10,"10", IF(('1 - Cover page'!$B$9-I2557)= 11,"11", IF(('1 - Cover page'!$B$9-I2557)= 12,"12", IF(('1 - Cover page'!$B$9-I2557)= 13,"13", IF(('1 - Cover page'!$B$9-I2557)= 14,"14", IF(('1 - Cover page'!$B$9-I2557)= 15,"15",  ""))))))))))))))))</f>
        <v>0</v>
      </c>
      <c r="AA2557" t="e">
        <f>VLOOKUP(E2557,'Age group'!$A$2:$B$7,2,TRUE)</f>
        <v>#N/A</v>
      </c>
    </row>
    <row r="2558" spans="1:27" ht="12.75" x14ac:dyDescent="0.2">
      <c r="A2558" s="30">
        <v>2555</v>
      </c>
      <c r="B2558" s="31"/>
      <c r="C2558" s="31"/>
      <c r="D2558" s="32"/>
      <c r="E2558" s="104"/>
      <c r="F2558" s="31"/>
      <c r="G2558" s="31"/>
      <c r="H2558" s="33"/>
      <c r="I2558" s="16"/>
      <c r="J2558" s="34"/>
      <c r="K2558" s="34"/>
      <c r="L2558" s="35"/>
      <c r="M2558" s="36"/>
      <c r="N2558" s="37"/>
      <c r="O2558" s="37"/>
      <c r="P2558" s="37"/>
      <c r="Q2558" s="38"/>
      <c r="R2558" s="38"/>
      <c r="S2558" s="37"/>
      <c r="T2558" s="39"/>
      <c r="U2558" s="39"/>
      <c r="V2558" s="40"/>
      <c r="X2558" t="str">
        <f>IF(('1 - Cover page'!$B$9-M2558)&lt;6,"&lt;=5 Days","&gt;5 Days")</f>
        <v>&lt;=5 Days</v>
      </c>
      <c r="Y2558" t="str">
        <f>IF(('1 - Cover page'!$B$9-M2558)=0,"0", IF(('1 - Cover page'!$B$9-M2558)= 1,"1", IF(('1 - Cover page'!$B$9-M2558)= 2,"2", IF(('1 - Cover page'!$B$9-M2558)= 3,"3", IF(('1 - Cover page'!$B$9-M2558)= 4,"4", IF(('1 - Cover page'!$B$9-M2558)= 5,"5", IF(('1 - Cover page'!$B$9-M2558)= 6,"6", IF(('1 - Cover page'!$B$9-M2558)= 7,"7", IF(('1 - Cover page'!$B$9-M2558)= 8,"8", IF(('1 - Cover page'!$B$9-M2558)= 9,"9", IF(('1 - Cover page'!$B$9-M2558)= 10,"10", IF(('1 - Cover page'!$B$9-M2558)= 11,"11", IF(('1 - Cover page'!$B$9-M2558)= 12,"12", IF(('1 - Cover page'!$B$9-M2558)= 13,"13", IF(('1 - Cover page'!$B$9-M2558)= 14,"14", IF(('1 - Cover page'!$B$9-M2558)= 15,"15",  ""))))))))))))))))</f>
        <v>0</v>
      </c>
      <c r="Z2558" t="str">
        <f>IF(('1 - Cover page'!$B$9-I2558)=0,"0", IF(('1 - Cover page'!$B$9-I2558)= 1,"1", IF(('1 - Cover page'!$B$9-I2558)= 2,"2", IF(('1 - Cover page'!$B$9-I2558)= 3,"3", IF(('1 - Cover page'!$B$9-I2558)= 4,"4", IF(('1 - Cover page'!$B$9-I2558)= 5,"5", IF(('1 - Cover page'!$B$9-I2558)= 6,"6", IF(('1 - Cover page'!$B$9-I2558)= 7,"7", IF(('1 - Cover page'!$B$9-I2558)= 8,"8", IF(('1 - Cover page'!$B$9-I2558)= 9,"9", IF(('1 - Cover page'!$B$9-I2558)= 10,"10", IF(('1 - Cover page'!$B$9-I2558)= 11,"11", IF(('1 - Cover page'!$B$9-I2558)= 12,"12", IF(('1 - Cover page'!$B$9-I2558)= 13,"13", IF(('1 - Cover page'!$B$9-I2558)= 14,"14", IF(('1 - Cover page'!$B$9-I2558)= 15,"15",  ""))))))))))))))))</f>
        <v>0</v>
      </c>
      <c r="AA2558" t="e">
        <f>VLOOKUP(E2558,'Age group'!$A$2:$B$7,2,TRUE)</f>
        <v>#N/A</v>
      </c>
    </row>
    <row r="2559" spans="1:27" ht="12.75" x14ac:dyDescent="0.2">
      <c r="A2559" s="30">
        <v>2556</v>
      </c>
      <c r="B2559" s="31"/>
      <c r="C2559" s="31"/>
      <c r="D2559" s="32"/>
      <c r="E2559" s="104"/>
      <c r="F2559" s="31"/>
      <c r="G2559" s="31"/>
      <c r="H2559" s="33"/>
      <c r="I2559" s="16"/>
      <c r="J2559" s="34"/>
      <c r="K2559" s="34"/>
      <c r="L2559" s="35"/>
      <c r="M2559" s="36"/>
      <c r="N2559" s="37"/>
      <c r="O2559" s="37"/>
      <c r="P2559" s="37"/>
      <c r="Q2559" s="38"/>
      <c r="R2559" s="38"/>
      <c r="S2559" s="37"/>
      <c r="T2559" s="39"/>
      <c r="U2559" s="39"/>
      <c r="V2559" s="40"/>
      <c r="X2559" t="str">
        <f>IF(('1 - Cover page'!$B$9-M2559)&lt;6,"&lt;=5 Days","&gt;5 Days")</f>
        <v>&lt;=5 Days</v>
      </c>
      <c r="Y2559" t="str">
        <f>IF(('1 - Cover page'!$B$9-M2559)=0,"0", IF(('1 - Cover page'!$B$9-M2559)= 1,"1", IF(('1 - Cover page'!$B$9-M2559)= 2,"2", IF(('1 - Cover page'!$B$9-M2559)= 3,"3", IF(('1 - Cover page'!$B$9-M2559)= 4,"4", IF(('1 - Cover page'!$B$9-M2559)= 5,"5", IF(('1 - Cover page'!$B$9-M2559)= 6,"6", IF(('1 - Cover page'!$B$9-M2559)= 7,"7", IF(('1 - Cover page'!$B$9-M2559)= 8,"8", IF(('1 - Cover page'!$B$9-M2559)= 9,"9", IF(('1 - Cover page'!$B$9-M2559)= 10,"10", IF(('1 - Cover page'!$B$9-M2559)= 11,"11", IF(('1 - Cover page'!$B$9-M2559)= 12,"12", IF(('1 - Cover page'!$B$9-M2559)= 13,"13", IF(('1 - Cover page'!$B$9-M2559)= 14,"14", IF(('1 - Cover page'!$B$9-M2559)= 15,"15",  ""))))))))))))))))</f>
        <v>0</v>
      </c>
      <c r="Z2559" t="str">
        <f>IF(('1 - Cover page'!$B$9-I2559)=0,"0", IF(('1 - Cover page'!$B$9-I2559)= 1,"1", IF(('1 - Cover page'!$B$9-I2559)= 2,"2", IF(('1 - Cover page'!$B$9-I2559)= 3,"3", IF(('1 - Cover page'!$B$9-I2559)= 4,"4", IF(('1 - Cover page'!$B$9-I2559)= 5,"5", IF(('1 - Cover page'!$B$9-I2559)= 6,"6", IF(('1 - Cover page'!$B$9-I2559)= 7,"7", IF(('1 - Cover page'!$B$9-I2559)= 8,"8", IF(('1 - Cover page'!$B$9-I2559)= 9,"9", IF(('1 - Cover page'!$B$9-I2559)= 10,"10", IF(('1 - Cover page'!$B$9-I2559)= 11,"11", IF(('1 - Cover page'!$B$9-I2559)= 12,"12", IF(('1 - Cover page'!$B$9-I2559)= 13,"13", IF(('1 - Cover page'!$B$9-I2559)= 14,"14", IF(('1 - Cover page'!$B$9-I2559)= 15,"15",  ""))))))))))))))))</f>
        <v>0</v>
      </c>
      <c r="AA2559" t="e">
        <f>VLOOKUP(E2559,'Age group'!$A$2:$B$7,2,TRUE)</f>
        <v>#N/A</v>
      </c>
    </row>
    <row r="2560" spans="1:27" ht="12.75" x14ac:dyDescent="0.2">
      <c r="A2560" s="30">
        <v>2557</v>
      </c>
      <c r="B2560" s="31"/>
      <c r="C2560" s="31"/>
      <c r="D2560" s="32"/>
      <c r="E2560" s="104"/>
      <c r="F2560" s="31"/>
      <c r="G2560" s="31"/>
      <c r="H2560" s="33"/>
      <c r="I2560" s="16"/>
      <c r="J2560" s="34"/>
      <c r="K2560" s="34"/>
      <c r="L2560" s="35"/>
      <c r="M2560" s="36"/>
      <c r="N2560" s="37"/>
      <c r="O2560" s="37"/>
      <c r="P2560" s="37"/>
      <c r="Q2560" s="38"/>
      <c r="R2560" s="38"/>
      <c r="S2560" s="37"/>
      <c r="T2560" s="39"/>
      <c r="U2560" s="39"/>
      <c r="V2560" s="40"/>
      <c r="X2560" t="str">
        <f>IF(('1 - Cover page'!$B$9-M2560)&lt;6,"&lt;=5 Days","&gt;5 Days")</f>
        <v>&lt;=5 Days</v>
      </c>
      <c r="Y2560" t="str">
        <f>IF(('1 - Cover page'!$B$9-M2560)=0,"0", IF(('1 - Cover page'!$B$9-M2560)= 1,"1", IF(('1 - Cover page'!$B$9-M2560)= 2,"2", IF(('1 - Cover page'!$B$9-M2560)= 3,"3", IF(('1 - Cover page'!$B$9-M2560)= 4,"4", IF(('1 - Cover page'!$B$9-M2560)= 5,"5", IF(('1 - Cover page'!$B$9-M2560)= 6,"6", IF(('1 - Cover page'!$B$9-M2560)= 7,"7", IF(('1 - Cover page'!$B$9-M2560)= 8,"8", IF(('1 - Cover page'!$B$9-M2560)= 9,"9", IF(('1 - Cover page'!$B$9-M2560)= 10,"10", IF(('1 - Cover page'!$B$9-M2560)= 11,"11", IF(('1 - Cover page'!$B$9-M2560)= 12,"12", IF(('1 - Cover page'!$B$9-M2560)= 13,"13", IF(('1 - Cover page'!$B$9-M2560)= 14,"14", IF(('1 - Cover page'!$B$9-M2560)= 15,"15",  ""))))))))))))))))</f>
        <v>0</v>
      </c>
      <c r="Z2560" t="str">
        <f>IF(('1 - Cover page'!$B$9-I2560)=0,"0", IF(('1 - Cover page'!$B$9-I2560)= 1,"1", IF(('1 - Cover page'!$B$9-I2560)= 2,"2", IF(('1 - Cover page'!$B$9-I2560)= 3,"3", IF(('1 - Cover page'!$B$9-I2560)= 4,"4", IF(('1 - Cover page'!$B$9-I2560)= 5,"5", IF(('1 - Cover page'!$B$9-I2560)= 6,"6", IF(('1 - Cover page'!$B$9-I2560)= 7,"7", IF(('1 - Cover page'!$B$9-I2560)= 8,"8", IF(('1 - Cover page'!$B$9-I2560)= 9,"9", IF(('1 - Cover page'!$B$9-I2560)= 10,"10", IF(('1 - Cover page'!$B$9-I2560)= 11,"11", IF(('1 - Cover page'!$B$9-I2560)= 12,"12", IF(('1 - Cover page'!$B$9-I2560)= 13,"13", IF(('1 - Cover page'!$B$9-I2560)= 14,"14", IF(('1 - Cover page'!$B$9-I2560)= 15,"15",  ""))))))))))))))))</f>
        <v>0</v>
      </c>
      <c r="AA2560" t="e">
        <f>VLOOKUP(E2560,'Age group'!$A$2:$B$7,2,TRUE)</f>
        <v>#N/A</v>
      </c>
    </row>
    <row r="2561" spans="1:27" ht="12.75" x14ac:dyDescent="0.2">
      <c r="A2561" s="30">
        <v>2558</v>
      </c>
      <c r="B2561" s="31"/>
      <c r="C2561" s="31"/>
      <c r="D2561" s="32"/>
      <c r="E2561" s="104"/>
      <c r="F2561" s="31"/>
      <c r="G2561" s="31"/>
      <c r="H2561" s="33"/>
      <c r="I2561" s="16"/>
      <c r="J2561" s="34"/>
      <c r="K2561" s="34"/>
      <c r="L2561" s="35"/>
      <c r="M2561" s="36"/>
      <c r="N2561" s="37"/>
      <c r="O2561" s="37"/>
      <c r="P2561" s="37"/>
      <c r="Q2561" s="38"/>
      <c r="R2561" s="38"/>
      <c r="S2561" s="37"/>
      <c r="T2561" s="39"/>
      <c r="U2561" s="39"/>
      <c r="V2561" s="40"/>
      <c r="X2561" t="str">
        <f>IF(('1 - Cover page'!$B$9-M2561)&lt;6,"&lt;=5 Days","&gt;5 Days")</f>
        <v>&lt;=5 Days</v>
      </c>
      <c r="Y2561" t="str">
        <f>IF(('1 - Cover page'!$B$9-M2561)=0,"0", IF(('1 - Cover page'!$B$9-M2561)= 1,"1", IF(('1 - Cover page'!$B$9-M2561)= 2,"2", IF(('1 - Cover page'!$B$9-M2561)= 3,"3", IF(('1 - Cover page'!$B$9-M2561)= 4,"4", IF(('1 - Cover page'!$B$9-M2561)= 5,"5", IF(('1 - Cover page'!$B$9-M2561)= 6,"6", IF(('1 - Cover page'!$B$9-M2561)= 7,"7", IF(('1 - Cover page'!$B$9-M2561)= 8,"8", IF(('1 - Cover page'!$B$9-M2561)= 9,"9", IF(('1 - Cover page'!$B$9-M2561)= 10,"10", IF(('1 - Cover page'!$B$9-M2561)= 11,"11", IF(('1 - Cover page'!$B$9-M2561)= 12,"12", IF(('1 - Cover page'!$B$9-M2561)= 13,"13", IF(('1 - Cover page'!$B$9-M2561)= 14,"14", IF(('1 - Cover page'!$B$9-M2561)= 15,"15",  ""))))))))))))))))</f>
        <v>0</v>
      </c>
      <c r="Z2561" t="str">
        <f>IF(('1 - Cover page'!$B$9-I2561)=0,"0", IF(('1 - Cover page'!$B$9-I2561)= 1,"1", IF(('1 - Cover page'!$B$9-I2561)= 2,"2", IF(('1 - Cover page'!$B$9-I2561)= 3,"3", IF(('1 - Cover page'!$B$9-I2561)= 4,"4", IF(('1 - Cover page'!$B$9-I2561)= 5,"5", IF(('1 - Cover page'!$B$9-I2561)= 6,"6", IF(('1 - Cover page'!$B$9-I2561)= 7,"7", IF(('1 - Cover page'!$B$9-I2561)= 8,"8", IF(('1 - Cover page'!$B$9-I2561)= 9,"9", IF(('1 - Cover page'!$B$9-I2561)= 10,"10", IF(('1 - Cover page'!$B$9-I2561)= 11,"11", IF(('1 - Cover page'!$B$9-I2561)= 12,"12", IF(('1 - Cover page'!$B$9-I2561)= 13,"13", IF(('1 - Cover page'!$B$9-I2561)= 14,"14", IF(('1 - Cover page'!$B$9-I2561)= 15,"15",  ""))))))))))))))))</f>
        <v>0</v>
      </c>
      <c r="AA2561" t="e">
        <f>VLOOKUP(E2561,'Age group'!$A$2:$B$7,2,TRUE)</f>
        <v>#N/A</v>
      </c>
    </row>
    <row r="2562" spans="1:27" ht="12.75" x14ac:dyDescent="0.2">
      <c r="A2562" s="30">
        <v>2559</v>
      </c>
      <c r="B2562" s="31"/>
      <c r="C2562" s="31"/>
      <c r="D2562" s="32"/>
      <c r="E2562" s="104"/>
      <c r="F2562" s="31"/>
      <c r="G2562" s="31"/>
      <c r="H2562" s="33"/>
      <c r="I2562" s="16"/>
      <c r="J2562" s="34"/>
      <c r="K2562" s="34"/>
      <c r="L2562" s="35"/>
      <c r="M2562" s="36"/>
      <c r="N2562" s="37"/>
      <c r="O2562" s="37"/>
      <c r="P2562" s="37"/>
      <c r="Q2562" s="38"/>
      <c r="R2562" s="38"/>
      <c r="S2562" s="37"/>
      <c r="T2562" s="39"/>
      <c r="U2562" s="39"/>
      <c r="V2562" s="40"/>
      <c r="X2562" t="str">
        <f>IF(('1 - Cover page'!$B$9-M2562)&lt;6,"&lt;=5 Days","&gt;5 Days")</f>
        <v>&lt;=5 Days</v>
      </c>
      <c r="Y2562" t="str">
        <f>IF(('1 - Cover page'!$B$9-M2562)=0,"0", IF(('1 - Cover page'!$B$9-M2562)= 1,"1", IF(('1 - Cover page'!$B$9-M2562)= 2,"2", IF(('1 - Cover page'!$B$9-M2562)= 3,"3", IF(('1 - Cover page'!$B$9-M2562)= 4,"4", IF(('1 - Cover page'!$B$9-M2562)= 5,"5", IF(('1 - Cover page'!$B$9-M2562)= 6,"6", IF(('1 - Cover page'!$B$9-M2562)= 7,"7", IF(('1 - Cover page'!$B$9-M2562)= 8,"8", IF(('1 - Cover page'!$B$9-M2562)= 9,"9", IF(('1 - Cover page'!$B$9-M2562)= 10,"10", IF(('1 - Cover page'!$B$9-M2562)= 11,"11", IF(('1 - Cover page'!$B$9-M2562)= 12,"12", IF(('1 - Cover page'!$B$9-M2562)= 13,"13", IF(('1 - Cover page'!$B$9-M2562)= 14,"14", IF(('1 - Cover page'!$B$9-M2562)= 15,"15",  ""))))))))))))))))</f>
        <v>0</v>
      </c>
      <c r="Z2562" t="str">
        <f>IF(('1 - Cover page'!$B$9-I2562)=0,"0", IF(('1 - Cover page'!$B$9-I2562)= 1,"1", IF(('1 - Cover page'!$B$9-I2562)= 2,"2", IF(('1 - Cover page'!$B$9-I2562)= 3,"3", IF(('1 - Cover page'!$B$9-I2562)= 4,"4", IF(('1 - Cover page'!$B$9-I2562)= 5,"5", IF(('1 - Cover page'!$B$9-I2562)= 6,"6", IF(('1 - Cover page'!$B$9-I2562)= 7,"7", IF(('1 - Cover page'!$B$9-I2562)= 8,"8", IF(('1 - Cover page'!$B$9-I2562)= 9,"9", IF(('1 - Cover page'!$B$9-I2562)= 10,"10", IF(('1 - Cover page'!$B$9-I2562)= 11,"11", IF(('1 - Cover page'!$B$9-I2562)= 12,"12", IF(('1 - Cover page'!$B$9-I2562)= 13,"13", IF(('1 - Cover page'!$B$9-I2562)= 14,"14", IF(('1 - Cover page'!$B$9-I2562)= 15,"15",  ""))))))))))))))))</f>
        <v>0</v>
      </c>
      <c r="AA2562" t="e">
        <f>VLOOKUP(E2562,'Age group'!$A$2:$B$7,2,TRUE)</f>
        <v>#N/A</v>
      </c>
    </row>
    <row r="2563" spans="1:27" ht="12.75" x14ac:dyDescent="0.2">
      <c r="A2563" s="30">
        <v>2560</v>
      </c>
      <c r="B2563" s="31"/>
      <c r="C2563" s="31"/>
      <c r="D2563" s="32"/>
      <c r="E2563" s="104"/>
      <c r="F2563" s="31"/>
      <c r="G2563" s="31"/>
      <c r="H2563" s="33"/>
      <c r="I2563" s="16"/>
      <c r="J2563" s="34"/>
      <c r="K2563" s="34"/>
      <c r="L2563" s="35"/>
      <c r="M2563" s="36"/>
      <c r="N2563" s="37"/>
      <c r="O2563" s="37"/>
      <c r="P2563" s="37"/>
      <c r="Q2563" s="38"/>
      <c r="R2563" s="38"/>
      <c r="S2563" s="37"/>
      <c r="T2563" s="39"/>
      <c r="U2563" s="39"/>
      <c r="V2563" s="40"/>
      <c r="X2563" t="str">
        <f>IF(('1 - Cover page'!$B$9-M2563)&lt;6,"&lt;=5 Days","&gt;5 Days")</f>
        <v>&lt;=5 Days</v>
      </c>
      <c r="Y2563" t="str">
        <f>IF(('1 - Cover page'!$B$9-M2563)=0,"0", IF(('1 - Cover page'!$B$9-M2563)= 1,"1", IF(('1 - Cover page'!$B$9-M2563)= 2,"2", IF(('1 - Cover page'!$B$9-M2563)= 3,"3", IF(('1 - Cover page'!$B$9-M2563)= 4,"4", IF(('1 - Cover page'!$B$9-M2563)= 5,"5", IF(('1 - Cover page'!$B$9-M2563)= 6,"6", IF(('1 - Cover page'!$B$9-M2563)= 7,"7", IF(('1 - Cover page'!$B$9-M2563)= 8,"8", IF(('1 - Cover page'!$B$9-M2563)= 9,"9", IF(('1 - Cover page'!$B$9-M2563)= 10,"10", IF(('1 - Cover page'!$B$9-M2563)= 11,"11", IF(('1 - Cover page'!$B$9-M2563)= 12,"12", IF(('1 - Cover page'!$B$9-M2563)= 13,"13", IF(('1 - Cover page'!$B$9-M2563)= 14,"14", IF(('1 - Cover page'!$B$9-M2563)= 15,"15",  ""))))))))))))))))</f>
        <v>0</v>
      </c>
      <c r="Z2563" t="str">
        <f>IF(('1 - Cover page'!$B$9-I2563)=0,"0", IF(('1 - Cover page'!$B$9-I2563)= 1,"1", IF(('1 - Cover page'!$B$9-I2563)= 2,"2", IF(('1 - Cover page'!$B$9-I2563)= 3,"3", IF(('1 - Cover page'!$B$9-I2563)= 4,"4", IF(('1 - Cover page'!$B$9-I2563)= 5,"5", IF(('1 - Cover page'!$B$9-I2563)= 6,"6", IF(('1 - Cover page'!$B$9-I2563)= 7,"7", IF(('1 - Cover page'!$B$9-I2563)= 8,"8", IF(('1 - Cover page'!$B$9-I2563)= 9,"9", IF(('1 - Cover page'!$B$9-I2563)= 10,"10", IF(('1 - Cover page'!$B$9-I2563)= 11,"11", IF(('1 - Cover page'!$B$9-I2563)= 12,"12", IF(('1 - Cover page'!$B$9-I2563)= 13,"13", IF(('1 - Cover page'!$B$9-I2563)= 14,"14", IF(('1 - Cover page'!$B$9-I2563)= 15,"15",  ""))))))))))))))))</f>
        <v>0</v>
      </c>
      <c r="AA2563" t="e">
        <f>VLOOKUP(E2563,'Age group'!$A$2:$B$7,2,TRUE)</f>
        <v>#N/A</v>
      </c>
    </row>
    <row r="2564" spans="1:27" ht="12.75" x14ac:dyDescent="0.2">
      <c r="A2564" s="30">
        <v>2561</v>
      </c>
      <c r="B2564" s="31"/>
      <c r="C2564" s="31"/>
      <c r="D2564" s="32"/>
      <c r="E2564" s="104"/>
      <c r="F2564" s="31"/>
      <c r="G2564" s="31"/>
      <c r="H2564" s="33"/>
      <c r="I2564" s="16"/>
      <c r="J2564" s="34"/>
      <c r="K2564" s="34"/>
      <c r="L2564" s="35"/>
      <c r="M2564" s="36"/>
      <c r="N2564" s="37"/>
      <c r="O2564" s="37"/>
      <c r="P2564" s="37"/>
      <c r="Q2564" s="38"/>
      <c r="R2564" s="38"/>
      <c r="S2564" s="37"/>
      <c r="T2564" s="39"/>
      <c r="U2564" s="39"/>
      <c r="V2564" s="40"/>
      <c r="X2564" t="str">
        <f>IF(('1 - Cover page'!$B$9-M2564)&lt;6,"&lt;=5 Days","&gt;5 Days")</f>
        <v>&lt;=5 Days</v>
      </c>
      <c r="Y2564" t="str">
        <f>IF(('1 - Cover page'!$B$9-M2564)=0,"0", IF(('1 - Cover page'!$B$9-M2564)= 1,"1", IF(('1 - Cover page'!$B$9-M2564)= 2,"2", IF(('1 - Cover page'!$B$9-M2564)= 3,"3", IF(('1 - Cover page'!$B$9-M2564)= 4,"4", IF(('1 - Cover page'!$B$9-M2564)= 5,"5", IF(('1 - Cover page'!$B$9-M2564)= 6,"6", IF(('1 - Cover page'!$B$9-M2564)= 7,"7", IF(('1 - Cover page'!$B$9-M2564)= 8,"8", IF(('1 - Cover page'!$B$9-M2564)= 9,"9", IF(('1 - Cover page'!$B$9-M2564)= 10,"10", IF(('1 - Cover page'!$B$9-M2564)= 11,"11", IF(('1 - Cover page'!$B$9-M2564)= 12,"12", IF(('1 - Cover page'!$B$9-M2564)= 13,"13", IF(('1 - Cover page'!$B$9-M2564)= 14,"14", IF(('1 - Cover page'!$B$9-M2564)= 15,"15",  ""))))))))))))))))</f>
        <v>0</v>
      </c>
      <c r="Z2564" t="str">
        <f>IF(('1 - Cover page'!$B$9-I2564)=0,"0", IF(('1 - Cover page'!$B$9-I2564)= 1,"1", IF(('1 - Cover page'!$B$9-I2564)= 2,"2", IF(('1 - Cover page'!$B$9-I2564)= 3,"3", IF(('1 - Cover page'!$B$9-I2564)= 4,"4", IF(('1 - Cover page'!$B$9-I2564)= 5,"5", IF(('1 - Cover page'!$B$9-I2564)= 6,"6", IF(('1 - Cover page'!$B$9-I2564)= 7,"7", IF(('1 - Cover page'!$B$9-I2564)= 8,"8", IF(('1 - Cover page'!$B$9-I2564)= 9,"9", IF(('1 - Cover page'!$B$9-I2564)= 10,"10", IF(('1 - Cover page'!$B$9-I2564)= 11,"11", IF(('1 - Cover page'!$B$9-I2564)= 12,"12", IF(('1 - Cover page'!$B$9-I2564)= 13,"13", IF(('1 - Cover page'!$B$9-I2564)= 14,"14", IF(('1 - Cover page'!$B$9-I2564)= 15,"15",  ""))))))))))))))))</f>
        <v>0</v>
      </c>
      <c r="AA2564" t="e">
        <f>VLOOKUP(E2564,'Age group'!$A$2:$B$7,2,TRUE)</f>
        <v>#N/A</v>
      </c>
    </row>
    <row r="2565" spans="1:27" ht="12.75" x14ac:dyDescent="0.2">
      <c r="A2565" s="30">
        <v>2562</v>
      </c>
      <c r="B2565" s="31"/>
      <c r="C2565" s="31"/>
      <c r="D2565" s="32"/>
      <c r="E2565" s="104"/>
      <c r="F2565" s="31"/>
      <c r="G2565" s="31"/>
      <c r="H2565" s="33"/>
      <c r="I2565" s="16"/>
      <c r="J2565" s="34"/>
      <c r="K2565" s="34"/>
      <c r="L2565" s="35"/>
      <c r="M2565" s="36"/>
      <c r="N2565" s="37"/>
      <c r="O2565" s="37"/>
      <c r="P2565" s="37"/>
      <c r="Q2565" s="38"/>
      <c r="R2565" s="38"/>
      <c r="S2565" s="37"/>
      <c r="T2565" s="39"/>
      <c r="U2565" s="39"/>
      <c r="V2565" s="40"/>
      <c r="X2565" t="str">
        <f>IF(('1 - Cover page'!$B$9-M2565)&lt;6,"&lt;=5 Days","&gt;5 Days")</f>
        <v>&lt;=5 Days</v>
      </c>
      <c r="Y2565" t="str">
        <f>IF(('1 - Cover page'!$B$9-M2565)=0,"0", IF(('1 - Cover page'!$B$9-M2565)= 1,"1", IF(('1 - Cover page'!$B$9-M2565)= 2,"2", IF(('1 - Cover page'!$B$9-M2565)= 3,"3", IF(('1 - Cover page'!$B$9-M2565)= 4,"4", IF(('1 - Cover page'!$B$9-M2565)= 5,"5", IF(('1 - Cover page'!$B$9-M2565)= 6,"6", IF(('1 - Cover page'!$B$9-M2565)= 7,"7", IF(('1 - Cover page'!$B$9-M2565)= 8,"8", IF(('1 - Cover page'!$B$9-M2565)= 9,"9", IF(('1 - Cover page'!$B$9-M2565)= 10,"10", IF(('1 - Cover page'!$B$9-M2565)= 11,"11", IF(('1 - Cover page'!$B$9-M2565)= 12,"12", IF(('1 - Cover page'!$B$9-M2565)= 13,"13", IF(('1 - Cover page'!$B$9-M2565)= 14,"14", IF(('1 - Cover page'!$B$9-M2565)= 15,"15",  ""))))))))))))))))</f>
        <v>0</v>
      </c>
      <c r="Z2565" t="str">
        <f>IF(('1 - Cover page'!$B$9-I2565)=0,"0", IF(('1 - Cover page'!$B$9-I2565)= 1,"1", IF(('1 - Cover page'!$B$9-I2565)= 2,"2", IF(('1 - Cover page'!$B$9-I2565)= 3,"3", IF(('1 - Cover page'!$B$9-I2565)= 4,"4", IF(('1 - Cover page'!$B$9-I2565)= 5,"5", IF(('1 - Cover page'!$B$9-I2565)= 6,"6", IF(('1 - Cover page'!$B$9-I2565)= 7,"7", IF(('1 - Cover page'!$B$9-I2565)= 8,"8", IF(('1 - Cover page'!$B$9-I2565)= 9,"9", IF(('1 - Cover page'!$B$9-I2565)= 10,"10", IF(('1 - Cover page'!$B$9-I2565)= 11,"11", IF(('1 - Cover page'!$B$9-I2565)= 12,"12", IF(('1 - Cover page'!$B$9-I2565)= 13,"13", IF(('1 - Cover page'!$B$9-I2565)= 14,"14", IF(('1 - Cover page'!$B$9-I2565)= 15,"15",  ""))))))))))))))))</f>
        <v>0</v>
      </c>
      <c r="AA2565" t="e">
        <f>VLOOKUP(E2565,'Age group'!$A$2:$B$7,2,TRUE)</f>
        <v>#N/A</v>
      </c>
    </row>
    <row r="2566" spans="1:27" ht="12.75" x14ac:dyDescent="0.2">
      <c r="A2566" s="30">
        <v>2563</v>
      </c>
      <c r="B2566" s="31"/>
      <c r="C2566" s="31"/>
      <c r="D2566" s="32"/>
      <c r="E2566" s="104"/>
      <c r="F2566" s="31"/>
      <c r="G2566" s="31"/>
      <c r="H2566" s="33"/>
      <c r="I2566" s="16"/>
      <c r="J2566" s="34"/>
      <c r="K2566" s="34"/>
      <c r="L2566" s="35"/>
      <c r="M2566" s="36"/>
      <c r="N2566" s="37"/>
      <c r="O2566" s="37"/>
      <c r="P2566" s="37"/>
      <c r="Q2566" s="38"/>
      <c r="R2566" s="38"/>
      <c r="S2566" s="37"/>
      <c r="T2566" s="39"/>
      <c r="U2566" s="39"/>
      <c r="V2566" s="40"/>
      <c r="X2566" t="str">
        <f>IF(('1 - Cover page'!$B$9-M2566)&lt;6,"&lt;=5 Days","&gt;5 Days")</f>
        <v>&lt;=5 Days</v>
      </c>
      <c r="Y2566" t="str">
        <f>IF(('1 - Cover page'!$B$9-M2566)=0,"0", IF(('1 - Cover page'!$B$9-M2566)= 1,"1", IF(('1 - Cover page'!$B$9-M2566)= 2,"2", IF(('1 - Cover page'!$B$9-M2566)= 3,"3", IF(('1 - Cover page'!$B$9-M2566)= 4,"4", IF(('1 - Cover page'!$B$9-M2566)= 5,"5", IF(('1 - Cover page'!$B$9-M2566)= 6,"6", IF(('1 - Cover page'!$B$9-M2566)= 7,"7", IF(('1 - Cover page'!$B$9-M2566)= 8,"8", IF(('1 - Cover page'!$B$9-M2566)= 9,"9", IF(('1 - Cover page'!$B$9-M2566)= 10,"10", IF(('1 - Cover page'!$B$9-M2566)= 11,"11", IF(('1 - Cover page'!$B$9-M2566)= 12,"12", IF(('1 - Cover page'!$B$9-M2566)= 13,"13", IF(('1 - Cover page'!$B$9-M2566)= 14,"14", IF(('1 - Cover page'!$B$9-M2566)= 15,"15",  ""))))))))))))))))</f>
        <v>0</v>
      </c>
      <c r="Z2566" t="str">
        <f>IF(('1 - Cover page'!$B$9-I2566)=0,"0", IF(('1 - Cover page'!$B$9-I2566)= 1,"1", IF(('1 - Cover page'!$B$9-I2566)= 2,"2", IF(('1 - Cover page'!$B$9-I2566)= 3,"3", IF(('1 - Cover page'!$B$9-I2566)= 4,"4", IF(('1 - Cover page'!$B$9-I2566)= 5,"5", IF(('1 - Cover page'!$B$9-I2566)= 6,"6", IF(('1 - Cover page'!$B$9-I2566)= 7,"7", IF(('1 - Cover page'!$B$9-I2566)= 8,"8", IF(('1 - Cover page'!$B$9-I2566)= 9,"9", IF(('1 - Cover page'!$B$9-I2566)= 10,"10", IF(('1 - Cover page'!$B$9-I2566)= 11,"11", IF(('1 - Cover page'!$B$9-I2566)= 12,"12", IF(('1 - Cover page'!$B$9-I2566)= 13,"13", IF(('1 - Cover page'!$B$9-I2566)= 14,"14", IF(('1 - Cover page'!$B$9-I2566)= 15,"15",  ""))))))))))))))))</f>
        <v>0</v>
      </c>
      <c r="AA2566" t="e">
        <f>VLOOKUP(E2566,'Age group'!$A$2:$B$7,2,TRUE)</f>
        <v>#N/A</v>
      </c>
    </row>
    <row r="2567" spans="1:27" ht="12.75" x14ac:dyDescent="0.2">
      <c r="A2567" s="30">
        <v>2564</v>
      </c>
      <c r="B2567" s="31"/>
      <c r="C2567" s="31"/>
      <c r="D2567" s="32"/>
      <c r="E2567" s="104"/>
      <c r="F2567" s="31"/>
      <c r="G2567" s="31"/>
      <c r="H2567" s="33"/>
      <c r="I2567" s="16"/>
      <c r="J2567" s="34"/>
      <c r="K2567" s="34"/>
      <c r="L2567" s="35"/>
      <c r="M2567" s="36"/>
      <c r="N2567" s="37"/>
      <c r="O2567" s="37"/>
      <c r="P2567" s="37"/>
      <c r="Q2567" s="38"/>
      <c r="R2567" s="38"/>
      <c r="S2567" s="37"/>
      <c r="T2567" s="39"/>
      <c r="U2567" s="39"/>
      <c r="V2567" s="40"/>
      <c r="X2567" t="str">
        <f>IF(('1 - Cover page'!$B$9-M2567)&lt;6,"&lt;=5 Days","&gt;5 Days")</f>
        <v>&lt;=5 Days</v>
      </c>
      <c r="Y2567" t="str">
        <f>IF(('1 - Cover page'!$B$9-M2567)=0,"0", IF(('1 - Cover page'!$B$9-M2567)= 1,"1", IF(('1 - Cover page'!$B$9-M2567)= 2,"2", IF(('1 - Cover page'!$B$9-M2567)= 3,"3", IF(('1 - Cover page'!$B$9-M2567)= 4,"4", IF(('1 - Cover page'!$B$9-M2567)= 5,"5", IF(('1 - Cover page'!$B$9-M2567)= 6,"6", IF(('1 - Cover page'!$B$9-M2567)= 7,"7", IF(('1 - Cover page'!$B$9-M2567)= 8,"8", IF(('1 - Cover page'!$B$9-M2567)= 9,"9", IF(('1 - Cover page'!$B$9-M2567)= 10,"10", IF(('1 - Cover page'!$B$9-M2567)= 11,"11", IF(('1 - Cover page'!$B$9-M2567)= 12,"12", IF(('1 - Cover page'!$B$9-M2567)= 13,"13", IF(('1 - Cover page'!$B$9-M2567)= 14,"14", IF(('1 - Cover page'!$B$9-M2567)= 15,"15",  ""))))))))))))))))</f>
        <v>0</v>
      </c>
      <c r="Z2567" t="str">
        <f>IF(('1 - Cover page'!$B$9-I2567)=0,"0", IF(('1 - Cover page'!$B$9-I2567)= 1,"1", IF(('1 - Cover page'!$B$9-I2567)= 2,"2", IF(('1 - Cover page'!$B$9-I2567)= 3,"3", IF(('1 - Cover page'!$B$9-I2567)= 4,"4", IF(('1 - Cover page'!$B$9-I2567)= 5,"5", IF(('1 - Cover page'!$B$9-I2567)= 6,"6", IF(('1 - Cover page'!$B$9-I2567)= 7,"7", IF(('1 - Cover page'!$B$9-I2567)= 8,"8", IF(('1 - Cover page'!$B$9-I2567)= 9,"9", IF(('1 - Cover page'!$B$9-I2567)= 10,"10", IF(('1 - Cover page'!$B$9-I2567)= 11,"11", IF(('1 - Cover page'!$B$9-I2567)= 12,"12", IF(('1 - Cover page'!$B$9-I2567)= 13,"13", IF(('1 - Cover page'!$B$9-I2567)= 14,"14", IF(('1 - Cover page'!$B$9-I2567)= 15,"15",  ""))))))))))))))))</f>
        <v>0</v>
      </c>
      <c r="AA2567" t="e">
        <f>VLOOKUP(E2567,'Age group'!$A$2:$B$7,2,TRUE)</f>
        <v>#N/A</v>
      </c>
    </row>
    <row r="2568" spans="1:27" ht="12.75" x14ac:dyDescent="0.2">
      <c r="A2568" s="30">
        <v>2565</v>
      </c>
      <c r="B2568" s="31"/>
      <c r="C2568" s="31"/>
      <c r="D2568" s="32"/>
      <c r="E2568" s="104"/>
      <c r="F2568" s="31"/>
      <c r="G2568" s="31"/>
      <c r="H2568" s="33"/>
      <c r="I2568" s="16"/>
      <c r="J2568" s="34"/>
      <c r="K2568" s="34"/>
      <c r="L2568" s="35"/>
      <c r="M2568" s="36"/>
      <c r="N2568" s="37"/>
      <c r="O2568" s="37"/>
      <c r="P2568" s="37"/>
      <c r="Q2568" s="38"/>
      <c r="R2568" s="38"/>
      <c r="S2568" s="37"/>
      <c r="T2568" s="39"/>
      <c r="U2568" s="39"/>
      <c r="V2568" s="40"/>
      <c r="X2568" t="str">
        <f>IF(('1 - Cover page'!$B$9-M2568)&lt;6,"&lt;=5 Days","&gt;5 Days")</f>
        <v>&lt;=5 Days</v>
      </c>
      <c r="Y2568" t="str">
        <f>IF(('1 - Cover page'!$B$9-M2568)=0,"0", IF(('1 - Cover page'!$B$9-M2568)= 1,"1", IF(('1 - Cover page'!$B$9-M2568)= 2,"2", IF(('1 - Cover page'!$B$9-M2568)= 3,"3", IF(('1 - Cover page'!$B$9-M2568)= 4,"4", IF(('1 - Cover page'!$B$9-M2568)= 5,"5", IF(('1 - Cover page'!$B$9-M2568)= 6,"6", IF(('1 - Cover page'!$B$9-M2568)= 7,"7", IF(('1 - Cover page'!$B$9-M2568)= 8,"8", IF(('1 - Cover page'!$B$9-M2568)= 9,"9", IF(('1 - Cover page'!$B$9-M2568)= 10,"10", IF(('1 - Cover page'!$B$9-M2568)= 11,"11", IF(('1 - Cover page'!$B$9-M2568)= 12,"12", IF(('1 - Cover page'!$B$9-M2568)= 13,"13", IF(('1 - Cover page'!$B$9-M2568)= 14,"14", IF(('1 - Cover page'!$B$9-M2568)= 15,"15",  ""))))))))))))))))</f>
        <v>0</v>
      </c>
      <c r="Z2568" t="str">
        <f>IF(('1 - Cover page'!$B$9-I2568)=0,"0", IF(('1 - Cover page'!$B$9-I2568)= 1,"1", IF(('1 - Cover page'!$B$9-I2568)= 2,"2", IF(('1 - Cover page'!$B$9-I2568)= 3,"3", IF(('1 - Cover page'!$B$9-I2568)= 4,"4", IF(('1 - Cover page'!$B$9-I2568)= 5,"5", IF(('1 - Cover page'!$B$9-I2568)= 6,"6", IF(('1 - Cover page'!$B$9-I2568)= 7,"7", IF(('1 - Cover page'!$B$9-I2568)= 8,"8", IF(('1 - Cover page'!$B$9-I2568)= 9,"9", IF(('1 - Cover page'!$B$9-I2568)= 10,"10", IF(('1 - Cover page'!$B$9-I2568)= 11,"11", IF(('1 - Cover page'!$B$9-I2568)= 12,"12", IF(('1 - Cover page'!$B$9-I2568)= 13,"13", IF(('1 - Cover page'!$B$9-I2568)= 14,"14", IF(('1 - Cover page'!$B$9-I2568)= 15,"15",  ""))))))))))))))))</f>
        <v>0</v>
      </c>
      <c r="AA2568" t="e">
        <f>VLOOKUP(E2568,'Age group'!$A$2:$B$7,2,TRUE)</f>
        <v>#N/A</v>
      </c>
    </row>
    <row r="2569" spans="1:27" ht="12.75" x14ac:dyDescent="0.2">
      <c r="A2569" s="30">
        <v>2566</v>
      </c>
      <c r="B2569" s="31"/>
      <c r="C2569" s="31"/>
      <c r="D2569" s="32"/>
      <c r="E2569" s="104"/>
      <c r="F2569" s="31"/>
      <c r="G2569" s="31"/>
      <c r="H2569" s="33"/>
      <c r="I2569" s="16"/>
      <c r="J2569" s="34"/>
      <c r="K2569" s="34"/>
      <c r="L2569" s="35"/>
      <c r="M2569" s="36"/>
      <c r="N2569" s="37"/>
      <c r="O2569" s="37"/>
      <c r="P2569" s="37"/>
      <c r="Q2569" s="38"/>
      <c r="R2569" s="38"/>
      <c r="S2569" s="37"/>
      <c r="T2569" s="39"/>
      <c r="U2569" s="39"/>
      <c r="V2569" s="40"/>
      <c r="X2569" t="str">
        <f>IF(('1 - Cover page'!$B$9-M2569)&lt;6,"&lt;=5 Days","&gt;5 Days")</f>
        <v>&lt;=5 Days</v>
      </c>
      <c r="Y2569" t="str">
        <f>IF(('1 - Cover page'!$B$9-M2569)=0,"0", IF(('1 - Cover page'!$B$9-M2569)= 1,"1", IF(('1 - Cover page'!$B$9-M2569)= 2,"2", IF(('1 - Cover page'!$B$9-M2569)= 3,"3", IF(('1 - Cover page'!$B$9-M2569)= 4,"4", IF(('1 - Cover page'!$B$9-M2569)= 5,"5", IF(('1 - Cover page'!$B$9-M2569)= 6,"6", IF(('1 - Cover page'!$B$9-M2569)= 7,"7", IF(('1 - Cover page'!$B$9-M2569)= 8,"8", IF(('1 - Cover page'!$B$9-M2569)= 9,"9", IF(('1 - Cover page'!$B$9-M2569)= 10,"10", IF(('1 - Cover page'!$B$9-M2569)= 11,"11", IF(('1 - Cover page'!$B$9-M2569)= 12,"12", IF(('1 - Cover page'!$B$9-M2569)= 13,"13", IF(('1 - Cover page'!$B$9-M2569)= 14,"14", IF(('1 - Cover page'!$B$9-M2569)= 15,"15",  ""))))))))))))))))</f>
        <v>0</v>
      </c>
      <c r="Z2569" t="str">
        <f>IF(('1 - Cover page'!$B$9-I2569)=0,"0", IF(('1 - Cover page'!$B$9-I2569)= 1,"1", IF(('1 - Cover page'!$B$9-I2569)= 2,"2", IF(('1 - Cover page'!$B$9-I2569)= 3,"3", IF(('1 - Cover page'!$B$9-I2569)= 4,"4", IF(('1 - Cover page'!$B$9-I2569)= 5,"5", IF(('1 - Cover page'!$B$9-I2569)= 6,"6", IF(('1 - Cover page'!$B$9-I2569)= 7,"7", IF(('1 - Cover page'!$B$9-I2569)= 8,"8", IF(('1 - Cover page'!$B$9-I2569)= 9,"9", IF(('1 - Cover page'!$B$9-I2569)= 10,"10", IF(('1 - Cover page'!$B$9-I2569)= 11,"11", IF(('1 - Cover page'!$B$9-I2569)= 12,"12", IF(('1 - Cover page'!$B$9-I2569)= 13,"13", IF(('1 - Cover page'!$B$9-I2569)= 14,"14", IF(('1 - Cover page'!$B$9-I2569)= 15,"15",  ""))))))))))))))))</f>
        <v>0</v>
      </c>
      <c r="AA2569" t="e">
        <f>VLOOKUP(E2569,'Age group'!$A$2:$B$7,2,TRUE)</f>
        <v>#N/A</v>
      </c>
    </row>
    <row r="2570" spans="1:27" ht="12.75" x14ac:dyDescent="0.2">
      <c r="A2570" s="30">
        <v>2567</v>
      </c>
      <c r="B2570" s="31"/>
      <c r="C2570" s="31"/>
      <c r="D2570" s="32"/>
      <c r="E2570" s="104"/>
      <c r="F2570" s="31"/>
      <c r="G2570" s="31"/>
      <c r="H2570" s="33"/>
      <c r="I2570" s="16"/>
      <c r="J2570" s="34"/>
      <c r="K2570" s="34"/>
      <c r="L2570" s="35"/>
      <c r="M2570" s="36"/>
      <c r="N2570" s="37"/>
      <c r="O2570" s="37"/>
      <c r="P2570" s="37"/>
      <c r="Q2570" s="38"/>
      <c r="R2570" s="38"/>
      <c r="S2570" s="37"/>
      <c r="T2570" s="39"/>
      <c r="U2570" s="39"/>
      <c r="V2570" s="40"/>
      <c r="X2570" t="str">
        <f>IF(('1 - Cover page'!$B$9-M2570)&lt;6,"&lt;=5 Days","&gt;5 Days")</f>
        <v>&lt;=5 Days</v>
      </c>
      <c r="Y2570" t="str">
        <f>IF(('1 - Cover page'!$B$9-M2570)=0,"0", IF(('1 - Cover page'!$B$9-M2570)= 1,"1", IF(('1 - Cover page'!$B$9-M2570)= 2,"2", IF(('1 - Cover page'!$B$9-M2570)= 3,"3", IF(('1 - Cover page'!$B$9-M2570)= 4,"4", IF(('1 - Cover page'!$B$9-M2570)= 5,"5", IF(('1 - Cover page'!$B$9-M2570)= 6,"6", IF(('1 - Cover page'!$B$9-M2570)= 7,"7", IF(('1 - Cover page'!$B$9-M2570)= 8,"8", IF(('1 - Cover page'!$B$9-M2570)= 9,"9", IF(('1 - Cover page'!$B$9-M2570)= 10,"10", IF(('1 - Cover page'!$B$9-M2570)= 11,"11", IF(('1 - Cover page'!$B$9-M2570)= 12,"12", IF(('1 - Cover page'!$B$9-M2570)= 13,"13", IF(('1 - Cover page'!$B$9-M2570)= 14,"14", IF(('1 - Cover page'!$B$9-M2570)= 15,"15",  ""))))))))))))))))</f>
        <v>0</v>
      </c>
      <c r="Z2570" t="str">
        <f>IF(('1 - Cover page'!$B$9-I2570)=0,"0", IF(('1 - Cover page'!$B$9-I2570)= 1,"1", IF(('1 - Cover page'!$B$9-I2570)= 2,"2", IF(('1 - Cover page'!$B$9-I2570)= 3,"3", IF(('1 - Cover page'!$B$9-I2570)= 4,"4", IF(('1 - Cover page'!$B$9-I2570)= 5,"5", IF(('1 - Cover page'!$B$9-I2570)= 6,"6", IF(('1 - Cover page'!$B$9-I2570)= 7,"7", IF(('1 - Cover page'!$B$9-I2570)= 8,"8", IF(('1 - Cover page'!$B$9-I2570)= 9,"9", IF(('1 - Cover page'!$B$9-I2570)= 10,"10", IF(('1 - Cover page'!$B$9-I2570)= 11,"11", IF(('1 - Cover page'!$B$9-I2570)= 12,"12", IF(('1 - Cover page'!$B$9-I2570)= 13,"13", IF(('1 - Cover page'!$B$9-I2570)= 14,"14", IF(('1 - Cover page'!$B$9-I2570)= 15,"15",  ""))))))))))))))))</f>
        <v>0</v>
      </c>
      <c r="AA2570" t="e">
        <f>VLOOKUP(E2570,'Age group'!$A$2:$B$7,2,TRUE)</f>
        <v>#N/A</v>
      </c>
    </row>
    <row r="2571" spans="1:27" ht="12.75" x14ac:dyDescent="0.2">
      <c r="A2571" s="30">
        <v>2568</v>
      </c>
      <c r="B2571" s="31"/>
      <c r="C2571" s="31"/>
      <c r="D2571" s="32"/>
      <c r="E2571" s="104"/>
      <c r="F2571" s="31"/>
      <c r="G2571" s="31"/>
      <c r="H2571" s="33"/>
      <c r="I2571" s="16"/>
      <c r="J2571" s="34"/>
      <c r="K2571" s="34"/>
      <c r="L2571" s="35"/>
      <c r="M2571" s="36"/>
      <c r="N2571" s="37"/>
      <c r="O2571" s="37"/>
      <c r="P2571" s="37"/>
      <c r="Q2571" s="38"/>
      <c r="R2571" s="38"/>
      <c r="S2571" s="37"/>
      <c r="T2571" s="39"/>
      <c r="U2571" s="39"/>
      <c r="V2571" s="40"/>
      <c r="X2571" t="str">
        <f>IF(('1 - Cover page'!$B$9-M2571)&lt;6,"&lt;=5 Days","&gt;5 Days")</f>
        <v>&lt;=5 Days</v>
      </c>
      <c r="Y2571" t="str">
        <f>IF(('1 - Cover page'!$B$9-M2571)=0,"0", IF(('1 - Cover page'!$B$9-M2571)= 1,"1", IF(('1 - Cover page'!$B$9-M2571)= 2,"2", IF(('1 - Cover page'!$B$9-M2571)= 3,"3", IF(('1 - Cover page'!$B$9-M2571)= 4,"4", IF(('1 - Cover page'!$B$9-M2571)= 5,"5", IF(('1 - Cover page'!$B$9-M2571)= 6,"6", IF(('1 - Cover page'!$B$9-M2571)= 7,"7", IF(('1 - Cover page'!$B$9-M2571)= 8,"8", IF(('1 - Cover page'!$B$9-M2571)= 9,"9", IF(('1 - Cover page'!$B$9-M2571)= 10,"10", IF(('1 - Cover page'!$B$9-M2571)= 11,"11", IF(('1 - Cover page'!$B$9-M2571)= 12,"12", IF(('1 - Cover page'!$B$9-M2571)= 13,"13", IF(('1 - Cover page'!$B$9-M2571)= 14,"14", IF(('1 - Cover page'!$B$9-M2571)= 15,"15",  ""))))))))))))))))</f>
        <v>0</v>
      </c>
      <c r="Z2571" t="str">
        <f>IF(('1 - Cover page'!$B$9-I2571)=0,"0", IF(('1 - Cover page'!$B$9-I2571)= 1,"1", IF(('1 - Cover page'!$B$9-I2571)= 2,"2", IF(('1 - Cover page'!$B$9-I2571)= 3,"3", IF(('1 - Cover page'!$B$9-I2571)= 4,"4", IF(('1 - Cover page'!$B$9-I2571)= 5,"5", IF(('1 - Cover page'!$B$9-I2571)= 6,"6", IF(('1 - Cover page'!$B$9-I2571)= 7,"7", IF(('1 - Cover page'!$B$9-I2571)= 8,"8", IF(('1 - Cover page'!$B$9-I2571)= 9,"9", IF(('1 - Cover page'!$B$9-I2571)= 10,"10", IF(('1 - Cover page'!$B$9-I2571)= 11,"11", IF(('1 - Cover page'!$B$9-I2571)= 12,"12", IF(('1 - Cover page'!$B$9-I2571)= 13,"13", IF(('1 - Cover page'!$B$9-I2571)= 14,"14", IF(('1 - Cover page'!$B$9-I2571)= 15,"15",  ""))))))))))))))))</f>
        <v>0</v>
      </c>
      <c r="AA2571" t="e">
        <f>VLOOKUP(E2571,'Age group'!$A$2:$B$7,2,TRUE)</f>
        <v>#N/A</v>
      </c>
    </row>
    <row r="2572" spans="1:27" ht="12.75" x14ac:dyDescent="0.2">
      <c r="A2572" s="30">
        <v>2569</v>
      </c>
      <c r="B2572" s="31"/>
      <c r="C2572" s="31"/>
      <c r="D2572" s="32"/>
      <c r="E2572" s="104"/>
      <c r="F2572" s="31"/>
      <c r="G2572" s="31"/>
      <c r="H2572" s="33"/>
      <c r="I2572" s="16"/>
      <c r="J2572" s="34"/>
      <c r="K2572" s="34"/>
      <c r="L2572" s="35"/>
      <c r="M2572" s="36"/>
      <c r="N2572" s="37"/>
      <c r="O2572" s="37"/>
      <c r="P2572" s="37"/>
      <c r="Q2572" s="38"/>
      <c r="R2572" s="38"/>
      <c r="S2572" s="37"/>
      <c r="T2572" s="39"/>
      <c r="U2572" s="39"/>
      <c r="V2572" s="40"/>
      <c r="X2572" t="str">
        <f>IF(('1 - Cover page'!$B$9-M2572)&lt;6,"&lt;=5 Days","&gt;5 Days")</f>
        <v>&lt;=5 Days</v>
      </c>
      <c r="Y2572" t="str">
        <f>IF(('1 - Cover page'!$B$9-M2572)=0,"0", IF(('1 - Cover page'!$B$9-M2572)= 1,"1", IF(('1 - Cover page'!$B$9-M2572)= 2,"2", IF(('1 - Cover page'!$B$9-M2572)= 3,"3", IF(('1 - Cover page'!$B$9-M2572)= 4,"4", IF(('1 - Cover page'!$B$9-M2572)= 5,"5", IF(('1 - Cover page'!$B$9-M2572)= 6,"6", IF(('1 - Cover page'!$B$9-M2572)= 7,"7", IF(('1 - Cover page'!$B$9-M2572)= 8,"8", IF(('1 - Cover page'!$B$9-M2572)= 9,"9", IF(('1 - Cover page'!$B$9-M2572)= 10,"10", IF(('1 - Cover page'!$B$9-M2572)= 11,"11", IF(('1 - Cover page'!$B$9-M2572)= 12,"12", IF(('1 - Cover page'!$B$9-M2572)= 13,"13", IF(('1 - Cover page'!$B$9-M2572)= 14,"14", IF(('1 - Cover page'!$B$9-M2572)= 15,"15",  ""))))))))))))))))</f>
        <v>0</v>
      </c>
      <c r="Z2572" t="str">
        <f>IF(('1 - Cover page'!$B$9-I2572)=0,"0", IF(('1 - Cover page'!$B$9-I2572)= 1,"1", IF(('1 - Cover page'!$B$9-I2572)= 2,"2", IF(('1 - Cover page'!$B$9-I2572)= 3,"3", IF(('1 - Cover page'!$B$9-I2572)= 4,"4", IF(('1 - Cover page'!$B$9-I2572)= 5,"5", IF(('1 - Cover page'!$B$9-I2572)= 6,"6", IF(('1 - Cover page'!$B$9-I2572)= 7,"7", IF(('1 - Cover page'!$B$9-I2572)= 8,"8", IF(('1 - Cover page'!$B$9-I2572)= 9,"9", IF(('1 - Cover page'!$B$9-I2572)= 10,"10", IF(('1 - Cover page'!$B$9-I2572)= 11,"11", IF(('1 - Cover page'!$B$9-I2572)= 12,"12", IF(('1 - Cover page'!$B$9-I2572)= 13,"13", IF(('1 - Cover page'!$B$9-I2572)= 14,"14", IF(('1 - Cover page'!$B$9-I2572)= 15,"15",  ""))))))))))))))))</f>
        <v>0</v>
      </c>
      <c r="AA2572" t="e">
        <f>VLOOKUP(E2572,'Age group'!$A$2:$B$7,2,TRUE)</f>
        <v>#N/A</v>
      </c>
    </row>
    <row r="2573" spans="1:27" ht="12.75" x14ac:dyDescent="0.2">
      <c r="A2573" s="30">
        <v>2570</v>
      </c>
      <c r="B2573" s="31"/>
      <c r="C2573" s="31"/>
      <c r="D2573" s="32"/>
      <c r="E2573" s="104"/>
      <c r="F2573" s="31"/>
      <c r="G2573" s="31"/>
      <c r="H2573" s="33"/>
      <c r="I2573" s="16"/>
      <c r="J2573" s="34"/>
      <c r="K2573" s="34"/>
      <c r="L2573" s="35"/>
      <c r="M2573" s="36"/>
      <c r="N2573" s="37"/>
      <c r="O2573" s="37"/>
      <c r="P2573" s="37"/>
      <c r="Q2573" s="38"/>
      <c r="R2573" s="38"/>
      <c r="S2573" s="37"/>
      <c r="T2573" s="39"/>
      <c r="U2573" s="39"/>
      <c r="V2573" s="40"/>
      <c r="X2573" t="str">
        <f>IF(('1 - Cover page'!$B$9-M2573)&lt;6,"&lt;=5 Days","&gt;5 Days")</f>
        <v>&lt;=5 Days</v>
      </c>
      <c r="Y2573" t="str">
        <f>IF(('1 - Cover page'!$B$9-M2573)=0,"0", IF(('1 - Cover page'!$B$9-M2573)= 1,"1", IF(('1 - Cover page'!$B$9-M2573)= 2,"2", IF(('1 - Cover page'!$B$9-M2573)= 3,"3", IF(('1 - Cover page'!$B$9-M2573)= 4,"4", IF(('1 - Cover page'!$B$9-M2573)= 5,"5", IF(('1 - Cover page'!$B$9-M2573)= 6,"6", IF(('1 - Cover page'!$B$9-M2573)= 7,"7", IF(('1 - Cover page'!$B$9-M2573)= 8,"8", IF(('1 - Cover page'!$B$9-M2573)= 9,"9", IF(('1 - Cover page'!$B$9-M2573)= 10,"10", IF(('1 - Cover page'!$B$9-M2573)= 11,"11", IF(('1 - Cover page'!$B$9-M2573)= 12,"12", IF(('1 - Cover page'!$B$9-M2573)= 13,"13", IF(('1 - Cover page'!$B$9-M2573)= 14,"14", IF(('1 - Cover page'!$B$9-M2573)= 15,"15",  ""))))))))))))))))</f>
        <v>0</v>
      </c>
      <c r="Z2573" t="str">
        <f>IF(('1 - Cover page'!$B$9-I2573)=0,"0", IF(('1 - Cover page'!$B$9-I2573)= 1,"1", IF(('1 - Cover page'!$B$9-I2573)= 2,"2", IF(('1 - Cover page'!$B$9-I2573)= 3,"3", IF(('1 - Cover page'!$B$9-I2573)= 4,"4", IF(('1 - Cover page'!$B$9-I2573)= 5,"5", IF(('1 - Cover page'!$B$9-I2573)= 6,"6", IF(('1 - Cover page'!$B$9-I2573)= 7,"7", IF(('1 - Cover page'!$B$9-I2573)= 8,"8", IF(('1 - Cover page'!$B$9-I2573)= 9,"9", IF(('1 - Cover page'!$B$9-I2573)= 10,"10", IF(('1 - Cover page'!$B$9-I2573)= 11,"11", IF(('1 - Cover page'!$B$9-I2573)= 12,"12", IF(('1 - Cover page'!$B$9-I2573)= 13,"13", IF(('1 - Cover page'!$B$9-I2573)= 14,"14", IF(('1 - Cover page'!$B$9-I2573)= 15,"15",  ""))))))))))))))))</f>
        <v>0</v>
      </c>
      <c r="AA2573" t="e">
        <f>VLOOKUP(E2573,'Age group'!$A$2:$B$7,2,TRUE)</f>
        <v>#N/A</v>
      </c>
    </row>
    <row r="2574" spans="1:27" ht="12.75" x14ac:dyDescent="0.2">
      <c r="A2574" s="30">
        <v>2571</v>
      </c>
      <c r="B2574" s="31"/>
      <c r="C2574" s="31"/>
      <c r="D2574" s="32"/>
      <c r="E2574" s="104"/>
      <c r="F2574" s="31"/>
      <c r="G2574" s="31"/>
      <c r="H2574" s="33"/>
      <c r="I2574" s="16"/>
      <c r="J2574" s="34"/>
      <c r="K2574" s="34"/>
      <c r="L2574" s="35"/>
      <c r="M2574" s="36"/>
      <c r="N2574" s="37"/>
      <c r="O2574" s="37"/>
      <c r="P2574" s="37"/>
      <c r="Q2574" s="38"/>
      <c r="R2574" s="38"/>
      <c r="S2574" s="37"/>
      <c r="T2574" s="39"/>
      <c r="U2574" s="39"/>
      <c r="V2574" s="40"/>
      <c r="X2574" t="str">
        <f>IF(('1 - Cover page'!$B$9-M2574)&lt;6,"&lt;=5 Days","&gt;5 Days")</f>
        <v>&lt;=5 Days</v>
      </c>
      <c r="Y2574" t="str">
        <f>IF(('1 - Cover page'!$B$9-M2574)=0,"0", IF(('1 - Cover page'!$B$9-M2574)= 1,"1", IF(('1 - Cover page'!$B$9-M2574)= 2,"2", IF(('1 - Cover page'!$B$9-M2574)= 3,"3", IF(('1 - Cover page'!$B$9-M2574)= 4,"4", IF(('1 - Cover page'!$B$9-M2574)= 5,"5", IF(('1 - Cover page'!$B$9-M2574)= 6,"6", IF(('1 - Cover page'!$B$9-M2574)= 7,"7", IF(('1 - Cover page'!$B$9-M2574)= 8,"8", IF(('1 - Cover page'!$B$9-M2574)= 9,"9", IF(('1 - Cover page'!$B$9-M2574)= 10,"10", IF(('1 - Cover page'!$B$9-M2574)= 11,"11", IF(('1 - Cover page'!$B$9-M2574)= 12,"12", IF(('1 - Cover page'!$B$9-M2574)= 13,"13", IF(('1 - Cover page'!$B$9-M2574)= 14,"14", IF(('1 - Cover page'!$B$9-M2574)= 15,"15",  ""))))))))))))))))</f>
        <v>0</v>
      </c>
      <c r="Z2574" t="str">
        <f>IF(('1 - Cover page'!$B$9-I2574)=0,"0", IF(('1 - Cover page'!$B$9-I2574)= 1,"1", IF(('1 - Cover page'!$B$9-I2574)= 2,"2", IF(('1 - Cover page'!$B$9-I2574)= 3,"3", IF(('1 - Cover page'!$B$9-I2574)= 4,"4", IF(('1 - Cover page'!$B$9-I2574)= 5,"5", IF(('1 - Cover page'!$B$9-I2574)= 6,"6", IF(('1 - Cover page'!$B$9-I2574)= 7,"7", IF(('1 - Cover page'!$B$9-I2574)= 8,"8", IF(('1 - Cover page'!$B$9-I2574)= 9,"9", IF(('1 - Cover page'!$B$9-I2574)= 10,"10", IF(('1 - Cover page'!$B$9-I2574)= 11,"11", IF(('1 - Cover page'!$B$9-I2574)= 12,"12", IF(('1 - Cover page'!$B$9-I2574)= 13,"13", IF(('1 - Cover page'!$B$9-I2574)= 14,"14", IF(('1 - Cover page'!$B$9-I2574)= 15,"15",  ""))))))))))))))))</f>
        <v>0</v>
      </c>
      <c r="AA2574" t="e">
        <f>VLOOKUP(E2574,'Age group'!$A$2:$B$7,2,TRUE)</f>
        <v>#N/A</v>
      </c>
    </row>
    <row r="2575" spans="1:27" ht="12.75" x14ac:dyDescent="0.2">
      <c r="A2575" s="30">
        <v>2572</v>
      </c>
      <c r="B2575" s="31"/>
      <c r="C2575" s="31"/>
      <c r="D2575" s="32"/>
      <c r="E2575" s="104"/>
      <c r="F2575" s="31"/>
      <c r="G2575" s="31"/>
      <c r="H2575" s="33"/>
      <c r="I2575" s="16"/>
      <c r="J2575" s="34"/>
      <c r="K2575" s="34"/>
      <c r="L2575" s="35"/>
      <c r="M2575" s="36"/>
      <c r="N2575" s="37"/>
      <c r="O2575" s="37"/>
      <c r="P2575" s="37"/>
      <c r="Q2575" s="38"/>
      <c r="R2575" s="38"/>
      <c r="S2575" s="37"/>
      <c r="T2575" s="39"/>
      <c r="U2575" s="39"/>
      <c r="V2575" s="40"/>
      <c r="X2575" t="str">
        <f>IF(('1 - Cover page'!$B$9-M2575)&lt;6,"&lt;=5 Days","&gt;5 Days")</f>
        <v>&lt;=5 Days</v>
      </c>
      <c r="Y2575" t="str">
        <f>IF(('1 - Cover page'!$B$9-M2575)=0,"0", IF(('1 - Cover page'!$B$9-M2575)= 1,"1", IF(('1 - Cover page'!$B$9-M2575)= 2,"2", IF(('1 - Cover page'!$B$9-M2575)= 3,"3", IF(('1 - Cover page'!$B$9-M2575)= 4,"4", IF(('1 - Cover page'!$B$9-M2575)= 5,"5", IF(('1 - Cover page'!$B$9-M2575)= 6,"6", IF(('1 - Cover page'!$B$9-M2575)= 7,"7", IF(('1 - Cover page'!$B$9-M2575)= 8,"8", IF(('1 - Cover page'!$B$9-M2575)= 9,"9", IF(('1 - Cover page'!$B$9-M2575)= 10,"10", IF(('1 - Cover page'!$B$9-M2575)= 11,"11", IF(('1 - Cover page'!$B$9-M2575)= 12,"12", IF(('1 - Cover page'!$B$9-M2575)= 13,"13", IF(('1 - Cover page'!$B$9-M2575)= 14,"14", IF(('1 - Cover page'!$B$9-M2575)= 15,"15",  ""))))))))))))))))</f>
        <v>0</v>
      </c>
      <c r="Z2575" t="str">
        <f>IF(('1 - Cover page'!$B$9-I2575)=0,"0", IF(('1 - Cover page'!$B$9-I2575)= 1,"1", IF(('1 - Cover page'!$B$9-I2575)= 2,"2", IF(('1 - Cover page'!$B$9-I2575)= 3,"3", IF(('1 - Cover page'!$B$9-I2575)= 4,"4", IF(('1 - Cover page'!$B$9-I2575)= 5,"5", IF(('1 - Cover page'!$B$9-I2575)= 6,"6", IF(('1 - Cover page'!$B$9-I2575)= 7,"7", IF(('1 - Cover page'!$B$9-I2575)= 8,"8", IF(('1 - Cover page'!$B$9-I2575)= 9,"9", IF(('1 - Cover page'!$B$9-I2575)= 10,"10", IF(('1 - Cover page'!$B$9-I2575)= 11,"11", IF(('1 - Cover page'!$B$9-I2575)= 12,"12", IF(('1 - Cover page'!$B$9-I2575)= 13,"13", IF(('1 - Cover page'!$B$9-I2575)= 14,"14", IF(('1 - Cover page'!$B$9-I2575)= 15,"15",  ""))))))))))))))))</f>
        <v>0</v>
      </c>
      <c r="AA2575" t="e">
        <f>VLOOKUP(E2575,'Age group'!$A$2:$B$7,2,TRUE)</f>
        <v>#N/A</v>
      </c>
    </row>
    <row r="2576" spans="1:27" ht="12.75" x14ac:dyDescent="0.2">
      <c r="A2576" s="30">
        <v>2573</v>
      </c>
      <c r="B2576" s="31"/>
      <c r="C2576" s="31"/>
      <c r="D2576" s="32"/>
      <c r="E2576" s="104"/>
      <c r="F2576" s="31"/>
      <c r="G2576" s="31"/>
      <c r="H2576" s="33"/>
      <c r="I2576" s="16"/>
      <c r="J2576" s="34"/>
      <c r="K2576" s="34"/>
      <c r="L2576" s="35"/>
      <c r="M2576" s="36"/>
      <c r="N2576" s="37"/>
      <c r="O2576" s="37"/>
      <c r="P2576" s="37"/>
      <c r="Q2576" s="38"/>
      <c r="R2576" s="38"/>
      <c r="S2576" s="37"/>
      <c r="T2576" s="39"/>
      <c r="U2576" s="39"/>
      <c r="V2576" s="40"/>
      <c r="X2576" t="str">
        <f>IF(('1 - Cover page'!$B$9-M2576)&lt;6,"&lt;=5 Days","&gt;5 Days")</f>
        <v>&lt;=5 Days</v>
      </c>
      <c r="Y2576" t="str">
        <f>IF(('1 - Cover page'!$B$9-M2576)=0,"0", IF(('1 - Cover page'!$B$9-M2576)= 1,"1", IF(('1 - Cover page'!$B$9-M2576)= 2,"2", IF(('1 - Cover page'!$B$9-M2576)= 3,"3", IF(('1 - Cover page'!$B$9-M2576)= 4,"4", IF(('1 - Cover page'!$B$9-M2576)= 5,"5", IF(('1 - Cover page'!$B$9-M2576)= 6,"6", IF(('1 - Cover page'!$B$9-M2576)= 7,"7", IF(('1 - Cover page'!$B$9-M2576)= 8,"8", IF(('1 - Cover page'!$B$9-M2576)= 9,"9", IF(('1 - Cover page'!$B$9-M2576)= 10,"10", IF(('1 - Cover page'!$B$9-M2576)= 11,"11", IF(('1 - Cover page'!$B$9-M2576)= 12,"12", IF(('1 - Cover page'!$B$9-M2576)= 13,"13", IF(('1 - Cover page'!$B$9-M2576)= 14,"14", IF(('1 - Cover page'!$B$9-M2576)= 15,"15",  ""))))))))))))))))</f>
        <v>0</v>
      </c>
      <c r="Z2576" t="str">
        <f>IF(('1 - Cover page'!$B$9-I2576)=0,"0", IF(('1 - Cover page'!$B$9-I2576)= 1,"1", IF(('1 - Cover page'!$B$9-I2576)= 2,"2", IF(('1 - Cover page'!$B$9-I2576)= 3,"3", IF(('1 - Cover page'!$B$9-I2576)= 4,"4", IF(('1 - Cover page'!$B$9-I2576)= 5,"5", IF(('1 - Cover page'!$B$9-I2576)= 6,"6", IF(('1 - Cover page'!$B$9-I2576)= 7,"7", IF(('1 - Cover page'!$B$9-I2576)= 8,"8", IF(('1 - Cover page'!$B$9-I2576)= 9,"9", IF(('1 - Cover page'!$B$9-I2576)= 10,"10", IF(('1 - Cover page'!$B$9-I2576)= 11,"11", IF(('1 - Cover page'!$B$9-I2576)= 12,"12", IF(('1 - Cover page'!$B$9-I2576)= 13,"13", IF(('1 - Cover page'!$B$9-I2576)= 14,"14", IF(('1 - Cover page'!$B$9-I2576)= 15,"15",  ""))))))))))))))))</f>
        <v>0</v>
      </c>
      <c r="AA2576" t="e">
        <f>VLOOKUP(E2576,'Age group'!$A$2:$B$7,2,TRUE)</f>
        <v>#N/A</v>
      </c>
    </row>
    <row r="2577" spans="1:27" ht="12.75" x14ac:dyDescent="0.2">
      <c r="A2577" s="30">
        <v>2574</v>
      </c>
      <c r="B2577" s="31"/>
      <c r="C2577" s="31"/>
      <c r="D2577" s="32"/>
      <c r="E2577" s="104"/>
      <c r="F2577" s="31"/>
      <c r="G2577" s="31"/>
      <c r="H2577" s="33"/>
      <c r="I2577" s="16"/>
      <c r="J2577" s="34"/>
      <c r="K2577" s="34"/>
      <c r="L2577" s="35"/>
      <c r="M2577" s="36"/>
      <c r="N2577" s="37"/>
      <c r="O2577" s="37"/>
      <c r="P2577" s="37"/>
      <c r="Q2577" s="38"/>
      <c r="R2577" s="38"/>
      <c r="S2577" s="37"/>
      <c r="T2577" s="39"/>
      <c r="U2577" s="39"/>
      <c r="V2577" s="40"/>
      <c r="X2577" t="str">
        <f>IF(('1 - Cover page'!$B$9-M2577)&lt;6,"&lt;=5 Days","&gt;5 Days")</f>
        <v>&lt;=5 Days</v>
      </c>
      <c r="Y2577" t="str">
        <f>IF(('1 - Cover page'!$B$9-M2577)=0,"0", IF(('1 - Cover page'!$B$9-M2577)= 1,"1", IF(('1 - Cover page'!$B$9-M2577)= 2,"2", IF(('1 - Cover page'!$B$9-M2577)= 3,"3", IF(('1 - Cover page'!$B$9-M2577)= 4,"4", IF(('1 - Cover page'!$B$9-M2577)= 5,"5", IF(('1 - Cover page'!$B$9-M2577)= 6,"6", IF(('1 - Cover page'!$B$9-M2577)= 7,"7", IF(('1 - Cover page'!$B$9-M2577)= 8,"8", IF(('1 - Cover page'!$B$9-M2577)= 9,"9", IF(('1 - Cover page'!$B$9-M2577)= 10,"10", IF(('1 - Cover page'!$B$9-M2577)= 11,"11", IF(('1 - Cover page'!$B$9-M2577)= 12,"12", IF(('1 - Cover page'!$B$9-M2577)= 13,"13", IF(('1 - Cover page'!$B$9-M2577)= 14,"14", IF(('1 - Cover page'!$B$9-M2577)= 15,"15",  ""))))))))))))))))</f>
        <v>0</v>
      </c>
      <c r="Z2577" t="str">
        <f>IF(('1 - Cover page'!$B$9-I2577)=0,"0", IF(('1 - Cover page'!$B$9-I2577)= 1,"1", IF(('1 - Cover page'!$B$9-I2577)= 2,"2", IF(('1 - Cover page'!$B$9-I2577)= 3,"3", IF(('1 - Cover page'!$B$9-I2577)= 4,"4", IF(('1 - Cover page'!$B$9-I2577)= 5,"5", IF(('1 - Cover page'!$B$9-I2577)= 6,"6", IF(('1 - Cover page'!$B$9-I2577)= 7,"7", IF(('1 - Cover page'!$B$9-I2577)= 8,"8", IF(('1 - Cover page'!$B$9-I2577)= 9,"9", IF(('1 - Cover page'!$B$9-I2577)= 10,"10", IF(('1 - Cover page'!$B$9-I2577)= 11,"11", IF(('1 - Cover page'!$B$9-I2577)= 12,"12", IF(('1 - Cover page'!$B$9-I2577)= 13,"13", IF(('1 - Cover page'!$B$9-I2577)= 14,"14", IF(('1 - Cover page'!$B$9-I2577)= 15,"15",  ""))))))))))))))))</f>
        <v>0</v>
      </c>
      <c r="AA2577" t="e">
        <f>VLOOKUP(E2577,'Age group'!$A$2:$B$7,2,TRUE)</f>
        <v>#N/A</v>
      </c>
    </row>
    <row r="2578" spans="1:27" ht="12.75" x14ac:dyDescent="0.2">
      <c r="A2578" s="30">
        <v>2575</v>
      </c>
      <c r="B2578" s="31"/>
      <c r="C2578" s="31"/>
      <c r="D2578" s="32"/>
      <c r="E2578" s="104"/>
      <c r="F2578" s="31"/>
      <c r="G2578" s="31"/>
      <c r="H2578" s="33"/>
      <c r="I2578" s="16"/>
      <c r="J2578" s="34"/>
      <c r="K2578" s="34"/>
      <c r="L2578" s="35"/>
      <c r="M2578" s="36"/>
      <c r="N2578" s="37"/>
      <c r="O2578" s="37"/>
      <c r="P2578" s="37"/>
      <c r="Q2578" s="38"/>
      <c r="R2578" s="38"/>
      <c r="S2578" s="37"/>
      <c r="T2578" s="39"/>
      <c r="U2578" s="39"/>
      <c r="V2578" s="40"/>
      <c r="X2578" t="str">
        <f>IF(('1 - Cover page'!$B$9-M2578)&lt;6,"&lt;=5 Days","&gt;5 Days")</f>
        <v>&lt;=5 Days</v>
      </c>
      <c r="Y2578" t="str">
        <f>IF(('1 - Cover page'!$B$9-M2578)=0,"0", IF(('1 - Cover page'!$B$9-M2578)= 1,"1", IF(('1 - Cover page'!$B$9-M2578)= 2,"2", IF(('1 - Cover page'!$B$9-M2578)= 3,"3", IF(('1 - Cover page'!$B$9-M2578)= 4,"4", IF(('1 - Cover page'!$B$9-M2578)= 5,"5", IF(('1 - Cover page'!$B$9-M2578)= 6,"6", IF(('1 - Cover page'!$B$9-M2578)= 7,"7", IF(('1 - Cover page'!$B$9-M2578)= 8,"8", IF(('1 - Cover page'!$B$9-M2578)= 9,"9", IF(('1 - Cover page'!$B$9-M2578)= 10,"10", IF(('1 - Cover page'!$B$9-M2578)= 11,"11", IF(('1 - Cover page'!$B$9-M2578)= 12,"12", IF(('1 - Cover page'!$B$9-M2578)= 13,"13", IF(('1 - Cover page'!$B$9-M2578)= 14,"14", IF(('1 - Cover page'!$B$9-M2578)= 15,"15",  ""))))))))))))))))</f>
        <v>0</v>
      </c>
      <c r="Z2578" t="str">
        <f>IF(('1 - Cover page'!$B$9-I2578)=0,"0", IF(('1 - Cover page'!$B$9-I2578)= 1,"1", IF(('1 - Cover page'!$B$9-I2578)= 2,"2", IF(('1 - Cover page'!$B$9-I2578)= 3,"3", IF(('1 - Cover page'!$B$9-I2578)= 4,"4", IF(('1 - Cover page'!$B$9-I2578)= 5,"5", IF(('1 - Cover page'!$B$9-I2578)= 6,"6", IF(('1 - Cover page'!$B$9-I2578)= 7,"7", IF(('1 - Cover page'!$B$9-I2578)= 8,"8", IF(('1 - Cover page'!$B$9-I2578)= 9,"9", IF(('1 - Cover page'!$B$9-I2578)= 10,"10", IF(('1 - Cover page'!$B$9-I2578)= 11,"11", IF(('1 - Cover page'!$B$9-I2578)= 12,"12", IF(('1 - Cover page'!$B$9-I2578)= 13,"13", IF(('1 - Cover page'!$B$9-I2578)= 14,"14", IF(('1 - Cover page'!$B$9-I2578)= 15,"15",  ""))))))))))))))))</f>
        <v>0</v>
      </c>
      <c r="AA2578" t="e">
        <f>VLOOKUP(E2578,'Age group'!$A$2:$B$7,2,TRUE)</f>
        <v>#N/A</v>
      </c>
    </row>
    <row r="2579" spans="1:27" ht="12.75" x14ac:dyDescent="0.2">
      <c r="A2579" s="30">
        <v>2576</v>
      </c>
      <c r="B2579" s="31"/>
      <c r="C2579" s="31"/>
      <c r="D2579" s="32"/>
      <c r="E2579" s="104"/>
      <c r="F2579" s="31"/>
      <c r="G2579" s="31"/>
      <c r="H2579" s="33"/>
      <c r="I2579" s="16"/>
      <c r="J2579" s="34"/>
      <c r="K2579" s="34"/>
      <c r="L2579" s="35"/>
      <c r="M2579" s="36"/>
      <c r="N2579" s="37"/>
      <c r="O2579" s="37"/>
      <c r="P2579" s="37"/>
      <c r="Q2579" s="38"/>
      <c r="R2579" s="38"/>
      <c r="S2579" s="37"/>
      <c r="T2579" s="39"/>
      <c r="U2579" s="39"/>
      <c r="V2579" s="40"/>
      <c r="X2579" t="str">
        <f>IF(('1 - Cover page'!$B$9-M2579)&lt;6,"&lt;=5 Days","&gt;5 Days")</f>
        <v>&lt;=5 Days</v>
      </c>
      <c r="Y2579" t="str">
        <f>IF(('1 - Cover page'!$B$9-M2579)=0,"0", IF(('1 - Cover page'!$B$9-M2579)= 1,"1", IF(('1 - Cover page'!$B$9-M2579)= 2,"2", IF(('1 - Cover page'!$B$9-M2579)= 3,"3", IF(('1 - Cover page'!$B$9-M2579)= 4,"4", IF(('1 - Cover page'!$B$9-M2579)= 5,"5", IF(('1 - Cover page'!$B$9-M2579)= 6,"6", IF(('1 - Cover page'!$B$9-M2579)= 7,"7", IF(('1 - Cover page'!$B$9-M2579)= 8,"8", IF(('1 - Cover page'!$B$9-M2579)= 9,"9", IF(('1 - Cover page'!$B$9-M2579)= 10,"10", IF(('1 - Cover page'!$B$9-M2579)= 11,"11", IF(('1 - Cover page'!$B$9-M2579)= 12,"12", IF(('1 - Cover page'!$B$9-M2579)= 13,"13", IF(('1 - Cover page'!$B$9-M2579)= 14,"14", IF(('1 - Cover page'!$B$9-M2579)= 15,"15",  ""))))))))))))))))</f>
        <v>0</v>
      </c>
      <c r="Z2579" t="str">
        <f>IF(('1 - Cover page'!$B$9-I2579)=0,"0", IF(('1 - Cover page'!$B$9-I2579)= 1,"1", IF(('1 - Cover page'!$B$9-I2579)= 2,"2", IF(('1 - Cover page'!$B$9-I2579)= 3,"3", IF(('1 - Cover page'!$B$9-I2579)= 4,"4", IF(('1 - Cover page'!$B$9-I2579)= 5,"5", IF(('1 - Cover page'!$B$9-I2579)= 6,"6", IF(('1 - Cover page'!$B$9-I2579)= 7,"7", IF(('1 - Cover page'!$B$9-I2579)= 8,"8", IF(('1 - Cover page'!$B$9-I2579)= 9,"9", IF(('1 - Cover page'!$B$9-I2579)= 10,"10", IF(('1 - Cover page'!$B$9-I2579)= 11,"11", IF(('1 - Cover page'!$B$9-I2579)= 12,"12", IF(('1 - Cover page'!$B$9-I2579)= 13,"13", IF(('1 - Cover page'!$B$9-I2579)= 14,"14", IF(('1 - Cover page'!$B$9-I2579)= 15,"15",  ""))))))))))))))))</f>
        <v>0</v>
      </c>
      <c r="AA2579" t="e">
        <f>VLOOKUP(E2579,'Age group'!$A$2:$B$7,2,TRUE)</f>
        <v>#N/A</v>
      </c>
    </row>
    <row r="2580" spans="1:27" ht="12.75" x14ac:dyDescent="0.2">
      <c r="A2580" s="30">
        <v>2577</v>
      </c>
      <c r="B2580" s="31"/>
      <c r="C2580" s="31"/>
      <c r="D2580" s="32"/>
      <c r="E2580" s="104"/>
      <c r="F2580" s="31"/>
      <c r="G2580" s="31"/>
      <c r="H2580" s="33"/>
      <c r="I2580" s="16"/>
      <c r="J2580" s="34"/>
      <c r="K2580" s="34"/>
      <c r="L2580" s="35"/>
      <c r="M2580" s="36"/>
      <c r="N2580" s="37"/>
      <c r="O2580" s="37"/>
      <c r="P2580" s="37"/>
      <c r="Q2580" s="38"/>
      <c r="R2580" s="38"/>
      <c r="S2580" s="37"/>
      <c r="T2580" s="39"/>
      <c r="U2580" s="39"/>
      <c r="V2580" s="40"/>
      <c r="X2580" t="str">
        <f>IF(('1 - Cover page'!$B$9-M2580)&lt;6,"&lt;=5 Days","&gt;5 Days")</f>
        <v>&lt;=5 Days</v>
      </c>
      <c r="Y2580" t="str">
        <f>IF(('1 - Cover page'!$B$9-M2580)=0,"0", IF(('1 - Cover page'!$B$9-M2580)= 1,"1", IF(('1 - Cover page'!$B$9-M2580)= 2,"2", IF(('1 - Cover page'!$B$9-M2580)= 3,"3", IF(('1 - Cover page'!$B$9-M2580)= 4,"4", IF(('1 - Cover page'!$B$9-M2580)= 5,"5", IF(('1 - Cover page'!$B$9-M2580)= 6,"6", IF(('1 - Cover page'!$B$9-M2580)= 7,"7", IF(('1 - Cover page'!$B$9-M2580)= 8,"8", IF(('1 - Cover page'!$B$9-M2580)= 9,"9", IF(('1 - Cover page'!$B$9-M2580)= 10,"10", IF(('1 - Cover page'!$B$9-M2580)= 11,"11", IF(('1 - Cover page'!$B$9-M2580)= 12,"12", IF(('1 - Cover page'!$B$9-M2580)= 13,"13", IF(('1 - Cover page'!$B$9-M2580)= 14,"14", IF(('1 - Cover page'!$B$9-M2580)= 15,"15",  ""))))))))))))))))</f>
        <v>0</v>
      </c>
      <c r="Z2580" t="str">
        <f>IF(('1 - Cover page'!$B$9-I2580)=0,"0", IF(('1 - Cover page'!$B$9-I2580)= 1,"1", IF(('1 - Cover page'!$B$9-I2580)= 2,"2", IF(('1 - Cover page'!$B$9-I2580)= 3,"3", IF(('1 - Cover page'!$B$9-I2580)= 4,"4", IF(('1 - Cover page'!$B$9-I2580)= 5,"5", IF(('1 - Cover page'!$B$9-I2580)= 6,"6", IF(('1 - Cover page'!$B$9-I2580)= 7,"7", IF(('1 - Cover page'!$B$9-I2580)= 8,"8", IF(('1 - Cover page'!$B$9-I2580)= 9,"9", IF(('1 - Cover page'!$B$9-I2580)= 10,"10", IF(('1 - Cover page'!$B$9-I2580)= 11,"11", IF(('1 - Cover page'!$B$9-I2580)= 12,"12", IF(('1 - Cover page'!$B$9-I2580)= 13,"13", IF(('1 - Cover page'!$B$9-I2580)= 14,"14", IF(('1 - Cover page'!$B$9-I2580)= 15,"15",  ""))))))))))))))))</f>
        <v>0</v>
      </c>
      <c r="AA2580" t="e">
        <f>VLOOKUP(E2580,'Age group'!$A$2:$B$7,2,TRUE)</f>
        <v>#N/A</v>
      </c>
    </row>
    <row r="2581" spans="1:27" ht="12.75" x14ac:dyDescent="0.2">
      <c r="A2581" s="30">
        <v>2578</v>
      </c>
      <c r="B2581" s="31"/>
      <c r="C2581" s="31"/>
      <c r="D2581" s="32"/>
      <c r="E2581" s="104"/>
      <c r="F2581" s="31"/>
      <c r="G2581" s="31"/>
      <c r="H2581" s="33"/>
      <c r="I2581" s="16"/>
      <c r="J2581" s="34"/>
      <c r="K2581" s="34"/>
      <c r="L2581" s="35"/>
      <c r="M2581" s="36"/>
      <c r="N2581" s="37"/>
      <c r="O2581" s="37"/>
      <c r="P2581" s="37"/>
      <c r="Q2581" s="38"/>
      <c r="R2581" s="38"/>
      <c r="S2581" s="37"/>
      <c r="T2581" s="39"/>
      <c r="U2581" s="39"/>
      <c r="V2581" s="40"/>
      <c r="X2581" t="str">
        <f>IF(('1 - Cover page'!$B$9-M2581)&lt;6,"&lt;=5 Days","&gt;5 Days")</f>
        <v>&lt;=5 Days</v>
      </c>
      <c r="Y2581" t="str">
        <f>IF(('1 - Cover page'!$B$9-M2581)=0,"0", IF(('1 - Cover page'!$B$9-M2581)= 1,"1", IF(('1 - Cover page'!$B$9-M2581)= 2,"2", IF(('1 - Cover page'!$B$9-M2581)= 3,"3", IF(('1 - Cover page'!$B$9-M2581)= 4,"4", IF(('1 - Cover page'!$B$9-M2581)= 5,"5", IF(('1 - Cover page'!$B$9-M2581)= 6,"6", IF(('1 - Cover page'!$B$9-M2581)= 7,"7", IF(('1 - Cover page'!$B$9-M2581)= 8,"8", IF(('1 - Cover page'!$B$9-M2581)= 9,"9", IF(('1 - Cover page'!$B$9-M2581)= 10,"10", IF(('1 - Cover page'!$B$9-M2581)= 11,"11", IF(('1 - Cover page'!$B$9-M2581)= 12,"12", IF(('1 - Cover page'!$B$9-M2581)= 13,"13", IF(('1 - Cover page'!$B$9-M2581)= 14,"14", IF(('1 - Cover page'!$B$9-M2581)= 15,"15",  ""))))))))))))))))</f>
        <v>0</v>
      </c>
      <c r="Z2581" t="str">
        <f>IF(('1 - Cover page'!$B$9-I2581)=0,"0", IF(('1 - Cover page'!$B$9-I2581)= 1,"1", IF(('1 - Cover page'!$B$9-I2581)= 2,"2", IF(('1 - Cover page'!$B$9-I2581)= 3,"3", IF(('1 - Cover page'!$B$9-I2581)= 4,"4", IF(('1 - Cover page'!$B$9-I2581)= 5,"5", IF(('1 - Cover page'!$B$9-I2581)= 6,"6", IF(('1 - Cover page'!$B$9-I2581)= 7,"7", IF(('1 - Cover page'!$B$9-I2581)= 8,"8", IF(('1 - Cover page'!$B$9-I2581)= 9,"9", IF(('1 - Cover page'!$B$9-I2581)= 10,"10", IF(('1 - Cover page'!$B$9-I2581)= 11,"11", IF(('1 - Cover page'!$B$9-I2581)= 12,"12", IF(('1 - Cover page'!$B$9-I2581)= 13,"13", IF(('1 - Cover page'!$B$9-I2581)= 14,"14", IF(('1 - Cover page'!$B$9-I2581)= 15,"15",  ""))))))))))))))))</f>
        <v>0</v>
      </c>
      <c r="AA2581" t="e">
        <f>VLOOKUP(E2581,'Age group'!$A$2:$B$7,2,TRUE)</f>
        <v>#N/A</v>
      </c>
    </row>
    <row r="2582" spans="1:27" ht="12.75" x14ac:dyDescent="0.2">
      <c r="A2582" s="30">
        <v>2579</v>
      </c>
      <c r="B2582" s="31"/>
      <c r="C2582" s="31"/>
      <c r="D2582" s="32"/>
      <c r="E2582" s="104"/>
      <c r="F2582" s="31"/>
      <c r="G2582" s="31"/>
      <c r="H2582" s="33"/>
      <c r="I2582" s="16"/>
      <c r="J2582" s="34"/>
      <c r="K2582" s="34"/>
      <c r="L2582" s="35"/>
      <c r="M2582" s="36"/>
      <c r="N2582" s="37"/>
      <c r="O2582" s="37"/>
      <c r="P2582" s="37"/>
      <c r="Q2582" s="38"/>
      <c r="R2582" s="38"/>
      <c r="S2582" s="37"/>
      <c r="T2582" s="39"/>
      <c r="U2582" s="39"/>
      <c r="V2582" s="40"/>
      <c r="X2582" t="str">
        <f>IF(('1 - Cover page'!$B$9-M2582)&lt;6,"&lt;=5 Days","&gt;5 Days")</f>
        <v>&lt;=5 Days</v>
      </c>
      <c r="Y2582" t="str">
        <f>IF(('1 - Cover page'!$B$9-M2582)=0,"0", IF(('1 - Cover page'!$B$9-M2582)= 1,"1", IF(('1 - Cover page'!$B$9-M2582)= 2,"2", IF(('1 - Cover page'!$B$9-M2582)= 3,"3", IF(('1 - Cover page'!$B$9-M2582)= 4,"4", IF(('1 - Cover page'!$B$9-M2582)= 5,"5", IF(('1 - Cover page'!$B$9-M2582)= 6,"6", IF(('1 - Cover page'!$B$9-M2582)= 7,"7", IF(('1 - Cover page'!$B$9-M2582)= 8,"8", IF(('1 - Cover page'!$B$9-M2582)= 9,"9", IF(('1 - Cover page'!$B$9-M2582)= 10,"10", IF(('1 - Cover page'!$B$9-M2582)= 11,"11", IF(('1 - Cover page'!$B$9-M2582)= 12,"12", IF(('1 - Cover page'!$B$9-M2582)= 13,"13", IF(('1 - Cover page'!$B$9-M2582)= 14,"14", IF(('1 - Cover page'!$B$9-M2582)= 15,"15",  ""))))))))))))))))</f>
        <v>0</v>
      </c>
      <c r="Z2582" t="str">
        <f>IF(('1 - Cover page'!$B$9-I2582)=0,"0", IF(('1 - Cover page'!$B$9-I2582)= 1,"1", IF(('1 - Cover page'!$B$9-I2582)= 2,"2", IF(('1 - Cover page'!$B$9-I2582)= 3,"3", IF(('1 - Cover page'!$B$9-I2582)= 4,"4", IF(('1 - Cover page'!$B$9-I2582)= 5,"5", IF(('1 - Cover page'!$B$9-I2582)= 6,"6", IF(('1 - Cover page'!$B$9-I2582)= 7,"7", IF(('1 - Cover page'!$B$9-I2582)= 8,"8", IF(('1 - Cover page'!$B$9-I2582)= 9,"9", IF(('1 - Cover page'!$B$9-I2582)= 10,"10", IF(('1 - Cover page'!$B$9-I2582)= 11,"11", IF(('1 - Cover page'!$B$9-I2582)= 12,"12", IF(('1 - Cover page'!$B$9-I2582)= 13,"13", IF(('1 - Cover page'!$B$9-I2582)= 14,"14", IF(('1 - Cover page'!$B$9-I2582)= 15,"15",  ""))))))))))))))))</f>
        <v>0</v>
      </c>
      <c r="AA2582" t="e">
        <f>VLOOKUP(E2582,'Age group'!$A$2:$B$7,2,TRUE)</f>
        <v>#N/A</v>
      </c>
    </row>
    <row r="2583" spans="1:27" ht="12.75" x14ac:dyDescent="0.2">
      <c r="A2583" s="30">
        <v>2580</v>
      </c>
      <c r="B2583" s="31"/>
      <c r="C2583" s="31"/>
      <c r="D2583" s="32"/>
      <c r="E2583" s="104"/>
      <c r="F2583" s="31"/>
      <c r="G2583" s="31"/>
      <c r="H2583" s="33"/>
      <c r="I2583" s="16"/>
      <c r="J2583" s="34"/>
      <c r="K2583" s="34"/>
      <c r="L2583" s="35"/>
      <c r="M2583" s="36"/>
      <c r="N2583" s="37"/>
      <c r="O2583" s="37"/>
      <c r="P2583" s="37"/>
      <c r="Q2583" s="38"/>
      <c r="R2583" s="38"/>
      <c r="S2583" s="37"/>
      <c r="T2583" s="39"/>
      <c r="U2583" s="39"/>
      <c r="V2583" s="40"/>
      <c r="X2583" t="str">
        <f>IF(('1 - Cover page'!$B$9-M2583)&lt;6,"&lt;=5 Days","&gt;5 Days")</f>
        <v>&lt;=5 Days</v>
      </c>
      <c r="Y2583" t="str">
        <f>IF(('1 - Cover page'!$B$9-M2583)=0,"0", IF(('1 - Cover page'!$B$9-M2583)= 1,"1", IF(('1 - Cover page'!$B$9-M2583)= 2,"2", IF(('1 - Cover page'!$B$9-M2583)= 3,"3", IF(('1 - Cover page'!$B$9-M2583)= 4,"4", IF(('1 - Cover page'!$B$9-M2583)= 5,"5", IF(('1 - Cover page'!$B$9-M2583)= 6,"6", IF(('1 - Cover page'!$B$9-M2583)= 7,"7", IF(('1 - Cover page'!$B$9-M2583)= 8,"8", IF(('1 - Cover page'!$B$9-M2583)= 9,"9", IF(('1 - Cover page'!$B$9-M2583)= 10,"10", IF(('1 - Cover page'!$B$9-M2583)= 11,"11", IF(('1 - Cover page'!$B$9-M2583)= 12,"12", IF(('1 - Cover page'!$B$9-M2583)= 13,"13", IF(('1 - Cover page'!$B$9-M2583)= 14,"14", IF(('1 - Cover page'!$B$9-M2583)= 15,"15",  ""))))))))))))))))</f>
        <v>0</v>
      </c>
      <c r="Z2583" t="str">
        <f>IF(('1 - Cover page'!$B$9-I2583)=0,"0", IF(('1 - Cover page'!$B$9-I2583)= 1,"1", IF(('1 - Cover page'!$B$9-I2583)= 2,"2", IF(('1 - Cover page'!$B$9-I2583)= 3,"3", IF(('1 - Cover page'!$B$9-I2583)= 4,"4", IF(('1 - Cover page'!$B$9-I2583)= 5,"5", IF(('1 - Cover page'!$B$9-I2583)= 6,"6", IF(('1 - Cover page'!$B$9-I2583)= 7,"7", IF(('1 - Cover page'!$B$9-I2583)= 8,"8", IF(('1 - Cover page'!$B$9-I2583)= 9,"9", IF(('1 - Cover page'!$B$9-I2583)= 10,"10", IF(('1 - Cover page'!$B$9-I2583)= 11,"11", IF(('1 - Cover page'!$B$9-I2583)= 12,"12", IF(('1 - Cover page'!$B$9-I2583)= 13,"13", IF(('1 - Cover page'!$B$9-I2583)= 14,"14", IF(('1 - Cover page'!$B$9-I2583)= 15,"15",  ""))))))))))))))))</f>
        <v>0</v>
      </c>
      <c r="AA2583" t="e">
        <f>VLOOKUP(E2583,'Age group'!$A$2:$B$7,2,TRUE)</f>
        <v>#N/A</v>
      </c>
    </row>
    <row r="2584" spans="1:27" ht="12.75" x14ac:dyDescent="0.2">
      <c r="A2584" s="30">
        <v>2581</v>
      </c>
      <c r="B2584" s="31"/>
      <c r="C2584" s="31"/>
      <c r="D2584" s="32"/>
      <c r="E2584" s="104"/>
      <c r="F2584" s="31"/>
      <c r="G2584" s="31"/>
      <c r="H2584" s="33"/>
      <c r="I2584" s="16"/>
      <c r="J2584" s="34"/>
      <c r="K2584" s="34"/>
      <c r="L2584" s="35"/>
      <c r="M2584" s="36"/>
      <c r="N2584" s="37"/>
      <c r="O2584" s="37"/>
      <c r="P2584" s="37"/>
      <c r="Q2584" s="38"/>
      <c r="R2584" s="38"/>
      <c r="S2584" s="37"/>
      <c r="T2584" s="39"/>
      <c r="U2584" s="39"/>
      <c r="V2584" s="40"/>
      <c r="X2584" t="str">
        <f>IF(('1 - Cover page'!$B$9-M2584)&lt;6,"&lt;=5 Days","&gt;5 Days")</f>
        <v>&lt;=5 Days</v>
      </c>
      <c r="Y2584" t="str">
        <f>IF(('1 - Cover page'!$B$9-M2584)=0,"0", IF(('1 - Cover page'!$B$9-M2584)= 1,"1", IF(('1 - Cover page'!$B$9-M2584)= 2,"2", IF(('1 - Cover page'!$B$9-M2584)= 3,"3", IF(('1 - Cover page'!$B$9-M2584)= 4,"4", IF(('1 - Cover page'!$B$9-M2584)= 5,"5", IF(('1 - Cover page'!$B$9-M2584)= 6,"6", IF(('1 - Cover page'!$B$9-M2584)= 7,"7", IF(('1 - Cover page'!$B$9-M2584)= 8,"8", IF(('1 - Cover page'!$B$9-M2584)= 9,"9", IF(('1 - Cover page'!$B$9-M2584)= 10,"10", IF(('1 - Cover page'!$B$9-M2584)= 11,"11", IF(('1 - Cover page'!$B$9-M2584)= 12,"12", IF(('1 - Cover page'!$B$9-M2584)= 13,"13", IF(('1 - Cover page'!$B$9-M2584)= 14,"14", IF(('1 - Cover page'!$B$9-M2584)= 15,"15",  ""))))))))))))))))</f>
        <v>0</v>
      </c>
      <c r="Z2584" t="str">
        <f>IF(('1 - Cover page'!$B$9-I2584)=0,"0", IF(('1 - Cover page'!$B$9-I2584)= 1,"1", IF(('1 - Cover page'!$B$9-I2584)= 2,"2", IF(('1 - Cover page'!$B$9-I2584)= 3,"3", IF(('1 - Cover page'!$B$9-I2584)= 4,"4", IF(('1 - Cover page'!$B$9-I2584)= 5,"5", IF(('1 - Cover page'!$B$9-I2584)= 6,"6", IF(('1 - Cover page'!$B$9-I2584)= 7,"7", IF(('1 - Cover page'!$B$9-I2584)= 8,"8", IF(('1 - Cover page'!$B$9-I2584)= 9,"9", IF(('1 - Cover page'!$B$9-I2584)= 10,"10", IF(('1 - Cover page'!$B$9-I2584)= 11,"11", IF(('1 - Cover page'!$B$9-I2584)= 12,"12", IF(('1 - Cover page'!$B$9-I2584)= 13,"13", IF(('1 - Cover page'!$B$9-I2584)= 14,"14", IF(('1 - Cover page'!$B$9-I2584)= 15,"15",  ""))))))))))))))))</f>
        <v>0</v>
      </c>
      <c r="AA2584" t="e">
        <f>VLOOKUP(E2584,'Age group'!$A$2:$B$7,2,TRUE)</f>
        <v>#N/A</v>
      </c>
    </row>
    <row r="2585" spans="1:27" ht="12.75" x14ac:dyDescent="0.2">
      <c r="A2585" s="30">
        <v>2582</v>
      </c>
      <c r="B2585" s="31"/>
      <c r="C2585" s="31"/>
      <c r="D2585" s="32"/>
      <c r="E2585" s="104"/>
      <c r="F2585" s="31"/>
      <c r="G2585" s="31"/>
      <c r="H2585" s="33"/>
      <c r="I2585" s="16"/>
      <c r="J2585" s="34"/>
      <c r="K2585" s="34"/>
      <c r="L2585" s="35"/>
      <c r="M2585" s="36"/>
      <c r="N2585" s="37"/>
      <c r="O2585" s="37"/>
      <c r="P2585" s="37"/>
      <c r="Q2585" s="38"/>
      <c r="R2585" s="38"/>
      <c r="S2585" s="37"/>
      <c r="T2585" s="39"/>
      <c r="U2585" s="39"/>
      <c r="V2585" s="40"/>
      <c r="X2585" t="str">
        <f>IF(('1 - Cover page'!$B$9-M2585)&lt;6,"&lt;=5 Days","&gt;5 Days")</f>
        <v>&lt;=5 Days</v>
      </c>
      <c r="Y2585" t="str">
        <f>IF(('1 - Cover page'!$B$9-M2585)=0,"0", IF(('1 - Cover page'!$B$9-M2585)= 1,"1", IF(('1 - Cover page'!$B$9-M2585)= 2,"2", IF(('1 - Cover page'!$B$9-M2585)= 3,"3", IF(('1 - Cover page'!$B$9-M2585)= 4,"4", IF(('1 - Cover page'!$B$9-M2585)= 5,"5", IF(('1 - Cover page'!$B$9-M2585)= 6,"6", IF(('1 - Cover page'!$B$9-M2585)= 7,"7", IF(('1 - Cover page'!$B$9-M2585)= 8,"8", IF(('1 - Cover page'!$B$9-M2585)= 9,"9", IF(('1 - Cover page'!$B$9-M2585)= 10,"10", IF(('1 - Cover page'!$B$9-M2585)= 11,"11", IF(('1 - Cover page'!$B$9-M2585)= 12,"12", IF(('1 - Cover page'!$B$9-M2585)= 13,"13", IF(('1 - Cover page'!$B$9-M2585)= 14,"14", IF(('1 - Cover page'!$B$9-M2585)= 15,"15",  ""))))))))))))))))</f>
        <v>0</v>
      </c>
      <c r="Z2585" t="str">
        <f>IF(('1 - Cover page'!$B$9-I2585)=0,"0", IF(('1 - Cover page'!$B$9-I2585)= 1,"1", IF(('1 - Cover page'!$B$9-I2585)= 2,"2", IF(('1 - Cover page'!$B$9-I2585)= 3,"3", IF(('1 - Cover page'!$B$9-I2585)= 4,"4", IF(('1 - Cover page'!$B$9-I2585)= 5,"5", IF(('1 - Cover page'!$B$9-I2585)= 6,"6", IF(('1 - Cover page'!$B$9-I2585)= 7,"7", IF(('1 - Cover page'!$B$9-I2585)= 8,"8", IF(('1 - Cover page'!$B$9-I2585)= 9,"9", IF(('1 - Cover page'!$B$9-I2585)= 10,"10", IF(('1 - Cover page'!$B$9-I2585)= 11,"11", IF(('1 - Cover page'!$B$9-I2585)= 12,"12", IF(('1 - Cover page'!$B$9-I2585)= 13,"13", IF(('1 - Cover page'!$B$9-I2585)= 14,"14", IF(('1 - Cover page'!$B$9-I2585)= 15,"15",  ""))))))))))))))))</f>
        <v>0</v>
      </c>
      <c r="AA2585" t="e">
        <f>VLOOKUP(E2585,'Age group'!$A$2:$B$7,2,TRUE)</f>
        <v>#N/A</v>
      </c>
    </row>
    <row r="2586" spans="1:27" ht="12.75" x14ac:dyDescent="0.2">
      <c r="A2586" s="30">
        <v>2583</v>
      </c>
      <c r="B2586" s="31"/>
      <c r="C2586" s="31"/>
      <c r="D2586" s="32"/>
      <c r="E2586" s="104"/>
      <c r="F2586" s="31"/>
      <c r="G2586" s="31"/>
      <c r="H2586" s="33"/>
      <c r="I2586" s="16"/>
      <c r="J2586" s="34"/>
      <c r="K2586" s="34"/>
      <c r="L2586" s="35"/>
      <c r="M2586" s="36"/>
      <c r="N2586" s="37"/>
      <c r="O2586" s="37"/>
      <c r="P2586" s="37"/>
      <c r="Q2586" s="38"/>
      <c r="R2586" s="38"/>
      <c r="S2586" s="37"/>
      <c r="T2586" s="39"/>
      <c r="U2586" s="39"/>
      <c r="V2586" s="40"/>
      <c r="X2586" t="str">
        <f>IF(('1 - Cover page'!$B$9-M2586)&lt;6,"&lt;=5 Days","&gt;5 Days")</f>
        <v>&lt;=5 Days</v>
      </c>
      <c r="Y2586" t="str">
        <f>IF(('1 - Cover page'!$B$9-M2586)=0,"0", IF(('1 - Cover page'!$B$9-M2586)= 1,"1", IF(('1 - Cover page'!$B$9-M2586)= 2,"2", IF(('1 - Cover page'!$B$9-M2586)= 3,"3", IF(('1 - Cover page'!$B$9-M2586)= 4,"4", IF(('1 - Cover page'!$B$9-M2586)= 5,"5", IF(('1 - Cover page'!$B$9-M2586)= 6,"6", IF(('1 - Cover page'!$B$9-M2586)= 7,"7", IF(('1 - Cover page'!$B$9-M2586)= 8,"8", IF(('1 - Cover page'!$B$9-M2586)= 9,"9", IF(('1 - Cover page'!$B$9-M2586)= 10,"10", IF(('1 - Cover page'!$B$9-M2586)= 11,"11", IF(('1 - Cover page'!$B$9-M2586)= 12,"12", IF(('1 - Cover page'!$B$9-M2586)= 13,"13", IF(('1 - Cover page'!$B$9-M2586)= 14,"14", IF(('1 - Cover page'!$B$9-M2586)= 15,"15",  ""))))))))))))))))</f>
        <v>0</v>
      </c>
      <c r="Z2586" t="str">
        <f>IF(('1 - Cover page'!$B$9-I2586)=0,"0", IF(('1 - Cover page'!$B$9-I2586)= 1,"1", IF(('1 - Cover page'!$B$9-I2586)= 2,"2", IF(('1 - Cover page'!$B$9-I2586)= 3,"3", IF(('1 - Cover page'!$B$9-I2586)= 4,"4", IF(('1 - Cover page'!$B$9-I2586)= 5,"5", IF(('1 - Cover page'!$B$9-I2586)= 6,"6", IF(('1 - Cover page'!$B$9-I2586)= 7,"7", IF(('1 - Cover page'!$B$9-I2586)= 8,"8", IF(('1 - Cover page'!$B$9-I2586)= 9,"9", IF(('1 - Cover page'!$B$9-I2586)= 10,"10", IF(('1 - Cover page'!$B$9-I2586)= 11,"11", IF(('1 - Cover page'!$B$9-I2586)= 12,"12", IF(('1 - Cover page'!$B$9-I2586)= 13,"13", IF(('1 - Cover page'!$B$9-I2586)= 14,"14", IF(('1 - Cover page'!$B$9-I2586)= 15,"15",  ""))))))))))))))))</f>
        <v>0</v>
      </c>
      <c r="AA2586" t="e">
        <f>VLOOKUP(E2586,'Age group'!$A$2:$B$7,2,TRUE)</f>
        <v>#N/A</v>
      </c>
    </row>
    <row r="2587" spans="1:27" ht="12.75" x14ac:dyDescent="0.2">
      <c r="A2587" s="30">
        <v>2584</v>
      </c>
      <c r="B2587" s="31"/>
      <c r="C2587" s="31"/>
      <c r="D2587" s="32"/>
      <c r="E2587" s="104"/>
      <c r="F2587" s="31"/>
      <c r="G2587" s="31"/>
      <c r="H2587" s="33"/>
      <c r="I2587" s="16"/>
      <c r="J2587" s="34"/>
      <c r="K2587" s="34"/>
      <c r="L2587" s="35"/>
      <c r="M2587" s="36"/>
      <c r="N2587" s="37"/>
      <c r="O2587" s="37"/>
      <c r="P2587" s="37"/>
      <c r="Q2587" s="38"/>
      <c r="R2587" s="38"/>
      <c r="S2587" s="37"/>
      <c r="T2587" s="39"/>
      <c r="U2587" s="39"/>
      <c r="V2587" s="40"/>
      <c r="X2587" t="str">
        <f>IF(('1 - Cover page'!$B$9-M2587)&lt;6,"&lt;=5 Days","&gt;5 Days")</f>
        <v>&lt;=5 Days</v>
      </c>
      <c r="Y2587" t="str">
        <f>IF(('1 - Cover page'!$B$9-M2587)=0,"0", IF(('1 - Cover page'!$B$9-M2587)= 1,"1", IF(('1 - Cover page'!$B$9-M2587)= 2,"2", IF(('1 - Cover page'!$B$9-M2587)= 3,"3", IF(('1 - Cover page'!$B$9-M2587)= 4,"4", IF(('1 - Cover page'!$B$9-M2587)= 5,"5", IF(('1 - Cover page'!$B$9-M2587)= 6,"6", IF(('1 - Cover page'!$B$9-M2587)= 7,"7", IF(('1 - Cover page'!$B$9-M2587)= 8,"8", IF(('1 - Cover page'!$B$9-M2587)= 9,"9", IF(('1 - Cover page'!$B$9-M2587)= 10,"10", IF(('1 - Cover page'!$B$9-M2587)= 11,"11", IF(('1 - Cover page'!$B$9-M2587)= 12,"12", IF(('1 - Cover page'!$B$9-M2587)= 13,"13", IF(('1 - Cover page'!$B$9-M2587)= 14,"14", IF(('1 - Cover page'!$B$9-M2587)= 15,"15",  ""))))))))))))))))</f>
        <v>0</v>
      </c>
      <c r="Z2587" t="str">
        <f>IF(('1 - Cover page'!$B$9-I2587)=0,"0", IF(('1 - Cover page'!$B$9-I2587)= 1,"1", IF(('1 - Cover page'!$B$9-I2587)= 2,"2", IF(('1 - Cover page'!$B$9-I2587)= 3,"3", IF(('1 - Cover page'!$B$9-I2587)= 4,"4", IF(('1 - Cover page'!$B$9-I2587)= 5,"5", IF(('1 - Cover page'!$B$9-I2587)= 6,"6", IF(('1 - Cover page'!$B$9-I2587)= 7,"7", IF(('1 - Cover page'!$B$9-I2587)= 8,"8", IF(('1 - Cover page'!$B$9-I2587)= 9,"9", IF(('1 - Cover page'!$B$9-I2587)= 10,"10", IF(('1 - Cover page'!$B$9-I2587)= 11,"11", IF(('1 - Cover page'!$B$9-I2587)= 12,"12", IF(('1 - Cover page'!$B$9-I2587)= 13,"13", IF(('1 - Cover page'!$B$9-I2587)= 14,"14", IF(('1 - Cover page'!$B$9-I2587)= 15,"15",  ""))))))))))))))))</f>
        <v>0</v>
      </c>
      <c r="AA2587" t="e">
        <f>VLOOKUP(E2587,'Age group'!$A$2:$B$7,2,TRUE)</f>
        <v>#N/A</v>
      </c>
    </row>
    <row r="2588" spans="1:27" ht="12.75" x14ac:dyDescent="0.2">
      <c r="A2588" s="30">
        <v>2585</v>
      </c>
      <c r="B2588" s="31"/>
      <c r="C2588" s="31"/>
      <c r="D2588" s="32"/>
      <c r="E2588" s="104"/>
      <c r="F2588" s="31"/>
      <c r="G2588" s="31"/>
      <c r="H2588" s="33"/>
      <c r="I2588" s="16"/>
      <c r="J2588" s="34"/>
      <c r="K2588" s="34"/>
      <c r="L2588" s="35"/>
      <c r="M2588" s="36"/>
      <c r="N2588" s="37"/>
      <c r="O2588" s="37"/>
      <c r="P2588" s="37"/>
      <c r="Q2588" s="38"/>
      <c r="R2588" s="38"/>
      <c r="S2588" s="37"/>
      <c r="T2588" s="39"/>
      <c r="U2588" s="39"/>
      <c r="V2588" s="40"/>
      <c r="X2588" t="str">
        <f>IF(('1 - Cover page'!$B$9-M2588)&lt;6,"&lt;=5 Days","&gt;5 Days")</f>
        <v>&lt;=5 Days</v>
      </c>
      <c r="Y2588" t="str">
        <f>IF(('1 - Cover page'!$B$9-M2588)=0,"0", IF(('1 - Cover page'!$B$9-M2588)= 1,"1", IF(('1 - Cover page'!$B$9-M2588)= 2,"2", IF(('1 - Cover page'!$B$9-M2588)= 3,"3", IF(('1 - Cover page'!$B$9-M2588)= 4,"4", IF(('1 - Cover page'!$B$9-M2588)= 5,"5", IF(('1 - Cover page'!$B$9-M2588)= 6,"6", IF(('1 - Cover page'!$B$9-M2588)= 7,"7", IF(('1 - Cover page'!$B$9-M2588)= 8,"8", IF(('1 - Cover page'!$B$9-M2588)= 9,"9", IF(('1 - Cover page'!$B$9-M2588)= 10,"10", IF(('1 - Cover page'!$B$9-M2588)= 11,"11", IF(('1 - Cover page'!$B$9-M2588)= 12,"12", IF(('1 - Cover page'!$B$9-M2588)= 13,"13", IF(('1 - Cover page'!$B$9-M2588)= 14,"14", IF(('1 - Cover page'!$B$9-M2588)= 15,"15",  ""))))))))))))))))</f>
        <v>0</v>
      </c>
      <c r="Z2588" t="str">
        <f>IF(('1 - Cover page'!$B$9-I2588)=0,"0", IF(('1 - Cover page'!$B$9-I2588)= 1,"1", IF(('1 - Cover page'!$B$9-I2588)= 2,"2", IF(('1 - Cover page'!$B$9-I2588)= 3,"3", IF(('1 - Cover page'!$B$9-I2588)= 4,"4", IF(('1 - Cover page'!$B$9-I2588)= 5,"5", IF(('1 - Cover page'!$B$9-I2588)= 6,"6", IF(('1 - Cover page'!$B$9-I2588)= 7,"7", IF(('1 - Cover page'!$B$9-I2588)= 8,"8", IF(('1 - Cover page'!$B$9-I2588)= 9,"9", IF(('1 - Cover page'!$B$9-I2588)= 10,"10", IF(('1 - Cover page'!$B$9-I2588)= 11,"11", IF(('1 - Cover page'!$B$9-I2588)= 12,"12", IF(('1 - Cover page'!$B$9-I2588)= 13,"13", IF(('1 - Cover page'!$B$9-I2588)= 14,"14", IF(('1 - Cover page'!$B$9-I2588)= 15,"15",  ""))))))))))))))))</f>
        <v>0</v>
      </c>
      <c r="AA2588" t="e">
        <f>VLOOKUP(E2588,'Age group'!$A$2:$B$7,2,TRUE)</f>
        <v>#N/A</v>
      </c>
    </row>
    <row r="2589" spans="1:27" ht="12.75" x14ac:dyDescent="0.2">
      <c r="A2589" s="30">
        <v>2586</v>
      </c>
      <c r="B2589" s="31"/>
      <c r="C2589" s="31"/>
      <c r="D2589" s="32"/>
      <c r="E2589" s="104"/>
      <c r="F2589" s="31"/>
      <c r="G2589" s="31"/>
      <c r="H2589" s="33"/>
      <c r="I2589" s="16"/>
      <c r="J2589" s="34"/>
      <c r="K2589" s="34"/>
      <c r="L2589" s="35"/>
      <c r="M2589" s="36"/>
      <c r="N2589" s="37"/>
      <c r="O2589" s="37"/>
      <c r="P2589" s="37"/>
      <c r="Q2589" s="38"/>
      <c r="R2589" s="38"/>
      <c r="S2589" s="37"/>
      <c r="T2589" s="39"/>
      <c r="U2589" s="39"/>
      <c r="V2589" s="40"/>
      <c r="X2589" t="str">
        <f>IF(('1 - Cover page'!$B$9-M2589)&lt;6,"&lt;=5 Days","&gt;5 Days")</f>
        <v>&lt;=5 Days</v>
      </c>
      <c r="Y2589" t="str">
        <f>IF(('1 - Cover page'!$B$9-M2589)=0,"0", IF(('1 - Cover page'!$B$9-M2589)= 1,"1", IF(('1 - Cover page'!$B$9-M2589)= 2,"2", IF(('1 - Cover page'!$B$9-M2589)= 3,"3", IF(('1 - Cover page'!$B$9-M2589)= 4,"4", IF(('1 - Cover page'!$B$9-M2589)= 5,"5", IF(('1 - Cover page'!$B$9-M2589)= 6,"6", IF(('1 - Cover page'!$B$9-M2589)= 7,"7", IF(('1 - Cover page'!$B$9-M2589)= 8,"8", IF(('1 - Cover page'!$B$9-M2589)= 9,"9", IF(('1 - Cover page'!$B$9-M2589)= 10,"10", IF(('1 - Cover page'!$B$9-M2589)= 11,"11", IF(('1 - Cover page'!$B$9-M2589)= 12,"12", IF(('1 - Cover page'!$B$9-M2589)= 13,"13", IF(('1 - Cover page'!$B$9-M2589)= 14,"14", IF(('1 - Cover page'!$B$9-M2589)= 15,"15",  ""))))))))))))))))</f>
        <v>0</v>
      </c>
      <c r="Z2589" t="str">
        <f>IF(('1 - Cover page'!$B$9-I2589)=0,"0", IF(('1 - Cover page'!$B$9-I2589)= 1,"1", IF(('1 - Cover page'!$B$9-I2589)= 2,"2", IF(('1 - Cover page'!$B$9-I2589)= 3,"3", IF(('1 - Cover page'!$B$9-I2589)= 4,"4", IF(('1 - Cover page'!$B$9-I2589)= 5,"5", IF(('1 - Cover page'!$B$9-I2589)= 6,"6", IF(('1 - Cover page'!$B$9-I2589)= 7,"7", IF(('1 - Cover page'!$B$9-I2589)= 8,"8", IF(('1 - Cover page'!$B$9-I2589)= 9,"9", IF(('1 - Cover page'!$B$9-I2589)= 10,"10", IF(('1 - Cover page'!$B$9-I2589)= 11,"11", IF(('1 - Cover page'!$B$9-I2589)= 12,"12", IF(('1 - Cover page'!$B$9-I2589)= 13,"13", IF(('1 - Cover page'!$B$9-I2589)= 14,"14", IF(('1 - Cover page'!$B$9-I2589)= 15,"15",  ""))))))))))))))))</f>
        <v>0</v>
      </c>
      <c r="AA2589" t="e">
        <f>VLOOKUP(E2589,'Age group'!$A$2:$B$7,2,TRUE)</f>
        <v>#N/A</v>
      </c>
    </row>
    <row r="2590" spans="1:27" ht="12.75" x14ac:dyDescent="0.2">
      <c r="A2590" s="30">
        <v>2587</v>
      </c>
      <c r="B2590" s="31"/>
      <c r="C2590" s="31"/>
      <c r="D2590" s="32"/>
      <c r="E2590" s="104"/>
      <c r="F2590" s="31"/>
      <c r="G2590" s="31"/>
      <c r="H2590" s="33"/>
      <c r="I2590" s="16"/>
      <c r="J2590" s="34"/>
      <c r="K2590" s="34"/>
      <c r="L2590" s="35"/>
      <c r="M2590" s="36"/>
      <c r="N2590" s="37"/>
      <c r="O2590" s="37"/>
      <c r="P2590" s="37"/>
      <c r="Q2590" s="38"/>
      <c r="R2590" s="38"/>
      <c r="S2590" s="37"/>
      <c r="T2590" s="39"/>
      <c r="U2590" s="39"/>
      <c r="V2590" s="40"/>
      <c r="X2590" t="str">
        <f>IF(('1 - Cover page'!$B$9-M2590)&lt;6,"&lt;=5 Days","&gt;5 Days")</f>
        <v>&lt;=5 Days</v>
      </c>
      <c r="Y2590" t="str">
        <f>IF(('1 - Cover page'!$B$9-M2590)=0,"0", IF(('1 - Cover page'!$B$9-M2590)= 1,"1", IF(('1 - Cover page'!$B$9-M2590)= 2,"2", IF(('1 - Cover page'!$B$9-M2590)= 3,"3", IF(('1 - Cover page'!$B$9-M2590)= 4,"4", IF(('1 - Cover page'!$B$9-M2590)= 5,"5", IF(('1 - Cover page'!$B$9-M2590)= 6,"6", IF(('1 - Cover page'!$B$9-M2590)= 7,"7", IF(('1 - Cover page'!$B$9-M2590)= 8,"8", IF(('1 - Cover page'!$B$9-M2590)= 9,"9", IF(('1 - Cover page'!$B$9-M2590)= 10,"10", IF(('1 - Cover page'!$B$9-M2590)= 11,"11", IF(('1 - Cover page'!$B$9-M2590)= 12,"12", IF(('1 - Cover page'!$B$9-M2590)= 13,"13", IF(('1 - Cover page'!$B$9-M2590)= 14,"14", IF(('1 - Cover page'!$B$9-M2590)= 15,"15",  ""))))))))))))))))</f>
        <v>0</v>
      </c>
      <c r="Z2590" t="str">
        <f>IF(('1 - Cover page'!$B$9-I2590)=0,"0", IF(('1 - Cover page'!$B$9-I2590)= 1,"1", IF(('1 - Cover page'!$B$9-I2590)= 2,"2", IF(('1 - Cover page'!$B$9-I2590)= 3,"3", IF(('1 - Cover page'!$B$9-I2590)= 4,"4", IF(('1 - Cover page'!$B$9-I2590)= 5,"5", IF(('1 - Cover page'!$B$9-I2590)= 6,"6", IF(('1 - Cover page'!$B$9-I2590)= 7,"7", IF(('1 - Cover page'!$B$9-I2590)= 8,"8", IF(('1 - Cover page'!$B$9-I2590)= 9,"9", IF(('1 - Cover page'!$B$9-I2590)= 10,"10", IF(('1 - Cover page'!$B$9-I2590)= 11,"11", IF(('1 - Cover page'!$B$9-I2590)= 12,"12", IF(('1 - Cover page'!$B$9-I2590)= 13,"13", IF(('1 - Cover page'!$B$9-I2590)= 14,"14", IF(('1 - Cover page'!$B$9-I2590)= 15,"15",  ""))))))))))))))))</f>
        <v>0</v>
      </c>
      <c r="AA2590" t="e">
        <f>VLOOKUP(E2590,'Age group'!$A$2:$B$7,2,TRUE)</f>
        <v>#N/A</v>
      </c>
    </row>
    <row r="2591" spans="1:27" ht="12.75" x14ac:dyDescent="0.2">
      <c r="A2591" s="30">
        <v>2588</v>
      </c>
      <c r="B2591" s="31"/>
      <c r="C2591" s="31"/>
      <c r="D2591" s="32"/>
      <c r="E2591" s="104"/>
      <c r="F2591" s="31"/>
      <c r="G2591" s="31"/>
      <c r="H2591" s="33"/>
      <c r="I2591" s="16"/>
      <c r="J2591" s="34"/>
      <c r="K2591" s="34"/>
      <c r="L2591" s="35"/>
      <c r="M2591" s="36"/>
      <c r="N2591" s="37"/>
      <c r="O2591" s="37"/>
      <c r="P2591" s="37"/>
      <c r="Q2591" s="38"/>
      <c r="R2591" s="38"/>
      <c r="S2591" s="37"/>
      <c r="T2591" s="39"/>
      <c r="U2591" s="39"/>
      <c r="V2591" s="40"/>
      <c r="X2591" t="str">
        <f>IF(('1 - Cover page'!$B$9-M2591)&lt;6,"&lt;=5 Days","&gt;5 Days")</f>
        <v>&lt;=5 Days</v>
      </c>
      <c r="Y2591" t="str">
        <f>IF(('1 - Cover page'!$B$9-M2591)=0,"0", IF(('1 - Cover page'!$B$9-M2591)= 1,"1", IF(('1 - Cover page'!$B$9-M2591)= 2,"2", IF(('1 - Cover page'!$B$9-M2591)= 3,"3", IF(('1 - Cover page'!$B$9-M2591)= 4,"4", IF(('1 - Cover page'!$B$9-M2591)= 5,"5", IF(('1 - Cover page'!$B$9-M2591)= 6,"6", IF(('1 - Cover page'!$B$9-M2591)= 7,"7", IF(('1 - Cover page'!$B$9-M2591)= 8,"8", IF(('1 - Cover page'!$B$9-M2591)= 9,"9", IF(('1 - Cover page'!$B$9-M2591)= 10,"10", IF(('1 - Cover page'!$B$9-M2591)= 11,"11", IF(('1 - Cover page'!$B$9-M2591)= 12,"12", IF(('1 - Cover page'!$B$9-M2591)= 13,"13", IF(('1 - Cover page'!$B$9-M2591)= 14,"14", IF(('1 - Cover page'!$B$9-M2591)= 15,"15",  ""))))))))))))))))</f>
        <v>0</v>
      </c>
      <c r="Z2591" t="str">
        <f>IF(('1 - Cover page'!$B$9-I2591)=0,"0", IF(('1 - Cover page'!$B$9-I2591)= 1,"1", IF(('1 - Cover page'!$B$9-I2591)= 2,"2", IF(('1 - Cover page'!$B$9-I2591)= 3,"3", IF(('1 - Cover page'!$B$9-I2591)= 4,"4", IF(('1 - Cover page'!$B$9-I2591)= 5,"5", IF(('1 - Cover page'!$B$9-I2591)= 6,"6", IF(('1 - Cover page'!$B$9-I2591)= 7,"7", IF(('1 - Cover page'!$B$9-I2591)= 8,"8", IF(('1 - Cover page'!$B$9-I2591)= 9,"9", IF(('1 - Cover page'!$B$9-I2591)= 10,"10", IF(('1 - Cover page'!$B$9-I2591)= 11,"11", IF(('1 - Cover page'!$B$9-I2591)= 12,"12", IF(('1 - Cover page'!$B$9-I2591)= 13,"13", IF(('1 - Cover page'!$B$9-I2591)= 14,"14", IF(('1 - Cover page'!$B$9-I2591)= 15,"15",  ""))))))))))))))))</f>
        <v>0</v>
      </c>
      <c r="AA2591" t="e">
        <f>VLOOKUP(E2591,'Age group'!$A$2:$B$7,2,TRUE)</f>
        <v>#N/A</v>
      </c>
    </row>
    <row r="2592" spans="1:27" ht="12.75" x14ac:dyDescent="0.2">
      <c r="A2592" s="30">
        <v>2589</v>
      </c>
      <c r="B2592" s="31"/>
      <c r="C2592" s="31"/>
      <c r="D2592" s="32"/>
      <c r="E2592" s="104"/>
      <c r="F2592" s="31"/>
      <c r="G2592" s="31"/>
      <c r="H2592" s="33"/>
      <c r="I2592" s="16"/>
      <c r="J2592" s="34"/>
      <c r="K2592" s="34"/>
      <c r="L2592" s="35"/>
      <c r="M2592" s="36"/>
      <c r="N2592" s="37"/>
      <c r="O2592" s="37"/>
      <c r="P2592" s="37"/>
      <c r="Q2592" s="38"/>
      <c r="R2592" s="38"/>
      <c r="S2592" s="37"/>
      <c r="T2592" s="39"/>
      <c r="U2592" s="39"/>
      <c r="V2592" s="40"/>
      <c r="X2592" t="str">
        <f>IF(('1 - Cover page'!$B$9-M2592)&lt;6,"&lt;=5 Days","&gt;5 Days")</f>
        <v>&lt;=5 Days</v>
      </c>
      <c r="Y2592" t="str">
        <f>IF(('1 - Cover page'!$B$9-M2592)=0,"0", IF(('1 - Cover page'!$B$9-M2592)= 1,"1", IF(('1 - Cover page'!$B$9-M2592)= 2,"2", IF(('1 - Cover page'!$B$9-M2592)= 3,"3", IF(('1 - Cover page'!$B$9-M2592)= 4,"4", IF(('1 - Cover page'!$B$9-M2592)= 5,"5", IF(('1 - Cover page'!$B$9-M2592)= 6,"6", IF(('1 - Cover page'!$B$9-M2592)= 7,"7", IF(('1 - Cover page'!$B$9-M2592)= 8,"8", IF(('1 - Cover page'!$B$9-M2592)= 9,"9", IF(('1 - Cover page'!$B$9-M2592)= 10,"10", IF(('1 - Cover page'!$B$9-M2592)= 11,"11", IF(('1 - Cover page'!$B$9-M2592)= 12,"12", IF(('1 - Cover page'!$B$9-M2592)= 13,"13", IF(('1 - Cover page'!$B$9-M2592)= 14,"14", IF(('1 - Cover page'!$B$9-M2592)= 15,"15",  ""))))))))))))))))</f>
        <v>0</v>
      </c>
      <c r="Z2592" t="str">
        <f>IF(('1 - Cover page'!$B$9-I2592)=0,"0", IF(('1 - Cover page'!$B$9-I2592)= 1,"1", IF(('1 - Cover page'!$B$9-I2592)= 2,"2", IF(('1 - Cover page'!$B$9-I2592)= 3,"3", IF(('1 - Cover page'!$B$9-I2592)= 4,"4", IF(('1 - Cover page'!$B$9-I2592)= 5,"5", IF(('1 - Cover page'!$B$9-I2592)= 6,"6", IF(('1 - Cover page'!$B$9-I2592)= 7,"7", IF(('1 - Cover page'!$B$9-I2592)= 8,"8", IF(('1 - Cover page'!$B$9-I2592)= 9,"9", IF(('1 - Cover page'!$B$9-I2592)= 10,"10", IF(('1 - Cover page'!$B$9-I2592)= 11,"11", IF(('1 - Cover page'!$B$9-I2592)= 12,"12", IF(('1 - Cover page'!$B$9-I2592)= 13,"13", IF(('1 - Cover page'!$B$9-I2592)= 14,"14", IF(('1 - Cover page'!$B$9-I2592)= 15,"15",  ""))))))))))))))))</f>
        <v>0</v>
      </c>
      <c r="AA2592" t="e">
        <f>VLOOKUP(E2592,'Age group'!$A$2:$B$7,2,TRUE)</f>
        <v>#N/A</v>
      </c>
    </row>
    <row r="2593" spans="1:27" ht="12.75" x14ac:dyDescent="0.2">
      <c r="A2593" s="30">
        <v>2590</v>
      </c>
      <c r="B2593" s="31"/>
      <c r="C2593" s="31"/>
      <c r="D2593" s="32"/>
      <c r="E2593" s="104"/>
      <c r="F2593" s="31"/>
      <c r="G2593" s="31"/>
      <c r="H2593" s="33"/>
      <c r="I2593" s="16"/>
      <c r="J2593" s="34"/>
      <c r="K2593" s="34"/>
      <c r="L2593" s="35"/>
      <c r="M2593" s="36"/>
      <c r="N2593" s="37"/>
      <c r="O2593" s="37"/>
      <c r="P2593" s="37"/>
      <c r="Q2593" s="38"/>
      <c r="R2593" s="38"/>
      <c r="S2593" s="37"/>
      <c r="T2593" s="39"/>
      <c r="U2593" s="39"/>
      <c r="V2593" s="40"/>
      <c r="X2593" t="str">
        <f>IF(('1 - Cover page'!$B$9-M2593)&lt;6,"&lt;=5 Days","&gt;5 Days")</f>
        <v>&lt;=5 Days</v>
      </c>
      <c r="Y2593" t="str">
        <f>IF(('1 - Cover page'!$B$9-M2593)=0,"0", IF(('1 - Cover page'!$B$9-M2593)= 1,"1", IF(('1 - Cover page'!$B$9-M2593)= 2,"2", IF(('1 - Cover page'!$B$9-M2593)= 3,"3", IF(('1 - Cover page'!$B$9-M2593)= 4,"4", IF(('1 - Cover page'!$B$9-M2593)= 5,"5", IF(('1 - Cover page'!$B$9-M2593)= 6,"6", IF(('1 - Cover page'!$B$9-M2593)= 7,"7", IF(('1 - Cover page'!$B$9-M2593)= 8,"8", IF(('1 - Cover page'!$B$9-M2593)= 9,"9", IF(('1 - Cover page'!$B$9-M2593)= 10,"10", IF(('1 - Cover page'!$B$9-M2593)= 11,"11", IF(('1 - Cover page'!$B$9-M2593)= 12,"12", IF(('1 - Cover page'!$B$9-M2593)= 13,"13", IF(('1 - Cover page'!$B$9-M2593)= 14,"14", IF(('1 - Cover page'!$B$9-M2593)= 15,"15",  ""))))))))))))))))</f>
        <v>0</v>
      </c>
      <c r="Z2593" t="str">
        <f>IF(('1 - Cover page'!$B$9-I2593)=0,"0", IF(('1 - Cover page'!$B$9-I2593)= 1,"1", IF(('1 - Cover page'!$B$9-I2593)= 2,"2", IF(('1 - Cover page'!$B$9-I2593)= 3,"3", IF(('1 - Cover page'!$B$9-I2593)= 4,"4", IF(('1 - Cover page'!$B$9-I2593)= 5,"5", IF(('1 - Cover page'!$B$9-I2593)= 6,"6", IF(('1 - Cover page'!$B$9-I2593)= 7,"7", IF(('1 - Cover page'!$B$9-I2593)= 8,"8", IF(('1 - Cover page'!$B$9-I2593)= 9,"9", IF(('1 - Cover page'!$B$9-I2593)= 10,"10", IF(('1 - Cover page'!$B$9-I2593)= 11,"11", IF(('1 - Cover page'!$B$9-I2593)= 12,"12", IF(('1 - Cover page'!$B$9-I2593)= 13,"13", IF(('1 - Cover page'!$B$9-I2593)= 14,"14", IF(('1 - Cover page'!$B$9-I2593)= 15,"15",  ""))))))))))))))))</f>
        <v>0</v>
      </c>
      <c r="AA2593" t="e">
        <f>VLOOKUP(E2593,'Age group'!$A$2:$B$7,2,TRUE)</f>
        <v>#N/A</v>
      </c>
    </row>
    <row r="2594" spans="1:27" ht="12.75" x14ac:dyDescent="0.2">
      <c r="A2594" s="30">
        <v>2591</v>
      </c>
      <c r="B2594" s="31"/>
      <c r="C2594" s="31"/>
      <c r="D2594" s="32"/>
      <c r="E2594" s="104"/>
      <c r="F2594" s="31"/>
      <c r="G2594" s="31"/>
      <c r="H2594" s="33"/>
      <c r="I2594" s="16"/>
      <c r="J2594" s="34"/>
      <c r="K2594" s="34"/>
      <c r="L2594" s="35"/>
      <c r="M2594" s="36"/>
      <c r="N2594" s="37"/>
      <c r="O2594" s="37"/>
      <c r="P2594" s="37"/>
      <c r="Q2594" s="38"/>
      <c r="R2594" s="38"/>
      <c r="S2594" s="37"/>
      <c r="T2594" s="39"/>
      <c r="U2594" s="39"/>
      <c r="V2594" s="40"/>
      <c r="X2594" t="str">
        <f>IF(('1 - Cover page'!$B$9-M2594)&lt;6,"&lt;=5 Days","&gt;5 Days")</f>
        <v>&lt;=5 Days</v>
      </c>
      <c r="Y2594" t="str">
        <f>IF(('1 - Cover page'!$B$9-M2594)=0,"0", IF(('1 - Cover page'!$B$9-M2594)= 1,"1", IF(('1 - Cover page'!$B$9-M2594)= 2,"2", IF(('1 - Cover page'!$B$9-M2594)= 3,"3", IF(('1 - Cover page'!$B$9-M2594)= 4,"4", IF(('1 - Cover page'!$B$9-M2594)= 5,"5", IF(('1 - Cover page'!$B$9-M2594)= 6,"6", IF(('1 - Cover page'!$B$9-M2594)= 7,"7", IF(('1 - Cover page'!$B$9-M2594)= 8,"8", IF(('1 - Cover page'!$B$9-M2594)= 9,"9", IF(('1 - Cover page'!$B$9-M2594)= 10,"10", IF(('1 - Cover page'!$B$9-M2594)= 11,"11", IF(('1 - Cover page'!$B$9-M2594)= 12,"12", IF(('1 - Cover page'!$B$9-M2594)= 13,"13", IF(('1 - Cover page'!$B$9-M2594)= 14,"14", IF(('1 - Cover page'!$B$9-M2594)= 15,"15",  ""))))))))))))))))</f>
        <v>0</v>
      </c>
      <c r="Z2594" t="str">
        <f>IF(('1 - Cover page'!$B$9-I2594)=0,"0", IF(('1 - Cover page'!$B$9-I2594)= 1,"1", IF(('1 - Cover page'!$B$9-I2594)= 2,"2", IF(('1 - Cover page'!$B$9-I2594)= 3,"3", IF(('1 - Cover page'!$B$9-I2594)= 4,"4", IF(('1 - Cover page'!$B$9-I2594)= 5,"5", IF(('1 - Cover page'!$B$9-I2594)= 6,"6", IF(('1 - Cover page'!$B$9-I2594)= 7,"7", IF(('1 - Cover page'!$B$9-I2594)= 8,"8", IF(('1 - Cover page'!$B$9-I2594)= 9,"9", IF(('1 - Cover page'!$B$9-I2594)= 10,"10", IF(('1 - Cover page'!$B$9-I2594)= 11,"11", IF(('1 - Cover page'!$B$9-I2594)= 12,"12", IF(('1 - Cover page'!$B$9-I2594)= 13,"13", IF(('1 - Cover page'!$B$9-I2594)= 14,"14", IF(('1 - Cover page'!$B$9-I2594)= 15,"15",  ""))))))))))))))))</f>
        <v>0</v>
      </c>
      <c r="AA2594" t="e">
        <f>VLOOKUP(E2594,'Age group'!$A$2:$B$7,2,TRUE)</f>
        <v>#N/A</v>
      </c>
    </row>
    <row r="2595" spans="1:27" ht="12.75" x14ac:dyDescent="0.2">
      <c r="A2595" s="30">
        <v>2592</v>
      </c>
      <c r="B2595" s="31"/>
      <c r="C2595" s="31"/>
      <c r="D2595" s="32"/>
      <c r="E2595" s="104"/>
      <c r="F2595" s="31"/>
      <c r="G2595" s="31"/>
      <c r="H2595" s="33"/>
      <c r="I2595" s="16"/>
      <c r="J2595" s="34"/>
      <c r="K2595" s="34"/>
      <c r="L2595" s="35"/>
      <c r="M2595" s="36"/>
      <c r="N2595" s="37"/>
      <c r="O2595" s="37"/>
      <c r="P2595" s="37"/>
      <c r="Q2595" s="38"/>
      <c r="R2595" s="38"/>
      <c r="S2595" s="37"/>
      <c r="T2595" s="39"/>
      <c r="U2595" s="39"/>
      <c r="V2595" s="40"/>
      <c r="X2595" t="str">
        <f>IF(('1 - Cover page'!$B$9-M2595)&lt;6,"&lt;=5 Days","&gt;5 Days")</f>
        <v>&lt;=5 Days</v>
      </c>
      <c r="Y2595" t="str">
        <f>IF(('1 - Cover page'!$B$9-M2595)=0,"0", IF(('1 - Cover page'!$B$9-M2595)= 1,"1", IF(('1 - Cover page'!$B$9-M2595)= 2,"2", IF(('1 - Cover page'!$B$9-M2595)= 3,"3", IF(('1 - Cover page'!$B$9-M2595)= 4,"4", IF(('1 - Cover page'!$B$9-M2595)= 5,"5", IF(('1 - Cover page'!$B$9-M2595)= 6,"6", IF(('1 - Cover page'!$B$9-M2595)= 7,"7", IF(('1 - Cover page'!$B$9-M2595)= 8,"8", IF(('1 - Cover page'!$B$9-M2595)= 9,"9", IF(('1 - Cover page'!$B$9-M2595)= 10,"10", IF(('1 - Cover page'!$B$9-M2595)= 11,"11", IF(('1 - Cover page'!$B$9-M2595)= 12,"12", IF(('1 - Cover page'!$B$9-M2595)= 13,"13", IF(('1 - Cover page'!$B$9-M2595)= 14,"14", IF(('1 - Cover page'!$B$9-M2595)= 15,"15",  ""))))))))))))))))</f>
        <v>0</v>
      </c>
      <c r="Z2595" t="str">
        <f>IF(('1 - Cover page'!$B$9-I2595)=0,"0", IF(('1 - Cover page'!$B$9-I2595)= 1,"1", IF(('1 - Cover page'!$B$9-I2595)= 2,"2", IF(('1 - Cover page'!$B$9-I2595)= 3,"3", IF(('1 - Cover page'!$B$9-I2595)= 4,"4", IF(('1 - Cover page'!$B$9-I2595)= 5,"5", IF(('1 - Cover page'!$B$9-I2595)= 6,"6", IF(('1 - Cover page'!$B$9-I2595)= 7,"7", IF(('1 - Cover page'!$B$9-I2595)= 8,"8", IF(('1 - Cover page'!$B$9-I2595)= 9,"9", IF(('1 - Cover page'!$B$9-I2595)= 10,"10", IF(('1 - Cover page'!$B$9-I2595)= 11,"11", IF(('1 - Cover page'!$B$9-I2595)= 12,"12", IF(('1 - Cover page'!$B$9-I2595)= 13,"13", IF(('1 - Cover page'!$B$9-I2595)= 14,"14", IF(('1 - Cover page'!$B$9-I2595)= 15,"15",  ""))))))))))))))))</f>
        <v>0</v>
      </c>
      <c r="AA2595" t="e">
        <f>VLOOKUP(E2595,'Age group'!$A$2:$B$7,2,TRUE)</f>
        <v>#N/A</v>
      </c>
    </row>
    <row r="2596" spans="1:27" ht="12.75" x14ac:dyDescent="0.2">
      <c r="A2596" s="30">
        <v>2593</v>
      </c>
      <c r="B2596" s="31"/>
      <c r="C2596" s="31"/>
      <c r="D2596" s="32"/>
      <c r="E2596" s="104"/>
      <c r="F2596" s="31"/>
      <c r="G2596" s="31"/>
      <c r="H2596" s="33"/>
      <c r="I2596" s="16"/>
      <c r="J2596" s="34"/>
      <c r="K2596" s="34"/>
      <c r="L2596" s="35"/>
      <c r="M2596" s="36"/>
      <c r="N2596" s="37"/>
      <c r="O2596" s="37"/>
      <c r="P2596" s="37"/>
      <c r="Q2596" s="38"/>
      <c r="R2596" s="38"/>
      <c r="S2596" s="37"/>
      <c r="T2596" s="39"/>
      <c r="U2596" s="39"/>
      <c r="V2596" s="40"/>
      <c r="X2596" t="str">
        <f>IF(('1 - Cover page'!$B$9-M2596)&lt;6,"&lt;=5 Days","&gt;5 Days")</f>
        <v>&lt;=5 Days</v>
      </c>
      <c r="Y2596" t="str">
        <f>IF(('1 - Cover page'!$B$9-M2596)=0,"0", IF(('1 - Cover page'!$B$9-M2596)= 1,"1", IF(('1 - Cover page'!$B$9-M2596)= 2,"2", IF(('1 - Cover page'!$B$9-M2596)= 3,"3", IF(('1 - Cover page'!$B$9-M2596)= 4,"4", IF(('1 - Cover page'!$B$9-M2596)= 5,"5", IF(('1 - Cover page'!$B$9-M2596)= 6,"6", IF(('1 - Cover page'!$B$9-M2596)= 7,"7", IF(('1 - Cover page'!$B$9-M2596)= 8,"8", IF(('1 - Cover page'!$B$9-M2596)= 9,"9", IF(('1 - Cover page'!$B$9-M2596)= 10,"10", IF(('1 - Cover page'!$B$9-M2596)= 11,"11", IF(('1 - Cover page'!$B$9-M2596)= 12,"12", IF(('1 - Cover page'!$B$9-M2596)= 13,"13", IF(('1 - Cover page'!$B$9-M2596)= 14,"14", IF(('1 - Cover page'!$B$9-M2596)= 15,"15",  ""))))))))))))))))</f>
        <v>0</v>
      </c>
      <c r="Z2596" t="str">
        <f>IF(('1 - Cover page'!$B$9-I2596)=0,"0", IF(('1 - Cover page'!$B$9-I2596)= 1,"1", IF(('1 - Cover page'!$B$9-I2596)= 2,"2", IF(('1 - Cover page'!$B$9-I2596)= 3,"3", IF(('1 - Cover page'!$B$9-I2596)= 4,"4", IF(('1 - Cover page'!$B$9-I2596)= 5,"5", IF(('1 - Cover page'!$B$9-I2596)= 6,"6", IF(('1 - Cover page'!$B$9-I2596)= 7,"7", IF(('1 - Cover page'!$B$9-I2596)= 8,"8", IF(('1 - Cover page'!$B$9-I2596)= 9,"9", IF(('1 - Cover page'!$B$9-I2596)= 10,"10", IF(('1 - Cover page'!$B$9-I2596)= 11,"11", IF(('1 - Cover page'!$B$9-I2596)= 12,"12", IF(('1 - Cover page'!$B$9-I2596)= 13,"13", IF(('1 - Cover page'!$B$9-I2596)= 14,"14", IF(('1 - Cover page'!$B$9-I2596)= 15,"15",  ""))))))))))))))))</f>
        <v>0</v>
      </c>
      <c r="AA2596" t="e">
        <f>VLOOKUP(E2596,'Age group'!$A$2:$B$7,2,TRUE)</f>
        <v>#N/A</v>
      </c>
    </row>
    <row r="2597" spans="1:27" ht="12.75" x14ac:dyDescent="0.2">
      <c r="A2597" s="30">
        <v>2594</v>
      </c>
      <c r="B2597" s="31"/>
      <c r="C2597" s="31"/>
      <c r="D2597" s="32"/>
      <c r="E2597" s="104"/>
      <c r="F2597" s="31"/>
      <c r="G2597" s="31"/>
      <c r="H2597" s="33"/>
      <c r="I2597" s="16"/>
      <c r="J2597" s="34"/>
      <c r="K2597" s="34"/>
      <c r="L2597" s="35"/>
      <c r="M2597" s="36"/>
      <c r="N2597" s="37"/>
      <c r="O2597" s="37"/>
      <c r="P2597" s="37"/>
      <c r="Q2597" s="38"/>
      <c r="R2597" s="38"/>
      <c r="S2597" s="37"/>
      <c r="T2597" s="39"/>
      <c r="U2597" s="39"/>
      <c r="V2597" s="40"/>
      <c r="X2597" t="str">
        <f>IF(('1 - Cover page'!$B$9-M2597)&lt;6,"&lt;=5 Days","&gt;5 Days")</f>
        <v>&lt;=5 Days</v>
      </c>
      <c r="Y2597" t="str">
        <f>IF(('1 - Cover page'!$B$9-M2597)=0,"0", IF(('1 - Cover page'!$B$9-M2597)= 1,"1", IF(('1 - Cover page'!$B$9-M2597)= 2,"2", IF(('1 - Cover page'!$B$9-M2597)= 3,"3", IF(('1 - Cover page'!$B$9-M2597)= 4,"4", IF(('1 - Cover page'!$B$9-M2597)= 5,"5", IF(('1 - Cover page'!$B$9-M2597)= 6,"6", IF(('1 - Cover page'!$B$9-M2597)= 7,"7", IF(('1 - Cover page'!$B$9-M2597)= 8,"8", IF(('1 - Cover page'!$B$9-M2597)= 9,"9", IF(('1 - Cover page'!$B$9-M2597)= 10,"10", IF(('1 - Cover page'!$B$9-M2597)= 11,"11", IF(('1 - Cover page'!$B$9-M2597)= 12,"12", IF(('1 - Cover page'!$B$9-M2597)= 13,"13", IF(('1 - Cover page'!$B$9-M2597)= 14,"14", IF(('1 - Cover page'!$B$9-M2597)= 15,"15",  ""))))))))))))))))</f>
        <v>0</v>
      </c>
      <c r="Z2597" t="str">
        <f>IF(('1 - Cover page'!$B$9-I2597)=0,"0", IF(('1 - Cover page'!$B$9-I2597)= 1,"1", IF(('1 - Cover page'!$B$9-I2597)= 2,"2", IF(('1 - Cover page'!$B$9-I2597)= 3,"3", IF(('1 - Cover page'!$B$9-I2597)= 4,"4", IF(('1 - Cover page'!$B$9-I2597)= 5,"5", IF(('1 - Cover page'!$B$9-I2597)= 6,"6", IF(('1 - Cover page'!$B$9-I2597)= 7,"7", IF(('1 - Cover page'!$B$9-I2597)= 8,"8", IF(('1 - Cover page'!$B$9-I2597)= 9,"9", IF(('1 - Cover page'!$B$9-I2597)= 10,"10", IF(('1 - Cover page'!$B$9-I2597)= 11,"11", IF(('1 - Cover page'!$B$9-I2597)= 12,"12", IF(('1 - Cover page'!$B$9-I2597)= 13,"13", IF(('1 - Cover page'!$B$9-I2597)= 14,"14", IF(('1 - Cover page'!$B$9-I2597)= 15,"15",  ""))))))))))))))))</f>
        <v>0</v>
      </c>
      <c r="AA2597" t="e">
        <f>VLOOKUP(E2597,'Age group'!$A$2:$B$7,2,TRUE)</f>
        <v>#N/A</v>
      </c>
    </row>
    <row r="2598" spans="1:27" ht="12.75" x14ac:dyDescent="0.2">
      <c r="A2598" s="30">
        <v>2595</v>
      </c>
      <c r="B2598" s="31"/>
      <c r="C2598" s="31"/>
      <c r="D2598" s="32"/>
      <c r="E2598" s="104"/>
      <c r="F2598" s="31"/>
      <c r="G2598" s="31"/>
      <c r="H2598" s="33"/>
      <c r="I2598" s="16"/>
      <c r="J2598" s="34"/>
      <c r="K2598" s="34"/>
      <c r="L2598" s="35"/>
      <c r="M2598" s="36"/>
      <c r="N2598" s="37"/>
      <c r="O2598" s="37"/>
      <c r="P2598" s="37"/>
      <c r="Q2598" s="38"/>
      <c r="R2598" s="38"/>
      <c r="S2598" s="37"/>
      <c r="T2598" s="39"/>
      <c r="U2598" s="39"/>
      <c r="V2598" s="40"/>
      <c r="X2598" t="str">
        <f>IF(('1 - Cover page'!$B$9-M2598)&lt;6,"&lt;=5 Days","&gt;5 Days")</f>
        <v>&lt;=5 Days</v>
      </c>
      <c r="Y2598" t="str">
        <f>IF(('1 - Cover page'!$B$9-M2598)=0,"0", IF(('1 - Cover page'!$B$9-M2598)= 1,"1", IF(('1 - Cover page'!$B$9-M2598)= 2,"2", IF(('1 - Cover page'!$B$9-M2598)= 3,"3", IF(('1 - Cover page'!$B$9-M2598)= 4,"4", IF(('1 - Cover page'!$B$9-M2598)= 5,"5", IF(('1 - Cover page'!$B$9-M2598)= 6,"6", IF(('1 - Cover page'!$B$9-M2598)= 7,"7", IF(('1 - Cover page'!$B$9-M2598)= 8,"8", IF(('1 - Cover page'!$B$9-M2598)= 9,"9", IF(('1 - Cover page'!$B$9-M2598)= 10,"10", IF(('1 - Cover page'!$B$9-M2598)= 11,"11", IF(('1 - Cover page'!$B$9-M2598)= 12,"12", IF(('1 - Cover page'!$B$9-M2598)= 13,"13", IF(('1 - Cover page'!$B$9-M2598)= 14,"14", IF(('1 - Cover page'!$B$9-M2598)= 15,"15",  ""))))))))))))))))</f>
        <v>0</v>
      </c>
      <c r="Z2598" t="str">
        <f>IF(('1 - Cover page'!$B$9-I2598)=0,"0", IF(('1 - Cover page'!$B$9-I2598)= 1,"1", IF(('1 - Cover page'!$B$9-I2598)= 2,"2", IF(('1 - Cover page'!$B$9-I2598)= 3,"3", IF(('1 - Cover page'!$B$9-I2598)= 4,"4", IF(('1 - Cover page'!$B$9-I2598)= 5,"5", IF(('1 - Cover page'!$B$9-I2598)= 6,"6", IF(('1 - Cover page'!$B$9-I2598)= 7,"7", IF(('1 - Cover page'!$B$9-I2598)= 8,"8", IF(('1 - Cover page'!$B$9-I2598)= 9,"9", IF(('1 - Cover page'!$B$9-I2598)= 10,"10", IF(('1 - Cover page'!$B$9-I2598)= 11,"11", IF(('1 - Cover page'!$B$9-I2598)= 12,"12", IF(('1 - Cover page'!$B$9-I2598)= 13,"13", IF(('1 - Cover page'!$B$9-I2598)= 14,"14", IF(('1 - Cover page'!$B$9-I2598)= 15,"15",  ""))))))))))))))))</f>
        <v>0</v>
      </c>
      <c r="AA2598" t="e">
        <f>VLOOKUP(E2598,'Age group'!$A$2:$B$7,2,TRUE)</f>
        <v>#N/A</v>
      </c>
    </row>
    <row r="2599" spans="1:27" ht="12.75" x14ac:dyDescent="0.2">
      <c r="A2599" s="30">
        <v>2596</v>
      </c>
      <c r="B2599" s="31"/>
      <c r="C2599" s="31"/>
      <c r="D2599" s="32"/>
      <c r="E2599" s="104"/>
      <c r="F2599" s="31"/>
      <c r="G2599" s="31"/>
      <c r="H2599" s="33"/>
      <c r="I2599" s="16"/>
      <c r="J2599" s="34"/>
      <c r="K2599" s="34"/>
      <c r="L2599" s="35"/>
      <c r="M2599" s="36"/>
      <c r="N2599" s="37"/>
      <c r="O2599" s="37"/>
      <c r="P2599" s="37"/>
      <c r="Q2599" s="38"/>
      <c r="R2599" s="38"/>
      <c r="S2599" s="37"/>
      <c r="T2599" s="39"/>
      <c r="U2599" s="39"/>
      <c r="V2599" s="40"/>
      <c r="X2599" t="str">
        <f>IF(('1 - Cover page'!$B$9-M2599)&lt;6,"&lt;=5 Days","&gt;5 Days")</f>
        <v>&lt;=5 Days</v>
      </c>
      <c r="Y2599" t="str">
        <f>IF(('1 - Cover page'!$B$9-M2599)=0,"0", IF(('1 - Cover page'!$B$9-M2599)= 1,"1", IF(('1 - Cover page'!$B$9-M2599)= 2,"2", IF(('1 - Cover page'!$B$9-M2599)= 3,"3", IF(('1 - Cover page'!$B$9-M2599)= 4,"4", IF(('1 - Cover page'!$B$9-M2599)= 5,"5", IF(('1 - Cover page'!$B$9-M2599)= 6,"6", IF(('1 - Cover page'!$B$9-M2599)= 7,"7", IF(('1 - Cover page'!$B$9-M2599)= 8,"8", IF(('1 - Cover page'!$B$9-M2599)= 9,"9", IF(('1 - Cover page'!$B$9-M2599)= 10,"10", IF(('1 - Cover page'!$B$9-M2599)= 11,"11", IF(('1 - Cover page'!$B$9-M2599)= 12,"12", IF(('1 - Cover page'!$B$9-M2599)= 13,"13", IF(('1 - Cover page'!$B$9-M2599)= 14,"14", IF(('1 - Cover page'!$B$9-M2599)= 15,"15",  ""))))))))))))))))</f>
        <v>0</v>
      </c>
      <c r="Z2599" t="str">
        <f>IF(('1 - Cover page'!$B$9-I2599)=0,"0", IF(('1 - Cover page'!$B$9-I2599)= 1,"1", IF(('1 - Cover page'!$B$9-I2599)= 2,"2", IF(('1 - Cover page'!$B$9-I2599)= 3,"3", IF(('1 - Cover page'!$B$9-I2599)= 4,"4", IF(('1 - Cover page'!$B$9-I2599)= 5,"5", IF(('1 - Cover page'!$B$9-I2599)= 6,"6", IF(('1 - Cover page'!$B$9-I2599)= 7,"7", IF(('1 - Cover page'!$B$9-I2599)= 8,"8", IF(('1 - Cover page'!$B$9-I2599)= 9,"9", IF(('1 - Cover page'!$B$9-I2599)= 10,"10", IF(('1 - Cover page'!$B$9-I2599)= 11,"11", IF(('1 - Cover page'!$B$9-I2599)= 12,"12", IF(('1 - Cover page'!$B$9-I2599)= 13,"13", IF(('1 - Cover page'!$B$9-I2599)= 14,"14", IF(('1 - Cover page'!$B$9-I2599)= 15,"15",  ""))))))))))))))))</f>
        <v>0</v>
      </c>
      <c r="AA2599" t="e">
        <f>VLOOKUP(E2599,'Age group'!$A$2:$B$7,2,TRUE)</f>
        <v>#N/A</v>
      </c>
    </row>
    <row r="2600" spans="1:27" ht="12.75" x14ac:dyDescent="0.2">
      <c r="A2600" s="30">
        <v>2597</v>
      </c>
      <c r="B2600" s="31"/>
      <c r="C2600" s="31"/>
      <c r="D2600" s="32"/>
      <c r="E2600" s="104"/>
      <c r="F2600" s="31"/>
      <c r="G2600" s="31"/>
      <c r="H2600" s="33"/>
      <c r="I2600" s="16"/>
      <c r="J2600" s="34"/>
      <c r="K2600" s="34"/>
      <c r="L2600" s="35"/>
      <c r="M2600" s="36"/>
      <c r="N2600" s="37"/>
      <c r="O2600" s="37"/>
      <c r="P2600" s="37"/>
      <c r="Q2600" s="38"/>
      <c r="R2600" s="38"/>
      <c r="S2600" s="37"/>
      <c r="T2600" s="39"/>
      <c r="U2600" s="39"/>
      <c r="V2600" s="40"/>
      <c r="X2600" t="str">
        <f>IF(('1 - Cover page'!$B$9-M2600)&lt;6,"&lt;=5 Days","&gt;5 Days")</f>
        <v>&lt;=5 Days</v>
      </c>
      <c r="Y2600" t="str">
        <f>IF(('1 - Cover page'!$B$9-M2600)=0,"0", IF(('1 - Cover page'!$B$9-M2600)= 1,"1", IF(('1 - Cover page'!$B$9-M2600)= 2,"2", IF(('1 - Cover page'!$B$9-M2600)= 3,"3", IF(('1 - Cover page'!$B$9-M2600)= 4,"4", IF(('1 - Cover page'!$B$9-M2600)= 5,"5", IF(('1 - Cover page'!$B$9-M2600)= 6,"6", IF(('1 - Cover page'!$B$9-M2600)= 7,"7", IF(('1 - Cover page'!$B$9-M2600)= 8,"8", IF(('1 - Cover page'!$B$9-M2600)= 9,"9", IF(('1 - Cover page'!$B$9-M2600)= 10,"10", IF(('1 - Cover page'!$B$9-M2600)= 11,"11", IF(('1 - Cover page'!$B$9-M2600)= 12,"12", IF(('1 - Cover page'!$B$9-M2600)= 13,"13", IF(('1 - Cover page'!$B$9-M2600)= 14,"14", IF(('1 - Cover page'!$B$9-M2600)= 15,"15",  ""))))))))))))))))</f>
        <v>0</v>
      </c>
      <c r="Z2600" t="str">
        <f>IF(('1 - Cover page'!$B$9-I2600)=0,"0", IF(('1 - Cover page'!$B$9-I2600)= 1,"1", IF(('1 - Cover page'!$B$9-I2600)= 2,"2", IF(('1 - Cover page'!$B$9-I2600)= 3,"3", IF(('1 - Cover page'!$B$9-I2600)= 4,"4", IF(('1 - Cover page'!$B$9-I2600)= 5,"5", IF(('1 - Cover page'!$B$9-I2600)= 6,"6", IF(('1 - Cover page'!$B$9-I2600)= 7,"7", IF(('1 - Cover page'!$B$9-I2600)= 8,"8", IF(('1 - Cover page'!$B$9-I2600)= 9,"9", IF(('1 - Cover page'!$B$9-I2600)= 10,"10", IF(('1 - Cover page'!$B$9-I2600)= 11,"11", IF(('1 - Cover page'!$B$9-I2600)= 12,"12", IF(('1 - Cover page'!$B$9-I2600)= 13,"13", IF(('1 - Cover page'!$B$9-I2600)= 14,"14", IF(('1 - Cover page'!$B$9-I2600)= 15,"15",  ""))))))))))))))))</f>
        <v>0</v>
      </c>
      <c r="AA2600" t="e">
        <f>VLOOKUP(E2600,'Age group'!$A$2:$B$7,2,TRUE)</f>
        <v>#N/A</v>
      </c>
    </row>
    <row r="2601" spans="1:27" ht="12.75" x14ac:dyDescent="0.2">
      <c r="A2601" s="30">
        <v>2598</v>
      </c>
      <c r="B2601" s="31"/>
      <c r="C2601" s="31"/>
      <c r="D2601" s="32"/>
      <c r="E2601" s="104"/>
      <c r="F2601" s="31"/>
      <c r="G2601" s="31"/>
      <c r="H2601" s="33"/>
      <c r="I2601" s="16"/>
      <c r="J2601" s="34"/>
      <c r="K2601" s="34"/>
      <c r="L2601" s="35"/>
      <c r="M2601" s="36"/>
      <c r="N2601" s="37"/>
      <c r="O2601" s="37"/>
      <c r="P2601" s="37"/>
      <c r="Q2601" s="38"/>
      <c r="R2601" s="38"/>
      <c r="S2601" s="37"/>
      <c r="T2601" s="39"/>
      <c r="U2601" s="39"/>
      <c r="V2601" s="40"/>
      <c r="X2601" t="str">
        <f>IF(('1 - Cover page'!$B$9-M2601)&lt;6,"&lt;=5 Days","&gt;5 Days")</f>
        <v>&lt;=5 Days</v>
      </c>
      <c r="Y2601" t="str">
        <f>IF(('1 - Cover page'!$B$9-M2601)=0,"0", IF(('1 - Cover page'!$B$9-M2601)= 1,"1", IF(('1 - Cover page'!$B$9-M2601)= 2,"2", IF(('1 - Cover page'!$B$9-M2601)= 3,"3", IF(('1 - Cover page'!$B$9-M2601)= 4,"4", IF(('1 - Cover page'!$B$9-M2601)= 5,"5", IF(('1 - Cover page'!$B$9-M2601)= 6,"6", IF(('1 - Cover page'!$B$9-M2601)= 7,"7", IF(('1 - Cover page'!$B$9-M2601)= 8,"8", IF(('1 - Cover page'!$B$9-M2601)= 9,"9", IF(('1 - Cover page'!$B$9-M2601)= 10,"10", IF(('1 - Cover page'!$B$9-M2601)= 11,"11", IF(('1 - Cover page'!$B$9-M2601)= 12,"12", IF(('1 - Cover page'!$B$9-M2601)= 13,"13", IF(('1 - Cover page'!$B$9-M2601)= 14,"14", IF(('1 - Cover page'!$B$9-M2601)= 15,"15",  ""))))))))))))))))</f>
        <v>0</v>
      </c>
      <c r="Z2601" t="str">
        <f>IF(('1 - Cover page'!$B$9-I2601)=0,"0", IF(('1 - Cover page'!$B$9-I2601)= 1,"1", IF(('1 - Cover page'!$B$9-I2601)= 2,"2", IF(('1 - Cover page'!$B$9-I2601)= 3,"3", IF(('1 - Cover page'!$B$9-I2601)= 4,"4", IF(('1 - Cover page'!$B$9-I2601)= 5,"5", IF(('1 - Cover page'!$B$9-I2601)= 6,"6", IF(('1 - Cover page'!$B$9-I2601)= 7,"7", IF(('1 - Cover page'!$B$9-I2601)= 8,"8", IF(('1 - Cover page'!$B$9-I2601)= 9,"9", IF(('1 - Cover page'!$B$9-I2601)= 10,"10", IF(('1 - Cover page'!$B$9-I2601)= 11,"11", IF(('1 - Cover page'!$B$9-I2601)= 12,"12", IF(('1 - Cover page'!$B$9-I2601)= 13,"13", IF(('1 - Cover page'!$B$9-I2601)= 14,"14", IF(('1 - Cover page'!$B$9-I2601)= 15,"15",  ""))))))))))))))))</f>
        <v>0</v>
      </c>
      <c r="AA2601" t="e">
        <f>VLOOKUP(E2601,'Age group'!$A$2:$B$7,2,TRUE)</f>
        <v>#N/A</v>
      </c>
    </row>
    <row r="2602" spans="1:27" ht="12.75" x14ac:dyDescent="0.2">
      <c r="A2602" s="30">
        <v>2599</v>
      </c>
      <c r="B2602" s="31"/>
      <c r="C2602" s="31"/>
      <c r="D2602" s="32"/>
      <c r="E2602" s="104"/>
      <c r="F2602" s="31"/>
      <c r="G2602" s="31"/>
      <c r="H2602" s="33"/>
      <c r="I2602" s="16"/>
      <c r="J2602" s="34"/>
      <c r="K2602" s="34"/>
      <c r="L2602" s="35"/>
      <c r="M2602" s="36"/>
      <c r="N2602" s="37"/>
      <c r="O2602" s="37"/>
      <c r="P2602" s="37"/>
      <c r="Q2602" s="38"/>
      <c r="R2602" s="38"/>
      <c r="S2602" s="37"/>
      <c r="T2602" s="39"/>
      <c r="U2602" s="39"/>
      <c r="V2602" s="40"/>
      <c r="X2602" t="str">
        <f>IF(('1 - Cover page'!$B$9-M2602)&lt;6,"&lt;=5 Days","&gt;5 Days")</f>
        <v>&lt;=5 Days</v>
      </c>
      <c r="Y2602" t="str">
        <f>IF(('1 - Cover page'!$B$9-M2602)=0,"0", IF(('1 - Cover page'!$B$9-M2602)= 1,"1", IF(('1 - Cover page'!$B$9-M2602)= 2,"2", IF(('1 - Cover page'!$B$9-M2602)= 3,"3", IF(('1 - Cover page'!$B$9-M2602)= 4,"4", IF(('1 - Cover page'!$B$9-M2602)= 5,"5", IF(('1 - Cover page'!$B$9-M2602)= 6,"6", IF(('1 - Cover page'!$B$9-M2602)= 7,"7", IF(('1 - Cover page'!$B$9-M2602)= 8,"8", IF(('1 - Cover page'!$B$9-M2602)= 9,"9", IF(('1 - Cover page'!$B$9-M2602)= 10,"10", IF(('1 - Cover page'!$B$9-M2602)= 11,"11", IF(('1 - Cover page'!$B$9-M2602)= 12,"12", IF(('1 - Cover page'!$B$9-M2602)= 13,"13", IF(('1 - Cover page'!$B$9-M2602)= 14,"14", IF(('1 - Cover page'!$B$9-M2602)= 15,"15",  ""))))))))))))))))</f>
        <v>0</v>
      </c>
      <c r="Z2602" t="str">
        <f>IF(('1 - Cover page'!$B$9-I2602)=0,"0", IF(('1 - Cover page'!$B$9-I2602)= 1,"1", IF(('1 - Cover page'!$B$9-I2602)= 2,"2", IF(('1 - Cover page'!$B$9-I2602)= 3,"3", IF(('1 - Cover page'!$B$9-I2602)= 4,"4", IF(('1 - Cover page'!$B$9-I2602)= 5,"5", IF(('1 - Cover page'!$B$9-I2602)= 6,"6", IF(('1 - Cover page'!$B$9-I2602)= 7,"7", IF(('1 - Cover page'!$B$9-I2602)= 8,"8", IF(('1 - Cover page'!$B$9-I2602)= 9,"9", IF(('1 - Cover page'!$B$9-I2602)= 10,"10", IF(('1 - Cover page'!$B$9-I2602)= 11,"11", IF(('1 - Cover page'!$B$9-I2602)= 12,"12", IF(('1 - Cover page'!$B$9-I2602)= 13,"13", IF(('1 - Cover page'!$B$9-I2602)= 14,"14", IF(('1 - Cover page'!$B$9-I2602)= 15,"15",  ""))))))))))))))))</f>
        <v>0</v>
      </c>
      <c r="AA2602" t="e">
        <f>VLOOKUP(E2602,'Age group'!$A$2:$B$7,2,TRUE)</f>
        <v>#N/A</v>
      </c>
    </row>
    <row r="2603" spans="1:27" ht="12.75" x14ac:dyDescent="0.2">
      <c r="A2603" s="30">
        <v>2600</v>
      </c>
      <c r="B2603" s="31"/>
      <c r="C2603" s="31"/>
      <c r="D2603" s="32"/>
      <c r="E2603" s="104"/>
      <c r="F2603" s="31"/>
      <c r="G2603" s="31"/>
      <c r="H2603" s="33"/>
      <c r="I2603" s="16"/>
      <c r="J2603" s="34"/>
      <c r="K2603" s="34"/>
      <c r="L2603" s="35"/>
      <c r="M2603" s="36"/>
      <c r="N2603" s="37"/>
      <c r="O2603" s="37"/>
      <c r="P2603" s="37"/>
      <c r="Q2603" s="38"/>
      <c r="R2603" s="38"/>
      <c r="S2603" s="37"/>
      <c r="T2603" s="39"/>
      <c r="U2603" s="39"/>
      <c r="V2603" s="40"/>
      <c r="X2603" t="str">
        <f>IF(('1 - Cover page'!$B$9-M2603)&lt;6,"&lt;=5 Days","&gt;5 Days")</f>
        <v>&lt;=5 Days</v>
      </c>
      <c r="Y2603" t="str">
        <f>IF(('1 - Cover page'!$B$9-M2603)=0,"0", IF(('1 - Cover page'!$B$9-M2603)= 1,"1", IF(('1 - Cover page'!$B$9-M2603)= 2,"2", IF(('1 - Cover page'!$B$9-M2603)= 3,"3", IF(('1 - Cover page'!$B$9-M2603)= 4,"4", IF(('1 - Cover page'!$B$9-M2603)= 5,"5", IF(('1 - Cover page'!$B$9-M2603)= 6,"6", IF(('1 - Cover page'!$B$9-M2603)= 7,"7", IF(('1 - Cover page'!$B$9-M2603)= 8,"8", IF(('1 - Cover page'!$B$9-M2603)= 9,"9", IF(('1 - Cover page'!$B$9-M2603)= 10,"10", IF(('1 - Cover page'!$B$9-M2603)= 11,"11", IF(('1 - Cover page'!$B$9-M2603)= 12,"12", IF(('1 - Cover page'!$B$9-M2603)= 13,"13", IF(('1 - Cover page'!$B$9-M2603)= 14,"14", IF(('1 - Cover page'!$B$9-M2603)= 15,"15",  ""))))))))))))))))</f>
        <v>0</v>
      </c>
      <c r="Z2603" t="str">
        <f>IF(('1 - Cover page'!$B$9-I2603)=0,"0", IF(('1 - Cover page'!$B$9-I2603)= 1,"1", IF(('1 - Cover page'!$B$9-I2603)= 2,"2", IF(('1 - Cover page'!$B$9-I2603)= 3,"3", IF(('1 - Cover page'!$B$9-I2603)= 4,"4", IF(('1 - Cover page'!$B$9-I2603)= 5,"5", IF(('1 - Cover page'!$B$9-I2603)= 6,"6", IF(('1 - Cover page'!$B$9-I2603)= 7,"7", IF(('1 - Cover page'!$B$9-I2603)= 8,"8", IF(('1 - Cover page'!$B$9-I2603)= 9,"9", IF(('1 - Cover page'!$B$9-I2603)= 10,"10", IF(('1 - Cover page'!$B$9-I2603)= 11,"11", IF(('1 - Cover page'!$B$9-I2603)= 12,"12", IF(('1 - Cover page'!$B$9-I2603)= 13,"13", IF(('1 - Cover page'!$B$9-I2603)= 14,"14", IF(('1 - Cover page'!$B$9-I2603)= 15,"15",  ""))))))))))))))))</f>
        <v>0</v>
      </c>
      <c r="AA2603" t="e">
        <f>VLOOKUP(E2603,'Age group'!$A$2:$B$7,2,TRUE)</f>
        <v>#N/A</v>
      </c>
    </row>
    <row r="2604" spans="1:27" ht="12.75" x14ac:dyDescent="0.2">
      <c r="A2604" s="30">
        <v>2601</v>
      </c>
      <c r="B2604" s="31"/>
      <c r="C2604" s="31"/>
      <c r="D2604" s="32"/>
      <c r="E2604" s="104"/>
      <c r="F2604" s="31"/>
      <c r="G2604" s="31"/>
      <c r="H2604" s="33"/>
      <c r="I2604" s="16"/>
      <c r="J2604" s="34"/>
      <c r="K2604" s="34"/>
      <c r="L2604" s="35"/>
      <c r="M2604" s="36"/>
      <c r="N2604" s="37"/>
      <c r="O2604" s="37"/>
      <c r="P2604" s="37"/>
      <c r="Q2604" s="38"/>
      <c r="R2604" s="38"/>
      <c r="S2604" s="37"/>
      <c r="T2604" s="39"/>
      <c r="U2604" s="39"/>
      <c r="V2604" s="40"/>
      <c r="X2604" t="str">
        <f>IF(('1 - Cover page'!$B$9-M2604)&lt;6,"&lt;=5 Days","&gt;5 Days")</f>
        <v>&lt;=5 Days</v>
      </c>
      <c r="Y2604" t="str">
        <f>IF(('1 - Cover page'!$B$9-M2604)=0,"0", IF(('1 - Cover page'!$B$9-M2604)= 1,"1", IF(('1 - Cover page'!$B$9-M2604)= 2,"2", IF(('1 - Cover page'!$B$9-M2604)= 3,"3", IF(('1 - Cover page'!$B$9-M2604)= 4,"4", IF(('1 - Cover page'!$B$9-M2604)= 5,"5", IF(('1 - Cover page'!$B$9-M2604)= 6,"6", IF(('1 - Cover page'!$B$9-M2604)= 7,"7", IF(('1 - Cover page'!$B$9-M2604)= 8,"8", IF(('1 - Cover page'!$B$9-M2604)= 9,"9", IF(('1 - Cover page'!$B$9-M2604)= 10,"10", IF(('1 - Cover page'!$B$9-M2604)= 11,"11", IF(('1 - Cover page'!$B$9-M2604)= 12,"12", IF(('1 - Cover page'!$B$9-M2604)= 13,"13", IF(('1 - Cover page'!$B$9-M2604)= 14,"14", IF(('1 - Cover page'!$B$9-M2604)= 15,"15",  ""))))))))))))))))</f>
        <v>0</v>
      </c>
      <c r="Z2604" t="str">
        <f>IF(('1 - Cover page'!$B$9-I2604)=0,"0", IF(('1 - Cover page'!$B$9-I2604)= 1,"1", IF(('1 - Cover page'!$B$9-I2604)= 2,"2", IF(('1 - Cover page'!$B$9-I2604)= 3,"3", IF(('1 - Cover page'!$B$9-I2604)= 4,"4", IF(('1 - Cover page'!$B$9-I2604)= 5,"5", IF(('1 - Cover page'!$B$9-I2604)= 6,"6", IF(('1 - Cover page'!$B$9-I2604)= 7,"7", IF(('1 - Cover page'!$B$9-I2604)= 8,"8", IF(('1 - Cover page'!$B$9-I2604)= 9,"9", IF(('1 - Cover page'!$B$9-I2604)= 10,"10", IF(('1 - Cover page'!$B$9-I2604)= 11,"11", IF(('1 - Cover page'!$B$9-I2604)= 12,"12", IF(('1 - Cover page'!$B$9-I2604)= 13,"13", IF(('1 - Cover page'!$B$9-I2604)= 14,"14", IF(('1 - Cover page'!$B$9-I2604)= 15,"15",  ""))))))))))))))))</f>
        <v>0</v>
      </c>
      <c r="AA2604" t="e">
        <f>VLOOKUP(E2604,'Age group'!$A$2:$B$7,2,TRUE)</f>
        <v>#N/A</v>
      </c>
    </row>
    <row r="2605" spans="1:27" ht="12.75" x14ac:dyDescent="0.2">
      <c r="A2605" s="30">
        <v>2602</v>
      </c>
      <c r="B2605" s="31"/>
      <c r="C2605" s="31"/>
      <c r="D2605" s="32"/>
      <c r="E2605" s="104"/>
      <c r="F2605" s="31"/>
      <c r="G2605" s="31"/>
      <c r="H2605" s="33"/>
      <c r="I2605" s="16"/>
      <c r="J2605" s="34"/>
      <c r="K2605" s="34"/>
      <c r="L2605" s="35"/>
      <c r="M2605" s="36"/>
      <c r="N2605" s="37"/>
      <c r="O2605" s="37"/>
      <c r="P2605" s="37"/>
      <c r="Q2605" s="38"/>
      <c r="R2605" s="38"/>
      <c r="S2605" s="37"/>
      <c r="T2605" s="39"/>
      <c r="U2605" s="39"/>
      <c r="V2605" s="40"/>
      <c r="X2605" t="str">
        <f>IF(('1 - Cover page'!$B$9-M2605)&lt;6,"&lt;=5 Days","&gt;5 Days")</f>
        <v>&lt;=5 Days</v>
      </c>
      <c r="Y2605" t="str">
        <f>IF(('1 - Cover page'!$B$9-M2605)=0,"0", IF(('1 - Cover page'!$B$9-M2605)= 1,"1", IF(('1 - Cover page'!$B$9-M2605)= 2,"2", IF(('1 - Cover page'!$B$9-M2605)= 3,"3", IF(('1 - Cover page'!$B$9-M2605)= 4,"4", IF(('1 - Cover page'!$B$9-M2605)= 5,"5", IF(('1 - Cover page'!$B$9-M2605)= 6,"6", IF(('1 - Cover page'!$B$9-M2605)= 7,"7", IF(('1 - Cover page'!$B$9-M2605)= 8,"8", IF(('1 - Cover page'!$B$9-M2605)= 9,"9", IF(('1 - Cover page'!$B$9-M2605)= 10,"10", IF(('1 - Cover page'!$B$9-M2605)= 11,"11", IF(('1 - Cover page'!$B$9-M2605)= 12,"12", IF(('1 - Cover page'!$B$9-M2605)= 13,"13", IF(('1 - Cover page'!$B$9-M2605)= 14,"14", IF(('1 - Cover page'!$B$9-M2605)= 15,"15",  ""))))))))))))))))</f>
        <v>0</v>
      </c>
      <c r="Z2605" t="str">
        <f>IF(('1 - Cover page'!$B$9-I2605)=0,"0", IF(('1 - Cover page'!$B$9-I2605)= 1,"1", IF(('1 - Cover page'!$B$9-I2605)= 2,"2", IF(('1 - Cover page'!$B$9-I2605)= 3,"3", IF(('1 - Cover page'!$B$9-I2605)= 4,"4", IF(('1 - Cover page'!$B$9-I2605)= 5,"5", IF(('1 - Cover page'!$B$9-I2605)= 6,"6", IF(('1 - Cover page'!$B$9-I2605)= 7,"7", IF(('1 - Cover page'!$B$9-I2605)= 8,"8", IF(('1 - Cover page'!$B$9-I2605)= 9,"9", IF(('1 - Cover page'!$B$9-I2605)= 10,"10", IF(('1 - Cover page'!$B$9-I2605)= 11,"11", IF(('1 - Cover page'!$B$9-I2605)= 12,"12", IF(('1 - Cover page'!$B$9-I2605)= 13,"13", IF(('1 - Cover page'!$B$9-I2605)= 14,"14", IF(('1 - Cover page'!$B$9-I2605)= 15,"15",  ""))))))))))))))))</f>
        <v>0</v>
      </c>
      <c r="AA2605" t="e">
        <f>VLOOKUP(E2605,'Age group'!$A$2:$B$7,2,TRUE)</f>
        <v>#N/A</v>
      </c>
    </row>
    <row r="2606" spans="1:27" ht="12.75" x14ac:dyDescent="0.2">
      <c r="A2606" s="30">
        <v>2603</v>
      </c>
      <c r="B2606" s="31"/>
      <c r="C2606" s="31"/>
      <c r="D2606" s="32"/>
      <c r="E2606" s="104"/>
      <c r="F2606" s="31"/>
      <c r="G2606" s="31"/>
      <c r="H2606" s="33"/>
      <c r="I2606" s="16"/>
      <c r="J2606" s="34"/>
      <c r="K2606" s="34"/>
      <c r="L2606" s="35"/>
      <c r="M2606" s="36"/>
      <c r="N2606" s="37"/>
      <c r="O2606" s="37"/>
      <c r="P2606" s="37"/>
      <c r="Q2606" s="38"/>
      <c r="R2606" s="38"/>
      <c r="S2606" s="37"/>
      <c r="T2606" s="39"/>
      <c r="U2606" s="39"/>
      <c r="V2606" s="40"/>
      <c r="X2606" t="str">
        <f>IF(('1 - Cover page'!$B$9-M2606)&lt;6,"&lt;=5 Days","&gt;5 Days")</f>
        <v>&lt;=5 Days</v>
      </c>
      <c r="Y2606" t="str">
        <f>IF(('1 - Cover page'!$B$9-M2606)=0,"0", IF(('1 - Cover page'!$B$9-M2606)= 1,"1", IF(('1 - Cover page'!$B$9-M2606)= 2,"2", IF(('1 - Cover page'!$B$9-M2606)= 3,"3", IF(('1 - Cover page'!$B$9-M2606)= 4,"4", IF(('1 - Cover page'!$B$9-M2606)= 5,"5", IF(('1 - Cover page'!$B$9-M2606)= 6,"6", IF(('1 - Cover page'!$B$9-M2606)= 7,"7", IF(('1 - Cover page'!$B$9-M2606)= 8,"8", IF(('1 - Cover page'!$B$9-M2606)= 9,"9", IF(('1 - Cover page'!$B$9-M2606)= 10,"10", IF(('1 - Cover page'!$B$9-M2606)= 11,"11", IF(('1 - Cover page'!$B$9-M2606)= 12,"12", IF(('1 - Cover page'!$B$9-M2606)= 13,"13", IF(('1 - Cover page'!$B$9-M2606)= 14,"14", IF(('1 - Cover page'!$B$9-M2606)= 15,"15",  ""))))))))))))))))</f>
        <v>0</v>
      </c>
      <c r="Z2606" t="str">
        <f>IF(('1 - Cover page'!$B$9-I2606)=0,"0", IF(('1 - Cover page'!$B$9-I2606)= 1,"1", IF(('1 - Cover page'!$B$9-I2606)= 2,"2", IF(('1 - Cover page'!$B$9-I2606)= 3,"3", IF(('1 - Cover page'!$B$9-I2606)= 4,"4", IF(('1 - Cover page'!$B$9-I2606)= 5,"5", IF(('1 - Cover page'!$B$9-I2606)= 6,"6", IF(('1 - Cover page'!$B$9-I2606)= 7,"7", IF(('1 - Cover page'!$B$9-I2606)= 8,"8", IF(('1 - Cover page'!$B$9-I2606)= 9,"9", IF(('1 - Cover page'!$B$9-I2606)= 10,"10", IF(('1 - Cover page'!$B$9-I2606)= 11,"11", IF(('1 - Cover page'!$B$9-I2606)= 12,"12", IF(('1 - Cover page'!$B$9-I2606)= 13,"13", IF(('1 - Cover page'!$B$9-I2606)= 14,"14", IF(('1 - Cover page'!$B$9-I2606)= 15,"15",  ""))))))))))))))))</f>
        <v>0</v>
      </c>
      <c r="AA2606" t="e">
        <f>VLOOKUP(E2606,'Age group'!$A$2:$B$7,2,TRUE)</f>
        <v>#N/A</v>
      </c>
    </row>
    <row r="2607" spans="1:27" ht="12.75" x14ac:dyDescent="0.2">
      <c r="A2607" s="30">
        <v>2604</v>
      </c>
      <c r="B2607" s="31"/>
      <c r="C2607" s="31"/>
      <c r="D2607" s="32"/>
      <c r="E2607" s="104"/>
      <c r="F2607" s="31"/>
      <c r="G2607" s="31"/>
      <c r="H2607" s="33"/>
      <c r="I2607" s="16"/>
      <c r="J2607" s="34"/>
      <c r="K2607" s="34"/>
      <c r="L2607" s="35"/>
      <c r="M2607" s="36"/>
      <c r="N2607" s="37"/>
      <c r="O2607" s="37"/>
      <c r="P2607" s="37"/>
      <c r="Q2607" s="38"/>
      <c r="R2607" s="38"/>
      <c r="S2607" s="37"/>
      <c r="T2607" s="39"/>
      <c r="U2607" s="39"/>
      <c r="V2607" s="40"/>
      <c r="X2607" t="str">
        <f>IF(('1 - Cover page'!$B$9-M2607)&lt;6,"&lt;=5 Days","&gt;5 Days")</f>
        <v>&lt;=5 Days</v>
      </c>
      <c r="Y2607" t="str">
        <f>IF(('1 - Cover page'!$B$9-M2607)=0,"0", IF(('1 - Cover page'!$B$9-M2607)= 1,"1", IF(('1 - Cover page'!$B$9-M2607)= 2,"2", IF(('1 - Cover page'!$B$9-M2607)= 3,"3", IF(('1 - Cover page'!$B$9-M2607)= 4,"4", IF(('1 - Cover page'!$B$9-M2607)= 5,"5", IF(('1 - Cover page'!$B$9-M2607)= 6,"6", IF(('1 - Cover page'!$B$9-M2607)= 7,"7", IF(('1 - Cover page'!$B$9-M2607)= 8,"8", IF(('1 - Cover page'!$B$9-M2607)= 9,"9", IF(('1 - Cover page'!$B$9-M2607)= 10,"10", IF(('1 - Cover page'!$B$9-M2607)= 11,"11", IF(('1 - Cover page'!$B$9-M2607)= 12,"12", IF(('1 - Cover page'!$B$9-M2607)= 13,"13", IF(('1 - Cover page'!$B$9-M2607)= 14,"14", IF(('1 - Cover page'!$B$9-M2607)= 15,"15",  ""))))))))))))))))</f>
        <v>0</v>
      </c>
      <c r="Z2607" t="str">
        <f>IF(('1 - Cover page'!$B$9-I2607)=0,"0", IF(('1 - Cover page'!$B$9-I2607)= 1,"1", IF(('1 - Cover page'!$B$9-I2607)= 2,"2", IF(('1 - Cover page'!$B$9-I2607)= 3,"3", IF(('1 - Cover page'!$B$9-I2607)= 4,"4", IF(('1 - Cover page'!$B$9-I2607)= 5,"5", IF(('1 - Cover page'!$B$9-I2607)= 6,"6", IF(('1 - Cover page'!$B$9-I2607)= 7,"7", IF(('1 - Cover page'!$B$9-I2607)= 8,"8", IF(('1 - Cover page'!$B$9-I2607)= 9,"9", IF(('1 - Cover page'!$B$9-I2607)= 10,"10", IF(('1 - Cover page'!$B$9-I2607)= 11,"11", IF(('1 - Cover page'!$B$9-I2607)= 12,"12", IF(('1 - Cover page'!$B$9-I2607)= 13,"13", IF(('1 - Cover page'!$B$9-I2607)= 14,"14", IF(('1 - Cover page'!$B$9-I2607)= 15,"15",  ""))))))))))))))))</f>
        <v>0</v>
      </c>
      <c r="AA2607" t="e">
        <f>VLOOKUP(E2607,'Age group'!$A$2:$B$7,2,TRUE)</f>
        <v>#N/A</v>
      </c>
    </row>
    <row r="2608" spans="1:27" ht="12.75" x14ac:dyDescent="0.2">
      <c r="A2608" s="30">
        <v>2605</v>
      </c>
      <c r="B2608" s="31"/>
      <c r="C2608" s="31"/>
      <c r="D2608" s="32"/>
      <c r="E2608" s="104"/>
      <c r="F2608" s="31"/>
      <c r="G2608" s="31"/>
      <c r="H2608" s="33"/>
      <c r="I2608" s="16"/>
      <c r="J2608" s="34"/>
      <c r="K2608" s="34"/>
      <c r="L2608" s="35"/>
      <c r="M2608" s="36"/>
      <c r="N2608" s="37"/>
      <c r="O2608" s="37"/>
      <c r="P2608" s="37"/>
      <c r="Q2608" s="38"/>
      <c r="R2608" s="38"/>
      <c r="S2608" s="37"/>
      <c r="T2608" s="39"/>
      <c r="U2608" s="39"/>
      <c r="V2608" s="40"/>
      <c r="X2608" t="str">
        <f>IF(('1 - Cover page'!$B$9-M2608)&lt;6,"&lt;=5 Days","&gt;5 Days")</f>
        <v>&lt;=5 Days</v>
      </c>
      <c r="Y2608" t="str">
        <f>IF(('1 - Cover page'!$B$9-M2608)=0,"0", IF(('1 - Cover page'!$B$9-M2608)= 1,"1", IF(('1 - Cover page'!$B$9-M2608)= 2,"2", IF(('1 - Cover page'!$B$9-M2608)= 3,"3", IF(('1 - Cover page'!$B$9-M2608)= 4,"4", IF(('1 - Cover page'!$B$9-M2608)= 5,"5", IF(('1 - Cover page'!$B$9-M2608)= 6,"6", IF(('1 - Cover page'!$B$9-M2608)= 7,"7", IF(('1 - Cover page'!$B$9-M2608)= 8,"8", IF(('1 - Cover page'!$B$9-M2608)= 9,"9", IF(('1 - Cover page'!$B$9-M2608)= 10,"10", IF(('1 - Cover page'!$B$9-M2608)= 11,"11", IF(('1 - Cover page'!$B$9-M2608)= 12,"12", IF(('1 - Cover page'!$B$9-M2608)= 13,"13", IF(('1 - Cover page'!$B$9-M2608)= 14,"14", IF(('1 - Cover page'!$B$9-M2608)= 15,"15",  ""))))))))))))))))</f>
        <v>0</v>
      </c>
      <c r="Z2608" t="str">
        <f>IF(('1 - Cover page'!$B$9-I2608)=0,"0", IF(('1 - Cover page'!$B$9-I2608)= 1,"1", IF(('1 - Cover page'!$B$9-I2608)= 2,"2", IF(('1 - Cover page'!$B$9-I2608)= 3,"3", IF(('1 - Cover page'!$B$9-I2608)= 4,"4", IF(('1 - Cover page'!$B$9-I2608)= 5,"5", IF(('1 - Cover page'!$B$9-I2608)= 6,"6", IF(('1 - Cover page'!$B$9-I2608)= 7,"7", IF(('1 - Cover page'!$B$9-I2608)= 8,"8", IF(('1 - Cover page'!$B$9-I2608)= 9,"9", IF(('1 - Cover page'!$B$9-I2608)= 10,"10", IF(('1 - Cover page'!$B$9-I2608)= 11,"11", IF(('1 - Cover page'!$B$9-I2608)= 12,"12", IF(('1 - Cover page'!$B$9-I2608)= 13,"13", IF(('1 - Cover page'!$B$9-I2608)= 14,"14", IF(('1 - Cover page'!$B$9-I2608)= 15,"15",  ""))))))))))))))))</f>
        <v>0</v>
      </c>
      <c r="AA2608" t="e">
        <f>VLOOKUP(E2608,'Age group'!$A$2:$B$7,2,TRUE)</f>
        <v>#N/A</v>
      </c>
    </row>
    <row r="2609" spans="1:27" ht="12.75" x14ac:dyDescent="0.2">
      <c r="A2609" s="30">
        <v>2606</v>
      </c>
      <c r="B2609" s="31"/>
      <c r="C2609" s="31"/>
      <c r="D2609" s="32"/>
      <c r="E2609" s="104"/>
      <c r="F2609" s="31"/>
      <c r="G2609" s="31"/>
      <c r="H2609" s="33"/>
      <c r="I2609" s="16"/>
      <c r="J2609" s="34"/>
      <c r="K2609" s="34"/>
      <c r="L2609" s="35"/>
      <c r="M2609" s="36"/>
      <c r="N2609" s="37"/>
      <c r="O2609" s="37"/>
      <c r="P2609" s="37"/>
      <c r="Q2609" s="38"/>
      <c r="R2609" s="38"/>
      <c r="S2609" s="37"/>
      <c r="T2609" s="39"/>
      <c r="U2609" s="39"/>
      <c r="V2609" s="40"/>
      <c r="X2609" t="str">
        <f>IF(('1 - Cover page'!$B$9-M2609)&lt;6,"&lt;=5 Days","&gt;5 Days")</f>
        <v>&lt;=5 Days</v>
      </c>
      <c r="Y2609" t="str">
        <f>IF(('1 - Cover page'!$B$9-M2609)=0,"0", IF(('1 - Cover page'!$B$9-M2609)= 1,"1", IF(('1 - Cover page'!$B$9-M2609)= 2,"2", IF(('1 - Cover page'!$B$9-M2609)= 3,"3", IF(('1 - Cover page'!$B$9-M2609)= 4,"4", IF(('1 - Cover page'!$B$9-M2609)= 5,"5", IF(('1 - Cover page'!$B$9-M2609)= 6,"6", IF(('1 - Cover page'!$B$9-M2609)= 7,"7", IF(('1 - Cover page'!$B$9-M2609)= 8,"8", IF(('1 - Cover page'!$B$9-M2609)= 9,"9", IF(('1 - Cover page'!$B$9-M2609)= 10,"10", IF(('1 - Cover page'!$B$9-M2609)= 11,"11", IF(('1 - Cover page'!$B$9-M2609)= 12,"12", IF(('1 - Cover page'!$B$9-M2609)= 13,"13", IF(('1 - Cover page'!$B$9-M2609)= 14,"14", IF(('1 - Cover page'!$B$9-M2609)= 15,"15",  ""))))))))))))))))</f>
        <v>0</v>
      </c>
      <c r="Z2609" t="str">
        <f>IF(('1 - Cover page'!$B$9-I2609)=0,"0", IF(('1 - Cover page'!$B$9-I2609)= 1,"1", IF(('1 - Cover page'!$B$9-I2609)= 2,"2", IF(('1 - Cover page'!$B$9-I2609)= 3,"3", IF(('1 - Cover page'!$B$9-I2609)= 4,"4", IF(('1 - Cover page'!$B$9-I2609)= 5,"5", IF(('1 - Cover page'!$B$9-I2609)= 6,"6", IF(('1 - Cover page'!$B$9-I2609)= 7,"7", IF(('1 - Cover page'!$B$9-I2609)= 8,"8", IF(('1 - Cover page'!$B$9-I2609)= 9,"9", IF(('1 - Cover page'!$B$9-I2609)= 10,"10", IF(('1 - Cover page'!$B$9-I2609)= 11,"11", IF(('1 - Cover page'!$B$9-I2609)= 12,"12", IF(('1 - Cover page'!$B$9-I2609)= 13,"13", IF(('1 - Cover page'!$B$9-I2609)= 14,"14", IF(('1 - Cover page'!$B$9-I2609)= 15,"15",  ""))))))))))))))))</f>
        <v>0</v>
      </c>
      <c r="AA2609" t="e">
        <f>VLOOKUP(E2609,'Age group'!$A$2:$B$7,2,TRUE)</f>
        <v>#N/A</v>
      </c>
    </row>
    <row r="2610" spans="1:27" ht="12.75" x14ac:dyDescent="0.2">
      <c r="A2610" s="30">
        <v>2607</v>
      </c>
      <c r="B2610" s="31"/>
      <c r="C2610" s="31"/>
      <c r="D2610" s="32"/>
      <c r="E2610" s="104"/>
      <c r="F2610" s="31"/>
      <c r="G2610" s="31"/>
      <c r="H2610" s="33"/>
      <c r="I2610" s="16"/>
      <c r="J2610" s="34"/>
      <c r="K2610" s="34"/>
      <c r="L2610" s="35"/>
      <c r="M2610" s="36"/>
      <c r="N2610" s="37"/>
      <c r="O2610" s="37"/>
      <c r="P2610" s="37"/>
      <c r="Q2610" s="38"/>
      <c r="R2610" s="38"/>
      <c r="S2610" s="37"/>
      <c r="T2610" s="39"/>
      <c r="U2610" s="39"/>
      <c r="V2610" s="40"/>
      <c r="X2610" t="str">
        <f>IF(('1 - Cover page'!$B$9-M2610)&lt;6,"&lt;=5 Days","&gt;5 Days")</f>
        <v>&lt;=5 Days</v>
      </c>
      <c r="Y2610" t="str">
        <f>IF(('1 - Cover page'!$B$9-M2610)=0,"0", IF(('1 - Cover page'!$B$9-M2610)= 1,"1", IF(('1 - Cover page'!$B$9-M2610)= 2,"2", IF(('1 - Cover page'!$B$9-M2610)= 3,"3", IF(('1 - Cover page'!$B$9-M2610)= 4,"4", IF(('1 - Cover page'!$B$9-M2610)= 5,"5", IF(('1 - Cover page'!$B$9-M2610)= 6,"6", IF(('1 - Cover page'!$B$9-M2610)= 7,"7", IF(('1 - Cover page'!$B$9-M2610)= 8,"8", IF(('1 - Cover page'!$B$9-M2610)= 9,"9", IF(('1 - Cover page'!$B$9-M2610)= 10,"10", IF(('1 - Cover page'!$B$9-M2610)= 11,"11", IF(('1 - Cover page'!$B$9-M2610)= 12,"12", IF(('1 - Cover page'!$B$9-M2610)= 13,"13", IF(('1 - Cover page'!$B$9-M2610)= 14,"14", IF(('1 - Cover page'!$B$9-M2610)= 15,"15",  ""))))))))))))))))</f>
        <v>0</v>
      </c>
      <c r="Z2610" t="str">
        <f>IF(('1 - Cover page'!$B$9-I2610)=0,"0", IF(('1 - Cover page'!$B$9-I2610)= 1,"1", IF(('1 - Cover page'!$B$9-I2610)= 2,"2", IF(('1 - Cover page'!$B$9-I2610)= 3,"3", IF(('1 - Cover page'!$B$9-I2610)= 4,"4", IF(('1 - Cover page'!$B$9-I2610)= 5,"5", IF(('1 - Cover page'!$B$9-I2610)= 6,"6", IF(('1 - Cover page'!$B$9-I2610)= 7,"7", IF(('1 - Cover page'!$B$9-I2610)= 8,"8", IF(('1 - Cover page'!$B$9-I2610)= 9,"9", IF(('1 - Cover page'!$B$9-I2610)= 10,"10", IF(('1 - Cover page'!$B$9-I2610)= 11,"11", IF(('1 - Cover page'!$B$9-I2610)= 12,"12", IF(('1 - Cover page'!$B$9-I2610)= 13,"13", IF(('1 - Cover page'!$B$9-I2610)= 14,"14", IF(('1 - Cover page'!$B$9-I2610)= 15,"15",  ""))))))))))))))))</f>
        <v>0</v>
      </c>
      <c r="AA2610" t="e">
        <f>VLOOKUP(E2610,'Age group'!$A$2:$B$7,2,TRUE)</f>
        <v>#N/A</v>
      </c>
    </row>
    <row r="2611" spans="1:27" ht="12.75" x14ac:dyDescent="0.2">
      <c r="A2611" s="30">
        <v>2608</v>
      </c>
      <c r="B2611" s="31"/>
      <c r="C2611" s="31"/>
      <c r="D2611" s="32"/>
      <c r="E2611" s="104"/>
      <c r="F2611" s="31"/>
      <c r="G2611" s="31"/>
      <c r="H2611" s="33"/>
      <c r="I2611" s="16"/>
      <c r="J2611" s="34"/>
      <c r="K2611" s="34"/>
      <c r="L2611" s="35"/>
      <c r="M2611" s="36"/>
      <c r="N2611" s="37"/>
      <c r="O2611" s="37"/>
      <c r="P2611" s="37"/>
      <c r="Q2611" s="38"/>
      <c r="R2611" s="38"/>
      <c r="S2611" s="37"/>
      <c r="T2611" s="39"/>
      <c r="U2611" s="39"/>
      <c r="V2611" s="40"/>
      <c r="X2611" t="str">
        <f>IF(('1 - Cover page'!$B$9-M2611)&lt;6,"&lt;=5 Days","&gt;5 Days")</f>
        <v>&lt;=5 Days</v>
      </c>
      <c r="Y2611" t="str">
        <f>IF(('1 - Cover page'!$B$9-M2611)=0,"0", IF(('1 - Cover page'!$B$9-M2611)= 1,"1", IF(('1 - Cover page'!$B$9-M2611)= 2,"2", IF(('1 - Cover page'!$B$9-M2611)= 3,"3", IF(('1 - Cover page'!$B$9-M2611)= 4,"4", IF(('1 - Cover page'!$B$9-M2611)= 5,"5", IF(('1 - Cover page'!$B$9-M2611)= 6,"6", IF(('1 - Cover page'!$B$9-M2611)= 7,"7", IF(('1 - Cover page'!$B$9-M2611)= 8,"8", IF(('1 - Cover page'!$B$9-M2611)= 9,"9", IF(('1 - Cover page'!$B$9-M2611)= 10,"10", IF(('1 - Cover page'!$B$9-M2611)= 11,"11", IF(('1 - Cover page'!$B$9-M2611)= 12,"12", IF(('1 - Cover page'!$B$9-M2611)= 13,"13", IF(('1 - Cover page'!$B$9-M2611)= 14,"14", IF(('1 - Cover page'!$B$9-M2611)= 15,"15",  ""))))))))))))))))</f>
        <v>0</v>
      </c>
      <c r="Z2611" t="str">
        <f>IF(('1 - Cover page'!$B$9-I2611)=0,"0", IF(('1 - Cover page'!$B$9-I2611)= 1,"1", IF(('1 - Cover page'!$B$9-I2611)= 2,"2", IF(('1 - Cover page'!$B$9-I2611)= 3,"3", IF(('1 - Cover page'!$B$9-I2611)= 4,"4", IF(('1 - Cover page'!$B$9-I2611)= 5,"5", IF(('1 - Cover page'!$B$9-I2611)= 6,"6", IF(('1 - Cover page'!$B$9-I2611)= 7,"7", IF(('1 - Cover page'!$B$9-I2611)= 8,"8", IF(('1 - Cover page'!$B$9-I2611)= 9,"9", IF(('1 - Cover page'!$B$9-I2611)= 10,"10", IF(('1 - Cover page'!$B$9-I2611)= 11,"11", IF(('1 - Cover page'!$B$9-I2611)= 12,"12", IF(('1 - Cover page'!$B$9-I2611)= 13,"13", IF(('1 - Cover page'!$B$9-I2611)= 14,"14", IF(('1 - Cover page'!$B$9-I2611)= 15,"15",  ""))))))))))))))))</f>
        <v>0</v>
      </c>
      <c r="AA2611" t="e">
        <f>VLOOKUP(E2611,'Age group'!$A$2:$B$7,2,TRUE)</f>
        <v>#N/A</v>
      </c>
    </row>
    <row r="2612" spans="1:27" ht="12.75" x14ac:dyDescent="0.2">
      <c r="A2612" s="30">
        <v>2609</v>
      </c>
      <c r="B2612" s="31"/>
      <c r="C2612" s="31"/>
      <c r="D2612" s="32"/>
      <c r="E2612" s="104"/>
      <c r="F2612" s="31"/>
      <c r="G2612" s="31"/>
      <c r="H2612" s="33"/>
      <c r="I2612" s="16"/>
      <c r="J2612" s="34"/>
      <c r="K2612" s="34"/>
      <c r="L2612" s="35"/>
      <c r="M2612" s="36"/>
      <c r="N2612" s="37"/>
      <c r="O2612" s="37"/>
      <c r="P2612" s="37"/>
      <c r="Q2612" s="38"/>
      <c r="R2612" s="38"/>
      <c r="S2612" s="37"/>
      <c r="T2612" s="39"/>
      <c r="U2612" s="39"/>
      <c r="V2612" s="40"/>
      <c r="X2612" t="str">
        <f>IF(('1 - Cover page'!$B$9-M2612)&lt;6,"&lt;=5 Days","&gt;5 Days")</f>
        <v>&lt;=5 Days</v>
      </c>
      <c r="Y2612" t="str">
        <f>IF(('1 - Cover page'!$B$9-M2612)=0,"0", IF(('1 - Cover page'!$B$9-M2612)= 1,"1", IF(('1 - Cover page'!$B$9-M2612)= 2,"2", IF(('1 - Cover page'!$B$9-M2612)= 3,"3", IF(('1 - Cover page'!$B$9-M2612)= 4,"4", IF(('1 - Cover page'!$B$9-M2612)= 5,"5", IF(('1 - Cover page'!$B$9-M2612)= 6,"6", IF(('1 - Cover page'!$B$9-M2612)= 7,"7", IF(('1 - Cover page'!$B$9-M2612)= 8,"8", IF(('1 - Cover page'!$B$9-M2612)= 9,"9", IF(('1 - Cover page'!$B$9-M2612)= 10,"10", IF(('1 - Cover page'!$B$9-M2612)= 11,"11", IF(('1 - Cover page'!$B$9-M2612)= 12,"12", IF(('1 - Cover page'!$B$9-M2612)= 13,"13", IF(('1 - Cover page'!$B$9-M2612)= 14,"14", IF(('1 - Cover page'!$B$9-M2612)= 15,"15",  ""))))))))))))))))</f>
        <v>0</v>
      </c>
      <c r="Z2612" t="str">
        <f>IF(('1 - Cover page'!$B$9-I2612)=0,"0", IF(('1 - Cover page'!$B$9-I2612)= 1,"1", IF(('1 - Cover page'!$B$9-I2612)= 2,"2", IF(('1 - Cover page'!$B$9-I2612)= 3,"3", IF(('1 - Cover page'!$B$9-I2612)= 4,"4", IF(('1 - Cover page'!$B$9-I2612)= 5,"5", IF(('1 - Cover page'!$B$9-I2612)= 6,"6", IF(('1 - Cover page'!$B$9-I2612)= 7,"7", IF(('1 - Cover page'!$B$9-I2612)= 8,"8", IF(('1 - Cover page'!$B$9-I2612)= 9,"9", IF(('1 - Cover page'!$B$9-I2612)= 10,"10", IF(('1 - Cover page'!$B$9-I2612)= 11,"11", IF(('1 - Cover page'!$B$9-I2612)= 12,"12", IF(('1 - Cover page'!$B$9-I2612)= 13,"13", IF(('1 - Cover page'!$B$9-I2612)= 14,"14", IF(('1 - Cover page'!$B$9-I2612)= 15,"15",  ""))))))))))))))))</f>
        <v>0</v>
      </c>
      <c r="AA2612" t="e">
        <f>VLOOKUP(E2612,'Age group'!$A$2:$B$7,2,TRUE)</f>
        <v>#N/A</v>
      </c>
    </row>
    <row r="2613" spans="1:27" ht="12.75" x14ac:dyDescent="0.2">
      <c r="A2613" s="30">
        <v>2610</v>
      </c>
      <c r="B2613" s="31"/>
      <c r="C2613" s="31"/>
      <c r="D2613" s="32"/>
      <c r="E2613" s="104"/>
      <c r="F2613" s="31"/>
      <c r="G2613" s="31"/>
      <c r="H2613" s="33"/>
      <c r="I2613" s="16"/>
      <c r="J2613" s="34"/>
      <c r="K2613" s="34"/>
      <c r="L2613" s="35"/>
      <c r="M2613" s="36"/>
      <c r="N2613" s="37"/>
      <c r="O2613" s="37"/>
      <c r="P2613" s="37"/>
      <c r="Q2613" s="38"/>
      <c r="R2613" s="38"/>
      <c r="S2613" s="37"/>
      <c r="T2613" s="39"/>
      <c r="U2613" s="39"/>
      <c r="V2613" s="40"/>
      <c r="X2613" t="str">
        <f>IF(('1 - Cover page'!$B$9-M2613)&lt;6,"&lt;=5 Days","&gt;5 Days")</f>
        <v>&lt;=5 Days</v>
      </c>
      <c r="Y2613" t="str">
        <f>IF(('1 - Cover page'!$B$9-M2613)=0,"0", IF(('1 - Cover page'!$B$9-M2613)= 1,"1", IF(('1 - Cover page'!$B$9-M2613)= 2,"2", IF(('1 - Cover page'!$B$9-M2613)= 3,"3", IF(('1 - Cover page'!$B$9-M2613)= 4,"4", IF(('1 - Cover page'!$B$9-M2613)= 5,"5", IF(('1 - Cover page'!$B$9-M2613)= 6,"6", IF(('1 - Cover page'!$B$9-M2613)= 7,"7", IF(('1 - Cover page'!$B$9-M2613)= 8,"8", IF(('1 - Cover page'!$B$9-M2613)= 9,"9", IF(('1 - Cover page'!$B$9-M2613)= 10,"10", IF(('1 - Cover page'!$B$9-M2613)= 11,"11", IF(('1 - Cover page'!$B$9-M2613)= 12,"12", IF(('1 - Cover page'!$B$9-M2613)= 13,"13", IF(('1 - Cover page'!$B$9-M2613)= 14,"14", IF(('1 - Cover page'!$B$9-M2613)= 15,"15",  ""))))))))))))))))</f>
        <v>0</v>
      </c>
      <c r="Z2613" t="str">
        <f>IF(('1 - Cover page'!$B$9-I2613)=0,"0", IF(('1 - Cover page'!$B$9-I2613)= 1,"1", IF(('1 - Cover page'!$B$9-I2613)= 2,"2", IF(('1 - Cover page'!$B$9-I2613)= 3,"3", IF(('1 - Cover page'!$B$9-I2613)= 4,"4", IF(('1 - Cover page'!$B$9-I2613)= 5,"5", IF(('1 - Cover page'!$B$9-I2613)= 6,"6", IF(('1 - Cover page'!$B$9-I2613)= 7,"7", IF(('1 - Cover page'!$B$9-I2613)= 8,"8", IF(('1 - Cover page'!$B$9-I2613)= 9,"9", IF(('1 - Cover page'!$B$9-I2613)= 10,"10", IF(('1 - Cover page'!$B$9-I2613)= 11,"11", IF(('1 - Cover page'!$B$9-I2613)= 12,"12", IF(('1 - Cover page'!$B$9-I2613)= 13,"13", IF(('1 - Cover page'!$B$9-I2613)= 14,"14", IF(('1 - Cover page'!$B$9-I2613)= 15,"15",  ""))))))))))))))))</f>
        <v>0</v>
      </c>
      <c r="AA2613" t="e">
        <f>VLOOKUP(E2613,'Age group'!$A$2:$B$7,2,TRUE)</f>
        <v>#N/A</v>
      </c>
    </row>
    <row r="2614" spans="1:27" ht="12.75" x14ac:dyDescent="0.2">
      <c r="A2614" s="30">
        <v>2611</v>
      </c>
      <c r="B2614" s="31"/>
      <c r="C2614" s="31"/>
      <c r="D2614" s="32"/>
      <c r="E2614" s="104"/>
      <c r="F2614" s="31"/>
      <c r="G2614" s="31"/>
      <c r="H2614" s="33"/>
      <c r="I2614" s="16"/>
      <c r="J2614" s="34"/>
      <c r="K2614" s="34"/>
      <c r="L2614" s="35"/>
      <c r="M2614" s="36"/>
      <c r="N2614" s="37"/>
      <c r="O2614" s="37"/>
      <c r="P2614" s="37"/>
      <c r="Q2614" s="38"/>
      <c r="R2614" s="38"/>
      <c r="S2614" s="37"/>
      <c r="T2614" s="39"/>
      <c r="U2614" s="39"/>
      <c r="V2614" s="40"/>
      <c r="X2614" t="str">
        <f>IF(('1 - Cover page'!$B$9-M2614)&lt;6,"&lt;=5 Days","&gt;5 Days")</f>
        <v>&lt;=5 Days</v>
      </c>
      <c r="Y2614" t="str">
        <f>IF(('1 - Cover page'!$B$9-M2614)=0,"0", IF(('1 - Cover page'!$B$9-M2614)= 1,"1", IF(('1 - Cover page'!$B$9-M2614)= 2,"2", IF(('1 - Cover page'!$B$9-M2614)= 3,"3", IF(('1 - Cover page'!$B$9-M2614)= 4,"4", IF(('1 - Cover page'!$B$9-M2614)= 5,"5", IF(('1 - Cover page'!$B$9-M2614)= 6,"6", IF(('1 - Cover page'!$B$9-M2614)= 7,"7", IF(('1 - Cover page'!$B$9-M2614)= 8,"8", IF(('1 - Cover page'!$B$9-M2614)= 9,"9", IF(('1 - Cover page'!$B$9-M2614)= 10,"10", IF(('1 - Cover page'!$B$9-M2614)= 11,"11", IF(('1 - Cover page'!$B$9-M2614)= 12,"12", IF(('1 - Cover page'!$B$9-M2614)= 13,"13", IF(('1 - Cover page'!$B$9-M2614)= 14,"14", IF(('1 - Cover page'!$B$9-M2614)= 15,"15",  ""))))))))))))))))</f>
        <v>0</v>
      </c>
      <c r="Z2614" t="str">
        <f>IF(('1 - Cover page'!$B$9-I2614)=0,"0", IF(('1 - Cover page'!$B$9-I2614)= 1,"1", IF(('1 - Cover page'!$B$9-I2614)= 2,"2", IF(('1 - Cover page'!$B$9-I2614)= 3,"3", IF(('1 - Cover page'!$B$9-I2614)= 4,"4", IF(('1 - Cover page'!$B$9-I2614)= 5,"5", IF(('1 - Cover page'!$B$9-I2614)= 6,"6", IF(('1 - Cover page'!$B$9-I2614)= 7,"7", IF(('1 - Cover page'!$B$9-I2614)= 8,"8", IF(('1 - Cover page'!$B$9-I2614)= 9,"9", IF(('1 - Cover page'!$B$9-I2614)= 10,"10", IF(('1 - Cover page'!$B$9-I2614)= 11,"11", IF(('1 - Cover page'!$B$9-I2614)= 12,"12", IF(('1 - Cover page'!$B$9-I2614)= 13,"13", IF(('1 - Cover page'!$B$9-I2614)= 14,"14", IF(('1 - Cover page'!$B$9-I2614)= 15,"15",  ""))))))))))))))))</f>
        <v>0</v>
      </c>
      <c r="AA2614" t="e">
        <f>VLOOKUP(E2614,'Age group'!$A$2:$B$7,2,TRUE)</f>
        <v>#N/A</v>
      </c>
    </row>
    <row r="2615" spans="1:27" ht="12.75" x14ac:dyDescent="0.2">
      <c r="A2615" s="30">
        <v>2612</v>
      </c>
      <c r="B2615" s="31"/>
      <c r="C2615" s="31"/>
      <c r="D2615" s="32"/>
      <c r="E2615" s="104"/>
      <c r="F2615" s="31"/>
      <c r="G2615" s="31"/>
      <c r="H2615" s="33"/>
      <c r="I2615" s="16"/>
      <c r="J2615" s="34"/>
      <c r="K2615" s="34"/>
      <c r="L2615" s="35"/>
      <c r="M2615" s="36"/>
      <c r="N2615" s="37"/>
      <c r="O2615" s="37"/>
      <c r="P2615" s="37"/>
      <c r="Q2615" s="38"/>
      <c r="R2615" s="38"/>
      <c r="S2615" s="37"/>
      <c r="T2615" s="39"/>
      <c r="U2615" s="39"/>
      <c r="V2615" s="40"/>
      <c r="X2615" t="str">
        <f>IF(('1 - Cover page'!$B$9-M2615)&lt;6,"&lt;=5 Days","&gt;5 Days")</f>
        <v>&lt;=5 Days</v>
      </c>
      <c r="Y2615" t="str">
        <f>IF(('1 - Cover page'!$B$9-M2615)=0,"0", IF(('1 - Cover page'!$B$9-M2615)= 1,"1", IF(('1 - Cover page'!$B$9-M2615)= 2,"2", IF(('1 - Cover page'!$B$9-M2615)= 3,"3", IF(('1 - Cover page'!$B$9-M2615)= 4,"4", IF(('1 - Cover page'!$B$9-M2615)= 5,"5", IF(('1 - Cover page'!$B$9-M2615)= 6,"6", IF(('1 - Cover page'!$B$9-M2615)= 7,"7", IF(('1 - Cover page'!$B$9-M2615)= 8,"8", IF(('1 - Cover page'!$B$9-M2615)= 9,"9", IF(('1 - Cover page'!$B$9-M2615)= 10,"10", IF(('1 - Cover page'!$B$9-M2615)= 11,"11", IF(('1 - Cover page'!$B$9-M2615)= 12,"12", IF(('1 - Cover page'!$B$9-M2615)= 13,"13", IF(('1 - Cover page'!$B$9-M2615)= 14,"14", IF(('1 - Cover page'!$B$9-M2615)= 15,"15",  ""))))))))))))))))</f>
        <v>0</v>
      </c>
      <c r="Z2615" t="str">
        <f>IF(('1 - Cover page'!$B$9-I2615)=0,"0", IF(('1 - Cover page'!$B$9-I2615)= 1,"1", IF(('1 - Cover page'!$B$9-I2615)= 2,"2", IF(('1 - Cover page'!$B$9-I2615)= 3,"3", IF(('1 - Cover page'!$B$9-I2615)= 4,"4", IF(('1 - Cover page'!$B$9-I2615)= 5,"5", IF(('1 - Cover page'!$B$9-I2615)= 6,"6", IF(('1 - Cover page'!$B$9-I2615)= 7,"7", IF(('1 - Cover page'!$B$9-I2615)= 8,"8", IF(('1 - Cover page'!$B$9-I2615)= 9,"9", IF(('1 - Cover page'!$B$9-I2615)= 10,"10", IF(('1 - Cover page'!$B$9-I2615)= 11,"11", IF(('1 - Cover page'!$B$9-I2615)= 12,"12", IF(('1 - Cover page'!$B$9-I2615)= 13,"13", IF(('1 - Cover page'!$B$9-I2615)= 14,"14", IF(('1 - Cover page'!$B$9-I2615)= 15,"15",  ""))))))))))))))))</f>
        <v>0</v>
      </c>
      <c r="AA2615" t="e">
        <f>VLOOKUP(E2615,'Age group'!$A$2:$B$7,2,TRUE)</f>
        <v>#N/A</v>
      </c>
    </row>
    <row r="2616" spans="1:27" ht="12.75" x14ac:dyDescent="0.2">
      <c r="A2616" s="30">
        <v>2613</v>
      </c>
      <c r="B2616" s="31"/>
      <c r="C2616" s="31"/>
      <c r="D2616" s="32"/>
      <c r="E2616" s="104"/>
      <c r="F2616" s="31"/>
      <c r="G2616" s="31"/>
      <c r="H2616" s="33"/>
      <c r="I2616" s="16"/>
      <c r="J2616" s="34"/>
      <c r="K2616" s="34"/>
      <c r="L2616" s="35"/>
      <c r="M2616" s="36"/>
      <c r="N2616" s="37"/>
      <c r="O2616" s="37"/>
      <c r="P2616" s="37"/>
      <c r="Q2616" s="38"/>
      <c r="R2616" s="38"/>
      <c r="S2616" s="37"/>
      <c r="T2616" s="39"/>
      <c r="U2616" s="39"/>
      <c r="V2616" s="40"/>
      <c r="X2616" t="str">
        <f>IF(('1 - Cover page'!$B$9-M2616)&lt;6,"&lt;=5 Days","&gt;5 Days")</f>
        <v>&lt;=5 Days</v>
      </c>
      <c r="Y2616" t="str">
        <f>IF(('1 - Cover page'!$B$9-M2616)=0,"0", IF(('1 - Cover page'!$B$9-M2616)= 1,"1", IF(('1 - Cover page'!$B$9-M2616)= 2,"2", IF(('1 - Cover page'!$B$9-M2616)= 3,"3", IF(('1 - Cover page'!$B$9-M2616)= 4,"4", IF(('1 - Cover page'!$B$9-M2616)= 5,"5", IF(('1 - Cover page'!$B$9-M2616)= 6,"6", IF(('1 - Cover page'!$B$9-M2616)= 7,"7", IF(('1 - Cover page'!$B$9-M2616)= 8,"8", IF(('1 - Cover page'!$B$9-M2616)= 9,"9", IF(('1 - Cover page'!$B$9-M2616)= 10,"10", IF(('1 - Cover page'!$B$9-M2616)= 11,"11", IF(('1 - Cover page'!$B$9-M2616)= 12,"12", IF(('1 - Cover page'!$B$9-M2616)= 13,"13", IF(('1 - Cover page'!$B$9-M2616)= 14,"14", IF(('1 - Cover page'!$B$9-M2616)= 15,"15",  ""))))))))))))))))</f>
        <v>0</v>
      </c>
      <c r="Z2616" t="str">
        <f>IF(('1 - Cover page'!$B$9-I2616)=0,"0", IF(('1 - Cover page'!$B$9-I2616)= 1,"1", IF(('1 - Cover page'!$B$9-I2616)= 2,"2", IF(('1 - Cover page'!$B$9-I2616)= 3,"3", IF(('1 - Cover page'!$B$9-I2616)= 4,"4", IF(('1 - Cover page'!$B$9-I2616)= 5,"5", IF(('1 - Cover page'!$B$9-I2616)= 6,"6", IF(('1 - Cover page'!$B$9-I2616)= 7,"7", IF(('1 - Cover page'!$B$9-I2616)= 8,"8", IF(('1 - Cover page'!$B$9-I2616)= 9,"9", IF(('1 - Cover page'!$B$9-I2616)= 10,"10", IF(('1 - Cover page'!$B$9-I2616)= 11,"11", IF(('1 - Cover page'!$B$9-I2616)= 12,"12", IF(('1 - Cover page'!$B$9-I2616)= 13,"13", IF(('1 - Cover page'!$B$9-I2616)= 14,"14", IF(('1 - Cover page'!$B$9-I2616)= 15,"15",  ""))))))))))))))))</f>
        <v>0</v>
      </c>
      <c r="AA2616" t="e">
        <f>VLOOKUP(E2616,'Age group'!$A$2:$B$7,2,TRUE)</f>
        <v>#N/A</v>
      </c>
    </row>
    <row r="2617" spans="1:27" ht="12.75" x14ac:dyDescent="0.2">
      <c r="A2617" s="30">
        <v>2614</v>
      </c>
      <c r="B2617" s="31"/>
      <c r="C2617" s="31"/>
      <c r="D2617" s="32"/>
      <c r="E2617" s="104"/>
      <c r="F2617" s="31"/>
      <c r="G2617" s="31"/>
      <c r="H2617" s="33"/>
      <c r="I2617" s="16"/>
      <c r="J2617" s="34"/>
      <c r="K2617" s="34"/>
      <c r="L2617" s="35"/>
      <c r="M2617" s="36"/>
      <c r="N2617" s="37"/>
      <c r="O2617" s="37"/>
      <c r="P2617" s="37"/>
      <c r="Q2617" s="38"/>
      <c r="R2617" s="38"/>
      <c r="S2617" s="37"/>
      <c r="T2617" s="39"/>
      <c r="U2617" s="39"/>
      <c r="V2617" s="40"/>
      <c r="X2617" t="str">
        <f>IF(('1 - Cover page'!$B$9-M2617)&lt;6,"&lt;=5 Days","&gt;5 Days")</f>
        <v>&lt;=5 Days</v>
      </c>
      <c r="Y2617" t="str">
        <f>IF(('1 - Cover page'!$B$9-M2617)=0,"0", IF(('1 - Cover page'!$B$9-M2617)= 1,"1", IF(('1 - Cover page'!$B$9-M2617)= 2,"2", IF(('1 - Cover page'!$B$9-M2617)= 3,"3", IF(('1 - Cover page'!$B$9-M2617)= 4,"4", IF(('1 - Cover page'!$B$9-M2617)= 5,"5", IF(('1 - Cover page'!$B$9-M2617)= 6,"6", IF(('1 - Cover page'!$B$9-M2617)= 7,"7", IF(('1 - Cover page'!$B$9-M2617)= 8,"8", IF(('1 - Cover page'!$B$9-M2617)= 9,"9", IF(('1 - Cover page'!$B$9-M2617)= 10,"10", IF(('1 - Cover page'!$B$9-M2617)= 11,"11", IF(('1 - Cover page'!$B$9-M2617)= 12,"12", IF(('1 - Cover page'!$B$9-M2617)= 13,"13", IF(('1 - Cover page'!$B$9-M2617)= 14,"14", IF(('1 - Cover page'!$B$9-M2617)= 15,"15",  ""))))))))))))))))</f>
        <v>0</v>
      </c>
      <c r="Z2617" t="str">
        <f>IF(('1 - Cover page'!$B$9-I2617)=0,"0", IF(('1 - Cover page'!$B$9-I2617)= 1,"1", IF(('1 - Cover page'!$B$9-I2617)= 2,"2", IF(('1 - Cover page'!$B$9-I2617)= 3,"3", IF(('1 - Cover page'!$B$9-I2617)= 4,"4", IF(('1 - Cover page'!$B$9-I2617)= 5,"5", IF(('1 - Cover page'!$B$9-I2617)= 6,"6", IF(('1 - Cover page'!$B$9-I2617)= 7,"7", IF(('1 - Cover page'!$B$9-I2617)= 8,"8", IF(('1 - Cover page'!$B$9-I2617)= 9,"9", IF(('1 - Cover page'!$B$9-I2617)= 10,"10", IF(('1 - Cover page'!$B$9-I2617)= 11,"11", IF(('1 - Cover page'!$B$9-I2617)= 12,"12", IF(('1 - Cover page'!$B$9-I2617)= 13,"13", IF(('1 - Cover page'!$B$9-I2617)= 14,"14", IF(('1 - Cover page'!$B$9-I2617)= 15,"15",  ""))))))))))))))))</f>
        <v>0</v>
      </c>
      <c r="AA2617" t="e">
        <f>VLOOKUP(E2617,'Age group'!$A$2:$B$7,2,TRUE)</f>
        <v>#N/A</v>
      </c>
    </row>
    <row r="2618" spans="1:27" ht="12.75" x14ac:dyDescent="0.2">
      <c r="A2618" s="30">
        <v>2615</v>
      </c>
      <c r="B2618" s="31"/>
      <c r="C2618" s="31"/>
      <c r="D2618" s="32"/>
      <c r="E2618" s="104"/>
      <c r="F2618" s="31"/>
      <c r="G2618" s="31"/>
      <c r="H2618" s="33"/>
      <c r="I2618" s="16"/>
      <c r="J2618" s="34"/>
      <c r="K2618" s="34"/>
      <c r="L2618" s="35"/>
      <c r="M2618" s="36"/>
      <c r="N2618" s="37"/>
      <c r="O2618" s="37"/>
      <c r="P2618" s="37"/>
      <c r="Q2618" s="38"/>
      <c r="R2618" s="38"/>
      <c r="S2618" s="37"/>
      <c r="T2618" s="39"/>
      <c r="U2618" s="39"/>
      <c r="V2618" s="40"/>
      <c r="X2618" t="str">
        <f>IF(('1 - Cover page'!$B$9-M2618)&lt;6,"&lt;=5 Days","&gt;5 Days")</f>
        <v>&lt;=5 Days</v>
      </c>
      <c r="Y2618" t="str">
        <f>IF(('1 - Cover page'!$B$9-M2618)=0,"0", IF(('1 - Cover page'!$B$9-M2618)= 1,"1", IF(('1 - Cover page'!$B$9-M2618)= 2,"2", IF(('1 - Cover page'!$B$9-M2618)= 3,"3", IF(('1 - Cover page'!$B$9-M2618)= 4,"4", IF(('1 - Cover page'!$B$9-M2618)= 5,"5", IF(('1 - Cover page'!$B$9-M2618)= 6,"6", IF(('1 - Cover page'!$B$9-M2618)= 7,"7", IF(('1 - Cover page'!$B$9-M2618)= 8,"8", IF(('1 - Cover page'!$B$9-M2618)= 9,"9", IF(('1 - Cover page'!$B$9-M2618)= 10,"10", IF(('1 - Cover page'!$B$9-M2618)= 11,"11", IF(('1 - Cover page'!$B$9-M2618)= 12,"12", IF(('1 - Cover page'!$B$9-M2618)= 13,"13", IF(('1 - Cover page'!$B$9-M2618)= 14,"14", IF(('1 - Cover page'!$B$9-M2618)= 15,"15",  ""))))))))))))))))</f>
        <v>0</v>
      </c>
      <c r="Z2618" t="str">
        <f>IF(('1 - Cover page'!$B$9-I2618)=0,"0", IF(('1 - Cover page'!$B$9-I2618)= 1,"1", IF(('1 - Cover page'!$B$9-I2618)= 2,"2", IF(('1 - Cover page'!$B$9-I2618)= 3,"3", IF(('1 - Cover page'!$B$9-I2618)= 4,"4", IF(('1 - Cover page'!$B$9-I2618)= 5,"5", IF(('1 - Cover page'!$B$9-I2618)= 6,"6", IF(('1 - Cover page'!$B$9-I2618)= 7,"7", IF(('1 - Cover page'!$B$9-I2618)= 8,"8", IF(('1 - Cover page'!$B$9-I2618)= 9,"9", IF(('1 - Cover page'!$B$9-I2618)= 10,"10", IF(('1 - Cover page'!$B$9-I2618)= 11,"11", IF(('1 - Cover page'!$B$9-I2618)= 12,"12", IF(('1 - Cover page'!$B$9-I2618)= 13,"13", IF(('1 - Cover page'!$B$9-I2618)= 14,"14", IF(('1 - Cover page'!$B$9-I2618)= 15,"15",  ""))))))))))))))))</f>
        <v>0</v>
      </c>
      <c r="AA2618" t="e">
        <f>VLOOKUP(E2618,'Age group'!$A$2:$B$7,2,TRUE)</f>
        <v>#N/A</v>
      </c>
    </row>
    <row r="2619" spans="1:27" ht="12.75" x14ac:dyDescent="0.2">
      <c r="A2619" s="30">
        <v>2616</v>
      </c>
      <c r="B2619" s="31"/>
      <c r="C2619" s="31"/>
      <c r="D2619" s="32"/>
      <c r="E2619" s="104"/>
      <c r="F2619" s="31"/>
      <c r="G2619" s="31"/>
      <c r="H2619" s="33"/>
      <c r="I2619" s="16"/>
      <c r="J2619" s="34"/>
      <c r="K2619" s="34"/>
      <c r="L2619" s="35"/>
      <c r="M2619" s="36"/>
      <c r="N2619" s="37"/>
      <c r="O2619" s="37"/>
      <c r="P2619" s="37"/>
      <c r="Q2619" s="38"/>
      <c r="R2619" s="38"/>
      <c r="S2619" s="37"/>
      <c r="T2619" s="39"/>
      <c r="U2619" s="39"/>
      <c r="V2619" s="40"/>
      <c r="X2619" t="str">
        <f>IF(('1 - Cover page'!$B$9-M2619)&lt;6,"&lt;=5 Days","&gt;5 Days")</f>
        <v>&lt;=5 Days</v>
      </c>
      <c r="Y2619" t="str">
        <f>IF(('1 - Cover page'!$B$9-M2619)=0,"0", IF(('1 - Cover page'!$B$9-M2619)= 1,"1", IF(('1 - Cover page'!$B$9-M2619)= 2,"2", IF(('1 - Cover page'!$B$9-M2619)= 3,"3", IF(('1 - Cover page'!$B$9-M2619)= 4,"4", IF(('1 - Cover page'!$B$9-M2619)= 5,"5", IF(('1 - Cover page'!$B$9-M2619)= 6,"6", IF(('1 - Cover page'!$B$9-M2619)= 7,"7", IF(('1 - Cover page'!$B$9-M2619)= 8,"8", IF(('1 - Cover page'!$B$9-M2619)= 9,"9", IF(('1 - Cover page'!$B$9-M2619)= 10,"10", IF(('1 - Cover page'!$B$9-M2619)= 11,"11", IF(('1 - Cover page'!$B$9-M2619)= 12,"12", IF(('1 - Cover page'!$B$9-M2619)= 13,"13", IF(('1 - Cover page'!$B$9-M2619)= 14,"14", IF(('1 - Cover page'!$B$9-M2619)= 15,"15",  ""))))))))))))))))</f>
        <v>0</v>
      </c>
      <c r="Z2619" t="str">
        <f>IF(('1 - Cover page'!$B$9-I2619)=0,"0", IF(('1 - Cover page'!$B$9-I2619)= 1,"1", IF(('1 - Cover page'!$B$9-I2619)= 2,"2", IF(('1 - Cover page'!$B$9-I2619)= 3,"3", IF(('1 - Cover page'!$B$9-I2619)= 4,"4", IF(('1 - Cover page'!$B$9-I2619)= 5,"5", IF(('1 - Cover page'!$B$9-I2619)= 6,"6", IF(('1 - Cover page'!$B$9-I2619)= 7,"7", IF(('1 - Cover page'!$B$9-I2619)= 8,"8", IF(('1 - Cover page'!$B$9-I2619)= 9,"9", IF(('1 - Cover page'!$B$9-I2619)= 10,"10", IF(('1 - Cover page'!$B$9-I2619)= 11,"11", IF(('1 - Cover page'!$B$9-I2619)= 12,"12", IF(('1 - Cover page'!$B$9-I2619)= 13,"13", IF(('1 - Cover page'!$B$9-I2619)= 14,"14", IF(('1 - Cover page'!$B$9-I2619)= 15,"15",  ""))))))))))))))))</f>
        <v>0</v>
      </c>
      <c r="AA2619" t="e">
        <f>VLOOKUP(E2619,'Age group'!$A$2:$B$7,2,TRUE)</f>
        <v>#N/A</v>
      </c>
    </row>
    <row r="2620" spans="1:27" ht="12.75" x14ac:dyDescent="0.2">
      <c r="A2620" s="30">
        <v>2617</v>
      </c>
      <c r="B2620" s="31"/>
      <c r="C2620" s="31"/>
      <c r="D2620" s="32"/>
      <c r="E2620" s="104"/>
      <c r="F2620" s="31"/>
      <c r="G2620" s="31"/>
      <c r="H2620" s="33"/>
      <c r="I2620" s="16"/>
      <c r="J2620" s="34"/>
      <c r="K2620" s="34"/>
      <c r="L2620" s="35"/>
      <c r="M2620" s="36"/>
      <c r="N2620" s="37"/>
      <c r="O2620" s="37"/>
      <c r="P2620" s="37"/>
      <c r="Q2620" s="38"/>
      <c r="R2620" s="38"/>
      <c r="S2620" s="37"/>
      <c r="T2620" s="39"/>
      <c r="U2620" s="39"/>
      <c r="V2620" s="40"/>
      <c r="X2620" t="str">
        <f>IF(('1 - Cover page'!$B$9-M2620)&lt;6,"&lt;=5 Days","&gt;5 Days")</f>
        <v>&lt;=5 Days</v>
      </c>
      <c r="Y2620" t="str">
        <f>IF(('1 - Cover page'!$B$9-M2620)=0,"0", IF(('1 - Cover page'!$B$9-M2620)= 1,"1", IF(('1 - Cover page'!$B$9-M2620)= 2,"2", IF(('1 - Cover page'!$B$9-M2620)= 3,"3", IF(('1 - Cover page'!$B$9-M2620)= 4,"4", IF(('1 - Cover page'!$B$9-M2620)= 5,"5", IF(('1 - Cover page'!$B$9-M2620)= 6,"6", IF(('1 - Cover page'!$B$9-M2620)= 7,"7", IF(('1 - Cover page'!$B$9-M2620)= 8,"8", IF(('1 - Cover page'!$B$9-M2620)= 9,"9", IF(('1 - Cover page'!$B$9-M2620)= 10,"10", IF(('1 - Cover page'!$B$9-M2620)= 11,"11", IF(('1 - Cover page'!$B$9-M2620)= 12,"12", IF(('1 - Cover page'!$B$9-M2620)= 13,"13", IF(('1 - Cover page'!$B$9-M2620)= 14,"14", IF(('1 - Cover page'!$B$9-M2620)= 15,"15",  ""))))))))))))))))</f>
        <v>0</v>
      </c>
      <c r="Z2620" t="str">
        <f>IF(('1 - Cover page'!$B$9-I2620)=0,"0", IF(('1 - Cover page'!$B$9-I2620)= 1,"1", IF(('1 - Cover page'!$B$9-I2620)= 2,"2", IF(('1 - Cover page'!$B$9-I2620)= 3,"3", IF(('1 - Cover page'!$B$9-I2620)= 4,"4", IF(('1 - Cover page'!$B$9-I2620)= 5,"5", IF(('1 - Cover page'!$B$9-I2620)= 6,"6", IF(('1 - Cover page'!$B$9-I2620)= 7,"7", IF(('1 - Cover page'!$B$9-I2620)= 8,"8", IF(('1 - Cover page'!$B$9-I2620)= 9,"9", IF(('1 - Cover page'!$B$9-I2620)= 10,"10", IF(('1 - Cover page'!$B$9-I2620)= 11,"11", IF(('1 - Cover page'!$B$9-I2620)= 12,"12", IF(('1 - Cover page'!$B$9-I2620)= 13,"13", IF(('1 - Cover page'!$B$9-I2620)= 14,"14", IF(('1 - Cover page'!$B$9-I2620)= 15,"15",  ""))))))))))))))))</f>
        <v>0</v>
      </c>
      <c r="AA2620" t="e">
        <f>VLOOKUP(E2620,'Age group'!$A$2:$B$7,2,TRUE)</f>
        <v>#N/A</v>
      </c>
    </row>
    <row r="2621" spans="1:27" ht="12.75" x14ac:dyDescent="0.2">
      <c r="A2621" s="30">
        <v>2618</v>
      </c>
      <c r="B2621" s="31"/>
      <c r="C2621" s="31"/>
      <c r="D2621" s="32"/>
      <c r="E2621" s="104"/>
      <c r="F2621" s="31"/>
      <c r="G2621" s="31"/>
      <c r="H2621" s="33"/>
      <c r="I2621" s="16"/>
      <c r="J2621" s="34"/>
      <c r="K2621" s="34"/>
      <c r="L2621" s="35"/>
      <c r="M2621" s="36"/>
      <c r="N2621" s="37"/>
      <c r="O2621" s="37"/>
      <c r="P2621" s="37"/>
      <c r="Q2621" s="38"/>
      <c r="R2621" s="38"/>
      <c r="S2621" s="37"/>
      <c r="T2621" s="39"/>
      <c r="U2621" s="39"/>
      <c r="V2621" s="40"/>
      <c r="X2621" t="str">
        <f>IF(('1 - Cover page'!$B$9-M2621)&lt;6,"&lt;=5 Days","&gt;5 Days")</f>
        <v>&lt;=5 Days</v>
      </c>
      <c r="Y2621" t="str">
        <f>IF(('1 - Cover page'!$B$9-M2621)=0,"0", IF(('1 - Cover page'!$B$9-M2621)= 1,"1", IF(('1 - Cover page'!$B$9-M2621)= 2,"2", IF(('1 - Cover page'!$B$9-M2621)= 3,"3", IF(('1 - Cover page'!$B$9-M2621)= 4,"4", IF(('1 - Cover page'!$B$9-M2621)= 5,"5", IF(('1 - Cover page'!$B$9-M2621)= 6,"6", IF(('1 - Cover page'!$B$9-M2621)= 7,"7", IF(('1 - Cover page'!$B$9-M2621)= 8,"8", IF(('1 - Cover page'!$B$9-M2621)= 9,"9", IF(('1 - Cover page'!$B$9-M2621)= 10,"10", IF(('1 - Cover page'!$B$9-M2621)= 11,"11", IF(('1 - Cover page'!$B$9-M2621)= 12,"12", IF(('1 - Cover page'!$B$9-M2621)= 13,"13", IF(('1 - Cover page'!$B$9-M2621)= 14,"14", IF(('1 - Cover page'!$B$9-M2621)= 15,"15",  ""))))))))))))))))</f>
        <v>0</v>
      </c>
      <c r="Z2621" t="str">
        <f>IF(('1 - Cover page'!$B$9-I2621)=0,"0", IF(('1 - Cover page'!$B$9-I2621)= 1,"1", IF(('1 - Cover page'!$B$9-I2621)= 2,"2", IF(('1 - Cover page'!$B$9-I2621)= 3,"3", IF(('1 - Cover page'!$B$9-I2621)= 4,"4", IF(('1 - Cover page'!$B$9-I2621)= 5,"5", IF(('1 - Cover page'!$B$9-I2621)= 6,"6", IF(('1 - Cover page'!$B$9-I2621)= 7,"7", IF(('1 - Cover page'!$B$9-I2621)= 8,"8", IF(('1 - Cover page'!$B$9-I2621)= 9,"9", IF(('1 - Cover page'!$B$9-I2621)= 10,"10", IF(('1 - Cover page'!$B$9-I2621)= 11,"11", IF(('1 - Cover page'!$B$9-I2621)= 12,"12", IF(('1 - Cover page'!$B$9-I2621)= 13,"13", IF(('1 - Cover page'!$B$9-I2621)= 14,"14", IF(('1 - Cover page'!$B$9-I2621)= 15,"15",  ""))))))))))))))))</f>
        <v>0</v>
      </c>
      <c r="AA2621" t="e">
        <f>VLOOKUP(E2621,'Age group'!$A$2:$B$7,2,TRUE)</f>
        <v>#N/A</v>
      </c>
    </row>
    <row r="2622" spans="1:27" ht="12.75" x14ac:dyDescent="0.2">
      <c r="A2622" s="30">
        <v>2619</v>
      </c>
      <c r="B2622" s="31"/>
      <c r="C2622" s="31"/>
      <c r="D2622" s="32"/>
      <c r="E2622" s="104"/>
      <c r="F2622" s="31"/>
      <c r="G2622" s="31"/>
      <c r="H2622" s="33"/>
      <c r="I2622" s="16"/>
      <c r="J2622" s="34"/>
      <c r="K2622" s="34"/>
      <c r="L2622" s="35"/>
      <c r="M2622" s="36"/>
      <c r="N2622" s="37"/>
      <c r="O2622" s="37"/>
      <c r="P2622" s="37"/>
      <c r="Q2622" s="38"/>
      <c r="R2622" s="38"/>
      <c r="S2622" s="37"/>
      <c r="T2622" s="39"/>
      <c r="U2622" s="39"/>
      <c r="V2622" s="40"/>
      <c r="X2622" t="str">
        <f>IF(('1 - Cover page'!$B$9-M2622)&lt;6,"&lt;=5 Days","&gt;5 Days")</f>
        <v>&lt;=5 Days</v>
      </c>
      <c r="Y2622" t="str">
        <f>IF(('1 - Cover page'!$B$9-M2622)=0,"0", IF(('1 - Cover page'!$B$9-M2622)= 1,"1", IF(('1 - Cover page'!$B$9-M2622)= 2,"2", IF(('1 - Cover page'!$B$9-M2622)= 3,"3", IF(('1 - Cover page'!$B$9-M2622)= 4,"4", IF(('1 - Cover page'!$B$9-M2622)= 5,"5", IF(('1 - Cover page'!$B$9-M2622)= 6,"6", IF(('1 - Cover page'!$B$9-M2622)= 7,"7", IF(('1 - Cover page'!$B$9-M2622)= 8,"8", IF(('1 - Cover page'!$B$9-M2622)= 9,"9", IF(('1 - Cover page'!$B$9-M2622)= 10,"10", IF(('1 - Cover page'!$B$9-M2622)= 11,"11", IF(('1 - Cover page'!$B$9-M2622)= 12,"12", IF(('1 - Cover page'!$B$9-M2622)= 13,"13", IF(('1 - Cover page'!$B$9-M2622)= 14,"14", IF(('1 - Cover page'!$B$9-M2622)= 15,"15",  ""))))))))))))))))</f>
        <v>0</v>
      </c>
      <c r="Z2622" t="str">
        <f>IF(('1 - Cover page'!$B$9-I2622)=0,"0", IF(('1 - Cover page'!$B$9-I2622)= 1,"1", IF(('1 - Cover page'!$B$9-I2622)= 2,"2", IF(('1 - Cover page'!$B$9-I2622)= 3,"3", IF(('1 - Cover page'!$B$9-I2622)= 4,"4", IF(('1 - Cover page'!$B$9-I2622)= 5,"5", IF(('1 - Cover page'!$B$9-I2622)= 6,"6", IF(('1 - Cover page'!$B$9-I2622)= 7,"7", IF(('1 - Cover page'!$B$9-I2622)= 8,"8", IF(('1 - Cover page'!$B$9-I2622)= 9,"9", IF(('1 - Cover page'!$B$9-I2622)= 10,"10", IF(('1 - Cover page'!$B$9-I2622)= 11,"11", IF(('1 - Cover page'!$B$9-I2622)= 12,"12", IF(('1 - Cover page'!$B$9-I2622)= 13,"13", IF(('1 - Cover page'!$B$9-I2622)= 14,"14", IF(('1 - Cover page'!$B$9-I2622)= 15,"15",  ""))))))))))))))))</f>
        <v>0</v>
      </c>
      <c r="AA2622" t="e">
        <f>VLOOKUP(E2622,'Age group'!$A$2:$B$7,2,TRUE)</f>
        <v>#N/A</v>
      </c>
    </row>
    <row r="2623" spans="1:27" ht="12.75" x14ac:dyDescent="0.2">
      <c r="A2623" s="30">
        <v>2620</v>
      </c>
      <c r="B2623" s="31"/>
      <c r="C2623" s="31"/>
      <c r="D2623" s="32"/>
      <c r="E2623" s="104"/>
      <c r="F2623" s="31"/>
      <c r="G2623" s="31"/>
      <c r="H2623" s="33"/>
      <c r="I2623" s="16"/>
      <c r="J2623" s="34"/>
      <c r="K2623" s="34"/>
      <c r="L2623" s="35"/>
      <c r="M2623" s="36"/>
      <c r="N2623" s="37"/>
      <c r="O2623" s="37"/>
      <c r="P2623" s="37"/>
      <c r="Q2623" s="38"/>
      <c r="R2623" s="38"/>
      <c r="S2623" s="37"/>
      <c r="T2623" s="39"/>
      <c r="U2623" s="39"/>
      <c r="V2623" s="40"/>
      <c r="X2623" t="str">
        <f>IF(('1 - Cover page'!$B$9-M2623)&lt;6,"&lt;=5 Days","&gt;5 Days")</f>
        <v>&lt;=5 Days</v>
      </c>
      <c r="Y2623" t="str">
        <f>IF(('1 - Cover page'!$B$9-M2623)=0,"0", IF(('1 - Cover page'!$B$9-M2623)= 1,"1", IF(('1 - Cover page'!$B$9-M2623)= 2,"2", IF(('1 - Cover page'!$B$9-M2623)= 3,"3", IF(('1 - Cover page'!$B$9-M2623)= 4,"4", IF(('1 - Cover page'!$B$9-M2623)= 5,"5", IF(('1 - Cover page'!$B$9-M2623)= 6,"6", IF(('1 - Cover page'!$B$9-M2623)= 7,"7", IF(('1 - Cover page'!$B$9-M2623)= 8,"8", IF(('1 - Cover page'!$B$9-M2623)= 9,"9", IF(('1 - Cover page'!$B$9-M2623)= 10,"10", IF(('1 - Cover page'!$B$9-M2623)= 11,"11", IF(('1 - Cover page'!$B$9-M2623)= 12,"12", IF(('1 - Cover page'!$B$9-M2623)= 13,"13", IF(('1 - Cover page'!$B$9-M2623)= 14,"14", IF(('1 - Cover page'!$B$9-M2623)= 15,"15",  ""))))))))))))))))</f>
        <v>0</v>
      </c>
      <c r="Z2623" t="str">
        <f>IF(('1 - Cover page'!$B$9-I2623)=0,"0", IF(('1 - Cover page'!$B$9-I2623)= 1,"1", IF(('1 - Cover page'!$B$9-I2623)= 2,"2", IF(('1 - Cover page'!$B$9-I2623)= 3,"3", IF(('1 - Cover page'!$B$9-I2623)= 4,"4", IF(('1 - Cover page'!$B$9-I2623)= 5,"5", IF(('1 - Cover page'!$B$9-I2623)= 6,"6", IF(('1 - Cover page'!$B$9-I2623)= 7,"7", IF(('1 - Cover page'!$B$9-I2623)= 8,"8", IF(('1 - Cover page'!$B$9-I2623)= 9,"9", IF(('1 - Cover page'!$B$9-I2623)= 10,"10", IF(('1 - Cover page'!$B$9-I2623)= 11,"11", IF(('1 - Cover page'!$B$9-I2623)= 12,"12", IF(('1 - Cover page'!$B$9-I2623)= 13,"13", IF(('1 - Cover page'!$B$9-I2623)= 14,"14", IF(('1 - Cover page'!$B$9-I2623)= 15,"15",  ""))))))))))))))))</f>
        <v>0</v>
      </c>
      <c r="AA2623" t="e">
        <f>VLOOKUP(E2623,'Age group'!$A$2:$B$7,2,TRUE)</f>
        <v>#N/A</v>
      </c>
    </row>
    <row r="2624" spans="1:27" ht="12.75" x14ac:dyDescent="0.2">
      <c r="A2624" s="30">
        <v>2621</v>
      </c>
      <c r="B2624" s="31"/>
      <c r="C2624" s="31"/>
      <c r="D2624" s="32"/>
      <c r="E2624" s="104"/>
      <c r="F2624" s="31"/>
      <c r="G2624" s="31"/>
      <c r="H2624" s="33"/>
      <c r="I2624" s="16"/>
      <c r="J2624" s="34"/>
      <c r="K2624" s="34"/>
      <c r="L2624" s="35"/>
      <c r="M2624" s="36"/>
      <c r="N2624" s="37"/>
      <c r="O2624" s="37"/>
      <c r="P2624" s="37"/>
      <c r="Q2624" s="38"/>
      <c r="R2624" s="38"/>
      <c r="S2624" s="37"/>
      <c r="T2624" s="39"/>
      <c r="U2624" s="39"/>
      <c r="V2624" s="40"/>
      <c r="X2624" t="str">
        <f>IF(('1 - Cover page'!$B$9-M2624)&lt;6,"&lt;=5 Days","&gt;5 Days")</f>
        <v>&lt;=5 Days</v>
      </c>
      <c r="Y2624" t="str">
        <f>IF(('1 - Cover page'!$B$9-M2624)=0,"0", IF(('1 - Cover page'!$B$9-M2624)= 1,"1", IF(('1 - Cover page'!$B$9-M2624)= 2,"2", IF(('1 - Cover page'!$B$9-M2624)= 3,"3", IF(('1 - Cover page'!$B$9-M2624)= 4,"4", IF(('1 - Cover page'!$B$9-M2624)= 5,"5", IF(('1 - Cover page'!$B$9-M2624)= 6,"6", IF(('1 - Cover page'!$B$9-M2624)= 7,"7", IF(('1 - Cover page'!$B$9-M2624)= 8,"8", IF(('1 - Cover page'!$B$9-M2624)= 9,"9", IF(('1 - Cover page'!$B$9-M2624)= 10,"10", IF(('1 - Cover page'!$B$9-M2624)= 11,"11", IF(('1 - Cover page'!$B$9-M2624)= 12,"12", IF(('1 - Cover page'!$B$9-M2624)= 13,"13", IF(('1 - Cover page'!$B$9-M2624)= 14,"14", IF(('1 - Cover page'!$B$9-M2624)= 15,"15",  ""))))))))))))))))</f>
        <v>0</v>
      </c>
      <c r="Z2624" t="str">
        <f>IF(('1 - Cover page'!$B$9-I2624)=0,"0", IF(('1 - Cover page'!$B$9-I2624)= 1,"1", IF(('1 - Cover page'!$B$9-I2624)= 2,"2", IF(('1 - Cover page'!$B$9-I2624)= 3,"3", IF(('1 - Cover page'!$B$9-I2624)= 4,"4", IF(('1 - Cover page'!$B$9-I2624)= 5,"5", IF(('1 - Cover page'!$B$9-I2624)= 6,"6", IF(('1 - Cover page'!$B$9-I2624)= 7,"7", IF(('1 - Cover page'!$B$9-I2624)= 8,"8", IF(('1 - Cover page'!$B$9-I2624)= 9,"9", IF(('1 - Cover page'!$B$9-I2624)= 10,"10", IF(('1 - Cover page'!$B$9-I2624)= 11,"11", IF(('1 - Cover page'!$B$9-I2624)= 12,"12", IF(('1 - Cover page'!$B$9-I2624)= 13,"13", IF(('1 - Cover page'!$B$9-I2624)= 14,"14", IF(('1 - Cover page'!$B$9-I2624)= 15,"15",  ""))))))))))))))))</f>
        <v>0</v>
      </c>
      <c r="AA2624" t="e">
        <f>VLOOKUP(E2624,'Age group'!$A$2:$B$7,2,TRUE)</f>
        <v>#N/A</v>
      </c>
    </row>
    <row r="2625" spans="1:27" ht="12.75" x14ac:dyDescent="0.2">
      <c r="A2625" s="30">
        <v>2622</v>
      </c>
      <c r="B2625" s="31"/>
      <c r="C2625" s="31"/>
      <c r="D2625" s="32"/>
      <c r="E2625" s="104"/>
      <c r="F2625" s="31"/>
      <c r="G2625" s="31"/>
      <c r="H2625" s="33"/>
      <c r="I2625" s="16"/>
      <c r="J2625" s="34"/>
      <c r="K2625" s="34"/>
      <c r="L2625" s="35"/>
      <c r="M2625" s="36"/>
      <c r="N2625" s="37"/>
      <c r="O2625" s="37"/>
      <c r="P2625" s="37"/>
      <c r="Q2625" s="38"/>
      <c r="R2625" s="38"/>
      <c r="S2625" s="37"/>
      <c r="T2625" s="39"/>
      <c r="U2625" s="39"/>
      <c r="V2625" s="40"/>
      <c r="X2625" t="str">
        <f>IF(('1 - Cover page'!$B$9-M2625)&lt;6,"&lt;=5 Days","&gt;5 Days")</f>
        <v>&lt;=5 Days</v>
      </c>
      <c r="Y2625" t="str">
        <f>IF(('1 - Cover page'!$B$9-M2625)=0,"0", IF(('1 - Cover page'!$B$9-M2625)= 1,"1", IF(('1 - Cover page'!$B$9-M2625)= 2,"2", IF(('1 - Cover page'!$B$9-M2625)= 3,"3", IF(('1 - Cover page'!$B$9-M2625)= 4,"4", IF(('1 - Cover page'!$B$9-M2625)= 5,"5", IF(('1 - Cover page'!$B$9-M2625)= 6,"6", IF(('1 - Cover page'!$B$9-M2625)= 7,"7", IF(('1 - Cover page'!$B$9-M2625)= 8,"8", IF(('1 - Cover page'!$B$9-M2625)= 9,"9", IF(('1 - Cover page'!$B$9-M2625)= 10,"10", IF(('1 - Cover page'!$B$9-M2625)= 11,"11", IF(('1 - Cover page'!$B$9-M2625)= 12,"12", IF(('1 - Cover page'!$B$9-M2625)= 13,"13", IF(('1 - Cover page'!$B$9-M2625)= 14,"14", IF(('1 - Cover page'!$B$9-M2625)= 15,"15",  ""))))))))))))))))</f>
        <v>0</v>
      </c>
      <c r="Z2625" t="str">
        <f>IF(('1 - Cover page'!$B$9-I2625)=0,"0", IF(('1 - Cover page'!$B$9-I2625)= 1,"1", IF(('1 - Cover page'!$B$9-I2625)= 2,"2", IF(('1 - Cover page'!$B$9-I2625)= 3,"3", IF(('1 - Cover page'!$B$9-I2625)= 4,"4", IF(('1 - Cover page'!$B$9-I2625)= 5,"5", IF(('1 - Cover page'!$B$9-I2625)= 6,"6", IF(('1 - Cover page'!$B$9-I2625)= 7,"7", IF(('1 - Cover page'!$B$9-I2625)= 8,"8", IF(('1 - Cover page'!$B$9-I2625)= 9,"9", IF(('1 - Cover page'!$B$9-I2625)= 10,"10", IF(('1 - Cover page'!$B$9-I2625)= 11,"11", IF(('1 - Cover page'!$B$9-I2625)= 12,"12", IF(('1 - Cover page'!$B$9-I2625)= 13,"13", IF(('1 - Cover page'!$B$9-I2625)= 14,"14", IF(('1 - Cover page'!$B$9-I2625)= 15,"15",  ""))))))))))))))))</f>
        <v>0</v>
      </c>
      <c r="AA2625" t="e">
        <f>VLOOKUP(E2625,'Age group'!$A$2:$B$7,2,TRUE)</f>
        <v>#N/A</v>
      </c>
    </row>
    <row r="2626" spans="1:27" ht="12.75" x14ac:dyDescent="0.2">
      <c r="A2626" s="30">
        <v>2623</v>
      </c>
      <c r="B2626" s="31"/>
      <c r="C2626" s="31"/>
      <c r="D2626" s="32"/>
      <c r="E2626" s="104"/>
      <c r="F2626" s="31"/>
      <c r="G2626" s="31"/>
      <c r="H2626" s="33"/>
      <c r="I2626" s="16"/>
      <c r="J2626" s="34"/>
      <c r="K2626" s="34"/>
      <c r="L2626" s="35"/>
      <c r="M2626" s="36"/>
      <c r="N2626" s="37"/>
      <c r="O2626" s="37"/>
      <c r="P2626" s="37"/>
      <c r="Q2626" s="38"/>
      <c r="R2626" s="38"/>
      <c r="S2626" s="37"/>
      <c r="T2626" s="39"/>
      <c r="U2626" s="39"/>
      <c r="V2626" s="40"/>
      <c r="X2626" t="str">
        <f>IF(('1 - Cover page'!$B$9-M2626)&lt;6,"&lt;=5 Days","&gt;5 Days")</f>
        <v>&lt;=5 Days</v>
      </c>
      <c r="Y2626" t="str">
        <f>IF(('1 - Cover page'!$B$9-M2626)=0,"0", IF(('1 - Cover page'!$B$9-M2626)= 1,"1", IF(('1 - Cover page'!$B$9-M2626)= 2,"2", IF(('1 - Cover page'!$B$9-M2626)= 3,"3", IF(('1 - Cover page'!$B$9-M2626)= 4,"4", IF(('1 - Cover page'!$B$9-M2626)= 5,"5", IF(('1 - Cover page'!$B$9-M2626)= 6,"6", IF(('1 - Cover page'!$B$9-M2626)= 7,"7", IF(('1 - Cover page'!$B$9-M2626)= 8,"8", IF(('1 - Cover page'!$B$9-M2626)= 9,"9", IF(('1 - Cover page'!$B$9-M2626)= 10,"10", IF(('1 - Cover page'!$B$9-M2626)= 11,"11", IF(('1 - Cover page'!$B$9-M2626)= 12,"12", IF(('1 - Cover page'!$B$9-M2626)= 13,"13", IF(('1 - Cover page'!$B$9-M2626)= 14,"14", IF(('1 - Cover page'!$B$9-M2626)= 15,"15",  ""))))))))))))))))</f>
        <v>0</v>
      </c>
      <c r="Z2626" t="str">
        <f>IF(('1 - Cover page'!$B$9-I2626)=0,"0", IF(('1 - Cover page'!$B$9-I2626)= 1,"1", IF(('1 - Cover page'!$B$9-I2626)= 2,"2", IF(('1 - Cover page'!$B$9-I2626)= 3,"3", IF(('1 - Cover page'!$B$9-I2626)= 4,"4", IF(('1 - Cover page'!$B$9-I2626)= 5,"5", IF(('1 - Cover page'!$B$9-I2626)= 6,"6", IF(('1 - Cover page'!$B$9-I2626)= 7,"7", IF(('1 - Cover page'!$B$9-I2626)= 8,"8", IF(('1 - Cover page'!$B$9-I2626)= 9,"9", IF(('1 - Cover page'!$B$9-I2626)= 10,"10", IF(('1 - Cover page'!$B$9-I2626)= 11,"11", IF(('1 - Cover page'!$B$9-I2626)= 12,"12", IF(('1 - Cover page'!$B$9-I2626)= 13,"13", IF(('1 - Cover page'!$B$9-I2626)= 14,"14", IF(('1 - Cover page'!$B$9-I2626)= 15,"15",  ""))))))))))))))))</f>
        <v>0</v>
      </c>
      <c r="AA2626" t="e">
        <f>VLOOKUP(E2626,'Age group'!$A$2:$B$7,2,TRUE)</f>
        <v>#N/A</v>
      </c>
    </row>
    <row r="2627" spans="1:27" ht="12.75" x14ac:dyDescent="0.2">
      <c r="A2627" s="30">
        <v>2624</v>
      </c>
      <c r="B2627" s="31"/>
      <c r="C2627" s="31"/>
      <c r="D2627" s="32"/>
      <c r="E2627" s="104"/>
      <c r="F2627" s="31"/>
      <c r="G2627" s="31"/>
      <c r="H2627" s="33"/>
      <c r="I2627" s="16"/>
      <c r="J2627" s="34"/>
      <c r="K2627" s="34"/>
      <c r="L2627" s="35"/>
      <c r="M2627" s="36"/>
      <c r="N2627" s="37"/>
      <c r="O2627" s="37"/>
      <c r="P2627" s="37"/>
      <c r="Q2627" s="38"/>
      <c r="R2627" s="38"/>
      <c r="S2627" s="37"/>
      <c r="T2627" s="39"/>
      <c r="U2627" s="39"/>
      <c r="V2627" s="40"/>
      <c r="X2627" t="str">
        <f>IF(('1 - Cover page'!$B$9-M2627)&lt;6,"&lt;=5 Days","&gt;5 Days")</f>
        <v>&lt;=5 Days</v>
      </c>
      <c r="Y2627" t="str">
        <f>IF(('1 - Cover page'!$B$9-M2627)=0,"0", IF(('1 - Cover page'!$B$9-M2627)= 1,"1", IF(('1 - Cover page'!$B$9-M2627)= 2,"2", IF(('1 - Cover page'!$B$9-M2627)= 3,"3", IF(('1 - Cover page'!$B$9-M2627)= 4,"4", IF(('1 - Cover page'!$B$9-M2627)= 5,"5", IF(('1 - Cover page'!$B$9-M2627)= 6,"6", IF(('1 - Cover page'!$B$9-M2627)= 7,"7", IF(('1 - Cover page'!$B$9-M2627)= 8,"8", IF(('1 - Cover page'!$B$9-M2627)= 9,"9", IF(('1 - Cover page'!$B$9-M2627)= 10,"10", IF(('1 - Cover page'!$B$9-M2627)= 11,"11", IF(('1 - Cover page'!$B$9-M2627)= 12,"12", IF(('1 - Cover page'!$B$9-M2627)= 13,"13", IF(('1 - Cover page'!$B$9-M2627)= 14,"14", IF(('1 - Cover page'!$B$9-M2627)= 15,"15",  ""))))))))))))))))</f>
        <v>0</v>
      </c>
      <c r="Z2627" t="str">
        <f>IF(('1 - Cover page'!$B$9-I2627)=0,"0", IF(('1 - Cover page'!$B$9-I2627)= 1,"1", IF(('1 - Cover page'!$B$9-I2627)= 2,"2", IF(('1 - Cover page'!$B$9-I2627)= 3,"3", IF(('1 - Cover page'!$B$9-I2627)= 4,"4", IF(('1 - Cover page'!$B$9-I2627)= 5,"5", IF(('1 - Cover page'!$B$9-I2627)= 6,"6", IF(('1 - Cover page'!$B$9-I2627)= 7,"7", IF(('1 - Cover page'!$B$9-I2627)= 8,"8", IF(('1 - Cover page'!$B$9-I2627)= 9,"9", IF(('1 - Cover page'!$B$9-I2627)= 10,"10", IF(('1 - Cover page'!$B$9-I2627)= 11,"11", IF(('1 - Cover page'!$B$9-I2627)= 12,"12", IF(('1 - Cover page'!$B$9-I2627)= 13,"13", IF(('1 - Cover page'!$B$9-I2627)= 14,"14", IF(('1 - Cover page'!$B$9-I2627)= 15,"15",  ""))))))))))))))))</f>
        <v>0</v>
      </c>
      <c r="AA2627" t="e">
        <f>VLOOKUP(E2627,'Age group'!$A$2:$B$7,2,TRUE)</f>
        <v>#N/A</v>
      </c>
    </row>
    <row r="2628" spans="1:27" ht="12.75" x14ac:dyDescent="0.2">
      <c r="A2628" s="30">
        <v>2625</v>
      </c>
      <c r="B2628" s="31"/>
      <c r="C2628" s="31"/>
      <c r="D2628" s="32"/>
      <c r="E2628" s="104"/>
      <c r="F2628" s="31"/>
      <c r="G2628" s="31"/>
      <c r="H2628" s="33"/>
      <c r="I2628" s="16"/>
      <c r="J2628" s="34"/>
      <c r="K2628" s="34"/>
      <c r="L2628" s="35"/>
      <c r="M2628" s="36"/>
      <c r="N2628" s="37"/>
      <c r="O2628" s="37"/>
      <c r="P2628" s="37"/>
      <c r="Q2628" s="38"/>
      <c r="R2628" s="38"/>
      <c r="S2628" s="37"/>
      <c r="T2628" s="39"/>
      <c r="U2628" s="39"/>
      <c r="V2628" s="40"/>
      <c r="X2628" t="str">
        <f>IF(('1 - Cover page'!$B$9-M2628)&lt;6,"&lt;=5 Days","&gt;5 Days")</f>
        <v>&lt;=5 Days</v>
      </c>
      <c r="Y2628" t="str">
        <f>IF(('1 - Cover page'!$B$9-M2628)=0,"0", IF(('1 - Cover page'!$B$9-M2628)= 1,"1", IF(('1 - Cover page'!$B$9-M2628)= 2,"2", IF(('1 - Cover page'!$B$9-M2628)= 3,"3", IF(('1 - Cover page'!$B$9-M2628)= 4,"4", IF(('1 - Cover page'!$B$9-M2628)= 5,"5", IF(('1 - Cover page'!$B$9-M2628)= 6,"6", IF(('1 - Cover page'!$B$9-M2628)= 7,"7", IF(('1 - Cover page'!$B$9-M2628)= 8,"8", IF(('1 - Cover page'!$B$9-M2628)= 9,"9", IF(('1 - Cover page'!$B$9-M2628)= 10,"10", IF(('1 - Cover page'!$B$9-M2628)= 11,"11", IF(('1 - Cover page'!$B$9-M2628)= 12,"12", IF(('1 - Cover page'!$B$9-M2628)= 13,"13", IF(('1 - Cover page'!$B$9-M2628)= 14,"14", IF(('1 - Cover page'!$B$9-M2628)= 15,"15",  ""))))))))))))))))</f>
        <v>0</v>
      </c>
      <c r="Z2628" t="str">
        <f>IF(('1 - Cover page'!$B$9-I2628)=0,"0", IF(('1 - Cover page'!$B$9-I2628)= 1,"1", IF(('1 - Cover page'!$B$9-I2628)= 2,"2", IF(('1 - Cover page'!$B$9-I2628)= 3,"3", IF(('1 - Cover page'!$B$9-I2628)= 4,"4", IF(('1 - Cover page'!$B$9-I2628)= 5,"5", IF(('1 - Cover page'!$B$9-I2628)= 6,"6", IF(('1 - Cover page'!$B$9-I2628)= 7,"7", IF(('1 - Cover page'!$B$9-I2628)= 8,"8", IF(('1 - Cover page'!$B$9-I2628)= 9,"9", IF(('1 - Cover page'!$B$9-I2628)= 10,"10", IF(('1 - Cover page'!$B$9-I2628)= 11,"11", IF(('1 - Cover page'!$B$9-I2628)= 12,"12", IF(('1 - Cover page'!$B$9-I2628)= 13,"13", IF(('1 - Cover page'!$B$9-I2628)= 14,"14", IF(('1 - Cover page'!$B$9-I2628)= 15,"15",  ""))))))))))))))))</f>
        <v>0</v>
      </c>
      <c r="AA2628" t="e">
        <f>VLOOKUP(E2628,'Age group'!$A$2:$B$7,2,TRUE)</f>
        <v>#N/A</v>
      </c>
    </row>
    <row r="2629" spans="1:27" ht="12.75" x14ac:dyDescent="0.2">
      <c r="A2629" s="30">
        <v>2626</v>
      </c>
      <c r="B2629" s="31"/>
      <c r="C2629" s="31"/>
      <c r="D2629" s="32"/>
      <c r="E2629" s="104"/>
      <c r="F2629" s="31"/>
      <c r="G2629" s="31"/>
      <c r="H2629" s="33"/>
      <c r="I2629" s="16"/>
      <c r="J2629" s="34"/>
      <c r="K2629" s="34"/>
      <c r="L2629" s="35"/>
      <c r="M2629" s="36"/>
      <c r="N2629" s="37"/>
      <c r="O2629" s="37"/>
      <c r="P2629" s="37"/>
      <c r="Q2629" s="38"/>
      <c r="R2629" s="38"/>
      <c r="S2629" s="37"/>
      <c r="T2629" s="39"/>
      <c r="U2629" s="39"/>
      <c r="V2629" s="40"/>
      <c r="X2629" t="str">
        <f>IF(('1 - Cover page'!$B$9-M2629)&lt;6,"&lt;=5 Days","&gt;5 Days")</f>
        <v>&lt;=5 Days</v>
      </c>
      <c r="Y2629" t="str">
        <f>IF(('1 - Cover page'!$B$9-M2629)=0,"0", IF(('1 - Cover page'!$B$9-M2629)= 1,"1", IF(('1 - Cover page'!$B$9-M2629)= 2,"2", IF(('1 - Cover page'!$B$9-M2629)= 3,"3", IF(('1 - Cover page'!$B$9-M2629)= 4,"4", IF(('1 - Cover page'!$B$9-M2629)= 5,"5", IF(('1 - Cover page'!$B$9-M2629)= 6,"6", IF(('1 - Cover page'!$B$9-M2629)= 7,"7", IF(('1 - Cover page'!$B$9-M2629)= 8,"8", IF(('1 - Cover page'!$B$9-M2629)= 9,"9", IF(('1 - Cover page'!$B$9-M2629)= 10,"10", IF(('1 - Cover page'!$B$9-M2629)= 11,"11", IF(('1 - Cover page'!$B$9-M2629)= 12,"12", IF(('1 - Cover page'!$B$9-M2629)= 13,"13", IF(('1 - Cover page'!$B$9-M2629)= 14,"14", IF(('1 - Cover page'!$B$9-M2629)= 15,"15",  ""))))))))))))))))</f>
        <v>0</v>
      </c>
      <c r="Z2629" t="str">
        <f>IF(('1 - Cover page'!$B$9-I2629)=0,"0", IF(('1 - Cover page'!$B$9-I2629)= 1,"1", IF(('1 - Cover page'!$B$9-I2629)= 2,"2", IF(('1 - Cover page'!$B$9-I2629)= 3,"3", IF(('1 - Cover page'!$B$9-I2629)= 4,"4", IF(('1 - Cover page'!$B$9-I2629)= 5,"5", IF(('1 - Cover page'!$B$9-I2629)= 6,"6", IF(('1 - Cover page'!$B$9-I2629)= 7,"7", IF(('1 - Cover page'!$B$9-I2629)= 8,"8", IF(('1 - Cover page'!$B$9-I2629)= 9,"9", IF(('1 - Cover page'!$B$9-I2629)= 10,"10", IF(('1 - Cover page'!$B$9-I2629)= 11,"11", IF(('1 - Cover page'!$B$9-I2629)= 12,"12", IF(('1 - Cover page'!$B$9-I2629)= 13,"13", IF(('1 - Cover page'!$B$9-I2629)= 14,"14", IF(('1 - Cover page'!$B$9-I2629)= 15,"15",  ""))))))))))))))))</f>
        <v>0</v>
      </c>
      <c r="AA2629" t="e">
        <f>VLOOKUP(E2629,'Age group'!$A$2:$B$7,2,TRUE)</f>
        <v>#N/A</v>
      </c>
    </row>
    <row r="2630" spans="1:27" ht="12.75" x14ac:dyDescent="0.2">
      <c r="A2630" s="30">
        <v>2627</v>
      </c>
      <c r="B2630" s="31"/>
      <c r="C2630" s="31"/>
      <c r="D2630" s="32"/>
      <c r="E2630" s="104"/>
      <c r="F2630" s="31"/>
      <c r="G2630" s="31"/>
      <c r="H2630" s="33"/>
      <c r="I2630" s="16"/>
      <c r="J2630" s="34"/>
      <c r="K2630" s="34"/>
      <c r="L2630" s="35"/>
      <c r="M2630" s="36"/>
      <c r="N2630" s="37"/>
      <c r="O2630" s="37"/>
      <c r="P2630" s="37"/>
      <c r="Q2630" s="38"/>
      <c r="R2630" s="38"/>
      <c r="S2630" s="37"/>
      <c r="T2630" s="39"/>
      <c r="U2630" s="39"/>
      <c r="V2630" s="40"/>
      <c r="X2630" t="str">
        <f>IF(('1 - Cover page'!$B$9-M2630)&lt;6,"&lt;=5 Days","&gt;5 Days")</f>
        <v>&lt;=5 Days</v>
      </c>
      <c r="Y2630" t="str">
        <f>IF(('1 - Cover page'!$B$9-M2630)=0,"0", IF(('1 - Cover page'!$B$9-M2630)= 1,"1", IF(('1 - Cover page'!$B$9-M2630)= 2,"2", IF(('1 - Cover page'!$B$9-M2630)= 3,"3", IF(('1 - Cover page'!$B$9-M2630)= 4,"4", IF(('1 - Cover page'!$B$9-M2630)= 5,"5", IF(('1 - Cover page'!$B$9-M2630)= 6,"6", IF(('1 - Cover page'!$B$9-M2630)= 7,"7", IF(('1 - Cover page'!$B$9-M2630)= 8,"8", IF(('1 - Cover page'!$B$9-M2630)= 9,"9", IF(('1 - Cover page'!$B$9-M2630)= 10,"10", IF(('1 - Cover page'!$B$9-M2630)= 11,"11", IF(('1 - Cover page'!$B$9-M2630)= 12,"12", IF(('1 - Cover page'!$B$9-M2630)= 13,"13", IF(('1 - Cover page'!$B$9-M2630)= 14,"14", IF(('1 - Cover page'!$B$9-M2630)= 15,"15",  ""))))))))))))))))</f>
        <v>0</v>
      </c>
      <c r="Z2630" t="str">
        <f>IF(('1 - Cover page'!$B$9-I2630)=0,"0", IF(('1 - Cover page'!$B$9-I2630)= 1,"1", IF(('1 - Cover page'!$B$9-I2630)= 2,"2", IF(('1 - Cover page'!$B$9-I2630)= 3,"3", IF(('1 - Cover page'!$B$9-I2630)= 4,"4", IF(('1 - Cover page'!$B$9-I2630)= 5,"5", IF(('1 - Cover page'!$B$9-I2630)= 6,"6", IF(('1 - Cover page'!$B$9-I2630)= 7,"7", IF(('1 - Cover page'!$B$9-I2630)= 8,"8", IF(('1 - Cover page'!$B$9-I2630)= 9,"9", IF(('1 - Cover page'!$B$9-I2630)= 10,"10", IF(('1 - Cover page'!$B$9-I2630)= 11,"11", IF(('1 - Cover page'!$B$9-I2630)= 12,"12", IF(('1 - Cover page'!$B$9-I2630)= 13,"13", IF(('1 - Cover page'!$B$9-I2630)= 14,"14", IF(('1 - Cover page'!$B$9-I2630)= 15,"15",  ""))))))))))))))))</f>
        <v>0</v>
      </c>
      <c r="AA2630" t="e">
        <f>VLOOKUP(E2630,'Age group'!$A$2:$B$7,2,TRUE)</f>
        <v>#N/A</v>
      </c>
    </row>
    <row r="2631" spans="1:27" ht="12.75" x14ac:dyDescent="0.2">
      <c r="A2631" s="30">
        <v>2628</v>
      </c>
      <c r="B2631" s="31"/>
      <c r="C2631" s="31"/>
      <c r="D2631" s="32"/>
      <c r="E2631" s="104"/>
      <c r="F2631" s="31"/>
      <c r="G2631" s="31"/>
      <c r="H2631" s="33"/>
      <c r="I2631" s="16"/>
      <c r="J2631" s="34"/>
      <c r="K2631" s="34"/>
      <c r="L2631" s="35"/>
      <c r="M2631" s="36"/>
      <c r="N2631" s="37"/>
      <c r="O2631" s="37"/>
      <c r="P2631" s="37"/>
      <c r="Q2631" s="38"/>
      <c r="R2631" s="38"/>
      <c r="S2631" s="37"/>
      <c r="T2631" s="39"/>
      <c r="U2631" s="39"/>
      <c r="V2631" s="40"/>
      <c r="X2631" t="str">
        <f>IF(('1 - Cover page'!$B$9-M2631)&lt;6,"&lt;=5 Days","&gt;5 Days")</f>
        <v>&lt;=5 Days</v>
      </c>
      <c r="Y2631" t="str">
        <f>IF(('1 - Cover page'!$B$9-M2631)=0,"0", IF(('1 - Cover page'!$B$9-M2631)= 1,"1", IF(('1 - Cover page'!$B$9-M2631)= 2,"2", IF(('1 - Cover page'!$B$9-M2631)= 3,"3", IF(('1 - Cover page'!$B$9-M2631)= 4,"4", IF(('1 - Cover page'!$B$9-M2631)= 5,"5", IF(('1 - Cover page'!$B$9-M2631)= 6,"6", IF(('1 - Cover page'!$B$9-M2631)= 7,"7", IF(('1 - Cover page'!$B$9-M2631)= 8,"8", IF(('1 - Cover page'!$B$9-M2631)= 9,"9", IF(('1 - Cover page'!$B$9-M2631)= 10,"10", IF(('1 - Cover page'!$B$9-M2631)= 11,"11", IF(('1 - Cover page'!$B$9-M2631)= 12,"12", IF(('1 - Cover page'!$B$9-M2631)= 13,"13", IF(('1 - Cover page'!$B$9-M2631)= 14,"14", IF(('1 - Cover page'!$B$9-M2631)= 15,"15",  ""))))))))))))))))</f>
        <v>0</v>
      </c>
      <c r="Z2631" t="str">
        <f>IF(('1 - Cover page'!$B$9-I2631)=0,"0", IF(('1 - Cover page'!$B$9-I2631)= 1,"1", IF(('1 - Cover page'!$B$9-I2631)= 2,"2", IF(('1 - Cover page'!$B$9-I2631)= 3,"3", IF(('1 - Cover page'!$B$9-I2631)= 4,"4", IF(('1 - Cover page'!$B$9-I2631)= 5,"5", IF(('1 - Cover page'!$B$9-I2631)= 6,"6", IF(('1 - Cover page'!$B$9-I2631)= 7,"7", IF(('1 - Cover page'!$B$9-I2631)= 8,"8", IF(('1 - Cover page'!$B$9-I2631)= 9,"9", IF(('1 - Cover page'!$B$9-I2631)= 10,"10", IF(('1 - Cover page'!$B$9-I2631)= 11,"11", IF(('1 - Cover page'!$B$9-I2631)= 12,"12", IF(('1 - Cover page'!$B$9-I2631)= 13,"13", IF(('1 - Cover page'!$B$9-I2631)= 14,"14", IF(('1 - Cover page'!$B$9-I2631)= 15,"15",  ""))))))))))))))))</f>
        <v>0</v>
      </c>
      <c r="AA2631" t="e">
        <f>VLOOKUP(E2631,'Age group'!$A$2:$B$7,2,TRUE)</f>
        <v>#N/A</v>
      </c>
    </row>
    <row r="2632" spans="1:27" ht="12.75" x14ac:dyDescent="0.2">
      <c r="A2632" s="30">
        <v>2629</v>
      </c>
      <c r="B2632" s="31"/>
      <c r="C2632" s="31"/>
      <c r="D2632" s="32"/>
      <c r="E2632" s="104"/>
      <c r="F2632" s="31"/>
      <c r="G2632" s="31"/>
      <c r="H2632" s="33"/>
      <c r="I2632" s="16"/>
      <c r="J2632" s="34"/>
      <c r="K2632" s="34"/>
      <c r="L2632" s="35"/>
      <c r="M2632" s="36"/>
      <c r="N2632" s="37"/>
      <c r="O2632" s="37"/>
      <c r="P2632" s="37"/>
      <c r="Q2632" s="38"/>
      <c r="R2632" s="38"/>
      <c r="S2632" s="37"/>
      <c r="T2632" s="39"/>
      <c r="U2632" s="39"/>
      <c r="V2632" s="40"/>
      <c r="X2632" t="str">
        <f>IF(('1 - Cover page'!$B$9-M2632)&lt;6,"&lt;=5 Days","&gt;5 Days")</f>
        <v>&lt;=5 Days</v>
      </c>
      <c r="Y2632" t="str">
        <f>IF(('1 - Cover page'!$B$9-M2632)=0,"0", IF(('1 - Cover page'!$B$9-M2632)= 1,"1", IF(('1 - Cover page'!$B$9-M2632)= 2,"2", IF(('1 - Cover page'!$B$9-M2632)= 3,"3", IF(('1 - Cover page'!$B$9-M2632)= 4,"4", IF(('1 - Cover page'!$B$9-M2632)= 5,"5", IF(('1 - Cover page'!$B$9-M2632)= 6,"6", IF(('1 - Cover page'!$B$9-M2632)= 7,"7", IF(('1 - Cover page'!$B$9-M2632)= 8,"8", IF(('1 - Cover page'!$B$9-M2632)= 9,"9", IF(('1 - Cover page'!$B$9-M2632)= 10,"10", IF(('1 - Cover page'!$B$9-M2632)= 11,"11", IF(('1 - Cover page'!$B$9-M2632)= 12,"12", IF(('1 - Cover page'!$B$9-M2632)= 13,"13", IF(('1 - Cover page'!$B$9-M2632)= 14,"14", IF(('1 - Cover page'!$B$9-M2632)= 15,"15",  ""))))))))))))))))</f>
        <v>0</v>
      </c>
      <c r="Z2632" t="str">
        <f>IF(('1 - Cover page'!$B$9-I2632)=0,"0", IF(('1 - Cover page'!$B$9-I2632)= 1,"1", IF(('1 - Cover page'!$B$9-I2632)= 2,"2", IF(('1 - Cover page'!$B$9-I2632)= 3,"3", IF(('1 - Cover page'!$B$9-I2632)= 4,"4", IF(('1 - Cover page'!$B$9-I2632)= 5,"5", IF(('1 - Cover page'!$B$9-I2632)= 6,"6", IF(('1 - Cover page'!$B$9-I2632)= 7,"7", IF(('1 - Cover page'!$B$9-I2632)= 8,"8", IF(('1 - Cover page'!$B$9-I2632)= 9,"9", IF(('1 - Cover page'!$B$9-I2632)= 10,"10", IF(('1 - Cover page'!$B$9-I2632)= 11,"11", IF(('1 - Cover page'!$B$9-I2632)= 12,"12", IF(('1 - Cover page'!$B$9-I2632)= 13,"13", IF(('1 - Cover page'!$B$9-I2632)= 14,"14", IF(('1 - Cover page'!$B$9-I2632)= 15,"15",  ""))))))))))))))))</f>
        <v>0</v>
      </c>
      <c r="AA2632" t="e">
        <f>VLOOKUP(E2632,'Age group'!$A$2:$B$7,2,TRUE)</f>
        <v>#N/A</v>
      </c>
    </row>
    <row r="2633" spans="1:27" ht="12.75" x14ac:dyDescent="0.2">
      <c r="A2633" s="30">
        <v>2630</v>
      </c>
      <c r="B2633" s="31"/>
      <c r="C2633" s="31"/>
      <c r="D2633" s="32"/>
      <c r="E2633" s="104"/>
      <c r="F2633" s="31"/>
      <c r="G2633" s="31"/>
      <c r="H2633" s="33"/>
      <c r="I2633" s="16"/>
      <c r="J2633" s="34"/>
      <c r="K2633" s="34"/>
      <c r="L2633" s="35"/>
      <c r="M2633" s="36"/>
      <c r="N2633" s="37"/>
      <c r="O2633" s="37"/>
      <c r="P2633" s="37"/>
      <c r="Q2633" s="38"/>
      <c r="R2633" s="38"/>
      <c r="S2633" s="37"/>
      <c r="T2633" s="39"/>
      <c r="U2633" s="39"/>
      <c r="V2633" s="40"/>
      <c r="X2633" t="str">
        <f>IF(('1 - Cover page'!$B$9-M2633)&lt;6,"&lt;=5 Days","&gt;5 Days")</f>
        <v>&lt;=5 Days</v>
      </c>
      <c r="Y2633" t="str">
        <f>IF(('1 - Cover page'!$B$9-M2633)=0,"0", IF(('1 - Cover page'!$B$9-M2633)= 1,"1", IF(('1 - Cover page'!$B$9-M2633)= 2,"2", IF(('1 - Cover page'!$B$9-M2633)= 3,"3", IF(('1 - Cover page'!$B$9-M2633)= 4,"4", IF(('1 - Cover page'!$B$9-M2633)= 5,"5", IF(('1 - Cover page'!$B$9-M2633)= 6,"6", IF(('1 - Cover page'!$B$9-M2633)= 7,"7", IF(('1 - Cover page'!$B$9-M2633)= 8,"8", IF(('1 - Cover page'!$B$9-M2633)= 9,"9", IF(('1 - Cover page'!$B$9-M2633)= 10,"10", IF(('1 - Cover page'!$B$9-M2633)= 11,"11", IF(('1 - Cover page'!$B$9-M2633)= 12,"12", IF(('1 - Cover page'!$B$9-M2633)= 13,"13", IF(('1 - Cover page'!$B$9-M2633)= 14,"14", IF(('1 - Cover page'!$B$9-M2633)= 15,"15",  ""))))))))))))))))</f>
        <v>0</v>
      </c>
      <c r="Z2633" t="str">
        <f>IF(('1 - Cover page'!$B$9-I2633)=0,"0", IF(('1 - Cover page'!$B$9-I2633)= 1,"1", IF(('1 - Cover page'!$B$9-I2633)= 2,"2", IF(('1 - Cover page'!$B$9-I2633)= 3,"3", IF(('1 - Cover page'!$B$9-I2633)= 4,"4", IF(('1 - Cover page'!$B$9-I2633)= 5,"5", IF(('1 - Cover page'!$B$9-I2633)= 6,"6", IF(('1 - Cover page'!$B$9-I2633)= 7,"7", IF(('1 - Cover page'!$B$9-I2633)= 8,"8", IF(('1 - Cover page'!$B$9-I2633)= 9,"9", IF(('1 - Cover page'!$B$9-I2633)= 10,"10", IF(('1 - Cover page'!$B$9-I2633)= 11,"11", IF(('1 - Cover page'!$B$9-I2633)= 12,"12", IF(('1 - Cover page'!$B$9-I2633)= 13,"13", IF(('1 - Cover page'!$B$9-I2633)= 14,"14", IF(('1 - Cover page'!$B$9-I2633)= 15,"15",  ""))))))))))))))))</f>
        <v>0</v>
      </c>
      <c r="AA2633" t="e">
        <f>VLOOKUP(E2633,'Age group'!$A$2:$B$7,2,TRUE)</f>
        <v>#N/A</v>
      </c>
    </row>
    <row r="2634" spans="1:27" ht="12.75" x14ac:dyDescent="0.2">
      <c r="A2634" s="30">
        <v>2631</v>
      </c>
      <c r="B2634" s="31"/>
      <c r="C2634" s="31"/>
      <c r="D2634" s="32"/>
      <c r="E2634" s="104"/>
      <c r="F2634" s="31"/>
      <c r="G2634" s="31"/>
      <c r="H2634" s="33"/>
      <c r="I2634" s="16"/>
      <c r="J2634" s="34"/>
      <c r="K2634" s="34"/>
      <c r="L2634" s="35"/>
      <c r="M2634" s="36"/>
      <c r="N2634" s="37"/>
      <c r="O2634" s="37"/>
      <c r="P2634" s="37"/>
      <c r="Q2634" s="38"/>
      <c r="R2634" s="38"/>
      <c r="S2634" s="37"/>
      <c r="T2634" s="39"/>
      <c r="U2634" s="39"/>
      <c r="V2634" s="40"/>
      <c r="X2634" t="str">
        <f>IF(('1 - Cover page'!$B$9-M2634)&lt;6,"&lt;=5 Days","&gt;5 Days")</f>
        <v>&lt;=5 Days</v>
      </c>
      <c r="Y2634" t="str">
        <f>IF(('1 - Cover page'!$B$9-M2634)=0,"0", IF(('1 - Cover page'!$B$9-M2634)= 1,"1", IF(('1 - Cover page'!$B$9-M2634)= 2,"2", IF(('1 - Cover page'!$B$9-M2634)= 3,"3", IF(('1 - Cover page'!$B$9-M2634)= 4,"4", IF(('1 - Cover page'!$B$9-M2634)= 5,"5", IF(('1 - Cover page'!$B$9-M2634)= 6,"6", IF(('1 - Cover page'!$B$9-M2634)= 7,"7", IF(('1 - Cover page'!$B$9-M2634)= 8,"8", IF(('1 - Cover page'!$B$9-M2634)= 9,"9", IF(('1 - Cover page'!$B$9-M2634)= 10,"10", IF(('1 - Cover page'!$B$9-M2634)= 11,"11", IF(('1 - Cover page'!$B$9-M2634)= 12,"12", IF(('1 - Cover page'!$B$9-M2634)= 13,"13", IF(('1 - Cover page'!$B$9-M2634)= 14,"14", IF(('1 - Cover page'!$B$9-M2634)= 15,"15",  ""))))))))))))))))</f>
        <v>0</v>
      </c>
      <c r="Z2634" t="str">
        <f>IF(('1 - Cover page'!$B$9-I2634)=0,"0", IF(('1 - Cover page'!$B$9-I2634)= 1,"1", IF(('1 - Cover page'!$B$9-I2634)= 2,"2", IF(('1 - Cover page'!$B$9-I2634)= 3,"3", IF(('1 - Cover page'!$B$9-I2634)= 4,"4", IF(('1 - Cover page'!$B$9-I2634)= 5,"5", IF(('1 - Cover page'!$B$9-I2634)= 6,"6", IF(('1 - Cover page'!$B$9-I2634)= 7,"7", IF(('1 - Cover page'!$B$9-I2634)= 8,"8", IF(('1 - Cover page'!$B$9-I2634)= 9,"9", IF(('1 - Cover page'!$B$9-I2634)= 10,"10", IF(('1 - Cover page'!$B$9-I2634)= 11,"11", IF(('1 - Cover page'!$B$9-I2634)= 12,"12", IF(('1 - Cover page'!$B$9-I2634)= 13,"13", IF(('1 - Cover page'!$B$9-I2634)= 14,"14", IF(('1 - Cover page'!$B$9-I2634)= 15,"15",  ""))))))))))))))))</f>
        <v>0</v>
      </c>
      <c r="AA2634" t="e">
        <f>VLOOKUP(E2634,'Age group'!$A$2:$B$7,2,TRUE)</f>
        <v>#N/A</v>
      </c>
    </row>
    <row r="2635" spans="1:27" ht="12.75" x14ac:dyDescent="0.2">
      <c r="A2635" s="30">
        <v>2632</v>
      </c>
      <c r="B2635" s="31"/>
      <c r="C2635" s="31"/>
      <c r="D2635" s="32"/>
      <c r="E2635" s="104"/>
      <c r="F2635" s="31"/>
      <c r="G2635" s="31"/>
      <c r="H2635" s="33"/>
      <c r="I2635" s="16"/>
      <c r="J2635" s="34"/>
      <c r="K2635" s="34"/>
      <c r="L2635" s="35"/>
      <c r="M2635" s="36"/>
      <c r="N2635" s="37"/>
      <c r="O2635" s="37"/>
      <c r="P2635" s="37"/>
      <c r="Q2635" s="38"/>
      <c r="R2635" s="38"/>
      <c r="S2635" s="37"/>
      <c r="T2635" s="39"/>
      <c r="U2635" s="39"/>
      <c r="V2635" s="40"/>
      <c r="X2635" t="str">
        <f>IF(('1 - Cover page'!$B$9-M2635)&lt;6,"&lt;=5 Days","&gt;5 Days")</f>
        <v>&lt;=5 Days</v>
      </c>
      <c r="Y2635" t="str">
        <f>IF(('1 - Cover page'!$B$9-M2635)=0,"0", IF(('1 - Cover page'!$B$9-M2635)= 1,"1", IF(('1 - Cover page'!$B$9-M2635)= 2,"2", IF(('1 - Cover page'!$B$9-M2635)= 3,"3", IF(('1 - Cover page'!$B$9-M2635)= 4,"4", IF(('1 - Cover page'!$B$9-M2635)= 5,"5", IF(('1 - Cover page'!$B$9-M2635)= 6,"6", IF(('1 - Cover page'!$B$9-M2635)= 7,"7", IF(('1 - Cover page'!$B$9-M2635)= 8,"8", IF(('1 - Cover page'!$B$9-M2635)= 9,"9", IF(('1 - Cover page'!$B$9-M2635)= 10,"10", IF(('1 - Cover page'!$B$9-M2635)= 11,"11", IF(('1 - Cover page'!$B$9-M2635)= 12,"12", IF(('1 - Cover page'!$B$9-M2635)= 13,"13", IF(('1 - Cover page'!$B$9-M2635)= 14,"14", IF(('1 - Cover page'!$B$9-M2635)= 15,"15",  ""))))))))))))))))</f>
        <v>0</v>
      </c>
      <c r="Z2635" t="str">
        <f>IF(('1 - Cover page'!$B$9-I2635)=0,"0", IF(('1 - Cover page'!$B$9-I2635)= 1,"1", IF(('1 - Cover page'!$B$9-I2635)= 2,"2", IF(('1 - Cover page'!$B$9-I2635)= 3,"3", IF(('1 - Cover page'!$B$9-I2635)= 4,"4", IF(('1 - Cover page'!$B$9-I2635)= 5,"5", IF(('1 - Cover page'!$B$9-I2635)= 6,"6", IF(('1 - Cover page'!$B$9-I2635)= 7,"7", IF(('1 - Cover page'!$B$9-I2635)= 8,"8", IF(('1 - Cover page'!$B$9-I2635)= 9,"9", IF(('1 - Cover page'!$B$9-I2635)= 10,"10", IF(('1 - Cover page'!$B$9-I2635)= 11,"11", IF(('1 - Cover page'!$B$9-I2635)= 12,"12", IF(('1 - Cover page'!$B$9-I2635)= 13,"13", IF(('1 - Cover page'!$B$9-I2635)= 14,"14", IF(('1 - Cover page'!$B$9-I2635)= 15,"15",  ""))))))))))))))))</f>
        <v>0</v>
      </c>
      <c r="AA2635" t="e">
        <f>VLOOKUP(E2635,'Age group'!$A$2:$B$7,2,TRUE)</f>
        <v>#N/A</v>
      </c>
    </row>
    <row r="2636" spans="1:27" ht="12.75" x14ac:dyDescent="0.2">
      <c r="A2636" s="30">
        <v>2633</v>
      </c>
      <c r="B2636" s="31"/>
      <c r="C2636" s="31"/>
      <c r="D2636" s="32"/>
      <c r="E2636" s="104"/>
      <c r="F2636" s="31"/>
      <c r="G2636" s="31"/>
      <c r="H2636" s="33"/>
      <c r="I2636" s="16"/>
      <c r="J2636" s="34"/>
      <c r="K2636" s="34"/>
      <c r="L2636" s="35"/>
      <c r="M2636" s="36"/>
      <c r="N2636" s="37"/>
      <c r="O2636" s="37"/>
      <c r="P2636" s="37"/>
      <c r="Q2636" s="38"/>
      <c r="R2636" s="38"/>
      <c r="S2636" s="37"/>
      <c r="T2636" s="39"/>
      <c r="U2636" s="39"/>
      <c r="V2636" s="40"/>
      <c r="X2636" t="str">
        <f>IF(('1 - Cover page'!$B$9-M2636)&lt;6,"&lt;=5 Days","&gt;5 Days")</f>
        <v>&lt;=5 Days</v>
      </c>
      <c r="Y2636" t="str">
        <f>IF(('1 - Cover page'!$B$9-M2636)=0,"0", IF(('1 - Cover page'!$B$9-M2636)= 1,"1", IF(('1 - Cover page'!$B$9-M2636)= 2,"2", IF(('1 - Cover page'!$B$9-M2636)= 3,"3", IF(('1 - Cover page'!$B$9-M2636)= 4,"4", IF(('1 - Cover page'!$B$9-M2636)= 5,"5", IF(('1 - Cover page'!$B$9-M2636)= 6,"6", IF(('1 - Cover page'!$B$9-M2636)= 7,"7", IF(('1 - Cover page'!$B$9-M2636)= 8,"8", IF(('1 - Cover page'!$B$9-M2636)= 9,"9", IF(('1 - Cover page'!$B$9-M2636)= 10,"10", IF(('1 - Cover page'!$B$9-M2636)= 11,"11", IF(('1 - Cover page'!$B$9-M2636)= 12,"12", IF(('1 - Cover page'!$B$9-M2636)= 13,"13", IF(('1 - Cover page'!$B$9-M2636)= 14,"14", IF(('1 - Cover page'!$B$9-M2636)= 15,"15",  ""))))))))))))))))</f>
        <v>0</v>
      </c>
      <c r="Z2636" t="str">
        <f>IF(('1 - Cover page'!$B$9-I2636)=0,"0", IF(('1 - Cover page'!$B$9-I2636)= 1,"1", IF(('1 - Cover page'!$B$9-I2636)= 2,"2", IF(('1 - Cover page'!$B$9-I2636)= 3,"3", IF(('1 - Cover page'!$B$9-I2636)= 4,"4", IF(('1 - Cover page'!$B$9-I2636)= 5,"5", IF(('1 - Cover page'!$B$9-I2636)= 6,"6", IF(('1 - Cover page'!$B$9-I2636)= 7,"7", IF(('1 - Cover page'!$B$9-I2636)= 8,"8", IF(('1 - Cover page'!$B$9-I2636)= 9,"9", IF(('1 - Cover page'!$B$9-I2636)= 10,"10", IF(('1 - Cover page'!$B$9-I2636)= 11,"11", IF(('1 - Cover page'!$B$9-I2636)= 12,"12", IF(('1 - Cover page'!$B$9-I2636)= 13,"13", IF(('1 - Cover page'!$B$9-I2636)= 14,"14", IF(('1 - Cover page'!$B$9-I2636)= 15,"15",  ""))))))))))))))))</f>
        <v>0</v>
      </c>
      <c r="AA2636" t="e">
        <f>VLOOKUP(E2636,'Age group'!$A$2:$B$7,2,TRUE)</f>
        <v>#N/A</v>
      </c>
    </row>
    <row r="2637" spans="1:27" ht="12.75" x14ac:dyDescent="0.2">
      <c r="A2637" s="30">
        <v>2634</v>
      </c>
      <c r="B2637" s="31"/>
      <c r="C2637" s="31"/>
      <c r="D2637" s="32"/>
      <c r="E2637" s="104"/>
      <c r="F2637" s="31"/>
      <c r="G2637" s="31"/>
      <c r="H2637" s="33"/>
      <c r="I2637" s="16"/>
      <c r="J2637" s="34"/>
      <c r="K2637" s="34"/>
      <c r="L2637" s="35"/>
      <c r="M2637" s="36"/>
      <c r="N2637" s="37"/>
      <c r="O2637" s="37"/>
      <c r="P2637" s="37"/>
      <c r="Q2637" s="38"/>
      <c r="R2637" s="38"/>
      <c r="S2637" s="37"/>
      <c r="T2637" s="39"/>
      <c r="U2637" s="39"/>
      <c r="V2637" s="40"/>
      <c r="X2637" t="str">
        <f>IF(('1 - Cover page'!$B$9-M2637)&lt;6,"&lt;=5 Days","&gt;5 Days")</f>
        <v>&lt;=5 Days</v>
      </c>
      <c r="Y2637" t="str">
        <f>IF(('1 - Cover page'!$B$9-M2637)=0,"0", IF(('1 - Cover page'!$B$9-M2637)= 1,"1", IF(('1 - Cover page'!$B$9-M2637)= 2,"2", IF(('1 - Cover page'!$B$9-M2637)= 3,"3", IF(('1 - Cover page'!$B$9-M2637)= 4,"4", IF(('1 - Cover page'!$B$9-M2637)= 5,"5", IF(('1 - Cover page'!$B$9-M2637)= 6,"6", IF(('1 - Cover page'!$B$9-M2637)= 7,"7", IF(('1 - Cover page'!$B$9-M2637)= 8,"8", IF(('1 - Cover page'!$B$9-M2637)= 9,"9", IF(('1 - Cover page'!$B$9-M2637)= 10,"10", IF(('1 - Cover page'!$B$9-M2637)= 11,"11", IF(('1 - Cover page'!$B$9-M2637)= 12,"12", IF(('1 - Cover page'!$B$9-M2637)= 13,"13", IF(('1 - Cover page'!$B$9-M2637)= 14,"14", IF(('1 - Cover page'!$B$9-M2637)= 15,"15",  ""))))))))))))))))</f>
        <v>0</v>
      </c>
      <c r="Z2637" t="str">
        <f>IF(('1 - Cover page'!$B$9-I2637)=0,"0", IF(('1 - Cover page'!$B$9-I2637)= 1,"1", IF(('1 - Cover page'!$B$9-I2637)= 2,"2", IF(('1 - Cover page'!$B$9-I2637)= 3,"3", IF(('1 - Cover page'!$B$9-I2637)= 4,"4", IF(('1 - Cover page'!$B$9-I2637)= 5,"5", IF(('1 - Cover page'!$B$9-I2637)= 6,"6", IF(('1 - Cover page'!$B$9-I2637)= 7,"7", IF(('1 - Cover page'!$B$9-I2637)= 8,"8", IF(('1 - Cover page'!$B$9-I2637)= 9,"9", IF(('1 - Cover page'!$B$9-I2637)= 10,"10", IF(('1 - Cover page'!$B$9-I2637)= 11,"11", IF(('1 - Cover page'!$B$9-I2637)= 12,"12", IF(('1 - Cover page'!$B$9-I2637)= 13,"13", IF(('1 - Cover page'!$B$9-I2637)= 14,"14", IF(('1 - Cover page'!$B$9-I2637)= 15,"15",  ""))))))))))))))))</f>
        <v>0</v>
      </c>
      <c r="AA2637" t="e">
        <f>VLOOKUP(E2637,'Age group'!$A$2:$B$7,2,TRUE)</f>
        <v>#N/A</v>
      </c>
    </row>
    <row r="2638" spans="1:27" ht="12.75" x14ac:dyDescent="0.2">
      <c r="A2638" s="30">
        <v>2635</v>
      </c>
      <c r="B2638" s="31"/>
      <c r="C2638" s="31"/>
      <c r="D2638" s="32"/>
      <c r="E2638" s="104"/>
      <c r="F2638" s="31"/>
      <c r="G2638" s="31"/>
      <c r="H2638" s="33"/>
      <c r="I2638" s="16"/>
      <c r="J2638" s="34"/>
      <c r="K2638" s="34"/>
      <c r="L2638" s="35"/>
      <c r="M2638" s="36"/>
      <c r="N2638" s="37"/>
      <c r="O2638" s="37"/>
      <c r="P2638" s="37"/>
      <c r="Q2638" s="38"/>
      <c r="R2638" s="38"/>
      <c r="S2638" s="37"/>
      <c r="T2638" s="39"/>
      <c r="U2638" s="39"/>
      <c r="V2638" s="40"/>
      <c r="X2638" t="str">
        <f>IF(('1 - Cover page'!$B$9-M2638)&lt;6,"&lt;=5 Days","&gt;5 Days")</f>
        <v>&lt;=5 Days</v>
      </c>
      <c r="Y2638" t="str">
        <f>IF(('1 - Cover page'!$B$9-M2638)=0,"0", IF(('1 - Cover page'!$B$9-M2638)= 1,"1", IF(('1 - Cover page'!$B$9-M2638)= 2,"2", IF(('1 - Cover page'!$B$9-M2638)= 3,"3", IF(('1 - Cover page'!$B$9-M2638)= 4,"4", IF(('1 - Cover page'!$B$9-M2638)= 5,"5", IF(('1 - Cover page'!$B$9-M2638)= 6,"6", IF(('1 - Cover page'!$B$9-M2638)= 7,"7", IF(('1 - Cover page'!$B$9-M2638)= 8,"8", IF(('1 - Cover page'!$B$9-M2638)= 9,"9", IF(('1 - Cover page'!$B$9-M2638)= 10,"10", IF(('1 - Cover page'!$B$9-M2638)= 11,"11", IF(('1 - Cover page'!$B$9-M2638)= 12,"12", IF(('1 - Cover page'!$B$9-M2638)= 13,"13", IF(('1 - Cover page'!$B$9-M2638)= 14,"14", IF(('1 - Cover page'!$B$9-M2638)= 15,"15",  ""))))))))))))))))</f>
        <v>0</v>
      </c>
      <c r="Z2638" t="str">
        <f>IF(('1 - Cover page'!$B$9-I2638)=0,"0", IF(('1 - Cover page'!$B$9-I2638)= 1,"1", IF(('1 - Cover page'!$B$9-I2638)= 2,"2", IF(('1 - Cover page'!$B$9-I2638)= 3,"3", IF(('1 - Cover page'!$B$9-I2638)= 4,"4", IF(('1 - Cover page'!$B$9-I2638)= 5,"5", IF(('1 - Cover page'!$B$9-I2638)= 6,"6", IF(('1 - Cover page'!$B$9-I2638)= 7,"7", IF(('1 - Cover page'!$B$9-I2638)= 8,"8", IF(('1 - Cover page'!$B$9-I2638)= 9,"9", IF(('1 - Cover page'!$B$9-I2638)= 10,"10", IF(('1 - Cover page'!$B$9-I2638)= 11,"11", IF(('1 - Cover page'!$B$9-I2638)= 12,"12", IF(('1 - Cover page'!$B$9-I2638)= 13,"13", IF(('1 - Cover page'!$B$9-I2638)= 14,"14", IF(('1 - Cover page'!$B$9-I2638)= 15,"15",  ""))))))))))))))))</f>
        <v>0</v>
      </c>
      <c r="AA2638" t="e">
        <f>VLOOKUP(E2638,'Age group'!$A$2:$B$7,2,TRUE)</f>
        <v>#N/A</v>
      </c>
    </row>
    <row r="2639" spans="1:27" ht="12.75" x14ac:dyDescent="0.2">
      <c r="A2639" s="30">
        <v>2636</v>
      </c>
      <c r="B2639" s="31"/>
      <c r="C2639" s="31"/>
      <c r="D2639" s="32"/>
      <c r="E2639" s="104"/>
      <c r="F2639" s="31"/>
      <c r="G2639" s="31"/>
      <c r="H2639" s="33"/>
      <c r="I2639" s="16"/>
      <c r="J2639" s="34"/>
      <c r="K2639" s="34"/>
      <c r="L2639" s="35"/>
      <c r="M2639" s="36"/>
      <c r="N2639" s="37"/>
      <c r="O2639" s="37"/>
      <c r="P2639" s="37"/>
      <c r="Q2639" s="38"/>
      <c r="R2639" s="38"/>
      <c r="S2639" s="37"/>
      <c r="T2639" s="39"/>
      <c r="U2639" s="39"/>
      <c r="V2639" s="40"/>
      <c r="X2639" t="str">
        <f>IF(('1 - Cover page'!$B$9-M2639)&lt;6,"&lt;=5 Days","&gt;5 Days")</f>
        <v>&lt;=5 Days</v>
      </c>
      <c r="Y2639" t="str">
        <f>IF(('1 - Cover page'!$B$9-M2639)=0,"0", IF(('1 - Cover page'!$B$9-M2639)= 1,"1", IF(('1 - Cover page'!$B$9-M2639)= 2,"2", IF(('1 - Cover page'!$B$9-M2639)= 3,"3", IF(('1 - Cover page'!$B$9-M2639)= 4,"4", IF(('1 - Cover page'!$B$9-M2639)= 5,"5", IF(('1 - Cover page'!$B$9-M2639)= 6,"6", IF(('1 - Cover page'!$B$9-M2639)= 7,"7", IF(('1 - Cover page'!$B$9-M2639)= 8,"8", IF(('1 - Cover page'!$B$9-M2639)= 9,"9", IF(('1 - Cover page'!$B$9-M2639)= 10,"10", IF(('1 - Cover page'!$B$9-M2639)= 11,"11", IF(('1 - Cover page'!$B$9-M2639)= 12,"12", IF(('1 - Cover page'!$B$9-M2639)= 13,"13", IF(('1 - Cover page'!$B$9-M2639)= 14,"14", IF(('1 - Cover page'!$B$9-M2639)= 15,"15",  ""))))))))))))))))</f>
        <v>0</v>
      </c>
      <c r="Z2639" t="str">
        <f>IF(('1 - Cover page'!$B$9-I2639)=0,"0", IF(('1 - Cover page'!$B$9-I2639)= 1,"1", IF(('1 - Cover page'!$B$9-I2639)= 2,"2", IF(('1 - Cover page'!$B$9-I2639)= 3,"3", IF(('1 - Cover page'!$B$9-I2639)= 4,"4", IF(('1 - Cover page'!$B$9-I2639)= 5,"5", IF(('1 - Cover page'!$B$9-I2639)= 6,"6", IF(('1 - Cover page'!$B$9-I2639)= 7,"7", IF(('1 - Cover page'!$B$9-I2639)= 8,"8", IF(('1 - Cover page'!$B$9-I2639)= 9,"9", IF(('1 - Cover page'!$B$9-I2639)= 10,"10", IF(('1 - Cover page'!$B$9-I2639)= 11,"11", IF(('1 - Cover page'!$B$9-I2639)= 12,"12", IF(('1 - Cover page'!$B$9-I2639)= 13,"13", IF(('1 - Cover page'!$B$9-I2639)= 14,"14", IF(('1 - Cover page'!$B$9-I2639)= 15,"15",  ""))))))))))))))))</f>
        <v>0</v>
      </c>
      <c r="AA2639" t="e">
        <f>VLOOKUP(E2639,'Age group'!$A$2:$B$7,2,TRUE)</f>
        <v>#N/A</v>
      </c>
    </row>
    <row r="2640" spans="1:27" ht="12.75" x14ac:dyDescent="0.2">
      <c r="A2640" s="30">
        <v>2637</v>
      </c>
      <c r="B2640" s="31"/>
      <c r="C2640" s="31"/>
      <c r="D2640" s="32"/>
      <c r="E2640" s="104"/>
      <c r="F2640" s="31"/>
      <c r="G2640" s="31"/>
      <c r="H2640" s="33"/>
      <c r="I2640" s="16"/>
      <c r="J2640" s="34"/>
      <c r="K2640" s="34"/>
      <c r="L2640" s="35"/>
      <c r="M2640" s="36"/>
      <c r="N2640" s="37"/>
      <c r="O2640" s="37"/>
      <c r="P2640" s="37"/>
      <c r="Q2640" s="38"/>
      <c r="R2640" s="38"/>
      <c r="S2640" s="37"/>
      <c r="T2640" s="39"/>
      <c r="U2640" s="39"/>
      <c r="V2640" s="40"/>
      <c r="X2640" t="str">
        <f>IF(('1 - Cover page'!$B$9-M2640)&lt;6,"&lt;=5 Days","&gt;5 Days")</f>
        <v>&lt;=5 Days</v>
      </c>
      <c r="Y2640" t="str">
        <f>IF(('1 - Cover page'!$B$9-M2640)=0,"0", IF(('1 - Cover page'!$B$9-M2640)= 1,"1", IF(('1 - Cover page'!$B$9-M2640)= 2,"2", IF(('1 - Cover page'!$B$9-M2640)= 3,"3", IF(('1 - Cover page'!$B$9-M2640)= 4,"4", IF(('1 - Cover page'!$B$9-M2640)= 5,"5", IF(('1 - Cover page'!$B$9-M2640)= 6,"6", IF(('1 - Cover page'!$B$9-M2640)= 7,"7", IF(('1 - Cover page'!$B$9-M2640)= 8,"8", IF(('1 - Cover page'!$B$9-M2640)= 9,"9", IF(('1 - Cover page'!$B$9-M2640)= 10,"10", IF(('1 - Cover page'!$B$9-M2640)= 11,"11", IF(('1 - Cover page'!$B$9-M2640)= 12,"12", IF(('1 - Cover page'!$B$9-M2640)= 13,"13", IF(('1 - Cover page'!$B$9-M2640)= 14,"14", IF(('1 - Cover page'!$B$9-M2640)= 15,"15",  ""))))))))))))))))</f>
        <v>0</v>
      </c>
      <c r="Z2640" t="str">
        <f>IF(('1 - Cover page'!$B$9-I2640)=0,"0", IF(('1 - Cover page'!$B$9-I2640)= 1,"1", IF(('1 - Cover page'!$B$9-I2640)= 2,"2", IF(('1 - Cover page'!$B$9-I2640)= 3,"3", IF(('1 - Cover page'!$B$9-I2640)= 4,"4", IF(('1 - Cover page'!$B$9-I2640)= 5,"5", IF(('1 - Cover page'!$B$9-I2640)= 6,"6", IF(('1 - Cover page'!$B$9-I2640)= 7,"7", IF(('1 - Cover page'!$B$9-I2640)= 8,"8", IF(('1 - Cover page'!$B$9-I2640)= 9,"9", IF(('1 - Cover page'!$B$9-I2640)= 10,"10", IF(('1 - Cover page'!$B$9-I2640)= 11,"11", IF(('1 - Cover page'!$B$9-I2640)= 12,"12", IF(('1 - Cover page'!$B$9-I2640)= 13,"13", IF(('1 - Cover page'!$B$9-I2640)= 14,"14", IF(('1 - Cover page'!$B$9-I2640)= 15,"15",  ""))))))))))))))))</f>
        <v>0</v>
      </c>
      <c r="AA2640" t="e">
        <f>VLOOKUP(E2640,'Age group'!$A$2:$B$7,2,TRUE)</f>
        <v>#N/A</v>
      </c>
    </row>
    <row r="2641" spans="1:27" ht="12.75" x14ac:dyDescent="0.2">
      <c r="A2641" s="30">
        <v>2638</v>
      </c>
      <c r="B2641" s="31"/>
      <c r="C2641" s="31"/>
      <c r="D2641" s="32"/>
      <c r="E2641" s="104"/>
      <c r="F2641" s="31"/>
      <c r="G2641" s="31"/>
      <c r="H2641" s="33"/>
      <c r="I2641" s="16"/>
      <c r="J2641" s="34"/>
      <c r="K2641" s="34"/>
      <c r="L2641" s="35"/>
      <c r="M2641" s="36"/>
      <c r="N2641" s="37"/>
      <c r="O2641" s="37"/>
      <c r="P2641" s="37"/>
      <c r="Q2641" s="38"/>
      <c r="R2641" s="38"/>
      <c r="S2641" s="37"/>
      <c r="T2641" s="39"/>
      <c r="U2641" s="39"/>
      <c r="V2641" s="40"/>
      <c r="X2641" t="str">
        <f>IF(('1 - Cover page'!$B$9-M2641)&lt;6,"&lt;=5 Days","&gt;5 Days")</f>
        <v>&lt;=5 Days</v>
      </c>
      <c r="Y2641" t="str">
        <f>IF(('1 - Cover page'!$B$9-M2641)=0,"0", IF(('1 - Cover page'!$B$9-M2641)= 1,"1", IF(('1 - Cover page'!$B$9-M2641)= 2,"2", IF(('1 - Cover page'!$B$9-M2641)= 3,"3", IF(('1 - Cover page'!$B$9-M2641)= 4,"4", IF(('1 - Cover page'!$B$9-M2641)= 5,"5", IF(('1 - Cover page'!$B$9-M2641)= 6,"6", IF(('1 - Cover page'!$B$9-M2641)= 7,"7", IF(('1 - Cover page'!$B$9-M2641)= 8,"8", IF(('1 - Cover page'!$B$9-M2641)= 9,"9", IF(('1 - Cover page'!$B$9-M2641)= 10,"10", IF(('1 - Cover page'!$B$9-M2641)= 11,"11", IF(('1 - Cover page'!$B$9-M2641)= 12,"12", IF(('1 - Cover page'!$B$9-M2641)= 13,"13", IF(('1 - Cover page'!$B$9-M2641)= 14,"14", IF(('1 - Cover page'!$B$9-M2641)= 15,"15",  ""))))))))))))))))</f>
        <v>0</v>
      </c>
      <c r="Z2641" t="str">
        <f>IF(('1 - Cover page'!$B$9-I2641)=0,"0", IF(('1 - Cover page'!$B$9-I2641)= 1,"1", IF(('1 - Cover page'!$B$9-I2641)= 2,"2", IF(('1 - Cover page'!$B$9-I2641)= 3,"3", IF(('1 - Cover page'!$B$9-I2641)= 4,"4", IF(('1 - Cover page'!$B$9-I2641)= 5,"5", IF(('1 - Cover page'!$B$9-I2641)= 6,"6", IF(('1 - Cover page'!$B$9-I2641)= 7,"7", IF(('1 - Cover page'!$B$9-I2641)= 8,"8", IF(('1 - Cover page'!$B$9-I2641)= 9,"9", IF(('1 - Cover page'!$B$9-I2641)= 10,"10", IF(('1 - Cover page'!$B$9-I2641)= 11,"11", IF(('1 - Cover page'!$B$9-I2641)= 12,"12", IF(('1 - Cover page'!$B$9-I2641)= 13,"13", IF(('1 - Cover page'!$B$9-I2641)= 14,"14", IF(('1 - Cover page'!$B$9-I2641)= 15,"15",  ""))))))))))))))))</f>
        <v>0</v>
      </c>
      <c r="AA2641" t="e">
        <f>VLOOKUP(E2641,'Age group'!$A$2:$B$7,2,TRUE)</f>
        <v>#N/A</v>
      </c>
    </row>
    <row r="2642" spans="1:27" ht="12.75" x14ac:dyDescent="0.2">
      <c r="A2642" s="30">
        <v>2639</v>
      </c>
      <c r="B2642" s="31"/>
      <c r="C2642" s="31"/>
      <c r="D2642" s="32"/>
      <c r="E2642" s="104"/>
      <c r="F2642" s="31"/>
      <c r="G2642" s="31"/>
      <c r="H2642" s="33"/>
      <c r="I2642" s="16"/>
      <c r="J2642" s="34"/>
      <c r="K2642" s="34"/>
      <c r="L2642" s="35"/>
      <c r="M2642" s="36"/>
      <c r="N2642" s="37"/>
      <c r="O2642" s="37"/>
      <c r="P2642" s="37"/>
      <c r="Q2642" s="38"/>
      <c r="R2642" s="38"/>
      <c r="S2642" s="37"/>
      <c r="T2642" s="39"/>
      <c r="U2642" s="39"/>
      <c r="V2642" s="40"/>
      <c r="X2642" t="str">
        <f>IF(('1 - Cover page'!$B$9-M2642)&lt;6,"&lt;=5 Days","&gt;5 Days")</f>
        <v>&lt;=5 Days</v>
      </c>
      <c r="Y2642" t="str">
        <f>IF(('1 - Cover page'!$B$9-M2642)=0,"0", IF(('1 - Cover page'!$B$9-M2642)= 1,"1", IF(('1 - Cover page'!$B$9-M2642)= 2,"2", IF(('1 - Cover page'!$B$9-M2642)= 3,"3", IF(('1 - Cover page'!$B$9-M2642)= 4,"4", IF(('1 - Cover page'!$B$9-M2642)= 5,"5", IF(('1 - Cover page'!$B$9-M2642)= 6,"6", IF(('1 - Cover page'!$B$9-M2642)= 7,"7", IF(('1 - Cover page'!$B$9-M2642)= 8,"8", IF(('1 - Cover page'!$B$9-M2642)= 9,"9", IF(('1 - Cover page'!$B$9-M2642)= 10,"10", IF(('1 - Cover page'!$B$9-M2642)= 11,"11", IF(('1 - Cover page'!$B$9-M2642)= 12,"12", IF(('1 - Cover page'!$B$9-M2642)= 13,"13", IF(('1 - Cover page'!$B$9-M2642)= 14,"14", IF(('1 - Cover page'!$B$9-M2642)= 15,"15",  ""))))))))))))))))</f>
        <v>0</v>
      </c>
      <c r="Z2642" t="str">
        <f>IF(('1 - Cover page'!$B$9-I2642)=0,"0", IF(('1 - Cover page'!$B$9-I2642)= 1,"1", IF(('1 - Cover page'!$B$9-I2642)= 2,"2", IF(('1 - Cover page'!$B$9-I2642)= 3,"3", IF(('1 - Cover page'!$B$9-I2642)= 4,"4", IF(('1 - Cover page'!$B$9-I2642)= 5,"5", IF(('1 - Cover page'!$B$9-I2642)= 6,"6", IF(('1 - Cover page'!$B$9-I2642)= 7,"7", IF(('1 - Cover page'!$B$9-I2642)= 8,"8", IF(('1 - Cover page'!$B$9-I2642)= 9,"9", IF(('1 - Cover page'!$B$9-I2642)= 10,"10", IF(('1 - Cover page'!$B$9-I2642)= 11,"11", IF(('1 - Cover page'!$B$9-I2642)= 12,"12", IF(('1 - Cover page'!$B$9-I2642)= 13,"13", IF(('1 - Cover page'!$B$9-I2642)= 14,"14", IF(('1 - Cover page'!$B$9-I2642)= 15,"15",  ""))))))))))))))))</f>
        <v>0</v>
      </c>
      <c r="AA2642" t="e">
        <f>VLOOKUP(E2642,'Age group'!$A$2:$B$7,2,TRUE)</f>
        <v>#N/A</v>
      </c>
    </row>
    <row r="2643" spans="1:27" ht="12.75" x14ac:dyDescent="0.2">
      <c r="A2643" s="30">
        <v>2640</v>
      </c>
      <c r="B2643" s="31"/>
      <c r="C2643" s="31"/>
      <c r="D2643" s="32"/>
      <c r="E2643" s="104"/>
      <c r="F2643" s="31"/>
      <c r="G2643" s="31"/>
      <c r="H2643" s="33"/>
      <c r="I2643" s="16"/>
      <c r="J2643" s="34"/>
      <c r="K2643" s="34"/>
      <c r="L2643" s="35"/>
      <c r="M2643" s="36"/>
      <c r="N2643" s="37"/>
      <c r="O2643" s="37"/>
      <c r="P2643" s="37"/>
      <c r="Q2643" s="38"/>
      <c r="R2643" s="38"/>
      <c r="S2643" s="37"/>
      <c r="T2643" s="39"/>
      <c r="U2643" s="39"/>
      <c r="V2643" s="40"/>
      <c r="X2643" t="str">
        <f>IF(('1 - Cover page'!$B$9-M2643)&lt;6,"&lt;=5 Days","&gt;5 Days")</f>
        <v>&lt;=5 Days</v>
      </c>
      <c r="Y2643" t="str">
        <f>IF(('1 - Cover page'!$B$9-M2643)=0,"0", IF(('1 - Cover page'!$B$9-M2643)= 1,"1", IF(('1 - Cover page'!$B$9-M2643)= 2,"2", IF(('1 - Cover page'!$B$9-M2643)= 3,"3", IF(('1 - Cover page'!$B$9-M2643)= 4,"4", IF(('1 - Cover page'!$B$9-M2643)= 5,"5", IF(('1 - Cover page'!$B$9-M2643)= 6,"6", IF(('1 - Cover page'!$B$9-M2643)= 7,"7", IF(('1 - Cover page'!$B$9-M2643)= 8,"8", IF(('1 - Cover page'!$B$9-M2643)= 9,"9", IF(('1 - Cover page'!$B$9-M2643)= 10,"10", IF(('1 - Cover page'!$B$9-M2643)= 11,"11", IF(('1 - Cover page'!$B$9-M2643)= 12,"12", IF(('1 - Cover page'!$B$9-M2643)= 13,"13", IF(('1 - Cover page'!$B$9-M2643)= 14,"14", IF(('1 - Cover page'!$B$9-M2643)= 15,"15",  ""))))))))))))))))</f>
        <v>0</v>
      </c>
      <c r="Z2643" t="str">
        <f>IF(('1 - Cover page'!$B$9-I2643)=0,"0", IF(('1 - Cover page'!$B$9-I2643)= 1,"1", IF(('1 - Cover page'!$B$9-I2643)= 2,"2", IF(('1 - Cover page'!$B$9-I2643)= 3,"3", IF(('1 - Cover page'!$B$9-I2643)= 4,"4", IF(('1 - Cover page'!$B$9-I2643)= 5,"5", IF(('1 - Cover page'!$B$9-I2643)= 6,"6", IF(('1 - Cover page'!$B$9-I2643)= 7,"7", IF(('1 - Cover page'!$B$9-I2643)= 8,"8", IF(('1 - Cover page'!$B$9-I2643)= 9,"9", IF(('1 - Cover page'!$B$9-I2643)= 10,"10", IF(('1 - Cover page'!$B$9-I2643)= 11,"11", IF(('1 - Cover page'!$B$9-I2643)= 12,"12", IF(('1 - Cover page'!$B$9-I2643)= 13,"13", IF(('1 - Cover page'!$B$9-I2643)= 14,"14", IF(('1 - Cover page'!$B$9-I2643)= 15,"15",  ""))))))))))))))))</f>
        <v>0</v>
      </c>
      <c r="AA2643" t="e">
        <f>VLOOKUP(E2643,'Age group'!$A$2:$B$7,2,TRUE)</f>
        <v>#N/A</v>
      </c>
    </row>
    <row r="2644" spans="1:27" ht="12.75" x14ac:dyDescent="0.2">
      <c r="A2644" s="30">
        <v>2641</v>
      </c>
      <c r="B2644" s="31"/>
      <c r="C2644" s="31"/>
      <c r="D2644" s="32"/>
      <c r="E2644" s="104"/>
      <c r="F2644" s="31"/>
      <c r="G2644" s="31"/>
      <c r="H2644" s="33"/>
      <c r="I2644" s="16"/>
      <c r="J2644" s="34"/>
      <c r="K2644" s="34"/>
      <c r="L2644" s="35"/>
      <c r="M2644" s="36"/>
      <c r="N2644" s="37"/>
      <c r="O2644" s="37"/>
      <c r="P2644" s="37"/>
      <c r="Q2644" s="38"/>
      <c r="R2644" s="38"/>
      <c r="S2644" s="37"/>
      <c r="T2644" s="39"/>
      <c r="U2644" s="39"/>
      <c r="V2644" s="40"/>
      <c r="X2644" t="str">
        <f>IF(('1 - Cover page'!$B$9-M2644)&lt;6,"&lt;=5 Days","&gt;5 Days")</f>
        <v>&lt;=5 Days</v>
      </c>
      <c r="Y2644" t="str">
        <f>IF(('1 - Cover page'!$B$9-M2644)=0,"0", IF(('1 - Cover page'!$B$9-M2644)= 1,"1", IF(('1 - Cover page'!$B$9-M2644)= 2,"2", IF(('1 - Cover page'!$B$9-M2644)= 3,"3", IF(('1 - Cover page'!$B$9-M2644)= 4,"4", IF(('1 - Cover page'!$B$9-M2644)= 5,"5", IF(('1 - Cover page'!$B$9-M2644)= 6,"6", IF(('1 - Cover page'!$B$9-M2644)= 7,"7", IF(('1 - Cover page'!$B$9-M2644)= 8,"8", IF(('1 - Cover page'!$B$9-M2644)= 9,"9", IF(('1 - Cover page'!$B$9-M2644)= 10,"10", IF(('1 - Cover page'!$B$9-M2644)= 11,"11", IF(('1 - Cover page'!$B$9-M2644)= 12,"12", IF(('1 - Cover page'!$B$9-M2644)= 13,"13", IF(('1 - Cover page'!$B$9-M2644)= 14,"14", IF(('1 - Cover page'!$B$9-M2644)= 15,"15",  ""))))))))))))))))</f>
        <v>0</v>
      </c>
      <c r="Z2644" t="str">
        <f>IF(('1 - Cover page'!$B$9-I2644)=0,"0", IF(('1 - Cover page'!$B$9-I2644)= 1,"1", IF(('1 - Cover page'!$B$9-I2644)= 2,"2", IF(('1 - Cover page'!$B$9-I2644)= 3,"3", IF(('1 - Cover page'!$B$9-I2644)= 4,"4", IF(('1 - Cover page'!$B$9-I2644)= 5,"5", IF(('1 - Cover page'!$B$9-I2644)= 6,"6", IF(('1 - Cover page'!$B$9-I2644)= 7,"7", IF(('1 - Cover page'!$B$9-I2644)= 8,"8", IF(('1 - Cover page'!$B$9-I2644)= 9,"9", IF(('1 - Cover page'!$B$9-I2644)= 10,"10", IF(('1 - Cover page'!$B$9-I2644)= 11,"11", IF(('1 - Cover page'!$B$9-I2644)= 12,"12", IF(('1 - Cover page'!$B$9-I2644)= 13,"13", IF(('1 - Cover page'!$B$9-I2644)= 14,"14", IF(('1 - Cover page'!$B$9-I2644)= 15,"15",  ""))))))))))))))))</f>
        <v>0</v>
      </c>
      <c r="AA2644" t="e">
        <f>VLOOKUP(E2644,'Age group'!$A$2:$B$7,2,TRUE)</f>
        <v>#N/A</v>
      </c>
    </row>
    <row r="2645" spans="1:27" ht="12.75" x14ac:dyDescent="0.2">
      <c r="A2645" s="30">
        <v>2642</v>
      </c>
      <c r="B2645" s="31"/>
      <c r="C2645" s="31"/>
      <c r="D2645" s="32"/>
      <c r="E2645" s="104"/>
      <c r="F2645" s="31"/>
      <c r="G2645" s="31"/>
      <c r="H2645" s="33"/>
      <c r="I2645" s="16"/>
      <c r="J2645" s="34"/>
      <c r="K2645" s="34"/>
      <c r="L2645" s="35"/>
      <c r="M2645" s="36"/>
      <c r="N2645" s="37"/>
      <c r="O2645" s="37"/>
      <c r="P2645" s="37"/>
      <c r="Q2645" s="38"/>
      <c r="R2645" s="38"/>
      <c r="S2645" s="37"/>
      <c r="T2645" s="39"/>
      <c r="U2645" s="39"/>
      <c r="V2645" s="40"/>
      <c r="X2645" t="str">
        <f>IF(('1 - Cover page'!$B$9-M2645)&lt;6,"&lt;=5 Days","&gt;5 Days")</f>
        <v>&lt;=5 Days</v>
      </c>
      <c r="Y2645" t="str">
        <f>IF(('1 - Cover page'!$B$9-M2645)=0,"0", IF(('1 - Cover page'!$B$9-M2645)= 1,"1", IF(('1 - Cover page'!$B$9-M2645)= 2,"2", IF(('1 - Cover page'!$B$9-M2645)= 3,"3", IF(('1 - Cover page'!$B$9-M2645)= 4,"4", IF(('1 - Cover page'!$B$9-M2645)= 5,"5", IF(('1 - Cover page'!$B$9-M2645)= 6,"6", IF(('1 - Cover page'!$B$9-M2645)= 7,"7", IF(('1 - Cover page'!$B$9-M2645)= 8,"8", IF(('1 - Cover page'!$B$9-M2645)= 9,"9", IF(('1 - Cover page'!$B$9-M2645)= 10,"10", IF(('1 - Cover page'!$B$9-M2645)= 11,"11", IF(('1 - Cover page'!$B$9-M2645)= 12,"12", IF(('1 - Cover page'!$B$9-M2645)= 13,"13", IF(('1 - Cover page'!$B$9-M2645)= 14,"14", IF(('1 - Cover page'!$B$9-M2645)= 15,"15",  ""))))))))))))))))</f>
        <v>0</v>
      </c>
      <c r="Z2645" t="str">
        <f>IF(('1 - Cover page'!$B$9-I2645)=0,"0", IF(('1 - Cover page'!$B$9-I2645)= 1,"1", IF(('1 - Cover page'!$B$9-I2645)= 2,"2", IF(('1 - Cover page'!$B$9-I2645)= 3,"3", IF(('1 - Cover page'!$B$9-I2645)= 4,"4", IF(('1 - Cover page'!$B$9-I2645)= 5,"5", IF(('1 - Cover page'!$B$9-I2645)= 6,"6", IF(('1 - Cover page'!$B$9-I2645)= 7,"7", IF(('1 - Cover page'!$B$9-I2645)= 8,"8", IF(('1 - Cover page'!$B$9-I2645)= 9,"9", IF(('1 - Cover page'!$B$9-I2645)= 10,"10", IF(('1 - Cover page'!$B$9-I2645)= 11,"11", IF(('1 - Cover page'!$B$9-I2645)= 12,"12", IF(('1 - Cover page'!$B$9-I2645)= 13,"13", IF(('1 - Cover page'!$B$9-I2645)= 14,"14", IF(('1 - Cover page'!$B$9-I2645)= 15,"15",  ""))))))))))))))))</f>
        <v>0</v>
      </c>
      <c r="AA2645" t="e">
        <f>VLOOKUP(E2645,'Age group'!$A$2:$B$7,2,TRUE)</f>
        <v>#N/A</v>
      </c>
    </row>
    <row r="2646" spans="1:27" ht="12.75" x14ac:dyDescent="0.2">
      <c r="A2646" s="30">
        <v>2643</v>
      </c>
      <c r="B2646" s="31"/>
      <c r="C2646" s="31"/>
      <c r="D2646" s="32"/>
      <c r="E2646" s="104"/>
      <c r="F2646" s="31"/>
      <c r="G2646" s="31"/>
      <c r="H2646" s="33"/>
      <c r="I2646" s="16"/>
      <c r="J2646" s="34"/>
      <c r="K2646" s="34"/>
      <c r="L2646" s="35"/>
      <c r="M2646" s="36"/>
      <c r="N2646" s="37"/>
      <c r="O2646" s="37"/>
      <c r="P2646" s="37"/>
      <c r="Q2646" s="38"/>
      <c r="R2646" s="38"/>
      <c r="S2646" s="37"/>
      <c r="T2646" s="39"/>
      <c r="U2646" s="39"/>
      <c r="V2646" s="40"/>
      <c r="X2646" t="str">
        <f>IF(('1 - Cover page'!$B$9-M2646)&lt;6,"&lt;=5 Days","&gt;5 Days")</f>
        <v>&lt;=5 Days</v>
      </c>
      <c r="Y2646" t="str">
        <f>IF(('1 - Cover page'!$B$9-M2646)=0,"0", IF(('1 - Cover page'!$B$9-M2646)= 1,"1", IF(('1 - Cover page'!$B$9-M2646)= 2,"2", IF(('1 - Cover page'!$B$9-M2646)= 3,"3", IF(('1 - Cover page'!$B$9-M2646)= 4,"4", IF(('1 - Cover page'!$B$9-M2646)= 5,"5", IF(('1 - Cover page'!$B$9-M2646)= 6,"6", IF(('1 - Cover page'!$B$9-M2646)= 7,"7", IF(('1 - Cover page'!$B$9-M2646)= 8,"8", IF(('1 - Cover page'!$B$9-M2646)= 9,"9", IF(('1 - Cover page'!$B$9-M2646)= 10,"10", IF(('1 - Cover page'!$B$9-M2646)= 11,"11", IF(('1 - Cover page'!$B$9-M2646)= 12,"12", IF(('1 - Cover page'!$B$9-M2646)= 13,"13", IF(('1 - Cover page'!$B$9-M2646)= 14,"14", IF(('1 - Cover page'!$B$9-M2646)= 15,"15",  ""))))))))))))))))</f>
        <v>0</v>
      </c>
      <c r="Z2646" t="str">
        <f>IF(('1 - Cover page'!$B$9-I2646)=0,"0", IF(('1 - Cover page'!$B$9-I2646)= 1,"1", IF(('1 - Cover page'!$B$9-I2646)= 2,"2", IF(('1 - Cover page'!$B$9-I2646)= 3,"3", IF(('1 - Cover page'!$B$9-I2646)= 4,"4", IF(('1 - Cover page'!$B$9-I2646)= 5,"5", IF(('1 - Cover page'!$B$9-I2646)= 6,"6", IF(('1 - Cover page'!$B$9-I2646)= 7,"7", IF(('1 - Cover page'!$B$9-I2646)= 8,"8", IF(('1 - Cover page'!$B$9-I2646)= 9,"9", IF(('1 - Cover page'!$B$9-I2646)= 10,"10", IF(('1 - Cover page'!$B$9-I2646)= 11,"11", IF(('1 - Cover page'!$B$9-I2646)= 12,"12", IF(('1 - Cover page'!$B$9-I2646)= 13,"13", IF(('1 - Cover page'!$B$9-I2646)= 14,"14", IF(('1 - Cover page'!$B$9-I2646)= 15,"15",  ""))))))))))))))))</f>
        <v>0</v>
      </c>
      <c r="AA2646" t="e">
        <f>VLOOKUP(E2646,'Age group'!$A$2:$B$7,2,TRUE)</f>
        <v>#N/A</v>
      </c>
    </row>
    <row r="2647" spans="1:27" ht="12.75" x14ac:dyDescent="0.2">
      <c r="A2647" s="30">
        <v>2644</v>
      </c>
      <c r="B2647" s="31"/>
      <c r="C2647" s="31"/>
      <c r="D2647" s="32"/>
      <c r="E2647" s="104"/>
      <c r="F2647" s="31"/>
      <c r="G2647" s="31"/>
      <c r="H2647" s="33"/>
      <c r="I2647" s="16"/>
      <c r="J2647" s="34"/>
      <c r="K2647" s="34"/>
      <c r="L2647" s="35"/>
      <c r="M2647" s="36"/>
      <c r="N2647" s="37"/>
      <c r="O2647" s="37"/>
      <c r="P2647" s="37"/>
      <c r="Q2647" s="38"/>
      <c r="R2647" s="38"/>
      <c r="S2647" s="37"/>
      <c r="T2647" s="39"/>
      <c r="U2647" s="39"/>
      <c r="V2647" s="40"/>
      <c r="X2647" t="str">
        <f>IF(('1 - Cover page'!$B$9-M2647)&lt;6,"&lt;=5 Days","&gt;5 Days")</f>
        <v>&lt;=5 Days</v>
      </c>
      <c r="Y2647" t="str">
        <f>IF(('1 - Cover page'!$B$9-M2647)=0,"0", IF(('1 - Cover page'!$B$9-M2647)= 1,"1", IF(('1 - Cover page'!$B$9-M2647)= 2,"2", IF(('1 - Cover page'!$B$9-M2647)= 3,"3", IF(('1 - Cover page'!$B$9-M2647)= 4,"4", IF(('1 - Cover page'!$B$9-M2647)= 5,"5", IF(('1 - Cover page'!$B$9-M2647)= 6,"6", IF(('1 - Cover page'!$B$9-M2647)= 7,"7", IF(('1 - Cover page'!$B$9-M2647)= 8,"8", IF(('1 - Cover page'!$B$9-M2647)= 9,"9", IF(('1 - Cover page'!$B$9-M2647)= 10,"10", IF(('1 - Cover page'!$B$9-M2647)= 11,"11", IF(('1 - Cover page'!$B$9-M2647)= 12,"12", IF(('1 - Cover page'!$B$9-M2647)= 13,"13", IF(('1 - Cover page'!$B$9-M2647)= 14,"14", IF(('1 - Cover page'!$B$9-M2647)= 15,"15",  ""))))))))))))))))</f>
        <v>0</v>
      </c>
      <c r="Z2647" t="str">
        <f>IF(('1 - Cover page'!$B$9-I2647)=0,"0", IF(('1 - Cover page'!$B$9-I2647)= 1,"1", IF(('1 - Cover page'!$B$9-I2647)= 2,"2", IF(('1 - Cover page'!$B$9-I2647)= 3,"3", IF(('1 - Cover page'!$B$9-I2647)= 4,"4", IF(('1 - Cover page'!$B$9-I2647)= 5,"5", IF(('1 - Cover page'!$B$9-I2647)= 6,"6", IF(('1 - Cover page'!$B$9-I2647)= 7,"7", IF(('1 - Cover page'!$B$9-I2647)= 8,"8", IF(('1 - Cover page'!$B$9-I2647)= 9,"9", IF(('1 - Cover page'!$B$9-I2647)= 10,"10", IF(('1 - Cover page'!$B$9-I2647)= 11,"11", IF(('1 - Cover page'!$B$9-I2647)= 12,"12", IF(('1 - Cover page'!$B$9-I2647)= 13,"13", IF(('1 - Cover page'!$B$9-I2647)= 14,"14", IF(('1 - Cover page'!$B$9-I2647)= 15,"15",  ""))))))))))))))))</f>
        <v>0</v>
      </c>
      <c r="AA2647" t="e">
        <f>VLOOKUP(E2647,'Age group'!$A$2:$B$7,2,TRUE)</f>
        <v>#N/A</v>
      </c>
    </row>
    <row r="2648" spans="1:27" ht="12.75" x14ac:dyDescent="0.2">
      <c r="A2648" s="30">
        <v>2645</v>
      </c>
      <c r="B2648" s="31"/>
      <c r="C2648" s="31"/>
      <c r="D2648" s="32"/>
      <c r="E2648" s="104"/>
      <c r="F2648" s="31"/>
      <c r="G2648" s="31"/>
      <c r="H2648" s="33"/>
      <c r="I2648" s="16"/>
      <c r="J2648" s="34"/>
      <c r="K2648" s="34"/>
      <c r="L2648" s="35"/>
      <c r="M2648" s="36"/>
      <c r="N2648" s="37"/>
      <c r="O2648" s="37"/>
      <c r="P2648" s="37"/>
      <c r="Q2648" s="38"/>
      <c r="R2648" s="38"/>
      <c r="S2648" s="37"/>
      <c r="T2648" s="39"/>
      <c r="U2648" s="39"/>
      <c r="V2648" s="40"/>
      <c r="X2648" t="str">
        <f>IF(('1 - Cover page'!$B$9-M2648)&lt;6,"&lt;=5 Days","&gt;5 Days")</f>
        <v>&lt;=5 Days</v>
      </c>
      <c r="Y2648" t="str">
        <f>IF(('1 - Cover page'!$B$9-M2648)=0,"0", IF(('1 - Cover page'!$B$9-M2648)= 1,"1", IF(('1 - Cover page'!$B$9-M2648)= 2,"2", IF(('1 - Cover page'!$B$9-M2648)= 3,"3", IF(('1 - Cover page'!$B$9-M2648)= 4,"4", IF(('1 - Cover page'!$B$9-M2648)= 5,"5", IF(('1 - Cover page'!$B$9-M2648)= 6,"6", IF(('1 - Cover page'!$B$9-M2648)= 7,"7", IF(('1 - Cover page'!$B$9-M2648)= 8,"8", IF(('1 - Cover page'!$B$9-M2648)= 9,"9", IF(('1 - Cover page'!$B$9-M2648)= 10,"10", IF(('1 - Cover page'!$B$9-M2648)= 11,"11", IF(('1 - Cover page'!$B$9-M2648)= 12,"12", IF(('1 - Cover page'!$B$9-M2648)= 13,"13", IF(('1 - Cover page'!$B$9-M2648)= 14,"14", IF(('1 - Cover page'!$B$9-M2648)= 15,"15",  ""))))))))))))))))</f>
        <v>0</v>
      </c>
      <c r="Z2648" t="str">
        <f>IF(('1 - Cover page'!$B$9-I2648)=0,"0", IF(('1 - Cover page'!$B$9-I2648)= 1,"1", IF(('1 - Cover page'!$B$9-I2648)= 2,"2", IF(('1 - Cover page'!$B$9-I2648)= 3,"3", IF(('1 - Cover page'!$B$9-I2648)= 4,"4", IF(('1 - Cover page'!$B$9-I2648)= 5,"5", IF(('1 - Cover page'!$B$9-I2648)= 6,"6", IF(('1 - Cover page'!$B$9-I2648)= 7,"7", IF(('1 - Cover page'!$B$9-I2648)= 8,"8", IF(('1 - Cover page'!$B$9-I2648)= 9,"9", IF(('1 - Cover page'!$B$9-I2648)= 10,"10", IF(('1 - Cover page'!$B$9-I2648)= 11,"11", IF(('1 - Cover page'!$B$9-I2648)= 12,"12", IF(('1 - Cover page'!$B$9-I2648)= 13,"13", IF(('1 - Cover page'!$B$9-I2648)= 14,"14", IF(('1 - Cover page'!$B$9-I2648)= 15,"15",  ""))))))))))))))))</f>
        <v>0</v>
      </c>
      <c r="AA2648" t="e">
        <f>VLOOKUP(E2648,'Age group'!$A$2:$B$7,2,TRUE)</f>
        <v>#N/A</v>
      </c>
    </row>
    <row r="2649" spans="1:27" ht="12.75" x14ac:dyDescent="0.2">
      <c r="A2649" s="30">
        <v>2646</v>
      </c>
      <c r="B2649" s="31"/>
      <c r="C2649" s="31"/>
      <c r="D2649" s="32"/>
      <c r="E2649" s="104"/>
      <c r="F2649" s="31"/>
      <c r="G2649" s="31"/>
      <c r="H2649" s="33"/>
      <c r="I2649" s="16"/>
      <c r="J2649" s="34"/>
      <c r="K2649" s="34"/>
      <c r="L2649" s="35"/>
      <c r="M2649" s="36"/>
      <c r="N2649" s="37"/>
      <c r="O2649" s="37"/>
      <c r="P2649" s="37"/>
      <c r="Q2649" s="38"/>
      <c r="R2649" s="38"/>
      <c r="S2649" s="37"/>
      <c r="T2649" s="39"/>
      <c r="U2649" s="39"/>
      <c r="V2649" s="40"/>
      <c r="X2649" t="str">
        <f>IF(('1 - Cover page'!$B$9-M2649)&lt;6,"&lt;=5 Days","&gt;5 Days")</f>
        <v>&lt;=5 Days</v>
      </c>
      <c r="Y2649" t="str">
        <f>IF(('1 - Cover page'!$B$9-M2649)=0,"0", IF(('1 - Cover page'!$B$9-M2649)= 1,"1", IF(('1 - Cover page'!$B$9-M2649)= 2,"2", IF(('1 - Cover page'!$B$9-M2649)= 3,"3", IF(('1 - Cover page'!$B$9-M2649)= 4,"4", IF(('1 - Cover page'!$B$9-M2649)= 5,"5", IF(('1 - Cover page'!$B$9-M2649)= 6,"6", IF(('1 - Cover page'!$B$9-M2649)= 7,"7", IF(('1 - Cover page'!$B$9-M2649)= 8,"8", IF(('1 - Cover page'!$B$9-M2649)= 9,"9", IF(('1 - Cover page'!$B$9-M2649)= 10,"10", IF(('1 - Cover page'!$B$9-M2649)= 11,"11", IF(('1 - Cover page'!$B$9-M2649)= 12,"12", IF(('1 - Cover page'!$B$9-M2649)= 13,"13", IF(('1 - Cover page'!$B$9-M2649)= 14,"14", IF(('1 - Cover page'!$B$9-M2649)= 15,"15",  ""))))))))))))))))</f>
        <v>0</v>
      </c>
      <c r="Z2649" t="str">
        <f>IF(('1 - Cover page'!$B$9-I2649)=0,"0", IF(('1 - Cover page'!$B$9-I2649)= 1,"1", IF(('1 - Cover page'!$B$9-I2649)= 2,"2", IF(('1 - Cover page'!$B$9-I2649)= 3,"3", IF(('1 - Cover page'!$B$9-I2649)= 4,"4", IF(('1 - Cover page'!$B$9-I2649)= 5,"5", IF(('1 - Cover page'!$B$9-I2649)= 6,"6", IF(('1 - Cover page'!$B$9-I2649)= 7,"7", IF(('1 - Cover page'!$B$9-I2649)= 8,"8", IF(('1 - Cover page'!$B$9-I2649)= 9,"9", IF(('1 - Cover page'!$B$9-I2649)= 10,"10", IF(('1 - Cover page'!$B$9-I2649)= 11,"11", IF(('1 - Cover page'!$B$9-I2649)= 12,"12", IF(('1 - Cover page'!$B$9-I2649)= 13,"13", IF(('1 - Cover page'!$B$9-I2649)= 14,"14", IF(('1 - Cover page'!$B$9-I2649)= 15,"15",  ""))))))))))))))))</f>
        <v>0</v>
      </c>
      <c r="AA2649" t="e">
        <f>VLOOKUP(E2649,'Age group'!$A$2:$B$7,2,TRUE)</f>
        <v>#N/A</v>
      </c>
    </row>
    <row r="2650" spans="1:27" ht="12.75" x14ac:dyDescent="0.2">
      <c r="A2650" s="30">
        <v>2647</v>
      </c>
      <c r="B2650" s="31"/>
      <c r="C2650" s="31"/>
      <c r="D2650" s="32"/>
      <c r="E2650" s="104"/>
      <c r="F2650" s="31"/>
      <c r="G2650" s="31"/>
      <c r="H2650" s="33"/>
      <c r="I2650" s="16"/>
      <c r="J2650" s="34"/>
      <c r="K2650" s="34"/>
      <c r="L2650" s="35"/>
      <c r="M2650" s="36"/>
      <c r="N2650" s="37"/>
      <c r="O2650" s="37"/>
      <c r="P2650" s="37"/>
      <c r="Q2650" s="38"/>
      <c r="R2650" s="38"/>
      <c r="S2650" s="37"/>
      <c r="T2650" s="39"/>
      <c r="U2650" s="39"/>
      <c r="V2650" s="40"/>
      <c r="X2650" t="str">
        <f>IF(('1 - Cover page'!$B$9-M2650)&lt;6,"&lt;=5 Days","&gt;5 Days")</f>
        <v>&lt;=5 Days</v>
      </c>
      <c r="Y2650" t="str">
        <f>IF(('1 - Cover page'!$B$9-M2650)=0,"0", IF(('1 - Cover page'!$B$9-M2650)= 1,"1", IF(('1 - Cover page'!$B$9-M2650)= 2,"2", IF(('1 - Cover page'!$B$9-M2650)= 3,"3", IF(('1 - Cover page'!$B$9-M2650)= 4,"4", IF(('1 - Cover page'!$B$9-M2650)= 5,"5", IF(('1 - Cover page'!$B$9-M2650)= 6,"6", IF(('1 - Cover page'!$B$9-M2650)= 7,"7", IF(('1 - Cover page'!$B$9-M2650)= 8,"8", IF(('1 - Cover page'!$B$9-M2650)= 9,"9", IF(('1 - Cover page'!$B$9-M2650)= 10,"10", IF(('1 - Cover page'!$B$9-M2650)= 11,"11", IF(('1 - Cover page'!$B$9-M2650)= 12,"12", IF(('1 - Cover page'!$B$9-M2650)= 13,"13", IF(('1 - Cover page'!$B$9-M2650)= 14,"14", IF(('1 - Cover page'!$B$9-M2650)= 15,"15",  ""))))))))))))))))</f>
        <v>0</v>
      </c>
      <c r="Z2650" t="str">
        <f>IF(('1 - Cover page'!$B$9-I2650)=0,"0", IF(('1 - Cover page'!$B$9-I2650)= 1,"1", IF(('1 - Cover page'!$B$9-I2650)= 2,"2", IF(('1 - Cover page'!$B$9-I2650)= 3,"3", IF(('1 - Cover page'!$B$9-I2650)= 4,"4", IF(('1 - Cover page'!$B$9-I2650)= 5,"5", IF(('1 - Cover page'!$B$9-I2650)= 6,"6", IF(('1 - Cover page'!$B$9-I2650)= 7,"7", IF(('1 - Cover page'!$B$9-I2650)= 8,"8", IF(('1 - Cover page'!$B$9-I2650)= 9,"9", IF(('1 - Cover page'!$B$9-I2650)= 10,"10", IF(('1 - Cover page'!$B$9-I2650)= 11,"11", IF(('1 - Cover page'!$B$9-I2650)= 12,"12", IF(('1 - Cover page'!$B$9-I2650)= 13,"13", IF(('1 - Cover page'!$B$9-I2650)= 14,"14", IF(('1 - Cover page'!$B$9-I2650)= 15,"15",  ""))))))))))))))))</f>
        <v>0</v>
      </c>
      <c r="AA2650" t="e">
        <f>VLOOKUP(E2650,'Age group'!$A$2:$B$7,2,TRUE)</f>
        <v>#N/A</v>
      </c>
    </row>
    <row r="2651" spans="1:27" ht="12.75" x14ac:dyDescent="0.2">
      <c r="A2651" s="30">
        <v>2648</v>
      </c>
      <c r="B2651" s="31"/>
      <c r="C2651" s="31"/>
      <c r="D2651" s="32"/>
      <c r="E2651" s="104"/>
      <c r="F2651" s="31"/>
      <c r="G2651" s="31"/>
      <c r="H2651" s="33"/>
      <c r="I2651" s="16"/>
      <c r="J2651" s="34"/>
      <c r="K2651" s="34"/>
      <c r="L2651" s="35"/>
      <c r="M2651" s="36"/>
      <c r="N2651" s="37"/>
      <c r="O2651" s="37"/>
      <c r="P2651" s="37"/>
      <c r="Q2651" s="38"/>
      <c r="R2651" s="38"/>
      <c r="S2651" s="37"/>
      <c r="T2651" s="39"/>
      <c r="U2651" s="39"/>
      <c r="V2651" s="40"/>
      <c r="X2651" t="str">
        <f>IF(('1 - Cover page'!$B$9-M2651)&lt;6,"&lt;=5 Days","&gt;5 Days")</f>
        <v>&lt;=5 Days</v>
      </c>
      <c r="Y2651" t="str">
        <f>IF(('1 - Cover page'!$B$9-M2651)=0,"0", IF(('1 - Cover page'!$B$9-M2651)= 1,"1", IF(('1 - Cover page'!$B$9-M2651)= 2,"2", IF(('1 - Cover page'!$B$9-M2651)= 3,"3", IF(('1 - Cover page'!$B$9-M2651)= 4,"4", IF(('1 - Cover page'!$B$9-M2651)= 5,"5", IF(('1 - Cover page'!$B$9-M2651)= 6,"6", IF(('1 - Cover page'!$B$9-M2651)= 7,"7", IF(('1 - Cover page'!$B$9-M2651)= 8,"8", IF(('1 - Cover page'!$B$9-M2651)= 9,"9", IF(('1 - Cover page'!$B$9-M2651)= 10,"10", IF(('1 - Cover page'!$B$9-M2651)= 11,"11", IF(('1 - Cover page'!$B$9-M2651)= 12,"12", IF(('1 - Cover page'!$B$9-M2651)= 13,"13", IF(('1 - Cover page'!$B$9-M2651)= 14,"14", IF(('1 - Cover page'!$B$9-M2651)= 15,"15",  ""))))))))))))))))</f>
        <v>0</v>
      </c>
      <c r="Z2651" t="str">
        <f>IF(('1 - Cover page'!$B$9-I2651)=0,"0", IF(('1 - Cover page'!$B$9-I2651)= 1,"1", IF(('1 - Cover page'!$B$9-I2651)= 2,"2", IF(('1 - Cover page'!$B$9-I2651)= 3,"3", IF(('1 - Cover page'!$B$9-I2651)= 4,"4", IF(('1 - Cover page'!$B$9-I2651)= 5,"5", IF(('1 - Cover page'!$B$9-I2651)= 6,"6", IF(('1 - Cover page'!$B$9-I2651)= 7,"7", IF(('1 - Cover page'!$B$9-I2651)= 8,"8", IF(('1 - Cover page'!$B$9-I2651)= 9,"9", IF(('1 - Cover page'!$B$9-I2651)= 10,"10", IF(('1 - Cover page'!$B$9-I2651)= 11,"11", IF(('1 - Cover page'!$B$9-I2651)= 12,"12", IF(('1 - Cover page'!$B$9-I2651)= 13,"13", IF(('1 - Cover page'!$B$9-I2651)= 14,"14", IF(('1 - Cover page'!$B$9-I2651)= 15,"15",  ""))))))))))))))))</f>
        <v>0</v>
      </c>
      <c r="AA2651" t="e">
        <f>VLOOKUP(E2651,'Age group'!$A$2:$B$7,2,TRUE)</f>
        <v>#N/A</v>
      </c>
    </row>
    <row r="2652" spans="1:27" ht="12.75" x14ac:dyDescent="0.2">
      <c r="A2652" s="30">
        <v>2649</v>
      </c>
      <c r="B2652" s="31"/>
      <c r="C2652" s="31"/>
      <c r="D2652" s="32"/>
      <c r="E2652" s="104"/>
      <c r="F2652" s="31"/>
      <c r="G2652" s="31"/>
      <c r="H2652" s="33"/>
      <c r="I2652" s="16"/>
      <c r="J2652" s="34"/>
      <c r="K2652" s="34"/>
      <c r="L2652" s="35"/>
      <c r="M2652" s="36"/>
      <c r="N2652" s="37"/>
      <c r="O2652" s="37"/>
      <c r="P2652" s="37"/>
      <c r="Q2652" s="38"/>
      <c r="R2652" s="38"/>
      <c r="S2652" s="37"/>
      <c r="T2652" s="39"/>
      <c r="U2652" s="39"/>
      <c r="V2652" s="40"/>
      <c r="X2652" t="str">
        <f>IF(('1 - Cover page'!$B$9-M2652)&lt;6,"&lt;=5 Days","&gt;5 Days")</f>
        <v>&lt;=5 Days</v>
      </c>
      <c r="Y2652" t="str">
        <f>IF(('1 - Cover page'!$B$9-M2652)=0,"0", IF(('1 - Cover page'!$B$9-M2652)= 1,"1", IF(('1 - Cover page'!$B$9-M2652)= 2,"2", IF(('1 - Cover page'!$B$9-M2652)= 3,"3", IF(('1 - Cover page'!$B$9-M2652)= 4,"4", IF(('1 - Cover page'!$B$9-M2652)= 5,"5", IF(('1 - Cover page'!$B$9-M2652)= 6,"6", IF(('1 - Cover page'!$B$9-M2652)= 7,"7", IF(('1 - Cover page'!$B$9-M2652)= 8,"8", IF(('1 - Cover page'!$B$9-M2652)= 9,"9", IF(('1 - Cover page'!$B$9-M2652)= 10,"10", IF(('1 - Cover page'!$B$9-M2652)= 11,"11", IF(('1 - Cover page'!$B$9-M2652)= 12,"12", IF(('1 - Cover page'!$B$9-M2652)= 13,"13", IF(('1 - Cover page'!$B$9-M2652)= 14,"14", IF(('1 - Cover page'!$B$9-M2652)= 15,"15",  ""))))))))))))))))</f>
        <v>0</v>
      </c>
      <c r="Z2652" t="str">
        <f>IF(('1 - Cover page'!$B$9-I2652)=0,"0", IF(('1 - Cover page'!$B$9-I2652)= 1,"1", IF(('1 - Cover page'!$B$9-I2652)= 2,"2", IF(('1 - Cover page'!$B$9-I2652)= 3,"3", IF(('1 - Cover page'!$B$9-I2652)= 4,"4", IF(('1 - Cover page'!$B$9-I2652)= 5,"5", IF(('1 - Cover page'!$B$9-I2652)= 6,"6", IF(('1 - Cover page'!$B$9-I2652)= 7,"7", IF(('1 - Cover page'!$B$9-I2652)= 8,"8", IF(('1 - Cover page'!$B$9-I2652)= 9,"9", IF(('1 - Cover page'!$B$9-I2652)= 10,"10", IF(('1 - Cover page'!$B$9-I2652)= 11,"11", IF(('1 - Cover page'!$B$9-I2652)= 12,"12", IF(('1 - Cover page'!$B$9-I2652)= 13,"13", IF(('1 - Cover page'!$B$9-I2652)= 14,"14", IF(('1 - Cover page'!$B$9-I2652)= 15,"15",  ""))))))))))))))))</f>
        <v>0</v>
      </c>
      <c r="AA2652" t="e">
        <f>VLOOKUP(E2652,'Age group'!$A$2:$B$7,2,TRUE)</f>
        <v>#N/A</v>
      </c>
    </row>
    <row r="2653" spans="1:27" ht="12.75" x14ac:dyDescent="0.2">
      <c r="A2653" s="30">
        <v>2650</v>
      </c>
      <c r="B2653" s="31"/>
      <c r="C2653" s="31"/>
      <c r="D2653" s="32"/>
      <c r="E2653" s="104"/>
      <c r="F2653" s="31"/>
      <c r="G2653" s="31"/>
      <c r="H2653" s="33"/>
      <c r="I2653" s="16"/>
      <c r="J2653" s="34"/>
      <c r="K2653" s="34"/>
      <c r="L2653" s="35"/>
      <c r="M2653" s="36"/>
      <c r="N2653" s="37"/>
      <c r="O2653" s="37"/>
      <c r="P2653" s="37"/>
      <c r="Q2653" s="38"/>
      <c r="R2653" s="38"/>
      <c r="S2653" s="37"/>
      <c r="T2653" s="39"/>
      <c r="U2653" s="39"/>
      <c r="V2653" s="40"/>
      <c r="X2653" t="str">
        <f>IF(('1 - Cover page'!$B$9-M2653)&lt;6,"&lt;=5 Days","&gt;5 Days")</f>
        <v>&lt;=5 Days</v>
      </c>
      <c r="Y2653" t="str">
        <f>IF(('1 - Cover page'!$B$9-M2653)=0,"0", IF(('1 - Cover page'!$B$9-M2653)= 1,"1", IF(('1 - Cover page'!$B$9-M2653)= 2,"2", IF(('1 - Cover page'!$B$9-M2653)= 3,"3", IF(('1 - Cover page'!$B$9-M2653)= 4,"4", IF(('1 - Cover page'!$B$9-M2653)= 5,"5", IF(('1 - Cover page'!$B$9-M2653)= 6,"6", IF(('1 - Cover page'!$B$9-M2653)= 7,"7", IF(('1 - Cover page'!$B$9-M2653)= 8,"8", IF(('1 - Cover page'!$B$9-M2653)= 9,"9", IF(('1 - Cover page'!$B$9-M2653)= 10,"10", IF(('1 - Cover page'!$B$9-M2653)= 11,"11", IF(('1 - Cover page'!$B$9-M2653)= 12,"12", IF(('1 - Cover page'!$B$9-M2653)= 13,"13", IF(('1 - Cover page'!$B$9-M2653)= 14,"14", IF(('1 - Cover page'!$B$9-M2653)= 15,"15",  ""))))))))))))))))</f>
        <v>0</v>
      </c>
      <c r="Z2653" t="str">
        <f>IF(('1 - Cover page'!$B$9-I2653)=0,"0", IF(('1 - Cover page'!$B$9-I2653)= 1,"1", IF(('1 - Cover page'!$B$9-I2653)= 2,"2", IF(('1 - Cover page'!$B$9-I2653)= 3,"3", IF(('1 - Cover page'!$B$9-I2653)= 4,"4", IF(('1 - Cover page'!$B$9-I2653)= 5,"5", IF(('1 - Cover page'!$B$9-I2653)= 6,"6", IF(('1 - Cover page'!$B$9-I2653)= 7,"7", IF(('1 - Cover page'!$B$9-I2653)= 8,"8", IF(('1 - Cover page'!$B$9-I2653)= 9,"9", IF(('1 - Cover page'!$B$9-I2653)= 10,"10", IF(('1 - Cover page'!$B$9-I2653)= 11,"11", IF(('1 - Cover page'!$B$9-I2653)= 12,"12", IF(('1 - Cover page'!$B$9-I2653)= 13,"13", IF(('1 - Cover page'!$B$9-I2653)= 14,"14", IF(('1 - Cover page'!$B$9-I2653)= 15,"15",  ""))))))))))))))))</f>
        <v>0</v>
      </c>
      <c r="AA2653" t="e">
        <f>VLOOKUP(E2653,'Age group'!$A$2:$B$7,2,TRUE)</f>
        <v>#N/A</v>
      </c>
    </row>
    <row r="2654" spans="1:27" ht="12.75" x14ac:dyDescent="0.2">
      <c r="A2654" s="30">
        <v>2651</v>
      </c>
      <c r="B2654" s="31"/>
      <c r="C2654" s="31"/>
      <c r="D2654" s="32"/>
      <c r="E2654" s="104"/>
      <c r="F2654" s="31"/>
      <c r="G2654" s="31"/>
      <c r="H2654" s="33"/>
      <c r="I2654" s="16"/>
      <c r="J2654" s="34"/>
      <c r="K2654" s="34"/>
      <c r="L2654" s="35"/>
      <c r="M2654" s="36"/>
      <c r="N2654" s="37"/>
      <c r="O2654" s="37"/>
      <c r="P2654" s="37"/>
      <c r="Q2654" s="38"/>
      <c r="R2654" s="38"/>
      <c r="S2654" s="37"/>
      <c r="T2654" s="39"/>
      <c r="U2654" s="39"/>
      <c r="V2654" s="40"/>
      <c r="X2654" t="str">
        <f>IF(('1 - Cover page'!$B$9-M2654)&lt;6,"&lt;=5 Days","&gt;5 Days")</f>
        <v>&lt;=5 Days</v>
      </c>
      <c r="Y2654" t="str">
        <f>IF(('1 - Cover page'!$B$9-M2654)=0,"0", IF(('1 - Cover page'!$B$9-M2654)= 1,"1", IF(('1 - Cover page'!$B$9-M2654)= 2,"2", IF(('1 - Cover page'!$B$9-M2654)= 3,"3", IF(('1 - Cover page'!$B$9-M2654)= 4,"4", IF(('1 - Cover page'!$B$9-M2654)= 5,"5", IF(('1 - Cover page'!$B$9-M2654)= 6,"6", IF(('1 - Cover page'!$B$9-M2654)= 7,"7", IF(('1 - Cover page'!$B$9-M2654)= 8,"8", IF(('1 - Cover page'!$B$9-M2654)= 9,"9", IF(('1 - Cover page'!$B$9-M2654)= 10,"10", IF(('1 - Cover page'!$B$9-M2654)= 11,"11", IF(('1 - Cover page'!$B$9-M2654)= 12,"12", IF(('1 - Cover page'!$B$9-M2654)= 13,"13", IF(('1 - Cover page'!$B$9-M2654)= 14,"14", IF(('1 - Cover page'!$B$9-M2654)= 15,"15",  ""))))))))))))))))</f>
        <v>0</v>
      </c>
      <c r="Z2654" t="str">
        <f>IF(('1 - Cover page'!$B$9-I2654)=0,"0", IF(('1 - Cover page'!$B$9-I2654)= 1,"1", IF(('1 - Cover page'!$B$9-I2654)= 2,"2", IF(('1 - Cover page'!$B$9-I2654)= 3,"3", IF(('1 - Cover page'!$B$9-I2654)= 4,"4", IF(('1 - Cover page'!$B$9-I2654)= 5,"5", IF(('1 - Cover page'!$B$9-I2654)= 6,"6", IF(('1 - Cover page'!$B$9-I2654)= 7,"7", IF(('1 - Cover page'!$B$9-I2654)= 8,"8", IF(('1 - Cover page'!$B$9-I2654)= 9,"9", IF(('1 - Cover page'!$B$9-I2654)= 10,"10", IF(('1 - Cover page'!$B$9-I2654)= 11,"11", IF(('1 - Cover page'!$B$9-I2654)= 12,"12", IF(('1 - Cover page'!$B$9-I2654)= 13,"13", IF(('1 - Cover page'!$B$9-I2654)= 14,"14", IF(('1 - Cover page'!$B$9-I2654)= 15,"15",  ""))))))))))))))))</f>
        <v>0</v>
      </c>
      <c r="AA2654" t="e">
        <f>VLOOKUP(E2654,'Age group'!$A$2:$B$7,2,TRUE)</f>
        <v>#N/A</v>
      </c>
    </row>
    <row r="2655" spans="1:27" ht="12.75" x14ac:dyDescent="0.2">
      <c r="A2655" s="30">
        <v>2652</v>
      </c>
      <c r="B2655" s="31"/>
      <c r="C2655" s="31"/>
      <c r="D2655" s="32"/>
      <c r="E2655" s="104"/>
      <c r="F2655" s="31"/>
      <c r="G2655" s="31"/>
      <c r="H2655" s="33"/>
      <c r="I2655" s="16"/>
      <c r="J2655" s="34"/>
      <c r="K2655" s="34"/>
      <c r="L2655" s="35"/>
      <c r="M2655" s="36"/>
      <c r="N2655" s="37"/>
      <c r="O2655" s="37"/>
      <c r="P2655" s="37"/>
      <c r="Q2655" s="38"/>
      <c r="R2655" s="38"/>
      <c r="S2655" s="37"/>
      <c r="T2655" s="39"/>
      <c r="U2655" s="39"/>
      <c r="V2655" s="40"/>
      <c r="X2655" t="str">
        <f>IF(('1 - Cover page'!$B$9-M2655)&lt;6,"&lt;=5 Days","&gt;5 Days")</f>
        <v>&lt;=5 Days</v>
      </c>
      <c r="Y2655" t="str">
        <f>IF(('1 - Cover page'!$B$9-M2655)=0,"0", IF(('1 - Cover page'!$B$9-M2655)= 1,"1", IF(('1 - Cover page'!$B$9-M2655)= 2,"2", IF(('1 - Cover page'!$B$9-M2655)= 3,"3", IF(('1 - Cover page'!$B$9-M2655)= 4,"4", IF(('1 - Cover page'!$B$9-M2655)= 5,"5", IF(('1 - Cover page'!$B$9-M2655)= 6,"6", IF(('1 - Cover page'!$B$9-M2655)= 7,"7", IF(('1 - Cover page'!$B$9-M2655)= 8,"8", IF(('1 - Cover page'!$B$9-M2655)= 9,"9", IF(('1 - Cover page'!$B$9-M2655)= 10,"10", IF(('1 - Cover page'!$B$9-M2655)= 11,"11", IF(('1 - Cover page'!$B$9-M2655)= 12,"12", IF(('1 - Cover page'!$B$9-M2655)= 13,"13", IF(('1 - Cover page'!$B$9-M2655)= 14,"14", IF(('1 - Cover page'!$B$9-M2655)= 15,"15",  ""))))))))))))))))</f>
        <v>0</v>
      </c>
      <c r="Z2655" t="str">
        <f>IF(('1 - Cover page'!$B$9-I2655)=0,"0", IF(('1 - Cover page'!$B$9-I2655)= 1,"1", IF(('1 - Cover page'!$B$9-I2655)= 2,"2", IF(('1 - Cover page'!$B$9-I2655)= 3,"3", IF(('1 - Cover page'!$B$9-I2655)= 4,"4", IF(('1 - Cover page'!$B$9-I2655)= 5,"5", IF(('1 - Cover page'!$B$9-I2655)= 6,"6", IF(('1 - Cover page'!$B$9-I2655)= 7,"7", IF(('1 - Cover page'!$B$9-I2655)= 8,"8", IF(('1 - Cover page'!$B$9-I2655)= 9,"9", IF(('1 - Cover page'!$B$9-I2655)= 10,"10", IF(('1 - Cover page'!$B$9-I2655)= 11,"11", IF(('1 - Cover page'!$B$9-I2655)= 12,"12", IF(('1 - Cover page'!$B$9-I2655)= 13,"13", IF(('1 - Cover page'!$B$9-I2655)= 14,"14", IF(('1 - Cover page'!$B$9-I2655)= 15,"15",  ""))))))))))))))))</f>
        <v>0</v>
      </c>
      <c r="AA2655" t="e">
        <f>VLOOKUP(E2655,'Age group'!$A$2:$B$7,2,TRUE)</f>
        <v>#N/A</v>
      </c>
    </row>
    <row r="2656" spans="1:27" ht="12.75" x14ac:dyDescent="0.2">
      <c r="A2656" s="30">
        <v>2653</v>
      </c>
      <c r="B2656" s="31"/>
      <c r="C2656" s="31"/>
      <c r="D2656" s="32"/>
      <c r="E2656" s="104"/>
      <c r="F2656" s="31"/>
      <c r="G2656" s="31"/>
      <c r="H2656" s="33"/>
      <c r="I2656" s="16"/>
      <c r="J2656" s="34"/>
      <c r="K2656" s="34"/>
      <c r="L2656" s="35"/>
      <c r="M2656" s="36"/>
      <c r="N2656" s="37"/>
      <c r="O2656" s="37"/>
      <c r="P2656" s="37"/>
      <c r="Q2656" s="38"/>
      <c r="R2656" s="38"/>
      <c r="S2656" s="37"/>
      <c r="T2656" s="39"/>
      <c r="U2656" s="39"/>
      <c r="V2656" s="40"/>
      <c r="X2656" t="str">
        <f>IF(('1 - Cover page'!$B$9-M2656)&lt;6,"&lt;=5 Days","&gt;5 Days")</f>
        <v>&lt;=5 Days</v>
      </c>
      <c r="Y2656" t="str">
        <f>IF(('1 - Cover page'!$B$9-M2656)=0,"0", IF(('1 - Cover page'!$B$9-M2656)= 1,"1", IF(('1 - Cover page'!$B$9-M2656)= 2,"2", IF(('1 - Cover page'!$B$9-M2656)= 3,"3", IF(('1 - Cover page'!$B$9-M2656)= 4,"4", IF(('1 - Cover page'!$B$9-M2656)= 5,"5", IF(('1 - Cover page'!$B$9-M2656)= 6,"6", IF(('1 - Cover page'!$B$9-M2656)= 7,"7", IF(('1 - Cover page'!$B$9-M2656)= 8,"8", IF(('1 - Cover page'!$B$9-M2656)= 9,"9", IF(('1 - Cover page'!$B$9-M2656)= 10,"10", IF(('1 - Cover page'!$B$9-M2656)= 11,"11", IF(('1 - Cover page'!$B$9-M2656)= 12,"12", IF(('1 - Cover page'!$B$9-M2656)= 13,"13", IF(('1 - Cover page'!$B$9-M2656)= 14,"14", IF(('1 - Cover page'!$B$9-M2656)= 15,"15",  ""))))))))))))))))</f>
        <v>0</v>
      </c>
      <c r="Z2656" t="str">
        <f>IF(('1 - Cover page'!$B$9-I2656)=0,"0", IF(('1 - Cover page'!$B$9-I2656)= 1,"1", IF(('1 - Cover page'!$B$9-I2656)= 2,"2", IF(('1 - Cover page'!$B$9-I2656)= 3,"3", IF(('1 - Cover page'!$B$9-I2656)= 4,"4", IF(('1 - Cover page'!$B$9-I2656)= 5,"5", IF(('1 - Cover page'!$B$9-I2656)= 6,"6", IF(('1 - Cover page'!$B$9-I2656)= 7,"7", IF(('1 - Cover page'!$B$9-I2656)= 8,"8", IF(('1 - Cover page'!$B$9-I2656)= 9,"9", IF(('1 - Cover page'!$B$9-I2656)= 10,"10", IF(('1 - Cover page'!$B$9-I2656)= 11,"11", IF(('1 - Cover page'!$B$9-I2656)= 12,"12", IF(('1 - Cover page'!$B$9-I2656)= 13,"13", IF(('1 - Cover page'!$B$9-I2656)= 14,"14", IF(('1 - Cover page'!$B$9-I2656)= 15,"15",  ""))))))))))))))))</f>
        <v>0</v>
      </c>
      <c r="AA2656" t="e">
        <f>VLOOKUP(E2656,'Age group'!$A$2:$B$7,2,TRUE)</f>
        <v>#N/A</v>
      </c>
    </row>
    <row r="2657" spans="1:27" ht="12.75" x14ac:dyDescent="0.2">
      <c r="A2657" s="30">
        <v>2654</v>
      </c>
      <c r="B2657" s="31"/>
      <c r="C2657" s="31"/>
      <c r="D2657" s="32"/>
      <c r="E2657" s="104"/>
      <c r="F2657" s="31"/>
      <c r="G2657" s="31"/>
      <c r="H2657" s="33"/>
      <c r="I2657" s="16"/>
      <c r="J2657" s="34"/>
      <c r="K2657" s="34"/>
      <c r="L2657" s="35"/>
      <c r="M2657" s="36"/>
      <c r="N2657" s="37"/>
      <c r="O2657" s="37"/>
      <c r="P2657" s="37"/>
      <c r="Q2657" s="38"/>
      <c r="R2657" s="38"/>
      <c r="S2657" s="37"/>
      <c r="T2657" s="39"/>
      <c r="U2657" s="39"/>
      <c r="V2657" s="40"/>
      <c r="X2657" t="str">
        <f>IF(('1 - Cover page'!$B$9-M2657)&lt;6,"&lt;=5 Days","&gt;5 Days")</f>
        <v>&lt;=5 Days</v>
      </c>
      <c r="Y2657" t="str">
        <f>IF(('1 - Cover page'!$B$9-M2657)=0,"0", IF(('1 - Cover page'!$B$9-M2657)= 1,"1", IF(('1 - Cover page'!$B$9-M2657)= 2,"2", IF(('1 - Cover page'!$B$9-M2657)= 3,"3", IF(('1 - Cover page'!$B$9-M2657)= 4,"4", IF(('1 - Cover page'!$B$9-M2657)= 5,"5", IF(('1 - Cover page'!$B$9-M2657)= 6,"6", IF(('1 - Cover page'!$B$9-M2657)= 7,"7", IF(('1 - Cover page'!$B$9-M2657)= 8,"8", IF(('1 - Cover page'!$B$9-M2657)= 9,"9", IF(('1 - Cover page'!$B$9-M2657)= 10,"10", IF(('1 - Cover page'!$B$9-M2657)= 11,"11", IF(('1 - Cover page'!$B$9-M2657)= 12,"12", IF(('1 - Cover page'!$B$9-M2657)= 13,"13", IF(('1 - Cover page'!$B$9-M2657)= 14,"14", IF(('1 - Cover page'!$B$9-M2657)= 15,"15",  ""))))))))))))))))</f>
        <v>0</v>
      </c>
      <c r="Z2657" t="str">
        <f>IF(('1 - Cover page'!$B$9-I2657)=0,"0", IF(('1 - Cover page'!$B$9-I2657)= 1,"1", IF(('1 - Cover page'!$B$9-I2657)= 2,"2", IF(('1 - Cover page'!$B$9-I2657)= 3,"3", IF(('1 - Cover page'!$B$9-I2657)= 4,"4", IF(('1 - Cover page'!$B$9-I2657)= 5,"5", IF(('1 - Cover page'!$B$9-I2657)= 6,"6", IF(('1 - Cover page'!$B$9-I2657)= 7,"7", IF(('1 - Cover page'!$B$9-I2657)= 8,"8", IF(('1 - Cover page'!$B$9-I2657)= 9,"9", IF(('1 - Cover page'!$B$9-I2657)= 10,"10", IF(('1 - Cover page'!$B$9-I2657)= 11,"11", IF(('1 - Cover page'!$B$9-I2657)= 12,"12", IF(('1 - Cover page'!$B$9-I2657)= 13,"13", IF(('1 - Cover page'!$B$9-I2657)= 14,"14", IF(('1 - Cover page'!$B$9-I2657)= 15,"15",  ""))))))))))))))))</f>
        <v>0</v>
      </c>
      <c r="AA2657" t="e">
        <f>VLOOKUP(E2657,'Age group'!$A$2:$B$7,2,TRUE)</f>
        <v>#N/A</v>
      </c>
    </row>
    <row r="2658" spans="1:27" ht="12.75" x14ac:dyDescent="0.2">
      <c r="A2658" s="30">
        <v>2655</v>
      </c>
      <c r="B2658" s="31"/>
      <c r="C2658" s="31"/>
      <c r="D2658" s="32"/>
      <c r="E2658" s="104"/>
      <c r="F2658" s="31"/>
      <c r="G2658" s="31"/>
      <c r="H2658" s="33"/>
      <c r="I2658" s="16"/>
      <c r="J2658" s="34"/>
      <c r="K2658" s="34"/>
      <c r="L2658" s="35"/>
      <c r="M2658" s="36"/>
      <c r="N2658" s="37"/>
      <c r="O2658" s="37"/>
      <c r="P2658" s="37"/>
      <c r="Q2658" s="38"/>
      <c r="R2658" s="38"/>
      <c r="S2658" s="37"/>
      <c r="T2658" s="39"/>
      <c r="U2658" s="39"/>
      <c r="V2658" s="40"/>
      <c r="X2658" t="str">
        <f>IF(('1 - Cover page'!$B$9-M2658)&lt;6,"&lt;=5 Days","&gt;5 Days")</f>
        <v>&lt;=5 Days</v>
      </c>
      <c r="Y2658" t="str">
        <f>IF(('1 - Cover page'!$B$9-M2658)=0,"0", IF(('1 - Cover page'!$B$9-M2658)= 1,"1", IF(('1 - Cover page'!$B$9-M2658)= 2,"2", IF(('1 - Cover page'!$B$9-M2658)= 3,"3", IF(('1 - Cover page'!$B$9-M2658)= 4,"4", IF(('1 - Cover page'!$B$9-M2658)= 5,"5", IF(('1 - Cover page'!$B$9-M2658)= 6,"6", IF(('1 - Cover page'!$B$9-M2658)= 7,"7", IF(('1 - Cover page'!$B$9-M2658)= 8,"8", IF(('1 - Cover page'!$B$9-M2658)= 9,"9", IF(('1 - Cover page'!$B$9-M2658)= 10,"10", IF(('1 - Cover page'!$B$9-M2658)= 11,"11", IF(('1 - Cover page'!$B$9-M2658)= 12,"12", IF(('1 - Cover page'!$B$9-M2658)= 13,"13", IF(('1 - Cover page'!$B$9-M2658)= 14,"14", IF(('1 - Cover page'!$B$9-M2658)= 15,"15",  ""))))))))))))))))</f>
        <v>0</v>
      </c>
      <c r="Z2658" t="str">
        <f>IF(('1 - Cover page'!$B$9-I2658)=0,"0", IF(('1 - Cover page'!$B$9-I2658)= 1,"1", IF(('1 - Cover page'!$B$9-I2658)= 2,"2", IF(('1 - Cover page'!$B$9-I2658)= 3,"3", IF(('1 - Cover page'!$B$9-I2658)= 4,"4", IF(('1 - Cover page'!$B$9-I2658)= 5,"5", IF(('1 - Cover page'!$B$9-I2658)= 6,"6", IF(('1 - Cover page'!$B$9-I2658)= 7,"7", IF(('1 - Cover page'!$B$9-I2658)= 8,"8", IF(('1 - Cover page'!$B$9-I2658)= 9,"9", IF(('1 - Cover page'!$B$9-I2658)= 10,"10", IF(('1 - Cover page'!$B$9-I2658)= 11,"11", IF(('1 - Cover page'!$B$9-I2658)= 12,"12", IF(('1 - Cover page'!$B$9-I2658)= 13,"13", IF(('1 - Cover page'!$B$9-I2658)= 14,"14", IF(('1 - Cover page'!$B$9-I2658)= 15,"15",  ""))))))))))))))))</f>
        <v>0</v>
      </c>
      <c r="AA2658" t="e">
        <f>VLOOKUP(E2658,'Age group'!$A$2:$B$7,2,TRUE)</f>
        <v>#N/A</v>
      </c>
    </row>
    <row r="2659" spans="1:27" ht="12.75" x14ac:dyDescent="0.2">
      <c r="A2659" s="30">
        <v>2656</v>
      </c>
      <c r="B2659" s="31"/>
      <c r="C2659" s="31"/>
      <c r="D2659" s="32"/>
      <c r="E2659" s="104"/>
      <c r="F2659" s="31"/>
      <c r="G2659" s="31"/>
      <c r="H2659" s="33"/>
      <c r="I2659" s="16"/>
      <c r="J2659" s="34"/>
      <c r="K2659" s="34"/>
      <c r="L2659" s="35"/>
      <c r="M2659" s="36"/>
      <c r="N2659" s="37"/>
      <c r="O2659" s="37"/>
      <c r="P2659" s="37"/>
      <c r="Q2659" s="38"/>
      <c r="R2659" s="38"/>
      <c r="S2659" s="37"/>
      <c r="T2659" s="39"/>
      <c r="U2659" s="39"/>
      <c r="V2659" s="40"/>
      <c r="X2659" t="str">
        <f>IF(('1 - Cover page'!$B$9-M2659)&lt;6,"&lt;=5 Days","&gt;5 Days")</f>
        <v>&lt;=5 Days</v>
      </c>
      <c r="Y2659" t="str">
        <f>IF(('1 - Cover page'!$B$9-M2659)=0,"0", IF(('1 - Cover page'!$B$9-M2659)= 1,"1", IF(('1 - Cover page'!$B$9-M2659)= 2,"2", IF(('1 - Cover page'!$B$9-M2659)= 3,"3", IF(('1 - Cover page'!$B$9-M2659)= 4,"4", IF(('1 - Cover page'!$B$9-M2659)= 5,"5", IF(('1 - Cover page'!$B$9-M2659)= 6,"6", IF(('1 - Cover page'!$B$9-M2659)= 7,"7", IF(('1 - Cover page'!$B$9-M2659)= 8,"8", IF(('1 - Cover page'!$B$9-M2659)= 9,"9", IF(('1 - Cover page'!$B$9-M2659)= 10,"10", IF(('1 - Cover page'!$B$9-M2659)= 11,"11", IF(('1 - Cover page'!$B$9-M2659)= 12,"12", IF(('1 - Cover page'!$B$9-M2659)= 13,"13", IF(('1 - Cover page'!$B$9-M2659)= 14,"14", IF(('1 - Cover page'!$B$9-M2659)= 15,"15",  ""))))))))))))))))</f>
        <v>0</v>
      </c>
      <c r="Z2659" t="str">
        <f>IF(('1 - Cover page'!$B$9-I2659)=0,"0", IF(('1 - Cover page'!$B$9-I2659)= 1,"1", IF(('1 - Cover page'!$B$9-I2659)= 2,"2", IF(('1 - Cover page'!$B$9-I2659)= 3,"3", IF(('1 - Cover page'!$B$9-I2659)= 4,"4", IF(('1 - Cover page'!$B$9-I2659)= 5,"5", IF(('1 - Cover page'!$B$9-I2659)= 6,"6", IF(('1 - Cover page'!$B$9-I2659)= 7,"7", IF(('1 - Cover page'!$B$9-I2659)= 8,"8", IF(('1 - Cover page'!$B$9-I2659)= 9,"9", IF(('1 - Cover page'!$B$9-I2659)= 10,"10", IF(('1 - Cover page'!$B$9-I2659)= 11,"11", IF(('1 - Cover page'!$B$9-I2659)= 12,"12", IF(('1 - Cover page'!$B$9-I2659)= 13,"13", IF(('1 - Cover page'!$B$9-I2659)= 14,"14", IF(('1 - Cover page'!$B$9-I2659)= 15,"15",  ""))))))))))))))))</f>
        <v>0</v>
      </c>
      <c r="AA2659" t="e">
        <f>VLOOKUP(E2659,'Age group'!$A$2:$B$7,2,TRUE)</f>
        <v>#N/A</v>
      </c>
    </row>
    <row r="2660" spans="1:27" ht="12.75" x14ac:dyDescent="0.2">
      <c r="A2660" s="30">
        <v>2657</v>
      </c>
      <c r="B2660" s="31"/>
      <c r="C2660" s="31"/>
      <c r="D2660" s="32"/>
      <c r="E2660" s="104"/>
      <c r="F2660" s="31"/>
      <c r="G2660" s="31"/>
      <c r="H2660" s="33"/>
      <c r="I2660" s="16"/>
      <c r="J2660" s="34"/>
      <c r="K2660" s="34"/>
      <c r="L2660" s="35"/>
      <c r="M2660" s="36"/>
      <c r="N2660" s="37"/>
      <c r="O2660" s="37"/>
      <c r="P2660" s="37"/>
      <c r="Q2660" s="38"/>
      <c r="R2660" s="38"/>
      <c r="S2660" s="37"/>
      <c r="T2660" s="39"/>
      <c r="U2660" s="39"/>
      <c r="V2660" s="40"/>
      <c r="X2660" t="str">
        <f>IF(('1 - Cover page'!$B$9-M2660)&lt;6,"&lt;=5 Days","&gt;5 Days")</f>
        <v>&lt;=5 Days</v>
      </c>
      <c r="Y2660" t="str">
        <f>IF(('1 - Cover page'!$B$9-M2660)=0,"0", IF(('1 - Cover page'!$B$9-M2660)= 1,"1", IF(('1 - Cover page'!$B$9-M2660)= 2,"2", IF(('1 - Cover page'!$B$9-M2660)= 3,"3", IF(('1 - Cover page'!$B$9-M2660)= 4,"4", IF(('1 - Cover page'!$B$9-M2660)= 5,"5", IF(('1 - Cover page'!$B$9-M2660)= 6,"6", IF(('1 - Cover page'!$B$9-M2660)= 7,"7", IF(('1 - Cover page'!$B$9-M2660)= 8,"8", IF(('1 - Cover page'!$B$9-M2660)= 9,"9", IF(('1 - Cover page'!$B$9-M2660)= 10,"10", IF(('1 - Cover page'!$B$9-M2660)= 11,"11", IF(('1 - Cover page'!$B$9-M2660)= 12,"12", IF(('1 - Cover page'!$B$9-M2660)= 13,"13", IF(('1 - Cover page'!$B$9-M2660)= 14,"14", IF(('1 - Cover page'!$B$9-M2660)= 15,"15",  ""))))))))))))))))</f>
        <v>0</v>
      </c>
      <c r="Z2660" t="str">
        <f>IF(('1 - Cover page'!$B$9-I2660)=0,"0", IF(('1 - Cover page'!$B$9-I2660)= 1,"1", IF(('1 - Cover page'!$B$9-I2660)= 2,"2", IF(('1 - Cover page'!$B$9-I2660)= 3,"3", IF(('1 - Cover page'!$B$9-I2660)= 4,"4", IF(('1 - Cover page'!$B$9-I2660)= 5,"5", IF(('1 - Cover page'!$B$9-I2660)= 6,"6", IF(('1 - Cover page'!$B$9-I2660)= 7,"7", IF(('1 - Cover page'!$B$9-I2660)= 8,"8", IF(('1 - Cover page'!$B$9-I2660)= 9,"9", IF(('1 - Cover page'!$B$9-I2660)= 10,"10", IF(('1 - Cover page'!$B$9-I2660)= 11,"11", IF(('1 - Cover page'!$B$9-I2660)= 12,"12", IF(('1 - Cover page'!$B$9-I2660)= 13,"13", IF(('1 - Cover page'!$B$9-I2660)= 14,"14", IF(('1 - Cover page'!$B$9-I2660)= 15,"15",  ""))))))))))))))))</f>
        <v>0</v>
      </c>
      <c r="AA2660" t="e">
        <f>VLOOKUP(E2660,'Age group'!$A$2:$B$7,2,TRUE)</f>
        <v>#N/A</v>
      </c>
    </row>
    <row r="2661" spans="1:27" ht="12.75" x14ac:dyDescent="0.2">
      <c r="A2661" s="30">
        <v>2658</v>
      </c>
      <c r="B2661" s="31"/>
      <c r="C2661" s="31"/>
      <c r="D2661" s="32"/>
      <c r="E2661" s="104"/>
      <c r="F2661" s="31"/>
      <c r="G2661" s="31"/>
      <c r="H2661" s="33"/>
      <c r="I2661" s="16"/>
      <c r="J2661" s="34"/>
      <c r="K2661" s="34"/>
      <c r="L2661" s="35"/>
      <c r="M2661" s="36"/>
      <c r="N2661" s="37"/>
      <c r="O2661" s="37"/>
      <c r="P2661" s="37"/>
      <c r="Q2661" s="38"/>
      <c r="R2661" s="38"/>
      <c r="S2661" s="37"/>
      <c r="T2661" s="39"/>
      <c r="U2661" s="39"/>
      <c r="V2661" s="40"/>
      <c r="X2661" t="str">
        <f>IF(('1 - Cover page'!$B$9-M2661)&lt;6,"&lt;=5 Days","&gt;5 Days")</f>
        <v>&lt;=5 Days</v>
      </c>
      <c r="Y2661" t="str">
        <f>IF(('1 - Cover page'!$B$9-M2661)=0,"0", IF(('1 - Cover page'!$B$9-M2661)= 1,"1", IF(('1 - Cover page'!$B$9-M2661)= 2,"2", IF(('1 - Cover page'!$B$9-M2661)= 3,"3", IF(('1 - Cover page'!$B$9-M2661)= 4,"4", IF(('1 - Cover page'!$B$9-M2661)= 5,"5", IF(('1 - Cover page'!$B$9-M2661)= 6,"6", IF(('1 - Cover page'!$B$9-M2661)= 7,"7", IF(('1 - Cover page'!$B$9-M2661)= 8,"8", IF(('1 - Cover page'!$B$9-M2661)= 9,"9", IF(('1 - Cover page'!$B$9-M2661)= 10,"10", IF(('1 - Cover page'!$B$9-M2661)= 11,"11", IF(('1 - Cover page'!$B$9-M2661)= 12,"12", IF(('1 - Cover page'!$B$9-M2661)= 13,"13", IF(('1 - Cover page'!$B$9-M2661)= 14,"14", IF(('1 - Cover page'!$B$9-M2661)= 15,"15",  ""))))))))))))))))</f>
        <v>0</v>
      </c>
      <c r="Z2661" t="str">
        <f>IF(('1 - Cover page'!$B$9-I2661)=0,"0", IF(('1 - Cover page'!$B$9-I2661)= 1,"1", IF(('1 - Cover page'!$B$9-I2661)= 2,"2", IF(('1 - Cover page'!$B$9-I2661)= 3,"3", IF(('1 - Cover page'!$B$9-I2661)= 4,"4", IF(('1 - Cover page'!$B$9-I2661)= 5,"5", IF(('1 - Cover page'!$B$9-I2661)= 6,"6", IF(('1 - Cover page'!$B$9-I2661)= 7,"7", IF(('1 - Cover page'!$B$9-I2661)= 8,"8", IF(('1 - Cover page'!$B$9-I2661)= 9,"9", IF(('1 - Cover page'!$B$9-I2661)= 10,"10", IF(('1 - Cover page'!$B$9-I2661)= 11,"11", IF(('1 - Cover page'!$B$9-I2661)= 12,"12", IF(('1 - Cover page'!$B$9-I2661)= 13,"13", IF(('1 - Cover page'!$B$9-I2661)= 14,"14", IF(('1 - Cover page'!$B$9-I2661)= 15,"15",  ""))))))))))))))))</f>
        <v>0</v>
      </c>
      <c r="AA2661" t="e">
        <f>VLOOKUP(E2661,'Age group'!$A$2:$B$7,2,TRUE)</f>
        <v>#N/A</v>
      </c>
    </row>
    <row r="2662" spans="1:27" ht="12.75" x14ac:dyDescent="0.2">
      <c r="A2662" s="30">
        <v>2659</v>
      </c>
      <c r="B2662" s="31"/>
      <c r="C2662" s="31"/>
      <c r="D2662" s="32"/>
      <c r="E2662" s="104"/>
      <c r="F2662" s="31"/>
      <c r="G2662" s="31"/>
      <c r="H2662" s="33"/>
      <c r="I2662" s="16"/>
      <c r="J2662" s="34"/>
      <c r="K2662" s="34"/>
      <c r="L2662" s="35"/>
      <c r="M2662" s="36"/>
      <c r="N2662" s="37"/>
      <c r="O2662" s="37"/>
      <c r="P2662" s="37"/>
      <c r="Q2662" s="38"/>
      <c r="R2662" s="38"/>
      <c r="S2662" s="37"/>
      <c r="T2662" s="39"/>
      <c r="U2662" s="39"/>
      <c r="V2662" s="40"/>
      <c r="X2662" t="str">
        <f>IF(('1 - Cover page'!$B$9-M2662)&lt;6,"&lt;=5 Days","&gt;5 Days")</f>
        <v>&lt;=5 Days</v>
      </c>
      <c r="Y2662" t="str">
        <f>IF(('1 - Cover page'!$B$9-M2662)=0,"0", IF(('1 - Cover page'!$B$9-M2662)= 1,"1", IF(('1 - Cover page'!$B$9-M2662)= 2,"2", IF(('1 - Cover page'!$B$9-M2662)= 3,"3", IF(('1 - Cover page'!$B$9-M2662)= 4,"4", IF(('1 - Cover page'!$B$9-M2662)= 5,"5", IF(('1 - Cover page'!$B$9-M2662)= 6,"6", IF(('1 - Cover page'!$B$9-M2662)= 7,"7", IF(('1 - Cover page'!$B$9-M2662)= 8,"8", IF(('1 - Cover page'!$B$9-M2662)= 9,"9", IF(('1 - Cover page'!$B$9-M2662)= 10,"10", IF(('1 - Cover page'!$B$9-M2662)= 11,"11", IF(('1 - Cover page'!$B$9-M2662)= 12,"12", IF(('1 - Cover page'!$B$9-M2662)= 13,"13", IF(('1 - Cover page'!$B$9-M2662)= 14,"14", IF(('1 - Cover page'!$B$9-M2662)= 15,"15",  ""))))))))))))))))</f>
        <v>0</v>
      </c>
      <c r="Z2662" t="str">
        <f>IF(('1 - Cover page'!$B$9-I2662)=0,"0", IF(('1 - Cover page'!$B$9-I2662)= 1,"1", IF(('1 - Cover page'!$B$9-I2662)= 2,"2", IF(('1 - Cover page'!$B$9-I2662)= 3,"3", IF(('1 - Cover page'!$B$9-I2662)= 4,"4", IF(('1 - Cover page'!$B$9-I2662)= 5,"5", IF(('1 - Cover page'!$B$9-I2662)= 6,"6", IF(('1 - Cover page'!$B$9-I2662)= 7,"7", IF(('1 - Cover page'!$B$9-I2662)= 8,"8", IF(('1 - Cover page'!$B$9-I2662)= 9,"9", IF(('1 - Cover page'!$B$9-I2662)= 10,"10", IF(('1 - Cover page'!$B$9-I2662)= 11,"11", IF(('1 - Cover page'!$B$9-I2662)= 12,"12", IF(('1 - Cover page'!$B$9-I2662)= 13,"13", IF(('1 - Cover page'!$B$9-I2662)= 14,"14", IF(('1 - Cover page'!$B$9-I2662)= 15,"15",  ""))))))))))))))))</f>
        <v>0</v>
      </c>
      <c r="AA2662" t="e">
        <f>VLOOKUP(E2662,'Age group'!$A$2:$B$7,2,TRUE)</f>
        <v>#N/A</v>
      </c>
    </row>
    <row r="2663" spans="1:27" ht="12.75" x14ac:dyDescent="0.2">
      <c r="A2663" s="30">
        <v>2660</v>
      </c>
      <c r="B2663" s="31"/>
      <c r="C2663" s="31"/>
      <c r="D2663" s="32"/>
      <c r="E2663" s="104"/>
      <c r="F2663" s="31"/>
      <c r="G2663" s="31"/>
      <c r="H2663" s="33"/>
      <c r="I2663" s="16"/>
      <c r="J2663" s="34"/>
      <c r="K2663" s="34"/>
      <c r="L2663" s="35"/>
      <c r="M2663" s="36"/>
      <c r="N2663" s="37"/>
      <c r="O2663" s="37"/>
      <c r="P2663" s="37"/>
      <c r="Q2663" s="38"/>
      <c r="R2663" s="38"/>
      <c r="S2663" s="37"/>
      <c r="T2663" s="39"/>
      <c r="U2663" s="39"/>
      <c r="V2663" s="40"/>
      <c r="X2663" t="str">
        <f>IF(('1 - Cover page'!$B$9-M2663)&lt;6,"&lt;=5 Days","&gt;5 Days")</f>
        <v>&lt;=5 Days</v>
      </c>
      <c r="Y2663" t="str">
        <f>IF(('1 - Cover page'!$B$9-M2663)=0,"0", IF(('1 - Cover page'!$B$9-M2663)= 1,"1", IF(('1 - Cover page'!$B$9-M2663)= 2,"2", IF(('1 - Cover page'!$B$9-M2663)= 3,"3", IF(('1 - Cover page'!$B$9-M2663)= 4,"4", IF(('1 - Cover page'!$B$9-M2663)= 5,"5", IF(('1 - Cover page'!$B$9-M2663)= 6,"6", IF(('1 - Cover page'!$B$9-M2663)= 7,"7", IF(('1 - Cover page'!$B$9-M2663)= 8,"8", IF(('1 - Cover page'!$B$9-M2663)= 9,"9", IF(('1 - Cover page'!$B$9-M2663)= 10,"10", IF(('1 - Cover page'!$B$9-M2663)= 11,"11", IF(('1 - Cover page'!$B$9-M2663)= 12,"12", IF(('1 - Cover page'!$B$9-M2663)= 13,"13", IF(('1 - Cover page'!$B$9-M2663)= 14,"14", IF(('1 - Cover page'!$B$9-M2663)= 15,"15",  ""))))))))))))))))</f>
        <v>0</v>
      </c>
      <c r="Z2663" t="str">
        <f>IF(('1 - Cover page'!$B$9-I2663)=0,"0", IF(('1 - Cover page'!$B$9-I2663)= 1,"1", IF(('1 - Cover page'!$B$9-I2663)= 2,"2", IF(('1 - Cover page'!$B$9-I2663)= 3,"3", IF(('1 - Cover page'!$B$9-I2663)= 4,"4", IF(('1 - Cover page'!$B$9-I2663)= 5,"5", IF(('1 - Cover page'!$B$9-I2663)= 6,"6", IF(('1 - Cover page'!$B$9-I2663)= 7,"7", IF(('1 - Cover page'!$B$9-I2663)= 8,"8", IF(('1 - Cover page'!$B$9-I2663)= 9,"9", IF(('1 - Cover page'!$B$9-I2663)= 10,"10", IF(('1 - Cover page'!$B$9-I2663)= 11,"11", IF(('1 - Cover page'!$B$9-I2663)= 12,"12", IF(('1 - Cover page'!$B$9-I2663)= 13,"13", IF(('1 - Cover page'!$B$9-I2663)= 14,"14", IF(('1 - Cover page'!$B$9-I2663)= 15,"15",  ""))))))))))))))))</f>
        <v>0</v>
      </c>
      <c r="AA2663" t="e">
        <f>VLOOKUP(E2663,'Age group'!$A$2:$B$7,2,TRUE)</f>
        <v>#N/A</v>
      </c>
    </row>
    <row r="2664" spans="1:27" ht="12.75" x14ac:dyDescent="0.2">
      <c r="A2664" s="30">
        <v>2661</v>
      </c>
      <c r="B2664" s="31"/>
      <c r="C2664" s="31"/>
      <c r="D2664" s="32"/>
      <c r="E2664" s="104"/>
      <c r="F2664" s="31"/>
      <c r="G2664" s="31"/>
      <c r="H2664" s="33"/>
      <c r="I2664" s="16"/>
      <c r="J2664" s="34"/>
      <c r="K2664" s="34"/>
      <c r="L2664" s="35"/>
      <c r="M2664" s="36"/>
      <c r="N2664" s="37"/>
      <c r="O2664" s="37"/>
      <c r="P2664" s="37"/>
      <c r="Q2664" s="38"/>
      <c r="R2664" s="38"/>
      <c r="S2664" s="37"/>
      <c r="T2664" s="39"/>
      <c r="U2664" s="39"/>
      <c r="V2664" s="40"/>
      <c r="X2664" t="str">
        <f>IF(('1 - Cover page'!$B$9-M2664)&lt;6,"&lt;=5 Days","&gt;5 Days")</f>
        <v>&lt;=5 Days</v>
      </c>
      <c r="Y2664" t="str">
        <f>IF(('1 - Cover page'!$B$9-M2664)=0,"0", IF(('1 - Cover page'!$B$9-M2664)= 1,"1", IF(('1 - Cover page'!$B$9-M2664)= 2,"2", IF(('1 - Cover page'!$B$9-M2664)= 3,"3", IF(('1 - Cover page'!$B$9-M2664)= 4,"4", IF(('1 - Cover page'!$B$9-M2664)= 5,"5", IF(('1 - Cover page'!$B$9-M2664)= 6,"6", IF(('1 - Cover page'!$B$9-M2664)= 7,"7", IF(('1 - Cover page'!$B$9-M2664)= 8,"8", IF(('1 - Cover page'!$B$9-M2664)= 9,"9", IF(('1 - Cover page'!$B$9-M2664)= 10,"10", IF(('1 - Cover page'!$B$9-M2664)= 11,"11", IF(('1 - Cover page'!$B$9-M2664)= 12,"12", IF(('1 - Cover page'!$B$9-M2664)= 13,"13", IF(('1 - Cover page'!$B$9-M2664)= 14,"14", IF(('1 - Cover page'!$B$9-M2664)= 15,"15",  ""))))))))))))))))</f>
        <v>0</v>
      </c>
      <c r="Z2664" t="str">
        <f>IF(('1 - Cover page'!$B$9-I2664)=0,"0", IF(('1 - Cover page'!$B$9-I2664)= 1,"1", IF(('1 - Cover page'!$B$9-I2664)= 2,"2", IF(('1 - Cover page'!$B$9-I2664)= 3,"3", IF(('1 - Cover page'!$B$9-I2664)= 4,"4", IF(('1 - Cover page'!$B$9-I2664)= 5,"5", IF(('1 - Cover page'!$B$9-I2664)= 6,"6", IF(('1 - Cover page'!$B$9-I2664)= 7,"7", IF(('1 - Cover page'!$B$9-I2664)= 8,"8", IF(('1 - Cover page'!$B$9-I2664)= 9,"9", IF(('1 - Cover page'!$B$9-I2664)= 10,"10", IF(('1 - Cover page'!$B$9-I2664)= 11,"11", IF(('1 - Cover page'!$B$9-I2664)= 12,"12", IF(('1 - Cover page'!$B$9-I2664)= 13,"13", IF(('1 - Cover page'!$B$9-I2664)= 14,"14", IF(('1 - Cover page'!$B$9-I2664)= 15,"15",  ""))))))))))))))))</f>
        <v>0</v>
      </c>
      <c r="AA2664" t="e">
        <f>VLOOKUP(E2664,'Age group'!$A$2:$B$7,2,TRUE)</f>
        <v>#N/A</v>
      </c>
    </row>
    <row r="2665" spans="1:27" ht="12.75" x14ac:dyDescent="0.2">
      <c r="A2665" s="30">
        <v>2662</v>
      </c>
      <c r="B2665" s="31"/>
      <c r="C2665" s="31"/>
      <c r="D2665" s="32"/>
      <c r="E2665" s="104"/>
      <c r="F2665" s="31"/>
      <c r="G2665" s="31"/>
      <c r="H2665" s="33"/>
      <c r="I2665" s="16"/>
      <c r="J2665" s="34"/>
      <c r="K2665" s="34"/>
      <c r="L2665" s="35"/>
      <c r="M2665" s="36"/>
      <c r="N2665" s="37"/>
      <c r="O2665" s="37"/>
      <c r="P2665" s="37"/>
      <c r="Q2665" s="38"/>
      <c r="R2665" s="38"/>
      <c r="S2665" s="37"/>
      <c r="T2665" s="39"/>
      <c r="U2665" s="39"/>
      <c r="V2665" s="40"/>
      <c r="X2665" t="str">
        <f>IF(('1 - Cover page'!$B$9-M2665)&lt;6,"&lt;=5 Days","&gt;5 Days")</f>
        <v>&lt;=5 Days</v>
      </c>
      <c r="Y2665" t="str">
        <f>IF(('1 - Cover page'!$B$9-M2665)=0,"0", IF(('1 - Cover page'!$B$9-M2665)= 1,"1", IF(('1 - Cover page'!$B$9-M2665)= 2,"2", IF(('1 - Cover page'!$B$9-M2665)= 3,"3", IF(('1 - Cover page'!$B$9-M2665)= 4,"4", IF(('1 - Cover page'!$B$9-M2665)= 5,"5", IF(('1 - Cover page'!$B$9-M2665)= 6,"6", IF(('1 - Cover page'!$B$9-M2665)= 7,"7", IF(('1 - Cover page'!$B$9-M2665)= 8,"8", IF(('1 - Cover page'!$B$9-M2665)= 9,"9", IF(('1 - Cover page'!$B$9-M2665)= 10,"10", IF(('1 - Cover page'!$B$9-M2665)= 11,"11", IF(('1 - Cover page'!$B$9-M2665)= 12,"12", IF(('1 - Cover page'!$B$9-M2665)= 13,"13", IF(('1 - Cover page'!$B$9-M2665)= 14,"14", IF(('1 - Cover page'!$B$9-M2665)= 15,"15",  ""))))))))))))))))</f>
        <v>0</v>
      </c>
      <c r="Z2665" t="str">
        <f>IF(('1 - Cover page'!$B$9-I2665)=0,"0", IF(('1 - Cover page'!$B$9-I2665)= 1,"1", IF(('1 - Cover page'!$B$9-I2665)= 2,"2", IF(('1 - Cover page'!$B$9-I2665)= 3,"3", IF(('1 - Cover page'!$B$9-I2665)= 4,"4", IF(('1 - Cover page'!$B$9-I2665)= 5,"5", IF(('1 - Cover page'!$B$9-I2665)= 6,"6", IF(('1 - Cover page'!$B$9-I2665)= 7,"7", IF(('1 - Cover page'!$B$9-I2665)= 8,"8", IF(('1 - Cover page'!$B$9-I2665)= 9,"9", IF(('1 - Cover page'!$B$9-I2665)= 10,"10", IF(('1 - Cover page'!$B$9-I2665)= 11,"11", IF(('1 - Cover page'!$B$9-I2665)= 12,"12", IF(('1 - Cover page'!$B$9-I2665)= 13,"13", IF(('1 - Cover page'!$B$9-I2665)= 14,"14", IF(('1 - Cover page'!$B$9-I2665)= 15,"15",  ""))))))))))))))))</f>
        <v>0</v>
      </c>
      <c r="AA2665" t="e">
        <f>VLOOKUP(E2665,'Age group'!$A$2:$B$7,2,TRUE)</f>
        <v>#N/A</v>
      </c>
    </row>
    <row r="2666" spans="1:27" ht="12.75" x14ac:dyDescent="0.2">
      <c r="A2666" s="30">
        <v>2663</v>
      </c>
      <c r="B2666" s="31"/>
      <c r="C2666" s="31"/>
      <c r="D2666" s="32"/>
      <c r="E2666" s="104"/>
      <c r="F2666" s="31"/>
      <c r="G2666" s="31"/>
      <c r="H2666" s="33"/>
      <c r="I2666" s="16"/>
      <c r="J2666" s="34"/>
      <c r="K2666" s="34"/>
      <c r="L2666" s="35"/>
      <c r="M2666" s="36"/>
      <c r="N2666" s="37"/>
      <c r="O2666" s="37"/>
      <c r="P2666" s="37"/>
      <c r="Q2666" s="38"/>
      <c r="R2666" s="38"/>
      <c r="S2666" s="37"/>
      <c r="T2666" s="39"/>
      <c r="U2666" s="39"/>
      <c r="V2666" s="40"/>
      <c r="X2666" t="str">
        <f>IF(('1 - Cover page'!$B$9-M2666)&lt;6,"&lt;=5 Days","&gt;5 Days")</f>
        <v>&lt;=5 Days</v>
      </c>
      <c r="Y2666" t="str">
        <f>IF(('1 - Cover page'!$B$9-M2666)=0,"0", IF(('1 - Cover page'!$B$9-M2666)= 1,"1", IF(('1 - Cover page'!$B$9-M2666)= 2,"2", IF(('1 - Cover page'!$B$9-M2666)= 3,"3", IF(('1 - Cover page'!$B$9-M2666)= 4,"4", IF(('1 - Cover page'!$B$9-M2666)= 5,"5", IF(('1 - Cover page'!$B$9-M2666)= 6,"6", IF(('1 - Cover page'!$B$9-M2666)= 7,"7", IF(('1 - Cover page'!$B$9-M2666)= 8,"8", IF(('1 - Cover page'!$B$9-M2666)= 9,"9", IF(('1 - Cover page'!$B$9-M2666)= 10,"10", IF(('1 - Cover page'!$B$9-M2666)= 11,"11", IF(('1 - Cover page'!$B$9-M2666)= 12,"12", IF(('1 - Cover page'!$B$9-M2666)= 13,"13", IF(('1 - Cover page'!$B$9-M2666)= 14,"14", IF(('1 - Cover page'!$B$9-M2666)= 15,"15",  ""))))))))))))))))</f>
        <v>0</v>
      </c>
      <c r="Z2666" t="str">
        <f>IF(('1 - Cover page'!$B$9-I2666)=0,"0", IF(('1 - Cover page'!$B$9-I2666)= 1,"1", IF(('1 - Cover page'!$B$9-I2666)= 2,"2", IF(('1 - Cover page'!$B$9-I2666)= 3,"3", IF(('1 - Cover page'!$B$9-I2666)= 4,"4", IF(('1 - Cover page'!$B$9-I2666)= 5,"5", IF(('1 - Cover page'!$B$9-I2666)= 6,"6", IF(('1 - Cover page'!$B$9-I2666)= 7,"7", IF(('1 - Cover page'!$B$9-I2666)= 8,"8", IF(('1 - Cover page'!$B$9-I2666)= 9,"9", IF(('1 - Cover page'!$B$9-I2666)= 10,"10", IF(('1 - Cover page'!$B$9-I2666)= 11,"11", IF(('1 - Cover page'!$B$9-I2666)= 12,"12", IF(('1 - Cover page'!$B$9-I2666)= 13,"13", IF(('1 - Cover page'!$B$9-I2666)= 14,"14", IF(('1 - Cover page'!$B$9-I2666)= 15,"15",  ""))))))))))))))))</f>
        <v>0</v>
      </c>
      <c r="AA2666" t="e">
        <f>VLOOKUP(E2666,'Age group'!$A$2:$B$7,2,TRUE)</f>
        <v>#N/A</v>
      </c>
    </row>
    <row r="2667" spans="1:27" ht="12.75" x14ac:dyDescent="0.2">
      <c r="A2667" s="30">
        <v>2664</v>
      </c>
      <c r="B2667" s="31"/>
      <c r="C2667" s="31"/>
      <c r="D2667" s="32"/>
      <c r="E2667" s="104"/>
      <c r="F2667" s="31"/>
      <c r="G2667" s="31"/>
      <c r="H2667" s="33"/>
      <c r="I2667" s="16"/>
      <c r="J2667" s="34"/>
      <c r="K2667" s="34"/>
      <c r="L2667" s="35"/>
      <c r="M2667" s="36"/>
      <c r="N2667" s="37"/>
      <c r="O2667" s="37"/>
      <c r="P2667" s="37"/>
      <c r="Q2667" s="38"/>
      <c r="R2667" s="38"/>
      <c r="S2667" s="37"/>
      <c r="T2667" s="39"/>
      <c r="U2667" s="39"/>
      <c r="V2667" s="40"/>
      <c r="X2667" t="str">
        <f>IF(('1 - Cover page'!$B$9-M2667)&lt;6,"&lt;=5 Days","&gt;5 Days")</f>
        <v>&lt;=5 Days</v>
      </c>
      <c r="Y2667" t="str">
        <f>IF(('1 - Cover page'!$B$9-M2667)=0,"0", IF(('1 - Cover page'!$B$9-M2667)= 1,"1", IF(('1 - Cover page'!$B$9-M2667)= 2,"2", IF(('1 - Cover page'!$B$9-M2667)= 3,"3", IF(('1 - Cover page'!$B$9-M2667)= 4,"4", IF(('1 - Cover page'!$B$9-M2667)= 5,"5", IF(('1 - Cover page'!$B$9-M2667)= 6,"6", IF(('1 - Cover page'!$B$9-M2667)= 7,"7", IF(('1 - Cover page'!$B$9-M2667)= 8,"8", IF(('1 - Cover page'!$B$9-M2667)= 9,"9", IF(('1 - Cover page'!$B$9-M2667)= 10,"10", IF(('1 - Cover page'!$B$9-M2667)= 11,"11", IF(('1 - Cover page'!$B$9-M2667)= 12,"12", IF(('1 - Cover page'!$B$9-M2667)= 13,"13", IF(('1 - Cover page'!$B$9-M2667)= 14,"14", IF(('1 - Cover page'!$B$9-M2667)= 15,"15",  ""))))))))))))))))</f>
        <v>0</v>
      </c>
      <c r="Z2667" t="str">
        <f>IF(('1 - Cover page'!$B$9-I2667)=0,"0", IF(('1 - Cover page'!$B$9-I2667)= 1,"1", IF(('1 - Cover page'!$B$9-I2667)= 2,"2", IF(('1 - Cover page'!$B$9-I2667)= 3,"3", IF(('1 - Cover page'!$B$9-I2667)= 4,"4", IF(('1 - Cover page'!$B$9-I2667)= 5,"5", IF(('1 - Cover page'!$B$9-I2667)= 6,"6", IF(('1 - Cover page'!$B$9-I2667)= 7,"7", IF(('1 - Cover page'!$B$9-I2667)= 8,"8", IF(('1 - Cover page'!$B$9-I2667)= 9,"9", IF(('1 - Cover page'!$B$9-I2667)= 10,"10", IF(('1 - Cover page'!$B$9-I2667)= 11,"11", IF(('1 - Cover page'!$B$9-I2667)= 12,"12", IF(('1 - Cover page'!$B$9-I2667)= 13,"13", IF(('1 - Cover page'!$B$9-I2667)= 14,"14", IF(('1 - Cover page'!$B$9-I2667)= 15,"15",  ""))))))))))))))))</f>
        <v>0</v>
      </c>
      <c r="AA2667" t="e">
        <f>VLOOKUP(E2667,'Age group'!$A$2:$B$7,2,TRUE)</f>
        <v>#N/A</v>
      </c>
    </row>
    <row r="2668" spans="1:27" ht="12.75" x14ac:dyDescent="0.2">
      <c r="A2668" s="30">
        <v>2665</v>
      </c>
      <c r="B2668" s="31"/>
      <c r="C2668" s="31"/>
      <c r="D2668" s="32"/>
      <c r="E2668" s="104"/>
      <c r="F2668" s="31"/>
      <c r="G2668" s="31"/>
      <c r="H2668" s="33"/>
      <c r="I2668" s="16"/>
      <c r="J2668" s="34"/>
      <c r="K2668" s="34"/>
      <c r="L2668" s="35"/>
      <c r="M2668" s="36"/>
      <c r="N2668" s="37"/>
      <c r="O2668" s="37"/>
      <c r="P2668" s="37"/>
      <c r="Q2668" s="38"/>
      <c r="R2668" s="38"/>
      <c r="S2668" s="37"/>
      <c r="T2668" s="39"/>
      <c r="U2668" s="39"/>
      <c r="V2668" s="40"/>
      <c r="X2668" t="str">
        <f>IF(('1 - Cover page'!$B$9-M2668)&lt;6,"&lt;=5 Days","&gt;5 Days")</f>
        <v>&lt;=5 Days</v>
      </c>
      <c r="Y2668" t="str">
        <f>IF(('1 - Cover page'!$B$9-M2668)=0,"0", IF(('1 - Cover page'!$B$9-M2668)= 1,"1", IF(('1 - Cover page'!$B$9-M2668)= 2,"2", IF(('1 - Cover page'!$B$9-M2668)= 3,"3", IF(('1 - Cover page'!$B$9-M2668)= 4,"4", IF(('1 - Cover page'!$B$9-M2668)= 5,"5", IF(('1 - Cover page'!$B$9-M2668)= 6,"6", IF(('1 - Cover page'!$B$9-M2668)= 7,"7", IF(('1 - Cover page'!$B$9-M2668)= 8,"8", IF(('1 - Cover page'!$B$9-M2668)= 9,"9", IF(('1 - Cover page'!$B$9-M2668)= 10,"10", IF(('1 - Cover page'!$B$9-M2668)= 11,"11", IF(('1 - Cover page'!$B$9-M2668)= 12,"12", IF(('1 - Cover page'!$B$9-M2668)= 13,"13", IF(('1 - Cover page'!$B$9-M2668)= 14,"14", IF(('1 - Cover page'!$B$9-M2668)= 15,"15",  ""))))))))))))))))</f>
        <v>0</v>
      </c>
      <c r="Z2668" t="str">
        <f>IF(('1 - Cover page'!$B$9-I2668)=0,"0", IF(('1 - Cover page'!$B$9-I2668)= 1,"1", IF(('1 - Cover page'!$B$9-I2668)= 2,"2", IF(('1 - Cover page'!$B$9-I2668)= 3,"3", IF(('1 - Cover page'!$B$9-I2668)= 4,"4", IF(('1 - Cover page'!$B$9-I2668)= 5,"5", IF(('1 - Cover page'!$B$9-I2668)= 6,"6", IF(('1 - Cover page'!$B$9-I2668)= 7,"7", IF(('1 - Cover page'!$B$9-I2668)= 8,"8", IF(('1 - Cover page'!$B$9-I2668)= 9,"9", IF(('1 - Cover page'!$B$9-I2668)= 10,"10", IF(('1 - Cover page'!$B$9-I2668)= 11,"11", IF(('1 - Cover page'!$B$9-I2668)= 12,"12", IF(('1 - Cover page'!$B$9-I2668)= 13,"13", IF(('1 - Cover page'!$B$9-I2668)= 14,"14", IF(('1 - Cover page'!$B$9-I2668)= 15,"15",  ""))))))))))))))))</f>
        <v>0</v>
      </c>
      <c r="AA2668" t="e">
        <f>VLOOKUP(E2668,'Age group'!$A$2:$B$7,2,TRUE)</f>
        <v>#N/A</v>
      </c>
    </row>
    <row r="2669" spans="1:27" ht="12.75" x14ac:dyDescent="0.2">
      <c r="A2669" s="30">
        <v>2666</v>
      </c>
      <c r="B2669" s="31"/>
      <c r="C2669" s="31"/>
      <c r="D2669" s="32"/>
      <c r="E2669" s="104"/>
      <c r="F2669" s="31"/>
      <c r="G2669" s="31"/>
      <c r="H2669" s="33"/>
      <c r="I2669" s="16"/>
      <c r="J2669" s="34"/>
      <c r="K2669" s="34"/>
      <c r="L2669" s="35"/>
      <c r="M2669" s="36"/>
      <c r="N2669" s="37"/>
      <c r="O2669" s="37"/>
      <c r="P2669" s="37"/>
      <c r="Q2669" s="38"/>
      <c r="R2669" s="38"/>
      <c r="S2669" s="37"/>
      <c r="T2669" s="39"/>
      <c r="U2669" s="39"/>
      <c r="V2669" s="40"/>
      <c r="X2669" t="str">
        <f>IF(('1 - Cover page'!$B$9-M2669)&lt;6,"&lt;=5 Days","&gt;5 Days")</f>
        <v>&lt;=5 Days</v>
      </c>
      <c r="Y2669" t="str">
        <f>IF(('1 - Cover page'!$B$9-M2669)=0,"0", IF(('1 - Cover page'!$B$9-M2669)= 1,"1", IF(('1 - Cover page'!$B$9-M2669)= 2,"2", IF(('1 - Cover page'!$B$9-M2669)= 3,"3", IF(('1 - Cover page'!$B$9-M2669)= 4,"4", IF(('1 - Cover page'!$B$9-M2669)= 5,"5", IF(('1 - Cover page'!$B$9-M2669)= 6,"6", IF(('1 - Cover page'!$B$9-M2669)= 7,"7", IF(('1 - Cover page'!$B$9-M2669)= 8,"8", IF(('1 - Cover page'!$B$9-M2669)= 9,"9", IF(('1 - Cover page'!$B$9-M2669)= 10,"10", IF(('1 - Cover page'!$B$9-M2669)= 11,"11", IF(('1 - Cover page'!$B$9-M2669)= 12,"12", IF(('1 - Cover page'!$B$9-M2669)= 13,"13", IF(('1 - Cover page'!$B$9-M2669)= 14,"14", IF(('1 - Cover page'!$B$9-M2669)= 15,"15",  ""))))))))))))))))</f>
        <v>0</v>
      </c>
      <c r="Z2669" t="str">
        <f>IF(('1 - Cover page'!$B$9-I2669)=0,"0", IF(('1 - Cover page'!$B$9-I2669)= 1,"1", IF(('1 - Cover page'!$B$9-I2669)= 2,"2", IF(('1 - Cover page'!$B$9-I2669)= 3,"3", IF(('1 - Cover page'!$B$9-I2669)= 4,"4", IF(('1 - Cover page'!$B$9-I2669)= 5,"5", IF(('1 - Cover page'!$B$9-I2669)= 6,"6", IF(('1 - Cover page'!$B$9-I2669)= 7,"7", IF(('1 - Cover page'!$B$9-I2669)= 8,"8", IF(('1 - Cover page'!$B$9-I2669)= 9,"9", IF(('1 - Cover page'!$B$9-I2669)= 10,"10", IF(('1 - Cover page'!$B$9-I2669)= 11,"11", IF(('1 - Cover page'!$B$9-I2669)= 12,"12", IF(('1 - Cover page'!$B$9-I2669)= 13,"13", IF(('1 - Cover page'!$B$9-I2669)= 14,"14", IF(('1 - Cover page'!$B$9-I2669)= 15,"15",  ""))))))))))))))))</f>
        <v>0</v>
      </c>
      <c r="AA2669" t="e">
        <f>VLOOKUP(E2669,'Age group'!$A$2:$B$7,2,TRUE)</f>
        <v>#N/A</v>
      </c>
    </row>
    <row r="2670" spans="1:27" ht="12.75" x14ac:dyDescent="0.2">
      <c r="A2670" s="30">
        <v>2667</v>
      </c>
      <c r="B2670" s="31"/>
      <c r="C2670" s="31"/>
      <c r="D2670" s="32"/>
      <c r="E2670" s="104"/>
      <c r="F2670" s="31"/>
      <c r="G2670" s="31"/>
      <c r="H2670" s="33"/>
      <c r="I2670" s="16"/>
      <c r="J2670" s="34"/>
      <c r="K2670" s="34"/>
      <c r="L2670" s="35"/>
      <c r="M2670" s="36"/>
      <c r="N2670" s="37"/>
      <c r="O2670" s="37"/>
      <c r="P2670" s="37"/>
      <c r="Q2670" s="38"/>
      <c r="R2670" s="38"/>
      <c r="S2670" s="37"/>
      <c r="T2670" s="39"/>
      <c r="U2670" s="39"/>
      <c r="V2670" s="40"/>
      <c r="X2670" t="str">
        <f>IF(('1 - Cover page'!$B$9-M2670)&lt;6,"&lt;=5 Days","&gt;5 Days")</f>
        <v>&lt;=5 Days</v>
      </c>
      <c r="Y2670" t="str">
        <f>IF(('1 - Cover page'!$B$9-M2670)=0,"0", IF(('1 - Cover page'!$B$9-M2670)= 1,"1", IF(('1 - Cover page'!$B$9-M2670)= 2,"2", IF(('1 - Cover page'!$B$9-M2670)= 3,"3", IF(('1 - Cover page'!$B$9-M2670)= 4,"4", IF(('1 - Cover page'!$B$9-M2670)= 5,"5", IF(('1 - Cover page'!$B$9-M2670)= 6,"6", IF(('1 - Cover page'!$B$9-M2670)= 7,"7", IF(('1 - Cover page'!$B$9-M2670)= 8,"8", IF(('1 - Cover page'!$B$9-M2670)= 9,"9", IF(('1 - Cover page'!$B$9-M2670)= 10,"10", IF(('1 - Cover page'!$B$9-M2670)= 11,"11", IF(('1 - Cover page'!$B$9-M2670)= 12,"12", IF(('1 - Cover page'!$B$9-M2670)= 13,"13", IF(('1 - Cover page'!$B$9-M2670)= 14,"14", IF(('1 - Cover page'!$B$9-M2670)= 15,"15",  ""))))))))))))))))</f>
        <v>0</v>
      </c>
      <c r="Z2670" t="str">
        <f>IF(('1 - Cover page'!$B$9-I2670)=0,"0", IF(('1 - Cover page'!$B$9-I2670)= 1,"1", IF(('1 - Cover page'!$B$9-I2670)= 2,"2", IF(('1 - Cover page'!$B$9-I2670)= 3,"3", IF(('1 - Cover page'!$B$9-I2670)= 4,"4", IF(('1 - Cover page'!$B$9-I2670)= 5,"5", IF(('1 - Cover page'!$B$9-I2670)= 6,"6", IF(('1 - Cover page'!$B$9-I2670)= 7,"7", IF(('1 - Cover page'!$B$9-I2670)= 8,"8", IF(('1 - Cover page'!$B$9-I2670)= 9,"9", IF(('1 - Cover page'!$B$9-I2670)= 10,"10", IF(('1 - Cover page'!$B$9-I2670)= 11,"11", IF(('1 - Cover page'!$B$9-I2670)= 12,"12", IF(('1 - Cover page'!$B$9-I2670)= 13,"13", IF(('1 - Cover page'!$B$9-I2670)= 14,"14", IF(('1 - Cover page'!$B$9-I2670)= 15,"15",  ""))))))))))))))))</f>
        <v>0</v>
      </c>
      <c r="AA2670" t="e">
        <f>VLOOKUP(E2670,'Age group'!$A$2:$B$7,2,TRUE)</f>
        <v>#N/A</v>
      </c>
    </row>
    <row r="2671" spans="1:27" ht="12.75" x14ac:dyDescent="0.2">
      <c r="A2671" s="30">
        <v>2668</v>
      </c>
      <c r="B2671" s="31"/>
      <c r="C2671" s="31"/>
      <c r="D2671" s="32"/>
      <c r="E2671" s="104"/>
      <c r="F2671" s="31"/>
      <c r="G2671" s="31"/>
      <c r="H2671" s="33"/>
      <c r="I2671" s="16"/>
      <c r="J2671" s="34"/>
      <c r="K2671" s="34"/>
      <c r="L2671" s="35"/>
      <c r="M2671" s="36"/>
      <c r="N2671" s="37"/>
      <c r="O2671" s="37"/>
      <c r="P2671" s="37"/>
      <c r="Q2671" s="38"/>
      <c r="R2671" s="38"/>
      <c r="S2671" s="37"/>
      <c r="T2671" s="39"/>
      <c r="U2671" s="39"/>
      <c r="V2671" s="40"/>
      <c r="X2671" t="str">
        <f>IF(('1 - Cover page'!$B$9-M2671)&lt;6,"&lt;=5 Days","&gt;5 Days")</f>
        <v>&lt;=5 Days</v>
      </c>
      <c r="Y2671" t="str">
        <f>IF(('1 - Cover page'!$B$9-M2671)=0,"0", IF(('1 - Cover page'!$B$9-M2671)= 1,"1", IF(('1 - Cover page'!$B$9-M2671)= 2,"2", IF(('1 - Cover page'!$B$9-M2671)= 3,"3", IF(('1 - Cover page'!$B$9-M2671)= 4,"4", IF(('1 - Cover page'!$B$9-M2671)= 5,"5", IF(('1 - Cover page'!$B$9-M2671)= 6,"6", IF(('1 - Cover page'!$B$9-M2671)= 7,"7", IF(('1 - Cover page'!$B$9-M2671)= 8,"8", IF(('1 - Cover page'!$B$9-M2671)= 9,"9", IF(('1 - Cover page'!$B$9-M2671)= 10,"10", IF(('1 - Cover page'!$B$9-M2671)= 11,"11", IF(('1 - Cover page'!$B$9-M2671)= 12,"12", IF(('1 - Cover page'!$B$9-M2671)= 13,"13", IF(('1 - Cover page'!$B$9-M2671)= 14,"14", IF(('1 - Cover page'!$B$9-M2671)= 15,"15",  ""))))))))))))))))</f>
        <v>0</v>
      </c>
      <c r="Z2671" t="str">
        <f>IF(('1 - Cover page'!$B$9-I2671)=0,"0", IF(('1 - Cover page'!$B$9-I2671)= 1,"1", IF(('1 - Cover page'!$B$9-I2671)= 2,"2", IF(('1 - Cover page'!$B$9-I2671)= 3,"3", IF(('1 - Cover page'!$B$9-I2671)= 4,"4", IF(('1 - Cover page'!$B$9-I2671)= 5,"5", IF(('1 - Cover page'!$B$9-I2671)= 6,"6", IF(('1 - Cover page'!$B$9-I2671)= 7,"7", IF(('1 - Cover page'!$B$9-I2671)= 8,"8", IF(('1 - Cover page'!$B$9-I2671)= 9,"9", IF(('1 - Cover page'!$B$9-I2671)= 10,"10", IF(('1 - Cover page'!$B$9-I2671)= 11,"11", IF(('1 - Cover page'!$B$9-I2671)= 12,"12", IF(('1 - Cover page'!$B$9-I2671)= 13,"13", IF(('1 - Cover page'!$B$9-I2671)= 14,"14", IF(('1 - Cover page'!$B$9-I2671)= 15,"15",  ""))))))))))))))))</f>
        <v>0</v>
      </c>
      <c r="AA2671" t="e">
        <f>VLOOKUP(E2671,'Age group'!$A$2:$B$7,2,TRUE)</f>
        <v>#N/A</v>
      </c>
    </row>
    <row r="2672" spans="1:27" ht="12.75" x14ac:dyDescent="0.2">
      <c r="A2672" s="30">
        <v>2669</v>
      </c>
      <c r="B2672" s="31"/>
      <c r="C2672" s="31"/>
      <c r="D2672" s="32"/>
      <c r="E2672" s="104"/>
      <c r="F2672" s="31"/>
      <c r="G2672" s="31"/>
      <c r="H2672" s="33"/>
      <c r="I2672" s="16"/>
      <c r="J2672" s="34"/>
      <c r="K2672" s="34"/>
      <c r="L2672" s="35"/>
      <c r="M2672" s="36"/>
      <c r="N2672" s="37"/>
      <c r="O2672" s="37"/>
      <c r="P2672" s="37"/>
      <c r="Q2672" s="38"/>
      <c r="R2672" s="38"/>
      <c r="S2672" s="37"/>
      <c r="T2672" s="39"/>
      <c r="U2672" s="39"/>
      <c r="V2672" s="40"/>
      <c r="X2672" t="str">
        <f>IF(('1 - Cover page'!$B$9-M2672)&lt;6,"&lt;=5 Days","&gt;5 Days")</f>
        <v>&lt;=5 Days</v>
      </c>
      <c r="Y2672" t="str">
        <f>IF(('1 - Cover page'!$B$9-M2672)=0,"0", IF(('1 - Cover page'!$B$9-M2672)= 1,"1", IF(('1 - Cover page'!$B$9-M2672)= 2,"2", IF(('1 - Cover page'!$B$9-M2672)= 3,"3", IF(('1 - Cover page'!$B$9-M2672)= 4,"4", IF(('1 - Cover page'!$B$9-M2672)= 5,"5", IF(('1 - Cover page'!$B$9-M2672)= 6,"6", IF(('1 - Cover page'!$B$9-M2672)= 7,"7", IF(('1 - Cover page'!$B$9-M2672)= 8,"8", IF(('1 - Cover page'!$B$9-M2672)= 9,"9", IF(('1 - Cover page'!$B$9-M2672)= 10,"10", IF(('1 - Cover page'!$B$9-M2672)= 11,"11", IF(('1 - Cover page'!$B$9-M2672)= 12,"12", IF(('1 - Cover page'!$B$9-M2672)= 13,"13", IF(('1 - Cover page'!$B$9-M2672)= 14,"14", IF(('1 - Cover page'!$B$9-M2672)= 15,"15",  ""))))))))))))))))</f>
        <v>0</v>
      </c>
      <c r="Z2672" t="str">
        <f>IF(('1 - Cover page'!$B$9-I2672)=0,"0", IF(('1 - Cover page'!$B$9-I2672)= 1,"1", IF(('1 - Cover page'!$B$9-I2672)= 2,"2", IF(('1 - Cover page'!$B$9-I2672)= 3,"3", IF(('1 - Cover page'!$B$9-I2672)= 4,"4", IF(('1 - Cover page'!$B$9-I2672)= 5,"5", IF(('1 - Cover page'!$B$9-I2672)= 6,"6", IF(('1 - Cover page'!$B$9-I2672)= 7,"7", IF(('1 - Cover page'!$B$9-I2672)= 8,"8", IF(('1 - Cover page'!$B$9-I2672)= 9,"9", IF(('1 - Cover page'!$B$9-I2672)= 10,"10", IF(('1 - Cover page'!$B$9-I2672)= 11,"11", IF(('1 - Cover page'!$B$9-I2672)= 12,"12", IF(('1 - Cover page'!$B$9-I2672)= 13,"13", IF(('1 - Cover page'!$B$9-I2672)= 14,"14", IF(('1 - Cover page'!$B$9-I2672)= 15,"15",  ""))))))))))))))))</f>
        <v>0</v>
      </c>
      <c r="AA2672" t="e">
        <f>VLOOKUP(E2672,'Age group'!$A$2:$B$7,2,TRUE)</f>
        <v>#N/A</v>
      </c>
    </row>
    <row r="2673" spans="1:27" ht="12.75" x14ac:dyDescent="0.2">
      <c r="A2673" s="30">
        <v>2670</v>
      </c>
      <c r="B2673" s="31"/>
      <c r="C2673" s="31"/>
      <c r="D2673" s="32"/>
      <c r="E2673" s="104"/>
      <c r="F2673" s="31"/>
      <c r="G2673" s="31"/>
      <c r="H2673" s="33"/>
      <c r="I2673" s="16"/>
      <c r="J2673" s="34"/>
      <c r="K2673" s="34"/>
      <c r="L2673" s="35"/>
      <c r="M2673" s="36"/>
      <c r="N2673" s="37"/>
      <c r="O2673" s="37"/>
      <c r="P2673" s="37"/>
      <c r="Q2673" s="38"/>
      <c r="R2673" s="38"/>
      <c r="S2673" s="37"/>
      <c r="T2673" s="39"/>
      <c r="U2673" s="39"/>
      <c r="V2673" s="40"/>
      <c r="X2673" t="str">
        <f>IF(('1 - Cover page'!$B$9-M2673)&lt;6,"&lt;=5 Days","&gt;5 Days")</f>
        <v>&lt;=5 Days</v>
      </c>
      <c r="Y2673" t="str">
        <f>IF(('1 - Cover page'!$B$9-M2673)=0,"0", IF(('1 - Cover page'!$B$9-M2673)= 1,"1", IF(('1 - Cover page'!$B$9-M2673)= 2,"2", IF(('1 - Cover page'!$B$9-M2673)= 3,"3", IF(('1 - Cover page'!$B$9-M2673)= 4,"4", IF(('1 - Cover page'!$B$9-M2673)= 5,"5", IF(('1 - Cover page'!$B$9-M2673)= 6,"6", IF(('1 - Cover page'!$B$9-M2673)= 7,"7", IF(('1 - Cover page'!$B$9-M2673)= 8,"8", IF(('1 - Cover page'!$B$9-M2673)= 9,"9", IF(('1 - Cover page'!$B$9-M2673)= 10,"10", IF(('1 - Cover page'!$B$9-M2673)= 11,"11", IF(('1 - Cover page'!$B$9-M2673)= 12,"12", IF(('1 - Cover page'!$B$9-M2673)= 13,"13", IF(('1 - Cover page'!$B$9-M2673)= 14,"14", IF(('1 - Cover page'!$B$9-M2673)= 15,"15",  ""))))))))))))))))</f>
        <v>0</v>
      </c>
      <c r="Z2673" t="str">
        <f>IF(('1 - Cover page'!$B$9-I2673)=0,"0", IF(('1 - Cover page'!$B$9-I2673)= 1,"1", IF(('1 - Cover page'!$B$9-I2673)= 2,"2", IF(('1 - Cover page'!$B$9-I2673)= 3,"3", IF(('1 - Cover page'!$B$9-I2673)= 4,"4", IF(('1 - Cover page'!$B$9-I2673)= 5,"5", IF(('1 - Cover page'!$B$9-I2673)= 6,"6", IF(('1 - Cover page'!$B$9-I2673)= 7,"7", IF(('1 - Cover page'!$B$9-I2673)= 8,"8", IF(('1 - Cover page'!$B$9-I2673)= 9,"9", IF(('1 - Cover page'!$B$9-I2673)= 10,"10", IF(('1 - Cover page'!$B$9-I2673)= 11,"11", IF(('1 - Cover page'!$B$9-I2673)= 12,"12", IF(('1 - Cover page'!$B$9-I2673)= 13,"13", IF(('1 - Cover page'!$B$9-I2673)= 14,"14", IF(('1 - Cover page'!$B$9-I2673)= 15,"15",  ""))))))))))))))))</f>
        <v>0</v>
      </c>
      <c r="AA2673" t="e">
        <f>VLOOKUP(E2673,'Age group'!$A$2:$B$7,2,TRUE)</f>
        <v>#N/A</v>
      </c>
    </row>
    <row r="2674" spans="1:27" ht="12.75" x14ac:dyDescent="0.2">
      <c r="A2674" s="30">
        <v>2671</v>
      </c>
      <c r="B2674" s="31"/>
      <c r="C2674" s="31"/>
      <c r="D2674" s="32"/>
      <c r="E2674" s="104"/>
      <c r="F2674" s="31"/>
      <c r="G2674" s="31"/>
      <c r="H2674" s="33"/>
      <c r="I2674" s="16"/>
      <c r="J2674" s="34"/>
      <c r="K2674" s="34"/>
      <c r="L2674" s="35"/>
      <c r="M2674" s="36"/>
      <c r="N2674" s="37"/>
      <c r="O2674" s="37"/>
      <c r="P2674" s="37"/>
      <c r="Q2674" s="38"/>
      <c r="R2674" s="38"/>
      <c r="S2674" s="37"/>
      <c r="T2674" s="39"/>
      <c r="U2674" s="39"/>
      <c r="V2674" s="40"/>
      <c r="X2674" t="str">
        <f>IF(('1 - Cover page'!$B$9-M2674)&lt;6,"&lt;=5 Days","&gt;5 Days")</f>
        <v>&lt;=5 Days</v>
      </c>
      <c r="Y2674" t="str">
        <f>IF(('1 - Cover page'!$B$9-M2674)=0,"0", IF(('1 - Cover page'!$B$9-M2674)= 1,"1", IF(('1 - Cover page'!$B$9-M2674)= 2,"2", IF(('1 - Cover page'!$B$9-M2674)= 3,"3", IF(('1 - Cover page'!$B$9-M2674)= 4,"4", IF(('1 - Cover page'!$B$9-M2674)= 5,"5", IF(('1 - Cover page'!$B$9-M2674)= 6,"6", IF(('1 - Cover page'!$B$9-M2674)= 7,"7", IF(('1 - Cover page'!$B$9-M2674)= 8,"8", IF(('1 - Cover page'!$B$9-M2674)= 9,"9", IF(('1 - Cover page'!$B$9-M2674)= 10,"10", IF(('1 - Cover page'!$B$9-M2674)= 11,"11", IF(('1 - Cover page'!$B$9-M2674)= 12,"12", IF(('1 - Cover page'!$B$9-M2674)= 13,"13", IF(('1 - Cover page'!$B$9-M2674)= 14,"14", IF(('1 - Cover page'!$B$9-M2674)= 15,"15",  ""))))))))))))))))</f>
        <v>0</v>
      </c>
      <c r="Z2674" t="str">
        <f>IF(('1 - Cover page'!$B$9-I2674)=0,"0", IF(('1 - Cover page'!$B$9-I2674)= 1,"1", IF(('1 - Cover page'!$B$9-I2674)= 2,"2", IF(('1 - Cover page'!$B$9-I2674)= 3,"3", IF(('1 - Cover page'!$B$9-I2674)= 4,"4", IF(('1 - Cover page'!$B$9-I2674)= 5,"5", IF(('1 - Cover page'!$B$9-I2674)= 6,"6", IF(('1 - Cover page'!$B$9-I2674)= 7,"7", IF(('1 - Cover page'!$B$9-I2674)= 8,"8", IF(('1 - Cover page'!$B$9-I2674)= 9,"9", IF(('1 - Cover page'!$B$9-I2674)= 10,"10", IF(('1 - Cover page'!$B$9-I2674)= 11,"11", IF(('1 - Cover page'!$B$9-I2674)= 12,"12", IF(('1 - Cover page'!$B$9-I2674)= 13,"13", IF(('1 - Cover page'!$B$9-I2674)= 14,"14", IF(('1 - Cover page'!$B$9-I2674)= 15,"15",  ""))))))))))))))))</f>
        <v>0</v>
      </c>
      <c r="AA2674" t="e">
        <f>VLOOKUP(E2674,'Age group'!$A$2:$B$7,2,TRUE)</f>
        <v>#N/A</v>
      </c>
    </row>
    <row r="2675" spans="1:27" ht="12.75" x14ac:dyDescent="0.2">
      <c r="A2675" s="30">
        <v>2672</v>
      </c>
      <c r="B2675" s="31"/>
      <c r="C2675" s="31"/>
      <c r="D2675" s="32"/>
      <c r="E2675" s="104"/>
      <c r="F2675" s="31"/>
      <c r="G2675" s="31"/>
      <c r="H2675" s="33"/>
      <c r="I2675" s="16"/>
      <c r="J2675" s="34"/>
      <c r="K2675" s="34"/>
      <c r="L2675" s="35"/>
      <c r="M2675" s="36"/>
      <c r="N2675" s="37"/>
      <c r="O2675" s="37"/>
      <c r="P2675" s="37"/>
      <c r="Q2675" s="38"/>
      <c r="R2675" s="38"/>
      <c r="S2675" s="37"/>
      <c r="T2675" s="39"/>
      <c r="U2675" s="39"/>
      <c r="V2675" s="40"/>
      <c r="X2675" t="str">
        <f>IF(('1 - Cover page'!$B$9-M2675)&lt;6,"&lt;=5 Days","&gt;5 Days")</f>
        <v>&lt;=5 Days</v>
      </c>
      <c r="Y2675" t="str">
        <f>IF(('1 - Cover page'!$B$9-M2675)=0,"0", IF(('1 - Cover page'!$B$9-M2675)= 1,"1", IF(('1 - Cover page'!$B$9-M2675)= 2,"2", IF(('1 - Cover page'!$B$9-M2675)= 3,"3", IF(('1 - Cover page'!$B$9-M2675)= 4,"4", IF(('1 - Cover page'!$B$9-M2675)= 5,"5", IF(('1 - Cover page'!$B$9-M2675)= 6,"6", IF(('1 - Cover page'!$B$9-M2675)= 7,"7", IF(('1 - Cover page'!$B$9-M2675)= 8,"8", IF(('1 - Cover page'!$B$9-M2675)= 9,"9", IF(('1 - Cover page'!$B$9-M2675)= 10,"10", IF(('1 - Cover page'!$B$9-M2675)= 11,"11", IF(('1 - Cover page'!$B$9-M2675)= 12,"12", IF(('1 - Cover page'!$B$9-M2675)= 13,"13", IF(('1 - Cover page'!$B$9-M2675)= 14,"14", IF(('1 - Cover page'!$B$9-M2675)= 15,"15",  ""))))))))))))))))</f>
        <v>0</v>
      </c>
      <c r="Z2675" t="str">
        <f>IF(('1 - Cover page'!$B$9-I2675)=0,"0", IF(('1 - Cover page'!$B$9-I2675)= 1,"1", IF(('1 - Cover page'!$B$9-I2675)= 2,"2", IF(('1 - Cover page'!$B$9-I2675)= 3,"3", IF(('1 - Cover page'!$B$9-I2675)= 4,"4", IF(('1 - Cover page'!$B$9-I2675)= 5,"5", IF(('1 - Cover page'!$B$9-I2675)= 6,"6", IF(('1 - Cover page'!$B$9-I2675)= 7,"7", IF(('1 - Cover page'!$B$9-I2675)= 8,"8", IF(('1 - Cover page'!$B$9-I2675)= 9,"9", IF(('1 - Cover page'!$B$9-I2675)= 10,"10", IF(('1 - Cover page'!$B$9-I2675)= 11,"11", IF(('1 - Cover page'!$B$9-I2675)= 12,"12", IF(('1 - Cover page'!$B$9-I2675)= 13,"13", IF(('1 - Cover page'!$B$9-I2675)= 14,"14", IF(('1 - Cover page'!$B$9-I2675)= 15,"15",  ""))))))))))))))))</f>
        <v>0</v>
      </c>
      <c r="AA2675" t="e">
        <f>VLOOKUP(E2675,'Age group'!$A$2:$B$7,2,TRUE)</f>
        <v>#N/A</v>
      </c>
    </row>
    <row r="2676" spans="1:27" ht="12.75" x14ac:dyDescent="0.2">
      <c r="A2676" s="30">
        <v>2673</v>
      </c>
      <c r="B2676" s="31"/>
      <c r="C2676" s="31"/>
      <c r="D2676" s="32"/>
      <c r="E2676" s="104"/>
      <c r="F2676" s="31"/>
      <c r="G2676" s="31"/>
      <c r="H2676" s="33"/>
      <c r="I2676" s="16"/>
      <c r="J2676" s="34"/>
      <c r="K2676" s="34"/>
      <c r="L2676" s="35"/>
      <c r="M2676" s="36"/>
      <c r="N2676" s="37"/>
      <c r="O2676" s="37"/>
      <c r="P2676" s="37"/>
      <c r="Q2676" s="38"/>
      <c r="R2676" s="38"/>
      <c r="S2676" s="37"/>
      <c r="T2676" s="39"/>
      <c r="U2676" s="39"/>
      <c r="V2676" s="40"/>
      <c r="X2676" t="str">
        <f>IF(('1 - Cover page'!$B$9-M2676)&lt;6,"&lt;=5 Days","&gt;5 Days")</f>
        <v>&lt;=5 Days</v>
      </c>
      <c r="Y2676" t="str">
        <f>IF(('1 - Cover page'!$B$9-M2676)=0,"0", IF(('1 - Cover page'!$B$9-M2676)= 1,"1", IF(('1 - Cover page'!$B$9-M2676)= 2,"2", IF(('1 - Cover page'!$B$9-M2676)= 3,"3", IF(('1 - Cover page'!$B$9-M2676)= 4,"4", IF(('1 - Cover page'!$B$9-M2676)= 5,"5", IF(('1 - Cover page'!$B$9-M2676)= 6,"6", IF(('1 - Cover page'!$B$9-M2676)= 7,"7", IF(('1 - Cover page'!$B$9-M2676)= 8,"8", IF(('1 - Cover page'!$B$9-M2676)= 9,"9", IF(('1 - Cover page'!$B$9-M2676)= 10,"10", IF(('1 - Cover page'!$B$9-M2676)= 11,"11", IF(('1 - Cover page'!$B$9-M2676)= 12,"12", IF(('1 - Cover page'!$B$9-M2676)= 13,"13", IF(('1 - Cover page'!$B$9-M2676)= 14,"14", IF(('1 - Cover page'!$B$9-M2676)= 15,"15",  ""))))))))))))))))</f>
        <v>0</v>
      </c>
      <c r="Z2676" t="str">
        <f>IF(('1 - Cover page'!$B$9-I2676)=0,"0", IF(('1 - Cover page'!$B$9-I2676)= 1,"1", IF(('1 - Cover page'!$B$9-I2676)= 2,"2", IF(('1 - Cover page'!$B$9-I2676)= 3,"3", IF(('1 - Cover page'!$B$9-I2676)= 4,"4", IF(('1 - Cover page'!$B$9-I2676)= 5,"5", IF(('1 - Cover page'!$B$9-I2676)= 6,"6", IF(('1 - Cover page'!$B$9-I2676)= 7,"7", IF(('1 - Cover page'!$B$9-I2676)= 8,"8", IF(('1 - Cover page'!$B$9-I2676)= 9,"9", IF(('1 - Cover page'!$B$9-I2676)= 10,"10", IF(('1 - Cover page'!$B$9-I2676)= 11,"11", IF(('1 - Cover page'!$B$9-I2676)= 12,"12", IF(('1 - Cover page'!$B$9-I2676)= 13,"13", IF(('1 - Cover page'!$B$9-I2676)= 14,"14", IF(('1 - Cover page'!$B$9-I2676)= 15,"15",  ""))))))))))))))))</f>
        <v>0</v>
      </c>
      <c r="AA2676" t="e">
        <f>VLOOKUP(E2676,'Age group'!$A$2:$B$7,2,TRUE)</f>
        <v>#N/A</v>
      </c>
    </row>
    <row r="2677" spans="1:27" ht="12.75" x14ac:dyDescent="0.2">
      <c r="A2677" s="30">
        <v>2674</v>
      </c>
      <c r="B2677" s="31"/>
      <c r="C2677" s="31"/>
      <c r="D2677" s="32"/>
      <c r="E2677" s="104"/>
      <c r="F2677" s="31"/>
      <c r="G2677" s="31"/>
      <c r="H2677" s="33"/>
      <c r="I2677" s="16"/>
      <c r="J2677" s="34"/>
      <c r="K2677" s="34"/>
      <c r="L2677" s="35"/>
      <c r="M2677" s="36"/>
      <c r="N2677" s="37"/>
      <c r="O2677" s="37"/>
      <c r="P2677" s="37"/>
      <c r="Q2677" s="38"/>
      <c r="R2677" s="38"/>
      <c r="S2677" s="37"/>
      <c r="T2677" s="39"/>
      <c r="U2677" s="39"/>
      <c r="V2677" s="40"/>
      <c r="X2677" t="str">
        <f>IF(('1 - Cover page'!$B$9-M2677)&lt;6,"&lt;=5 Days","&gt;5 Days")</f>
        <v>&lt;=5 Days</v>
      </c>
      <c r="Y2677" t="str">
        <f>IF(('1 - Cover page'!$B$9-M2677)=0,"0", IF(('1 - Cover page'!$B$9-M2677)= 1,"1", IF(('1 - Cover page'!$B$9-M2677)= 2,"2", IF(('1 - Cover page'!$B$9-M2677)= 3,"3", IF(('1 - Cover page'!$B$9-M2677)= 4,"4", IF(('1 - Cover page'!$B$9-M2677)= 5,"5", IF(('1 - Cover page'!$B$9-M2677)= 6,"6", IF(('1 - Cover page'!$B$9-M2677)= 7,"7", IF(('1 - Cover page'!$B$9-M2677)= 8,"8", IF(('1 - Cover page'!$B$9-M2677)= 9,"9", IF(('1 - Cover page'!$B$9-M2677)= 10,"10", IF(('1 - Cover page'!$B$9-M2677)= 11,"11", IF(('1 - Cover page'!$B$9-M2677)= 12,"12", IF(('1 - Cover page'!$B$9-M2677)= 13,"13", IF(('1 - Cover page'!$B$9-M2677)= 14,"14", IF(('1 - Cover page'!$B$9-M2677)= 15,"15",  ""))))))))))))))))</f>
        <v>0</v>
      </c>
      <c r="Z2677" t="str">
        <f>IF(('1 - Cover page'!$B$9-I2677)=0,"0", IF(('1 - Cover page'!$B$9-I2677)= 1,"1", IF(('1 - Cover page'!$B$9-I2677)= 2,"2", IF(('1 - Cover page'!$B$9-I2677)= 3,"3", IF(('1 - Cover page'!$B$9-I2677)= 4,"4", IF(('1 - Cover page'!$B$9-I2677)= 5,"5", IF(('1 - Cover page'!$B$9-I2677)= 6,"6", IF(('1 - Cover page'!$B$9-I2677)= 7,"7", IF(('1 - Cover page'!$B$9-I2677)= 8,"8", IF(('1 - Cover page'!$B$9-I2677)= 9,"9", IF(('1 - Cover page'!$B$9-I2677)= 10,"10", IF(('1 - Cover page'!$B$9-I2677)= 11,"11", IF(('1 - Cover page'!$B$9-I2677)= 12,"12", IF(('1 - Cover page'!$B$9-I2677)= 13,"13", IF(('1 - Cover page'!$B$9-I2677)= 14,"14", IF(('1 - Cover page'!$B$9-I2677)= 15,"15",  ""))))))))))))))))</f>
        <v>0</v>
      </c>
      <c r="AA2677" t="e">
        <f>VLOOKUP(E2677,'Age group'!$A$2:$B$7,2,TRUE)</f>
        <v>#N/A</v>
      </c>
    </row>
    <row r="2678" spans="1:27" ht="12.75" x14ac:dyDescent="0.2">
      <c r="A2678" s="30">
        <v>2675</v>
      </c>
      <c r="B2678" s="31"/>
      <c r="C2678" s="31"/>
      <c r="D2678" s="32"/>
      <c r="E2678" s="104"/>
      <c r="F2678" s="31"/>
      <c r="G2678" s="31"/>
      <c r="H2678" s="33"/>
      <c r="I2678" s="16"/>
      <c r="J2678" s="34"/>
      <c r="K2678" s="34"/>
      <c r="L2678" s="35"/>
      <c r="M2678" s="36"/>
      <c r="N2678" s="37"/>
      <c r="O2678" s="37"/>
      <c r="P2678" s="37"/>
      <c r="Q2678" s="38"/>
      <c r="R2678" s="38"/>
      <c r="S2678" s="37"/>
      <c r="T2678" s="39"/>
      <c r="U2678" s="39"/>
      <c r="V2678" s="40"/>
      <c r="X2678" t="str">
        <f>IF(('1 - Cover page'!$B$9-M2678)&lt;6,"&lt;=5 Days","&gt;5 Days")</f>
        <v>&lt;=5 Days</v>
      </c>
      <c r="Y2678" t="str">
        <f>IF(('1 - Cover page'!$B$9-M2678)=0,"0", IF(('1 - Cover page'!$B$9-M2678)= 1,"1", IF(('1 - Cover page'!$B$9-M2678)= 2,"2", IF(('1 - Cover page'!$B$9-M2678)= 3,"3", IF(('1 - Cover page'!$B$9-M2678)= 4,"4", IF(('1 - Cover page'!$B$9-M2678)= 5,"5", IF(('1 - Cover page'!$B$9-M2678)= 6,"6", IF(('1 - Cover page'!$B$9-M2678)= 7,"7", IF(('1 - Cover page'!$B$9-M2678)= 8,"8", IF(('1 - Cover page'!$B$9-M2678)= 9,"9", IF(('1 - Cover page'!$B$9-M2678)= 10,"10", IF(('1 - Cover page'!$B$9-M2678)= 11,"11", IF(('1 - Cover page'!$B$9-M2678)= 12,"12", IF(('1 - Cover page'!$B$9-M2678)= 13,"13", IF(('1 - Cover page'!$B$9-M2678)= 14,"14", IF(('1 - Cover page'!$B$9-M2678)= 15,"15",  ""))))))))))))))))</f>
        <v>0</v>
      </c>
      <c r="Z2678" t="str">
        <f>IF(('1 - Cover page'!$B$9-I2678)=0,"0", IF(('1 - Cover page'!$B$9-I2678)= 1,"1", IF(('1 - Cover page'!$B$9-I2678)= 2,"2", IF(('1 - Cover page'!$B$9-I2678)= 3,"3", IF(('1 - Cover page'!$B$9-I2678)= 4,"4", IF(('1 - Cover page'!$B$9-I2678)= 5,"5", IF(('1 - Cover page'!$B$9-I2678)= 6,"6", IF(('1 - Cover page'!$B$9-I2678)= 7,"7", IF(('1 - Cover page'!$B$9-I2678)= 8,"8", IF(('1 - Cover page'!$B$9-I2678)= 9,"9", IF(('1 - Cover page'!$B$9-I2678)= 10,"10", IF(('1 - Cover page'!$B$9-I2678)= 11,"11", IF(('1 - Cover page'!$B$9-I2678)= 12,"12", IF(('1 - Cover page'!$B$9-I2678)= 13,"13", IF(('1 - Cover page'!$B$9-I2678)= 14,"14", IF(('1 - Cover page'!$B$9-I2678)= 15,"15",  ""))))))))))))))))</f>
        <v>0</v>
      </c>
      <c r="AA2678" t="e">
        <f>VLOOKUP(E2678,'Age group'!$A$2:$B$7,2,TRUE)</f>
        <v>#N/A</v>
      </c>
    </row>
    <row r="2679" spans="1:27" ht="12.75" x14ac:dyDescent="0.2">
      <c r="A2679" s="30">
        <v>2676</v>
      </c>
      <c r="B2679" s="31"/>
      <c r="C2679" s="31"/>
      <c r="D2679" s="32"/>
      <c r="E2679" s="104"/>
      <c r="F2679" s="31"/>
      <c r="G2679" s="31"/>
      <c r="H2679" s="33"/>
      <c r="I2679" s="16"/>
      <c r="J2679" s="34"/>
      <c r="K2679" s="34"/>
      <c r="L2679" s="35"/>
      <c r="M2679" s="36"/>
      <c r="N2679" s="37"/>
      <c r="O2679" s="37"/>
      <c r="P2679" s="37"/>
      <c r="Q2679" s="38"/>
      <c r="R2679" s="38"/>
      <c r="S2679" s="37"/>
      <c r="T2679" s="39"/>
      <c r="U2679" s="39"/>
      <c r="V2679" s="40"/>
      <c r="X2679" t="str">
        <f>IF(('1 - Cover page'!$B$9-M2679)&lt;6,"&lt;=5 Days","&gt;5 Days")</f>
        <v>&lt;=5 Days</v>
      </c>
      <c r="Y2679" t="str">
        <f>IF(('1 - Cover page'!$B$9-M2679)=0,"0", IF(('1 - Cover page'!$B$9-M2679)= 1,"1", IF(('1 - Cover page'!$B$9-M2679)= 2,"2", IF(('1 - Cover page'!$B$9-M2679)= 3,"3", IF(('1 - Cover page'!$B$9-M2679)= 4,"4", IF(('1 - Cover page'!$B$9-M2679)= 5,"5", IF(('1 - Cover page'!$B$9-M2679)= 6,"6", IF(('1 - Cover page'!$B$9-M2679)= 7,"7", IF(('1 - Cover page'!$B$9-M2679)= 8,"8", IF(('1 - Cover page'!$B$9-M2679)= 9,"9", IF(('1 - Cover page'!$B$9-M2679)= 10,"10", IF(('1 - Cover page'!$B$9-M2679)= 11,"11", IF(('1 - Cover page'!$B$9-M2679)= 12,"12", IF(('1 - Cover page'!$B$9-M2679)= 13,"13", IF(('1 - Cover page'!$B$9-M2679)= 14,"14", IF(('1 - Cover page'!$B$9-M2679)= 15,"15",  ""))))))))))))))))</f>
        <v>0</v>
      </c>
      <c r="Z2679" t="str">
        <f>IF(('1 - Cover page'!$B$9-I2679)=0,"0", IF(('1 - Cover page'!$B$9-I2679)= 1,"1", IF(('1 - Cover page'!$B$9-I2679)= 2,"2", IF(('1 - Cover page'!$B$9-I2679)= 3,"3", IF(('1 - Cover page'!$B$9-I2679)= 4,"4", IF(('1 - Cover page'!$B$9-I2679)= 5,"5", IF(('1 - Cover page'!$B$9-I2679)= 6,"6", IF(('1 - Cover page'!$B$9-I2679)= 7,"7", IF(('1 - Cover page'!$B$9-I2679)= 8,"8", IF(('1 - Cover page'!$B$9-I2679)= 9,"9", IF(('1 - Cover page'!$B$9-I2679)= 10,"10", IF(('1 - Cover page'!$B$9-I2679)= 11,"11", IF(('1 - Cover page'!$B$9-I2679)= 12,"12", IF(('1 - Cover page'!$B$9-I2679)= 13,"13", IF(('1 - Cover page'!$B$9-I2679)= 14,"14", IF(('1 - Cover page'!$B$9-I2679)= 15,"15",  ""))))))))))))))))</f>
        <v>0</v>
      </c>
      <c r="AA2679" t="e">
        <f>VLOOKUP(E2679,'Age group'!$A$2:$B$7,2,TRUE)</f>
        <v>#N/A</v>
      </c>
    </row>
    <row r="2680" spans="1:27" ht="12.75" x14ac:dyDescent="0.2">
      <c r="A2680" s="30">
        <v>2677</v>
      </c>
      <c r="B2680" s="31"/>
      <c r="C2680" s="31"/>
      <c r="D2680" s="32"/>
      <c r="E2680" s="104"/>
      <c r="F2680" s="31"/>
      <c r="G2680" s="31"/>
      <c r="H2680" s="33"/>
      <c r="I2680" s="16"/>
      <c r="J2680" s="34"/>
      <c r="K2680" s="34"/>
      <c r="L2680" s="35"/>
      <c r="M2680" s="36"/>
      <c r="N2680" s="37"/>
      <c r="O2680" s="37"/>
      <c r="P2680" s="37"/>
      <c r="Q2680" s="38"/>
      <c r="R2680" s="38"/>
      <c r="S2680" s="37"/>
      <c r="T2680" s="39"/>
      <c r="U2680" s="39"/>
      <c r="V2680" s="40"/>
      <c r="X2680" t="str">
        <f>IF(('1 - Cover page'!$B$9-M2680)&lt;6,"&lt;=5 Days","&gt;5 Days")</f>
        <v>&lt;=5 Days</v>
      </c>
      <c r="Y2680" t="str">
        <f>IF(('1 - Cover page'!$B$9-M2680)=0,"0", IF(('1 - Cover page'!$B$9-M2680)= 1,"1", IF(('1 - Cover page'!$B$9-M2680)= 2,"2", IF(('1 - Cover page'!$B$9-M2680)= 3,"3", IF(('1 - Cover page'!$B$9-M2680)= 4,"4", IF(('1 - Cover page'!$B$9-M2680)= 5,"5", IF(('1 - Cover page'!$B$9-M2680)= 6,"6", IF(('1 - Cover page'!$B$9-M2680)= 7,"7", IF(('1 - Cover page'!$B$9-M2680)= 8,"8", IF(('1 - Cover page'!$B$9-M2680)= 9,"9", IF(('1 - Cover page'!$B$9-M2680)= 10,"10", IF(('1 - Cover page'!$B$9-M2680)= 11,"11", IF(('1 - Cover page'!$B$9-M2680)= 12,"12", IF(('1 - Cover page'!$B$9-M2680)= 13,"13", IF(('1 - Cover page'!$B$9-M2680)= 14,"14", IF(('1 - Cover page'!$B$9-M2680)= 15,"15",  ""))))))))))))))))</f>
        <v>0</v>
      </c>
      <c r="Z2680" t="str">
        <f>IF(('1 - Cover page'!$B$9-I2680)=0,"0", IF(('1 - Cover page'!$B$9-I2680)= 1,"1", IF(('1 - Cover page'!$B$9-I2680)= 2,"2", IF(('1 - Cover page'!$B$9-I2680)= 3,"3", IF(('1 - Cover page'!$B$9-I2680)= 4,"4", IF(('1 - Cover page'!$B$9-I2680)= 5,"5", IF(('1 - Cover page'!$B$9-I2680)= 6,"6", IF(('1 - Cover page'!$B$9-I2680)= 7,"7", IF(('1 - Cover page'!$B$9-I2680)= 8,"8", IF(('1 - Cover page'!$B$9-I2680)= 9,"9", IF(('1 - Cover page'!$B$9-I2680)= 10,"10", IF(('1 - Cover page'!$B$9-I2680)= 11,"11", IF(('1 - Cover page'!$B$9-I2680)= 12,"12", IF(('1 - Cover page'!$B$9-I2680)= 13,"13", IF(('1 - Cover page'!$B$9-I2680)= 14,"14", IF(('1 - Cover page'!$B$9-I2680)= 15,"15",  ""))))))))))))))))</f>
        <v>0</v>
      </c>
      <c r="AA2680" t="e">
        <f>VLOOKUP(E2680,'Age group'!$A$2:$B$7,2,TRUE)</f>
        <v>#N/A</v>
      </c>
    </row>
    <row r="2681" spans="1:27" ht="12.75" x14ac:dyDescent="0.2">
      <c r="A2681" s="30">
        <v>2678</v>
      </c>
      <c r="B2681" s="31"/>
      <c r="C2681" s="31"/>
      <c r="D2681" s="32"/>
      <c r="E2681" s="104"/>
      <c r="F2681" s="31"/>
      <c r="G2681" s="31"/>
      <c r="H2681" s="33"/>
      <c r="I2681" s="16"/>
      <c r="J2681" s="34"/>
      <c r="K2681" s="34"/>
      <c r="L2681" s="35"/>
      <c r="M2681" s="36"/>
      <c r="N2681" s="37"/>
      <c r="O2681" s="37"/>
      <c r="P2681" s="37"/>
      <c r="Q2681" s="38"/>
      <c r="R2681" s="38"/>
      <c r="S2681" s="37"/>
      <c r="T2681" s="39"/>
      <c r="U2681" s="39"/>
      <c r="V2681" s="40"/>
      <c r="X2681" t="str">
        <f>IF(('1 - Cover page'!$B$9-M2681)&lt;6,"&lt;=5 Days","&gt;5 Days")</f>
        <v>&lt;=5 Days</v>
      </c>
      <c r="Y2681" t="str">
        <f>IF(('1 - Cover page'!$B$9-M2681)=0,"0", IF(('1 - Cover page'!$B$9-M2681)= 1,"1", IF(('1 - Cover page'!$B$9-M2681)= 2,"2", IF(('1 - Cover page'!$B$9-M2681)= 3,"3", IF(('1 - Cover page'!$B$9-M2681)= 4,"4", IF(('1 - Cover page'!$B$9-M2681)= 5,"5", IF(('1 - Cover page'!$B$9-M2681)= 6,"6", IF(('1 - Cover page'!$B$9-M2681)= 7,"7", IF(('1 - Cover page'!$B$9-M2681)= 8,"8", IF(('1 - Cover page'!$B$9-M2681)= 9,"9", IF(('1 - Cover page'!$B$9-M2681)= 10,"10", IF(('1 - Cover page'!$B$9-M2681)= 11,"11", IF(('1 - Cover page'!$B$9-M2681)= 12,"12", IF(('1 - Cover page'!$B$9-M2681)= 13,"13", IF(('1 - Cover page'!$B$9-M2681)= 14,"14", IF(('1 - Cover page'!$B$9-M2681)= 15,"15",  ""))))))))))))))))</f>
        <v>0</v>
      </c>
      <c r="Z2681" t="str">
        <f>IF(('1 - Cover page'!$B$9-I2681)=0,"0", IF(('1 - Cover page'!$B$9-I2681)= 1,"1", IF(('1 - Cover page'!$B$9-I2681)= 2,"2", IF(('1 - Cover page'!$B$9-I2681)= 3,"3", IF(('1 - Cover page'!$B$9-I2681)= 4,"4", IF(('1 - Cover page'!$B$9-I2681)= 5,"5", IF(('1 - Cover page'!$B$9-I2681)= 6,"6", IF(('1 - Cover page'!$B$9-I2681)= 7,"7", IF(('1 - Cover page'!$B$9-I2681)= 8,"8", IF(('1 - Cover page'!$B$9-I2681)= 9,"9", IF(('1 - Cover page'!$B$9-I2681)= 10,"10", IF(('1 - Cover page'!$B$9-I2681)= 11,"11", IF(('1 - Cover page'!$B$9-I2681)= 12,"12", IF(('1 - Cover page'!$B$9-I2681)= 13,"13", IF(('1 - Cover page'!$B$9-I2681)= 14,"14", IF(('1 - Cover page'!$B$9-I2681)= 15,"15",  ""))))))))))))))))</f>
        <v>0</v>
      </c>
      <c r="AA2681" t="e">
        <f>VLOOKUP(E2681,'Age group'!$A$2:$B$7,2,TRUE)</f>
        <v>#N/A</v>
      </c>
    </row>
    <row r="2682" spans="1:27" ht="12.75" x14ac:dyDescent="0.2">
      <c r="A2682" s="30">
        <v>2679</v>
      </c>
      <c r="B2682" s="31"/>
      <c r="C2682" s="31"/>
      <c r="D2682" s="32"/>
      <c r="E2682" s="104"/>
      <c r="F2682" s="31"/>
      <c r="G2682" s="31"/>
      <c r="H2682" s="33"/>
      <c r="I2682" s="16"/>
      <c r="J2682" s="34"/>
      <c r="K2682" s="34"/>
      <c r="L2682" s="35"/>
      <c r="M2682" s="36"/>
      <c r="N2682" s="37"/>
      <c r="O2682" s="37"/>
      <c r="P2682" s="37"/>
      <c r="Q2682" s="38"/>
      <c r="R2682" s="38"/>
      <c r="S2682" s="37"/>
      <c r="T2682" s="39"/>
      <c r="U2682" s="39"/>
      <c r="V2682" s="40"/>
      <c r="X2682" t="str">
        <f>IF(('1 - Cover page'!$B$9-M2682)&lt;6,"&lt;=5 Days","&gt;5 Days")</f>
        <v>&lt;=5 Days</v>
      </c>
      <c r="Y2682" t="str">
        <f>IF(('1 - Cover page'!$B$9-M2682)=0,"0", IF(('1 - Cover page'!$B$9-M2682)= 1,"1", IF(('1 - Cover page'!$B$9-M2682)= 2,"2", IF(('1 - Cover page'!$B$9-M2682)= 3,"3", IF(('1 - Cover page'!$B$9-M2682)= 4,"4", IF(('1 - Cover page'!$B$9-M2682)= 5,"5", IF(('1 - Cover page'!$B$9-M2682)= 6,"6", IF(('1 - Cover page'!$B$9-M2682)= 7,"7", IF(('1 - Cover page'!$B$9-M2682)= 8,"8", IF(('1 - Cover page'!$B$9-M2682)= 9,"9", IF(('1 - Cover page'!$B$9-M2682)= 10,"10", IF(('1 - Cover page'!$B$9-M2682)= 11,"11", IF(('1 - Cover page'!$B$9-M2682)= 12,"12", IF(('1 - Cover page'!$B$9-M2682)= 13,"13", IF(('1 - Cover page'!$B$9-M2682)= 14,"14", IF(('1 - Cover page'!$B$9-M2682)= 15,"15",  ""))))))))))))))))</f>
        <v>0</v>
      </c>
      <c r="Z2682" t="str">
        <f>IF(('1 - Cover page'!$B$9-I2682)=0,"0", IF(('1 - Cover page'!$B$9-I2682)= 1,"1", IF(('1 - Cover page'!$B$9-I2682)= 2,"2", IF(('1 - Cover page'!$B$9-I2682)= 3,"3", IF(('1 - Cover page'!$B$9-I2682)= 4,"4", IF(('1 - Cover page'!$B$9-I2682)= 5,"5", IF(('1 - Cover page'!$B$9-I2682)= 6,"6", IF(('1 - Cover page'!$B$9-I2682)= 7,"7", IF(('1 - Cover page'!$B$9-I2682)= 8,"8", IF(('1 - Cover page'!$B$9-I2682)= 9,"9", IF(('1 - Cover page'!$B$9-I2682)= 10,"10", IF(('1 - Cover page'!$B$9-I2682)= 11,"11", IF(('1 - Cover page'!$B$9-I2682)= 12,"12", IF(('1 - Cover page'!$B$9-I2682)= 13,"13", IF(('1 - Cover page'!$B$9-I2682)= 14,"14", IF(('1 - Cover page'!$B$9-I2682)= 15,"15",  ""))))))))))))))))</f>
        <v>0</v>
      </c>
      <c r="AA2682" t="e">
        <f>VLOOKUP(E2682,'Age group'!$A$2:$B$7,2,TRUE)</f>
        <v>#N/A</v>
      </c>
    </row>
    <row r="2683" spans="1:27" ht="12.75" x14ac:dyDescent="0.2">
      <c r="A2683" s="30">
        <v>2680</v>
      </c>
      <c r="B2683" s="31"/>
      <c r="C2683" s="31"/>
      <c r="D2683" s="32"/>
      <c r="E2683" s="104"/>
      <c r="F2683" s="31"/>
      <c r="G2683" s="31"/>
      <c r="H2683" s="33"/>
      <c r="I2683" s="16"/>
      <c r="J2683" s="34"/>
      <c r="K2683" s="34"/>
      <c r="L2683" s="35"/>
      <c r="M2683" s="36"/>
      <c r="N2683" s="37"/>
      <c r="O2683" s="37"/>
      <c r="P2683" s="37"/>
      <c r="Q2683" s="38"/>
      <c r="R2683" s="38"/>
      <c r="S2683" s="37"/>
      <c r="T2683" s="39"/>
      <c r="U2683" s="39"/>
      <c r="V2683" s="40"/>
      <c r="X2683" t="str">
        <f>IF(('1 - Cover page'!$B$9-M2683)&lt;6,"&lt;=5 Days","&gt;5 Days")</f>
        <v>&lt;=5 Days</v>
      </c>
      <c r="Y2683" t="str">
        <f>IF(('1 - Cover page'!$B$9-M2683)=0,"0", IF(('1 - Cover page'!$B$9-M2683)= 1,"1", IF(('1 - Cover page'!$B$9-M2683)= 2,"2", IF(('1 - Cover page'!$B$9-M2683)= 3,"3", IF(('1 - Cover page'!$B$9-M2683)= 4,"4", IF(('1 - Cover page'!$B$9-M2683)= 5,"5", IF(('1 - Cover page'!$B$9-M2683)= 6,"6", IF(('1 - Cover page'!$B$9-M2683)= 7,"7", IF(('1 - Cover page'!$B$9-M2683)= 8,"8", IF(('1 - Cover page'!$B$9-M2683)= 9,"9", IF(('1 - Cover page'!$B$9-M2683)= 10,"10", IF(('1 - Cover page'!$B$9-M2683)= 11,"11", IF(('1 - Cover page'!$B$9-M2683)= 12,"12", IF(('1 - Cover page'!$B$9-M2683)= 13,"13", IF(('1 - Cover page'!$B$9-M2683)= 14,"14", IF(('1 - Cover page'!$B$9-M2683)= 15,"15",  ""))))))))))))))))</f>
        <v>0</v>
      </c>
      <c r="Z2683" t="str">
        <f>IF(('1 - Cover page'!$B$9-I2683)=0,"0", IF(('1 - Cover page'!$B$9-I2683)= 1,"1", IF(('1 - Cover page'!$B$9-I2683)= 2,"2", IF(('1 - Cover page'!$B$9-I2683)= 3,"3", IF(('1 - Cover page'!$B$9-I2683)= 4,"4", IF(('1 - Cover page'!$B$9-I2683)= 5,"5", IF(('1 - Cover page'!$B$9-I2683)= 6,"6", IF(('1 - Cover page'!$B$9-I2683)= 7,"7", IF(('1 - Cover page'!$B$9-I2683)= 8,"8", IF(('1 - Cover page'!$B$9-I2683)= 9,"9", IF(('1 - Cover page'!$B$9-I2683)= 10,"10", IF(('1 - Cover page'!$B$9-I2683)= 11,"11", IF(('1 - Cover page'!$B$9-I2683)= 12,"12", IF(('1 - Cover page'!$B$9-I2683)= 13,"13", IF(('1 - Cover page'!$B$9-I2683)= 14,"14", IF(('1 - Cover page'!$B$9-I2683)= 15,"15",  ""))))))))))))))))</f>
        <v>0</v>
      </c>
      <c r="AA2683" t="e">
        <f>VLOOKUP(E2683,'Age group'!$A$2:$B$7,2,TRUE)</f>
        <v>#N/A</v>
      </c>
    </row>
    <row r="2684" spans="1:27" ht="12.75" x14ac:dyDescent="0.2">
      <c r="A2684" s="30">
        <v>2681</v>
      </c>
      <c r="B2684" s="31"/>
      <c r="C2684" s="31"/>
      <c r="D2684" s="32"/>
      <c r="E2684" s="104"/>
      <c r="F2684" s="31"/>
      <c r="G2684" s="31"/>
      <c r="H2684" s="33"/>
      <c r="I2684" s="16"/>
      <c r="J2684" s="34"/>
      <c r="K2684" s="34"/>
      <c r="L2684" s="35"/>
      <c r="M2684" s="36"/>
      <c r="N2684" s="37"/>
      <c r="O2684" s="37"/>
      <c r="P2684" s="37"/>
      <c r="Q2684" s="38"/>
      <c r="R2684" s="38"/>
      <c r="S2684" s="37"/>
      <c r="T2684" s="39"/>
      <c r="U2684" s="39"/>
      <c r="V2684" s="40"/>
      <c r="X2684" t="str">
        <f>IF(('1 - Cover page'!$B$9-M2684)&lt;6,"&lt;=5 Days","&gt;5 Days")</f>
        <v>&lt;=5 Days</v>
      </c>
      <c r="Y2684" t="str">
        <f>IF(('1 - Cover page'!$B$9-M2684)=0,"0", IF(('1 - Cover page'!$B$9-M2684)= 1,"1", IF(('1 - Cover page'!$B$9-M2684)= 2,"2", IF(('1 - Cover page'!$B$9-M2684)= 3,"3", IF(('1 - Cover page'!$B$9-M2684)= 4,"4", IF(('1 - Cover page'!$B$9-M2684)= 5,"5", IF(('1 - Cover page'!$B$9-M2684)= 6,"6", IF(('1 - Cover page'!$B$9-M2684)= 7,"7", IF(('1 - Cover page'!$B$9-M2684)= 8,"8", IF(('1 - Cover page'!$B$9-M2684)= 9,"9", IF(('1 - Cover page'!$B$9-M2684)= 10,"10", IF(('1 - Cover page'!$B$9-M2684)= 11,"11", IF(('1 - Cover page'!$B$9-M2684)= 12,"12", IF(('1 - Cover page'!$B$9-M2684)= 13,"13", IF(('1 - Cover page'!$B$9-M2684)= 14,"14", IF(('1 - Cover page'!$B$9-M2684)= 15,"15",  ""))))))))))))))))</f>
        <v>0</v>
      </c>
      <c r="Z2684" t="str">
        <f>IF(('1 - Cover page'!$B$9-I2684)=0,"0", IF(('1 - Cover page'!$B$9-I2684)= 1,"1", IF(('1 - Cover page'!$B$9-I2684)= 2,"2", IF(('1 - Cover page'!$B$9-I2684)= 3,"3", IF(('1 - Cover page'!$B$9-I2684)= 4,"4", IF(('1 - Cover page'!$B$9-I2684)= 5,"5", IF(('1 - Cover page'!$B$9-I2684)= 6,"6", IF(('1 - Cover page'!$B$9-I2684)= 7,"7", IF(('1 - Cover page'!$B$9-I2684)= 8,"8", IF(('1 - Cover page'!$B$9-I2684)= 9,"9", IF(('1 - Cover page'!$B$9-I2684)= 10,"10", IF(('1 - Cover page'!$B$9-I2684)= 11,"11", IF(('1 - Cover page'!$B$9-I2684)= 12,"12", IF(('1 - Cover page'!$B$9-I2684)= 13,"13", IF(('1 - Cover page'!$B$9-I2684)= 14,"14", IF(('1 - Cover page'!$B$9-I2684)= 15,"15",  ""))))))))))))))))</f>
        <v>0</v>
      </c>
      <c r="AA2684" t="e">
        <f>VLOOKUP(E2684,'Age group'!$A$2:$B$7,2,TRUE)</f>
        <v>#N/A</v>
      </c>
    </row>
    <row r="2685" spans="1:27" ht="12.75" x14ac:dyDescent="0.2">
      <c r="A2685" s="30">
        <v>2682</v>
      </c>
      <c r="B2685" s="31"/>
      <c r="C2685" s="31"/>
      <c r="D2685" s="32"/>
      <c r="E2685" s="104"/>
      <c r="F2685" s="31"/>
      <c r="G2685" s="31"/>
      <c r="H2685" s="33"/>
      <c r="I2685" s="16"/>
      <c r="J2685" s="34"/>
      <c r="K2685" s="34"/>
      <c r="L2685" s="35"/>
      <c r="M2685" s="36"/>
      <c r="N2685" s="37"/>
      <c r="O2685" s="37"/>
      <c r="P2685" s="37"/>
      <c r="Q2685" s="38"/>
      <c r="R2685" s="38"/>
      <c r="S2685" s="37"/>
      <c r="T2685" s="39"/>
      <c r="U2685" s="39"/>
      <c r="V2685" s="40"/>
      <c r="X2685" t="str">
        <f>IF(('1 - Cover page'!$B$9-M2685)&lt;6,"&lt;=5 Days","&gt;5 Days")</f>
        <v>&lt;=5 Days</v>
      </c>
      <c r="Y2685" t="str">
        <f>IF(('1 - Cover page'!$B$9-M2685)=0,"0", IF(('1 - Cover page'!$B$9-M2685)= 1,"1", IF(('1 - Cover page'!$B$9-M2685)= 2,"2", IF(('1 - Cover page'!$B$9-M2685)= 3,"3", IF(('1 - Cover page'!$B$9-M2685)= 4,"4", IF(('1 - Cover page'!$B$9-M2685)= 5,"5", IF(('1 - Cover page'!$B$9-M2685)= 6,"6", IF(('1 - Cover page'!$B$9-M2685)= 7,"7", IF(('1 - Cover page'!$B$9-M2685)= 8,"8", IF(('1 - Cover page'!$B$9-M2685)= 9,"9", IF(('1 - Cover page'!$B$9-M2685)= 10,"10", IF(('1 - Cover page'!$B$9-M2685)= 11,"11", IF(('1 - Cover page'!$B$9-M2685)= 12,"12", IF(('1 - Cover page'!$B$9-M2685)= 13,"13", IF(('1 - Cover page'!$B$9-M2685)= 14,"14", IF(('1 - Cover page'!$B$9-M2685)= 15,"15",  ""))))))))))))))))</f>
        <v>0</v>
      </c>
      <c r="Z2685" t="str">
        <f>IF(('1 - Cover page'!$B$9-I2685)=0,"0", IF(('1 - Cover page'!$B$9-I2685)= 1,"1", IF(('1 - Cover page'!$B$9-I2685)= 2,"2", IF(('1 - Cover page'!$B$9-I2685)= 3,"3", IF(('1 - Cover page'!$B$9-I2685)= 4,"4", IF(('1 - Cover page'!$B$9-I2685)= 5,"5", IF(('1 - Cover page'!$B$9-I2685)= 6,"6", IF(('1 - Cover page'!$B$9-I2685)= 7,"7", IF(('1 - Cover page'!$B$9-I2685)= 8,"8", IF(('1 - Cover page'!$B$9-I2685)= 9,"9", IF(('1 - Cover page'!$B$9-I2685)= 10,"10", IF(('1 - Cover page'!$B$9-I2685)= 11,"11", IF(('1 - Cover page'!$B$9-I2685)= 12,"12", IF(('1 - Cover page'!$B$9-I2685)= 13,"13", IF(('1 - Cover page'!$B$9-I2685)= 14,"14", IF(('1 - Cover page'!$B$9-I2685)= 15,"15",  ""))))))))))))))))</f>
        <v>0</v>
      </c>
      <c r="AA2685" t="e">
        <f>VLOOKUP(E2685,'Age group'!$A$2:$B$7,2,TRUE)</f>
        <v>#N/A</v>
      </c>
    </row>
    <row r="2686" spans="1:27" ht="12.75" x14ac:dyDescent="0.2">
      <c r="A2686" s="30">
        <v>2683</v>
      </c>
      <c r="B2686" s="31"/>
      <c r="C2686" s="31"/>
      <c r="D2686" s="32"/>
      <c r="E2686" s="104"/>
      <c r="F2686" s="31"/>
      <c r="G2686" s="31"/>
      <c r="H2686" s="33"/>
      <c r="I2686" s="16"/>
      <c r="J2686" s="34"/>
      <c r="K2686" s="34"/>
      <c r="L2686" s="35"/>
      <c r="M2686" s="36"/>
      <c r="N2686" s="37"/>
      <c r="O2686" s="37"/>
      <c r="P2686" s="37"/>
      <c r="Q2686" s="38"/>
      <c r="R2686" s="38"/>
      <c r="S2686" s="37"/>
      <c r="T2686" s="39"/>
      <c r="U2686" s="39"/>
      <c r="V2686" s="40"/>
      <c r="X2686" t="str">
        <f>IF(('1 - Cover page'!$B$9-M2686)&lt;6,"&lt;=5 Days","&gt;5 Days")</f>
        <v>&lt;=5 Days</v>
      </c>
      <c r="Y2686" t="str">
        <f>IF(('1 - Cover page'!$B$9-M2686)=0,"0", IF(('1 - Cover page'!$B$9-M2686)= 1,"1", IF(('1 - Cover page'!$B$9-M2686)= 2,"2", IF(('1 - Cover page'!$B$9-M2686)= 3,"3", IF(('1 - Cover page'!$B$9-M2686)= 4,"4", IF(('1 - Cover page'!$B$9-M2686)= 5,"5", IF(('1 - Cover page'!$B$9-M2686)= 6,"6", IF(('1 - Cover page'!$B$9-M2686)= 7,"7", IF(('1 - Cover page'!$B$9-M2686)= 8,"8", IF(('1 - Cover page'!$B$9-M2686)= 9,"9", IF(('1 - Cover page'!$B$9-M2686)= 10,"10", IF(('1 - Cover page'!$B$9-M2686)= 11,"11", IF(('1 - Cover page'!$B$9-M2686)= 12,"12", IF(('1 - Cover page'!$B$9-M2686)= 13,"13", IF(('1 - Cover page'!$B$9-M2686)= 14,"14", IF(('1 - Cover page'!$B$9-M2686)= 15,"15",  ""))))))))))))))))</f>
        <v>0</v>
      </c>
      <c r="Z2686" t="str">
        <f>IF(('1 - Cover page'!$B$9-I2686)=0,"0", IF(('1 - Cover page'!$B$9-I2686)= 1,"1", IF(('1 - Cover page'!$B$9-I2686)= 2,"2", IF(('1 - Cover page'!$B$9-I2686)= 3,"3", IF(('1 - Cover page'!$B$9-I2686)= 4,"4", IF(('1 - Cover page'!$B$9-I2686)= 5,"5", IF(('1 - Cover page'!$B$9-I2686)= 6,"6", IF(('1 - Cover page'!$B$9-I2686)= 7,"7", IF(('1 - Cover page'!$B$9-I2686)= 8,"8", IF(('1 - Cover page'!$B$9-I2686)= 9,"9", IF(('1 - Cover page'!$B$9-I2686)= 10,"10", IF(('1 - Cover page'!$B$9-I2686)= 11,"11", IF(('1 - Cover page'!$B$9-I2686)= 12,"12", IF(('1 - Cover page'!$B$9-I2686)= 13,"13", IF(('1 - Cover page'!$B$9-I2686)= 14,"14", IF(('1 - Cover page'!$B$9-I2686)= 15,"15",  ""))))))))))))))))</f>
        <v>0</v>
      </c>
      <c r="AA2686" t="e">
        <f>VLOOKUP(E2686,'Age group'!$A$2:$B$7,2,TRUE)</f>
        <v>#N/A</v>
      </c>
    </row>
    <row r="2687" spans="1:27" ht="12.75" x14ac:dyDescent="0.2">
      <c r="A2687" s="30">
        <v>2684</v>
      </c>
      <c r="B2687" s="31"/>
      <c r="C2687" s="31"/>
      <c r="D2687" s="32"/>
      <c r="E2687" s="104"/>
      <c r="F2687" s="31"/>
      <c r="G2687" s="31"/>
      <c r="H2687" s="33"/>
      <c r="I2687" s="16"/>
      <c r="J2687" s="34"/>
      <c r="K2687" s="34"/>
      <c r="L2687" s="35"/>
      <c r="M2687" s="36"/>
      <c r="N2687" s="37"/>
      <c r="O2687" s="37"/>
      <c r="P2687" s="37"/>
      <c r="Q2687" s="38"/>
      <c r="R2687" s="38"/>
      <c r="S2687" s="37"/>
      <c r="T2687" s="39"/>
      <c r="U2687" s="39"/>
      <c r="V2687" s="40"/>
      <c r="X2687" t="str">
        <f>IF(('1 - Cover page'!$B$9-M2687)&lt;6,"&lt;=5 Days","&gt;5 Days")</f>
        <v>&lt;=5 Days</v>
      </c>
      <c r="Y2687" t="str">
        <f>IF(('1 - Cover page'!$B$9-M2687)=0,"0", IF(('1 - Cover page'!$B$9-M2687)= 1,"1", IF(('1 - Cover page'!$B$9-M2687)= 2,"2", IF(('1 - Cover page'!$B$9-M2687)= 3,"3", IF(('1 - Cover page'!$B$9-M2687)= 4,"4", IF(('1 - Cover page'!$B$9-M2687)= 5,"5", IF(('1 - Cover page'!$B$9-M2687)= 6,"6", IF(('1 - Cover page'!$B$9-M2687)= 7,"7", IF(('1 - Cover page'!$B$9-M2687)= 8,"8", IF(('1 - Cover page'!$B$9-M2687)= 9,"9", IF(('1 - Cover page'!$B$9-M2687)= 10,"10", IF(('1 - Cover page'!$B$9-M2687)= 11,"11", IF(('1 - Cover page'!$B$9-M2687)= 12,"12", IF(('1 - Cover page'!$B$9-M2687)= 13,"13", IF(('1 - Cover page'!$B$9-M2687)= 14,"14", IF(('1 - Cover page'!$B$9-M2687)= 15,"15",  ""))))))))))))))))</f>
        <v>0</v>
      </c>
      <c r="Z2687" t="str">
        <f>IF(('1 - Cover page'!$B$9-I2687)=0,"0", IF(('1 - Cover page'!$B$9-I2687)= 1,"1", IF(('1 - Cover page'!$B$9-I2687)= 2,"2", IF(('1 - Cover page'!$B$9-I2687)= 3,"3", IF(('1 - Cover page'!$B$9-I2687)= 4,"4", IF(('1 - Cover page'!$B$9-I2687)= 5,"5", IF(('1 - Cover page'!$B$9-I2687)= 6,"6", IF(('1 - Cover page'!$B$9-I2687)= 7,"7", IF(('1 - Cover page'!$B$9-I2687)= 8,"8", IF(('1 - Cover page'!$B$9-I2687)= 9,"9", IF(('1 - Cover page'!$B$9-I2687)= 10,"10", IF(('1 - Cover page'!$B$9-I2687)= 11,"11", IF(('1 - Cover page'!$B$9-I2687)= 12,"12", IF(('1 - Cover page'!$B$9-I2687)= 13,"13", IF(('1 - Cover page'!$B$9-I2687)= 14,"14", IF(('1 - Cover page'!$B$9-I2687)= 15,"15",  ""))))))))))))))))</f>
        <v>0</v>
      </c>
      <c r="AA2687" t="e">
        <f>VLOOKUP(E2687,'Age group'!$A$2:$B$7,2,TRUE)</f>
        <v>#N/A</v>
      </c>
    </row>
    <row r="2688" spans="1:27" ht="12.75" x14ac:dyDescent="0.2">
      <c r="A2688" s="30">
        <v>2685</v>
      </c>
      <c r="B2688" s="31"/>
      <c r="C2688" s="31"/>
      <c r="D2688" s="32"/>
      <c r="E2688" s="104"/>
      <c r="F2688" s="31"/>
      <c r="G2688" s="31"/>
      <c r="H2688" s="33"/>
      <c r="I2688" s="16"/>
      <c r="J2688" s="34"/>
      <c r="K2688" s="34"/>
      <c r="L2688" s="35"/>
      <c r="M2688" s="36"/>
      <c r="N2688" s="37"/>
      <c r="O2688" s="37"/>
      <c r="P2688" s="37"/>
      <c r="Q2688" s="38"/>
      <c r="R2688" s="38"/>
      <c r="S2688" s="37"/>
      <c r="T2688" s="39"/>
      <c r="U2688" s="39"/>
      <c r="V2688" s="40"/>
      <c r="X2688" t="str">
        <f>IF(('1 - Cover page'!$B$9-M2688)&lt;6,"&lt;=5 Days","&gt;5 Days")</f>
        <v>&lt;=5 Days</v>
      </c>
      <c r="Y2688" t="str">
        <f>IF(('1 - Cover page'!$B$9-M2688)=0,"0", IF(('1 - Cover page'!$B$9-M2688)= 1,"1", IF(('1 - Cover page'!$B$9-M2688)= 2,"2", IF(('1 - Cover page'!$B$9-M2688)= 3,"3", IF(('1 - Cover page'!$B$9-M2688)= 4,"4", IF(('1 - Cover page'!$B$9-M2688)= 5,"5", IF(('1 - Cover page'!$B$9-M2688)= 6,"6", IF(('1 - Cover page'!$B$9-M2688)= 7,"7", IF(('1 - Cover page'!$B$9-M2688)= 8,"8", IF(('1 - Cover page'!$B$9-M2688)= 9,"9", IF(('1 - Cover page'!$B$9-M2688)= 10,"10", IF(('1 - Cover page'!$B$9-M2688)= 11,"11", IF(('1 - Cover page'!$B$9-M2688)= 12,"12", IF(('1 - Cover page'!$B$9-M2688)= 13,"13", IF(('1 - Cover page'!$B$9-M2688)= 14,"14", IF(('1 - Cover page'!$B$9-M2688)= 15,"15",  ""))))))))))))))))</f>
        <v>0</v>
      </c>
      <c r="Z2688" t="str">
        <f>IF(('1 - Cover page'!$B$9-I2688)=0,"0", IF(('1 - Cover page'!$B$9-I2688)= 1,"1", IF(('1 - Cover page'!$B$9-I2688)= 2,"2", IF(('1 - Cover page'!$B$9-I2688)= 3,"3", IF(('1 - Cover page'!$B$9-I2688)= 4,"4", IF(('1 - Cover page'!$B$9-I2688)= 5,"5", IF(('1 - Cover page'!$B$9-I2688)= 6,"6", IF(('1 - Cover page'!$B$9-I2688)= 7,"7", IF(('1 - Cover page'!$B$9-I2688)= 8,"8", IF(('1 - Cover page'!$B$9-I2688)= 9,"9", IF(('1 - Cover page'!$B$9-I2688)= 10,"10", IF(('1 - Cover page'!$B$9-I2688)= 11,"11", IF(('1 - Cover page'!$B$9-I2688)= 12,"12", IF(('1 - Cover page'!$B$9-I2688)= 13,"13", IF(('1 - Cover page'!$B$9-I2688)= 14,"14", IF(('1 - Cover page'!$B$9-I2688)= 15,"15",  ""))))))))))))))))</f>
        <v>0</v>
      </c>
      <c r="AA2688" t="e">
        <f>VLOOKUP(E2688,'Age group'!$A$2:$B$7,2,TRUE)</f>
        <v>#N/A</v>
      </c>
    </row>
    <row r="2689" spans="1:27" ht="12.75" x14ac:dyDescent="0.2">
      <c r="A2689" s="30">
        <v>2686</v>
      </c>
      <c r="B2689" s="31"/>
      <c r="C2689" s="31"/>
      <c r="D2689" s="32"/>
      <c r="E2689" s="104"/>
      <c r="F2689" s="31"/>
      <c r="G2689" s="31"/>
      <c r="H2689" s="33"/>
      <c r="I2689" s="16"/>
      <c r="J2689" s="34"/>
      <c r="K2689" s="34"/>
      <c r="L2689" s="35"/>
      <c r="M2689" s="36"/>
      <c r="N2689" s="37"/>
      <c r="O2689" s="37"/>
      <c r="P2689" s="37"/>
      <c r="Q2689" s="38"/>
      <c r="R2689" s="38"/>
      <c r="S2689" s="37"/>
      <c r="T2689" s="39"/>
      <c r="U2689" s="39"/>
      <c r="V2689" s="40"/>
      <c r="X2689" t="str">
        <f>IF(('1 - Cover page'!$B$9-M2689)&lt;6,"&lt;=5 Days","&gt;5 Days")</f>
        <v>&lt;=5 Days</v>
      </c>
      <c r="Y2689" t="str">
        <f>IF(('1 - Cover page'!$B$9-M2689)=0,"0", IF(('1 - Cover page'!$B$9-M2689)= 1,"1", IF(('1 - Cover page'!$B$9-M2689)= 2,"2", IF(('1 - Cover page'!$B$9-M2689)= 3,"3", IF(('1 - Cover page'!$B$9-M2689)= 4,"4", IF(('1 - Cover page'!$B$9-M2689)= 5,"5", IF(('1 - Cover page'!$B$9-M2689)= 6,"6", IF(('1 - Cover page'!$B$9-M2689)= 7,"7", IF(('1 - Cover page'!$B$9-M2689)= 8,"8", IF(('1 - Cover page'!$B$9-M2689)= 9,"9", IF(('1 - Cover page'!$B$9-M2689)= 10,"10", IF(('1 - Cover page'!$B$9-M2689)= 11,"11", IF(('1 - Cover page'!$B$9-M2689)= 12,"12", IF(('1 - Cover page'!$B$9-M2689)= 13,"13", IF(('1 - Cover page'!$B$9-M2689)= 14,"14", IF(('1 - Cover page'!$B$9-M2689)= 15,"15",  ""))))))))))))))))</f>
        <v>0</v>
      </c>
      <c r="Z2689" t="str">
        <f>IF(('1 - Cover page'!$B$9-I2689)=0,"0", IF(('1 - Cover page'!$B$9-I2689)= 1,"1", IF(('1 - Cover page'!$B$9-I2689)= 2,"2", IF(('1 - Cover page'!$B$9-I2689)= 3,"3", IF(('1 - Cover page'!$B$9-I2689)= 4,"4", IF(('1 - Cover page'!$B$9-I2689)= 5,"5", IF(('1 - Cover page'!$B$9-I2689)= 6,"6", IF(('1 - Cover page'!$B$9-I2689)= 7,"7", IF(('1 - Cover page'!$B$9-I2689)= 8,"8", IF(('1 - Cover page'!$B$9-I2689)= 9,"9", IF(('1 - Cover page'!$B$9-I2689)= 10,"10", IF(('1 - Cover page'!$B$9-I2689)= 11,"11", IF(('1 - Cover page'!$B$9-I2689)= 12,"12", IF(('1 - Cover page'!$B$9-I2689)= 13,"13", IF(('1 - Cover page'!$B$9-I2689)= 14,"14", IF(('1 - Cover page'!$B$9-I2689)= 15,"15",  ""))))))))))))))))</f>
        <v>0</v>
      </c>
      <c r="AA2689" t="e">
        <f>VLOOKUP(E2689,'Age group'!$A$2:$B$7,2,TRUE)</f>
        <v>#N/A</v>
      </c>
    </row>
    <row r="2690" spans="1:27" ht="12.75" x14ac:dyDescent="0.2">
      <c r="A2690" s="30">
        <v>2687</v>
      </c>
      <c r="B2690" s="31"/>
      <c r="C2690" s="31"/>
      <c r="D2690" s="32"/>
      <c r="E2690" s="104"/>
      <c r="F2690" s="31"/>
      <c r="G2690" s="31"/>
      <c r="H2690" s="33"/>
      <c r="I2690" s="16"/>
      <c r="J2690" s="34"/>
      <c r="K2690" s="34"/>
      <c r="L2690" s="35"/>
      <c r="M2690" s="36"/>
      <c r="N2690" s="37"/>
      <c r="O2690" s="37"/>
      <c r="P2690" s="37"/>
      <c r="Q2690" s="38"/>
      <c r="R2690" s="38"/>
      <c r="S2690" s="37"/>
      <c r="T2690" s="39"/>
      <c r="U2690" s="39"/>
      <c r="V2690" s="40"/>
      <c r="X2690" t="str">
        <f>IF(('1 - Cover page'!$B$9-M2690)&lt;6,"&lt;=5 Days","&gt;5 Days")</f>
        <v>&lt;=5 Days</v>
      </c>
      <c r="Y2690" t="str">
        <f>IF(('1 - Cover page'!$B$9-M2690)=0,"0", IF(('1 - Cover page'!$B$9-M2690)= 1,"1", IF(('1 - Cover page'!$B$9-M2690)= 2,"2", IF(('1 - Cover page'!$B$9-M2690)= 3,"3", IF(('1 - Cover page'!$B$9-M2690)= 4,"4", IF(('1 - Cover page'!$B$9-M2690)= 5,"5", IF(('1 - Cover page'!$B$9-M2690)= 6,"6", IF(('1 - Cover page'!$B$9-M2690)= 7,"7", IF(('1 - Cover page'!$B$9-M2690)= 8,"8", IF(('1 - Cover page'!$B$9-M2690)= 9,"9", IF(('1 - Cover page'!$B$9-M2690)= 10,"10", IF(('1 - Cover page'!$B$9-M2690)= 11,"11", IF(('1 - Cover page'!$B$9-M2690)= 12,"12", IF(('1 - Cover page'!$B$9-M2690)= 13,"13", IF(('1 - Cover page'!$B$9-M2690)= 14,"14", IF(('1 - Cover page'!$B$9-M2690)= 15,"15",  ""))))))))))))))))</f>
        <v>0</v>
      </c>
      <c r="Z2690" t="str">
        <f>IF(('1 - Cover page'!$B$9-I2690)=0,"0", IF(('1 - Cover page'!$B$9-I2690)= 1,"1", IF(('1 - Cover page'!$B$9-I2690)= 2,"2", IF(('1 - Cover page'!$B$9-I2690)= 3,"3", IF(('1 - Cover page'!$B$9-I2690)= 4,"4", IF(('1 - Cover page'!$B$9-I2690)= 5,"5", IF(('1 - Cover page'!$B$9-I2690)= 6,"6", IF(('1 - Cover page'!$B$9-I2690)= 7,"7", IF(('1 - Cover page'!$B$9-I2690)= 8,"8", IF(('1 - Cover page'!$B$9-I2690)= 9,"9", IF(('1 - Cover page'!$B$9-I2690)= 10,"10", IF(('1 - Cover page'!$B$9-I2690)= 11,"11", IF(('1 - Cover page'!$B$9-I2690)= 12,"12", IF(('1 - Cover page'!$B$9-I2690)= 13,"13", IF(('1 - Cover page'!$B$9-I2690)= 14,"14", IF(('1 - Cover page'!$B$9-I2690)= 15,"15",  ""))))))))))))))))</f>
        <v>0</v>
      </c>
      <c r="AA2690" t="e">
        <f>VLOOKUP(E2690,'Age group'!$A$2:$B$7,2,TRUE)</f>
        <v>#N/A</v>
      </c>
    </row>
    <row r="2691" spans="1:27" ht="12.75" x14ac:dyDescent="0.2">
      <c r="A2691" s="30">
        <v>2688</v>
      </c>
      <c r="B2691" s="31"/>
      <c r="C2691" s="31"/>
      <c r="D2691" s="32"/>
      <c r="E2691" s="104"/>
      <c r="F2691" s="31"/>
      <c r="G2691" s="31"/>
      <c r="H2691" s="33"/>
      <c r="I2691" s="16"/>
      <c r="J2691" s="34"/>
      <c r="K2691" s="34"/>
      <c r="L2691" s="35"/>
      <c r="M2691" s="36"/>
      <c r="N2691" s="37"/>
      <c r="O2691" s="37"/>
      <c r="P2691" s="37"/>
      <c r="Q2691" s="38"/>
      <c r="R2691" s="38"/>
      <c r="S2691" s="37"/>
      <c r="T2691" s="39"/>
      <c r="U2691" s="39"/>
      <c r="V2691" s="40"/>
      <c r="X2691" t="str">
        <f>IF(('1 - Cover page'!$B$9-M2691)&lt;6,"&lt;=5 Days","&gt;5 Days")</f>
        <v>&lt;=5 Days</v>
      </c>
      <c r="Y2691" t="str">
        <f>IF(('1 - Cover page'!$B$9-M2691)=0,"0", IF(('1 - Cover page'!$B$9-M2691)= 1,"1", IF(('1 - Cover page'!$B$9-M2691)= 2,"2", IF(('1 - Cover page'!$B$9-M2691)= 3,"3", IF(('1 - Cover page'!$B$9-M2691)= 4,"4", IF(('1 - Cover page'!$B$9-M2691)= 5,"5", IF(('1 - Cover page'!$B$9-M2691)= 6,"6", IF(('1 - Cover page'!$B$9-M2691)= 7,"7", IF(('1 - Cover page'!$B$9-M2691)= 8,"8", IF(('1 - Cover page'!$B$9-M2691)= 9,"9", IF(('1 - Cover page'!$B$9-M2691)= 10,"10", IF(('1 - Cover page'!$B$9-M2691)= 11,"11", IF(('1 - Cover page'!$B$9-M2691)= 12,"12", IF(('1 - Cover page'!$B$9-M2691)= 13,"13", IF(('1 - Cover page'!$B$9-M2691)= 14,"14", IF(('1 - Cover page'!$B$9-M2691)= 15,"15",  ""))))))))))))))))</f>
        <v>0</v>
      </c>
      <c r="Z2691" t="str">
        <f>IF(('1 - Cover page'!$B$9-I2691)=0,"0", IF(('1 - Cover page'!$B$9-I2691)= 1,"1", IF(('1 - Cover page'!$B$9-I2691)= 2,"2", IF(('1 - Cover page'!$B$9-I2691)= 3,"3", IF(('1 - Cover page'!$B$9-I2691)= 4,"4", IF(('1 - Cover page'!$B$9-I2691)= 5,"5", IF(('1 - Cover page'!$B$9-I2691)= 6,"6", IF(('1 - Cover page'!$B$9-I2691)= 7,"7", IF(('1 - Cover page'!$B$9-I2691)= 8,"8", IF(('1 - Cover page'!$B$9-I2691)= 9,"9", IF(('1 - Cover page'!$B$9-I2691)= 10,"10", IF(('1 - Cover page'!$B$9-I2691)= 11,"11", IF(('1 - Cover page'!$B$9-I2691)= 12,"12", IF(('1 - Cover page'!$B$9-I2691)= 13,"13", IF(('1 - Cover page'!$B$9-I2691)= 14,"14", IF(('1 - Cover page'!$B$9-I2691)= 15,"15",  ""))))))))))))))))</f>
        <v>0</v>
      </c>
      <c r="AA2691" t="e">
        <f>VLOOKUP(E2691,'Age group'!$A$2:$B$7,2,TRUE)</f>
        <v>#N/A</v>
      </c>
    </row>
    <row r="2692" spans="1:27" ht="12.75" x14ac:dyDescent="0.2">
      <c r="A2692" s="30">
        <v>2689</v>
      </c>
      <c r="B2692" s="31"/>
      <c r="C2692" s="31"/>
      <c r="D2692" s="32"/>
      <c r="E2692" s="104"/>
      <c r="F2692" s="31"/>
      <c r="G2692" s="31"/>
      <c r="H2692" s="33"/>
      <c r="I2692" s="16"/>
      <c r="J2692" s="34"/>
      <c r="K2692" s="34"/>
      <c r="L2692" s="35"/>
      <c r="M2692" s="36"/>
      <c r="N2692" s="37"/>
      <c r="O2692" s="37"/>
      <c r="P2692" s="37"/>
      <c r="Q2692" s="38"/>
      <c r="R2692" s="38"/>
      <c r="S2692" s="37"/>
      <c r="T2692" s="39"/>
      <c r="U2692" s="39"/>
      <c r="V2692" s="40"/>
      <c r="X2692" t="str">
        <f>IF(('1 - Cover page'!$B$9-M2692)&lt;6,"&lt;=5 Days","&gt;5 Days")</f>
        <v>&lt;=5 Days</v>
      </c>
      <c r="Y2692" t="str">
        <f>IF(('1 - Cover page'!$B$9-M2692)=0,"0", IF(('1 - Cover page'!$B$9-M2692)= 1,"1", IF(('1 - Cover page'!$B$9-M2692)= 2,"2", IF(('1 - Cover page'!$B$9-M2692)= 3,"3", IF(('1 - Cover page'!$B$9-M2692)= 4,"4", IF(('1 - Cover page'!$B$9-M2692)= 5,"5", IF(('1 - Cover page'!$B$9-M2692)= 6,"6", IF(('1 - Cover page'!$B$9-M2692)= 7,"7", IF(('1 - Cover page'!$B$9-M2692)= 8,"8", IF(('1 - Cover page'!$B$9-M2692)= 9,"9", IF(('1 - Cover page'!$B$9-M2692)= 10,"10", IF(('1 - Cover page'!$B$9-M2692)= 11,"11", IF(('1 - Cover page'!$B$9-M2692)= 12,"12", IF(('1 - Cover page'!$B$9-M2692)= 13,"13", IF(('1 - Cover page'!$B$9-M2692)= 14,"14", IF(('1 - Cover page'!$B$9-M2692)= 15,"15",  ""))))))))))))))))</f>
        <v>0</v>
      </c>
      <c r="Z2692" t="str">
        <f>IF(('1 - Cover page'!$B$9-I2692)=0,"0", IF(('1 - Cover page'!$B$9-I2692)= 1,"1", IF(('1 - Cover page'!$B$9-I2692)= 2,"2", IF(('1 - Cover page'!$B$9-I2692)= 3,"3", IF(('1 - Cover page'!$B$9-I2692)= 4,"4", IF(('1 - Cover page'!$B$9-I2692)= 5,"5", IF(('1 - Cover page'!$B$9-I2692)= 6,"6", IF(('1 - Cover page'!$B$9-I2692)= 7,"7", IF(('1 - Cover page'!$B$9-I2692)= 8,"8", IF(('1 - Cover page'!$B$9-I2692)= 9,"9", IF(('1 - Cover page'!$B$9-I2692)= 10,"10", IF(('1 - Cover page'!$B$9-I2692)= 11,"11", IF(('1 - Cover page'!$B$9-I2692)= 12,"12", IF(('1 - Cover page'!$B$9-I2692)= 13,"13", IF(('1 - Cover page'!$B$9-I2692)= 14,"14", IF(('1 - Cover page'!$B$9-I2692)= 15,"15",  ""))))))))))))))))</f>
        <v>0</v>
      </c>
      <c r="AA2692" t="e">
        <f>VLOOKUP(E2692,'Age group'!$A$2:$B$7,2,TRUE)</f>
        <v>#N/A</v>
      </c>
    </row>
    <row r="2693" spans="1:27" ht="12.75" x14ac:dyDescent="0.2">
      <c r="A2693" s="30">
        <v>2690</v>
      </c>
      <c r="B2693" s="31"/>
      <c r="C2693" s="31"/>
      <c r="D2693" s="32"/>
      <c r="E2693" s="104"/>
      <c r="F2693" s="31"/>
      <c r="G2693" s="31"/>
      <c r="H2693" s="33"/>
      <c r="I2693" s="16"/>
      <c r="J2693" s="34"/>
      <c r="K2693" s="34"/>
      <c r="L2693" s="35"/>
      <c r="M2693" s="36"/>
      <c r="N2693" s="37"/>
      <c r="O2693" s="37"/>
      <c r="P2693" s="37"/>
      <c r="Q2693" s="38"/>
      <c r="R2693" s="38"/>
      <c r="S2693" s="37"/>
      <c r="T2693" s="39"/>
      <c r="U2693" s="39"/>
      <c r="V2693" s="40"/>
      <c r="X2693" t="str">
        <f>IF(('1 - Cover page'!$B$9-M2693)&lt;6,"&lt;=5 Days","&gt;5 Days")</f>
        <v>&lt;=5 Days</v>
      </c>
      <c r="Y2693" t="str">
        <f>IF(('1 - Cover page'!$B$9-M2693)=0,"0", IF(('1 - Cover page'!$B$9-M2693)= 1,"1", IF(('1 - Cover page'!$B$9-M2693)= 2,"2", IF(('1 - Cover page'!$B$9-M2693)= 3,"3", IF(('1 - Cover page'!$B$9-M2693)= 4,"4", IF(('1 - Cover page'!$B$9-M2693)= 5,"5", IF(('1 - Cover page'!$B$9-M2693)= 6,"6", IF(('1 - Cover page'!$B$9-M2693)= 7,"7", IF(('1 - Cover page'!$B$9-M2693)= 8,"8", IF(('1 - Cover page'!$B$9-M2693)= 9,"9", IF(('1 - Cover page'!$B$9-M2693)= 10,"10", IF(('1 - Cover page'!$B$9-M2693)= 11,"11", IF(('1 - Cover page'!$B$9-M2693)= 12,"12", IF(('1 - Cover page'!$B$9-M2693)= 13,"13", IF(('1 - Cover page'!$B$9-M2693)= 14,"14", IF(('1 - Cover page'!$B$9-M2693)= 15,"15",  ""))))))))))))))))</f>
        <v>0</v>
      </c>
      <c r="Z2693" t="str">
        <f>IF(('1 - Cover page'!$B$9-I2693)=0,"0", IF(('1 - Cover page'!$B$9-I2693)= 1,"1", IF(('1 - Cover page'!$B$9-I2693)= 2,"2", IF(('1 - Cover page'!$B$9-I2693)= 3,"3", IF(('1 - Cover page'!$B$9-I2693)= 4,"4", IF(('1 - Cover page'!$B$9-I2693)= 5,"5", IF(('1 - Cover page'!$B$9-I2693)= 6,"6", IF(('1 - Cover page'!$B$9-I2693)= 7,"7", IF(('1 - Cover page'!$B$9-I2693)= 8,"8", IF(('1 - Cover page'!$B$9-I2693)= 9,"9", IF(('1 - Cover page'!$B$9-I2693)= 10,"10", IF(('1 - Cover page'!$B$9-I2693)= 11,"11", IF(('1 - Cover page'!$B$9-I2693)= 12,"12", IF(('1 - Cover page'!$B$9-I2693)= 13,"13", IF(('1 - Cover page'!$B$9-I2693)= 14,"14", IF(('1 - Cover page'!$B$9-I2693)= 15,"15",  ""))))))))))))))))</f>
        <v>0</v>
      </c>
      <c r="AA2693" t="e">
        <f>VLOOKUP(E2693,'Age group'!$A$2:$B$7,2,TRUE)</f>
        <v>#N/A</v>
      </c>
    </row>
    <row r="2694" spans="1:27" ht="12.75" x14ac:dyDescent="0.2">
      <c r="A2694" s="30">
        <v>2691</v>
      </c>
      <c r="B2694" s="31"/>
      <c r="C2694" s="31"/>
      <c r="D2694" s="32"/>
      <c r="E2694" s="104"/>
      <c r="F2694" s="31"/>
      <c r="G2694" s="31"/>
      <c r="H2694" s="33"/>
      <c r="I2694" s="16"/>
      <c r="J2694" s="34"/>
      <c r="K2694" s="34"/>
      <c r="L2694" s="35"/>
      <c r="M2694" s="36"/>
      <c r="N2694" s="37"/>
      <c r="O2694" s="37"/>
      <c r="P2694" s="37"/>
      <c r="Q2694" s="38"/>
      <c r="R2694" s="38"/>
      <c r="S2694" s="37"/>
      <c r="T2694" s="39"/>
      <c r="U2694" s="39"/>
      <c r="V2694" s="40"/>
      <c r="X2694" t="str">
        <f>IF(('1 - Cover page'!$B$9-M2694)&lt;6,"&lt;=5 Days","&gt;5 Days")</f>
        <v>&lt;=5 Days</v>
      </c>
      <c r="Y2694" t="str">
        <f>IF(('1 - Cover page'!$B$9-M2694)=0,"0", IF(('1 - Cover page'!$B$9-M2694)= 1,"1", IF(('1 - Cover page'!$B$9-M2694)= 2,"2", IF(('1 - Cover page'!$B$9-M2694)= 3,"3", IF(('1 - Cover page'!$B$9-M2694)= 4,"4", IF(('1 - Cover page'!$B$9-M2694)= 5,"5", IF(('1 - Cover page'!$B$9-M2694)= 6,"6", IF(('1 - Cover page'!$B$9-M2694)= 7,"7", IF(('1 - Cover page'!$B$9-M2694)= 8,"8", IF(('1 - Cover page'!$B$9-M2694)= 9,"9", IF(('1 - Cover page'!$B$9-M2694)= 10,"10", IF(('1 - Cover page'!$B$9-M2694)= 11,"11", IF(('1 - Cover page'!$B$9-M2694)= 12,"12", IF(('1 - Cover page'!$B$9-M2694)= 13,"13", IF(('1 - Cover page'!$B$9-M2694)= 14,"14", IF(('1 - Cover page'!$B$9-M2694)= 15,"15",  ""))))))))))))))))</f>
        <v>0</v>
      </c>
      <c r="Z2694" t="str">
        <f>IF(('1 - Cover page'!$B$9-I2694)=0,"0", IF(('1 - Cover page'!$B$9-I2694)= 1,"1", IF(('1 - Cover page'!$B$9-I2694)= 2,"2", IF(('1 - Cover page'!$B$9-I2694)= 3,"3", IF(('1 - Cover page'!$B$9-I2694)= 4,"4", IF(('1 - Cover page'!$B$9-I2694)= 5,"5", IF(('1 - Cover page'!$B$9-I2694)= 6,"6", IF(('1 - Cover page'!$B$9-I2694)= 7,"7", IF(('1 - Cover page'!$B$9-I2694)= 8,"8", IF(('1 - Cover page'!$B$9-I2694)= 9,"9", IF(('1 - Cover page'!$B$9-I2694)= 10,"10", IF(('1 - Cover page'!$B$9-I2694)= 11,"11", IF(('1 - Cover page'!$B$9-I2694)= 12,"12", IF(('1 - Cover page'!$B$9-I2694)= 13,"13", IF(('1 - Cover page'!$B$9-I2694)= 14,"14", IF(('1 - Cover page'!$B$9-I2694)= 15,"15",  ""))))))))))))))))</f>
        <v>0</v>
      </c>
      <c r="AA2694" t="e">
        <f>VLOOKUP(E2694,'Age group'!$A$2:$B$7,2,TRUE)</f>
        <v>#N/A</v>
      </c>
    </row>
    <row r="2695" spans="1:27" ht="12.75" x14ac:dyDescent="0.2">
      <c r="A2695" s="30">
        <v>2692</v>
      </c>
      <c r="B2695" s="31"/>
      <c r="C2695" s="31"/>
      <c r="D2695" s="32"/>
      <c r="E2695" s="104"/>
      <c r="F2695" s="31"/>
      <c r="G2695" s="31"/>
      <c r="H2695" s="33"/>
      <c r="I2695" s="16"/>
      <c r="J2695" s="34"/>
      <c r="K2695" s="34"/>
      <c r="L2695" s="35"/>
      <c r="M2695" s="36"/>
      <c r="N2695" s="37"/>
      <c r="O2695" s="37"/>
      <c r="P2695" s="37"/>
      <c r="Q2695" s="38"/>
      <c r="R2695" s="38"/>
      <c r="S2695" s="37"/>
      <c r="T2695" s="39"/>
      <c r="U2695" s="39"/>
      <c r="V2695" s="40"/>
      <c r="X2695" t="str">
        <f>IF(('1 - Cover page'!$B$9-M2695)&lt;6,"&lt;=5 Days","&gt;5 Days")</f>
        <v>&lt;=5 Days</v>
      </c>
      <c r="Y2695" t="str">
        <f>IF(('1 - Cover page'!$B$9-M2695)=0,"0", IF(('1 - Cover page'!$B$9-M2695)= 1,"1", IF(('1 - Cover page'!$B$9-M2695)= 2,"2", IF(('1 - Cover page'!$B$9-M2695)= 3,"3", IF(('1 - Cover page'!$B$9-M2695)= 4,"4", IF(('1 - Cover page'!$B$9-M2695)= 5,"5", IF(('1 - Cover page'!$B$9-M2695)= 6,"6", IF(('1 - Cover page'!$B$9-M2695)= 7,"7", IF(('1 - Cover page'!$B$9-M2695)= 8,"8", IF(('1 - Cover page'!$B$9-M2695)= 9,"9", IF(('1 - Cover page'!$B$9-M2695)= 10,"10", IF(('1 - Cover page'!$B$9-M2695)= 11,"11", IF(('1 - Cover page'!$B$9-M2695)= 12,"12", IF(('1 - Cover page'!$B$9-M2695)= 13,"13", IF(('1 - Cover page'!$B$9-M2695)= 14,"14", IF(('1 - Cover page'!$B$9-M2695)= 15,"15",  ""))))))))))))))))</f>
        <v>0</v>
      </c>
      <c r="Z2695" t="str">
        <f>IF(('1 - Cover page'!$B$9-I2695)=0,"0", IF(('1 - Cover page'!$B$9-I2695)= 1,"1", IF(('1 - Cover page'!$B$9-I2695)= 2,"2", IF(('1 - Cover page'!$B$9-I2695)= 3,"3", IF(('1 - Cover page'!$B$9-I2695)= 4,"4", IF(('1 - Cover page'!$B$9-I2695)= 5,"5", IF(('1 - Cover page'!$B$9-I2695)= 6,"6", IF(('1 - Cover page'!$B$9-I2695)= 7,"7", IF(('1 - Cover page'!$B$9-I2695)= 8,"8", IF(('1 - Cover page'!$B$9-I2695)= 9,"9", IF(('1 - Cover page'!$B$9-I2695)= 10,"10", IF(('1 - Cover page'!$B$9-I2695)= 11,"11", IF(('1 - Cover page'!$B$9-I2695)= 12,"12", IF(('1 - Cover page'!$B$9-I2695)= 13,"13", IF(('1 - Cover page'!$B$9-I2695)= 14,"14", IF(('1 - Cover page'!$B$9-I2695)= 15,"15",  ""))))))))))))))))</f>
        <v>0</v>
      </c>
      <c r="AA2695" t="e">
        <f>VLOOKUP(E2695,'Age group'!$A$2:$B$7,2,TRUE)</f>
        <v>#N/A</v>
      </c>
    </row>
    <row r="2696" spans="1:27" ht="12.75" x14ac:dyDescent="0.2">
      <c r="A2696" s="30">
        <v>2693</v>
      </c>
      <c r="B2696" s="31"/>
      <c r="C2696" s="31"/>
      <c r="D2696" s="32"/>
      <c r="E2696" s="104"/>
      <c r="F2696" s="31"/>
      <c r="G2696" s="31"/>
      <c r="H2696" s="33"/>
      <c r="I2696" s="16"/>
      <c r="J2696" s="34"/>
      <c r="K2696" s="34"/>
      <c r="L2696" s="35"/>
      <c r="M2696" s="36"/>
      <c r="N2696" s="37"/>
      <c r="O2696" s="37"/>
      <c r="P2696" s="37"/>
      <c r="Q2696" s="38"/>
      <c r="R2696" s="38"/>
      <c r="S2696" s="37"/>
      <c r="T2696" s="39"/>
      <c r="U2696" s="39"/>
      <c r="V2696" s="40"/>
      <c r="X2696" t="str">
        <f>IF(('1 - Cover page'!$B$9-M2696)&lt;6,"&lt;=5 Days","&gt;5 Days")</f>
        <v>&lt;=5 Days</v>
      </c>
      <c r="Y2696" t="str">
        <f>IF(('1 - Cover page'!$B$9-M2696)=0,"0", IF(('1 - Cover page'!$B$9-M2696)= 1,"1", IF(('1 - Cover page'!$B$9-M2696)= 2,"2", IF(('1 - Cover page'!$B$9-M2696)= 3,"3", IF(('1 - Cover page'!$B$9-M2696)= 4,"4", IF(('1 - Cover page'!$B$9-M2696)= 5,"5", IF(('1 - Cover page'!$B$9-M2696)= 6,"6", IF(('1 - Cover page'!$B$9-M2696)= 7,"7", IF(('1 - Cover page'!$B$9-M2696)= 8,"8", IF(('1 - Cover page'!$B$9-M2696)= 9,"9", IF(('1 - Cover page'!$B$9-M2696)= 10,"10", IF(('1 - Cover page'!$B$9-M2696)= 11,"11", IF(('1 - Cover page'!$B$9-M2696)= 12,"12", IF(('1 - Cover page'!$B$9-M2696)= 13,"13", IF(('1 - Cover page'!$B$9-M2696)= 14,"14", IF(('1 - Cover page'!$B$9-M2696)= 15,"15",  ""))))))))))))))))</f>
        <v>0</v>
      </c>
      <c r="Z2696" t="str">
        <f>IF(('1 - Cover page'!$B$9-I2696)=0,"0", IF(('1 - Cover page'!$B$9-I2696)= 1,"1", IF(('1 - Cover page'!$B$9-I2696)= 2,"2", IF(('1 - Cover page'!$B$9-I2696)= 3,"3", IF(('1 - Cover page'!$B$9-I2696)= 4,"4", IF(('1 - Cover page'!$B$9-I2696)= 5,"5", IF(('1 - Cover page'!$B$9-I2696)= 6,"6", IF(('1 - Cover page'!$B$9-I2696)= 7,"7", IF(('1 - Cover page'!$B$9-I2696)= 8,"8", IF(('1 - Cover page'!$B$9-I2696)= 9,"9", IF(('1 - Cover page'!$B$9-I2696)= 10,"10", IF(('1 - Cover page'!$B$9-I2696)= 11,"11", IF(('1 - Cover page'!$B$9-I2696)= 12,"12", IF(('1 - Cover page'!$B$9-I2696)= 13,"13", IF(('1 - Cover page'!$B$9-I2696)= 14,"14", IF(('1 - Cover page'!$B$9-I2696)= 15,"15",  ""))))))))))))))))</f>
        <v>0</v>
      </c>
      <c r="AA2696" t="e">
        <f>VLOOKUP(E2696,'Age group'!$A$2:$B$7,2,TRUE)</f>
        <v>#N/A</v>
      </c>
    </row>
    <row r="2697" spans="1:27" ht="12.75" x14ac:dyDescent="0.2">
      <c r="A2697" s="30">
        <v>2694</v>
      </c>
      <c r="B2697" s="31"/>
      <c r="C2697" s="31"/>
      <c r="D2697" s="32"/>
      <c r="E2697" s="104"/>
      <c r="F2697" s="31"/>
      <c r="G2697" s="31"/>
      <c r="H2697" s="33"/>
      <c r="I2697" s="16"/>
      <c r="J2697" s="34"/>
      <c r="K2697" s="34"/>
      <c r="L2697" s="35"/>
      <c r="M2697" s="36"/>
      <c r="N2697" s="37"/>
      <c r="O2697" s="37"/>
      <c r="P2697" s="37"/>
      <c r="Q2697" s="38"/>
      <c r="R2697" s="38"/>
      <c r="S2697" s="37"/>
      <c r="T2697" s="39"/>
      <c r="U2697" s="39"/>
      <c r="V2697" s="40"/>
      <c r="X2697" t="str">
        <f>IF(('1 - Cover page'!$B$9-M2697)&lt;6,"&lt;=5 Days","&gt;5 Days")</f>
        <v>&lt;=5 Days</v>
      </c>
      <c r="Y2697" t="str">
        <f>IF(('1 - Cover page'!$B$9-M2697)=0,"0", IF(('1 - Cover page'!$B$9-M2697)= 1,"1", IF(('1 - Cover page'!$B$9-M2697)= 2,"2", IF(('1 - Cover page'!$B$9-M2697)= 3,"3", IF(('1 - Cover page'!$B$9-M2697)= 4,"4", IF(('1 - Cover page'!$B$9-M2697)= 5,"5", IF(('1 - Cover page'!$B$9-M2697)= 6,"6", IF(('1 - Cover page'!$B$9-M2697)= 7,"7", IF(('1 - Cover page'!$B$9-M2697)= 8,"8", IF(('1 - Cover page'!$B$9-M2697)= 9,"9", IF(('1 - Cover page'!$B$9-M2697)= 10,"10", IF(('1 - Cover page'!$B$9-M2697)= 11,"11", IF(('1 - Cover page'!$B$9-M2697)= 12,"12", IF(('1 - Cover page'!$B$9-M2697)= 13,"13", IF(('1 - Cover page'!$B$9-M2697)= 14,"14", IF(('1 - Cover page'!$B$9-M2697)= 15,"15",  ""))))))))))))))))</f>
        <v>0</v>
      </c>
      <c r="Z2697" t="str">
        <f>IF(('1 - Cover page'!$B$9-I2697)=0,"0", IF(('1 - Cover page'!$B$9-I2697)= 1,"1", IF(('1 - Cover page'!$B$9-I2697)= 2,"2", IF(('1 - Cover page'!$B$9-I2697)= 3,"3", IF(('1 - Cover page'!$B$9-I2697)= 4,"4", IF(('1 - Cover page'!$B$9-I2697)= 5,"5", IF(('1 - Cover page'!$B$9-I2697)= 6,"6", IF(('1 - Cover page'!$B$9-I2697)= 7,"7", IF(('1 - Cover page'!$B$9-I2697)= 8,"8", IF(('1 - Cover page'!$B$9-I2697)= 9,"9", IF(('1 - Cover page'!$B$9-I2697)= 10,"10", IF(('1 - Cover page'!$B$9-I2697)= 11,"11", IF(('1 - Cover page'!$B$9-I2697)= 12,"12", IF(('1 - Cover page'!$B$9-I2697)= 13,"13", IF(('1 - Cover page'!$B$9-I2697)= 14,"14", IF(('1 - Cover page'!$B$9-I2697)= 15,"15",  ""))))))))))))))))</f>
        <v>0</v>
      </c>
      <c r="AA2697" t="e">
        <f>VLOOKUP(E2697,'Age group'!$A$2:$B$7,2,TRUE)</f>
        <v>#N/A</v>
      </c>
    </row>
    <row r="2698" spans="1:27" ht="12.75" x14ac:dyDescent="0.2">
      <c r="A2698" s="30">
        <v>2695</v>
      </c>
      <c r="B2698" s="31"/>
      <c r="C2698" s="31"/>
      <c r="D2698" s="32"/>
      <c r="E2698" s="104"/>
      <c r="F2698" s="31"/>
      <c r="G2698" s="31"/>
      <c r="H2698" s="33"/>
      <c r="I2698" s="16"/>
      <c r="J2698" s="34"/>
      <c r="K2698" s="34"/>
      <c r="L2698" s="35"/>
      <c r="M2698" s="36"/>
      <c r="N2698" s="37"/>
      <c r="O2698" s="37"/>
      <c r="P2698" s="37"/>
      <c r="Q2698" s="38"/>
      <c r="R2698" s="38"/>
      <c r="S2698" s="37"/>
      <c r="T2698" s="39"/>
      <c r="U2698" s="39"/>
      <c r="V2698" s="40"/>
      <c r="X2698" t="str">
        <f>IF(('1 - Cover page'!$B$9-M2698)&lt;6,"&lt;=5 Days","&gt;5 Days")</f>
        <v>&lt;=5 Days</v>
      </c>
      <c r="Y2698" t="str">
        <f>IF(('1 - Cover page'!$B$9-M2698)=0,"0", IF(('1 - Cover page'!$B$9-M2698)= 1,"1", IF(('1 - Cover page'!$B$9-M2698)= 2,"2", IF(('1 - Cover page'!$B$9-M2698)= 3,"3", IF(('1 - Cover page'!$B$9-M2698)= 4,"4", IF(('1 - Cover page'!$B$9-M2698)= 5,"5", IF(('1 - Cover page'!$B$9-M2698)= 6,"6", IF(('1 - Cover page'!$B$9-M2698)= 7,"7", IF(('1 - Cover page'!$B$9-M2698)= 8,"8", IF(('1 - Cover page'!$B$9-M2698)= 9,"9", IF(('1 - Cover page'!$B$9-M2698)= 10,"10", IF(('1 - Cover page'!$B$9-M2698)= 11,"11", IF(('1 - Cover page'!$B$9-M2698)= 12,"12", IF(('1 - Cover page'!$B$9-M2698)= 13,"13", IF(('1 - Cover page'!$B$9-M2698)= 14,"14", IF(('1 - Cover page'!$B$9-M2698)= 15,"15",  ""))))))))))))))))</f>
        <v>0</v>
      </c>
      <c r="Z2698" t="str">
        <f>IF(('1 - Cover page'!$B$9-I2698)=0,"0", IF(('1 - Cover page'!$B$9-I2698)= 1,"1", IF(('1 - Cover page'!$B$9-I2698)= 2,"2", IF(('1 - Cover page'!$B$9-I2698)= 3,"3", IF(('1 - Cover page'!$B$9-I2698)= 4,"4", IF(('1 - Cover page'!$B$9-I2698)= 5,"5", IF(('1 - Cover page'!$B$9-I2698)= 6,"6", IF(('1 - Cover page'!$B$9-I2698)= 7,"7", IF(('1 - Cover page'!$B$9-I2698)= 8,"8", IF(('1 - Cover page'!$B$9-I2698)= 9,"9", IF(('1 - Cover page'!$B$9-I2698)= 10,"10", IF(('1 - Cover page'!$B$9-I2698)= 11,"11", IF(('1 - Cover page'!$B$9-I2698)= 12,"12", IF(('1 - Cover page'!$B$9-I2698)= 13,"13", IF(('1 - Cover page'!$B$9-I2698)= 14,"14", IF(('1 - Cover page'!$B$9-I2698)= 15,"15",  ""))))))))))))))))</f>
        <v>0</v>
      </c>
      <c r="AA2698" t="e">
        <f>VLOOKUP(E2698,'Age group'!$A$2:$B$7,2,TRUE)</f>
        <v>#N/A</v>
      </c>
    </row>
    <row r="2699" spans="1:27" ht="12.75" x14ac:dyDescent="0.2">
      <c r="A2699" s="30">
        <v>2696</v>
      </c>
      <c r="B2699" s="31"/>
      <c r="C2699" s="31"/>
      <c r="D2699" s="32"/>
      <c r="E2699" s="104"/>
      <c r="F2699" s="31"/>
      <c r="G2699" s="31"/>
      <c r="H2699" s="33"/>
      <c r="I2699" s="16"/>
      <c r="J2699" s="34"/>
      <c r="K2699" s="34"/>
      <c r="L2699" s="35"/>
      <c r="M2699" s="36"/>
      <c r="N2699" s="37"/>
      <c r="O2699" s="37"/>
      <c r="P2699" s="37"/>
      <c r="Q2699" s="38"/>
      <c r="R2699" s="38"/>
      <c r="S2699" s="37"/>
      <c r="T2699" s="39"/>
      <c r="U2699" s="39"/>
      <c r="V2699" s="40"/>
      <c r="X2699" t="str">
        <f>IF(('1 - Cover page'!$B$9-M2699)&lt;6,"&lt;=5 Days","&gt;5 Days")</f>
        <v>&lt;=5 Days</v>
      </c>
      <c r="Y2699" t="str">
        <f>IF(('1 - Cover page'!$B$9-M2699)=0,"0", IF(('1 - Cover page'!$B$9-M2699)= 1,"1", IF(('1 - Cover page'!$B$9-M2699)= 2,"2", IF(('1 - Cover page'!$B$9-M2699)= 3,"3", IF(('1 - Cover page'!$B$9-M2699)= 4,"4", IF(('1 - Cover page'!$B$9-M2699)= 5,"5", IF(('1 - Cover page'!$B$9-M2699)= 6,"6", IF(('1 - Cover page'!$B$9-M2699)= 7,"7", IF(('1 - Cover page'!$B$9-M2699)= 8,"8", IF(('1 - Cover page'!$B$9-M2699)= 9,"9", IF(('1 - Cover page'!$B$9-M2699)= 10,"10", IF(('1 - Cover page'!$B$9-M2699)= 11,"11", IF(('1 - Cover page'!$B$9-M2699)= 12,"12", IF(('1 - Cover page'!$B$9-M2699)= 13,"13", IF(('1 - Cover page'!$B$9-M2699)= 14,"14", IF(('1 - Cover page'!$B$9-M2699)= 15,"15",  ""))))))))))))))))</f>
        <v>0</v>
      </c>
      <c r="Z2699" t="str">
        <f>IF(('1 - Cover page'!$B$9-I2699)=0,"0", IF(('1 - Cover page'!$B$9-I2699)= 1,"1", IF(('1 - Cover page'!$B$9-I2699)= 2,"2", IF(('1 - Cover page'!$B$9-I2699)= 3,"3", IF(('1 - Cover page'!$B$9-I2699)= 4,"4", IF(('1 - Cover page'!$B$9-I2699)= 5,"5", IF(('1 - Cover page'!$B$9-I2699)= 6,"6", IF(('1 - Cover page'!$B$9-I2699)= 7,"7", IF(('1 - Cover page'!$B$9-I2699)= 8,"8", IF(('1 - Cover page'!$B$9-I2699)= 9,"9", IF(('1 - Cover page'!$B$9-I2699)= 10,"10", IF(('1 - Cover page'!$B$9-I2699)= 11,"11", IF(('1 - Cover page'!$B$9-I2699)= 12,"12", IF(('1 - Cover page'!$B$9-I2699)= 13,"13", IF(('1 - Cover page'!$B$9-I2699)= 14,"14", IF(('1 - Cover page'!$B$9-I2699)= 15,"15",  ""))))))))))))))))</f>
        <v>0</v>
      </c>
      <c r="AA2699" t="e">
        <f>VLOOKUP(E2699,'Age group'!$A$2:$B$7,2,TRUE)</f>
        <v>#N/A</v>
      </c>
    </row>
    <row r="2700" spans="1:27" ht="12.75" x14ac:dyDescent="0.2">
      <c r="A2700" s="30">
        <v>2697</v>
      </c>
      <c r="B2700" s="31"/>
      <c r="C2700" s="31"/>
      <c r="D2700" s="32"/>
      <c r="E2700" s="104"/>
      <c r="F2700" s="31"/>
      <c r="G2700" s="31"/>
      <c r="H2700" s="33"/>
      <c r="I2700" s="16"/>
      <c r="J2700" s="34"/>
      <c r="K2700" s="34"/>
      <c r="L2700" s="35"/>
      <c r="M2700" s="36"/>
      <c r="N2700" s="37"/>
      <c r="O2700" s="37"/>
      <c r="P2700" s="37"/>
      <c r="Q2700" s="38"/>
      <c r="R2700" s="38"/>
      <c r="S2700" s="37"/>
      <c r="T2700" s="39"/>
      <c r="U2700" s="39"/>
      <c r="V2700" s="40"/>
      <c r="X2700" t="str">
        <f>IF(('1 - Cover page'!$B$9-M2700)&lt;6,"&lt;=5 Days","&gt;5 Days")</f>
        <v>&lt;=5 Days</v>
      </c>
      <c r="Y2700" t="str">
        <f>IF(('1 - Cover page'!$B$9-M2700)=0,"0", IF(('1 - Cover page'!$B$9-M2700)= 1,"1", IF(('1 - Cover page'!$B$9-M2700)= 2,"2", IF(('1 - Cover page'!$B$9-M2700)= 3,"3", IF(('1 - Cover page'!$B$9-M2700)= 4,"4", IF(('1 - Cover page'!$B$9-M2700)= 5,"5", IF(('1 - Cover page'!$B$9-M2700)= 6,"6", IF(('1 - Cover page'!$B$9-M2700)= 7,"7", IF(('1 - Cover page'!$B$9-M2700)= 8,"8", IF(('1 - Cover page'!$B$9-M2700)= 9,"9", IF(('1 - Cover page'!$B$9-M2700)= 10,"10", IF(('1 - Cover page'!$B$9-M2700)= 11,"11", IF(('1 - Cover page'!$B$9-M2700)= 12,"12", IF(('1 - Cover page'!$B$9-M2700)= 13,"13", IF(('1 - Cover page'!$B$9-M2700)= 14,"14", IF(('1 - Cover page'!$B$9-M2700)= 15,"15",  ""))))))))))))))))</f>
        <v>0</v>
      </c>
      <c r="Z2700" t="str">
        <f>IF(('1 - Cover page'!$B$9-I2700)=0,"0", IF(('1 - Cover page'!$B$9-I2700)= 1,"1", IF(('1 - Cover page'!$B$9-I2700)= 2,"2", IF(('1 - Cover page'!$B$9-I2700)= 3,"3", IF(('1 - Cover page'!$B$9-I2700)= 4,"4", IF(('1 - Cover page'!$B$9-I2700)= 5,"5", IF(('1 - Cover page'!$B$9-I2700)= 6,"6", IF(('1 - Cover page'!$B$9-I2700)= 7,"7", IF(('1 - Cover page'!$B$9-I2700)= 8,"8", IF(('1 - Cover page'!$B$9-I2700)= 9,"9", IF(('1 - Cover page'!$B$9-I2700)= 10,"10", IF(('1 - Cover page'!$B$9-I2700)= 11,"11", IF(('1 - Cover page'!$B$9-I2700)= 12,"12", IF(('1 - Cover page'!$B$9-I2700)= 13,"13", IF(('1 - Cover page'!$B$9-I2700)= 14,"14", IF(('1 - Cover page'!$B$9-I2700)= 15,"15",  ""))))))))))))))))</f>
        <v>0</v>
      </c>
      <c r="AA2700" t="e">
        <f>VLOOKUP(E2700,'Age group'!$A$2:$B$7,2,TRUE)</f>
        <v>#N/A</v>
      </c>
    </row>
    <row r="2701" spans="1:27" ht="12.75" x14ac:dyDescent="0.2">
      <c r="A2701" s="30">
        <v>2698</v>
      </c>
      <c r="B2701" s="31"/>
      <c r="C2701" s="31"/>
      <c r="D2701" s="32"/>
      <c r="E2701" s="104"/>
      <c r="F2701" s="31"/>
      <c r="G2701" s="31"/>
      <c r="H2701" s="33"/>
      <c r="I2701" s="16"/>
      <c r="J2701" s="34"/>
      <c r="K2701" s="34"/>
      <c r="L2701" s="35"/>
      <c r="M2701" s="36"/>
      <c r="N2701" s="37"/>
      <c r="O2701" s="37"/>
      <c r="P2701" s="37"/>
      <c r="Q2701" s="38"/>
      <c r="R2701" s="38"/>
      <c r="S2701" s="37"/>
      <c r="T2701" s="39"/>
      <c r="U2701" s="39"/>
      <c r="V2701" s="40"/>
      <c r="X2701" t="str">
        <f>IF(('1 - Cover page'!$B$9-M2701)&lt;6,"&lt;=5 Days","&gt;5 Days")</f>
        <v>&lt;=5 Days</v>
      </c>
      <c r="Y2701" t="str">
        <f>IF(('1 - Cover page'!$B$9-M2701)=0,"0", IF(('1 - Cover page'!$B$9-M2701)= 1,"1", IF(('1 - Cover page'!$B$9-M2701)= 2,"2", IF(('1 - Cover page'!$B$9-M2701)= 3,"3", IF(('1 - Cover page'!$B$9-M2701)= 4,"4", IF(('1 - Cover page'!$B$9-M2701)= 5,"5", IF(('1 - Cover page'!$B$9-M2701)= 6,"6", IF(('1 - Cover page'!$B$9-M2701)= 7,"7", IF(('1 - Cover page'!$B$9-M2701)= 8,"8", IF(('1 - Cover page'!$B$9-M2701)= 9,"9", IF(('1 - Cover page'!$B$9-M2701)= 10,"10", IF(('1 - Cover page'!$B$9-M2701)= 11,"11", IF(('1 - Cover page'!$B$9-M2701)= 12,"12", IF(('1 - Cover page'!$B$9-M2701)= 13,"13", IF(('1 - Cover page'!$B$9-M2701)= 14,"14", IF(('1 - Cover page'!$B$9-M2701)= 15,"15",  ""))))))))))))))))</f>
        <v>0</v>
      </c>
      <c r="Z2701" t="str">
        <f>IF(('1 - Cover page'!$B$9-I2701)=0,"0", IF(('1 - Cover page'!$B$9-I2701)= 1,"1", IF(('1 - Cover page'!$B$9-I2701)= 2,"2", IF(('1 - Cover page'!$B$9-I2701)= 3,"3", IF(('1 - Cover page'!$B$9-I2701)= 4,"4", IF(('1 - Cover page'!$B$9-I2701)= 5,"5", IF(('1 - Cover page'!$B$9-I2701)= 6,"6", IF(('1 - Cover page'!$B$9-I2701)= 7,"7", IF(('1 - Cover page'!$B$9-I2701)= 8,"8", IF(('1 - Cover page'!$B$9-I2701)= 9,"9", IF(('1 - Cover page'!$B$9-I2701)= 10,"10", IF(('1 - Cover page'!$B$9-I2701)= 11,"11", IF(('1 - Cover page'!$B$9-I2701)= 12,"12", IF(('1 - Cover page'!$B$9-I2701)= 13,"13", IF(('1 - Cover page'!$B$9-I2701)= 14,"14", IF(('1 - Cover page'!$B$9-I2701)= 15,"15",  ""))))))))))))))))</f>
        <v>0</v>
      </c>
      <c r="AA2701" t="e">
        <f>VLOOKUP(E2701,'Age group'!$A$2:$B$7,2,TRUE)</f>
        <v>#N/A</v>
      </c>
    </row>
    <row r="2702" spans="1:27" ht="12.75" x14ac:dyDescent="0.2">
      <c r="A2702" s="30">
        <v>2699</v>
      </c>
      <c r="B2702" s="31"/>
      <c r="C2702" s="31"/>
      <c r="D2702" s="32"/>
      <c r="E2702" s="104"/>
      <c r="F2702" s="31"/>
      <c r="G2702" s="31"/>
      <c r="H2702" s="33"/>
      <c r="I2702" s="16"/>
      <c r="J2702" s="34"/>
      <c r="K2702" s="34"/>
      <c r="L2702" s="35"/>
      <c r="M2702" s="36"/>
      <c r="N2702" s="37"/>
      <c r="O2702" s="37"/>
      <c r="P2702" s="37"/>
      <c r="Q2702" s="38"/>
      <c r="R2702" s="38"/>
      <c r="S2702" s="37"/>
      <c r="T2702" s="39"/>
      <c r="U2702" s="39"/>
      <c r="V2702" s="40"/>
      <c r="X2702" t="str">
        <f>IF(('1 - Cover page'!$B$9-M2702)&lt;6,"&lt;=5 Days","&gt;5 Days")</f>
        <v>&lt;=5 Days</v>
      </c>
      <c r="Y2702" t="str">
        <f>IF(('1 - Cover page'!$B$9-M2702)=0,"0", IF(('1 - Cover page'!$B$9-M2702)= 1,"1", IF(('1 - Cover page'!$B$9-M2702)= 2,"2", IF(('1 - Cover page'!$B$9-M2702)= 3,"3", IF(('1 - Cover page'!$B$9-M2702)= 4,"4", IF(('1 - Cover page'!$B$9-M2702)= 5,"5", IF(('1 - Cover page'!$B$9-M2702)= 6,"6", IF(('1 - Cover page'!$B$9-M2702)= 7,"7", IF(('1 - Cover page'!$B$9-M2702)= 8,"8", IF(('1 - Cover page'!$B$9-M2702)= 9,"9", IF(('1 - Cover page'!$B$9-M2702)= 10,"10", IF(('1 - Cover page'!$B$9-M2702)= 11,"11", IF(('1 - Cover page'!$B$9-M2702)= 12,"12", IF(('1 - Cover page'!$B$9-M2702)= 13,"13", IF(('1 - Cover page'!$B$9-M2702)= 14,"14", IF(('1 - Cover page'!$B$9-M2702)= 15,"15",  ""))))))))))))))))</f>
        <v>0</v>
      </c>
      <c r="Z2702" t="str">
        <f>IF(('1 - Cover page'!$B$9-I2702)=0,"0", IF(('1 - Cover page'!$B$9-I2702)= 1,"1", IF(('1 - Cover page'!$B$9-I2702)= 2,"2", IF(('1 - Cover page'!$B$9-I2702)= 3,"3", IF(('1 - Cover page'!$B$9-I2702)= 4,"4", IF(('1 - Cover page'!$B$9-I2702)= 5,"5", IF(('1 - Cover page'!$B$9-I2702)= 6,"6", IF(('1 - Cover page'!$B$9-I2702)= 7,"7", IF(('1 - Cover page'!$B$9-I2702)= 8,"8", IF(('1 - Cover page'!$B$9-I2702)= 9,"9", IF(('1 - Cover page'!$B$9-I2702)= 10,"10", IF(('1 - Cover page'!$B$9-I2702)= 11,"11", IF(('1 - Cover page'!$B$9-I2702)= 12,"12", IF(('1 - Cover page'!$B$9-I2702)= 13,"13", IF(('1 - Cover page'!$B$9-I2702)= 14,"14", IF(('1 - Cover page'!$B$9-I2702)= 15,"15",  ""))))))))))))))))</f>
        <v>0</v>
      </c>
      <c r="AA2702" t="e">
        <f>VLOOKUP(E2702,'Age group'!$A$2:$B$7,2,TRUE)</f>
        <v>#N/A</v>
      </c>
    </row>
    <row r="2703" spans="1:27" ht="12.75" x14ac:dyDescent="0.2">
      <c r="A2703" s="30">
        <v>2700</v>
      </c>
      <c r="B2703" s="31"/>
      <c r="C2703" s="31"/>
      <c r="D2703" s="32"/>
      <c r="E2703" s="104"/>
      <c r="F2703" s="31"/>
      <c r="G2703" s="31"/>
      <c r="H2703" s="33"/>
      <c r="I2703" s="16"/>
      <c r="J2703" s="34"/>
      <c r="K2703" s="34"/>
      <c r="L2703" s="35"/>
      <c r="M2703" s="36"/>
      <c r="N2703" s="37"/>
      <c r="O2703" s="37"/>
      <c r="P2703" s="37"/>
      <c r="Q2703" s="38"/>
      <c r="R2703" s="38"/>
      <c r="S2703" s="37"/>
      <c r="T2703" s="39"/>
      <c r="U2703" s="39"/>
      <c r="V2703" s="40"/>
      <c r="X2703" t="str">
        <f>IF(('1 - Cover page'!$B$9-M2703)&lt;6,"&lt;=5 Days","&gt;5 Days")</f>
        <v>&lt;=5 Days</v>
      </c>
      <c r="Y2703" t="str">
        <f>IF(('1 - Cover page'!$B$9-M2703)=0,"0", IF(('1 - Cover page'!$B$9-M2703)= 1,"1", IF(('1 - Cover page'!$B$9-M2703)= 2,"2", IF(('1 - Cover page'!$B$9-M2703)= 3,"3", IF(('1 - Cover page'!$B$9-M2703)= 4,"4", IF(('1 - Cover page'!$B$9-M2703)= 5,"5", IF(('1 - Cover page'!$B$9-M2703)= 6,"6", IF(('1 - Cover page'!$B$9-M2703)= 7,"7", IF(('1 - Cover page'!$B$9-M2703)= 8,"8", IF(('1 - Cover page'!$B$9-M2703)= 9,"9", IF(('1 - Cover page'!$B$9-M2703)= 10,"10", IF(('1 - Cover page'!$B$9-M2703)= 11,"11", IF(('1 - Cover page'!$B$9-M2703)= 12,"12", IF(('1 - Cover page'!$B$9-M2703)= 13,"13", IF(('1 - Cover page'!$B$9-M2703)= 14,"14", IF(('1 - Cover page'!$B$9-M2703)= 15,"15",  ""))))))))))))))))</f>
        <v>0</v>
      </c>
      <c r="Z2703" t="str">
        <f>IF(('1 - Cover page'!$B$9-I2703)=0,"0", IF(('1 - Cover page'!$B$9-I2703)= 1,"1", IF(('1 - Cover page'!$B$9-I2703)= 2,"2", IF(('1 - Cover page'!$B$9-I2703)= 3,"3", IF(('1 - Cover page'!$B$9-I2703)= 4,"4", IF(('1 - Cover page'!$B$9-I2703)= 5,"5", IF(('1 - Cover page'!$B$9-I2703)= 6,"6", IF(('1 - Cover page'!$B$9-I2703)= 7,"7", IF(('1 - Cover page'!$B$9-I2703)= 8,"8", IF(('1 - Cover page'!$B$9-I2703)= 9,"9", IF(('1 - Cover page'!$B$9-I2703)= 10,"10", IF(('1 - Cover page'!$B$9-I2703)= 11,"11", IF(('1 - Cover page'!$B$9-I2703)= 12,"12", IF(('1 - Cover page'!$B$9-I2703)= 13,"13", IF(('1 - Cover page'!$B$9-I2703)= 14,"14", IF(('1 - Cover page'!$B$9-I2703)= 15,"15",  ""))))))))))))))))</f>
        <v>0</v>
      </c>
      <c r="AA2703" t="e">
        <f>VLOOKUP(E2703,'Age group'!$A$2:$B$7,2,TRUE)</f>
        <v>#N/A</v>
      </c>
    </row>
    <row r="2704" spans="1:27" ht="12.75" x14ac:dyDescent="0.2">
      <c r="A2704" s="30">
        <v>2701</v>
      </c>
      <c r="B2704" s="31"/>
      <c r="C2704" s="31"/>
      <c r="D2704" s="32"/>
      <c r="E2704" s="104"/>
      <c r="F2704" s="31"/>
      <c r="G2704" s="31"/>
      <c r="H2704" s="33"/>
      <c r="I2704" s="16"/>
      <c r="J2704" s="34"/>
      <c r="K2704" s="34"/>
      <c r="L2704" s="35"/>
      <c r="M2704" s="36"/>
      <c r="N2704" s="37"/>
      <c r="O2704" s="37"/>
      <c r="P2704" s="37"/>
      <c r="Q2704" s="38"/>
      <c r="R2704" s="38"/>
      <c r="S2704" s="37"/>
      <c r="T2704" s="39"/>
      <c r="U2704" s="39"/>
      <c r="V2704" s="40"/>
      <c r="X2704" t="str">
        <f>IF(('1 - Cover page'!$B$9-M2704)&lt;6,"&lt;=5 Days","&gt;5 Days")</f>
        <v>&lt;=5 Days</v>
      </c>
      <c r="Y2704" t="str">
        <f>IF(('1 - Cover page'!$B$9-M2704)=0,"0", IF(('1 - Cover page'!$B$9-M2704)= 1,"1", IF(('1 - Cover page'!$B$9-M2704)= 2,"2", IF(('1 - Cover page'!$B$9-M2704)= 3,"3", IF(('1 - Cover page'!$B$9-M2704)= 4,"4", IF(('1 - Cover page'!$B$9-M2704)= 5,"5", IF(('1 - Cover page'!$B$9-M2704)= 6,"6", IF(('1 - Cover page'!$B$9-M2704)= 7,"7", IF(('1 - Cover page'!$B$9-M2704)= 8,"8", IF(('1 - Cover page'!$B$9-M2704)= 9,"9", IF(('1 - Cover page'!$B$9-M2704)= 10,"10", IF(('1 - Cover page'!$B$9-M2704)= 11,"11", IF(('1 - Cover page'!$B$9-M2704)= 12,"12", IF(('1 - Cover page'!$B$9-M2704)= 13,"13", IF(('1 - Cover page'!$B$9-M2704)= 14,"14", IF(('1 - Cover page'!$B$9-M2704)= 15,"15",  ""))))))))))))))))</f>
        <v>0</v>
      </c>
      <c r="Z2704" t="str">
        <f>IF(('1 - Cover page'!$B$9-I2704)=0,"0", IF(('1 - Cover page'!$B$9-I2704)= 1,"1", IF(('1 - Cover page'!$B$9-I2704)= 2,"2", IF(('1 - Cover page'!$B$9-I2704)= 3,"3", IF(('1 - Cover page'!$B$9-I2704)= 4,"4", IF(('1 - Cover page'!$B$9-I2704)= 5,"5", IF(('1 - Cover page'!$B$9-I2704)= 6,"6", IF(('1 - Cover page'!$B$9-I2704)= 7,"7", IF(('1 - Cover page'!$B$9-I2704)= 8,"8", IF(('1 - Cover page'!$B$9-I2704)= 9,"9", IF(('1 - Cover page'!$B$9-I2704)= 10,"10", IF(('1 - Cover page'!$B$9-I2704)= 11,"11", IF(('1 - Cover page'!$B$9-I2704)= 12,"12", IF(('1 - Cover page'!$B$9-I2704)= 13,"13", IF(('1 - Cover page'!$B$9-I2704)= 14,"14", IF(('1 - Cover page'!$B$9-I2704)= 15,"15",  ""))))))))))))))))</f>
        <v>0</v>
      </c>
      <c r="AA2704" t="e">
        <f>VLOOKUP(E2704,'Age group'!$A$2:$B$7,2,TRUE)</f>
        <v>#N/A</v>
      </c>
    </row>
    <row r="2705" spans="1:27" ht="12.75" x14ac:dyDescent="0.2">
      <c r="A2705" s="30">
        <v>2702</v>
      </c>
      <c r="B2705" s="31"/>
      <c r="C2705" s="31"/>
      <c r="D2705" s="32"/>
      <c r="E2705" s="104"/>
      <c r="F2705" s="31"/>
      <c r="G2705" s="31"/>
      <c r="H2705" s="33"/>
      <c r="I2705" s="16"/>
      <c r="J2705" s="34"/>
      <c r="K2705" s="34"/>
      <c r="L2705" s="35"/>
      <c r="M2705" s="36"/>
      <c r="N2705" s="37"/>
      <c r="O2705" s="37"/>
      <c r="P2705" s="37"/>
      <c r="Q2705" s="38"/>
      <c r="R2705" s="38"/>
      <c r="S2705" s="37"/>
      <c r="T2705" s="39"/>
      <c r="U2705" s="39"/>
      <c r="V2705" s="40"/>
      <c r="X2705" t="str">
        <f>IF(('1 - Cover page'!$B$9-M2705)&lt;6,"&lt;=5 Days","&gt;5 Days")</f>
        <v>&lt;=5 Days</v>
      </c>
      <c r="Y2705" t="str">
        <f>IF(('1 - Cover page'!$B$9-M2705)=0,"0", IF(('1 - Cover page'!$B$9-M2705)= 1,"1", IF(('1 - Cover page'!$B$9-M2705)= 2,"2", IF(('1 - Cover page'!$B$9-M2705)= 3,"3", IF(('1 - Cover page'!$B$9-M2705)= 4,"4", IF(('1 - Cover page'!$B$9-M2705)= 5,"5", IF(('1 - Cover page'!$B$9-M2705)= 6,"6", IF(('1 - Cover page'!$B$9-M2705)= 7,"7", IF(('1 - Cover page'!$B$9-M2705)= 8,"8", IF(('1 - Cover page'!$B$9-M2705)= 9,"9", IF(('1 - Cover page'!$B$9-M2705)= 10,"10", IF(('1 - Cover page'!$B$9-M2705)= 11,"11", IF(('1 - Cover page'!$B$9-M2705)= 12,"12", IF(('1 - Cover page'!$B$9-M2705)= 13,"13", IF(('1 - Cover page'!$B$9-M2705)= 14,"14", IF(('1 - Cover page'!$B$9-M2705)= 15,"15",  ""))))))))))))))))</f>
        <v>0</v>
      </c>
      <c r="Z2705" t="str">
        <f>IF(('1 - Cover page'!$B$9-I2705)=0,"0", IF(('1 - Cover page'!$B$9-I2705)= 1,"1", IF(('1 - Cover page'!$B$9-I2705)= 2,"2", IF(('1 - Cover page'!$B$9-I2705)= 3,"3", IF(('1 - Cover page'!$B$9-I2705)= 4,"4", IF(('1 - Cover page'!$B$9-I2705)= 5,"5", IF(('1 - Cover page'!$B$9-I2705)= 6,"6", IF(('1 - Cover page'!$B$9-I2705)= 7,"7", IF(('1 - Cover page'!$B$9-I2705)= 8,"8", IF(('1 - Cover page'!$B$9-I2705)= 9,"9", IF(('1 - Cover page'!$B$9-I2705)= 10,"10", IF(('1 - Cover page'!$B$9-I2705)= 11,"11", IF(('1 - Cover page'!$B$9-I2705)= 12,"12", IF(('1 - Cover page'!$B$9-I2705)= 13,"13", IF(('1 - Cover page'!$B$9-I2705)= 14,"14", IF(('1 - Cover page'!$B$9-I2705)= 15,"15",  ""))))))))))))))))</f>
        <v>0</v>
      </c>
      <c r="AA2705" t="e">
        <f>VLOOKUP(E2705,'Age group'!$A$2:$B$7,2,TRUE)</f>
        <v>#N/A</v>
      </c>
    </row>
    <row r="2706" spans="1:27" ht="12.75" x14ac:dyDescent="0.2">
      <c r="A2706" s="30">
        <v>2703</v>
      </c>
      <c r="B2706" s="31"/>
      <c r="C2706" s="31"/>
      <c r="D2706" s="32"/>
      <c r="E2706" s="104"/>
      <c r="F2706" s="31"/>
      <c r="G2706" s="31"/>
      <c r="H2706" s="33"/>
      <c r="I2706" s="16"/>
      <c r="J2706" s="34"/>
      <c r="K2706" s="34"/>
      <c r="L2706" s="35"/>
      <c r="M2706" s="36"/>
      <c r="N2706" s="37"/>
      <c r="O2706" s="37"/>
      <c r="P2706" s="37"/>
      <c r="Q2706" s="38"/>
      <c r="R2706" s="38"/>
      <c r="S2706" s="37"/>
      <c r="T2706" s="39"/>
      <c r="U2706" s="39"/>
      <c r="V2706" s="40"/>
      <c r="X2706" t="str">
        <f>IF(('1 - Cover page'!$B$9-M2706)&lt;6,"&lt;=5 Days","&gt;5 Days")</f>
        <v>&lt;=5 Days</v>
      </c>
      <c r="Y2706" t="str">
        <f>IF(('1 - Cover page'!$B$9-M2706)=0,"0", IF(('1 - Cover page'!$B$9-M2706)= 1,"1", IF(('1 - Cover page'!$B$9-M2706)= 2,"2", IF(('1 - Cover page'!$B$9-M2706)= 3,"3", IF(('1 - Cover page'!$B$9-M2706)= 4,"4", IF(('1 - Cover page'!$B$9-M2706)= 5,"5", IF(('1 - Cover page'!$B$9-M2706)= 6,"6", IF(('1 - Cover page'!$B$9-M2706)= 7,"7", IF(('1 - Cover page'!$B$9-M2706)= 8,"8", IF(('1 - Cover page'!$B$9-M2706)= 9,"9", IF(('1 - Cover page'!$B$9-M2706)= 10,"10", IF(('1 - Cover page'!$B$9-M2706)= 11,"11", IF(('1 - Cover page'!$B$9-M2706)= 12,"12", IF(('1 - Cover page'!$B$9-M2706)= 13,"13", IF(('1 - Cover page'!$B$9-M2706)= 14,"14", IF(('1 - Cover page'!$B$9-M2706)= 15,"15",  ""))))))))))))))))</f>
        <v>0</v>
      </c>
      <c r="Z2706" t="str">
        <f>IF(('1 - Cover page'!$B$9-I2706)=0,"0", IF(('1 - Cover page'!$B$9-I2706)= 1,"1", IF(('1 - Cover page'!$B$9-I2706)= 2,"2", IF(('1 - Cover page'!$B$9-I2706)= 3,"3", IF(('1 - Cover page'!$B$9-I2706)= 4,"4", IF(('1 - Cover page'!$B$9-I2706)= 5,"5", IF(('1 - Cover page'!$B$9-I2706)= 6,"6", IF(('1 - Cover page'!$B$9-I2706)= 7,"7", IF(('1 - Cover page'!$B$9-I2706)= 8,"8", IF(('1 - Cover page'!$B$9-I2706)= 9,"9", IF(('1 - Cover page'!$B$9-I2706)= 10,"10", IF(('1 - Cover page'!$B$9-I2706)= 11,"11", IF(('1 - Cover page'!$B$9-I2706)= 12,"12", IF(('1 - Cover page'!$B$9-I2706)= 13,"13", IF(('1 - Cover page'!$B$9-I2706)= 14,"14", IF(('1 - Cover page'!$B$9-I2706)= 15,"15",  ""))))))))))))))))</f>
        <v>0</v>
      </c>
      <c r="AA2706" t="e">
        <f>VLOOKUP(E2706,'Age group'!$A$2:$B$7,2,TRUE)</f>
        <v>#N/A</v>
      </c>
    </row>
    <row r="2707" spans="1:27" ht="12.75" x14ac:dyDescent="0.2">
      <c r="A2707" s="30">
        <v>2704</v>
      </c>
      <c r="B2707" s="31"/>
      <c r="C2707" s="31"/>
      <c r="D2707" s="32"/>
      <c r="E2707" s="104"/>
      <c r="F2707" s="31"/>
      <c r="G2707" s="31"/>
      <c r="H2707" s="33"/>
      <c r="I2707" s="16"/>
      <c r="J2707" s="34"/>
      <c r="K2707" s="34"/>
      <c r="L2707" s="35"/>
      <c r="M2707" s="36"/>
      <c r="N2707" s="37"/>
      <c r="O2707" s="37"/>
      <c r="P2707" s="37"/>
      <c r="Q2707" s="38"/>
      <c r="R2707" s="38"/>
      <c r="S2707" s="37"/>
      <c r="T2707" s="39"/>
      <c r="U2707" s="39"/>
      <c r="V2707" s="40"/>
      <c r="X2707" t="str">
        <f>IF(('1 - Cover page'!$B$9-M2707)&lt;6,"&lt;=5 Days","&gt;5 Days")</f>
        <v>&lt;=5 Days</v>
      </c>
      <c r="Y2707" t="str">
        <f>IF(('1 - Cover page'!$B$9-M2707)=0,"0", IF(('1 - Cover page'!$B$9-M2707)= 1,"1", IF(('1 - Cover page'!$B$9-M2707)= 2,"2", IF(('1 - Cover page'!$B$9-M2707)= 3,"3", IF(('1 - Cover page'!$B$9-M2707)= 4,"4", IF(('1 - Cover page'!$B$9-M2707)= 5,"5", IF(('1 - Cover page'!$B$9-M2707)= 6,"6", IF(('1 - Cover page'!$B$9-M2707)= 7,"7", IF(('1 - Cover page'!$B$9-M2707)= 8,"8", IF(('1 - Cover page'!$B$9-M2707)= 9,"9", IF(('1 - Cover page'!$B$9-M2707)= 10,"10", IF(('1 - Cover page'!$B$9-M2707)= 11,"11", IF(('1 - Cover page'!$B$9-M2707)= 12,"12", IF(('1 - Cover page'!$B$9-M2707)= 13,"13", IF(('1 - Cover page'!$B$9-M2707)= 14,"14", IF(('1 - Cover page'!$B$9-M2707)= 15,"15",  ""))))))))))))))))</f>
        <v>0</v>
      </c>
      <c r="Z2707" t="str">
        <f>IF(('1 - Cover page'!$B$9-I2707)=0,"0", IF(('1 - Cover page'!$B$9-I2707)= 1,"1", IF(('1 - Cover page'!$B$9-I2707)= 2,"2", IF(('1 - Cover page'!$B$9-I2707)= 3,"3", IF(('1 - Cover page'!$B$9-I2707)= 4,"4", IF(('1 - Cover page'!$B$9-I2707)= 5,"5", IF(('1 - Cover page'!$B$9-I2707)= 6,"6", IF(('1 - Cover page'!$B$9-I2707)= 7,"7", IF(('1 - Cover page'!$B$9-I2707)= 8,"8", IF(('1 - Cover page'!$B$9-I2707)= 9,"9", IF(('1 - Cover page'!$B$9-I2707)= 10,"10", IF(('1 - Cover page'!$B$9-I2707)= 11,"11", IF(('1 - Cover page'!$B$9-I2707)= 12,"12", IF(('1 - Cover page'!$B$9-I2707)= 13,"13", IF(('1 - Cover page'!$B$9-I2707)= 14,"14", IF(('1 - Cover page'!$B$9-I2707)= 15,"15",  ""))))))))))))))))</f>
        <v>0</v>
      </c>
      <c r="AA2707" t="e">
        <f>VLOOKUP(E2707,'Age group'!$A$2:$B$7,2,TRUE)</f>
        <v>#N/A</v>
      </c>
    </row>
    <row r="2708" spans="1:27" ht="12.75" x14ac:dyDescent="0.2">
      <c r="A2708" s="30">
        <v>2705</v>
      </c>
      <c r="B2708" s="31"/>
      <c r="C2708" s="31"/>
      <c r="D2708" s="32"/>
      <c r="E2708" s="104"/>
      <c r="F2708" s="31"/>
      <c r="G2708" s="31"/>
      <c r="H2708" s="33"/>
      <c r="I2708" s="16"/>
      <c r="J2708" s="34"/>
      <c r="K2708" s="34"/>
      <c r="L2708" s="35"/>
      <c r="M2708" s="36"/>
      <c r="N2708" s="37"/>
      <c r="O2708" s="37"/>
      <c r="P2708" s="37"/>
      <c r="Q2708" s="38"/>
      <c r="R2708" s="38"/>
      <c r="S2708" s="37"/>
      <c r="T2708" s="39"/>
      <c r="U2708" s="39"/>
      <c r="V2708" s="40"/>
      <c r="X2708" t="str">
        <f>IF(('1 - Cover page'!$B$9-M2708)&lt;6,"&lt;=5 Days","&gt;5 Days")</f>
        <v>&lt;=5 Days</v>
      </c>
      <c r="Y2708" t="str">
        <f>IF(('1 - Cover page'!$B$9-M2708)=0,"0", IF(('1 - Cover page'!$B$9-M2708)= 1,"1", IF(('1 - Cover page'!$B$9-M2708)= 2,"2", IF(('1 - Cover page'!$B$9-M2708)= 3,"3", IF(('1 - Cover page'!$B$9-M2708)= 4,"4", IF(('1 - Cover page'!$B$9-M2708)= 5,"5", IF(('1 - Cover page'!$B$9-M2708)= 6,"6", IF(('1 - Cover page'!$B$9-M2708)= 7,"7", IF(('1 - Cover page'!$B$9-M2708)= 8,"8", IF(('1 - Cover page'!$B$9-M2708)= 9,"9", IF(('1 - Cover page'!$B$9-M2708)= 10,"10", IF(('1 - Cover page'!$B$9-M2708)= 11,"11", IF(('1 - Cover page'!$B$9-M2708)= 12,"12", IF(('1 - Cover page'!$B$9-M2708)= 13,"13", IF(('1 - Cover page'!$B$9-M2708)= 14,"14", IF(('1 - Cover page'!$B$9-M2708)= 15,"15",  ""))))))))))))))))</f>
        <v>0</v>
      </c>
      <c r="Z2708" t="str">
        <f>IF(('1 - Cover page'!$B$9-I2708)=0,"0", IF(('1 - Cover page'!$B$9-I2708)= 1,"1", IF(('1 - Cover page'!$B$9-I2708)= 2,"2", IF(('1 - Cover page'!$B$9-I2708)= 3,"3", IF(('1 - Cover page'!$B$9-I2708)= 4,"4", IF(('1 - Cover page'!$B$9-I2708)= 5,"5", IF(('1 - Cover page'!$B$9-I2708)= 6,"6", IF(('1 - Cover page'!$B$9-I2708)= 7,"7", IF(('1 - Cover page'!$B$9-I2708)= 8,"8", IF(('1 - Cover page'!$B$9-I2708)= 9,"9", IF(('1 - Cover page'!$B$9-I2708)= 10,"10", IF(('1 - Cover page'!$B$9-I2708)= 11,"11", IF(('1 - Cover page'!$B$9-I2708)= 12,"12", IF(('1 - Cover page'!$B$9-I2708)= 13,"13", IF(('1 - Cover page'!$B$9-I2708)= 14,"14", IF(('1 - Cover page'!$B$9-I2708)= 15,"15",  ""))))))))))))))))</f>
        <v>0</v>
      </c>
      <c r="AA2708" t="e">
        <f>VLOOKUP(E2708,'Age group'!$A$2:$B$7,2,TRUE)</f>
        <v>#N/A</v>
      </c>
    </row>
    <row r="2709" spans="1:27" ht="12.75" x14ac:dyDescent="0.2">
      <c r="A2709" s="30">
        <v>2706</v>
      </c>
      <c r="B2709" s="31"/>
      <c r="C2709" s="31"/>
      <c r="D2709" s="32"/>
      <c r="E2709" s="104"/>
      <c r="F2709" s="31"/>
      <c r="G2709" s="31"/>
      <c r="H2709" s="33"/>
      <c r="I2709" s="16"/>
      <c r="J2709" s="34"/>
      <c r="K2709" s="34"/>
      <c r="L2709" s="35"/>
      <c r="M2709" s="36"/>
      <c r="N2709" s="37"/>
      <c r="O2709" s="37"/>
      <c r="P2709" s="37"/>
      <c r="Q2709" s="38"/>
      <c r="R2709" s="38"/>
      <c r="S2709" s="37"/>
      <c r="T2709" s="39"/>
      <c r="U2709" s="39"/>
      <c r="V2709" s="40"/>
      <c r="X2709" t="str">
        <f>IF(('1 - Cover page'!$B$9-M2709)&lt;6,"&lt;=5 Days","&gt;5 Days")</f>
        <v>&lt;=5 Days</v>
      </c>
      <c r="Y2709" t="str">
        <f>IF(('1 - Cover page'!$B$9-M2709)=0,"0", IF(('1 - Cover page'!$B$9-M2709)= 1,"1", IF(('1 - Cover page'!$B$9-M2709)= 2,"2", IF(('1 - Cover page'!$B$9-M2709)= 3,"3", IF(('1 - Cover page'!$B$9-M2709)= 4,"4", IF(('1 - Cover page'!$B$9-M2709)= 5,"5", IF(('1 - Cover page'!$B$9-M2709)= 6,"6", IF(('1 - Cover page'!$B$9-M2709)= 7,"7", IF(('1 - Cover page'!$B$9-M2709)= 8,"8", IF(('1 - Cover page'!$B$9-M2709)= 9,"9", IF(('1 - Cover page'!$B$9-M2709)= 10,"10", IF(('1 - Cover page'!$B$9-M2709)= 11,"11", IF(('1 - Cover page'!$B$9-M2709)= 12,"12", IF(('1 - Cover page'!$B$9-M2709)= 13,"13", IF(('1 - Cover page'!$B$9-M2709)= 14,"14", IF(('1 - Cover page'!$B$9-M2709)= 15,"15",  ""))))))))))))))))</f>
        <v>0</v>
      </c>
      <c r="Z2709" t="str">
        <f>IF(('1 - Cover page'!$B$9-I2709)=0,"0", IF(('1 - Cover page'!$B$9-I2709)= 1,"1", IF(('1 - Cover page'!$B$9-I2709)= 2,"2", IF(('1 - Cover page'!$B$9-I2709)= 3,"3", IF(('1 - Cover page'!$B$9-I2709)= 4,"4", IF(('1 - Cover page'!$B$9-I2709)= 5,"5", IF(('1 - Cover page'!$B$9-I2709)= 6,"6", IF(('1 - Cover page'!$B$9-I2709)= 7,"7", IF(('1 - Cover page'!$B$9-I2709)= 8,"8", IF(('1 - Cover page'!$B$9-I2709)= 9,"9", IF(('1 - Cover page'!$B$9-I2709)= 10,"10", IF(('1 - Cover page'!$B$9-I2709)= 11,"11", IF(('1 - Cover page'!$B$9-I2709)= 12,"12", IF(('1 - Cover page'!$B$9-I2709)= 13,"13", IF(('1 - Cover page'!$B$9-I2709)= 14,"14", IF(('1 - Cover page'!$B$9-I2709)= 15,"15",  ""))))))))))))))))</f>
        <v>0</v>
      </c>
      <c r="AA2709" t="e">
        <f>VLOOKUP(E2709,'Age group'!$A$2:$B$7,2,TRUE)</f>
        <v>#N/A</v>
      </c>
    </row>
    <row r="2710" spans="1:27" ht="12.75" x14ac:dyDescent="0.2">
      <c r="A2710" s="30">
        <v>2707</v>
      </c>
      <c r="B2710" s="31"/>
      <c r="C2710" s="31"/>
      <c r="D2710" s="32"/>
      <c r="E2710" s="104"/>
      <c r="F2710" s="31"/>
      <c r="G2710" s="31"/>
      <c r="H2710" s="33"/>
      <c r="I2710" s="16"/>
      <c r="J2710" s="34"/>
      <c r="K2710" s="34"/>
      <c r="L2710" s="35"/>
      <c r="M2710" s="36"/>
      <c r="N2710" s="37"/>
      <c r="O2710" s="37"/>
      <c r="P2710" s="37"/>
      <c r="Q2710" s="38"/>
      <c r="R2710" s="38"/>
      <c r="S2710" s="37"/>
      <c r="T2710" s="39"/>
      <c r="U2710" s="39"/>
      <c r="V2710" s="40"/>
      <c r="X2710" t="str">
        <f>IF(('1 - Cover page'!$B$9-M2710)&lt;6,"&lt;=5 Days","&gt;5 Days")</f>
        <v>&lt;=5 Days</v>
      </c>
      <c r="Y2710" t="str">
        <f>IF(('1 - Cover page'!$B$9-M2710)=0,"0", IF(('1 - Cover page'!$B$9-M2710)= 1,"1", IF(('1 - Cover page'!$B$9-M2710)= 2,"2", IF(('1 - Cover page'!$B$9-M2710)= 3,"3", IF(('1 - Cover page'!$B$9-M2710)= 4,"4", IF(('1 - Cover page'!$B$9-M2710)= 5,"5", IF(('1 - Cover page'!$B$9-M2710)= 6,"6", IF(('1 - Cover page'!$B$9-M2710)= 7,"7", IF(('1 - Cover page'!$B$9-M2710)= 8,"8", IF(('1 - Cover page'!$B$9-M2710)= 9,"9", IF(('1 - Cover page'!$B$9-M2710)= 10,"10", IF(('1 - Cover page'!$B$9-M2710)= 11,"11", IF(('1 - Cover page'!$B$9-M2710)= 12,"12", IF(('1 - Cover page'!$B$9-M2710)= 13,"13", IF(('1 - Cover page'!$B$9-M2710)= 14,"14", IF(('1 - Cover page'!$B$9-M2710)= 15,"15",  ""))))))))))))))))</f>
        <v>0</v>
      </c>
      <c r="Z2710" t="str">
        <f>IF(('1 - Cover page'!$B$9-I2710)=0,"0", IF(('1 - Cover page'!$B$9-I2710)= 1,"1", IF(('1 - Cover page'!$B$9-I2710)= 2,"2", IF(('1 - Cover page'!$B$9-I2710)= 3,"3", IF(('1 - Cover page'!$B$9-I2710)= 4,"4", IF(('1 - Cover page'!$B$9-I2710)= 5,"5", IF(('1 - Cover page'!$B$9-I2710)= 6,"6", IF(('1 - Cover page'!$B$9-I2710)= 7,"7", IF(('1 - Cover page'!$B$9-I2710)= 8,"8", IF(('1 - Cover page'!$B$9-I2710)= 9,"9", IF(('1 - Cover page'!$B$9-I2710)= 10,"10", IF(('1 - Cover page'!$B$9-I2710)= 11,"11", IF(('1 - Cover page'!$B$9-I2710)= 12,"12", IF(('1 - Cover page'!$B$9-I2710)= 13,"13", IF(('1 - Cover page'!$B$9-I2710)= 14,"14", IF(('1 - Cover page'!$B$9-I2710)= 15,"15",  ""))))))))))))))))</f>
        <v>0</v>
      </c>
      <c r="AA2710" t="e">
        <f>VLOOKUP(E2710,'Age group'!$A$2:$B$7,2,TRUE)</f>
        <v>#N/A</v>
      </c>
    </row>
    <row r="2711" spans="1:27" ht="12.75" x14ac:dyDescent="0.2">
      <c r="A2711" s="30">
        <v>2708</v>
      </c>
      <c r="B2711" s="31"/>
      <c r="C2711" s="31"/>
      <c r="D2711" s="32"/>
      <c r="E2711" s="104"/>
      <c r="F2711" s="31"/>
      <c r="G2711" s="31"/>
      <c r="H2711" s="33"/>
      <c r="I2711" s="16"/>
      <c r="J2711" s="34"/>
      <c r="K2711" s="34"/>
      <c r="L2711" s="35"/>
      <c r="M2711" s="36"/>
      <c r="N2711" s="37"/>
      <c r="O2711" s="37"/>
      <c r="P2711" s="37"/>
      <c r="Q2711" s="38"/>
      <c r="R2711" s="38"/>
      <c r="S2711" s="37"/>
      <c r="T2711" s="39"/>
      <c r="U2711" s="39"/>
      <c r="V2711" s="40"/>
      <c r="X2711" t="str">
        <f>IF(('1 - Cover page'!$B$9-M2711)&lt;6,"&lt;=5 Days","&gt;5 Days")</f>
        <v>&lt;=5 Days</v>
      </c>
      <c r="Y2711" t="str">
        <f>IF(('1 - Cover page'!$B$9-M2711)=0,"0", IF(('1 - Cover page'!$B$9-M2711)= 1,"1", IF(('1 - Cover page'!$B$9-M2711)= 2,"2", IF(('1 - Cover page'!$B$9-M2711)= 3,"3", IF(('1 - Cover page'!$B$9-M2711)= 4,"4", IF(('1 - Cover page'!$B$9-M2711)= 5,"5", IF(('1 - Cover page'!$B$9-M2711)= 6,"6", IF(('1 - Cover page'!$B$9-M2711)= 7,"7", IF(('1 - Cover page'!$B$9-M2711)= 8,"8", IF(('1 - Cover page'!$B$9-M2711)= 9,"9", IF(('1 - Cover page'!$B$9-M2711)= 10,"10", IF(('1 - Cover page'!$B$9-M2711)= 11,"11", IF(('1 - Cover page'!$B$9-M2711)= 12,"12", IF(('1 - Cover page'!$B$9-M2711)= 13,"13", IF(('1 - Cover page'!$B$9-M2711)= 14,"14", IF(('1 - Cover page'!$B$9-M2711)= 15,"15",  ""))))))))))))))))</f>
        <v>0</v>
      </c>
      <c r="Z2711" t="str">
        <f>IF(('1 - Cover page'!$B$9-I2711)=0,"0", IF(('1 - Cover page'!$B$9-I2711)= 1,"1", IF(('1 - Cover page'!$B$9-I2711)= 2,"2", IF(('1 - Cover page'!$B$9-I2711)= 3,"3", IF(('1 - Cover page'!$B$9-I2711)= 4,"4", IF(('1 - Cover page'!$B$9-I2711)= 5,"5", IF(('1 - Cover page'!$B$9-I2711)= 6,"6", IF(('1 - Cover page'!$B$9-I2711)= 7,"7", IF(('1 - Cover page'!$B$9-I2711)= 8,"8", IF(('1 - Cover page'!$B$9-I2711)= 9,"9", IF(('1 - Cover page'!$B$9-I2711)= 10,"10", IF(('1 - Cover page'!$B$9-I2711)= 11,"11", IF(('1 - Cover page'!$B$9-I2711)= 12,"12", IF(('1 - Cover page'!$B$9-I2711)= 13,"13", IF(('1 - Cover page'!$B$9-I2711)= 14,"14", IF(('1 - Cover page'!$B$9-I2711)= 15,"15",  ""))))))))))))))))</f>
        <v>0</v>
      </c>
      <c r="AA2711" t="e">
        <f>VLOOKUP(E2711,'Age group'!$A$2:$B$7,2,TRUE)</f>
        <v>#N/A</v>
      </c>
    </row>
    <row r="2712" spans="1:27" ht="12.75" x14ac:dyDescent="0.2">
      <c r="A2712" s="30">
        <v>2709</v>
      </c>
      <c r="B2712" s="31"/>
      <c r="C2712" s="31"/>
      <c r="D2712" s="32"/>
      <c r="E2712" s="104"/>
      <c r="F2712" s="31"/>
      <c r="G2712" s="31"/>
      <c r="H2712" s="33"/>
      <c r="I2712" s="16"/>
      <c r="J2712" s="34"/>
      <c r="K2712" s="34"/>
      <c r="L2712" s="35"/>
      <c r="M2712" s="36"/>
      <c r="N2712" s="37"/>
      <c r="O2712" s="37"/>
      <c r="P2712" s="37"/>
      <c r="Q2712" s="38"/>
      <c r="R2712" s="38"/>
      <c r="S2712" s="37"/>
      <c r="T2712" s="39"/>
      <c r="U2712" s="39"/>
      <c r="V2712" s="40"/>
      <c r="X2712" t="str">
        <f>IF(('1 - Cover page'!$B$9-M2712)&lt;6,"&lt;=5 Days","&gt;5 Days")</f>
        <v>&lt;=5 Days</v>
      </c>
      <c r="Y2712" t="str">
        <f>IF(('1 - Cover page'!$B$9-M2712)=0,"0", IF(('1 - Cover page'!$B$9-M2712)= 1,"1", IF(('1 - Cover page'!$B$9-M2712)= 2,"2", IF(('1 - Cover page'!$B$9-M2712)= 3,"3", IF(('1 - Cover page'!$B$9-M2712)= 4,"4", IF(('1 - Cover page'!$B$9-M2712)= 5,"5", IF(('1 - Cover page'!$B$9-M2712)= 6,"6", IF(('1 - Cover page'!$B$9-M2712)= 7,"7", IF(('1 - Cover page'!$B$9-M2712)= 8,"8", IF(('1 - Cover page'!$B$9-M2712)= 9,"9", IF(('1 - Cover page'!$B$9-M2712)= 10,"10", IF(('1 - Cover page'!$B$9-M2712)= 11,"11", IF(('1 - Cover page'!$B$9-M2712)= 12,"12", IF(('1 - Cover page'!$B$9-M2712)= 13,"13", IF(('1 - Cover page'!$B$9-M2712)= 14,"14", IF(('1 - Cover page'!$B$9-M2712)= 15,"15",  ""))))))))))))))))</f>
        <v>0</v>
      </c>
      <c r="Z2712" t="str">
        <f>IF(('1 - Cover page'!$B$9-I2712)=0,"0", IF(('1 - Cover page'!$B$9-I2712)= 1,"1", IF(('1 - Cover page'!$B$9-I2712)= 2,"2", IF(('1 - Cover page'!$B$9-I2712)= 3,"3", IF(('1 - Cover page'!$B$9-I2712)= 4,"4", IF(('1 - Cover page'!$B$9-I2712)= 5,"5", IF(('1 - Cover page'!$B$9-I2712)= 6,"6", IF(('1 - Cover page'!$B$9-I2712)= 7,"7", IF(('1 - Cover page'!$B$9-I2712)= 8,"8", IF(('1 - Cover page'!$B$9-I2712)= 9,"9", IF(('1 - Cover page'!$B$9-I2712)= 10,"10", IF(('1 - Cover page'!$B$9-I2712)= 11,"11", IF(('1 - Cover page'!$B$9-I2712)= 12,"12", IF(('1 - Cover page'!$B$9-I2712)= 13,"13", IF(('1 - Cover page'!$B$9-I2712)= 14,"14", IF(('1 - Cover page'!$B$9-I2712)= 15,"15",  ""))))))))))))))))</f>
        <v>0</v>
      </c>
      <c r="AA2712" t="e">
        <f>VLOOKUP(E2712,'Age group'!$A$2:$B$7,2,TRUE)</f>
        <v>#N/A</v>
      </c>
    </row>
    <row r="2713" spans="1:27" ht="12.75" x14ac:dyDescent="0.2">
      <c r="A2713" s="30">
        <v>2710</v>
      </c>
      <c r="B2713" s="31"/>
      <c r="C2713" s="31"/>
      <c r="D2713" s="32"/>
      <c r="E2713" s="104"/>
      <c r="F2713" s="31"/>
      <c r="G2713" s="31"/>
      <c r="H2713" s="33"/>
      <c r="I2713" s="16"/>
      <c r="J2713" s="34"/>
      <c r="K2713" s="34"/>
      <c r="L2713" s="35"/>
      <c r="M2713" s="36"/>
      <c r="N2713" s="37"/>
      <c r="O2713" s="37"/>
      <c r="P2713" s="37"/>
      <c r="Q2713" s="38"/>
      <c r="R2713" s="38"/>
      <c r="S2713" s="37"/>
      <c r="T2713" s="39"/>
      <c r="U2713" s="39"/>
      <c r="V2713" s="40"/>
      <c r="X2713" t="str">
        <f>IF(('1 - Cover page'!$B$9-M2713)&lt;6,"&lt;=5 Days","&gt;5 Days")</f>
        <v>&lt;=5 Days</v>
      </c>
      <c r="Y2713" t="str">
        <f>IF(('1 - Cover page'!$B$9-M2713)=0,"0", IF(('1 - Cover page'!$B$9-M2713)= 1,"1", IF(('1 - Cover page'!$B$9-M2713)= 2,"2", IF(('1 - Cover page'!$B$9-M2713)= 3,"3", IF(('1 - Cover page'!$B$9-M2713)= 4,"4", IF(('1 - Cover page'!$B$9-M2713)= 5,"5", IF(('1 - Cover page'!$B$9-M2713)= 6,"6", IF(('1 - Cover page'!$B$9-M2713)= 7,"7", IF(('1 - Cover page'!$B$9-M2713)= 8,"8", IF(('1 - Cover page'!$B$9-M2713)= 9,"9", IF(('1 - Cover page'!$B$9-M2713)= 10,"10", IF(('1 - Cover page'!$B$9-M2713)= 11,"11", IF(('1 - Cover page'!$B$9-M2713)= 12,"12", IF(('1 - Cover page'!$B$9-M2713)= 13,"13", IF(('1 - Cover page'!$B$9-M2713)= 14,"14", IF(('1 - Cover page'!$B$9-M2713)= 15,"15",  ""))))))))))))))))</f>
        <v>0</v>
      </c>
      <c r="Z2713" t="str">
        <f>IF(('1 - Cover page'!$B$9-I2713)=0,"0", IF(('1 - Cover page'!$B$9-I2713)= 1,"1", IF(('1 - Cover page'!$B$9-I2713)= 2,"2", IF(('1 - Cover page'!$B$9-I2713)= 3,"3", IF(('1 - Cover page'!$B$9-I2713)= 4,"4", IF(('1 - Cover page'!$B$9-I2713)= 5,"5", IF(('1 - Cover page'!$B$9-I2713)= 6,"6", IF(('1 - Cover page'!$B$9-I2713)= 7,"7", IF(('1 - Cover page'!$B$9-I2713)= 8,"8", IF(('1 - Cover page'!$B$9-I2713)= 9,"9", IF(('1 - Cover page'!$B$9-I2713)= 10,"10", IF(('1 - Cover page'!$B$9-I2713)= 11,"11", IF(('1 - Cover page'!$B$9-I2713)= 12,"12", IF(('1 - Cover page'!$B$9-I2713)= 13,"13", IF(('1 - Cover page'!$B$9-I2713)= 14,"14", IF(('1 - Cover page'!$B$9-I2713)= 15,"15",  ""))))))))))))))))</f>
        <v>0</v>
      </c>
      <c r="AA2713" t="e">
        <f>VLOOKUP(E2713,'Age group'!$A$2:$B$7,2,TRUE)</f>
        <v>#N/A</v>
      </c>
    </row>
    <row r="2714" spans="1:27" ht="12.75" x14ac:dyDescent="0.2">
      <c r="A2714" s="30">
        <v>2711</v>
      </c>
      <c r="B2714" s="31"/>
      <c r="C2714" s="31"/>
      <c r="D2714" s="32"/>
      <c r="E2714" s="104"/>
      <c r="F2714" s="31"/>
      <c r="G2714" s="31"/>
      <c r="H2714" s="33"/>
      <c r="I2714" s="16"/>
      <c r="J2714" s="34"/>
      <c r="K2714" s="34"/>
      <c r="L2714" s="35"/>
      <c r="M2714" s="36"/>
      <c r="N2714" s="37"/>
      <c r="O2714" s="37"/>
      <c r="P2714" s="37"/>
      <c r="Q2714" s="38"/>
      <c r="R2714" s="38"/>
      <c r="S2714" s="37"/>
      <c r="T2714" s="39"/>
      <c r="U2714" s="39"/>
      <c r="V2714" s="40"/>
      <c r="X2714" t="str">
        <f>IF(('1 - Cover page'!$B$9-M2714)&lt;6,"&lt;=5 Days","&gt;5 Days")</f>
        <v>&lt;=5 Days</v>
      </c>
      <c r="Y2714" t="str">
        <f>IF(('1 - Cover page'!$B$9-M2714)=0,"0", IF(('1 - Cover page'!$B$9-M2714)= 1,"1", IF(('1 - Cover page'!$B$9-M2714)= 2,"2", IF(('1 - Cover page'!$B$9-M2714)= 3,"3", IF(('1 - Cover page'!$B$9-M2714)= 4,"4", IF(('1 - Cover page'!$B$9-M2714)= 5,"5", IF(('1 - Cover page'!$B$9-M2714)= 6,"6", IF(('1 - Cover page'!$B$9-M2714)= 7,"7", IF(('1 - Cover page'!$B$9-M2714)= 8,"8", IF(('1 - Cover page'!$B$9-M2714)= 9,"9", IF(('1 - Cover page'!$B$9-M2714)= 10,"10", IF(('1 - Cover page'!$B$9-M2714)= 11,"11", IF(('1 - Cover page'!$B$9-M2714)= 12,"12", IF(('1 - Cover page'!$B$9-M2714)= 13,"13", IF(('1 - Cover page'!$B$9-M2714)= 14,"14", IF(('1 - Cover page'!$B$9-M2714)= 15,"15",  ""))))))))))))))))</f>
        <v>0</v>
      </c>
      <c r="Z2714" t="str">
        <f>IF(('1 - Cover page'!$B$9-I2714)=0,"0", IF(('1 - Cover page'!$B$9-I2714)= 1,"1", IF(('1 - Cover page'!$B$9-I2714)= 2,"2", IF(('1 - Cover page'!$B$9-I2714)= 3,"3", IF(('1 - Cover page'!$B$9-I2714)= 4,"4", IF(('1 - Cover page'!$B$9-I2714)= 5,"5", IF(('1 - Cover page'!$B$9-I2714)= 6,"6", IF(('1 - Cover page'!$B$9-I2714)= 7,"7", IF(('1 - Cover page'!$B$9-I2714)= 8,"8", IF(('1 - Cover page'!$B$9-I2714)= 9,"9", IF(('1 - Cover page'!$B$9-I2714)= 10,"10", IF(('1 - Cover page'!$B$9-I2714)= 11,"11", IF(('1 - Cover page'!$B$9-I2714)= 12,"12", IF(('1 - Cover page'!$B$9-I2714)= 13,"13", IF(('1 - Cover page'!$B$9-I2714)= 14,"14", IF(('1 - Cover page'!$B$9-I2714)= 15,"15",  ""))))))))))))))))</f>
        <v>0</v>
      </c>
      <c r="AA2714" t="e">
        <f>VLOOKUP(E2714,'Age group'!$A$2:$B$7,2,TRUE)</f>
        <v>#N/A</v>
      </c>
    </row>
    <row r="2715" spans="1:27" ht="12.75" x14ac:dyDescent="0.2">
      <c r="A2715" s="30">
        <v>2712</v>
      </c>
      <c r="B2715" s="31"/>
      <c r="C2715" s="31"/>
      <c r="D2715" s="32"/>
      <c r="E2715" s="104"/>
      <c r="F2715" s="31"/>
      <c r="G2715" s="31"/>
      <c r="H2715" s="33"/>
      <c r="I2715" s="16"/>
      <c r="J2715" s="34"/>
      <c r="K2715" s="34"/>
      <c r="L2715" s="35"/>
      <c r="M2715" s="36"/>
      <c r="N2715" s="37"/>
      <c r="O2715" s="37"/>
      <c r="P2715" s="37"/>
      <c r="Q2715" s="38"/>
      <c r="R2715" s="38"/>
      <c r="S2715" s="37"/>
      <c r="T2715" s="39"/>
      <c r="U2715" s="39"/>
      <c r="V2715" s="40"/>
      <c r="X2715" t="str">
        <f>IF(('1 - Cover page'!$B$9-M2715)&lt;6,"&lt;=5 Days","&gt;5 Days")</f>
        <v>&lt;=5 Days</v>
      </c>
      <c r="Y2715" t="str">
        <f>IF(('1 - Cover page'!$B$9-M2715)=0,"0", IF(('1 - Cover page'!$B$9-M2715)= 1,"1", IF(('1 - Cover page'!$B$9-M2715)= 2,"2", IF(('1 - Cover page'!$B$9-M2715)= 3,"3", IF(('1 - Cover page'!$B$9-M2715)= 4,"4", IF(('1 - Cover page'!$B$9-M2715)= 5,"5", IF(('1 - Cover page'!$B$9-M2715)= 6,"6", IF(('1 - Cover page'!$B$9-M2715)= 7,"7", IF(('1 - Cover page'!$B$9-M2715)= 8,"8", IF(('1 - Cover page'!$B$9-M2715)= 9,"9", IF(('1 - Cover page'!$B$9-M2715)= 10,"10", IF(('1 - Cover page'!$B$9-M2715)= 11,"11", IF(('1 - Cover page'!$B$9-M2715)= 12,"12", IF(('1 - Cover page'!$B$9-M2715)= 13,"13", IF(('1 - Cover page'!$B$9-M2715)= 14,"14", IF(('1 - Cover page'!$B$9-M2715)= 15,"15",  ""))))))))))))))))</f>
        <v>0</v>
      </c>
      <c r="Z2715" t="str">
        <f>IF(('1 - Cover page'!$B$9-I2715)=0,"0", IF(('1 - Cover page'!$B$9-I2715)= 1,"1", IF(('1 - Cover page'!$B$9-I2715)= 2,"2", IF(('1 - Cover page'!$B$9-I2715)= 3,"3", IF(('1 - Cover page'!$B$9-I2715)= 4,"4", IF(('1 - Cover page'!$B$9-I2715)= 5,"5", IF(('1 - Cover page'!$B$9-I2715)= 6,"6", IF(('1 - Cover page'!$B$9-I2715)= 7,"7", IF(('1 - Cover page'!$B$9-I2715)= 8,"8", IF(('1 - Cover page'!$B$9-I2715)= 9,"9", IF(('1 - Cover page'!$B$9-I2715)= 10,"10", IF(('1 - Cover page'!$B$9-I2715)= 11,"11", IF(('1 - Cover page'!$B$9-I2715)= 12,"12", IF(('1 - Cover page'!$B$9-I2715)= 13,"13", IF(('1 - Cover page'!$B$9-I2715)= 14,"14", IF(('1 - Cover page'!$B$9-I2715)= 15,"15",  ""))))))))))))))))</f>
        <v>0</v>
      </c>
      <c r="AA2715" t="e">
        <f>VLOOKUP(E2715,'Age group'!$A$2:$B$7,2,TRUE)</f>
        <v>#N/A</v>
      </c>
    </row>
    <row r="2716" spans="1:27" ht="12.75" x14ac:dyDescent="0.2">
      <c r="A2716" s="30">
        <v>2713</v>
      </c>
      <c r="B2716" s="31"/>
      <c r="C2716" s="31"/>
      <c r="D2716" s="32"/>
      <c r="E2716" s="104"/>
      <c r="F2716" s="31"/>
      <c r="G2716" s="31"/>
      <c r="H2716" s="33"/>
      <c r="I2716" s="16"/>
      <c r="J2716" s="34"/>
      <c r="K2716" s="34"/>
      <c r="L2716" s="35"/>
      <c r="M2716" s="36"/>
      <c r="N2716" s="37"/>
      <c r="O2716" s="37"/>
      <c r="P2716" s="37"/>
      <c r="Q2716" s="38"/>
      <c r="R2716" s="38"/>
      <c r="S2716" s="37"/>
      <c r="T2716" s="39"/>
      <c r="U2716" s="39"/>
      <c r="V2716" s="40"/>
      <c r="X2716" t="str">
        <f>IF(('1 - Cover page'!$B$9-M2716)&lt;6,"&lt;=5 Days","&gt;5 Days")</f>
        <v>&lt;=5 Days</v>
      </c>
      <c r="Y2716" t="str">
        <f>IF(('1 - Cover page'!$B$9-M2716)=0,"0", IF(('1 - Cover page'!$B$9-M2716)= 1,"1", IF(('1 - Cover page'!$B$9-M2716)= 2,"2", IF(('1 - Cover page'!$B$9-M2716)= 3,"3", IF(('1 - Cover page'!$B$9-M2716)= 4,"4", IF(('1 - Cover page'!$B$9-M2716)= 5,"5", IF(('1 - Cover page'!$B$9-M2716)= 6,"6", IF(('1 - Cover page'!$B$9-M2716)= 7,"7", IF(('1 - Cover page'!$B$9-M2716)= 8,"8", IF(('1 - Cover page'!$B$9-M2716)= 9,"9", IF(('1 - Cover page'!$B$9-M2716)= 10,"10", IF(('1 - Cover page'!$B$9-M2716)= 11,"11", IF(('1 - Cover page'!$B$9-M2716)= 12,"12", IF(('1 - Cover page'!$B$9-M2716)= 13,"13", IF(('1 - Cover page'!$B$9-M2716)= 14,"14", IF(('1 - Cover page'!$B$9-M2716)= 15,"15",  ""))))))))))))))))</f>
        <v>0</v>
      </c>
      <c r="Z2716" t="str">
        <f>IF(('1 - Cover page'!$B$9-I2716)=0,"0", IF(('1 - Cover page'!$B$9-I2716)= 1,"1", IF(('1 - Cover page'!$B$9-I2716)= 2,"2", IF(('1 - Cover page'!$B$9-I2716)= 3,"3", IF(('1 - Cover page'!$B$9-I2716)= 4,"4", IF(('1 - Cover page'!$B$9-I2716)= 5,"5", IF(('1 - Cover page'!$B$9-I2716)= 6,"6", IF(('1 - Cover page'!$B$9-I2716)= 7,"7", IF(('1 - Cover page'!$B$9-I2716)= 8,"8", IF(('1 - Cover page'!$B$9-I2716)= 9,"9", IF(('1 - Cover page'!$B$9-I2716)= 10,"10", IF(('1 - Cover page'!$B$9-I2716)= 11,"11", IF(('1 - Cover page'!$B$9-I2716)= 12,"12", IF(('1 - Cover page'!$B$9-I2716)= 13,"13", IF(('1 - Cover page'!$B$9-I2716)= 14,"14", IF(('1 - Cover page'!$B$9-I2716)= 15,"15",  ""))))))))))))))))</f>
        <v>0</v>
      </c>
      <c r="AA2716" t="e">
        <f>VLOOKUP(E2716,'Age group'!$A$2:$B$7,2,TRUE)</f>
        <v>#N/A</v>
      </c>
    </row>
    <row r="2717" spans="1:27" ht="12.75" x14ac:dyDescent="0.2">
      <c r="A2717" s="30">
        <v>2714</v>
      </c>
      <c r="B2717" s="31"/>
      <c r="C2717" s="31"/>
      <c r="D2717" s="32"/>
      <c r="E2717" s="104"/>
      <c r="F2717" s="31"/>
      <c r="G2717" s="31"/>
      <c r="H2717" s="33"/>
      <c r="I2717" s="16"/>
      <c r="J2717" s="34"/>
      <c r="K2717" s="34"/>
      <c r="L2717" s="35"/>
      <c r="M2717" s="36"/>
      <c r="N2717" s="37"/>
      <c r="O2717" s="37"/>
      <c r="P2717" s="37"/>
      <c r="Q2717" s="38"/>
      <c r="R2717" s="38"/>
      <c r="S2717" s="37"/>
      <c r="T2717" s="39"/>
      <c r="U2717" s="39"/>
      <c r="V2717" s="40"/>
      <c r="X2717" t="str">
        <f>IF(('1 - Cover page'!$B$9-M2717)&lt;6,"&lt;=5 Days","&gt;5 Days")</f>
        <v>&lt;=5 Days</v>
      </c>
      <c r="Y2717" t="str">
        <f>IF(('1 - Cover page'!$B$9-M2717)=0,"0", IF(('1 - Cover page'!$B$9-M2717)= 1,"1", IF(('1 - Cover page'!$B$9-M2717)= 2,"2", IF(('1 - Cover page'!$B$9-M2717)= 3,"3", IF(('1 - Cover page'!$B$9-M2717)= 4,"4", IF(('1 - Cover page'!$B$9-M2717)= 5,"5", IF(('1 - Cover page'!$B$9-M2717)= 6,"6", IF(('1 - Cover page'!$B$9-M2717)= 7,"7", IF(('1 - Cover page'!$B$9-M2717)= 8,"8", IF(('1 - Cover page'!$B$9-M2717)= 9,"9", IF(('1 - Cover page'!$B$9-M2717)= 10,"10", IF(('1 - Cover page'!$B$9-M2717)= 11,"11", IF(('1 - Cover page'!$B$9-M2717)= 12,"12", IF(('1 - Cover page'!$B$9-M2717)= 13,"13", IF(('1 - Cover page'!$B$9-M2717)= 14,"14", IF(('1 - Cover page'!$B$9-M2717)= 15,"15",  ""))))))))))))))))</f>
        <v>0</v>
      </c>
      <c r="Z2717" t="str">
        <f>IF(('1 - Cover page'!$B$9-I2717)=0,"0", IF(('1 - Cover page'!$B$9-I2717)= 1,"1", IF(('1 - Cover page'!$B$9-I2717)= 2,"2", IF(('1 - Cover page'!$B$9-I2717)= 3,"3", IF(('1 - Cover page'!$B$9-I2717)= 4,"4", IF(('1 - Cover page'!$B$9-I2717)= 5,"5", IF(('1 - Cover page'!$B$9-I2717)= 6,"6", IF(('1 - Cover page'!$B$9-I2717)= 7,"7", IF(('1 - Cover page'!$B$9-I2717)= 8,"8", IF(('1 - Cover page'!$B$9-I2717)= 9,"9", IF(('1 - Cover page'!$B$9-I2717)= 10,"10", IF(('1 - Cover page'!$B$9-I2717)= 11,"11", IF(('1 - Cover page'!$B$9-I2717)= 12,"12", IF(('1 - Cover page'!$B$9-I2717)= 13,"13", IF(('1 - Cover page'!$B$9-I2717)= 14,"14", IF(('1 - Cover page'!$B$9-I2717)= 15,"15",  ""))))))))))))))))</f>
        <v>0</v>
      </c>
      <c r="AA2717" t="e">
        <f>VLOOKUP(E2717,'Age group'!$A$2:$B$7,2,TRUE)</f>
        <v>#N/A</v>
      </c>
    </row>
    <row r="2718" spans="1:27" ht="12.75" x14ac:dyDescent="0.2">
      <c r="A2718" s="30">
        <v>2715</v>
      </c>
      <c r="B2718" s="31"/>
      <c r="C2718" s="31"/>
      <c r="D2718" s="32"/>
      <c r="E2718" s="104"/>
      <c r="F2718" s="31"/>
      <c r="G2718" s="31"/>
      <c r="H2718" s="33"/>
      <c r="I2718" s="16"/>
      <c r="J2718" s="34"/>
      <c r="K2718" s="34"/>
      <c r="L2718" s="35"/>
      <c r="M2718" s="36"/>
      <c r="N2718" s="37"/>
      <c r="O2718" s="37"/>
      <c r="P2718" s="37"/>
      <c r="Q2718" s="38"/>
      <c r="R2718" s="38"/>
      <c r="S2718" s="37"/>
      <c r="T2718" s="39"/>
      <c r="U2718" s="39"/>
      <c r="V2718" s="40"/>
      <c r="X2718" t="str">
        <f>IF(('1 - Cover page'!$B$9-M2718)&lt;6,"&lt;=5 Days","&gt;5 Days")</f>
        <v>&lt;=5 Days</v>
      </c>
      <c r="Y2718" t="str">
        <f>IF(('1 - Cover page'!$B$9-M2718)=0,"0", IF(('1 - Cover page'!$B$9-M2718)= 1,"1", IF(('1 - Cover page'!$B$9-M2718)= 2,"2", IF(('1 - Cover page'!$B$9-M2718)= 3,"3", IF(('1 - Cover page'!$B$9-M2718)= 4,"4", IF(('1 - Cover page'!$B$9-M2718)= 5,"5", IF(('1 - Cover page'!$B$9-M2718)= 6,"6", IF(('1 - Cover page'!$B$9-M2718)= 7,"7", IF(('1 - Cover page'!$B$9-M2718)= 8,"8", IF(('1 - Cover page'!$B$9-M2718)= 9,"9", IF(('1 - Cover page'!$B$9-M2718)= 10,"10", IF(('1 - Cover page'!$B$9-M2718)= 11,"11", IF(('1 - Cover page'!$B$9-M2718)= 12,"12", IF(('1 - Cover page'!$B$9-M2718)= 13,"13", IF(('1 - Cover page'!$B$9-M2718)= 14,"14", IF(('1 - Cover page'!$B$9-M2718)= 15,"15",  ""))))))))))))))))</f>
        <v>0</v>
      </c>
      <c r="Z2718" t="str">
        <f>IF(('1 - Cover page'!$B$9-I2718)=0,"0", IF(('1 - Cover page'!$B$9-I2718)= 1,"1", IF(('1 - Cover page'!$B$9-I2718)= 2,"2", IF(('1 - Cover page'!$B$9-I2718)= 3,"3", IF(('1 - Cover page'!$B$9-I2718)= 4,"4", IF(('1 - Cover page'!$B$9-I2718)= 5,"5", IF(('1 - Cover page'!$B$9-I2718)= 6,"6", IF(('1 - Cover page'!$B$9-I2718)= 7,"7", IF(('1 - Cover page'!$B$9-I2718)= 8,"8", IF(('1 - Cover page'!$B$9-I2718)= 9,"9", IF(('1 - Cover page'!$B$9-I2718)= 10,"10", IF(('1 - Cover page'!$B$9-I2718)= 11,"11", IF(('1 - Cover page'!$B$9-I2718)= 12,"12", IF(('1 - Cover page'!$B$9-I2718)= 13,"13", IF(('1 - Cover page'!$B$9-I2718)= 14,"14", IF(('1 - Cover page'!$B$9-I2718)= 15,"15",  ""))))))))))))))))</f>
        <v>0</v>
      </c>
      <c r="AA2718" t="e">
        <f>VLOOKUP(E2718,'Age group'!$A$2:$B$7,2,TRUE)</f>
        <v>#N/A</v>
      </c>
    </row>
    <row r="2719" spans="1:27" ht="12.75" x14ac:dyDescent="0.2">
      <c r="A2719" s="30">
        <v>2716</v>
      </c>
      <c r="B2719" s="31"/>
      <c r="C2719" s="31"/>
      <c r="D2719" s="32"/>
      <c r="E2719" s="104"/>
      <c r="F2719" s="31"/>
      <c r="G2719" s="31"/>
      <c r="H2719" s="33"/>
      <c r="I2719" s="16"/>
      <c r="J2719" s="34"/>
      <c r="K2719" s="34"/>
      <c r="L2719" s="35"/>
      <c r="M2719" s="36"/>
      <c r="N2719" s="37"/>
      <c r="O2719" s="37"/>
      <c r="P2719" s="37"/>
      <c r="Q2719" s="38"/>
      <c r="R2719" s="38"/>
      <c r="S2719" s="37"/>
      <c r="T2719" s="39"/>
      <c r="U2719" s="39"/>
      <c r="V2719" s="40"/>
      <c r="X2719" t="str">
        <f>IF(('1 - Cover page'!$B$9-M2719)&lt;6,"&lt;=5 Days","&gt;5 Days")</f>
        <v>&lt;=5 Days</v>
      </c>
      <c r="Y2719" t="str">
        <f>IF(('1 - Cover page'!$B$9-M2719)=0,"0", IF(('1 - Cover page'!$B$9-M2719)= 1,"1", IF(('1 - Cover page'!$B$9-M2719)= 2,"2", IF(('1 - Cover page'!$B$9-M2719)= 3,"3", IF(('1 - Cover page'!$B$9-M2719)= 4,"4", IF(('1 - Cover page'!$B$9-M2719)= 5,"5", IF(('1 - Cover page'!$B$9-M2719)= 6,"6", IF(('1 - Cover page'!$B$9-M2719)= 7,"7", IF(('1 - Cover page'!$B$9-M2719)= 8,"8", IF(('1 - Cover page'!$B$9-M2719)= 9,"9", IF(('1 - Cover page'!$B$9-M2719)= 10,"10", IF(('1 - Cover page'!$B$9-M2719)= 11,"11", IF(('1 - Cover page'!$B$9-M2719)= 12,"12", IF(('1 - Cover page'!$B$9-M2719)= 13,"13", IF(('1 - Cover page'!$B$9-M2719)= 14,"14", IF(('1 - Cover page'!$B$9-M2719)= 15,"15",  ""))))))))))))))))</f>
        <v>0</v>
      </c>
      <c r="Z2719" t="str">
        <f>IF(('1 - Cover page'!$B$9-I2719)=0,"0", IF(('1 - Cover page'!$B$9-I2719)= 1,"1", IF(('1 - Cover page'!$B$9-I2719)= 2,"2", IF(('1 - Cover page'!$B$9-I2719)= 3,"3", IF(('1 - Cover page'!$B$9-I2719)= 4,"4", IF(('1 - Cover page'!$B$9-I2719)= 5,"5", IF(('1 - Cover page'!$B$9-I2719)= 6,"6", IF(('1 - Cover page'!$B$9-I2719)= 7,"7", IF(('1 - Cover page'!$B$9-I2719)= 8,"8", IF(('1 - Cover page'!$B$9-I2719)= 9,"9", IF(('1 - Cover page'!$B$9-I2719)= 10,"10", IF(('1 - Cover page'!$B$9-I2719)= 11,"11", IF(('1 - Cover page'!$B$9-I2719)= 12,"12", IF(('1 - Cover page'!$B$9-I2719)= 13,"13", IF(('1 - Cover page'!$B$9-I2719)= 14,"14", IF(('1 - Cover page'!$B$9-I2719)= 15,"15",  ""))))))))))))))))</f>
        <v>0</v>
      </c>
      <c r="AA2719" t="e">
        <f>VLOOKUP(E2719,'Age group'!$A$2:$B$7,2,TRUE)</f>
        <v>#N/A</v>
      </c>
    </row>
    <row r="2720" spans="1:27" ht="12.75" x14ac:dyDescent="0.2">
      <c r="A2720" s="30">
        <v>2717</v>
      </c>
      <c r="B2720" s="31"/>
      <c r="C2720" s="31"/>
      <c r="D2720" s="32"/>
      <c r="E2720" s="104"/>
      <c r="F2720" s="31"/>
      <c r="G2720" s="31"/>
      <c r="H2720" s="33"/>
      <c r="I2720" s="16"/>
      <c r="J2720" s="34"/>
      <c r="K2720" s="34"/>
      <c r="L2720" s="35"/>
      <c r="M2720" s="36"/>
      <c r="N2720" s="37"/>
      <c r="O2720" s="37"/>
      <c r="P2720" s="37"/>
      <c r="Q2720" s="38"/>
      <c r="R2720" s="38"/>
      <c r="S2720" s="37"/>
      <c r="T2720" s="39"/>
      <c r="U2720" s="39"/>
      <c r="V2720" s="40"/>
      <c r="X2720" t="str">
        <f>IF(('1 - Cover page'!$B$9-M2720)&lt;6,"&lt;=5 Days","&gt;5 Days")</f>
        <v>&lt;=5 Days</v>
      </c>
      <c r="Y2720" t="str">
        <f>IF(('1 - Cover page'!$B$9-M2720)=0,"0", IF(('1 - Cover page'!$B$9-M2720)= 1,"1", IF(('1 - Cover page'!$B$9-M2720)= 2,"2", IF(('1 - Cover page'!$B$9-M2720)= 3,"3", IF(('1 - Cover page'!$B$9-M2720)= 4,"4", IF(('1 - Cover page'!$B$9-M2720)= 5,"5", IF(('1 - Cover page'!$B$9-M2720)= 6,"6", IF(('1 - Cover page'!$B$9-M2720)= 7,"7", IF(('1 - Cover page'!$B$9-M2720)= 8,"8", IF(('1 - Cover page'!$B$9-M2720)= 9,"9", IF(('1 - Cover page'!$B$9-M2720)= 10,"10", IF(('1 - Cover page'!$B$9-M2720)= 11,"11", IF(('1 - Cover page'!$B$9-M2720)= 12,"12", IF(('1 - Cover page'!$B$9-M2720)= 13,"13", IF(('1 - Cover page'!$B$9-M2720)= 14,"14", IF(('1 - Cover page'!$B$9-M2720)= 15,"15",  ""))))))))))))))))</f>
        <v>0</v>
      </c>
      <c r="Z2720" t="str">
        <f>IF(('1 - Cover page'!$B$9-I2720)=0,"0", IF(('1 - Cover page'!$B$9-I2720)= 1,"1", IF(('1 - Cover page'!$B$9-I2720)= 2,"2", IF(('1 - Cover page'!$B$9-I2720)= 3,"3", IF(('1 - Cover page'!$B$9-I2720)= 4,"4", IF(('1 - Cover page'!$B$9-I2720)= 5,"5", IF(('1 - Cover page'!$B$9-I2720)= 6,"6", IF(('1 - Cover page'!$B$9-I2720)= 7,"7", IF(('1 - Cover page'!$B$9-I2720)= 8,"8", IF(('1 - Cover page'!$B$9-I2720)= 9,"9", IF(('1 - Cover page'!$B$9-I2720)= 10,"10", IF(('1 - Cover page'!$B$9-I2720)= 11,"11", IF(('1 - Cover page'!$B$9-I2720)= 12,"12", IF(('1 - Cover page'!$B$9-I2720)= 13,"13", IF(('1 - Cover page'!$B$9-I2720)= 14,"14", IF(('1 - Cover page'!$B$9-I2720)= 15,"15",  ""))))))))))))))))</f>
        <v>0</v>
      </c>
      <c r="AA2720" t="e">
        <f>VLOOKUP(E2720,'Age group'!$A$2:$B$7,2,TRUE)</f>
        <v>#N/A</v>
      </c>
    </row>
    <row r="2721" spans="1:27" ht="12.75" x14ac:dyDescent="0.2">
      <c r="A2721" s="30">
        <v>2718</v>
      </c>
      <c r="B2721" s="31"/>
      <c r="C2721" s="31"/>
      <c r="D2721" s="32"/>
      <c r="E2721" s="104"/>
      <c r="F2721" s="31"/>
      <c r="G2721" s="31"/>
      <c r="H2721" s="33"/>
      <c r="I2721" s="16"/>
      <c r="J2721" s="34"/>
      <c r="K2721" s="34"/>
      <c r="L2721" s="35"/>
      <c r="M2721" s="36"/>
      <c r="N2721" s="37"/>
      <c r="O2721" s="37"/>
      <c r="P2721" s="37"/>
      <c r="Q2721" s="38"/>
      <c r="R2721" s="38"/>
      <c r="S2721" s="37"/>
      <c r="T2721" s="39"/>
      <c r="U2721" s="39"/>
      <c r="V2721" s="40"/>
      <c r="X2721" t="str">
        <f>IF(('1 - Cover page'!$B$9-M2721)&lt;6,"&lt;=5 Days","&gt;5 Days")</f>
        <v>&lt;=5 Days</v>
      </c>
      <c r="Y2721" t="str">
        <f>IF(('1 - Cover page'!$B$9-M2721)=0,"0", IF(('1 - Cover page'!$B$9-M2721)= 1,"1", IF(('1 - Cover page'!$B$9-M2721)= 2,"2", IF(('1 - Cover page'!$B$9-M2721)= 3,"3", IF(('1 - Cover page'!$B$9-M2721)= 4,"4", IF(('1 - Cover page'!$B$9-M2721)= 5,"5", IF(('1 - Cover page'!$B$9-M2721)= 6,"6", IF(('1 - Cover page'!$B$9-M2721)= 7,"7", IF(('1 - Cover page'!$B$9-M2721)= 8,"8", IF(('1 - Cover page'!$B$9-M2721)= 9,"9", IF(('1 - Cover page'!$B$9-M2721)= 10,"10", IF(('1 - Cover page'!$B$9-M2721)= 11,"11", IF(('1 - Cover page'!$B$9-M2721)= 12,"12", IF(('1 - Cover page'!$B$9-M2721)= 13,"13", IF(('1 - Cover page'!$B$9-M2721)= 14,"14", IF(('1 - Cover page'!$B$9-M2721)= 15,"15",  ""))))))))))))))))</f>
        <v>0</v>
      </c>
      <c r="Z2721" t="str">
        <f>IF(('1 - Cover page'!$B$9-I2721)=0,"0", IF(('1 - Cover page'!$B$9-I2721)= 1,"1", IF(('1 - Cover page'!$B$9-I2721)= 2,"2", IF(('1 - Cover page'!$B$9-I2721)= 3,"3", IF(('1 - Cover page'!$B$9-I2721)= 4,"4", IF(('1 - Cover page'!$B$9-I2721)= 5,"5", IF(('1 - Cover page'!$B$9-I2721)= 6,"6", IF(('1 - Cover page'!$B$9-I2721)= 7,"7", IF(('1 - Cover page'!$B$9-I2721)= 8,"8", IF(('1 - Cover page'!$B$9-I2721)= 9,"9", IF(('1 - Cover page'!$B$9-I2721)= 10,"10", IF(('1 - Cover page'!$B$9-I2721)= 11,"11", IF(('1 - Cover page'!$B$9-I2721)= 12,"12", IF(('1 - Cover page'!$B$9-I2721)= 13,"13", IF(('1 - Cover page'!$B$9-I2721)= 14,"14", IF(('1 - Cover page'!$B$9-I2721)= 15,"15",  ""))))))))))))))))</f>
        <v>0</v>
      </c>
      <c r="AA2721" t="e">
        <f>VLOOKUP(E2721,'Age group'!$A$2:$B$7,2,TRUE)</f>
        <v>#N/A</v>
      </c>
    </row>
    <row r="2722" spans="1:27" ht="12.75" x14ac:dyDescent="0.2">
      <c r="A2722" s="30">
        <v>2719</v>
      </c>
      <c r="B2722" s="31"/>
      <c r="C2722" s="31"/>
      <c r="D2722" s="32"/>
      <c r="E2722" s="104"/>
      <c r="F2722" s="31"/>
      <c r="G2722" s="31"/>
      <c r="H2722" s="33"/>
      <c r="I2722" s="16"/>
      <c r="J2722" s="34"/>
      <c r="K2722" s="34"/>
      <c r="L2722" s="35"/>
      <c r="M2722" s="36"/>
      <c r="N2722" s="37"/>
      <c r="O2722" s="37"/>
      <c r="P2722" s="37"/>
      <c r="Q2722" s="38"/>
      <c r="R2722" s="38"/>
      <c r="S2722" s="37"/>
      <c r="T2722" s="39"/>
      <c r="U2722" s="39"/>
      <c r="V2722" s="40"/>
      <c r="X2722" t="str">
        <f>IF(('1 - Cover page'!$B$9-M2722)&lt;6,"&lt;=5 Days","&gt;5 Days")</f>
        <v>&lt;=5 Days</v>
      </c>
      <c r="Y2722" t="str">
        <f>IF(('1 - Cover page'!$B$9-M2722)=0,"0", IF(('1 - Cover page'!$B$9-M2722)= 1,"1", IF(('1 - Cover page'!$B$9-M2722)= 2,"2", IF(('1 - Cover page'!$B$9-M2722)= 3,"3", IF(('1 - Cover page'!$B$9-M2722)= 4,"4", IF(('1 - Cover page'!$B$9-M2722)= 5,"5", IF(('1 - Cover page'!$B$9-M2722)= 6,"6", IF(('1 - Cover page'!$B$9-M2722)= 7,"7", IF(('1 - Cover page'!$B$9-M2722)= 8,"8", IF(('1 - Cover page'!$B$9-M2722)= 9,"9", IF(('1 - Cover page'!$B$9-M2722)= 10,"10", IF(('1 - Cover page'!$B$9-M2722)= 11,"11", IF(('1 - Cover page'!$B$9-M2722)= 12,"12", IF(('1 - Cover page'!$B$9-M2722)= 13,"13", IF(('1 - Cover page'!$B$9-M2722)= 14,"14", IF(('1 - Cover page'!$B$9-M2722)= 15,"15",  ""))))))))))))))))</f>
        <v>0</v>
      </c>
      <c r="Z2722" t="str">
        <f>IF(('1 - Cover page'!$B$9-I2722)=0,"0", IF(('1 - Cover page'!$B$9-I2722)= 1,"1", IF(('1 - Cover page'!$B$9-I2722)= 2,"2", IF(('1 - Cover page'!$B$9-I2722)= 3,"3", IF(('1 - Cover page'!$B$9-I2722)= 4,"4", IF(('1 - Cover page'!$B$9-I2722)= 5,"5", IF(('1 - Cover page'!$B$9-I2722)= 6,"6", IF(('1 - Cover page'!$B$9-I2722)= 7,"7", IF(('1 - Cover page'!$B$9-I2722)= 8,"8", IF(('1 - Cover page'!$B$9-I2722)= 9,"9", IF(('1 - Cover page'!$B$9-I2722)= 10,"10", IF(('1 - Cover page'!$B$9-I2722)= 11,"11", IF(('1 - Cover page'!$B$9-I2722)= 12,"12", IF(('1 - Cover page'!$B$9-I2722)= 13,"13", IF(('1 - Cover page'!$B$9-I2722)= 14,"14", IF(('1 - Cover page'!$B$9-I2722)= 15,"15",  ""))))))))))))))))</f>
        <v>0</v>
      </c>
      <c r="AA2722" t="e">
        <f>VLOOKUP(E2722,'Age group'!$A$2:$B$7,2,TRUE)</f>
        <v>#N/A</v>
      </c>
    </row>
    <row r="2723" spans="1:27" ht="12.75" x14ac:dyDescent="0.2">
      <c r="A2723" s="30">
        <v>2720</v>
      </c>
      <c r="B2723" s="31"/>
      <c r="C2723" s="31"/>
      <c r="D2723" s="32"/>
      <c r="E2723" s="104"/>
      <c r="F2723" s="31"/>
      <c r="G2723" s="31"/>
      <c r="H2723" s="33"/>
      <c r="I2723" s="16"/>
      <c r="J2723" s="34"/>
      <c r="K2723" s="34"/>
      <c r="L2723" s="35"/>
      <c r="M2723" s="36"/>
      <c r="N2723" s="37"/>
      <c r="O2723" s="37"/>
      <c r="P2723" s="37"/>
      <c r="Q2723" s="38"/>
      <c r="R2723" s="38"/>
      <c r="S2723" s="37"/>
      <c r="T2723" s="39"/>
      <c r="U2723" s="39"/>
      <c r="V2723" s="40"/>
      <c r="X2723" t="str">
        <f>IF(('1 - Cover page'!$B$9-M2723)&lt;6,"&lt;=5 Days","&gt;5 Days")</f>
        <v>&lt;=5 Days</v>
      </c>
      <c r="Y2723" t="str">
        <f>IF(('1 - Cover page'!$B$9-M2723)=0,"0", IF(('1 - Cover page'!$B$9-M2723)= 1,"1", IF(('1 - Cover page'!$B$9-M2723)= 2,"2", IF(('1 - Cover page'!$B$9-M2723)= 3,"3", IF(('1 - Cover page'!$B$9-M2723)= 4,"4", IF(('1 - Cover page'!$B$9-M2723)= 5,"5", IF(('1 - Cover page'!$B$9-M2723)= 6,"6", IF(('1 - Cover page'!$B$9-M2723)= 7,"7", IF(('1 - Cover page'!$B$9-M2723)= 8,"8", IF(('1 - Cover page'!$B$9-M2723)= 9,"9", IF(('1 - Cover page'!$B$9-M2723)= 10,"10", IF(('1 - Cover page'!$B$9-M2723)= 11,"11", IF(('1 - Cover page'!$B$9-M2723)= 12,"12", IF(('1 - Cover page'!$B$9-M2723)= 13,"13", IF(('1 - Cover page'!$B$9-M2723)= 14,"14", IF(('1 - Cover page'!$B$9-M2723)= 15,"15",  ""))))))))))))))))</f>
        <v>0</v>
      </c>
      <c r="Z2723" t="str">
        <f>IF(('1 - Cover page'!$B$9-I2723)=0,"0", IF(('1 - Cover page'!$B$9-I2723)= 1,"1", IF(('1 - Cover page'!$B$9-I2723)= 2,"2", IF(('1 - Cover page'!$B$9-I2723)= 3,"3", IF(('1 - Cover page'!$B$9-I2723)= 4,"4", IF(('1 - Cover page'!$B$9-I2723)= 5,"5", IF(('1 - Cover page'!$B$9-I2723)= 6,"6", IF(('1 - Cover page'!$B$9-I2723)= 7,"7", IF(('1 - Cover page'!$B$9-I2723)= 8,"8", IF(('1 - Cover page'!$B$9-I2723)= 9,"9", IF(('1 - Cover page'!$B$9-I2723)= 10,"10", IF(('1 - Cover page'!$B$9-I2723)= 11,"11", IF(('1 - Cover page'!$B$9-I2723)= 12,"12", IF(('1 - Cover page'!$B$9-I2723)= 13,"13", IF(('1 - Cover page'!$B$9-I2723)= 14,"14", IF(('1 - Cover page'!$B$9-I2723)= 15,"15",  ""))))))))))))))))</f>
        <v>0</v>
      </c>
      <c r="AA2723" t="e">
        <f>VLOOKUP(E2723,'Age group'!$A$2:$B$7,2,TRUE)</f>
        <v>#N/A</v>
      </c>
    </row>
    <row r="2724" spans="1:27" ht="12.75" x14ac:dyDescent="0.2">
      <c r="A2724" s="30">
        <v>2721</v>
      </c>
      <c r="B2724" s="31"/>
      <c r="C2724" s="31"/>
      <c r="D2724" s="32"/>
      <c r="E2724" s="104"/>
      <c r="F2724" s="31"/>
      <c r="G2724" s="31"/>
      <c r="H2724" s="33"/>
      <c r="I2724" s="16"/>
      <c r="J2724" s="34"/>
      <c r="K2724" s="34"/>
      <c r="L2724" s="35"/>
      <c r="M2724" s="36"/>
      <c r="N2724" s="37"/>
      <c r="O2724" s="37"/>
      <c r="P2724" s="37"/>
      <c r="Q2724" s="38"/>
      <c r="R2724" s="38"/>
      <c r="S2724" s="37"/>
      <c r="T2724" s="39"/>
      <c r="U2724" s="39"/>
      <c r="V2724" s="40"/>
      <c r="X2724" t="str">
        <f>IF(('1 - Cover page'!$B$9-M2724)&lt;6,"&lt;=5 Days","&gt;5 Days")</f>
        <v>&lt;=5 Days</v>
      </c>
      <c r="Y2724" t="str">
        <f>IF(('1 - Cover page'!$B$9-M2724)=0,"0", IF(('1 - Cover page'!$B$9-M2724)= 1,"1", IF(('1 - Cover page'!$B$9-M2724)= 2,"2", IF(('1 - Cover page'!$B$9-M2724)= 3,"3", IF(('1 - Cover page'!$B$9-M2724)= 4,"4", IF(('1 - Cover page'!$B$9-M2724)= 5,"5", IF(('1 - Cover page'!$B$9-M2724)= 6,"6", IF(('1 - Cover page'!$B$9-M2724)= 7,"7", IF(('1 - Cover page'!$B$9-M2724)= 8,"8", IF(('1 - Cover page'!$B$9-M2724)= 9,"9", IF(('1 - Cover page'!$B$9-M2724)= 10,"10", IF(('1 - Cover page'!$B$9-M2724)= 11,"11", IF(('1 - Cover page'!$B$9-M2724)= 12,"12", IF(('1 - Cover page'!$B$9-M2724)= 13,"13", IF(('1 - Cover page'!$B$9-M2724)= 14,"14", IF(('1 - Cover page'!$B$9-M2724)= 15,"15",  ""))))))))))))))))</f>
        <v>0</v>
      </c>
      <c r="Z2724" t="str">
        <f>IF(('1 - Cover page'!$B$9-I2724)=0,"0", IF(('1 - Cover page'!$B$9-I2724)= 1,"1", IF(('1 - Cover page'!$B$9-I2724)= 2,"2", IF(('1 - Cover page'!$B$9-I2724)= 3,"3", IF(('1 - Cover page'!$B$9-I2724)= 4,"4", IF(('1 - Cover page'!$B$9-I2724)= 5,"5", IF(('1 - Cover page'!$B$9-I2724)= 6,"6", IF(('1 - Cover page'!$B$9-I2724)= 7,"7", IF(('1 - Cover page'!$B$9-I2724)= 8,"8", IF(('1 - Cover page'!$B$9-I2724)= 9,"9", IF(('1 - Cover page'!$B$9-I2724)= 10,"10", IF(('1 - Cover page'!$B$9-I2724)= 11,"11", IF(('1 - Cover page'!$B$9-I2724)= 12,"12", IF(('1 - Cover page'!$B$9-I2724)= 13,"13", IF(('1 - Cover page'!$B$9-I2724)= 14,"14", IF(('1 - Cover page'!$B$9-I2724)= 15,"15",  ""))))))))))))))))</f>
        <v>0</v>
      </c>
      <c r="AA2724" t="e">
        <f>VLOOKUP(E2724,'Age group'!$A$2:$B$7,2,TRUE)</f>
        <v>#N/A</v>
      </c>
    </row>
    <row r="2725" spans="1:27" ht="12.75" x14ac:dyDescent="0.2">
      <c r="A2725" s="30">
        <v>2722</v>
      </c>
      <c r="B2725" s="31"/>
      <c r="C2725" s="31"/>
      <c r="D2725" s="32"/>
      <c r="E2725" s="104"/>
      <c r="F2725" s="31"/>
      <c r="G2725" s="31"/>
      <c r="H2725" s="33"/>
      <c r="I2725" s="16"/>
      <c r="J2725" s="34"/>
      <c r="K2725" s="34"/>
      <c r="L2725" s="35"/>
      <c r="M2725" s="36"/>
      <c r="N2725" s="37"/>
      <c r="O2725" s="37"/>
      <c r="P2725" s="37"/>
      <c r="Q2725" s="38"/>
      <c r="R2725" s="38"/>
      <c r="S2725" s="37"/>
      <c r="T2725" s="39"/>
      <c r="U2725" s="39"/>
      <c r="V2725" s="40"/>
      <c r="X2725" t="str">
        <f>IF(('1 - Cover page'!$B$9-M2725)&lt;6,"&lt;=5 Days","&gt;5 Days")</f>
        <v>&lt;=5 Days</v>
      </c>
      <c r="Y2725" t="str">
        <f>IF(('1 - Cover page'!$B$9-M2725)=0,"0", IF(('1 - Cover page'!$B$9-M2725)= 1,"1", IF(('1 - Cover page'!$B$9-M2725)= 2,"2", IF(('1 - Cover page'!$B$9-M2725)= 3,"3", IF(('1 - Cover page'!$B$9-M2725)= 4,"4", IF(('1 - Cover page'!$B$9-M2725)= 5,"5", IF(('1 - Cover page'!$B$9-M2725)= 6,"6", IF(('1 - Cover page'!$B$9-M2725)= 7,"7", IF(('1 - Cover page'!$B$9-M2725)= 8,"8", IF(('1 - Cover page'!$B$9-M2725)= 9,"9", IF(('1 - Cover page'!$B$9-M2725)= 10,"10", IF(('1 - Cover page'!$B$9-M2725)= 11,"11", IF(('1 - Cover page'!$B$9-M2725)= 12,"12", IF(('1 - Cover page'!$B$9-M2725)= 13,"13", IF(('1 - Cover page'!$B$9-M2725)= 14,"14", IF(('1 - Cover page'!$B$9-M2725)= 15,"15",  ""))))))))))))))))</f>
        <v>0</v>
      </c>
      <c r="Z2725" t="str">
        <f>IF(('1 - Cover page'!$B$9-I2725)=0,"0", IF(('1 - Cover page'!$B$9-I2725)= 1,"1", IF(('1 - Cover page'!$B$9-I2725)= 2,"2", IF(('1 - Cover page'!$B$9-I2725)= 3,"3", IF(('1 - Cover page'!$B$9-I2725)= 4,"4", IF(('1 - Cover page'!$B$9-I2725)= 5,"5", IF(('1 - Cover page'!$B$9-I2725)= 6,"6", IF(('1 - Cover page'!$B$9-I2725)= 7,"7", IF(('1 - Cover page'!$B$9-I2725)= 8,"8", IF(('1 - Cover page'!$B$9-I2725)= 9,"9", IF(('1 - Cover page'!$B$9-I2725)= 10,"10", IF(('1 - Cover page'!$B$9-I2725)= 11,"11", IF(('1 - Cover page'!$B$9-I2725)= 12,"12", IF(('1 - Cover page'!$B$9-I2725)= 13,"13", IF(('1 - Cover page'!$B$9-I2725)= 14,"14", IF(('1 - Cover page'!$B$9-I2725)= 15,"15",  ""))))))))))))))))</f>
        <v>0</v>
      </c>
      <c r="AA2725" t="e">
        <f>VLOOKUP(E2725,'Age group'!$A$2:$B$7,2,TRUE)</f>
        <v>#N/A</v>
      </c>
    </row>
    <row r="2726" spans="1:27" ht="12.75" x14ac:dyDescent="0.2">
      <c r="A2726" s="30">
        <v>2723</v>
      </c>
      <c r="B2726" s="31"/>
      <c r="C2726" s="31"/>
      <c r="D2726" s="32"/>
      <c r="E2726" s="104"/>
      <c r="F2726" s="31"/>
      <c r="G2726" s="31"/>
      <c r="H2726" s="33"/>
      <c r="I2726" s="16"/>
      <c r="J2726" s="34"/>
      <c r="K2726" s="34"/>
      <c r="L2726" s="35"/>
      <c r="M2726" s="36"/>
      <c r="N2726" s="37"/>
      <c r="O2726" s="37"/>
      <c r="P2726" s="37"/>
      <c r="Q2726" s="38"/>
      <c r="R2726" s="38"/>
      <c r="S2726" s="37"/>
      <c r="T2726" s="39"/>
      <c r="U2726" s="39"/>
      <c r="V2726" s="40"/>
      <c r="X2726" t="str">
        <f>IF(('1 - Cover page'!$B$9-M2726)&lt;6,"&lt;=5 Days","&gt;5 Days")</f>
        <v>&lt;=5 Days</v>
      </c>
      <c r="Y2726" t="str">
        <f>IF(('1 - Cover page'!$B$9-M2726)=0,"0", IF(('1 - Cover page'!$B$9-M2726)= 1,"1", IF(('1 - Cover page'!$B$9-M2726)= 2,"2", IF(('1 - Cover page'!$B$9-M2726)= 3,"3", IF(('1 - Cover page'!$B$9-M2726)= 4,"4", IF(('1 - Cover page'!$B$9-M2726)= 5,"5", IF(('1 - Cover page'!$B$9-M2726)= 6,"6", IF(('1 - Cover page'!$B$9-M2726)= 7,"7", IF(('1 - Cover page'!$B$9-M2726)= 8,"8", IF(('1 - Cover page'!$B$9-M2726)= 9,"9", IF(('1 - Cover page'!$B$9-M2726)= 10,"10", IF(('1 - Cover page'!$B$9-M2726)= 11,"11", IF(('1 - Cover page'!$B$9-M2726)= 12,"12", IF(('1 - Cover page'!$B$9-M2726)= 13,"13", IF(('1 - Cover page'!$B$9-M2726)= 14,"14", IF(('1 - Cover page'!$B$9-M2726)= 15,"15",  ""))))))))))))))))</f>
        <v>0</v>
      </c>
      <c r="Z2726" t="str">
        <f>IF(('1 - Cover page'!$B$9-I2726)=0,"0", IF(('1 - Cover page'!$B$9-I2726)= 1,"1", IF(('1 - Cover page'!$B$9-I2726)= 2,"2", IF(('1 - Cover page'!$B$9-I2726)= 3,"3", IF(('1 - Cover page'!$B$9-I2726)= 4,"4", IF(('1 - Cover page'!$B$9-I2726)= 5,"5", IF(('1 - Cover page'!$B$9-I2726)= 6,"6", IF(('1 - Cover page'!$B$9-I2726)= 7,"7", IF(('1 - Cover page'!$B$9-I2726)= 8,"8", IF(('1 - Cover page'!$B$9-I2726)= 9,"9", IF(('1 - Cover page'!$B$9-I2726)= 10,"10", IF(('1 - Cover page'!$B$9-I2726)= 11,"11", IF(('1 - Cover page'!$B$9-I2726)= 12,"12", IF(('1 - Cover page'!$B$9-I2726)= 13,"13", IF(('1 - Cover page'!$B$9-I2726)= 14,"14", IF(('1 - Cover page'!$B$9-I2726)= 15,"15",  ""))))))))))))))))</f>
        <v>0</v>
      </c>
      <c r="AA2726" t="e">
        <f>VLOOKUP(E2726,'Age group'!$A$2:$B$7,2,TRUE)</f>
        <v>#N/A</v>
      </c>
    </row>
    <row r="2727" spans="1:27" ht="12.75" x14ac:dyDescent="0.2">
      <c r="A2727" s="30">
        <v>2724</v>
      </c>
      <c r="B2727" s="31"/>
      <c r="C2727" s="31"/>
      <c r="D2727" s="32"/>
      <c r="E2727" s="104"/>
      <c r="F2727" s="31"/>
      <c r="G2727" s="31"/>
      <c r="H2727" s="33"/>
      <c r="I2727" s="16"/>
      <c r="J2727" s="34"/>
      <c r="K2727" s="34"/>
      <c r="L2727" s="35"/>
      <c r="M2727" s="36"/>
      <c r="N2727" s="37"/>
      <c r="O2727" s="37"/>
      <c r="P2727" s="37"/>
      <c r="Q2727" s="38"/>
      <c r="R2727" s="38"/>
      <c r="S2727" s="37"/>
      <c r="T2727" s="39"/>
      <c r="U2727" s="39"/>
      <c r="V2727" s="40"/>
      <c r="X2727" t="str">
        <f>IF(('1 - Cover page'!$B$9-M2727)&lt;6,"&lt;=5 Days","&gt;5 Days")</f>
        <v>&lt;=5 Days</v>
      </c>
      <c r="Y2727" t="str">
        <f>IF(('1 - Cover page'!$B$9-M2727)=0,"0", IF(('1 - Cover page'!$B$9-M2727)= 1,"1", IF(('1 - Cover page'!$B$9-M2727)= 2,"2", IF(('1 - Cover page'!$B$9-M2727)= 3,"3", IF(('1 - Cover page'!$B$9-M2727)= 4,"4", IF(('1 - Cover page'!$B$9-M2727)= 5,"5", IF(('1 - Cover page'!$B$9-M2727)= 6,"6", IF(('1 - Cover page'!$B$9-M2727)= 7,"7", IF(('1 - Cover page'!$B$9-M2727)= 8,"8", IF(('1 - Cover page'!$B$9-M2727)= 9,"9", IF(('1 - Cover page'!$B$9-M2727)= 10,"10", IF(('1 - Cover page'!$B$9-M2727)= 11,"11", IF(('1 - Cover page'!$B$9-M2727)= 12,"12", IF(('1 - Cover page'!$B$9-M2727)= 13,"13", IF(('1 - Cover page'!$B$9-M2727)= 14,"14", IF(('1 - Cover page'!$B$9-M2727)= 15,"15",  ""))))))))))))))))</f>
        <v>0</v>
      </c>
      <c r="Z2727" t="str">
        <f>IF(('1 - Cover page'!$B$9-I2727)=0,"0", IF(('1 - Cover page'!$B$9-I2727)= 1,"1", IF(('1 - Cover page'!$B$9-I2727)= 2,"2", IF(('1 - Cover page'!$B$9-I2727)= 3,"3", IF(('1 - Cover page'!$B$9-I2727)= 4,"4", IF(('1 - Cover page'!$B$9-I2727)= 5,"5", IF(('1 - Cover page'!$B$9-I2727)= 6,"6", IF(('1 - Cover page'!$B$9-I2727)= 7,"7", IF(('1 - Cover page'!$B$9-I2727)= 8,"8", IF(('1 - Cover page'!$B$9-I2727)= 9,"9", IF(('1 - Cover page'!$B$9-I2727)= 10,"10", IF(('1 - Cover page'!$B$9-I2727)= 11,"11", IF(('1 - Cover page'!$B$9-I2727)= 12,"12", IF(('1 - Cover page'!$B$9-I2727)= 13,"13", IF(('1 - Cover page'!$B$9-I2727)= 14,"14", IF(('1 - Cover page'!$B$9-I2727)= 15,"15",  ""))))))))))))))))</f>
        <v>0</v>
      </c>
      <c r="AA2727" t="e">
        <f>VLOOKUP(E2727,'Age group'!$A$2:$B$7,2,TRUE)</f>
        <v>#N/A</v>
      </c>
    </row>
    <row r="2728" spans="1:27" ht="12.75" x14ac:dyDescent="0.2">
      <c r="A2728" s="30">
        <v>2725</v>
      </c>
      <c r="B2728" s="31"/>
      <c r="C2728" s="31"/>
      <c r="D2728" s="32"/>
      <c r="E2728" s="104"/>
      <c r="F2728" s="31"/>
      <c r="G2728" s="31"/>
      <c r="H2728" s="33"/>
      <c r="I2728" s="16"/>
      <c r="J2728" s="34"/>
      <c r="K2728" s="34"/>
      <c r="L2728" s="35"/>
      <c r="M2728" s="36"/>
      <c r="N2728" s="37"/>
      <c r="O2728" s="37"/>
      <c r="P2728" s="37"/>
      <c r="Q2728" s="38"/>
      <c r="R2728" s="38"/>
      <c r="S2728" s="37"/>
      <c r="T2728" s="39"/>
      <c r="U2728" s="39"/>
      <c r="V2728" s="40"/>
      <c r="X2728" t="str">
        <f>IF(('1 - Cover page'!$B$9-M2728)&lt;6,"&lt;=5 Days","&gt;5 Days")</f>
        <v>&lt;=5 Days</v>
      </c>
      <c r="Y2728" t="str">
        <f>IF(('1 - Cover page'!$B$9-M2728)=0,"0", IF(('1 - Cover page'!$B$9-M2728)= 1,"1", IF(('1 - Cover page'!$B$9-M2728)= 2,"2", IF(('1 - Cover page'!$B$9-M2728)= 3,"3", IF(('1 - Cover page'!$B$9-M2728)= 4,"4", IF(('1 - Cover page'!$B$9-M2728)= 5,"5", IF(('1 - Cover page'!$B$9-M2728)= 6,"6", IF(('1 - Cover page'!$B$9-M2728)= 7,"7", IF(('1 - Cover page'!$B$9-M2728)= 8,"8", IF(('1 - Cover page'!$B$9-M2728)= 9,"9", IF(('1 - Cover page'!$B$9-M2728)= 10,"10", IF(('1 - Cover page'!$B$9-M2728)= 11,"11", IF(('1 - Cover page'!$B$9-M2728)= 12,"12", IF(('1 - Cover page'!$B$9-M2728)= 13,"13", IF(('1 - Cover page'!$B$9-M2728)= 14,"14", IF(('1 - Cover page'!$B$9-M2728)= 15,"15",  ""))))))))))))))))</f>
        <v>0</v>
      </c>
      <c r="Z2728" t="str">
        <f>IF(('1 - Cover page'!$B$9-I2728)=0,"0", IF(('1 - Cover page'!$B$9-I2728)= 1,"1", IF(('1 - Cover page'!$B$9-I2728)= 2,"2", IF(('1 - Cover page'!$B$9-I2728)= 3,"3", IF(('1 - Cover page'!$B$9-I2728)= 4,"4", IF(('1 - Cover page'!$B$9-I2728)= 5,"5", IF(('1 - Cover page'!$B$9-I2728)= 6,"6", IF(('1 - Cover page'!$B$9-I2728)= 7,"7", IF(('1 - Cover page'!$B$9-I2728)= 8,"8", IF(('1 - Cover page'!$B$9-I2728)= 9,"9", IF(('1 - Cover page'!$B$9-I2728)= 10,"10", IF(('1 - Cover page'!$B$9-I2728)= 11,"11", IF(('1 - Cover page'!$B$9-I2728)= 12,"12", IF(('1 - Cover page'!$B$9-I2728)= 13,"13", IF(('1 - Cover page'!$B$9-I2728)= 14,"14", IF(('1 - Cover page'!$B$9-I2728)= 15,"15",  ""))))))))))))))))</f>
        <v>0</v>
      </c>
      <c r="AA2728" t="e">
        <f>VLOOKUP(E2728,'Age group'!$A$2:$B$7,2,TRUE)</f>
        <v>#N/A</v>
      </c>
    </row>
    <row r="2729" spans="1:27" ht="12.75" x14ac:dyDescent="0.2">
      <c r="A2729" s="30">
        <v>2726</v>
      </c>
      <c r="B2729" s="31"/>
      <c r="C2729" s="31"/>
      <c r="D2729" s="32"/>
      <c r="E2729" s="104"/>
      <c r="F2729" s="31"/>
      <c r="G2729" s="31"/>
      <c r="H2729" s="33"/>
      <c r="I2729" s="16"/>
      <c r="J2729" s="34"/>
      <c r="K2729" s="34"/>
      <c r="L2729" s="35"/>
      <c r="M2729" s="36"/>
      <c r="N2729" s="37"/>
      <c r="O2729" s="37"/>
      <c r="P2729" s="37"/>
      <c r="Q2729" s="38"/>
      <c r="R2729" s="38"/>
      <c r="S2729" s="37"/>
      <c r="T2729" s="39"/>
      <c r="U2729" s="39"/>
      <c r="V2729" s="40"/>
      <c r="X2729" t="str">
        <f>IF(('1 - Cover page'!$B$9-M2729)&lt;6,"&lt;=5 Days","&gt;5 Days")</f>
        <v>&lt;=5 Days</v>
      </c>
      <c r="Y2729" t="str">
        <f>IF(('1 - Cover page'!$B$9-M2729)=0,"0", IF(('1 - Cover page'!$B$9-M2729)= 1,"1", IF(('1 - Cover page'!$B$9-M2729)= 2,"2", IF(('1 - Cover page'!$B$9-M2729)= 3,"3", IF(('1 - Cover page'!$B$9-M2729)= 4,"4", IF(('1 - Cover page'!$B$9-M2729)= 5,"5", IF(('1 - Cover page'!$B$9-M2729)= 6,"6", IF(('1 - Cover page'!$B$9-M2729)= 7,"7", IF(('1 - Cover page'!$B$9-M2729)= 8,"8", IF(('1 - Cover page'!$B$9-M2729)= 9,"9", IF(('1 - Cover page'!$B$9-M2729)= 10,"10", IF(('1 - Cover page'!$B$9-M2729)= 11,"11", IF(('1 - Cover page'!$B$9-M2729)= 12,"12", IF(('1 - Cover page'!$B$9-M2729)= 13,"13", IF(('1 - Cover page'!$B$9-M2729)= 14,"14", IF(('1 - Cover page'!$B$9-M2729)= 15,"15",  ""))))))))))))))))</f>
        <v>0</v>
      </c>
      <c r="Z2729" t="str">
        <f>IF(('1 - Cover page'!$B$9-I2729)=0,"0", IF(('1 - Cover page'!$B$9-I2729)= 1,"1", IF(('1 - Cover page'!$B$9-I2729)= 2,"2", IF(('1 - Cover page'!$B$9-I2729)= 3,"3", IF(('1 - Cover page'!$B$9-I2729)= 4,"4", IF(('1 - Cover page'!$B$9-I2729)= 5,"5", IF(('1 - Cover page'!$B$9-I2729)= 6,"6", IF(('1 - Cover page'!$B$9-I2729)= 7,"7", IF(('1 - Cover page'!$B$9-I2729)= 8,"8", IF(('1 - Cover page'!$B$9-I2729)= 9,"9", IF(('1 - Cover page'!$B$9-I2729)= 10,"10", IF(('1 - Cover page'!$B$9-I2729)= 11,"11", IF(('1 - Cover page'!$B$9-I2729)= 12,"12", IF(('1 - Cover page'!$B$9-I2729)= 13,"13", IF(('1 - Cover page'!$B$9-I2729)= 14,"14", IF(('1 - Cover page'!$B$9-I2729)= 15,"15",  ""))))))))))))))))</f>
        <v>0</v>
      </c>
      <c r="AA2729" t="e">
        <f>VLOOKUP(E2729,'Age group'!$A$2:$B$7,2,TRUE)</f>
        <v>#N/A</v>
      </c>
    </row>
    <row r="2730" spans="1:27" ht="12.75" x14ac:dyDescent="0.2">
      <c r="A2730" s="30">
        <v>2727</v>
      </c>
      <c r="B2730" s="31"/>
      <c r="C2730" s="31"/>
      <c r="D2730" s="32"/>
      <c r="E2730" s="104"/>
      <c r="F2730" s="31"/>
      <c r="G2730" s="31"/>
      <c r="H2730" s="33"/>
      <c r="I2730" s="16"/>
      <c r="J2730" s="34"/>
      <c r="K2730" s="34"/>
      <c r="L2730" s="35"/>
      <c r="M2730" s="36"/>
      <c r="N2730" s="37"/>
      <c r="O2730" s="37"/>
      <c r="P2730" s="37"/>
      <c r="Q2730" s="38"/>
      <c r="R2730" s="38"/>
      <c r="S2730" s="37"/>
      <c r="T2730" s="39"/>
      <c r="U2730" s="39"/>
      <c r="V2730" s="40"/>
      <c r="X2730" t="str">
        <f>IF(('1 - Cover page'!$B$9-M2730)&lt;6,"&lt;=5 Days","&gt;5 Days")</f>
        <v>&lt;=5 Days</v>
      </c>
      <c r="Y2730" t="str">
        <f>IF(('1 - Cover page'!$B$9-M2730)=0,"0", IF(('1 - Cover page'!$B$9-M2730)= 1,"1", IF(('1 - Cover page'!$B$9-M2730)= 2,"2", IF(('1 - Cover page'!$B$9-M2730)= 3,"3", IF(('1 - Cover page'!$B$9-M2730)= 4,"4", IF(('1 - Cover page'!$B$9-M2730)= 5,"5", IF(('1 - Cover page'!$B$9-M2730)= 6,"6", IF(('1 - Cover page'!$B$9-M2730)= 7,"7", IF(('1 - Cover page'!$B$9-M2730)= 8,"8", IF(('1 - Cover page'!$B$9-M2730)= 9,"9", IF(('1 - Cover page'!$B$9-M2730)= 10,"10", IF(('1 - Cover page'!$B$9-M2730)= 11,"11", IF(('1 - Cover page'!$B$9-M2730)= 12,"12", IF(('1 - Cover page'!$B$9-M2730)= 13,"13", IF(('1 - Cover page'!$B$9-M2730)= 14,"14", IF(('1 - Cover page'!$B$9-M2730)= 15,"15",  ""))))))))))))))))</f>
        <v>0</v>
      </c>
      <c r="Z2730" t="str">
        <f>IF(('1 - Cover page'!$B$9-I2730)=0,"0", IF(('1 - Cover page'!$B$9-I2730)= 1,"1", IF(('1 - Cover page'!$B$9-I2730)= 2,"2", IF(('1 - Cover page'!$B$9-I2730)= 3,"3", IF(('1 - Cover page'!$B$9-I2730)= 4,"4", IF(('1 - Cover page'!$B$9-I2730)= 5,"5", IF(('1 - Cover page'!$B$9-I2730)= 6,"6", IF(('1 - Cover page'!$B$9-I2730)= 7,"7", IF(('1 - Cover page'!$B$9-I2730)= 8,"8", IF(('1 - Cover page'!$B$9-I2730)= 9,"9", IF(('1 - Cover page'!$B$9-I2730)= 10,"10", IF(('1 - Cover page'!$B$9-I2730)= 11,"11", IF(('1 - Cover page'!$B$9-I2730)= 12,"12", IF(('1 - Cover page'!$B$9-I2730)= 13,"13", IF(('1 - Cover page'!$B$9-I2730)= 14,"14", IF(('1 - Cover page'!$B$9-I2730)= 15,"15",  ""))))))))))))))))</f>
        <v>0</v>
      </c>
      <c r="AA2730" t="e">
        <f>VLOOKUP(E2730,'Age group'!$A$2:$B$7,2,TRUE)</f>
        <v>#N/A</v>
      </c>
    </row>
    <row r="2731" spans="1:27" ht="12.75" x14ac:dyDescent="0.2">
      <c r="A2731" s="30">
        <v>2728</v>
      </c>
      <c r="B2731" s="31"/>
      <c r="C2731" s="31"/>
      <c r="D2731" s="32"/>
      <c r="E2731" s="104"/>
      <c r="F2731" s="31"/>
      <c r="G2731" s="31"/>
      <c r="H2731" s="33"/>
      <c r="I2731" s="16"/>
      <c r="J2731" s="34"/>
      <c r="K2731" s="34"/>
      <c r="L2731" s="35"/>
      <c r="M2731" s="36"/>
      <c r="N2731" s="37"/>
      <c r="O2731" s="37"/>
      <c r="P2731" s="37"/>
      <c r="Q2731" s="38"/>
      <c r="R2731" s="38"/>
      <c r="S2731" s="37"/>
      <c r="T2731" s="39"/>
      <c r="U2731" s="39"/>
      <c r="V2731" s="40"/>
      <c r="X2731" t="str">
        <f>IF(('1 - Cover page'!$B$9-M2731)&lt;6,"&lt;=5 Days","&gt;5 Days")</f>
        <v>&lt;=5 Days</v>
      </c>
      <c r="Y2731" t="str">
        <f>IF(('1 - Cover page'!$B$9-M2731)=0,"0", IF(('1 - Cover page'!$B$9-M2731)= 1,"1", IF(('1 - Cover page'!$B$9-M2731)= 2,"2", IF(('1 - Cover page'!$B$9-M2731)= 3,"3", IF(('1 - Cover page'!$B$9-M2731)= 4,"4", IF(('1 - Cover page'!$B$9-M2731)= 5,"5", IF(('1 - Cover page'!$B$9-M2731)= 6,"6", IF(('1 - Cover page'!$B$9-M2731)= 7,"7", IF(('1 - Cover page'!$B$9-M2731)= 8,"8", IF(('1 - Cover page'!$B$9-M2731)= 9,"9", IF(('1 - Cover page'!$B$9-M2731)= 10,"10", IF(('1 - Cover page'!$B$9-M2731)= 11,"11", IF(('1 - Cover page'!$B$9-M2731)= 12,"12", IF(('1 - Cover page'!$B$9-M2731)= 13,"13", IF(('1 - Cover page'!$B$9-M2731)= 14,"14", IF(('1 - Cover page'!$B$9-M2731)= 15,"15",  ""))))))))))))))))</f>
        <v>0</v>
      </c>
      <c r="Z2731" t="str">
        <f>IF(('1 - Cover page'!$B$9-I2731)=0,"0", IF(('1 - Cover page'!$B$9-I2731)= 1,"1", IF(('1 - Cover page'!$B$9-I2731)= 2,"2", IF(('1 - Cover page'!$B$9-I2731)= 3,"3", IF(('1 - Cover page'!$B$9-I2731)= 4,"4", IF(('1 - Cover page'!$B$9-I2731)= 5,"5", IF(('1 - Cover page'!$B$9-I2731)= 6,"6", IF(('1 - Cover page'!$B$9-I2731)= 7,"7", IF(('1 - Cover page'!$B$9-I2731)= 8,"8", IF(('1 - Cover page'!$B$9-I2731)= 9,"9", IF(('1 - Cover page'!$B$9-I2731)= 10,"10", IF(('1 - Cover page'!$B$9-I2731)= 11,"11", IF(('1 - Cover page'!$B$9-I2731)= 12,"12", IF(('1 - Cover page'!$B$9-I2731)= 13,"13", IF(('1 - Cover page'!$B$9-I2731)= 14,"14", IF(('1 - Cover page'!$B$9-I2731)= 15,"15",  ""))))))))))))))))</f>
        <v>0</v>
      </c>
      <c r="AA2731" t="e">
        <f>VLOOKUP(E2731,'Age group'!$A$2:$B$7,2,TRUE)</f>
        <v>#N/A</v>
      </c>
    </row>
    <row r="2732" spans="1:27" ht="12.75" x14ac:dyDescent="0.2">
      <c r="A2732" s="30">
        <v>2729</v>
      </c>
      <c r="B2732" s="31"/>
      <c r="C2732" s="31"/>
      <c r="D2732" s="32"/>
      <c r="E2732" s="104"/>
      <c r="F2732" s="31"/>
      <c r="G2732" s="31"/>
      <c r="H2732" s="33"/>
      <c r="I2732" s="16"/>
      <c r="J2732" s="34"/>
      <c r="K2732" s="34"/>
      <c r="L2732" s="35"/>
      <c r="M2732" s="36"/>
      <c r="N2732" s="37"/>
      <c r="O2732" s="37"/>
      <c r="P2732" s="37"/>
      <c r="Q2732" s="38"/>
      <c r="R2732" s="38"/>
      <c r="S2732" s="37"/>
      <c r="T2732" s="39"/>
      <c r="U2732" s="39"/>
      <c r="V2732" s="40"/>
      <c r="X2732" t="str">
        <f>IF(('1 - Cover page'!$B$9-M2732)&lt;6,"&lt;=5 Days","&gt;5 Days")</f>
        <v>&lt;=5 Days</v>
      </c>
      <c r="Y2732" t="str">
        <f>IF(('1 - Cover page'!$B$9-M2732)=0,"0", IF(('1 - Cover page'!$B$9-M2732)= 1,"1", IF(('1 - Cover page'!$B$9-M2732)= 2,"2", IF(('1 - Cover page'!$B$9-M2732)= 3,"3", IF(('1 - Cover page'!$B$9-M2732)= 4,"4", IF(('1 - Cover page'!$B$9-M2732)= 5,"5", IF(('1 - Cover page'!$B$9-M2732)= 6,"6", IF(('1 - Cover page'!$B$9-M2732)= 7,"7", IF(('1 - Cover page'!$B$9-M2732)= 8,"8", IF(('1 - Cover page'!$B$9-M2732)= 9,"9", IF(('1 - Cover page'!$B$9-M2732)= 10,"10", IF(('1 - Cover page'!$B$9-M2732)= 11,"11", IF(('1 - Cover page'!$B$9-M2732)= 12,"12", IF(('1 - Cover page'!$B$9-M2732)= 13,"13", IF(('1 - Cover page'!$B$9-M2732)= 14,"14", IF(('1 - Cover page'!$B$9-M2732)= 15,"15",  ""))))))))))))))))</f>
        <v>0</v>
      </c>
      <c r="Z2732" t="str">
        <f>IF(('1 - Cover page'!$B$9-I2732)=0,"0", IF(('1 - Cover page'!$B$9-I2732)= 1,"1", IF(('1 - Cover page'!$B$9-I2732)= 2,"2", IF(('1 - Cover page'!$B$9-I2732)= 3,"3", IF(('1 - Cover page'!$B$9-I2732)= 4,"4", IF(('1 - Cover page'!$B$9-I2732)= 5,"5", IF(('1 - Cover page'!$B$9-I2732)= 6,"6", IF(('1 - Cover page'!$B$9-I2732)= 7,"7", IF(('1 - Cover page'!$B$9-I2732)= 8,"8", IF(('1 - Cover page'!$B$9-I2732)= 9,"9", IF(('1 - Cover page'!$B$9-I2732)= 10,"10", IF(('1 - Cover page'!$B$9-I2732)= 11,"11", IF(('1 - Cover page'!$B$9-I2732)= 12,"12", IF(('1 - Cover page'!$B$9-I2732)= 13,"13", IF(('1 - Cover page'!$B$9-I2732)= 14,"14", IF(('1 - Cover page'!$B$9-I2732)= 15,"15",  ""))))))))))))))))</f>
        <v>0</v>
      </c>
      <c r="AA2732" t="e">
        <f>VLOOKUP(E2732,'Age group'!$A$2:$B$7,2,TRUE)</f>
        <v>#N/A</v>
      </c>
    </row>
    <row r="2733" spans="1:27" ht="12.75" x14ac:dyDescent="0.2">
      <c r="A2733" s="30">
        <v>2730</v>
      </c>
      <c r="B2733" s="31"/>
      <c r="C2733" s="31"/>
      <c r="D2733" s="32"/>
      <c r="E2733" s="104"/>
      <c r="F2733" s="31"/>
      <c r="G2733" s="31"/>
      <c r="H2733" s="33"/>
      <c r="I2733" s="16"/>
      <c r="J2733" s="34"/>
      <c r="K2733" s="34"/>
      <c r="L2733" s="35"/>
      <c r="M2733" s="36"/>
      <c r="N2733" s="37"/>
      <c r="O2733" s="37"/>
      <c r="P2733" s="37"/>
      <c r="Q2733" s="38"/>
      <c r="R2733" s="38"/>
      <c r="S2733" s="37"/>
      <c r="T2733" s="39"/>
      <c r="U2733" s="39"/>
      <c r="V2733" s="40"/>
      <c r="X2733" t="str">
        <f>IF(('1 - Cover page'!$B$9-M2733)&lt;6,"&lt;=5 Days","&gt;5 Days")</f>
        <v>&lt;=5 Days</v>
      </c>
      <c r="Y2733" t="str">
        <f>IF(('1 - Cover page'!$B$9-M2733)=0,"0", IF(('1 - Cover page'!$B$9-M2733)= 1,"1", IF(('1 - Cover page'!$B$9-M2733)= 2,"2", IF(('1 - Cover page'!$B$9-M2733)= 3,"3", IF(('1 - Cover page'!$B$9-M2733)= 4,"4", IF(('1 - Cover page'!$B$9-M2733)= 5,"5", IF(('1 - Cover page'!$B$9-M2733)= 6,"6", IF(('1 - Cover page'!$B$9-M2733)= 7,"7", IF(('1 - Cover page'!$B$9-M2733)= 8,"8", IF(('1 - Cover page'!$B$9-M2733)= 9,"9", IF(('1 - Cover page'!$B$9-M2733)= 10,"10", IF(('1 - Cover page'!$B$9-M2733)= 11,"11", IF(('1 - Cover page'!$B$9-M2733)= 12,"12", IF(('1 - Cover page'!$B$9-M2733)= 13,"13", IF(('1 - Cover page'!$B$9-M2733)= 14,"14", IF(('1 - Cover page'!$B$9-M2733)= 15,"15",  ""))))))))))))))))</f>
        <v>0</v>
      </c>
      <c r="Z2733" t="str">
        <f>IF(('1 - Cover page'!$B$9-I2733)=0,"0", IF(('1 - Cover page'!$B$9-I2733)= 1,"1", IF(('1 - Cover page'!$B$9-I2733)= 2,"2", IF(('1 - Cover page'!$B$9-I2733)= 3,"3", IF(('1 - Cover page'!$B$9-I2733)= 4,"4", IF(('1 - Cover page'!$B$9-I2733)= 5,"5", IF(('1 - Cover page'!$B$9-I2733)= 6,"6", IF(('1 - Cover page'!$B$9-I2733)= 7,"7", IF(('1 - Cover page'!$B$9-I2733)= 8,"8", IF(('1 - Cover page'!$B$9-I2733)= 9,"9", IF(('1 - Cover page'!$B$9-I2733)= 10,"10", IF(('1 - Cover page'!$B$9-I2733)= 11,"11", IF(('1 - Cover page'!$B$9-I2733)= 12,"12", IF(('1 - Cover page'!$B$9-I2733)= 13,"13", IF(('1 - Cover page'!$B$9-I2733)= 14,"14", IF(('1 - Cover page'!$B$9-I2733)= 15,"15",  ""))))))))))))))))</f>
        <v>0</v>
      </c>
      <c r="AA2733" t="e">
        <f>VLOOKUP(E2733,'Age group'!$A$2:$B$7,2,TRUE)</f>
        <v>#N/A</v>
      </c>
    </row>
    <row r="2734" spans="1:27" ht="12.75" x14ac:dyDescent="0.2">
      <c r="A2734" s="30">
        <v>2731</v>
      </c>
      <c r="B2734" s="31"/>
      <c r="C2734" s="31"/>
      <c r="D2734" s="32"/>
      <c r="E2734" s="104"/>
      <c r="F2734" s="31"/>
      <c r="G2734" s="31"/>
      <c r="H2734" s="33"/>
      <c r="I2734" s="16"/>
      <c r="J2734" s="34"/>
      <c r="K2734" s="34"/>
      <c r="L2734" s="35"/>
      <c r="M2734" s="36"/>
      <c r="N2734" s="37"/>
      <c r="O2734" s="37"/>
      <c r="P2734" s="37"/>
      <c r="Q2734" s="38"/>
      <c r="R2734" s="38"/>
      <c r="S2734" s="37"/>
      <c r="T2734" s="39"/>
      <c r="U2734" s="39"/>
      <c r="V2734" s="40"/>
      <c r="X2734" t="str">
        <f>IF(('1 - Cover page'!$B$9-M2734)&lt;6,"&lt;=5 Days","&gt;5 Days")</f>
        <v>&lt;=5 Days</v>
      </c>
      <c r="Y2734" t="str">
        <f>IF(('1 - Cover page'!$B$9-M2734)=0,"0", IF(('1 - Cover page'!$B$9-M2734)= 1,"1", IF(('1 - Cover page'!$B$9-M2734)= 2,"2", IF(('1 - Cover page'!$B$9-M2734)= 3,"3", IF(('1 - Cover page'!$B$9-M2734)= 4,"4", IF(('1 - Cover page'!$B$9-M2734)= 5,"5", IF(('1 - Cover page'!$B$9-M2734)= 6,"6", IF(('1 - Cover page'!$B$9-M2734)= 7,"7", IF(('1 - Cover page'!$B$9-M2734)= 8,"8", IF(('1 - Cover page'!$B$9-M2734)= 9,"9", IF(('1 - Cover page'!$B$9-M2734)= 10,"10", IF(('1 - Cover page'!$B$9-M2734)= 11,"11", IF(('1 - Cover page'!$B$9-M2734)= 12,"12", IF(('1 - Cover page'!$B$9-M2734)= 13,"13", IF(('1 - Cover page'!$B$9-M2734)= 14,"14", IF(('1 - Cover page'!$B$9-M2734)= 15,"15",  ""))))))))))))))))</f>
        <v>0</v>
      </c>
      <c r="Z2734" t="str">
        <f>IF(('1 - Cover page'!$B$9-I2734)=0,"0", IF(('1 - Cover page'!$B$9-I2734)= 1,"1", IF(('1 - Cover page'!$B$9-I2734)= 2,"2", IF(('1 - Cover page'!$B$9-I2734)= 3,"3", IF(('1 - Cover page'!$B$9-I2734)= 4,"4", IF(('1 - Cover page'!$B$9-I2734)= 5,"5", IF(('1 - Cover page'!$B$9-I2734)= 6,"6", IF(('1 - Cover page'!$B$9-I2734)= 7,"7", IF(('1 - Cover page'!$B$9-I2734)= 8,"8", IF(('1 - Cover page'!$B$9-I2734)= 9,"9", IF(('1 - Cover page'!$B$9-I2734)= 10,"10", IF(('1 - Cover page'!$B$9-I2734)= 11,"11", IF(('1 - Cover page'!$B$9-I2734)= 12,"12", IF(('1 - Cover page'!$B$9-I2734)= 13,"13", IF(('1 - Cover page'!$B$9-I2734)= 14,"14", IF(('1 - Cover page'!$B$9-I2734)= 15,"15",  ""))))))))))))))))</f>
        <v>0</v>
      </c>
      <c r="AA2734" t="e">
        <f>VLOOKUP(E2734,'Age group'!$A$2:$B$7,2,TRUE)</f>
        <v>#N/A</v>
      </c>
    </row>
    <row r="2735" spans="1:27" ht="12.75" x14ac:dyDescent="0.2">
      <c r="A2735" s="30">
        <v>2732</v>
      </c>
      <c r="B2735" s="31"/>
      <c r="C2735" s="31"/>
      <c r="D2735" s="32"/>
      <c r="E2735" s="104"/>
      <c r="F2735" s="31"/>
      <c r="G2735" s="31"/>
      <c r="H2735" s="33"/>
      <c r="I2735" s="16"/>
      <c r="J2735" s="34"/>
      <c r="K2735" s="34"/>
      <c r="L2735" s="35"/>
      <c r="M2735" s="36"/>
      <c r="N2735" s="37"/>
      <c r="O2735" s="37"/>
      <c r="P2735" s="37"/>
      <c r="Q2735" s="38"/>
      <c r="R2735" s="38"/>
      <c r="S2735" s="37"/>
      <c r="T2735" s="39"/>
      <c r="U2735" s="39"/>
      <c r="V2735" s="40"/>
      <c r="X2735" t="str">
        <f>IF(('1 - Cover page'!$B$9-M2735)&lt;6,"&lt;=5 Days","&gt;5 Days")</f>
        <v>&lt;=5 Days</v>
      </c>
      <c r="Y2735" t="str">
        <f>IF(('1 - Cover page'!$B$9-M2735)=0,"0", IF(('1 - Cover page'!$B$9-M2735)= 1,"1", IF(('1 - Cover page'!$B$9-M2735)= 2,"2", IF(('1 - Cover page'!$B$9-M2735)= 3,"3", IF(('1 - Cover page'!$B$9-M2735)= 4,"4", IF(('1 - Cover page'!$B$9-M2735)= 5,"5", IF(('1 - Cover page'!$B$9-M2735)= 6,"6", IF(('1 - Cover page'!$B$9-M2735)= 7,"7", IF(('1 - Cover page'!$B$9-M2735)= 8,"8", IF(('1 - Cover page'!$B$9-M2735)= 9,"9", IF(('1 - Cover page'!$B$9-M2735)= 10,"10", IF(('1 - Cover page'!$B$9-M2735)= 11,"11", IF(('1 - Cover page'!$B$9-M2735)= 12,"12", IF(('1 - Cover page'!$B$9-M2735)= 13,"13", IF(('1 - Cover page'!$B$9-M2735)= 14,"14", IF(('1 - Cover page'!$B$9-M2735)= 15,"15",  ""))))))))))))))))</f>
        <v>0</v>
      </c>
      <c r="Z2735" t="str">
        <f>IF(('1 - Cover page'!$B$9-I2735)=0,"0", IF(('1 - Cover page'!$B$9-I2735)= 1,"1", IF(('1 - Cover page'!$B$9-I2735)= 2,"2", IF(('1 - Cover page'!$B$9-I2735)= 3,"3", IF(('1 - Cover page'!$B$9-I2735)= 4,"4", IF(('1 - Cover page'!$B$9-I2735)= 5,"5", IF(('1 - Cover page'!$B$9-I2735)= 6,"6", IF(('1 - Cover page'!$B$9-I2735)= 7,"7", IF(('1 - Cover page'!$B$9-I2735)= 8,"8", IF(('1 - Cover page'!$B$9-I2735)= 9,"9", IF(('1 - Cover page'!$B$9-I2735)= 10,"10", IF(('1 - Cover page'!$B$9-I2735)= 11,"11", IF(('1 - Cover page'!$B$9-I2735)= 12,"12", IF(('1 - Cover page'!$B$9-I2735)= 13,"13", IF(('1 - Cover page'!$B$9-I2735)= 14,"14", IF(('1 - Cover page'!$B$9-I2735)= 15,"15",  ""))))))))))))))))</f>
        <v>0</v>
      </c>
      <c r="AA2735" t="e">
        <f>VLOOKUP(E2735,'Age group'!$A$2:$B$7,2,TRUE)</f>
        <v>#N/A</v>
      </c>
    </row>
    <row r="2736" spans="1:27" ht="12.75" x14ac:dyDescent="0.2">
      <c r="A2736" s="30">
        <v>2733</v>
      </c>
      <c r="B2736" s="31"/>
      <c r="C2736" s="31"/>
      <c r="D2736" s="32"/>
      <c r="E2736" s="104"/>
      <c r="F2736" s="31"/>
      <c r="G2736" s="31"/>
      <c r="H2736" s="33"/>
      <c r="I2736" s="16"/>
      <c r="J2736" s="34"/>
      <c r="K2736" s="34"/>
      <c r="L2736" s="35"/>
      <c r="M2736" s="36"/>
      <c r="N2736" s="37"/>
      <c r="O2736" s="37"/>
      <c r="P2736" s="37"/>
      <c r="Q2736" s="38"/>
      <c r="R2736" s="38"/>
      <c r="S2736" s="37"/>
      <c r="T2736" s="39"/>
      <c r="U2736" s="39"/>
      <c r="V2736" s="40"/>
      <c r="X2736" t="str">
        <f>IF(('1 - Cover page'!$B$9-M2736)&lt;6,"&lt;=5 Days","&gt;5 Days")</f>
        <v>&lt;=5 Days</v>
      </c>
      <c r="Y2736" t="str">
        <f>IF(('1 - Cover page'!$B$9-M2736)=0,"0", IF(('1 - Cover page'!$B$9-M2736)= 1,"1", IF(('1 - Cover page'!$B$9-M2736)= 2,"2", IF(('1 - Cover page'!$B$9-M2736)= 3,"3", IF(('1 - Cover page'!$B$9-M2736)= 4,"4", IF(('1 - Cover page'!$B$9-M2736)= 5,"5", IF(('1 - Cover page'!$B$9-M2736)= 6,"6", IF(('1 - Cover page'!$B$9-M2736)= 7,"7", IF(('1 - Cover page'!$B$9-M2736)= 8,"8", IF(('1 - Cover page'!$B$9-M2736)= 9,"9", IF(('1 - Cover page'!$B$9-M2736)= 10,"10", IF(('1 - Cover page'!$B$9-M2736)= 11,"11", IF(('1 - Cover page'!$B$9-M2736)= 12,"12", IF(('1 - Cover page'!$B$9-M2736)= 13,"13", IF(('1 - Cover page'!$B$9-M2736)= 14,"14", IF(('1 - Cover page'!$B$9-M2736)= 15,"15",  ""))))))))))))))))</f>
        <v>0</v>
      </c>
      <c r="Z2736" t="str">
        <f>IF(('1 - Cover page'!$B$9-I2736)=0,"0", IF(('1 - Cover page'!$B$9-I2736)= 1,"1", IF(('1 - Cover page'!$B$9-I2736)= 2,"2", IF(('1 - Cover page'!$B$9-I2736)= 3,"3", IF(('1 - Cover page'!$B$9-I2736)= 4,"4", IF(('1 - Cover page'!$B$9-I2736)= 5,"5", IF(('1 - Cover page'!$B$9-I2736)= 6,"6", IF(('1 - Cover page'!$B$9-I2736)= 7,"7", IF(('1 - Cover page'!$B$9-I2736)= 8,"8", IF(('1 - Cover page'!$B$9-I2736)= 9,"9", IF(('1 - Cover page'!$B$9-I2736)= 10,"10", IF(('1 - Cover page'!$B$9-I2736)= 11,"11", IF(('1 - Cover page'!$B$9-I2736)= 12,"12", IF(('1 - Cover page'!$B$9-I2736)= 13,"13", IF(('1 - Cover page'!$B$9-I2736)= 14,"14", IF(('1 - Cover page'!$B$9-I2736)= 15,"15",  ""))))))))))))))))</f>
        <v>0</v>
      </c>
      <c r="AA2736" t="e">
        <f>VLOOKUP(E2736,'Age group'!$A$2:$B$7,2,TRUE)</f>
        <v>#N/A</v>
      </c>
    </row>
    <row r="2737" spans="1:27" ht="12.75" x14ac:dyDescent="0.2">
      <c r="A2737" s="30">
        <v>2734</v>
      </c>
      <c r="B2737" s="31"/>
      <c r="C2737" s="31"/>
      <c r="D2737" s="32"/>
      <c r="E2737" s="104"/>
      <c r="F2737" s="31"/>
      <c r="G2737" s="31"/>
      <c r="H2737" s="33"/>
      <c r="I2737" s="16"/>
      <c r="J2737" s="34"/>
      <c r="K2737" s="34"/>
      <c r="L2737" s="35"/>
      <c r="M2737" s="36"/>
      <c r="N2737" s="37"/>
      <c r="O2737" s="37"/>
      <c r="P2737" s="37"/>
      <c r="Q2737" s="38"/>
      <c r="R2737" s="38"/>
      <c r="S2737" s="37"/>
      <c r="T2737" s="39"/>
      <c r="U2737" s="39"/>
      <c r="V2737" s="40"/>
      <c r="X2737" t="str">
        <f>IF(('1 - Cover page'!$B$9-M2737)&lt;6,"&lt;=5 Days","&gt;5 Days")</f>
        <v>&lt;=5 Days</v>
      </c>
      <c r="Y2737" t="str">
        <f>IF(('1 - Cover page'!$B$9-M2737)=0,"0", IF(('1 - Cover page'!$B$9-M2737)= 1,"1", IF(('1 - Cover page'!$B$9-M2737)= 2,"2", IF(('1 - Cover page'!$B$9-M2737)= 3,"3", IF(('1 - Cover page'!$B$9-M2737)= 4,"4", IF(('1 - Cover page'!$B$9-M2737)= 5,"5", IF(('1 - Cover page'!$B$9-M2737)= 6,"6", IF(('1 - Cover page'!$B$9-M2737)= 7,"7", IF(('1 - Cover page'!$B$9-M2737)= 8,"8", IF(('1 - Cover page'!$B$9-M2737)= 9,"9", IF(('1 - Cover page'!$B$9-M2737)= 10,"10", IF(('1 - Cover page'!$B$9-M2737)= 11,"11", IF(('1 - Cover page'!$B$9-M2737)= 12,"12", IF(('1 - Cover page'!$B$9-M2737)= 13,"13", IF(('1 - Cover page'!$B$9-M2737)= 14,"14", IF(('1 - Cover page'!$B$9-M2737)= 15,"15",  ""))))))))))))))))</f>
        <v>0</v>
      </c>
      <c r="Z2737" t="str">
        <f>IF(('1 - Cover page'!$B$9-I2737)=0,"0", IF(('1 - Cover page'!$B$9-I2737)= 1,"1", IF(('1 - Cover page'!$B$9-I2737)= 2,"2", IF(('1 - Cover page'!$B$9-I2737)= 3,"3", IF(('1 - Cover page'!$B$9-I2737)= 4,"4", IF(('1 - Cover page'!$B$9-I2737)= 5,"5", IF(('1 - Cover page'!$B$9-I2737)= 6,"6", IF(('1 - Cover page'!$B$9-I2737)= 7,"7", IF(('1 - Cover page'!$B$9-I2737)= 8,"8", IF(('1 - Cover page'!$B$9-I2737)= 9,"9", IF(('1 - Cover page'!$B$9-I2737)= 10,"10", IF(('1 - Cover page'!$B$9-I2737)= 11,"11", IF(('1 - Cover page'!$B$9-I2737)= 12,"12", IF(('1 - Cover page'!$B$9-I2737)= 13,"13", IF(('1 - Cover page'!$B$9-I2737)= 14,"14", IF(('1 - Cover page'!$B$9-I2737)= 15,"15",  ""))))))))))))))))</f>
        <v>0</v>
      </c>
      <c r="AA2737" t="e">
        <f>VLOOKUP(E2737,'Age group'!$A$2:$B$7,2,TRUE)</f>
        <v>#N/A</v>
      </c>
    </row>
    <row r="2738" spans="1:27" ht="12.75" x14ac:dyDescent="0.2">
      <c r="A2738" s="30">
        <v>2735</v>
      </c>
      <c r="B2738" s="31"/>
      <c r="C2738" s="31"/>
      <c r="D2738" s="32"/>
      <c r="E2738" s="104"/>
      <c r="F2738" s="31"/>
      <c r="G2738" s="31"/>
      <c r="H2738" s="33"/>
      <c r="I2738" s="16"/>
      <c r="J2738" s="34"/>
      <c r="K2738" s="34"/>
      <c r="L2738" s="35"/>
      <c r="M2738" s="36"/>
      <c r="N2738" s="37"/>
      <c r="O2738" s="37"/>
      <c r="P2738" s="37"/>
      <c r="Q2738" s="38"/>
      <c r="R2738" s="38"/>
      <c r="S2738" s="37"/>
      <c r="T2738" s="39"/>
      <c r="U2738" s="39"/>
      <c r="V2738" s="40"/>
      <c r="X2738" t="str">
        <f>IF(('1 - Cover page'!$B$9-M2738)&lt;6,"&lt;=5 Days","&gt;5 Days")</f>
        <v>&lt;=5 Days</v>
      </c>
      <c r="Y2738" t="str">
        <f>IF(('1 - Cover page'!$B$9-M2738)=0,"0", IF(('1 - Cover page'!$B$9-M2738)= 1,"1", IF(('1 - Cover page'!$B$9-M2738)= 2,"2", IF(('1 - Cover page'!$B$9-M2738)= 3,"3", IF(('1 - Cover page'!$B$9-M2738)= 4,"4", IF(('1 - Cover page'!$B$9-M2738)= 5,"5", IF(('1 - Cover page'!$B$9-M2738)= 6,"6", IF(('1 - Cover page'!$B$9-M2738)= 7,"7", IF(('1 - Cover page'!$B$9-M2738)= 8,"8", IF(('1 - Cover page'!$B$9-M2738)= 9,"9", IF(('1 - Cover page'!$B$9-M2738)= 10,"10", IF(('1 - Cover page'!$B$9-M2738)= 11,"11", IF(('1 - Cover page'!$B$9-M2738)= 12,"12", IF(('1 - Cover page'!$B$9-M2738)= 13,"13", IF(('1 - Cover page'!$B$9-M2738)= 14,"14", IF(('1 - Cover page'!$B$9-M2738)= 15,"15",  ""))))))))))))))))</f>
        <v>0</v>
      </c>
      <c r="Z2738" t="str">
        <f>IF(('1 - Cover page'!$B$9-I2738)=0,"0", IF(('1 - Cover page'!$B$9-I2738)= 1,"1", IF(('1 - Cover page'!$B$9-I2738)= 2,"2", IF(('1 - Cover page'!$B$9-I2738)= 3,"3", IF(('1 - Cover page'!$B$9-I2738)= 4,"4", IF(('1 - Cover page'!$B$9-I2738)= 5,"5", IF(('1 - Cover page'!$B$9-I2738)= 6,"6", IF(('1 - Cover page'!$B$9-I2738)= 7,"7", IF(('1 - Cover page'!$B$9-I2738)= 8,"8", IF(('1 - Cover page'!$B$9-I2738)= 9,"9", IF(('1 - Cover page'!$B$9-I2738)= 10,"10", IF(('1 - Cover page'!$B$9-I2738)= 11,"11", IF(('1 - Cover page'!$B$9-I2738)= 12,"12", IF(('1 - Cover page'!$B$9-I2738)= 13,"13", IF(('1 - Cover page'!$B$9-I2738)= 14,"14", IF(('1 - Cover page'!$B$9-I2738)= 15,"15",  ""))))))))))))))))</f>
        <v>0</v>
      </c>
      <c r="AA2738" t="e">
        <f>VLOOKUP(E2738,'Age group'!$A$2:$B$7,2,TRUE)</f>
        <v>#N/A</v>
      </c>
    </row>
    <row r="2739" spans="1:27" ht="12.75" x14ac:dyDescent="0.2">
      <c r="A2739" s="30">
        <v>2736</v>
      </c>
      <c r="B2739" s="31"/>
      <c r="C2739" s="31"/>
      <c r="D2739" s="32"/>
      <c r="E2739" s="104"/>
      <c r="F2739" s="31"/>
      <c r="G2739" s="31"/>
      <c r="H2739" s="33"/>
      <c r="I2739" s="16"/>
      <c r="J2739" s="34"/>
      <c r="K2739" s="34"/>
      <c r="L2739" s="35"/>
      <c r="M2739" s="36"/>
      <c r="N2739" s="37"/>
      <c r="O2739" s="37"/>
      <c r="P2739" s="37"/>
      <c r="Q2739" s="38"/>
      <c r="R2739" s="38"/>
      <c r="S2739" s="37"/>
      <c r="T2739" s="39"/>
      <c r="U2739" s="39"/>
      <c r="V2739" s="40"/>
      <c r="X2739" t="str">
        <f>IF(('1 - Cover page'!$B$9-M2739)&lt;6,"&lt;=5 Days","&gt;5 Days")</f>
        <v>&lt;=5 Days</v>
      </c>
      <c r="Y2739" t="str">
        <f>IF(('1 - Cover page'!$B$9-M2739)=0,"0", IF(('1 - Cover page'!$B$9-M2739)= 1,"1", IF(('1 - Cover page'!$B$9-M2739)= 2,"2", IF(('1 - Cover page'!$B$9-M2739)= 3,"3", IF(('1 - Cover page'!$B$9-M2739)= 4,"4", IF(('1 - Cover page'!$B$9-M2739)= 5,"5", IF(('1 - Cover page'!$B$9-M2739)= 6,"6", IF(('1 - Cover page'!$B$9-M2739)= 7,"7", IF(('1 - Cover page'!$B$9-M2739)= 8,"8", IF(('1 - Cover page'!$B$9-M2739)= 9,"9", IF(('1 - Cover page'!$B$9-M2739)= 10,"10", IF(('1 - Cover page'!$B$9-M2739)= 11,"11", IF(('1 - Cover page'!$B$9-M2739)= 12,"12", IF(('1 - Cover page'!$B$9-M2739)= 13,"13", IF(('1 - Cover page'!$B$9-M2739)= 14,"14", IF(('1 - Cover page'!$B$9-M2739)= 15,"15",  ""))))))))))))))))</f>
        <v>0</v>
      </c>
      <c r="Z2739" t="str">
        <f>IF(('1 - Cover page'!$B$9-I2739)=0,"0", IF(('1 - Cover page'!$B$9-I2739)= 1,"1", IF(('1 - Cover page'!$B$9-I2739)= 2,"2", IF(('1 - Cover page'!$B$9-I2739)= 3,"3", IF(('1 - Cover page'!$B$9-I2739)= 4,"4", IF(('1 - Cover page'!$B$9-I2739)= 5,"5", IF(('1 - Cover page'!$B$9-I2739)= 6,"6", IF(('1 - Cover page'!$B$9-I2739)= 7,"7", IF(('1 - Cover page'!$B$9-I2739)= 8,"8", IF(('1 - Cover page'!$B$9-I2739)= 9,"9", IF(('1 - Cover page'!$B$9-I2739)= 10,"10", IF(('1 - Cover page'!$B$9-I2739)= 11,"11", IF(('1 - Cover page'!$B$9-I2739)= 12,"12", IF(('1 - Cover page'!$B$9-I2739)= 13,"13", IF(('1 - Cover page'!$B$9-I2739)= 14,"14", IF(('1 - Cover page'!$B$9-I2739)= 15,"15",  ""))))))))))))))))</f>
        <v>0</v>
      </c>
      <c r="AA2739" t="e">
        <f>VLOOKUP(E2739,'Age group'!$A$2:$B$7,2,TRUE)</f>
        <v>#N/A</v>
      </c>
    </row>
    <row r="2740" spans="1:27" ht="12.75" x14ac:dyDescent="0.2">
      <c r="A2740" s="30">
        <v>2737</v>
      </c>
      <c r="B2740" s="31"/>
      <c r="C2740" s="31"/>
      <c r="D2740" s="32"/>
      <c r="E2740" s="104"/>
      <c r="F2740" s="31"/>
      <c r="G2740" s="31"/>
      <c r="H2740" s="33"/>
      <c r="I2740" s="16"/>
      <c r="J2740" s="34"/>
      <c r="K2740" s="34"/>
      <c r="L2740" s="35"/>
      <c r="M2740" s="36"/>
      <c r="N2740" s="37"/>
      <c r="O2740" s="37"/>
      <c r="P2740" s="37"/>
      <c r="Q2740" s="38"/>
      <c r="R2740" s="38"/>
      <c r="S2740" s="37"/>
      <c r="T2740" s="39"/>
      <c r="U2740" s="39"/>
      <c r="V2740" s="40"/>
      <c r="X2740" t="str">
        <f>IF(('1 - Cover page'!$B$9-M2740)&lt;6,"&lt;=5 Days","&gt;5 Days")</f>
        <v>&lt;=5 Days</v>
      </c>
      <c r="Y2740" t="str">
        <f>IF(('1 - Cover page'!$B$9-M2740)=0,"0", IF(('1 - Cover page'!$B$9-M2740)= 1,"1", IF(('1 - Cover page'!$B$9-M2740)= 2,"2", IF(('1 - Cover page'!$B$9-M2740)= 3,"3", IF(('1 - Cover page'!$B$9-M2740)= 4,"4", IF(('1 - Cover page'!$B$9-M2740)= 5,"5", IF(('1 - Cover page'!$B$9-M2740)= 6,"6", IF(('1 - Cover page'!$B$9-M2740)= 7,"7", IF(('1 - Cover page'!$B$9-M2740)= 8,"8", IF(('1 - Cover page'!$B$9-M2740)= 9,"9", IF(('1 - Cover page'!$B$9-M2740)= 10,"10", IF(('1 - Cover page'!$B$9-M2740)= 11,"11", IF(('1 - Cover page'!$B$9-M2740)= 12,"12", IF(('1 - Cover page'!$B$9-M2740)= 13,"13", IF(('1 - Cover page'!$B$9-M2740)= 14,"14", IF(('1 - Cover page'!$B$9-M2740)= 15,"15",  ""))))))))))))))))</f>
        <v>0</v>
      </c>
      <c r="Z2740" t="str">
        <f>IF(('1 - Cover page'!$B$9-I2740)=0,"0", IF(('1 - Cover page'!$B$9-I2740)= 1,"1", IF(('1 - Cover page'!$B$9-I2740)= 2,"2", IF(('1 - Cover page'!$B$9-I2740)= 3,"3", IF(('1 - Cover page'!$B$9-I2740)= 4,"4", IF(('1 - Cover page'!$B$9-I2740)= 5,"5", IF(('1 - Cover page'!$B$9-I2740)= 6,"6", IF(('1 - Cover page'!$B$9-I2740)= 7,"7", IF(('1 - Cover page'!$B$9-I2740)= 8,"8", IF(('1 - Cover page'!$B$9-I2740)= 9,"9", IF(('1 - Cover page'!$B$9-I2740)= 10,"10", IF(('1 - Cover page'!$B$9-I2740)= 11,"11", IF(('1 - Cover page'!$B$9-I2740)= 12,"12", IF(('1 - Cover page'!$B$9-I2740)= 13,"13", IF(('1 - Cover page'!$B$9-I2740)= 14,"14", IF(('1 - Cover page'!$B$9-I2740)= 15,"15",  ""))))))))))))))))</f>
        <v>0</v>
      </c>
      <c r="AA2740" t="e">
        <f>VLOOKUP(E2740,'Age group'!$A$2:$B$7,2,TRUE)</f>
        <v>#N/A</v>
      </c>
    </row>
    <row r="2741" spans="1:27" ht="12.75" x14ac:dyDescent="0.2">
      <c r="A2741" s="30">
        <v>2738</v>
      </c>
      <c r="B2741" s="31"/>
      <c r="C2741" s="31"/>
      <c r="D2741" s="32"/>
      <c r="E2741" s="104"/>
      <c r="F2741" s="31"/>
      <c r="G2741" s="31"/>
      <c r="H2741" s="33"/>
      <c r="I2741" s="16"/>
      <c r="J2741" s="34"/>
      <c r="K2741" s="34"/>
      <c r="L2741" s="35"/>
      <c r="M2741" s="36"/>
      <c r="N2741" s="37"/>
      <c r="O2741" s="37"/>
      <c r="P2741" s="37"/>
      <c r="Q2741" s="38"/>
      <c r="R2741" s="38"/>
      <c r="S2741" s="37"/>
      <c r="T2741" s="39"/>
      <c r="U2741" s="39"/>
      <c r="V2741" s="40"/>
      <c r="X2741" t="str">
        <f>IF(('1 - Cover page'!$B$9-M2741)&lt;6,"&lt;=5 Days","&gt;5 Days")</f>
        <v>&lt;=5 Days</v>
      </c>
      <c r="Y2741" t="str">
        <f>IF(('1 - Cover page'!$B$9-M2741)=0,"0", IF(('1 - Cover page'!$B$9-M2741)= 1,"1", IF(('1 - Cover page'!$B$9-M2741)= 2,"2", IF(('1 - Cover page'!$B$9-M2741)= 3,"3", IF(('1 - Cover page'!$B$9-M2741)= 4,"4", IF(('1 - Cover page'!$B$9-M2741)= 5,"5", IF(('1 - Cover page'!$B$9-M2741)= 6,"6", IF(('1 - Cover page'!$B$9-M2741)= 7,"7", IF(('1 - Cover page'!$B$9-M2741)= 8,"8", IF(('1 - Cover page'!$B$9-M2741)= 9,"9", IF(('1 - Cover page'!$B$9-M2741)= 10,"10", IF(('1 - Cover page'!$B$9-M2741)= 11,"11", IF(('1 - Cover page'!$B$9-M2741)= 12,"12", IF(('1 - Cover page'!$B$9-M2741)= 13,"13", IF(('1 - Cover page'!$B$9-M2741)= 14,"14", IF(('1 - Cover page'!$B$9-M2741)= 15,"15",  ""))))))))))))))))</f>
        <v>0</v>
      </c>
      <c r="Z2741" t="str">
        <f>IF(('1 - Cover page'!$B$9-I2741)=0,"0", IF(('1 - Cover page'!$B$9-I2741)= 1,"1", IF(('1 - Cover page'!$B$9-I2741)= 2,"2", IF(('1 - Cover page'!$B$9-I2741)= 3,"3", IF(('1 - Cover page'!$B$9-I2741)= 4,"4", IF(('1 - Cover page'!$B$9-I2741)= 5,"5", IF(('1 - Cover page'!$B$9-I2741)= 6,"6", IF(('1 - Cover page'!$B$9-I2741)= 7,"7", IF(('1 - Cover page'!$B$9-I2741)= 8,"8", IF(('1 - Cover page'!$B$9-I2741)= 9,"9", IF(('1 - Cover page'!$B$9-I2741)= 10,"10", IF(('1 - Cover page'!$B$9-I2741)= 11,"11", IF(('1 - Cover page'!$B$9-I2741)= 12,"12", IF(('1 - Cover page'!$B$9-I2741)= 13,"13", IF(('1 - Cover page'!$B$9-I2741)= 14,"14", IF(('1 - Cover page'!$B$9-I2741)= 15,"15",  ""))))))))))))))))</f>
        <v>0</v>
      </c>
      <c r="AA2741" t="e">
        <f>VLOOKUP(E2741,'Age group'!$A$2:$B$7,2,TRUE)</f>
        <v>#N/A</v>
      </c>
    </row>
    <row r="2742" spans="1:27" ht="12.75" x14ac:dyDescent="0.2">
      <c r="A2742" s="30">
        <v>2739</v>
      </c>
      <c r="B2742" s="31"/>
      <c r="C2742" s="31"/>
      <c r="D2742" s="32"/>
      <c r="E2742" s="104"/>
      <c r="F2742" s="31"/>
      <c r="G2742" s="31"/>
      <c r="H2742" s="33"/>
      <c r="I2742" s="16"/>
      <c r="J2742" s="34"/>
      <c r="K2742" s="34"/>
      <c r="L2742" s="35"/>
      <c r="M2742" s="36"/>
      <c r="N2742" s="37"/>
      <c r="O2742" s="37"/>
      <c r="P2742" s="37"/>
      <c r="Q2742" s="38"/>
      <c r="R2742" s="38"/>
      <c r="S2742" s="37"/>
      <c r="T2742" s="39"/>
      <c r="U2742" s="39"/>
      <c r="V2742" s="40"/>
      <c r="X2742" t="str">
        <f>IF(('1 - Cover page'!$B$9-M2742)&lt;6,"&lt;=5 Days","&gt;5 Days")</f>
        <v>&lt;=5 Days</v>
      </c>
      <c r="Y2742" t="str">
        <f>IF(('1 - Cover page'!$B$9-M2742)=0,"0", IF(('1 - Cover page'!$B$9-M2742)= 1,"1", IF(('1 - Cover page'!$B$9-M2742)= 2,"2", IF(('1 - Cover page'!$B$9-M2742)= 3,"3", IF(('1 - Cover page'!$B$9-M2742)= 4,"4", IF(('1 - Cover page'!$B$9-M2742)= 5,"5", IF(('1 - Cover page'!$B$9-M2742)= 6,"6", IF(('1 - Cover page'!$B$9-M2742)= 7,"7", IF(('1 - Cover page'!$B$9-M2742)= 8,"8", IF(('1 - Cover page'!$B$9-M2742)= 9,"9", IF(('1 - Cover page'!$B$9-M2742)= 10,"10", IF(('1 - Cover page'!$B$9-M2742)= 11,"11", IF(('1 - Cover page'!$B$9-M2742)= 12,"12", IF(('1 - Cover page'!$B$9-M2742)= 13,"13", IF(('1 - Cover page'!$B$9-M2742)= 14,"14", IF(('1 - Cover page'!$B$9-M2742)= 15,"15",  ""))))))))))))))))</f>
        <v>0</v>
      </c>
      <c r="Z2742" t="str">
        <f>IF(('1 - Cover page'!$B$9-I2742)=0,"0", IF(('1 - Cover page'!$B$9-I2742)= 1,"1", IF(('1 - Cover page'!$B$9-I2742)= 2,"2", IF(('1 - Cover page'!$B$9-I2742)= 3,"3", IF(('1 - Cover page'!$B$9-I2742)= 4,"4", IF(('1 - Cover page'!$B$9-I2742)= 5,"5", IF(('1 - Cover page'!$B$9-I2742)= 6,"6", IF(('1 - Cover page'!$B$9-I2742)= 7,"7", IF(('1 - Cover page'!$B$9-I2742)= 8,"8", IF(('1 - Cover page'!$B$9-I2742)= 9,"9", IF(('1 - Cover page'!$B$9-I2742)= 10,"10", IF(('1 - Cover page'!$B$9-I2742)= 11,"11", IF(('1 - Cover page'!$B$9-I2742)= 12,"12", IF(('1 - Cover page'!$B$9-I2742)= 13,"13", IF(('1 - Cover page'!$B$9-I2742)= 14,"14", IF(('1 - Cover page'!$B$9-I2742)= 15,"15",  ""))))))))))))))))</f>
        <v>0</v>
      </c>
      <c r="AA2742" t="e">
        <f>VLOOKUP(E2742,'Age group'!$A$2:$B$7,2,TRUE)</f>
        <v>#N/A</v>
      </c>
    </row>
    <row r="2743" spans="1:27" ht="12.75" x14ac:dyDescent="0.2">
      <c r="A2743" s="30">
        <v>2740</v>
      </c>
      <c r="B2743" s="31"/>
      <c r="C2743" s="31"/>
      <c r="D2743" s="32"/>
      <c r="E2743" s="104"/>
      <c r="F2743" s="31"/>
      <c r="G2743" s="31"/>
      <c r="H2743" s="33"/>
      <c r="I2743" s="16"/>
      <c r="J2743" s="34"/>
      <c r="K2743" s="34"/>
      <c r="L2743" s="35"/>
      <c r="M2743" s="36"/>
      <c r="N2743" s="37"/>
      <c r="O2743" s="37"/>
      <c r="P2743" s="37"/>
      <c r="Q2743" s="38"/>
      <c r="R2743" s="38"/>
      <c r="S2743" s="37"/>
      <c r="T2743" s="39"/>
      <c r="U2743" s="39"/>
      <c r="V2743" s="40"/>
      <c r="X2743" t="str">
        <f>IF(('1 - Cover page'!$B$9-M2743)&lt;6,"&lt;=5 Days","&gt;5 Days")</f>
        <v>&lt;=5 Days</v>
      </c>
      <c r="Y2743" t="str">
        <f>IF(('1 - Cover page'!$B$9-M2743)=0,"0", IF(('1 - Cover page'!$B$9-M2743)= 1,"1", IF(('1 - Cover page'!$B$9-M2743)= 2,"2", IF(('1 - Cover page'!$B$9-M2743)= 3,"3", IF(('1 - Cover page'!$B$9-M2743)= 4,"4", IF(('1 - Cover page'!$B$9-M2743)= 5,"5", IF(('1 - Cover page'!$B$9-M2743)= 6,"6", IF(('1 - Cover page'!$B$9-M2743)= 7,"7", IF(('1 - Cover page'!$B$9-M2743)= 8,"8", IF(('1 - Cover page'!$B$9-M2743)= 9,"9", IF(('1 - Cover page'!$B$9-M2743)= 10,"10", IF(('1 - Cover page'!$B$9-M2743)= 11,"11", IF(('1 - Cover page'!$B$9-M2743)= 12,"12", IF(('1 - Cover page'!$B$9-M2743)= 13,"13", IF(('1 - Cover page'!$B$9-M2743)= 14,"14", IF(('1 - Cover page'!$B$9-M2743)= 15,"15",  ""))))))))))))))))</f>
        <v>0</v>
      </c>
      <c r="Z2743" t="str">
        <f>IF(('1 - Cover page'!$B$9-I2743)=0,"0", IF(('1 - Cover page'!$B$9-I2743)= 1,"1", IF(('1 - Cover page'!$B$9-I2743)= 2,"2", IF(('1 - Cover page'!$B$9-I2743)= 3,"3", IF(('1 - Cover page'!$B$9-I2743)= 4,"4", IF(('1 - Cover page'!$B$9-I2743)= 5,"5", IF(('1 - Cover page'!$B$9-I2743)= 6,"6", IF(('1 - Cover page'!$B$9-I2743)= 7,"7", IF(('1 - Cover page'!$B$9-I2743)= 8,"8", IF(('1 - Cover page'!$B$9-I2743)= 9,"9", IF(('1 - Cover page'!$B$9-I2743)= 10,"10", IF(('1 - Cover page'!$B$9-I2743)= 11,"11", IF(('1 - Cover page'!$B$9-I2743)= 12,"12", IF(('1 - Cover page'!$B$9-I2743)= 13,"13", IF(('1 - Cover page'!$B$9-I2743)= 14,"14", IF(('1 - Cover page'!$B$9-I2743)= 15,"15",  ""))))))))))))))))</f>
        <v>0</v>
      </c>
      <c r="AA2743" t="e">
        <f>VLOOKUP(E2743,'Age group'!$A$2:$B$7,2,TRUE)</f>
        <v>#N/A</v>
      </c>
    </row>
    <row r="2744" spans="1:27" ht="12.75" x14ac:dyDescent="0.2">
      <c r="A2744" s="30">
        <v>2741</v>
      </c>
      <c r="B2744" s="31"/>
      <c r="C2744" s="31"/>
      <c r="D2744" s="32"/>
      <c r="E2744" s="104"/>
      <c r="F2744" s="31"/>
      <c r="G2744" s="31"/>
      <c r="H2744" s="33"/>
      <c r="I2744" s="16"/>
      <c r="J2744" s="34"/>
      <c r="K2744" s="34"/>
      <c r="L2744" s="35"/>
      <c r="M2744" s="36"/>
      <c r="N2744" s="37"/>
      <c r="O2744" s="37"/>
      <c r="P2744" s="37"/>
      <c r="Q2744" s="38"/>
      <c r="R2744" s="38"/>
      <c r="S2744" s="37"/>
      <c r="T2744" s="39"/>
      <c r="U2744" s="39"/>
      <c r="V2744" s="40"/>
      <c r="X2744" t="str">
        <f>IF(('1 - Cover page'!$B$9-M2744)&lt;6,"&lt;=5 Days","&gt;5 Days")</f>
        <v>&lt;=5 Days</v>
      </c>
      <c r="Y2744" t="str">
        <f>IF(('1 - Cover page'!$B$9-M2744)=0,"0", IF(('1 - Cover page'!$B$9-M2744)= 1,"1", IF(('1 - Cover page'!$B$9-M2744)= 2,"2", IF(('1 - Cover page'!$B$9-M2744)= 3,"3", IF(('1 - Cover page'!$B$9-M2744)= 4,"4", IF(('1 - Cover page'!$B$9-M2744)= 5,"5", IF(('1 - Cover page'!$B$9-M2744)= 6,"6", IF(('1 - Cover page'!$B$9-M2744)= 7,"7", IF(('1 - Cover page'!$B$9-M2744)= 8,"8", IF(('1 - Cover page'!$B$9-M2744)= 9,"9", IF(('1 - Cover page'!$B$9-M2744)= 10,"10", IF(('1 - Cover page'!$B$9-M2744)= 11,"11", IF(('1 - Cover page'!$B$9-M2744)= 12,"12", IF(('1 - Cover page'!$B$9-M2744)= 13,"13", IF(('1 - Cover page'!$B$9-M2744)= 14,"14", IF(('1 - Cover page'!$B$9-M2744)= 15,"15",  ""))))))))))))))))</f>
        <v>0</v>
      </c>
      <c r="Z2744" t="str">
        <f>IF(('1 - Cover page'!$B$9-I2744)=0,"0", IF(('1 - Cover page'!$B$9-I2744)= 1,"1", IF(('1 - Cover page'!$B$9-I2744)= 2,"2", IF(('1 - Cover page'!$B$9-I2744)= 3,"3", IF(('1 - Cover page'!$B$9-I2744)= 4,"4", IF(('1 - Cover page'!$B$9-I2744)= 5,"5", IF(('1 - Cover page'!$B$9-I2744)= 6,"6", IF(('1 - Cover page'!$B$9-I2744)= 7,"7", IF(('1 - Cover page'!$B$9-I2744)= 8,"8", IF(('1 - Cover page'!$B$9-I2744)= 9,"9", IF(('1 - Cover page'!$B$9-I2744)= 10,"10", IF(('1 - Cover page'!$B$9-I2744)= 11,"11", IF(('1 - Cover page'!$B$9-I2744)= 12,"12", IF(('1 - Cover page'!$B$9-I2744)= 13,"13", IF(('1 - Cover page'!$B$9-I2744)= 14,"14", IF(('1 - Cover page'!$B$9-I2744)= 15,"15",  ""))))))))))))))))</f>
        <v>0</v>
      </c>
      <c r="AA2744" t="e">
        <f>VLOOKUP(E2744,'Age group'!$A$2:$B$7,2,TRUE)</f>
        <v>#N/A</v>
      </c>
    </row>
    <row r="2745" spans="1:27" ht="12.75" x14ac:dyDescent="0.2">
      <c r="A2745" s="30">
        <v>2742</v>
      </c>
      <c r="B2745" s="31"/>
      <c r="C2745" s="31"/>
      <c r="D2745" s="32"/>
      <c r="E2745" s="104"/>
      <c r="F2745" s="31"/>
      <c r="G2745" s="31"/>
      <c r="H2745" s="33"/>
      <c r="I2745" s="16"/>
      <c r="J2745" s="34"/>
      <c r="K2745" s="34"/>
      <c r="L2745" s="35"/>
      <c r="M2745" s="36"/>
      <c r="N2745" s="37"/>
      <c r="O2745" s="37"/>
      <c r="P2745" s="37"/>
      <c r="Q2745" s="38"/>
      <c r="R2745" s="38"/>
      <c r="S2745" s="37"/>
      <c r="T2745" s="39"/>
      <c r="U2745" s="39"/>
      <c r="V2745" s="40"/>
      <c r="X2745" t="str">
        <f>IF(('1 - Cover page'!$B$9-M2745)&lt;6,"&lt;=5 Days","&gt;5 Days")</f>
        <v>&lt;=5 Days</v>
      </c>
      <c r="Y2745" t="str">
        <f>IF(('1 - Cover page'!$B$9-M2745)=0,"0", IF(('1 - Cover page'!$B$9-M2745)= 1,"1", IF(('1 - Cover page'!$B$9-M2745)= 2,"2", IF(('1 - Cover page'!$B$9-M2745)= 3,"3", IF(('1 - Cover page'!$B$9-M2745)= 4,"4", IF(('1 - Cover page'!$B$9-M2745)= 5,"5", IF(('1 - Cover page'!$B$9-M2745)= 6,"6", IF(('1 - Cover page'!$B$9-M2745)= 7,"7", IF(('1 - Cover page'!$B$9-M2745)= 8,"8", IF(('1 - Cover page'!$B$9-M2745)= 9,"9", IF(('1 - Cover page'!$B$9-M2745)= 10,"10", IF(('1 - Cover page'!$B$9-M2745)= 11,"11", IF(('1 - Cover page'!$B$9-M2745)= 12,"12", IF(('1 - Cover page'!$B$9-M2745)= 13,"13", IF(('1 - Cover page'!$B$9-M2745)= 14,"14", IF(('1 - Cover page'!$B$9-M2745)= 15,"15",  ""))))))))))))))))</f>
        <v>0</v>
      </c>
      <c r="Z2745" t="str">
        <f>IF(('1 - Cover page'!$B$9-I2745)=0,"0", IF(('1 - Cover page'!$B$9-I2745)= 1,"1", IF(('1 - Cover page'!$B$9-I2745)= 2,"2", IF(('1 - Cover page'!$B$9-I2745)= 3,"3", IF(('1 - Cover page'!$B$9-I2745)= 4,"4", IF(('1 - Cover page'!$B$9-I2745)= 5,"5", IF(('1 - Cover page'!$B$9-I2745)= 6,"6", IF(('1 - Cover page'!$B$9-I2745)= 7,"7", IF(('1 - Cover page'!$B$9-I2745)= 8,"8", IF(('1 - Cover page'!$B$9-I2745)= 9,"9", IF(('1 - Cover page'!$B$9-I2745)= 10,"10", IF(('1 - Cover page'!$B$9-I2745)= 11,"11", IF(('1 - Cover page'!$B$9-I2745)= 12,"12", IF(('1 - Cover page'!$B$9-I2745)= 13,"13", IF(('1 - Cover page'!$B$9-I2745)= 14,"14", IF(('1 - Cover page'!$B$9-I2745)= 15,"15",  ""))))))))))))))))</f>
        <v>0</v>
      </c>
      <c r="AA2745" t="e">
        <f>VLOOKUP(E2745,'Age group'!$A$2:$B$7,2,TRUE)</f>
        <v>#N/A</v>
      </c>
    </row>
    <row r="2746" spans="1:27" ht="12.75" x14ac:dyDescent="0.2">
      <c r="A2746" s="30">
        <v>2743</v>
      </c>
      <c r="B2746" s="31"/>
      <c r="C2746" s="31"/>
      <c r="D2746" s="32"/>
      <c r="E2746" s="104"/>
      <c r="F2746" s="31"/>
      <c r="G2746" s="31"/>
      <c r="H2746" s="33"/>
      <c r="I2746" s="16"/>
      <c r="J2746" s="34"/>
      <c r="K2746" s="34"/>
      <c r="L2746" s="35"/>
      <c r="M2746" s="36"/>
      <c r="N2746" s="37"/>
      <c r="O2746" s="37"/>
      <c r="P2746" s="37"/>
      <c r="Q2746" s="38"/>
      <c r="R2746" s="38"/>
      <c r="S2746" s="37"/>
      <c r="T2746" s="39"/>
      <c r="U2746" s="39"/>
      <c r="V2746" s="40"/>
      <c r="X2746" t="str">
        <f>IF(('1 - Cover page'!$B$9-M2746)&lt;6,"&lt;=5 Days","&gt;5 Days")</f>
        <v>&lt;=5 Days</v>
      </c>
      <c r="Y2746" t="str">
        <f>IF(('1 - Cover page'!$B$9-M2746)=0,"0", IF(('1 - Cover page'!$B$9-M2746)= 1,"1", IF(('1 - Cover page'!$B$9-M2746)= 2,"2", IF(('1 - Cover page'!$B$9-M2746)= 3,"3", IF(('1 - Cover page'!$B$9-M2746)= 4,"4", IF(('1 - Cover page'!$B$9-M2746)= 5,"5", IF(('1 - Cover page'!$B$9-M2746)= 6,"6", IF(('1 - Cover page'!$B$9-M2746)= 7,"7", IF(('1 - Cover page'!$B$9-M2746)= 8,"8", IF(('1 - Cover page'!$B$9-M2746)= 9,"9", IF(('1 - Cover page'!$B$9-M2746)= 10,"10", IF(('1 - Cover page'!$B$9-M2746)= 11,"11", IF(('1 - Cover page'!$B$9-M2746)= 12,"12", IF(('1 - Cover page'!$B$9-M2746)= 13,"13", IF(('1 - Cover page'!$B$9-M2746)= 14,"14", IF(('1 - Cover page'!$B$9-M2746)= 15,"15",  ""))))))))))))))))</f>
        <v>0</v>
      </c>
      <c r="Z2746" t="str">
        <f>IF(('1 - Cover page'!$B$9-I2746)=0,"0", IF(('1 - Cover page'!$B$9-I2746)= 1,"1", IF(('1 - Cover page'!$B$9-I2746)= 2,"2", IF(('1 - Cover page'!$B$9-I2746)= 3,"3", IF(('1 - Cover page'!$B$9-I2746)= 4,"4", IF(('1 - Cover page'!$B$9-I2746)= 5,"5", IF(('1 - Cover page'!$B$9-I2746)= 6,"6", IF(('1 - Cover page'!$B$9-I2746)= 7,"7", IF(('1 - Cover page'!$B$9-I2746)= 8,"8", IF(('1 - Cover page'!$B$9-I2746)= 9,"9", IF(('1 - Cover page'!$B$9-I2746)= 10,"10", IF(('1 - Cover page'!$B$9-I2746)= 11,"11", IF(('1 - Cover page'!$B$9-I2746)= 12,"12", IF(('1 - Cover page'!$B$9-I2746)= 13,"13", IF(('1 - Cover page'!$B$9-I2746)= 14,"14", IF(('1 - Cover page'!$B$9-I2746)= 15,"15",  ""))))))))))))))))</f>
        <v>0</v>
      </c>
      <c r="AA2746" t="e">
        <f>VLOOKUP(E2746,'Age group'!$A$2:$B$7,2,TRUE)</f>
        <v>#N/A</v>
      </c>
    </row>
    <row r="2747" spans="1:27" ht="12.75" x14ac:dyDescent="0.2">
      <c r="A2747" s="30">
        <v>2744</v>
      </c>
      <c r="B2747" s="31"/>
      <c r="C2747" s="31"/>
      <c r="D2747" s="32"/>
      <c r="E2747" s="104"/>
      <c r="F2747" s="31"/>
      <c r="G2747" s="31"/>
      <c r="H2747" s="33"/>
      <c r="I2747" s="16"/>
      <c r="J2747" s="34"/>
      <c r="K2747" s="34"/>
      <c r="L2747" s="35"/>
      <c r="M2747" s="36"/>
      <c r="N2747" s="37"/>
      <c r="O2747" s="37"/>
      <c r="P2747" s="37"/>
      <c r="Q2747" s="38"/>
      <c r="R2747" s="38"/>
      <c r="S2747" s="37"/>
      <c r="T2747" s="39"/>
      <c r="U2747" s="39"/>
      <c r="V2747" s="40"/>
      <c r="X2747" t="str">
        <f>IF(('1 - Cover page'!$B$9-M2747)&lt;6,"&lt;=5 Days","&gt;5 Days")</f>
        <v>&lt;=5 Days</v>
      </c>
      <c r="Y2747" t="str">
        <f>IF(('1 - Cover page'!$B$9-M2747)=0,"0", IF(('1 - Cover page'!$B$9-M2747)= 1,"1", IF(('1 - Cover page'!$B$9-M2747)= 2,"2", IF(('1 - Cover page'!$B$9-M2747)= 3,"3", IF(('1 - Cover page'!$B$9-M2747)= 4,"4", IF(('1 - Cover page'!$B$9-M2747)= 5,"5", IF(('1 - Cover page'!$B$9-M2747)= 6,"6", IF(('1 - Cover page'!$B$9-M2747)= 7,"7", IF(('1 - Cover page'!$B$9-M2747)= 8,"8", IF(('1 - Cover page'!$B$9-M2747)= 9,"9", IF(('1 - Cover page'!$B$9-M2747)= 10,"10", IF(('1 - Cover page'!$B$9-M2747)= 11,"11", IF(('1 - Cover page'!$B$9-M2747)= 12,"12", IF(('1 - Cover page'!$B$9-M2747)= 13,"13", IF(('1 - Cover page'!$B$9-M2747)= 14,"14", IF(('1 - Cover page'!$B$9-M2747)= 15,"15",  ""))))))))))))))))</f>
        <v>0</v>
      </c>
      <c r="Z2747" t="str">
        <f>IF(('1 - Cover page'!$B$9-I2747)=0,"0", IF(('1 - Cover page'!$B$9-I2747)= 1,"1", IF(('1 - Cover page'!$B$9-I2747)= 2,"2", IF(('1 - Cover page'!$B$9-I2747)= 3,"3", IF(('1 - Cover page'!$B$9-I2747)= 4,"4", IF(('1 - Cover page'!$B$9-I2747)= 5,"5", IF(('1 - Cover page'!$B$9-I2747)= 6,"6", IF(('1 - Cover page'!$B$9-I2747)= 7,"7", IF(('1 - Cover page'!$B$9-I2747)= 8,"8", IF(('1 - Cover page'!$B$9-I2747)= 9,"9", IF(('1 - Cover page'!$B$9-I2747)= 10,"10", IF(('1 - Cover page'!$B$9-I2747)= 11,"11", IF(('1 - Cover page'!$B$9-I2747)= 12,"12", IF(('1 - Cover page'!$B$9-I2747)= 13,"13", IF(('1 - Cover page'!$B$9-I2747)= 14,"14", IF(('1 - Cover page'!$B$9-I2747)= 15,"15",  ""))))))))))))))))</f>
        <v>0</v>
      </c>
      <c r="AA2747" t="e">
        <f>VLOOKUP(E2747,'Age group'!$A$2:$B$7,2,TRUE)</f>
        <v>#N/A</v>
      </c>
    </row>
    <row r="2748" spans="1:27" ht="12.75" x14ac:dyDescent="0.2">
      <c r="A2748" s="30">
        <v>2745</v>
      </c>
      <c r="B2748" s="31"/>
      <c r="C2748" s="31"/>
      <c r="D2748" s="32"/>
      <c r="E2748" s="104"/>
      <c r="F2748" s="31"/>
      <c r="G2748" s="31"/>
      <c r="H2748" s="33"/>
      <c r="I2748" s="16"/>
      <c r="J2748" s="34"/>
      <c r="K2748" s="34"/>
      <c r="L2748" s="35"/>
      <c r="M2748" s="36"/>
      <c r="N2748" s="37"/>
      <c r="O2748" s="37"/>
      <c r="P2748" s="37"/>
      <c r="Q2748" s="38"/>
      <c r="R2748" s="38"/>
      <c r="S2748" s="37"/>
      <c r="T2748" s="39"/>
      <c r="U2748" s="39"/>
      <c r="V2748" s="40"/>
      <c r="X2748" t="str">
        <f>IF(('1 - Cover page'!$B$9-M2748)&lt;6,"&lt;=5 Days","&gt;5 Days")</f>
        <v>&lt;=5 Days</v>
      </c>
      <c r="Y2748" t="str">
        <f>IF(('1 - Cover page'!$B$9-M2748)=0,"0", IF(('1 - Cover page'!$B$9-M2748)= 1,"1", IF(('1 - Cover page'!$B$9-M2748)= 2,"2", IF(('1 - Cover page'!$B$9-M2748)= 3,"3", IF(('1 - Cover page'!$B$9-M2748)= 4,"4", IF(('1 - Cover page'!$B$9-M2748)= 5,"5", IF(('1 - Cover page'!$B$9-M2748)= 6,"6", IF(('1 - Cover page'!$B$9-M2748)= 7,"7", IF(('1 - Cover page'!$B$9-M2748)= 8,"8", IF(('1 - Cover page'!$B$9-M2748)= 9,"9", IF(('1 - Cover page'!$B$9-M2748)= 10,"10", IF(('1 - Cover page'!$B$9-M2748)= 11,"11", IF(('1 - Cover page'!$B$9-M2748)= 12,"12", IF(('1 - Cover page'!$B$9-M2748)= 13,"13", IF(('1 - Cover page'!$B$9-M2748)= 14,"14", IF(('1 - Cover page'!$B$9-M2748)= 15,"15",  ""))))))))))))))))</f>
        <v>0</v>
      </c>
      <c r="Z2748" t="str">
        <f>IF(('1 - Cover page'!$B$9-I2748)=0,"0", IF(('1 - Cover page'!$B$9-I2748)= 1,"1", IF(('1 - Cover page'!$B$9-I2748)= 2,"2", IF(('1 - Cover page'!$B$9-I2748)= 3,"3", IF(('1 - Cover page'!$B$9-I2748)= 4,"4", IF(('1 - Cover page'!$B$9-I2748)= 5,"5", IF(('1 - Cover page'!$B$9-I2748)= 6,"6", IF(('1 - Cover page'!$B$9-I2748)= 7,"7", IF(('1 - Cover page'!$B$9-I2748)= 8,"8", IF(('1 - Cover page'!$B$9-I2748)= 9,"9", IF(('1 - Cover page'!$B$9-I2748)= 10,"10", IF(('1 - Cover page'!$B$9-I2748)= 11,"11", IF(('1 - Cover page'!$B$9-I2748)= 12,"12", IF(('1 - Cover page'!$B$9-I2748)= 13,"13", IF(('1 - Cover page'!$B$9-I2748)= 14,"14", IF(('1 - Cover page'!$B$9-I2748)= 15,"15",  ""))))))))))))))))</f>
        <v>0</v>
      </c>
      <c r="AA2748" t="e">
        <f>VLOOKUP(E2748,'Age group'!$A$2:$B$7,2,TRUE)</f>
        <v>#N/A</v>
      </c>
    </row>
    <row r="2749" spans="1:27" ht="12.75" x14ac:dyDescent="0.2">
      <c r="A2749" s="30">
        <v>2746</v>
      </c>
      <c r="B2749" s="31"/>
      <c r="C2749" s="31"/>
      <c r="D2749" s="32"/>
      <c r="E2749" s="104"/>
      <c r="F2749" s="31"/>
      <c r="G2749" s="31"/>
      <c r="H2749" s="33"/>
      <c r="I2749" s="16"/>
      <c r="J2749" s="34"/>
      <c r="K2749" s="34"/>
      <c r="L2749" s="35"/>
      <c r="M2749" s="36"/>
      <c r="N2749" s="37"/>
      <c r="O2749" s="37"/>
      <c r="P2749" s="37"/>
      <c r="Q2749" s="38"/>
      <c r="R2749" s="38"/>
      <c r="S2749" s="37"/>
      <c r="T2749" s="39"/>
      <c r="U2749" s="39"/>
      <c r="V2749" s="40"/>
      <c r="X2749" t="str">
        <f>IF(('1 - Cover page'!$B$9-M2749)&lt;6,"&lt;=5 Days","&gt;5 Days")</f>
        <v>&lt;=5 Days</v>
      </c>
      <c r="Y2749" t="str">
        <f>IF(('1 - Cover page'!$B$9-M2749)=0,"0", IF(('1 - Cover page'!$B$9-M2749)= 1,"1", IF(('1 - Cover page'!$B$9-M2749)= 2,"2", IF(('1 - Cover page'!$B$9-M2749)= 3,"3", IF(('1 - Cover page'!$B$9-M2749)= 4,"4", IF(('1 - Cover page'!$B$9-M2749)= 5,"5", IF(('1 - Cover page'!$B$9-M2749)= 6,"6", IF(('1 - Cover page'!$B$9-M2749)= 7,"7", IF(('1 - Cover page'!$B$9-M2749)= 8,"8", IF(('1 - Cover page'!$B$9-M2749)= 9,"9", IF(('1 - Cover page'!$B$9-M2749)= 10,"10", IF(('1 - Cover page'!$B$9-M2749)= 11,"11", IF(('1 - Cover page'!$B$9-M2749)= 12,"12", IF(('1 - Cover page'!$B$9-M2749)= 13,"13", IF(('1 - Cover page'!$B$9-M2749)= 14,"14", IF(('1 - Cover page'!$B$9-M2749)= 15,"15",  ""))))))))))))))))</f>
        <v>0</v>
      </c>
      <c r="Z2749" t="str">
        <f>IF(('1 - Cover page'!$B$9-I2749)=0,"0", IF(('1 - Cover page'!$B$9-I2749)= 1,"1", IF(('1 - Cover page'!$B$9-I2749)= 2,"2", IF(('1 - Cover page'!$B$9-I2749)= 3,"3", IF(('1 - Cover page'!$B$9-I2749)= 4,"4", IF(('1 - Cover page'!$B$9-I2749)= 5,"5", IF(('1 - Cover page'!$B$9-I2749)= 6,"6", IF(('1 - Cover page'!$B$9-I2749)= 7,"7", IF(('1 - Cover page'!$B$9-I2749)= 8,"8", IF(('1 - Cover page'!$B$9-I2749)= 9,"9", IF(('1 - Cover page'!$B$9-I2749)= 10,"10", IF(('1 - Cover page'!$B$9-I2749)= 11,"11", IF(('1 - Cover page'!$B$9-I2749)= 12,"12", IF(('1 - Cover page'!$B$9-I2749)= 13,"13", IF(('1 - Cover page'!$B$9-I2749)= 14,"14", IF(('1 - Cover page'!$B$9-I2749)= 15,"15",  ""))))))))))))))))</f>
        <v>0</v>
      </c>
      <c r="AA2749" t="e">
        <f>VLOOKUP(E2749,'Age group'!$A$2:$B$7,2,TRUE)</f>
        <v>#N/A</v>
      </c>
    </row>
    <row r="2750" spans="1:27" ht="12.75" x14ac:dyDescent="0.2">
      <c r="A2750" s="30">
        <v>2747</v>
      </c>
      <c r="B2750" s="31"/>
      <c r="C2750" s="31"/>
      <c r="D2750" s="32"/>
      <c r="E2750" s="104"/>
      <c r="F2750" s="31"/>
      <c r="G2750" s="31"/>
      <c r="H2750" s="33"/>
      <c r="I2750" s="16"/>
      <c r="J2750" s="34"/>
      <c r="K2750" s="34"/>
      <c r="L2750" s="35"/>
      <c r="M2750" s="36"/>
      <c r="N2750" s="37"/>
      <c r="O2750" s="37"/>
      <c r="P2750" s="37"/>
      <c r="Q2750" s="38"/>
      <c r="R2750" s="38"/>
      <c r="S2750" s="37"/>
      <c r="T2750" s="39"/>
      <c r="U2750" s="39"/>
      <c r="V2750" s="40"/>
      <c r="X2750" t="str">
        <f>IF(('1 - Cover page'!$B$9-M2750)&lt;6,"&lt;=5 Days","&gt;5 Days")</f>
        <v>&lt;=5 Days</v>
      </c>
      <c r="Y2750" t="str">
        <f>IF(('1 - Cover page'!$B$9-M2750)=0,"0", IF(('1 - Cover page'!$B$9-M2750)= 1,"1", IF(('1 - Cover page'!$B$9-M2750)= 2,"2", IF(('1 - Cover page'!$B$9-M2750)= 3,"3", IF(('1 - Cover page'!$B$9-M2750)= 4,"4", IF(('1 - Cover page'!$B$9-M2750)= 5,"5", IF(('1 - Cover page'!$B$9-M2750)= 6,"6", IF(('1 - Cover page'!$B$9-M2750)= 7,"7", IF(('1 - Cover page'!$B$9-M2750)= 8,"8", IF(('1 - Cover page'!$B$9-M2750)= 9,"9", IF(('1 - Cover page'!$B$9-M2750)= 10,"10", IF(('1 - Cover page'!$B$9-M2750)= 11,"11", IF(('1 - Cover page'!$B$9-M2750)= 12,"12", IF(('1 - Cover page'!$B$9-M2750)= 13,"13", IF(('1 - Cover page'!$B$9-M2750)= 14,"14", IF(('1 - Cover page'!$B$9-M2750)= 15,"15",  ""))))))))))))))))</f>
        <v>0</v>
      </c>
      <c r="Z2750" t="str">
        <f>IF(('1 - Cover page'!$B$9-I2750)=0,"0", IF(('1 - Cover page'!$B$9-I2750)= 1,"1", IF(('1 - Cover page'!$B$9-I2750)= 2,"2", IF(('1 - Cover page'!$B$9-I2750)= 3,"3", IF(('1 - Cover page'!$B$9-I2750)= 4,"4", IF(('1 - Cover page'!$B$9-I2750)= 5,"5", IF(('1 - Cover page'!$B$9-I2750)= 6,"6", IF(('1 - Cover page'!$B$9-I2750)= 7,"7", IF(('1 - Cover page'!$B$9-I2750)= 8,"8", IF(('1 - Cover page'!$B$9-I2750)= 9,"9", IF(('1 - Cover page'!$B$9-I2750)= 10,"10", IF(('1 - Cover page'!$B$9-I2750)= 11,"11", IF(('1 - Cover page'!$B$9-I2750)= 12,"12", IF(('1 - Cover page'!$B$9-I2750)= 13,"13", IF(('1 - Cover page'!$B$9-I2750)= 14,"14", IF(('1 - Cover page'!$B$9-I2750)= 15,"15",  ""))))))))))))))))</f>
        <v>0</v>
      </c>
      <c r="AA2750" t="e">
        <f>VLOOKUP(E2750,'Age group'!$A$2:$B$7,2,TRUE)</f>
        <v>#N/A</v>
      </c>
    </row>
    <row r="2751" spans="1:27" ht="12.75" x14ac:dyDescent="0.2">
      <c r="A2751" s="30">
        <v>2748</v>
      </c>
      <c r="B2751" s="31"/>
      <c r="C2751" s="31"/>
      <c r="D2751" s="32"/>
      <c r="E2751" s="104"/>
      <c r="F2751" s="31"/>
      <c r="G2751" s="31"/>
      <c r="H2751" s="33"/>
      <c r="I2751" s="16"/>
      <c r="J2751" s="34"/>
      <c r="K2751" s="34"/>
      <c r="L2751" s="35"/>
      <c r="M2751" s="36"/>
      <c r="N2751" s="37"/>
      <c r="O2751" s="37"/>
      <c r="P2751" s="37"/>
      <c r="Q2751" s="38"/>
      <c r="R2751" s="38"/>
      <c r="S2751" s="37"/>
      <c r="T2751" s="39"/>
      <c r="U2751" s="39"/>
      <c r="V2751" s="40"/>
      <c r="X2751" t="str">
        <f>IF(('1 - Cover page'!$B$9-M2751)&lt;6,"&lt;=5 Days","&gt;5 Days")</f>
        <v>&lt;=5 Days</v>
      </c>
      <c r="Y2751" t="str">
        <f>IF(('1 - Cover page'!$B$9-M2751)=0,"0", IF(('1 - Cover page'!$B$9-M2751)= 1,"1", IF(('1 - Cover page'!$B$9-M2751)= 2,"2", IF(('1 - Cover page'!$B$9-M2751)= 3,"3", IF(('1 - Cover page'!$B$9-M2751)= 4,"4", IF(('1 - Cover page'!$B$9-M2751)= 5,"5", IF(('1 - Cover page'!$B$9-M2751)= 6,"6", IF(('1 - Cover page'!$B$9-M2751)= 7,"7", IF(('1 - Cover page'!$B$9-M2751)= 8,"8", IF(('1 - Cover page'!$B$9-M2751)= 9,"9", IF(('1 - Cover page'!$B$9-M2751)= 10,"10", IF(('1 - Cover page'!$B$9-M2751)= 11,"11", IF(('1 - Cover page'!$B$9-M2751)= 12,"12", IF(('1 - Cover page'!$B$9-M2751)= 13,"13", IF(('1 - Cover page'!$B$9-M2751)= 14,"14", IF(('1 - Cover page'!$B$9-M2751)= 15,"15",  ""))))))))))))))))</f>
        <v>0</v>
      </c>
      <c r="Z2751" t="str">
        <f>IF(('1 - Cover page'!$B$9-I2751)=0,"0", IF(('1 - Cover page'!$B$9-I2751)= 1,"1", IF(('1 - Cover page'!$B$9-I2751)= 2,"2", IF(('1 - Cover page'!$B$9-I2751)= 3,"3", IF(('1 - Cover page'!$B$9-I2751)= 4,"4", IF(('1 - Cover page'!$B$9-I2751)= 5,"5", IF(('1 - Cover page'!$B$9-I2751)= 6,"6", IF(('1 - Cover page'!$B$9-I2751)= 7,"7", IF(('1 - Cover page'!$B$9-I2751)= 8,"8", IF(('1 - Cover page'!$B$9-I2751)= 9,"9", IF(('1 - Cover page'!$B$9-I2751)= 10,"10", IF(('1 - Cover page'!$B$9-I2751)= 11,"11", IF(('1 - Cover page'!$B$9-I2751)= 12,"12", IF(('1 - Cover page'!$B$9-I2751)= 13,"13", IF(('1 - Cover page'!$B$9-I2751)= 14,"14", IF(('1 - Cover page'!$B$9-I2751)= 15,"15",  ""))))))))))))))))</f>
        <v>0</v>
      </c>
      <c r="AA2751" t="e">
        <f>VLOOKUP(E2751,'Age group'!$A$2:$B$7,2,TRUE)</f>
        <v>#N/A</v>
      </c>
    </row>
    <row r="2752" spans="1:27" ht="12.75" x14ac:dyDescent="0.2">
      <c r="A2752" s="30">
        <v>2749</v>
      </c>
      <c r="B2752" s="31"/>
      <c r="C2752" s="31"/>
      <c r="D2752" s="32"/>
      <c r="E2752" s="104"/>
      <c r="F2752" s="31"/>
      <c r="G2752" s="31"/>
      <c r="H2752" s="33"/>
      <c r="I2752" s="16"/>
      <c r="J2752" s="34"/>
      <c r="K2752" s="34"/>
      <c r="L2752" s="35"/>
      <c r="M2752" s="36"/>
      <c r="N2752" s="37"/>
      <c r="O2752" s="37"/>
      <c r="P2752" s="37"/>
      <c r="Q2752" s="38"/>
      <c r="R2752" s="38"/>
      <c r="S2752" s="37"/>
      <c r="T2752" s="39"/>
      <c r="U2752" s="39"/>
      <c r="V2752" s="40"/>
      <c r="X2752" t="str">
        <f>IF(('1 - Cover page'!$B$9-M2752)&lt;6,"&lt;=5 Days","&gt;5 Days")</f>
        <v>&lt;=5 Days</v>
      </c>
      <c r="Y2752" t="str">
        <f>IF(('1 - Cover page'!$B$9-M2752)=0,"0", IF(('1 - Cover page'!$B$9-M2752)= 1,"1", IF(('1 - Cover page'!$B$9-M2752)= 2,"2", IF(('1 - Cover page'!$B$9-M2752)= 3,"3", IF(('1 - Cover page'!$B$9-M2752)= 4,"4", IF(('1 - Cover page'!$B$9-M2752)= 5,"5", IF(('1 - Cover page'!$B$9-M2752)= 6,"6", IF(('1 - Cover page'!$B$9-M2752)= 7,"7", IF(('1 - Cover page'!$B$9-M2752)= 8,"8", IF(('1 - Cover page'!$B$9-M2752)= 9,"9", IF(('1 - Cover page'!$B$9-M2752)= 10,"10", IF(('1 - Cover page'!$B$9-M2752)= 11,"11", IF(('1 - Cover page'!$B$9-M2752)= 12,"12", IF(('1 - Cover page'!$B$9-M2752)= 13,"13", IF(('1 - Cover page'!$B$9-M2752)= 14,"14", IF(('1 - Cover page'!$B$9-M2752)= 15,"15",  ""))))))))))))))))</f>
        <v>0</v>
      </c>
      <c r="Z2752" t="str">
        <f>IF(('1 - Cover page'!$B$9-I2752)=0,"0", IF(('1 - Cover page'!$B$9-I2752)= 1,"1", IF(('1 - Cover page'!$B$9-I2752)= 2,"2", IF(('1 - Cover page'!$B$9-I2752)= 3,"3", IF(('1 - Cover page'!$B$9-I2752)= 4,"4", IF(('1 - Cover page'!$B$9-I2752)= 5,"5", IF(('1 - Cover page'!$B$9-I2752)= 6,"6", IF(('1 - Cover page'!$B$9-I2752)= 7,"7", IF(('1 - Cover page'!$B$9-I2752)= 8,"8", IF(('1 - Cover page'!$B$9-I2752)= 9,"9", IF(('1 - Cover page'!$B$9-I2752)= 10,"10", IF(('1 - Cover page'!$B$9-I2752)= 11,"11", IF(('1 - Cover page'!$B$9-I2752)= 12,"12", IF(('1 - Cover page'!$B$9-I2752)= 13,"13", IF(('1 - Cover page'!$B$9-I2752)= 14,"14", IF(('1 - Cover page'!$B$9-I2752)= 15,"15",  ""))))))))))))))))</f>
        <v>0</v>
      </c>
      <c r="AA2752" t="e">
        <f>VLOOKUP(E2752,'Age group'!$A$2:$B$7,2,TRUE)</f>
        <v>#N/A</v>
      </c>
    </row>
    <row r="2753" spans="1:27" ht="12.75" x14ac:dyDescent="0.2">
      <c r="A2753" s="30">
        <v>2750</v>
      </c>
      <c r="B2753" s="31"/>
      <c r="C2753" s="31"/>
      <c r="D2753" s="32"/>
      <c r="E2753" s="104"/>
      <c r="F2753" s="31"/>
      <c r="G2753" s="31"/>
      <c r="H2753" s="33"/>
      <c r="I2753" s="16"/>
      <c r="J2753" s="34"/>
      <c r="K2753" s="34"/>
      <c r="L2753" s="35"/>
      <c r="M2753" s="36"/>
      <c r="N2753" s="37"/>
      <c r="O2753" s="37"/>
      <c r="P2753" s="37"/>
      <c r="Q2753" s="38"/>
      <c r="R2753" s="38"/>
      <c r="S2753" s="37"/>
      <c r="T2753" s="39"/>
      <c r="U2753" s="39"/>
      <c r="V2753" s="40"/>
      <c r="X2753" t="str">
        <f>IF(('1 - Cover page'!$B$9-M2753)&lt;6,"&lt;=5 Days","&gt;5 Days")</f>
        <v>&lt;=5 Days</v>
      </c>
      <c r="Y2753" t="str">
        <f>IF(('1 - Cover page'!$B$9-M2753)=0,"0", IF(('1 - Cover page'!$B$9-M2753)= 1,"1", IF(('1 - Cover page'!$B$9-M2753)= 2,"2", IF(('1 - Cover page'!$B$9-M2753)= 3,"3", IF(('1 - Cover page'!$B$9-M2753)= 4,"4", IF(('1 - Cover page'!$B$9-M2753)= 5,"5", IF(('1 - Cover page'!$B$9-M2753)= 6,"6", IF(('1 - Cover page'!$B$9-M2753)= 7,"7", IF(('1 - Cover page'!$B$9-M2753)= 8,"8", IF(('1 - Cover page'!$B$9-M2753)= 9,"9", IF(('1 - Cover page'!$B$9-M2753)= 10,"10", IF(('1 - Cover page'!$B$9-M2753)= 11,"11", IF(('1 - Cover page'!$B$9-M2753)= 12,"12", IF(('1 - Cover page'!$B$9-M2753)= 13,"13", IF(('1 - Cover page'!$B$9-M2753)= 14,"14", IF(('1 - Cover page'!$B$9-M2753)= 15,"15",  ""))))))))))))))))</f>
        <v>0</v>
      </c>
      <c r="Z2753" t="str">
        <f>IF(('1 - Cover page'!$B$9-I2753)=0,"0", IF(('1 - Cover page'!$B$9-I2753)= 1,"1", IF(('1 - Cover page'!$B$9-I2753)= 2,"2", IF(('1 - Cover page'!$B$9-I2753)= 3,"3", IF(('1 - Cover page'!$B$9-I2753)= 4,"4", IF(('1 - Cover page'!$B$9-I2753)= 5,"5", IF(('1 - Cover page'!$B$9-I2753)= 6,"6", IF(('1 - Cover page'!$B$9-I2753)= 7,"7", IF(('1 - Cover page'!$B$9-I2753)= 8,"8", IF(('1 - Cover page'!$B$9-I2753)= 9,"9", IF(('1 - Cover page'!$B$9-I2753)= 10,"10", IF(('1 - Cover page'!$B$9-I2753)= 11,"11", IF(('1 - Cover page'!$B$9-I2753)= 12,"12", IF(('1 - Cover page'!$B$9-I2753)= 13,"13", IF(('1 - Cover page'!$B$9-I2753)= 14,"14", IF(('1 - Cover page'!$B$9-I2753)= 15,"15",  ""))))))))))))))))</f>
        <v>0</v>
      </c>
      <c r="AA2753" t="e">
        <f>VLOOKUP(E2753,'Age group'!$A$2:$B$7,2,TRUE)</f>
        <v>#N/A</v>
      </c>
    </row>
    <row r="2754" spans="1:27" ht="12.75" x14ac:dyDescent="0.2">
      <c r="A2754" s="30">
        <v>2751</v>
      </c>
      <c r="B2754" s="31"/>
      <c r="C2754" s="31"/>
      <c r="D2754" s="32"/>
      <c r="E2754" s="104"/>
      <c r="F2754" s="31"/>
      <c r="G2754" s="31"/>
      <c r="H2754" s="33"/>
      <c r="I2754" s="16"/>
      <c r="J2754" s="34"/>
      <c r="K2754" s="34"/>
      <c r="L2754" s="35"/>
      <c r="M2754" s="36"/>
      <c r="N2754" s="37"/>
      <c r="O2754" s="37"/>
      <c r="P2754" s="37"/>
      <c r="Q2754" s="38"/>
      <c r="R2754" s="38"/>
      <c r="S2754" s="37"/>
      <c r="T2754" s="39"/>
      <c r="U2754" s="39"/>
      <c r="V2754" s="40"/>
      <c r="X2754" t="str">
        <f>IF(('1 - Cover page'!$B$9-M2754)&lt;6,"&lt;=5 Days","&gt;5 Days")</f>
        <v>&lt;=5 Days</v>
      </c>
      <c r="Y2754" t="str">
        <f>IF(('1 - Cover page'!$B$9-M2754)=0,"0", IF(('1 - Cover page'!$B$9-M2754)= 1,"1", IF(('1 - Cover page'!$B$9-M2754)= 2,"2", IF(('1 - Cover page'!$B$9-M2754)= 3,"3", IF(('1 - Cover page'!$B$9-M2754)= 4,"4", IF(('1 - Cover page'!$B$9-M2754)= 5,"5", IF(('1 - Cover page'!$B$9-M2754)= 6,"6", IF(('1 - Cover page'!$B$9-M2754)= 7,"7", IF(('1 - Cover page'!$B$9-M2754)= 8,"8", IF(('1 - Cover page'!$B$9-M2754)= 9,"9", IF(('1 - Cover page'!$B$9-M2754)= 10,"10", IF(('1 - Cover page'!$B$9-M2754)= 11,"11", IF(('1 - Cover page'!$B$9-M2754)= 12,"12", IF(('1 - Cover page'!$B$9-M2754)= 13,"13", IF(('1 - Cover page'!$B$9-M2754)= 14,"14", IF(('1 - Cover page'!$B$9-M2754)= 15,"15",  ""))))))))))))))))</f>
        <v>0</v>
      </c>
      <c r="Z2754" t="str">
        <f>IF(('1 - Cover page'!$B$9-I2754)=0,"0", IF(('1 - Cover page'!$B$9-I2754)= 1,"1", IF(('1 - Cover page'!$B$9-I2754)= 2,"2", IF(('1 - Cover page'!$B$9-I2754)= 3,"3", IF(('1 - Cover page'!$B$9-I2754)= 4,"4", IF(('1 - Cover page'!$B$9-I2754)= 5,"5", IF(('1 - Cover page'!$B$9-I2754)= 6,"6", IF(('1 - Cover page'!$B$9-I2754)= 7,"7", IF(('1 - Cover page'!$B$9-I2754)= 8,"8", IF(('1 - Cover page'!$B$9-I2754)= 9,"9", IF(('1 - Cover page'!$B$9-I2754)= 10,"10", IF(('1 - Cover page'!$B$9-I2754)= 11,"11", IF(('1 - Cover page'!$B$9-I2754)= 12,"12", IF(('1 - Cover page'!$B$9-I2754)= 13,"13", IF(('1 - Cover page'!$B$9-I2754)= 14,"14", IF(('1 - Cover page'!$B$9-I2754)= 15,"15",  ""))))))))))))))))</f>
        <v>0</v>
      </c>
      <c r="AA2754" t="e">
        <f>VLOOKUP(E2754,'Age group'!$A$2:$B$7,2,TRUE)</f>
        <v>#N/A</v>
      </c>
    </row>
    <row r="2755" spans="1:27" ht="12.75" x14ac:dyDescent="0.2">
      <c r="A2755" s="30">
        <v>2752</v>
      </c>
      <c r="B2755" s="31"/>
      <c r="C2755" s="31"/>
      <c r="D2755" s="32"/>
      <c r="E2755" s="104"/>
      <c r="F2755" s="31"/>
      <c r="G2755" s="31"/>
      <c r="H2755" s="33"/>
      <c r="I2755" s="16"/>
      <c r="J2755" s="34"/>
      <c r="K2755" s="34"/>
      <c r="L2755" s="35"/>
      <c r="M2755" s="36"/>
      <c r="N2755" s="37"/>
      <c r="O2755" s="37"/>
      <c r="P2755" s="37"/>
      <c r="Q2755" s="38"/>
      <c r="R2755" s="38"/>
      <c r="S2755" s="37"/>
      <c r="T2755" s="39"/>
      <c r="U2755" s="39"/>
      <c r="V2755" s="40"/>
      <c r="X2755" t="str">
        <f>IF(('1 - Cover page'!$B$9-M2755)&lt;6,"&lt;=5 Days","&gt;5 Days")</f>
        <v>&lt;=5 Days</v>
      </c>
      <c r="Y2755" t="str">
        <f>IF(('1 - Cover page'!$B$9-M2755)=0,"0", IF(('1 - Cover page'!$B$9-M2755)= 1,"1", IF(('1 - Cover page'!$B$9-M2755)= 2,"2", IF(('1 - Cover page'!$B$9-M2755)= 3,"3", IF(('1 - Cover page'!$B$9-M2755)= 4,"4", IF(('1 - Cover page'!$B$9-M2755)= 5,"5", IF(('1 - Cover page'!$B$9-M2755)= 6,"6", IF(('1 - Cover page'!$B$9-M2755)= 7,"7", IF(('1 - Cover page'!$B$9-M2755)= 8,"8", IF(('1 - Cover page'!$B$9-M2755)= 9,"9", IF(('1 - Cover page'!$B$9-M2755)= 10,"10", IF(('1 - Cover page'!$B$9-M2755)= 11,"11", IF(('1 - Cover page'!$B$9-M2755)= 12,"12", IF(('1 - Cover page'!$B$9-M2755)= 13,"13", IF(('1 - Cover page'!$B$9-M2755)= 14,"14", IF(('1 - Cover page'!$B$9-M2755)= 15,"15",  ""))))))))))))))))</f>
        <v>0</v>
      </c>
      <c r="Z2755" t="str">
        <f>IF(('1 - Cover page'!$B$9-I2755)=0,"0", IF(('1 - Cover page'!$B$9-I2755)= 1,"1", IF(('1 - Cover page'!$B$9-I2755)= 2,"2", IF(('1 - Cover page'!$B$9-I2755)= 3,"3", IF(('1 - Cover page'!$B$9-I2755)= 4,"4", IF(('1 - Cover page'!$B$9-I2755)= 5,"5", IF(('1 - Cover page'!$B$9-I2755)= 6,"6", IF(('1 - Cover page'!$B$9-I2755)= 7,"7", IF(('1 - Cover page'!$B$9-I2755)= 8,"8", IF(('1 - Cover page'!$B$9-I2755)= 9,"9", IF(('1 - Cover page'!$B$9-I2755)= 10,"10", IF(('1 - Cover page'!$B$9-I2755)= 11,"11", IF(('1 - Cover page'!$B$9-I2755)= 12,"12", IF(('1 - Cover page'!$B$9-I2755)= 13,"13", IF(('1 - Cover page'!$B$9-I2755)= 14,"14", IF(('1 - Cover page'!$B$9-I2755)= 15,"15",  ""))))))))))))))))</f>
        <v>0</v>
      </c>
      <c r="AA2755" t="e">
        <f>VLOOKUP(E2755,'Age group'!$A$2:$B$7,2,TRUE)</f>
        <v>#N/A</v>
      </c>
    </row>
    <row r="2756" spans="1:27" ht="12.75" x14ac:dyDescent="0.2">
      <c r="A2756" s="30">
        <v>2753</v>
      </c>
      <c r="B2756" s="31"/>
      <c r="C2756" s="31"/>
      <c r="D2756" s="32"/>
      <c r="E2756" s="104"/>
      <c r="F2756" s="31"/>
      <c r="G2756" s="31"/>
      <c r="H2756" s="33"/>
      <c r="I2756" s="16"/>
      <c r="J2756" s="34"/>
      <c r="K2756" s="34"/>
      <c r="L2756" s="35"/>
      <c r="M2756" s="36"/>
      <c r="N2756" s="37"/>
      <c r="O2756" s="37"/>
      <c r="P2756" s="37"/>
      <c r="Q2756" s="38"/>
      <c r="R2756" s="38"/>
      <c r="S2756" s="37"/>
      <c r="T2756" s="39"/>
      <c r="U2756" s="39"/>
      <c r="V2756" s="40"/>
      <c r="X2756" t="str">
        <f>IF(('1 - Cover page'!$B$9-M2756)&lt;6,"&lt;=5 Days","&gt;5 Days")</f>
        <v>&lt;=5 Days</v>
      </c>
      <c r="Y2756" t="str">
        <f>IF(('1 - Cover page'!$B$9-M2756)=0,"0", IF(('1 - Cover page'!$B$9-M2756)= 1,"1", IF(('1 - Cover page'!$B$9-M2756)= 2,"2", IF(('1 - Cover page'!$B$9-M2756)= 3,"3", IF(('1 - Cover page'!$B$9-M2756)= 4,"4", IF(('1 - Cover page'!$B$9-M2756)= 5,"5", IF(('1 - Cover page'!$B$9-M2756)= 6,"6", IF(('1 - Cover page'!$B$9-M2756)= 7,"7", IF(('1 - Cover page'!$B$9-M2756)= 8,"8", IF(('1 - Cover page'!$B$9-M2756)= 9,"9", IF(('1 - Cover page'!$B$9-M2756)= 10,"10", IF(('1 - Cover page'!$B$9-M2756)= 11,"11", IF(('1 - Cover page'!$B$9-M2756)= 12,"12", IF(('1 - Cover page'!$B$9-M2756)= 13,"13", IF(('1 - Cover page'!$B$9-M2756)= 14,"14", IF(('1 - Cover page'!$B$9-M2756)= 15,"15",  ""))))))))))))))))</f>
        <v>0</v>
      </c>
      <c r="Z2756" t="str">
        <f>IF(('1 - Cover page'!$B$9-I2756)=0,"0", IF(('1 - Cover page'!$B$9-I2756)= 1,"1", IF(('1 - Cover page'!$B$9-I2756)= 2,"2", IF(('1 - Cover page'!$B$9-I2756)= 3,"3", IF(('1 - Cover page'!$B$9-I2756)= 4,"4", IF(('1 - Cover page'!$B$9-I2756)= 5,"5", IF(('1 - Cover page'!$B$9-I2756)= 6,"6", IF(('1 - Cover page'!$B$9-I2756)= 7,"7", IF(('1 - Cover page'!$B$9-I2756)= 8,"8", IF(('1 - Cover page'!$B$9-I2756)= 9,"9", IF(('1 - Cover page'!$B$9-I2756)= 10,"10", IF(('1 - Cover page'!$B$9-I2756)= 11,"11", IF(('1 - Cover page'!$B$9-I2756)= 12,"12", IF(('1 - Cover page'!$B$9-I2756)= 13,"13", IF(('1 - Cover page'!$B$9-I2756)= 14,"14", IF(('1 - Cover page'!$B$9-I2756)= 15,"15",  ""))))))))))))))))</f>
        <v>0</v>
      </c>
      <c r="AA2756" t="e">
        <f>VLOOKUP(E2756,'Age group'!$A$2:$B$7,2,TRUE)</f>
        <v>#N/A</v>
      </c>
    </row>
    <row r="2757" spans="1:27" ht="12.75" x14ac:dyDescent="0.2">
      <c r="A2757" s="30">
        <v>2754</v>
      </c>
      <c r="B2757" s="31"/>
      <c r="C2757" s="31"/>
      <c r="D2757" s="32"/>
      <c r="E2757" s="104"/>
      <c r="F2757" s="31"/>
      <c r="G2757" s="31"/>
      <c r="H2757" s="33"/>
      <c r="I2757" s="16"/>
      <c r="J2757" s="34"/>
      <c r="K2757" s="34"/>
      <c r="L2757" s="35"/>
      <c r="M2757" s="36"/>
      <c r="N2757" s="37"/>
      <c r="O2757" s="37"/>
      <c r="P2757" s="37"/>
      <c r="Q2757" s="38"/>
      <c r="R2757" s="38"/>
      <c r="S2757" s="37"/>
      <c r="T2757" s="39"/>
      <c r="U2757" s="39"/>
      <c r="V2757" s="40"/>
      <c r="X2757" t="str">
        <f>IF(('1 - Cover page'!$B$9-M2757)&lt;6,"&lt;=5 Days","&gt;5 Days")</f>
        <v>&lt;=5 Days</v>
      </c>
      <c r="Y2757" t="str">
        <f>IF(('1 - Cover page'!$B$9-M2757)=0,"0", IF(('1 - Cover page'!$B$9-M2757)= 1,"1", IF(('1 - Cover page'!$B$9-M2757)= 2,"2", IF(('1 - Cover page'!$B$9-M2757)= 3,"3", IF(('1 - Cover page'!$B$9-M2757)= 4,"4", IF(('1 - Cover page'!$B$9-M2757)= 5,"5", IF(('1 - Cover page'!$B$9-M2757)= 6,"6", IF(('1 - Cover page'!$B$9-M2757)= 7,"7", IF(('1 - Cover page'!$B$9-M2757)= 8,"8", IF(('1 - Cover page'!$B$9-M2757)= 9,"9", IF(('1 - Cover page'!$B$9-M2757)= 10,"10", IF(('1 - Cover page'!$B$9-M2757)= 11,"11", IF(('1 - Cover page'!$B$9-M2757)= 12,"12", IF(('1 - Cover page'!$B$9-M2757)= 13,"13", IF(('1 - Cover page'!$B$9-M2757)= 14,"14", IF(('1 - Cover page'!$B$9-M2757)= 15,"15",  ""))))))))))))))))</f>
        <v>0</v>
      </c>
      <c r="Z2757" t="str">
        <f>IF(('1 - Cover page'!$B$9-I2757)=0,"0", IF(('1 - Cover page'!$B$9-I2757)= 1,"1", IF(('1 - Cover page'!$B$9-I2757)= 2,"2", IF(('1 - Cover page'!$B$9-I2757)= 3,"3", IF(('1 - Cover page'!$B$9-I2757)= 4,"4", IF(('1 - Cover page'!$B$9-I2757)= 5,"5", IF(('1 - Cover page'!$B$9-I2757)= 6,"6", IF(('1 - Cover page'!$B$9-I2757)= 7,"7", IF(('1 - Cover page'!$B$9-I2757)= 8,"8", IF(('1 - Cover page'!$B$9-I2757)= 9,"9", IF(('1 - Cover page'!$B$9-I2757)= 10,"10", IF(('1 - Cover page'!$B$9-I2757)= 11,"11", IF(('1 - Cover page'!$B$9-I2757)= 12,"12", IF(('1 - Cover page'!$B$9-I2757)= 13,"13", IF(('1 - Cover page'!$B$9-I2757)= 14,"14", IF(('1 - Cover page'!$B$9-I2757)= 15,"15",  ""))))))))))))))))</f>
        <v>0</v>
      </c>
      <c r="AA2757" t="e">
        <f>VLOOKUP(E2757,'Age group'!$A$2:$B$7,2,TRUE)</f>
        <v>#N/A</v>
      </c>
    </row>
    <row r="2758" spans="1:27" ht="12.75" x14ac:dyDescent="0.2">
      <c r="A2758" s="30">
        <v>2755</v>
      </c>
      <c r="B2758" s="31"/>
      <c r="C2758" s="31"/>
      <c r="D2758" s="32"/>
      <c r="E2758" s="104"/>
      <c r="F2758" s="31"/>
      <c r="G2758" s="31"/>
      <c r="H2758" s="33"/>
      <c r="I2758" s="16"/>
      <c r="J2758" s="34"/>
      <c r="K2758" s="34"/>
      <c r="L2758" s="35"/>
      <c r="M2758" s="36"/>
      <c r="N2758" s="37"/>
      <c r="O2758" s="37"/>
      <c r="P2758" s="37"/>
      <c r="Q2758" s="38"/>
      <c r="R2758" s="38"/>
      <c r="S2758" s="37"/>
      <c r="T2758" s="39"/>
      <c r="U2758" s="39"/>
      <c r="V2758" s="40"/>
      <c r="X2758" t="str">
        <f>IF(('1 - Cover page'!$B$9-M2758)&lt;6,"&lt;=5 Days","&gt;5 Days")</f>
        <v>&lt;=5 Days</v>
      </c>
      <c r="Y2758" t="str">
        <f>IF(('1 - Cover page'!$B$9-M2758)=0,"0", IF(('1 - Cover page'!$B$9-M2758)= 1,"1", IF(('1 - Cover page'!$B$9-M2758)= 2,"2", IF(('1 - Cover page'!$B$9-M2758)= 3,"3", IF(('1 - Cover page'!$B$9-M2758)= 4,"4", IF(('1 - Cover page'!$B$9-M2758)= 5,"5", IF(('1 - Cover page'!$B$9-M2758)= 6,"6", IF(('1 - Cover page'!$B$9-M2758)= 7,"7", IF(('1 - Cover page'!$B$9-M2758)= 8,"8", IF(('1 - Cover page'!$B$9-M2758)= 9,"9", IF(('1 - Cover page'!$B$9-M2758)= 10,"10", IF(('1 - Cover page'!$B$9-M2758)= 11,"11", IF(('1 - Cover page'!$B$9-M2758)= 12,"12", IF(('1 - Cover page'!$B$9-M2758)= 13,"13", IF(('1 - Cover page'!$B$9-M2758)= 14,"14", IF(('1 - Cover page'!$B$9-M2758)= 15,"15",  ""))))))))))))))))</f>
        <v>0</v>
      </c>
      <c r="Z2758" t="str">
        <f>IF(('1 - Cover page'!$B$9-I2758)=0,"0", IF(('1 - Cover page'!$B$9-I2758)= 1,"1", IF(('1 - Cover page'!$B$9-I2758)= 2,"2", IF(('1 - Cover page'!$B$9-I2758)= 3,"3", IF(('1 - Cover page'!$B$9-I2758)= 4,"4", IF(('1 - Cover page'!$B$9-I2758)= 5,"5", IF(('1 - Cover page'!$B$9-I2758)= 6,"6", IF(('1 - Cover page'!$B$9-I2758)= 7,"7", IF(('1 - Cover page'!$B$9-I2758)= 8,"8", IF(('1 - Cover page'!$B$9-I2758)= 9,"9", IF(('1 - Cover page'!$B$9-I2758)= 10,"10", IF(('1 - Cover page'!$B$9-I2758)= 11,"11", IF(('1 - Cover page'!$B$9-I2758)= 12,"12", IF(('1 - Cover page'!$B$9-I2758)= 13,"13", IF(('1 - Cover page'!$B$9-I2758)= 14,"14", IF(('1 - Cover page'!$B$9-I2758)= 15,"15",  ""))))))))))))))))</f>
        <v>0</v>
      </c>
      <c r="AA2758" t="e">
        <f>VLOOKUP(E2758,'Age group'!$A$2:$B$7,2,TRUE)</f>
        <v>#N/A</v>
      </c>
    </row>
    <row r="2759" spans="1:27" ht="12.75" x14ac:dyDescent="0.2">
      <c r="A2759" s="30">
        <v>2756</v>
      </c>
      <c r="B2759" s="31"/>
      <c r="C2759" s="31"/>
      <c r="D2759" s="32"/>
      <c r="E2759" s="104"/>
      <c r="F2759" s="31"/>
      <c r="G2759" s="31"/>
      <c r="H2759" s="33"/>
      <c r="I2759" s="16"/>
      <c r="J2759" s="34"/>
      <c r="K2759" s="34"/>
      <c r="L2759" s="35"/>
      <c r="M2759" s="36"/>
      <c r="N2759" s="37"/>
      <c r="O2759" s="37"/>
      <c r="P2759" s="37"/>
      <c r="Q2759" s="38"/>
      <c r="R2759" s="38"/>
      <c r="S2759" s="37"/>
      <c r="T2759" s="39"/>
      <c r="U2759" s="39"/>
      <c r="V2759" s="40"/>
      <c r="X2759" t="str">
        <f>IF(('1 - Cover page'!$B$9-M2759)&lt;6,"&lt;=5 Days","&gt;5 Days")</f>
        <v>&lt;=5 Days</v>
      </c>
      <c r="Y2759" t="str">
        <f>IF(('1 - Cover page'!$B$9-M2759)=0,"0", IF(('1 - Cover page'!$B$9-M2759)= 1,"1", IF(('1 - Cover page'!$B$9-M2759)= 2,"2", IF(('1 - Cover page'!$B$9-M2759)= 3,"3", IF(('1 - Cover page'!$B$9-M2759)= 4,"4", IF(('1 - Cover page'!$B$9-M2759)= 5,"5", IF(('1 - Cover page'!$B$9-M2759)= 6,"6", IF(('1 - Cover page'!$B$9-M2759)= 7,"7", IF(('1 - Cover page'!$B$9-M2759)= 8,"8", IF(('1 - Cover page'!$B$9-M2759)= 9,"9", IF(('1 - Cover page'!$B$9-M2759)= 10,"10", IF(('1 - Cover page'!$B$9-M2759)= 11,"11", IF(('1 - Cover page'!$B$9-M2759)= 12,"12", IF(('1 - Cover page'!$B$9-M2759)= 13,"13", IF(('1 - Cover page'!$B$9-M2759)= 14,"14", IF(('1 - Cover page'!$B$9-M2759)= 15,"15",  ""))))))))))))))))</f>
        <v>0</v>
      </c>
      <c r="Z2759" t="str">
        <f>IF(('1 - Cover page'!$B$9-I2759)=0,"0", IF(('1 - Cover page'!$B$9-I2759)= 1,"1", IF(('1 - Cover page'!$B$9-I2759)= 2,"2", IF(('1 - Cover page'!$B$9-I2759)= 3,"3", IF(('1 - Cover page'!$B$9-I2759)= 4,"4", IF(('1 - Cover page'!$B$9-I2759)= 5,"5", IF(('1 - Cover page'!$B$9-I2759)= 6,"6", IF(('1 - Cover page'!$B$9-I2759)= 7,"7", IF(('1 - Cover page'!$B$9-I2759)= 8,"8", IF(('1 - Cover page'!$B$9-I2759)= 9,"9", IF(('1 - Cover page'!$B$9-I2759)= 10,"10", IF(('1 - Cover page'!$B$9-I2759)= 11,"11", IF(('1 - Cover page'!$B$9-I2759)= 12,"12", IF(('1 - Cover page'!$B$9-I2759)= 13,"13", IF(('1 - Cover page'!$B$9-I2759)= 14,"14", IF(('1 - Cover page'!$B$9-I2759)= 15,"15",  ""))))))))))))))))</f>
        <v>0</v>
      </c>
      <c r="AA2759" t="e">
        <f>VLOOKUP(E2759,'Age group'!$A$2:$B$7,2,TRUE)</f>
        <v>#N/A</v>
      </c>
    </row>
    <row r="2760" spans="1:27" ht="12.75" x14ac:dyDescent="0.2">
      <c r="A2760" s="30">
        <v>2757</v>
      </c>
      <c r="B2760" s="31"/>
      <c r="C2760" s="31"/>
      <c r="D2760" s="32"/>
      <c r="E2760" s="104"/>
      <c r="F2760" s="31"/>
      <c r="G2760" s="31"/>
      <c r="H2760" s="33"/>
      <c r="I2760" s="16"/>
      <c r="J2760" s="34"/>
      <c r="K2760" s="34"/>
      <c r="L2760" s="35"/>
      <c r="M2760" s="36"/>
      <c r="N2760" s="37"/>
      <c r="O2760" s="37"/>
      <c r="P2760" s="37"/>
      <c r="Q2760" s="38"/>
      <c r="R2760" s="38"/>
      <c r="S2760" s="37"/>
      <c r="T2760" s="39"/>
      <c r="U2760" s="39"/>
      <c r="V2760" s="40"/>
      <c r="X2760" t="str">
        <f>IF(('1 - Cover page'!$B$9-M2760)&lt;6,"&lt;=5 Days","&gt;5 Days")</f>
        <v>&lt;=5 Days</v>
      </c>
      <c r="Y2760" t="str">
        <f>IF(('1 - Cover page'!$B$9-M2760)=0,"0", IF(('1 - Cover page'!$B$9-M2760)= 1,"1", IF(('1 - Cover page'!$B$9-M2760)= 2,"2", IF(('1 - Cover page'!$B$9-M2760)= 3,"3", IF(('1 - Cover page'!$B$9-M2760)= 4,"4", IF(('1 - Cover page'!$B$9-M2760)= 5,"5", IF(('1 - Cover page'!$B$9-M2760)= 6,"6", IF(('1 - Cover page'!$B$9-M2760)= 7,"7", IF(('1 - Cover page'!$B$9-M2760)= 8,"8", IF(('1 - Cover page'!$B$9-M2760)= 9,"9", IF(('1 - Cover page'!$B$9-M2760)= 10,"10", IF(('1 - Cover page'!$B$9-M2760)= 11,"11", IF(('1 - Cover page'!$B$9-M2760)= 12,"12", IF(('1 - Cover page'!$B$9-M2760)= 13,"13", IF(('1 - Cover page'!$B$9-M2760)= 14,"14", IF(('1 - Cover page'!$B$9-M2760)= 15,"15",  ""))))))))))))))))</f>
        <v>0</v>
      </c>
      <c r="Z2760" t="str">
        <f>IF(('1 - Cover page'!$B$9-I2760)=0,"0", IF(('1 - Cover page'!$B$9-I2760)= 1,"1", IF(('1 - Cover page'!$B$9-I2760)= 2,"2", IF(('1 - Cover page'!$B$9-I2760)= 3,"3", IF(('1 - Cover page'!$B$9-I2760)= 4,"4", IF(('1 - Cover page'!$B$9-I2760)= 5,"5", IF(('1 - Cover page'!$B$9-I2760)= 6,"6", IF(('1 - Cover page'!$B$9-I2760)= 7,"7", IF(('1 - Cover page'!$B$9-I2760)= 8,"8", IF(('1 - Cover page'!$B$9-I2760)= 9,"9", IF(('1 - Cover page'!$B$9-I2760)= 10,"10", IF(('1 - Cover page'!$B$9-I2760)= 11,"11", IF(('1 - Cover page'!$B$9-I2760)= 12,"12", IF(('1 - Cover page'!$B$9-I2760)= 13,"13", IF(('1 - Cover page'!$B$9-I2760)= 14,"14", IF(('1 - Cover page'!$B$9-I2760)= 15,"15",  ""))))))))))))))))</f>
        <v>0</v>
      </c>
      <c r="AA2760" t="e">
        <f>VLOOKUP(E2760,'Age group'!$A$2:$B$7,2,TRUE)</f>
        <v>#N/A</v>
      </c>
    </row>
    <row r="2761" spans="1:27" ht="12.75" x14ac:dyDescent="0.2">
      <c r="A2761" s="30">
        <v>2758</v>
      </c>
      <c r="B2761" s="31"/>
      <c r="C2761" s="31"/>
      <c r="D2761" s="32"/>
      <c r="E2761" s="104"/>
      <c r="F2761" s="31"/>
      <c r="G2761" s="31"/>
      <c r="H2761" s="33"/>
      <c r="I2761" s="16"/>
      <c r="J2761" s="34"/>
      <c r="K2761" s="34"/>
      <c r="L2761" s="35"/>
      <c r="M2761" s="36"/>
      <c r="N2761" s="37"/>
      <c r="O2761" s="37"/>
      <c r="P2761" s="37"/>
      <c r="Q2761" s="38"/>
      <c r="R2761" s="38"/>
      <c r="S2761" s="37"/>
      <c r="T2761" s="39"/>
      <c r="U2761" s="39"/>
      <c r="V2761" s="40"/>
      <c r="X2761" t="str">
        <f>IF(('1 - Cover page'!$B$9-M2761)&lt;6,"&lt;=5 Days","&gt;5 Days")</f>
        <v>&lt;=5 Days</v>
      </c>
      <c r="Y2761" t="str">
        <f>IF(('1 - Cover page'!$B$9-M2761)=0,"0", IF(('1 - Cover page'!$B$9-M2761)= 1,"1", IF(('1 - Cover page'!$B$9-M2761)= 2,"2", IF(('1 - Cover page'!$B$9-M2761)= 3,"3", IF(('1 - Cover page'!$B$9-M2761)= 4,"4", IF(('1 - Cover page'!$B$9-M2761)= 5,"5", IF(('1 - Cover page'!$B$9-M2761)= 6,"6", IF(('1 - Cover page'!$B$9-M2761)= 7,"7", IF(('1 - Cover page'!$B$9-M2761)= 8,"8", IF(('1 - Cover page'!$B$9-M2761)= 9,"9", IF(('1 - Cover page'!$B$9-M2761)= 10,"10", IF(('1 - Cover page'!$B$9-M2761)= 11,"11", IF(('1 - Cover page'!$B$9-M2761)= 12,"12", IF(('1 - Cover page'!$B$9-M2761)= 13,"13", IF(('1 - Cover page'!$B$9-M2761)= 14,"14", IF(('1 - Cover page'!$B$9-M2761)= 15,"15",  ""))))))))))))))))</f>
        <v>0</v>
      </c>
      <c r="Z2761" t="str">
        <f>IF(('1 - Cover page'!$B$9-I2761)=0,"0", IF(('1 - Cover page'!$B$9-I2761)= 1,"1", IF(('1 - Cover page'!$B$9-I2761)= 2,"2", IF(('1 - Cover page'!$B$9-I2761)= 3,"3", IF(('1 - Cover page'!$B$9-I2761)= 4,"4", IF(('1 - Cover page'!$B$9-I2761)= 5,"5", IF(('1 - Cover page'!$B$9-I2761)= 6,"6", IF(('1 - Cover page'!$B$9-I2761)= 7,"7", IF(('1 - Cover page'!$B$9-I2761)= 8,"8", IF(('1 - Cover page'!$B$9-I2761)= 9,"9", IF(('1 - Cover page'!$B$9-I2761)= 10,"10", IF(('1 - Cover page'!$B$9-I2761)= 11,"11", IF(('1 - Cover page'!$B$9-I2761)= 12,"12", IF(('1 - Cover page'!$B$9-I2761)= 13,"13", IF(('1 - Cover page'!$B$9-I2761)= 14,"14", IF(('1 - Cover page'!$B$9-I2761)= 15,"15",  ""))))))))))))))))</f>
        <v>0</v>
      </c>
      <c r="AA2761" t="e">
        <f>VLOOKUP(E2761,'Age group'!$A$2:$B$7,2,TRUE)</f>
        <v>#N/A</v>
      </c>
    </row>
    <row r="2762" spans="1:27" ht="12.75" x14ac:dyDescent="0.2">
      <c r="A2762" s="30">
        <v>2759</v>
      </c>
      <c r="B2762" s="31"/>
      <c r="C2762" s="31"/>
      <c r="D2762" s="32"/>
      <c r="E2762" s="104"/>
      <c r="F2762" s="31"/>
      <c r="G2762" s="31"/>
      <c r="H2762" s="33"/>
      <c r="I2762" s="16"/>
      <c r="J2762" s="34"/>
      <c r="K2762" s="34"/>
      <c r="L2762" s="35"/>
      <c r="M2762" s="36"/>
      <c r="N2762" s="37"/>
      <c r="O2762" s="37"/>
      <c r="P2762" s="37"/>
      <c r="Q2762" s="38"/>
      <c r="R2762" s="38"/>
      <c r="S2762" s="37"/>
      <c r="T2762" s="39"/>
      <c r="U2762" s="39"/>
      <c r="V2762" s="40"/>
      <c r="X2762" t="str">
        <f>IF(('1 - Cover page'!$B$9-M2762)&lt;6,"&lt;=5 Days","&gt;5 Days")</f>
        <v>&lt;=5 Days</v>
      </c>
      <c r="Y2762" t="str">
        <f>IF(('1 - Cover page'!$B$9-M2762)=0,"0", IF(('1 - Cover page'!$B$9-M2762)= 1,"1", IF(('1 - Cover page'!$B$9-M2762)= 2,"2", IF(('1 - Cover page'!$B$9-M2762)= 3,"3", IF(('1 - Cover page'!$B$9-M2762)= 4,"4", IF(('1 - Cover page'!$B$9-M2762)= 5,"5", IF(('1 - Cover page'!$B$9-M2762)= 6,"6", IF(('1 - Cover page'!$B$9-M2762)= 7,"7", IF(('1 - Cover page'!$B$9-M2762)= 8,"8", IF(('1 - Cover page'!$B$9-M2762)= 9,"9", IF(('1 - Cover page'!$B$9-M2762)= 10,"10", IF(('1 - Cover page'!$B$9-M2762)= 11,"11", IF(('1 - Cover page'!$B$9-M2762)= 12,"12", IF(('1 - Cover page'!$B$9-M2762)= 13,"13", IF(('1 - Cover page'!$B$9-M2762)= 14,"14", IF(('1 - Cover page'!$B$9-M2762)= 15,"15",  ""))))))))))))))))</f>
        <v>0</v>
      </c>
      <c r="Z2762" t="str">
        <f>IF(('1 - Cover page'!$B$9-I2762)=0,"0", IF(('1 - Cover page'!$B$9-I2762)= 1,"1", IF(('1 - Cover page'!$B$9-I2762)= 2,"2", IF(('1 - Cover page'!$B$9-I2762)= 3,"3", IF(('1 - Cover page'!$B$9-I2762)= 4,"4", IF(('1 - Cover page'!$B$9-I2762)= 5,"5", IF(('1 - Cover page'!$B$9-I2762)= 6,"6", IF(('1 - Cover page'!$B$9-I2762)= 7,"7", IF(('1 - Cover page'!$B$9-I2762)= 8,"8", IF(('1 - Cover page'!$B$9-I2762)= 9,"9", IF(('1 - Cover page'!$B$9-I2762)= 10,"10", IF(('1 - Cover page'!$B$9-I2762)= 11,"11", IF(('1 - Cover page'!$B$9-I2762)= 12,"12", IF(('1 - Cover page'!$B$9-I2762)= 13,"13", IF(('1 - Cover page'!$B$9-I2762)= 14,"14", IF(('1 - Cover page'!$B$9-I2762)= 15,"15",  ""))))))))))))))))</f>
        <v>0</v>
      </c>
      <c r="AA2762" t="e">
        <f>VLOOKUP(E2762,'Age group'!$A$2:$B$7,2,TRUE)</f>
        <v>#N/A</v>
      </c>
    </row>
    <row r="2763" spans="1:27" ht="12.75" x14ac:dyDescent="0.2">
      <c r="A2763" s="30">
        <v>2760</v>
      </c>
      <c r="B2763" s="31"/>
      <c r="C2763" s="31"/>
      <c r="D2763" s="32"/>
      <c r="E2763" s="104"/>
      <c r="F2763" s="31"/>
      <c r="G2763" s="31"/>
      <c r="H2763" s="33"/>
      <c r="I2763" s="16"/>
      <c r="J2763" s="34"/>
      <c r="K2763" s="34"/>
      <c r="L2763" s="35"/>
      <c r="M2763" s="36"/>
      <c r="N2763" s="37"/>
      <c r="O2763" s="37"/>
      <c r="P2763" s="37"/>
      <c r="Q2763" s="38"/>
      <c r="R2763" s="38"/>
      <c r="S2763" s="37"/>
      <c r="T2763" s="39"/>
      <c r="U2763" s="39"/>
      <c r="V2763" s="40"/>
      <c r="X2763" t="str">
        <f>IF(('1 - Cover page'!$B$9-M2763)&lt;6,"&lt;=5 Days","&gt;5 Days")</f>
        <v>&lt;=5 Days</v>
      </c>
      <c r="Y2763" t="str">
        <f>IF(('1 - Cover page'!$B$9-M2763)=0,"0", IF(('1 - Cover page'!$B$9-M2763)= 1,"1", IF(('1 - Cover page'!$B$9-M2763)= 2,"2", IF(('1 - Cover page'!$B$9-M2763)= 3,"3", IF(('1 - Cover page'!$B$9-M2763)= 4,"4", IF(('1 - Cover page'!$B$9-M2763)= 5,"5", IF(('1 - Cover page'!$B$9-M2763)= 6,"6", IF(('1 - Cover page'!$B$9-M2763)= 7,"7", IF(('1 - Cover page'!$B$9-M2763)= 8,"8", IF(('1 - Cover page'!$B$9-M2763)= 9,"9", IF(('1 - Cover page'!$B$9-M2763)= 10,"10", IF(('1 - Cover page'!$B$9-M2763)= 11,"11", IF(('1 - Cover page'!$B$9-M2763)= 12,"12", IF(('1 - Cover page'!$B$9-M2763)= 13,"13", IF(('1 - Cover page'!$B$9-M2763)= 14,"14", IF(('1 - Cover page'!$B$9-M2763)= 15,"15",  ""))))))))))))))))</f>
        <v>0</v>
      </c>
      <c r="Z2763" t="str">
        <f>IF(('1 - Cover page'!$B$9-I2763)=0,"0", IF(('1 - Cover page'!$B$9-I2763)= 1,"1", IF(('1 - Cover page'!$B$9-I2763)= 2,"2", IF(('1 - Cover page'!$B$9-I2763)= 3,"3", IF(('1 - Cover page'!$B$9-I2763)= 4,"4", IF(('1 - Cover page'!$B$9-I2763)= 5,"5", IF(('1 - Cover page'!$B$9-I2763)= 6,"6", IF(('1 - Cover page'!$B$9-I2763)= 7,"7", IF(('1 - Cover page'!$B$9-I2763)= 8,"8", IF(('1 - Cover page'!$B$9-I2763)= 9,"9", IF(('1 - Cover page'!$B$9-I2763)= 10,"10", IF(('1 - Cover page'!$B$9-I2763)= 11,"11", IF(('1 - Cover page'!$B$9-I2763)= 12,"12", IF(('1 - Cover page'!$B$9-I2763)= 13,"13", IF(('1 - Cover page'!$B$9-I2763)= 14,"14", IF(('1 - Cover page'!$B$9-I2763)= 15,"15",  ""))))))))))))))))</f>
        <v>0</v>
      </c>
      <c r="AA2763" t="e">
        <f>VLOOKUP(E2763,'Age group'!$A$2:$B$7,2,TRUE)</f>
        <v>#N/A</v>
      </c>
    </row>
    <row r="2764" spans="1:27" ht="12.75" x14ac:dyDescent="0.2">
      <c r="A2764" s="30">
        <v>2761</v>
      </c>
      <c r="B2764" s="31"/>
      <c r="C2764" s="31"/>
      <c r="D2764" s="32"/>
      <c r="E2764" s="104"/>
      <c r="F2764" s="31"/>
      <c r="G2764" s="31"/>
      <c r="H2764" s="33"/>
      <c r="I2764" s="16"/>
      <c r="J2764" s="34"/>
      <c r="K2764" s="34"/>
      <c r="L2764" s="35"/>
      <c r="M2764" s="36"/>
      <c r="N2764" s="37"/>
      <c r="O2764" s="37"/>
      <c r="P2764" s="37"/>
      <c r="Q2764" s="38"/>
      <c r="R2764" s="38"/>
      <c r="S2764" s="37"/>
      <c r="T2764" s="39"/>
      <c r="U2764" s="39"/>
      <c r="V2764" s="40"/>
      <c r="X2764" t="str">
        <f>IF(('1 - Cover page'!$B$9-M2764)&lt;6,"&lt;=5 Days","&gt;5 Days")</f>
        <v>&lt;=5 Days</v>
      </c>
      <c r="Y2764" t="str">
        <f>IF(('1 - Cover page'!$B$9-M2764)=0,"0", IF(('1 - Cover page'!$B$9-M2764)= 1,"1", IF(('1 - Cover page'!$B$9-M2764)= 2,"2", IF(('1 - Cover page'!$B$9-M2764)= 3,"3", IF(('1 - Cover page'!$B$9-M2764)= 4,"4", IF(('1 - Cover page'!$B$9-M2764)= 5,"5", IF(('1 - Cover page'!$B$9-M2764)= 6,"6", IF(('1 - Cover page'!$B$9-M2764)= 7,"7", IF(('1 - Cover page'!$B$9-M2764)= 8,"8", IF(('1 - Cover page'!$B$9-M2764)= 9,"9", IF(('1 - Cover page'!$B$9-M2764)= 10,"10", IF(('1 - Cover page'!$B$9-M2764)= 11,"11", IF(('1 - Cover page'!$B$9-M2764)= 12,"12", IF(('1 - Cover page'!$B$9-M2764)= 13,"13", IF(('1 - Cover page'!$B$9-M2764)= 14,"14", IF(('1 - Cover page'!$B$9-M2764)= 15,"15",  ""))))))))))))))))</f>
        <v>0</v>
      </c>
      <c r="Z2764" t="str">
        <f>IF(('1 - Cover page'!$B$9-I2764)=0,"0", IF(('1 - Cover page'!$B$9-I2764)= 1,"1", IF(('1 - Cover page'!$B$9-I2764)= 2,"2", IF(('1 - Cover page'!$B$9-I2764)= 3,"3", IF(('1 - Cover page'!$B$9-I2764)= 4,"4", IF(('1 - Cover page'!$B$9-I2764)= 5,"5", IF(('1 - Cover page'!$B$9-I2764)= 6,"6", IF(('1 - Cover page'!$B$9-I2764)= 7,"7", IF(('1 - Cover page'!$B$9-I2764)= 8,"8", IF(('1 - Cover page'!$B$9-I2764)= 9,"9", IF(('1 - Cover page'!$B$9-I2764)= 10,"10", IF(('1 - Cover page'!$B$9-I2764)= 11,"11", IF(('1 - Cover page'!$B$9-I2764)= 12,"12", IF(('1 - Cover page'!$B$9-I2764)= 13,"13", IF(('1 - Cover page'!$B$9-I2764)= 14,"14", IF(('1 - Cover page'!$B$9-I2764)= 15,"15",  ""))))))))))))))))</f>
        <v>0</v>
      </c>
      <c r="AA2764" t="e">
        <f>VLOOKUP(E2764,'Age group'!$A$2:$B$7,2,TRUE)</f>
        <v>#N/A</v>
      </c>
    </row>
    <row r="2765" spans="1:27" ht="12.75" x14ac:dyDescent="0.2">
      <c r="A2765" s="30">
        <v>2762</v>
      </c>
      <c r="B2765" s="31"/>
      <c r="C2765" s="31"/>
      <c r="D2765" s="32"/>
      <c r="E2765" s="104"/>
      <c r="F2765" s="31"/>
      <c r="G2765" s="31"/>
      <c r="H2765" s="33"/>
      <c r="I2765" s="16"/>
      <c r="J2765" s="34"/>
      <c r="K2765" s="34"/>
      <c r="L2765" s="35"/>
      <c r="M2765" s="36"/>
      <c r="N2765" s="37"/>
      <c r="O2765" s="37"/>
      <c r="P2765" s="37"/>
      <c r="Q2765" s="38"/>
      <c r="R2765" s="38"/>
      <c r="S2765" s="37"/>
      <c r="T2765" s="39"/>
      <c r="U2765" s="39"/>
      <c r="V2765" s="40"/>
      <c r="X2765" t="str">
        <f>IF(('1 - Cover page'!$B$9-M2765)&lt;6,"&lt;=5 Days","&gt;5 Days")</f>
        <v>&lt;=5 Days</v>
      </c>
      <c r="Y2765" t="str">
        <f>IF(('1 - Cover page'!$B$9-M2765)=0,"0", IF(('1 - Cover page'!$B$9-M2765)= 1,"1", IF(('1 - Cover page'!$B$9-M2765)= 2,"2", IF(('1 - Cover page'!$B$9-M2765)= 3,"3", IF(('1 - Cover page'!$B$9-M2765)= 4,"4", IF(('1 - Cover page'!$B$9-M2765)= 5,"5", IF(('1 - Cover page'!$B$9-M2765)= 6,"6", IF(('1 - Cover page'!$B$9-M2765)= 7,"7", IF(('1 - Cover page'!$B$9-M2765)= 8,"8", IF(('1 - Cover page'!$B$9-M2765)= 9,"9", IF(('1 - Cover page'!$B$9-M2765)= 10,"10", IF(('1 - Cover page'!$B$9-M2765)= 11,"11", IF(('1 - Cover page'!$B$9-M2765)= 12,"12", IF(('1 - Cover page'!$B$9-M2765)= 13,"13", IF(('1 - Cover page'!$B$9-M2765)= 14,"14", IF(('1 - Cover page'!$B$9-M2765)= 15,"15",  ""))))))))))))))))</f>
        <v>0</v>
      </c>
      <c r="Z2765" t="str">
        <f>IF(('1 - Cover page'!$B$9-I2765)=0,"0", IF(('1 - Cover page'!$B$9-I2765)= 1,"1", IF(('1 - Cover page'!$B$9-I2765)= 2,"2", IF(('1 - Cover page'!$B$9-I2765)= 3,"3", IF(('1 - Cover page'!$B$9-I2765)= 4,"4", IF(('1 - Cover page'!$B$9-I2765)= 5,"5", IF(('1 - Cover page'!$B$9-I2765)= 6,"6", IF(('1 - Cover page'!$B$9-I2765)= 7,"7", IF(('1 - Cover page'!$B$9-I2765)= 8,"8", IF(('1 - Cover page'!$B$9-I2765)= 9,"9", IF(('1 - Cover page'!$B$9-I2765)= 10,"10", IF(('1 - Cover page'!$B$9-I2765)= 11,"11", IF(('1 - Cover page'!$B$9-I2765)= 12,"12", IF(('1 - Cover page'!$B$9-I2765)= 13,"13", IF(('1 - Cover page'!$B$9-I2765)= 14,"14", IF(('1 - Cover page'!$B$9-I2765)= 15,"15",  ""))))))))))))))))</f>
        <v>0</v>
      </c>
      <c r="AA2765" t="e">
        <f>VLOOKUP(E2765,'Age group'!$A$2:$B$7,2,TRUE)</f>
        <v>#N/A</v>
      </c>
    </row>
    <row r="2766" spans="1:27" ht="12.75" x14ac:dyDescent="0.2">
      <c r="A2766" s="30">
        <v>2763</v>
      </c>
      <c r="B2766" s="31"/>
      <c r="C2766" s="31"/>
      <c r="D2766" s="32"/>
      <c r="E2766" s="104"/>
      <c r="F2766" s="31"/>
      <c r="G2766" s="31"/>
      <c r="H2766" s="33"/>
      <c r="I2766" s="16"/>
      <c r="J2766" s="34"/>
      <c r="K2766" s="34"/>
      <c r="L2766" s="35"/>
      <c r="M2766" s="36"/>
      <c r="N2766" s="37"/>
      <c r="O2766" s="37"/>
      <c r="P2766" s="37"/>
      <c r="Q2766" s="38"/>
      <c r="R2766" s="38"/>
      <c r="S2766" s="37"/>
      <c r="T2766" s="39"/>
      <c r="U2766" s="39"/>
      <c r="V2766" s="40"/>
      <c r="X2766" t="str">
        <f>IF(('1 - Cover page'!$B$9-M2766)&lt;6,"&lt;=5 Days","&gt;5 Days")</f>
        <v>&lt;=5 Days</v>
      </c>
      <c r="Y2766" t="str">
        <f>IF(('1 - Cover page'!$B$9-M2766)=0,"0", IF(('1 - Cover page'!$B$9-M2766)= 1,"1", IF(('1 - Cover page'!$B$9-M2766)= 2,"2", IF(('1 - Cover page'!$B$9-M2766)= 3,"3", IF(('1 - Cover page'!$B$9-M2766)= 4,"4", IF(('1 - Cover page'!$B$9-M2766)= 5,"5", IF(('1 - Cover page'!$B$9-M2766)= 6,"6", IF(('1 - Cover page'!$B$9-M2766)= 7,"7", IF(('1 - Cover page'!$B$9-M2766)= 8,"8", IF(('1 - Cover page'!$B$9-M2766)= 9,"9", IF(('1 - Cover page'!$B$9-M2766)= 10,"10", IF(('1 - Cover page'!$B$9-M2766)= 11,"11", IF(('1 - Cover page'!$B$9-M2766)= 12,"12", IF(('1 - Cover page'!$B$9-M2766)= 13,"13", IF(('1 - Cover page'!$B$9-M2766)= 14,"14", IF(('1 - Cover page'!$B$9-M2766)= 15,"15",  ""))))))))))))))))</f>
        <v>0</v>
      </c>
      <c r="Z2766" t="str">
        <f>IF(('1 - Cover page'!$B$9-I2766)=0,"0", IF(('1 - Cover page'!$B$9-I2766)= 1,"1", IF(('1 - Cover page'!$B$9-I2766)= 2,"2", IF(('1 - Cover page'!$B$9-I2766)= 3,"3", IF(('1 - Cover page'!$B$9-I2766)= 4,"4", IF(('1 - Cover page'!$B$9-I2766)= 5,"5", IF(('1 - Cover page'!$B$9-I2766)= 6,"6", IF(('1 - Cover page'!$B$9-I2766)= 7,"7", IF(('1 - Cover page'!$B$9-I2766)= 8,"8", IF(('1 - Cover page'!$B$9-I2766)= 9,"9", IF(('1 - Cover page'!$B$9-I2766)= 10,"10", IF(('1 - Cover page'!$B$9-I2766)= 11,"11", IF(('1 - Cover page'!$B$9-I2766)= 12,"12", IF(('1 - Cover page'!$B$9-I2766)= 13,"13", IF(('1 - Cover page'!$B$9-I2766)= 14,"14", IF(('1 - Cover page'!$B$9-I2766)= 15,"15",  ""))))))))))))))))</f>
        <v>0</v>
      </c>
      <c r="AA2766" t="e">
        <f>VLOOKUP(E2766,'Age group'!$A$2:$B$7,2,TRUE)</f>
        <v>#N/A</v>
      </c>
    </row>
    <row r="2767" spans="1:27" ht="12.75" x14ac:dyDescent="0.2">
      <c r="A2767" s="30">
        <v>2764</v>
      </c>
      <c r="B2767" s="31"/>
      <c r="C2767" s="31"/>
      <c r="D2767" s="32"/>
      <c r="E2767" s="104"/>
      <c r="F2767" s="31"/>
      <c r="G2767" s="31"/>
      <c r="H2767" s="33"/>
      <c r="I2767" s="16"/>
      <c r="J2767" s="34"/>
      <c r="K2767" s="34"/>
      <c r="L2767" s="35"/>
      <c r="M2767" s="36"/>
      <c r="N2767" s="37"/>
      <c r="O2767" s="37"/>
      <c r="P2767" s="37"/>
      <c r="Q2767" s="38"/>
      <c r="R2767" s="38"/>
      <c r="S2767" s="37"/>
      <c r="T2767" s="39"/>
      <c r="U2767" s="39"/>
      <c r="V2767" s="40"/>
      <c r="X2767" t="str">
        <f>IF(('1 - Cover page'!$B$9-M2767)&lt;6,"&lt;=5 Days","&gt;5 Days")</f>
        <v>&lt;=5 Days</v>
      </c>
      <c r="Y2767" t="str">
        <f>IF(('1 - Cover page'!$B$9-M2767)=0,"0", IF(('1 - Cover page'!$B$9-M2767)= 1,"1", IF(('1 - Cover page'!$B$9-M2767)= 2,"2", IF(('1 - Cover page'!$B$9-M2767)= 3,"3", IF(('1 - Cover page'!$B$9-M2767)= 4,"4", IF(('1 - Cover page'!$B$9-M2767)= 5,"5", IF(('1 - Cover page'!$B$9-M2767)= 6,"6", IF(('1 - Cover page'!$B$9-M2767)= 7,"7", IF(('1 - Cover page'!$B$9-M2767)= 8,"8", IF(('1 - Cover page'!$B$9-M2767)= 9,"9", IF(('1 - Cover page'!$B$9-M2767)= 10,"10", IF(('1 - Cover page'!$B$9-M2767)= 11,"11", IF(('1 - Cover page'!$B$9-M2767)= 12,"12", IF(('1 - Cover page'!$B$9-M2767)= 13,"13", IF(('1 - Cover page'!$B$9-M2767)= 14,"14", IF(('1 - Cover page'!$B$9-M2767)= 15,"15",  ""))))))))))))))))</f>
        <v>0</v>
      </c>
      <c r="Z2767" t="str">
        <f>IF(('1 - Cover page'!$B$9-I2767)=0,"0", IF(('1 - Cover page'!$B$9-I2767)= 1,"1", IF(('1 - Cover page'!$B$9-I2767)= 2,"2", IF(('1 - Cover page'!$B$9-I2767)= 3,"3", IF(('1 - Cover page'!$B$9-I2767)= 4,"4", IF(('1 - Cover page'!$B$9-I2767)= 5,"5", IF(('1 - Cover page'!$B$9-I2767)= 6,"6", IF(('1 - Cover page'!$B$9-I2767)= 7,"7", IF(('1 - Cover page'!$B$9-I2767)= 8,"8", IF(('1 - Cover page'!$B$9-I2767)= 9,"9", IF(('1 - Cover page'!$B$9-I2767)= 10,"10", IF(('1 - Cover page'!$B$9-I2767)= 11,"11", IF(('1 - Cover page'!$B$9-I2767)= 12,"12", IF(('1 - Cover page'!$B$9-I2767)= 13,"13", IF(('1 - Cover page'!$B$9-I2767)= 14,"14", IF(('1 - Cover page'!$B$9-I2767)= 15,"15",  ""))))))))))))))))</f>
        <v>0</v>
      </c>
      <c r="AA2767" t="e">
        <f>VLOOKUP(E2767,'Age group'!$A$2:$B$7,2,TRUE)</f>
        <v>#N/A</v>
      </c>
    </row>
    <row r="2768" spans="1:27" ht="12.75" x14ac:dyDescent="0.2">
      <c r="A2768" s="30">
        <v>2765</v>
      </c>
      <c r="B2768" s="31"/>
      <c r="C2768" s="31"/>
      <c r="D2768" s="32"/>
      <c r="E2768" s="104"/>
      <c r="F2768" s="31"/>
      <c r="G2768" s="31"/>
      <c r="H2768" s="33"/>
      <c r="I2768" s="16"/>
      <c r="J2768" s="34"/>
      <c r="K2768" s="34"/>
      <c r="L2768" s="35"/>
      <c r="M2768" s="36"/>
      <c r="N2768" s="37"/>
      <c r="O2768" s="37"/>
      <c r="P2768" s="37"/>
      <c r="Q2768" s="38"/>
      <c r="R2768" s="38"/>
      <c r="S2768" s="37"/>
      <c r="T2768" s="39"/>
      <c r="U2768" s="39"/>
      <c r="V2768" s="40"/>
      <c r="X2768" t="str">
        <f>IF(('1 - Cover page'!$B$9-M2768)&lt;6,"&lt;=5 Days","&gt;5 Days")</f>
        <v>&lt;=5 Days</v>
      </c>
      <c r="Y2768" t="str">
        <f>IF(('1 - Cover page'!$B$9-M2768)=0,"0", IF(('1 - Cover page'!$B$9-M2768)= 1,"1", IF(('1 - Cover page'!$B$9-M2768)= 2,"2", IF(('1 - Cover page'!$B$9-M2768)= 3,"3", IF(('1 - Cover page'!$B$9-M2768)= 4,"4", IF(('1 - Cover page'!$B$9-M2768)= 5,"5", IF(('1 - Cover page'!$B$9-M2768)= 6,"6", IF(('1 - Cover page'!$B$9-M2768)= 7,"7", IF(('1 - Cover page'!$B$9-M2768)= 8,"8", IF(('1 - Cover page'!$B$9-M2768)= 9,"9", IF(('1 - Cover page'!$B$9-M2768)= 10,"10", IF(('1 - Cover page'!$B$9-M2768)= 11,"11", IF(('1 - Cover page'!$B$9-M2768)= 12,"12", IF(('1 - Cover page'!$B$9-M2768)= 13,"13", IF(('1 - Cover page'!$B$9-M2768)= 14,"14", IF(('1 - Cover page'!$B$9-M2768)= 15,"15",  ""))))))))))))))))</f>
        <v>0</v>
      </c>
      <c r="Z2768" t="str">
        <f>IF(('1 - Cover page'!$B$9-I2768)=0,"0", IF(('1 - Cover page'!$B$9-I2768)= 1,"1", IF(('1 - Cover page'!$B$9-I2768)= 2,"2", IF(('1 - Cover page'!$B$9-I2768)= 3,"3", IF(('1 - Cover page'!$B$9-I2768)= 4,"4", IF(('1 - Cover page'!$B$9-I2768)= 5,"5", IF(('1 - Cover page'!$B$9-I2768)= 6,"6", IF(('1 - Cover page'!$B$9-I2768)= 7,"7", IF(('1 - Cover page'!$B$9-I2768)= 8,"8", IF(('1 - Cover page'!$B$9-I2768)= 9,"9", IF(('1 - Cover page'!$B$9-I2768)= 10,"10", IF(('1 - Cover page'!$B$9-I2768)= 11,"11", IF(('1 - Cover page'!$B$9-I2768)= 12,"12", IF(('1 - Cover page'!$B$9-I2768)= 13,"13", IF(('1 - Cover page'!$B$9-I2768)= 14,"14", IF(('1 - Cover page'!$B$9-I2768)= 15,"15",  ""))))))))))))))))</f>
        <v>0</v>
      </c>
      <c r="AA2768" t="e">
        <f>VLOOKUP(E2768,'Age group'!$A$2:$B$7,2,TRUE)</f>
        <v>#N/A</v>
      </c>
    </row>
    <row r="2769" spans="1:27" ht="12.75" x14ac:dyDescent="0.2">
      <c r="A2769" s="30">
        <v>2766</v>
      </c>
      <c r="B2769" s="31"/>
      <c r="C2769" s="31"/>
      <c r="D2769" s="32"/>
      <c r="E2769" s="104"/>
      <c r="F2769" s="31"/>
      <c r="G2769" s="31"/>
      <c r="H2769" s="33"/>
      <c r="I2769" s="16"/>
      <c r="J2769" s="34"/>
      <c r="K2769" s="34"/>
      <c r="L2769" s="35"/>
      <c r="M2769" s="36"/>
      <c r="N2769" s="37"/>
      <c r="O2769" s="37"/>
      <c r="P2769" s="37"/>
      <c r="Q2769" s="38"/>
      <c r="R2769" s="38"/>
      <c r="S2769" s="37"/>
      <c r="T2769" s="39"/>
      <c r="U2769" s="39"/>
      <c r="V2769" s="40"/>
      <c r="X2769" t="str">
        <f>IF(('1 - Cover page'!$B$9-M2769)&lt;6,"&lt;=5 Days","&gt;5 Days")</f>
        <v>&lt;=5 Days</v>
      </c>
      <c r="Y2769" t="str">
        <f>IF(('1 - Cover page'!$B$9-M2769)=0,"0", IF(('1 - Cover page'!$B$9-M2769)= 1,"1", IF(('1 - Cover page'!$B$9-M2769)= 2,"2", IF(('1 - Cover page'!$B$9-M2769)= 3,"3", IF(('1 - Cover page'!$B$9-M2769)= 4,"4", IF(('1 - Cover page'!$B$9-M2769)= 5,"5", IF(('1 - Cover page'!$B$9-M2769)= 6,"6", IF(('1 - Cover page'!$B$9-M2769)= 7,"7", IF(('1 - Cover page'!$B$9-M2769)= 8,"8", IF(('1 - Cover page'!$B$9-M2769)= 9,"9", IF(('1 - Cover page'!$B$9-M2769)= 10,"10", IF(('1 - Cover page'!$B$9-M2769)= 11,"11", IF(('1 - Cover page'!$B$9-M2769)= 12,"12", IF(('1 - Cover page'!$B$9-M2769)= 13,"13", IF(('1 - Cover page'!$B$9-M2769)= 14,"14", IF(('1 - Cover page'!$B$9-M2769)= 15,"15",  ""))))))))))))))))</f>
        <v>0</v>
      </c>
      <c r="Z2769" t="str">
        <f>IF(('1 - Cover page'!$B$9-I2769)=0,"0", IF(('1 - Cover page'!$B$9-I2769)= 1,"1", IF(('1 - Cover page'!$B$9-I2769)= 2,"2", IF(('1 - Cover page'!$B$9-I2769)= 3,"3", IF(('1 - Cover page'!$B$9-I2769)= 4,"4", IF(('1 - Cover page'!$B$9-I2769)= 5,"5", IF(('1 - Cover page'!$B$9-I2769)= 6,"6", IF(('1 - Cover page'!$B$9-I2769)= 7,"7", IF(('1 - Cover page'!$B$9-I2769)= 8,"8", IF(('1 - Cover page'!$B$9-I2769)= 9,"9", IF(('1 - Cover page'!$B$9-I2769)= 10,"10", IF(('1 - Cover page'!$B$9-I2769)= 11,"11", IF(('1 - Cover page'!$B$9-I2769)= 12,"12", IF(('1 - Cover page'!$B$9-I2769)= 13,"13", IF(('1 - Cover page'!$B$9-I2769)= 14,"14", IF(('1 - Cover page'!$B$9-I2769)= 15,"15",  ""))))))))))))))))</f>
        <v>0</v>
      </c>
      <c r="AA2769" t="e">
        <f>VLOOKUP(E2769,'Age group'!$A$2:$B$7,2,TRUE)</f>
        <v>#N/A</v>
      </c>
    </row>
    <row r="2770" spans="1:27" ht="12.75" x14ac:dyDescent="0.2">
      <c r="A2770" s="30">
        <v>2767</v>
      </c>
      <c r="B2770" s="31"/>
      <c r="C2770" s="31"/>
      <c r="D2770" s="32"/>
      <c r="E2770" s="104"/>
      <c r="F2770" s="31"/>
      <c r="G2770" s="31"/>
      <c r="H2770" s="33"/>
      <c r="I2770" s="16"/>
      <c r="J2770" s="34"/>
      <c r="K2770" s="34"/>
      <c r="L2770" s="35"/>
      <c r="M2770" s="36"/>
      <c r="N2770" s="37"/>
      <c r="O2770" s="37"/>
      <c r="P2770" s="37"/>
      <c r="Q2770" s="38"/>
      <c r="R2770" s="38"/>
      <c r="S2770" s="37"/>
      <c r="T2770" s="39"/>
      <c r="U2770" s="39"/>
      <c r="V2770" s="40"/>
      <c r="X2770" t="str">
        <f>IF(('1 - Cover page'!$B$9-M2770)&lt;6,"&lt;=5 Days","&gt;5 Days")</f>
        <v>&lt;=5 Days</v>
      </c>
      <c r="Y2770" t="str">
        <f>IF(('1 - Cover page'!$B$9-M2770)=0,"0", IF(('1 - Cover page'!$B$9-M2770)= 1,"1", IF(('1 - Cover page'!$B$9-M2770)= 2,"2", IF(('1 - Cover page'!$B$9-M2770)= 3,"3", IF(('1 - Cover page'!$B$9-M2770)= 4,"4", IF(('1 - Cover page'!$B$9-M2770)= 5,"5", IF(('1 - Cover page'!$B$9-M2770)= 6,"6", IF(('1 - Cover page'!$B$9-M2770)= 7,"7", IF(('1 - Cover page'!$B$9-M2770)= 8,"8", IF(('1 - Cover page'!$B$9-M2770)= 9,"9", IF(('1 - Cover page'!$B$9-M2770)= 10,"10", IF(('1 - Cover page'!$B$9-M2770)= 11,"11", IF(('1 - Cover page'!$B$9-M2770)= 12,"12", IF(('1 - Cover page'!$B$9-M2770)= 13,"13", IF(('1 - Cover page'!$B$9-M2770)= 14,"14", IF(('1 - Cover page'!$B$9-M2770)= 15,"15",  ""))))))))))))))))</f>
        <v>0</v>
      </c>
      <c r="Z2770" t="str">
        <f>IF(('1 - Cover page'!$B$9-I2770)=0,"0", IF(('1 - Cover page'!$B$9-I2770)= 1,"1", IF(('1 - Cover page'!$B$9-I2770)= 2,"2", IF(('1 - Cover page'!$B$9-I2770)= 3,"3", IF(('1 - Cover page'!$B$9-I2770)= 4,"4", IF(('1 - Cover page'!$B$9-I2770)= 5,"5", IF(('1 - Cover page'!$B$9-I2770)= 6,"6", IF(('1 - Cover page'!$B$9-I2770)= 7,"7", IF(('1 - Cover page'!$B$9-I2770)= 8,"8", IF(('1 - Cover page'!$B$9-I2770)= 9,"9", IF(('1 - Cover page'!$B$9-I2770)= 10,"10", IF(('1 - Cover page'!$B$9-I2770)= 11,"11", IF(('1 - Cover page'!$B$9-I2770)= 12,"12", IF(('1 - Cover page'!$B$9-I2770)= 13,"13", IF(('1 - Cover page'!$B$9-I2770)= 14,"14", IF(('1 - Cover page'!$B$9-I2770)= 15,"15",  ""))))))))))))))))</f>
        <v>0</v>
      </c>
      <c r="AA2770" t="e">
        <f>VLOOKUP(E2770,'Age group'!$A$2:$B$7,2,TRUE)</f>
        <v>#N/A</v>
      </c>
    </row>
    <row r="2771" spans="1:27" ht="12.75" x14ac:dyDescent="0.2">
      <c r="A2771" s="30">
        <v>2768</v>
      </c>
      <c r="B2771" s="31"/>
      <c r="C2771" s="31"/>
      <c r="D2771" s="32"/>
      <c r="E2771" s="104"/>
      <c r="F2771" s="31"/>
      <c r="G2771" s="31"/>
      <c r="H2771" s="33"/>
      <c r="I2771" s="16"/>
      <c r="J2771" s="34"/>
      <c r="K2771" s="34"/>
      <c r="L2771" s="35"/>
      <c r="M2771" s="36"/>
      <c r="N2771" s="37"/>
      <c r="O2771" s="37"/>
      <c r="P2771" s="37"/>
      <c r="Q2771" s="38"/>
      <c r="R2771" s="38"/>
      <c r="S2771" s="37"/>
      <c r="T2771" s="39"/>
      <c r="U2771" s="39"/>
      <c r="V2771" s="40"/>
      <c r="X2771" t="str">
        <f>IF(('1 - Cover page'!$B$9-M2771)&lt;6,"&lt;=5 Days","&gt;5 Days")</f>
        <v>&lt;=5 Days</v>
      </c>
      <c r="Y2771" t="str">
        <f>IF(('1 - Cover page'!$B$9-M2771)=0,"0", IF(('1 - Cover page'!$B$9-M2771)= 1,"1", IF(('1 - Cover page'!$B$9-M2771)= 2,"2", IF(('1 - Cover page'!$B$9-M2771)= 3,"3", IF(('1 - Cover page'!$B$9-M2771)= 4,"4", IF(('1 - Cover page'!$B$9-M2771)= 5,"5", IF(('1 - Cover page'!$B$9-M2771)= 6,"6", IF(('1 - Cover page'!$B$9-M2771)= 7,"7", IF(('1 - Cover page'!$B$9-M2771)= 8,"8", IF(('1 - Cover page'!$B$9-M2771)= 9,"9", IF(('1 - Cover page'!$B$9-M2771)= 10,"10", IF(('1 - Cover page'!$B$9-M2771)= 11,"11", IF(('1 - Cover page'!$B$9-M2771)= 12,"12", IF(('1 - Cover page'!$B$9-M2771)= 13,"13", IF(('1 - Cover page'!$B$9-M2771)= 14,"14", IF(('1 - Cover page'!$B$9-M2771)= 15,"15",  ""))))))))))))))))</f>
        <v>0</v>
      </c>
      <c r="Z2771" t="str">
        <f>IF(('1 - Cover page'!$B$9-I2771)=0,"0", IF(('1 - Cover page'!$B$9-I2771)= 1,"1", IF(('1 - Cover page'!$B$9-I2771)= 2,"2", IF(('1 - Cover page'!$B$9-I2771)= 3,"3", IF(('1 - Cover page'!$B$9-I2771)= 4,"4", IF(('1 - Cover page'!$B$9-I2771)= 5,"5", IF(('1 - Cover page'!$B$9-I2771)= 6,"6", IF(('1 - Cover page'!$B$9-I2771)= 7,"7", IF(('1 - Cover page'!$B$9-I2771)= 8,"8", IF(('1 - Cover page'!$B$9-I2771)= 9,"9", IF(('1 - Cover page'!$B$9-I2771)= 10,"10", IF(('1 - Cover page'!$B$9-I2771)= 11,"11", IF(('1 - Cover page'!$B$9-I2771)= 12,"12", IF(('1 - Cover page'!$B$9-I2771)= 13,"13", IF(('1 - Cover page'!$B$9-I2771)= 14,"14", IF(('1 - Cover page'!$B$9-I2771)= 15,"15",  ""))))))))))))))))</f>
        <v>0</v>
      </c>
      <c r="AA2771" t="e">
        <f>VLOOKUP(E2771,'Age group'!$A$2:$B$7,2,TRUE)</f>
        <v>#N/A</v>
      </c>
    </row>
    <row r="2772" spans="1:27" ht="12.75" x14ac:dyDescent="0.2">
      <c r="A2772" s="30">
        <v>2769</v>
      </c>
      <c r="B2772" s="31"/>
      <c r="C2772" s="31"/>
      <c r="D2772" s="32"/>
      <c r="E2772" s="104"/>
      <c r="F2772" s="31"/>
      <c r="G2772" s="31"/>
      <c r="H2772" s="33"/>
      <c r="I2772" s="16"/>
      <c r="J2772" s="34"/>
      <c r="K2772" s="34"/>
      <c r="L2772" s="35"/>
      <c r="M2772" s="36"/>
      <c r="N2772" s="37"/>
      <c r="O2772" s="37"/>
      <c r="P2772" s="37"/>
      <c r="Q2772" s="38"/>
      <c r="R2772" s="38"/>
      <c r="S2772" s="37"/>
      <c r="T2772" s="39"/>
      <c r="U2772" s="39"/>
      <c r="V2772" s="40"/>
      <c r="X2772" t="str">
        <f>IF(('1 - Cover page'!$B$9-M2772)&lt;6,"&lt;=5 Days","&gt;5 Days")</f>
        <v>&lt;=5 Days</v>
      </c>
      <c r="Y2772" t="str">
        <f>IF(('1 - Cover page'!$B$9-M2772)=0,"0", IF(('1 - Cover page'!$B$9-M2772)= 1,"1", IF(('1 - Cover page'!$B$9-M2772)= 2,"2", IF(('1 - Cover page'!$B$9-M2772)= 3,"3", IF(('1 - Cover page'!$B$9-M2772)= 4,"4", IF(('1 - Cover page'!$B$9-M2772)= 5,"5", IF(('1 - Cover page'!$B$9-M2772)= 6,"6", IF(('1 - Cover page'!$B$9-M2772)= 7,"7", IF(('1 - Cover page'!$B$9-M2772)= 8,"8", IF(('1 - Cover page'!$B$9-M2772)= 9,"9", IF(('1 - Cover page'!$B$9-M2772)= 10,"10", IF(('1 - Cover page'!$B$9-M2772)= 11,"11", IF(('1 - Cover page'!$B$9-M2772)= 12,"12", IF(('1 - Cover page'!$B$9-M2772)= 13,"13", IF(('1 - Cover page'!$B$9-M2772)= 14,"14", IF(('1 - Cover page'!$B$9-M2772)= 15,"15",  ""))))))))))))))))</f>
        <v>0</v>
      </c>
      <c r="Z2772" t="str">
        <f>IF(('1 - Cover page'!$B$9-I2772)=0,"0", IF(('1 - Cover page'!$B$9-I2772)= 1,"1", IF(('1 - Cover page'!$B$9-I2772)= 2,"2", IF(('1 - Cover page'!$B$9-I2772)= 3,"3", IF(('1 - Cover page'!$B$9-I2772)= 4,"4", IF(('1 - Cover page'!$B$9-I2772)= 5,"5", IF(('1 - Cover page'!$B$9-I2772)= 6,"6", IF(('1 - Cover page'!$B$9-I2772)= 7,"7", IF(('1 - Cover page'!$B$9-I2772)= 8,"8", IF(('1 - Cover page'!$B$9-I2772)= 9,"9", IF(('1 - Cover page'!$B$9-I2772)= 10,"10", IF(('1 - Cover page'!$B$9-I2772)= 11,"11", IF(('1 - Cover page'!$B$9-I2772)= 12,"12", IF(('1 - Cover page'!$B$9-I2772)= 13,"13", IF(('1 - Cover page'!$B$9-I2772)= 14,"14", IF(('1 - Cover page'!$B$9-I2772)= 15,"15",  ""))))))))))))))))</f>
        <v>0</v>
      </c>
      <c r="AA2772" t="e">
        <f>VLOOKUP(E2772,'Age group'!$A$2:$B$7,2,TRUE)</f>
        <v>#N/A</v>
      </c>
    </row>
    <row r="2773" spans="1:27" ht="12.75" x14ac:dyDescent="0.2">
      <c r="A2773" s="30">
        <v>2770</v>
      </c>
      <c r="B2773" s="31"/>
      <c r="C2773" s="31"/>
      <c r="D2773" s="32"/>
      <c r="E2773" s="104"/>
      <c r="F2773" s="31"/>
      <c r="G2773" s="31"/>
      <c r="H2773" s="33"/>
      <c r="I2773" s="16"/>
      <c r="J2773" s="34"/>
      <c r="K2773" s="34"/>
      <c r="L2773" s="35"/>
      <c r="M2773" s="36"/>
      <c r="N2773" s="37"/>
      <c r="O2773" s="37"/>
      <c r="P2773" s="37"/>
      <c r="Q2773" s="38"/>
      <c r="R2773" s="38"/>
      <c r="S2773" s="37"/>
      <c r="T2773" s="39"/>
      <c r="U2773" s="39"/>
      <c r="V2773" s="40"/>
      <c r="X2773" t="str">
        <f>IF(('1 - Cover page'!$B$9-M2773)&lt;6,"&lt;=5 Days","&gt;5 Days")</f>
        <v>&lt;=5 Days</v>
      </c>
      <c r="Y2773" t="str">
        <f>IF(('1 - Cover page'!$B$9-M2773)=0,"0", IF(('1 - Cover page'!$B$9-M2773)= 1,"1", IF(('1 - Cover page'!$B$9-M2773)= 2,"2", IF(('1 - Cover page'!$B$9-M2773)= 3,"3", IF(('1 - Cover page'!$B$9-M2773)= 4,"4", IF(('1 - Cover page'!$B$9-M2773)= 5,"5", IF(('1 - Cover page'!$B$9-M2773)= 6,"6", IF(('1 - Cover page'!$B$9-M2773)= 7,"7", IF(('1 - Cover page'!$B$9-M2773)= 8,"8", IF(('1 - Cover page'!$B$9-M2773)= 9,"9", IF(('1 - Cover page'!$B$9-M2773)= 10,"10", IF(('1 - Cover page'!$B$9-M2773)= 11,"11", IF(('1 - Cover page'!$B$9-M2773)= 12,"12", IF(('1 - Cover page'!$B$9-M2773)= 13,"13", IF(('1 - Cover page'!$B$9-M2773)= 14,"14", IF(('1 - Cover page'!$B$9-M2773)= 15,"15",  ""))))))))))))))))</f>
        <v>0</v>
      </c>
      <c r="Z2773" t="str">
        <f>IF(('1 - Cover page'!$B$9-I2773)=0,"0", IF(('1 - Cover page'!$B$9-I2773)= 1,"1", IF(('1 - Cover page'!$B$9-I2773)= 2,"2", IF(('1 - Cover page'!$B$9-I2773)= 3,"3", IF(('1 - Cover page'!$B$9-I2773)= 4,"4", IF(('1 - Cover page'!$B$9-I2773)= 5,"5", IF(('1 - Cover page'!$B$9-I2773)= 6,"6", IF(('1 - Cover page'!$B$9-I2773)= 7,"7", IF(('1 - Cover page'!$B$9-I2773)= 8,"8", IF(('1 - Cover page'!$B$9-I2773)= 9,"9", IF(('1 - Cover page'!$B$9-I2773)= 10,"10", IF(('1 - Cover page'!$B$9-I2773)= 11,"11", IF(('1 - Cover page'!$B$9-I2773)= 12,"12", IF(('1 - Cover page'!$B$9-I2773)= 13,"13", IF(('1 - Cover page'!$B$9-I2773)= 14,"14", IF(('1 - Cover page'!$B$9-I2773)= 15,"15",  ""))))))))))))))))</f>
        <v>0</v>
      </c>
      <c r="AA2773" t="e">
        <f>VLOOKUP(E2773,'Age group'!$A$2:$B$7,2,TRUE)</f>
        <v>#N/A</v>
      </c>
    </row>
    <row r="2774" spans="1:27" ht="12.75" x14ac:dyDescent="0.2">
      <c r="A2774" s="30">
        <v>2771</v>
      </c>
      <c r="B2774" s="31"/>
      <c r="C2774" s="31"/>
      <c r="D2774" s="32"/>
      <c r="E2774" s="104"/>
      <c r="F2774" s="31"/>
      <c r="G2774" s="31"/>
      <c r="H2774" s="33"/>
      <c r="I2774" s="16"/>
      <c r="J2774" s="34"/>
      <c r="K2774" s="34"/>
      <c r="L2774" s="35"/>
      <c r="M2774" s="36"/>
      <c r="N2774" s="37"/>
      <c r="O2774" s="37"/>
      <c r="P2774" s="37"/>
      <c r="Q2774" s="38"/>
      <c r="R2774" s="38"/>
      <c r="S2774" s="37"/>
      <c r="T2774" s="39"/>
      <c r="U2774" s="39"/>
      <c r="V2774" s="40"/>
      <c r="X2774" t="str">
        <f>IF(('1 - Cover page'!$B$9-M2774)&lt;6,"&lt;=5 Days","&gt;5 Days")</f>
        <v>&lt;=5 Days</v>
      </c>
      <c r="Y2774" t="str">
        <f>IF(('1 - Cover page'!$B$9-M2774)=0,"0", IF(('1 - Cover page'!$B$9-M2774)= 1,"1", IF(('1 - Cover page'!$B$9-M2774)= 2,"2", IF(('1 - Cover page'!$B$9-M2774)= 3,"3", IF(('1 - Cover page'!$B$9-M2774)= 4,"4", IF(('1 - Cover page'!$B$9-M2774)= 5,"5", IF(('1 - Cover page'!$B$9-M2774)= 6,"6", IF(('1 - Cover page'!$B$9-M2774)= 7,"7", IF(('1 - Cover page'!$B$9-M2774)= 8,"8", IF(('1 - Cover page'!$B$9-M2774)= 9,"9", IF(('1 - Cover page'!$B$9-M2774)= 10,"10", IF(('1 - Cover page'!$B$9-M2774)= 11,"11", IF(('1 - Cover page'!$B$9-M2774)= 12,"12", IF(('1 - Cover page'!$B$9-M2774)= 13,"13", IF(('1 - Cover page'!$B$9-M2774)= 14,"14", IF(('1 - Cover page'!$B$9-M2774)= 15,"15",  ""))))))))))))))))</f>
        <v>0</v>
      </c>
      <c r="Z2774" t="str">
        <f>IF(('1 - Cover page'!$B$9-I2774)=0,"0", IF(('1 - Cover page'!$B$9-I2774)= 1,"1", IF(('1 - Cover page'!$B$9-I2774)= 2,"2", IF(('1 - Cover page'!$B$9-I2774)= 3,"3", IF(('1 - Cover page'!$B$9-I2774)= 4,"4", IF(('1 - Cover page'!$B$9-I2774)= 5,"5", IF(('1 - Cover page'!$B$9-I2774)= 6,"6", IF(('1 - Cover page'!$B$9-I2774)= 7,"7", IF(('1 - Cover page'!$B$9-I2774)= 8,"8", IF(('1 - Cover page'!$B$9-I2774)= 9,"9", IF(('1 - Cover page'!$B$9-I2774)= 10,"10", IF(('1 - Cover page'!$B$9-I2774)= 11,"11", IF(('1 - Cover page'!$B$9-I2774)= 12,"12", IF(('1 - Cover page'!$B$9-I2774)= 13,"13", IF(('1 - Cover page'!$B$9-I2774)= 14,"14", IF(('1 - Cover page'!$B$9-I2774)= 15,"15",  ""))))))))))))))))</f>
        <v>0</v>
      </c>
      <c r="AA2774" t="e">
        <f>VLOOKUP(E2774,'Age group'!$A$2:$B$7,2,TRUE)</f>
        <v>#N/A</v>
      </c>
    </row>
    <row r="2775" spans="1:27" ht="12.75" x14ac:dyDescent="0.2">
      <c r="A2775" s="30">
        <v>2772</v>
      </c>
      <c r="B2775" s="31"/>
      <c r="C2775" s="31"/>
      <c r="D2775" s="32"/>
      <c r="E2775" s="104"/>
      <c r="F2775" s="31"/>
      <c r="G2775" s="31"/>
      <c r="H2775" s="33"/>
      <c r="I2775" s="16"/>
      <c r="J2775" s="34"/>
      <c r="K2775" s="34"/>
      <c r="L2775" s="35"/>
      <c r="M2775" s="36"/>
      <c r="N2775" s="37"/>
      <c r="O2775" s="37"/>
      <c r="P2775" s="37"/>
      <c r="Q2775" s="38"/>
      <c r="R2775" s="38"/>
      <c r="S2775" s="37"/>
      <c r="T2775" s="39"/>
      <c r="U2775" s="39"/>
      <c r="V2775" s="40"/>
      <c r="X2775" t="str">
        <f>IF(('1 - Cover page'!$B$9-M2775)&lt;6,"&lt;=5 Days","&gt;5 Days")</f>
        <v>&lt;=5 Days</v>
      </c>
      <c r="Y2775" t="str">
        <f>IF(('1 - Cover page'!$B$9-M2775)=0,"0", IF(('1 - Cover page'!$B$9-M2775)= 1,"1", IF(('1 - Cover page'!$B$9-M2775)= 2,"2", IF(('1 - Cover page'!$B$9-M2775)= 3,"3", IF(('1 - Cover page'!$B$9-M2775)= 4,"4", IF(('1 - Cover page'!$B$9-M2775)= 5,"5", IF(('1 - Cover page'!$B$9-M2775)= 6,"6", IF(('1 - Cover page'!$B$9-M2775)= 7,"7", IF(('1 - Cover page'!$B$9-M2775)= 8,"8", IF(('1 - Cover page'!$B$9-M2775)= 9,"9", IF(('1 - Cover page'!$B$9-M2775)= 10,"10", IF(('1 - Cover page'!$B$9-M2775)= 11,"11", IF(('1 - Cover page'!$B$9-M2775)= 12,"12", IF(('1 - Cover page'!$B$9-M2775)= 13,"13", IF(('1 - Cover page'!$B$9-M2775)= 14,"14", IF(('1 - Cover page'!$B$9-M2775)= 15,"15",  ""))))))))))))))))</f>
        <v>0</v>
      </c>
      <c r="Z2775" t="str">
        <f>IF(('1 - Cover page'!$B$9-I2775)=0,"0", IF(('1 - Cover page'!$B$9-I2775)= 1,"1", IF(('1 - Cover page'!$B$9-I2775)= 2,"2", IF(('1 - Cover page'!$B$9-I2775)= 3,"3", IF(('1 - Cover page'!$B$9-I2775)= 4,"4", IF(('1 - Cover page'!$B$9-I2775)= 5,"5", IF(('1 - Cover page'!$B$9-I2775)= 6,"6", IF(('1 - Cover page'!$B$9-I2775)= 7,"7", IF(('1 - Cover page'!$B$9-I2775)= 8,"8", IF(('1 - Cover page'!$B$9-I2775)= 9,"9", IF(('1 - Cover page'!$B$9-I2775)= 10,"10", IF(('1 - Cover page'!$B$9-I2775)= 11,"11", IF(('1 - Cover page'!$B$9-I2775)= 12,"12", IF(('1 - Cover page'!$B$9-I2775)= 13,"13", IF(('1 - Cover page'!$B$9-I2775)= 14,"14", IF(('1 - Cover page'!$B$9-I2775)= 15,"15",  ""))))))))))))))))</f>
        <v>0</v>
      </c>
      <c r="AA2775" t="e">
        <f>VLOOKUP(E2775,'Age group'!$A$2:$B$7,2,TRUE)</f>
        <v>#N/A</v>
      </c>
    </row>
    <row r="2776" spans="1:27" ht="12.75" x14ac:dyDescent="0.2">
      <c r="A2776" s="30">
        <v>2773</v>
      </c>
      <c r="B2776" s="31"/>
      <c r="C2776" s="31"/>
      <c r="D2776" s="32"/>
      <c r="E2776" s="104"/>
      <c r="F2776" s="31"/>
      <c r="G2776" s="31"/>
      <c r="H2776" s="33"/>
      <c r="I2776" s="16"/>
      <c r="J2776" s="34"/>
      <c r="K2776" s="34"/>
      <c r="L2776" s="35"/>
      <c r="M2776" s="36"/>
      <c r="N2776" s="37"/>
      <c r="O2776" s="37"/>
      <c r="P2776" s="37"/>
      <c r="Q2776" s="38"/>
      <c r="R2776" s="38"/>
      <c r="S2776" s="37"/>
      <c r="T2776" s="39"/>
      <c r="U2776" s="39"/>
      <c r="V2776" s="40"/>
      <c r="X2776" t="str">
        <f>IF(('1 - Cover page'!$B$9-M2776)&lt;6,"&lt;=5 Days","&gt;5 Days")</f>
        <v>&lt;=5 Days</v>
      </c>
      <c r="Y2776" t="str">
        <f>IF(('1 - Cover page'!$B$9-M2776)=0,"0", IF(('1 - Cover page'!$B$9-M2776)= 1,"1", IF(('1 - Cover page'!$B$9-M2776)= 2,"2", IF(('1 - Cover page'!$B$9-M2776)= 3,"3", IF(('1 - Cover page'!$B$9-M2776)= 4,"4", IF(('1 - Cover page'!$B$9-M2776)= 5,"5", IF(('1 - Cover page'!$B$9-M2776)= 6,"6", IF(('1 - Cover page'!$B$9-M2776)= 7,"7", IF(('1 - Cover page'!$B$9-M2776)= 8,"8", IF(('1 - Cover page'!$B$9-M2776)= 9,"9", IF(('1 - Cover page'!$B$9-M2776)= 10,"10", IF(('1 - Cover page'!$B$9-M2776)= 11,"11", IF(('1 - Cover page'!$B$9-M2776)= 12,"12", IF(('1 - Cover page'!$B$9-M2776)= 13,"13", IF(('1 - Cover page'!$B$9-M2776)= 14,"14", IF(('1 - Cover page'!$B$9-M2776)= 15,"15",  ""))))))))))))))))</f>
        <v>0</v>
      </c>
      <c r="Z2776" t="str">
        <f>IF(('1 - Cover page'!$B$9-I2776)=0,"0", IF(('1 - Cover page'!$B$9-I2776)= 1,"1", IF(('1 - Cover page'!$B$9-I2776)= 2,"2", IF(('1 - Cover page'!$B$9-I2776)= 3,"3", IF(('1 - Cover page'!$B$9-I2776)= 4,"4", IF(('1 - Cover page'!$B$9-I2776)= 5,"5", IF(('1 - Cover page'!$B$9-I2776)= 6,"6", IF(('1 - Cover page'!$B$9-I2776)= 7,"7", IF(('1 - Cover page'!$B$9-I2776)= 8,"8", IF(('1 - Cover page'!$B$9-I2776)= 9,"9", IF(('1 - Cover page'!$B$9-I2776)= 10,"10", IF(('1 - Cover page'!$B$9-I2776)= 11,"11", IF(('1 - Cover page'!$B$9-I2776)= 12,"12", IF(('1 - Cover page'!$B$9-I2776)= 13,"13", IF(('1 - Cover page'!$B$9-I2776)= 14,"14", IF(('1 - Cover page'!$B$9-I2776)= 15,"15",  ""))))))))))))))))</f>
        <v>0</v>
      </c>
      <c r="AA2776" t="e">
        <f>VLOOKUP(E2776,'Age group'!$A$2:$B$7,2,TRUE)</f>
        <v>#N/A</v>
      </c>
    </row>
    <row r="2777" spans="1:27" ht="12.75" x14ac:dyDescent="0.2">
      <c r="A2777" s="30">
        <v>2774</v>
      </c>
      <c r="B2777" s="31"/>
      <c r="C2777" s="31"/>
      <c r="D2777" s="32"/>
      <c r="E2777" s="104"/>
      <c r="F2777" s="31"/>
      <c r="G2777" s="31"/>
      <c r="H2777" s="33"/>
      <c r="I2777" s="16"/>
      <c r="J2777" s="34"/>
      <c r="K2777" s="34"/>
      <c r="L2777" s="35"/>
      <c r="M2777" s="36"/>
      <c r="N2777" s="37"/>
      <c r="O2777" s="37"/>
      <c r="P2777" s="37"/>
      <c r="Q2777" s="38"/>
      <c r="R2777" s="38"/>
      <c r="S2777" s="37"/>
      <c r="T2777" s="39"/>
      <c r="U2777" s="39"/>
      <c r="V2777" s="40"/>
      <c r="X2777" t="str">
        <f>IF(('1 - Cover page'!$B$9-M2777)&lt;6,"&lt;=5 Days","&gt;5 Days")</f>
        <v>&lt;=5 Days</v>
      </c>
      <c r="Y2777" t="str">
        <f>IF(('1 - Cover page'!$B$9-M2777)=0,"0", IF(('1 - Cover page'!$B$9-M2777)= 1,"1", IF(('1 - Cover page'!$B$9-M2777)= 2,"2", IF(('1 - Cover page'!$B$9-M2777)= 3,"3", IF(('1 - Cover page'!$B$9-M2777)= 4,"4", IF(('1 - Cover page'!$B$9-M2777)= 5,"5", IF(('1 - Cover page'!$B$9-M2777)= 6,"6", IF(('1 - Cover page'!$B$9-M2777)= 7,"7", IF(('1 - Cover page'!$B$9-M2777)= 8,"8", IF(('1 - Cover page'!$B$9-M2777)= 9,"9", IF(('1 - Cover page'!$B$9-M2777)= 10,"10", IF(('1 - Cover page'!$B$9-M2777)= 11,"11", IF(('1 - Cover page'!$B$9-M2777)= 12,"12", IF(('1 - Cover page'!$B$9-M2777)= 13,"13", IF(('1 - Cover page'!$B$9-M2777)= 14,"14", IF(('1 - Cover page'!$B$9-M2777)= 15,"15",  ""))))))))))))))))</f>
        <v>0</v>
      </c>
      <c r="Z2777" t="str">
        <f>IF(('1 - Cover page'!$B$9-I2777)=0,"0", IF(('1 - Cover page'!$B$9-I2777)= 1,"1", IF(('1 - Cover page'!$B$9-I2777)= 2,"2", IF(('1 - Cover page'!$B$9-I2777)= 3,"3", IF(('1 - Cover page'!$B$9-I2777)= 4,"4", IF(('1 - Cover page'!$B$9-I2777)= 5,"5", IF(('1 - Cover page'!$B$9-I2777)= 6,"6", IF(('1 - Cover page'!$B$9-I2777)= 7,"7", IF(('1 - Cover page'!$B$9-I2777)= 8,"8", IF(('1 - Cover page'!$B$9-I2777)= 9,"9", IF(('1 - Cover page'!$B$9-I2777)= 10,"10", IF(('1 - Cover page'!$B$9-I2777)= 11,"11", IF(('1 - Cover page'!$B$9-I2777)= 12,"12", IF(('1 - Cover page'!$B$9-I2777)= 13,"13", IF(('1 - Cover page'!$B$9-I2777)= 14,"14", IF(('1 - Cover page'!$B$9-I2777)= 15,"15",  ""))))))))))))))))</f>
        <v>0</v>
      </c>
      <c r="AA2777" t="e">
        <f>VLOOKUP(E2777,'Age group'!$A$2:$B$7,2,TRUE)</f>
        <v>#N/A</v>
      </c>
    </row>
    <row r="2778" spans="1:27" ht="12.75" x14ac:dyDescent="0.2">
      <c r="A2778" s="30">
        <v>2775</v>
      </c>
      <c r="B2778" s="31"/>
      <c r="C2778" s="31"/>
      <c r="D2778" s="32"/>
      <c r="E2778" s="104"/>
      <c r="F2778" s="31"/>
      <c r="G2778" s="31"/>
      <c r="H2778" s="33"/>
      <c r="I2778" s="16"/>
      <c r="J2778" s="34"/>
      <c r="K2778" s="34"/>
      <c r="L2778" s="35"/>
      <c r="M2778" s="36"/>
      <c r="N2778" s="37"/>
      <c r="O2778" s="37"/>
      <c r="P2778" s="37"/>
      <c r="Q2778" s="38"/>
      <c r="R2778" s="38"/>
      <c r="S2778" s="37"/>
      <c r="T2778" s="39"/>
      <c r="U2778" s="39"/>
      <c r="V2778" s="40"/>
      <c r="X2778" t="str">
        <f>IF(('1 - Cover page'!$B$9-M2778)&lt;6,"&lt;=5 Days","&gt;5 Days")</f>
        <v>&lt;=5 Days</v>
      </c>
      <c r="Y2778" t="str">
        <f>IF(('1 - Cover page'!$B$9-M2778)=0,"0", IF(('1 - Cover page'!$B$9-M2778)= 1,"1", IF(('1 - Cover page'!$B$9-M2778)= 2,"2", IF(('1 - Cover page'!$B$9-M2778)= 3,"3", IF(('1 - Cover page'!$B$9-M2778)= 4,"4", IF(('1 - Cover page'!$B$9-M2778)= 5,"5", IF(('1 - Cover page'!$B$9-M2778)= 6,"6", IF(('1 - Cover page'!$B$9-M2778)= 7,"7", IF(('1 - Cover page'!$B$9-M2778)= 8,"8", IF(('1 - Cover page'!$B$9-M2778)= 9,"9", IF(('1 - Cover page'!$B$9-M2778)= 10,"10", IF(('1 - Cover page'!$B$9-M2778)= 11,"11", IF(('1 - Cover page'!$B$9-M2778)= 12,"12", IF(('1 - Cover page'!$B$9-M2778)= 13,"13", IF(('1 - Cover page'!$B$9-M2778)= 14,"14", IF(('1 - Cover page'!$B$9-M2778)= 15,"15",  ""))))))))))))))))</f>
        <v>0</v>
      </c>
      <c r="Z2778" t="str">
        <f>IF(('1 - Cover page'!$B$9-I2778)=0,"0", IF(('1 - Cover page'!$B$9-I2778)= 1,"1", IF(('1 - Cover page'!$B$9-I2778)= 2,"2", IF(('1 - Cover page'!$B$9-I2778)= 3,"3", IF(('1 - Cover page'!$B$9-I2778)= 4,"4", IF(('1 - Cover page'!$B$9-I2778)= 5,"5", IF(('1 - Cover page'!$B$9-I2778)= 6,"6", IF(('1 - Cover page'!$B$9-I2778)= 7,"7", IF(('1 - Cover page'!$B$9-I2778)= 8,"8", IF(('1 - Cover page'!$B$9-I2778)= 9,"9", IF(('1 - Cover page'!$B$9-I2778)= 10,"10", IF(('1 - Cover page'!$B$9-I2778)= 11,"11", IF(('1 - Cover page'!$B$9-I2778)= 12,"12", IF(('1 - Cover page'!$B$9-I2778)= 13,"13", IF(('1 - Cover page'!$B$9-I2778)= 14,"14", IF(('1 - Cover page'!$B$9-I2778)= 15,"15",  ""))))))))))))))))</f>
        <v>0</v>
      </c>
      <c r="AA2778" t="e">
        <f>VLOOKUP(E2778,'Age group'!$A$2:$B$7,2,TRUE)</f>
        <v>#N/A</v>
      </c>
    </row>
    <row r="2779" spans="1:27" ht="12.75" x14ac:dyDescent="0.2">
      <c r="A2779" s="30">
        <v>2776</v>
      </c>
      <c r="B2779" s="31"/>
      <c r="C2779" s="31"/>
      <c r="D2779" s="32"/>
      <c r="E2779" s="104"/>
      <c r="F2779" s="31"/>
      <c r="G2779" s="31"/>
      <c r="H2779" s="33"/>
      <c r="I2779" s="16"/>
      <c r="J2779" s="34"/>
      <c r="K2779" s="34"/>
      <c r="L2779" s="35"/>
      <c r="M2779" s="36"/>
      <c r="N2779" s="37"/>
      <c r="O2779" s="37"/>
      <c r="P2779" s="37"/>
      <c r="Q2779" s="38"/>
      <c r="R2779" s="38"/>
      <c r="S2779" s="37"/>
      <c r="T2779" s="39"/>
      <c r="U2779" s="39"/>
      <c r="V2779" s="40"/>
      <c r="X2779" t="str">
        <f>IF(('1 - Cover page'!$B$9-M2779)&lt;6,"&lt;=5 Days","&gt;5 Days")</f>
        <v>&lt;=5 Days</v>
      </c>
      <c r="Y2779" t="str">
        <f>IF(('1 - Cover page'!$B$9-M2779)=0,"0", IF(('1 - Cover page'!$B$9-M2779)= 1,"1", IF(('1 - Cover page'!$B$9-M2779)= 2,"2", IF(('1 - Cover page'!$B$9-M2779)= 3,"3", IF(('1 - Cover page'!$B$9-M2779)= 4,"4", IF(('1 - Cover page'!$B$9-M2779)= 5,"5", IF(('1 - Cover page'!$B$9-M2779)= 6,"6", IF(('1 - Cover page'!$B$9-M2779)= 7,"7", IF(('1 - Cover page'!$B$9-M2779)= 8,"8", IF(('1 - Cover page'!$B$9-M2779)= 9,"9", IF(('1 - Cover page'!$B$9-M2779)= 10,"10", IF(('1 - Cover page'!$B$9-M2779)= 11,"11", IF(('1 - Cover page'!$B$9-M2779)= 12,"12", IF(('1 - Cover page'!$B$9-M2779)= 13,"13", IF(('1 - Cover page'!$B$9-M2779)= 14,"14", IF(('1 - Cover page'!$B$9-M2779)= 15,"15",  ""))))))))))))))))</f>
        <v>0</v>
      </c>
      <c r="Z2779" t="str">
        <f>IF(('1 - Cover page'!$B$9-I2779)=0,"0", IF(('1 - Cover page'!$B$9-I2779)= 1,"1", IF(('1 - Cover page'!$B$9-I2779)= 2,"2", IF(('1 - Cover page'!$B$9-I2779)= 3,"3", IF(('1 - Cover page'!$B$9-I2779)= 4,"4", IF(('1 - Cover page'!$B$9-I2779)= 5,"5", IF(('1 - Cover page'!$B$9-I2779)= 6,"6", IF(('1 - Cover page'!$B$9-I2779)= 7,"7", IF(('1 - Cover page'!$B$9-I2779)= 8,"8", IF(('1 - Cover page'!$B$9-I2779)= 9,"9", IF(('1 - Cover page'!$B$9-I2779)= 10,"10", IF(('1 - Cover page'!$B$9-I2779)= 11,"11", IF(('1 - Cover page'!$B$9-I2779)= 12,"12", IF(('1 - Cover page'!$B$9-I2779)= 13,"13", IF(('1 - Cover page'!$B$9-I2779)= 14,"14", IF(('1 - Cover page'!$B$9-I2779)= 15,"15",  ""))))))))))))))))</f>
        <v>0</v>
      </c>
      <c r="AA2779" t="e">
        <f>VLOOKUP(E2779,'Age group'!$A$2:$B$7,2,TRUE)</f>
        <v>#N/A</v>
      </c>
    </row>
    <row r="2780" spans="1:27" ht="12.75" x14ac:dyDescent="0.2">
      <c r="A2780" s="30">
        <v>2777</v>
      </c>
      <c r="B2780" s="31"/>
      <c r="C2780" s="31"/>
      <c r="D2780" s="32"/>
      <c r="E2780" s="104"/>
      <c r="F2780" s="31"/>
      <c r="G2780" s="31"/>
      <c r="H2780" s="33"/>
      <c r="I2780" s="16"/>
      <c r="J2780" s="34"/>
      <c r="K2780" s="34"/>
      <c r="L2780" s="35"/>
      <c r="M2780" s="36"/>
      <c r="N2780" s="37"/>
      <c r="O2780" s="37"/>
      <c r="P2780" s="37"/>
      <c r="Q2780" s="38"/>
      <c r="R2780" s="38"/>
      <c r="S2780" s="37"/>
      <c r="T2780" s="39"/>
      <c r="U2780" s="39"/>
      <c r="V2780" s="40"/>
      <c r="X2780" t="str">
        <f>IF(('1 - Cover page'!$B$9-M2780)&lt;6,"&lt;=5 Days","&gt;5 Days")</f>
        <v>&lt;=5 Days</v>
      </c>
      <c r="Y2780" t="str">
        <f>IF(('1 - Cover page'!$B$9-M2780)=0,"0", IF(('1 - Cover page'!$B$9-M2780)= 1,"1", IF(('1 - Cover page'!$B$9-M2780)= 2,"2", IF(('1 - Cover page'!$B$9-M2780)= 3,"3", IF(('1 - Cover page'!$B$9-M2780)= 4,"4", IF(('1 - Cover page'!$B$9-M2780)= 5,"5", IF(('1 - Cover page'!$B$9-M2780)= 6,"6", IF(('1 - Cover page'!$B$9-M2780)= 7,"7", IF(('1 - Cover page'!$B$9-M2780)= 8,"8", IF(('1 - Cover page'!$B$9-M2780)= 9,"9", IF(('1 - Cover page'!$B$9-M2780)= 10,"10", IF(('1 - Cover page'!$B$9-M2780)= 11,"11", IF(('1 - Cover page'!$B$9-M2780)= 12,"12", IF(('1 - Cover page'!$B$9-M2780)= 13,"13", IF(('1 - Cover page'!$B$9-M2780)= 14,"14", IF(('1 - Cover page'!$B$9-M2780)= 15,"15",  ""))))))))))))))))</f>
        <v>0</v>
      </c>
      <c r="Z2780" t="str">
        <f>IF(('1 - Cover page'!$B$9-I2780)=0,"0", IF(('1 - Cover page'!$B$9-I2780)= 1,"1", IF(('1 - Cover page'!$B$9-I2780)= 2,"2", IF(('1 - Cover page'!$B$9-I2780)= 3,"3", IF(('1 - Cover page'!$B$9-I2780)= 4,"4", IF(('1 - Cover page'!$B$9-I2780)= 5,"5", IF(('1 - Cover page'!$B$9-I2780)= 6,"6", IF(('1 - Cover page'!$B$9-I2780)= 7,"7", IF(('1 - Cover page'!$B$9-I2780)= 8,"8", IF(('1 - Cover page'!$B$9-I2780)= 9,"9", IF(('1 - Cover page'!$B$9-I2780)= 10,"10", IF(('1 - Cover page'!$B$9-I2780)= 11,"11", IF(('1 - Cover page'!$B$9-I2780)= 12,"12", IF(('1 - Cover page'!$B$9-I2780)= 13,"13", IF(('1 - Cover page'!$B$9-I2780)= 14,"14", IF(('1 - Cover page'!$B$9-I2780)= 15,"15",  ""))))))))))))))))</f>
        <v>0</v>
      </c>
      <c r="AA2780" t="e">
        <f>VLOOKUP(E2780,'Age group'!$A$2:$B$7,2,TRUE)</f>
        <v>#N/A</v>
      </c>
    </row>
    <row r="2781" spans="1:27" ht="12.75" x14ac:dyDescent="0.2">
      <c r="A2781" s="30">
        <v>2778</v>
      </c>
      <c r="B2781" s="31"/>
      <c r="C2781" s="31"/>
      <c r="D2781" s="32"/>
      <c r="E2781" s="104"/>
      <c r="F2781" s="31"/>
      <c r="G2781" s="31"/>
      <c r="H2781" s="33"/>
      <c r="I2781" s="16"/>
      <c r="J2781" s="34"/>
      <c r="K2781" s="34"/>
      <c r="L2781" s="35"/>
      <c r="M2781" s="36"/>
      <c r="N2781" s="37"/>
      <c r="O2781" s="37"/>
      <c r="P2781" s="37"/>
      <c r="Q2781" s="38"/>
      <c r="R2781" s="38"/>
      <c r="S2781" s="37"/>
      <c r="T2781" s="39"/>
      <c r="U2781" s="39"/>
      <c r="V2781" s="40"/>
      <c r="X2781" t="str">
        <f>IF(('1 - Cover page'!$B$9-M2781)&lt;6,"&lt;=5 Days","&gt;5 Days")</f>
        <v>&lt;=5 Days</v>
      </c>
      <c r="Y2781" t="str">
        <f>IF(('1 - Cover page'!$B$9-M2781)=0,"0", IF(('1 - Cover page'!$B$9-M2781)= 1,"1", IF(('1 - Cover page'!$B$9-M2781)= 2,"2", IF(('1 - Cover page'!$B$9-M2781)= 3,"3", IF(('1 - Cover page'!$B$9-M2781)= 4,"4", IF(('1 - Cover page'!$B$9-M2781)= 5,"5", IF(('1 - Cover page'!$B$9-M2781)= 6,"6", IF(('1 - Cover page'!$B$9-M2781)= 7,"7", IF(('1 - Cover page'!$B$9-M2781)= 8,"8", IF(('1 - Cover page'!$B$9-M2781)= 9,"9", IF(('1 - Cover page'!$B$9-M2781)= 10,"10", IF(('1 - Cover page'!$B$9-M2781)= 11,"11", IF(('1 - Cover page'!$B$9-M2781)= 12,"12", IF(('1 - Cover page'!$B$9-M2781)= 13,"13", IF(('1 - Cover page'!$B$9-M2781)= 14,"14", IF(('1 - Cover page'!$B$9-M2781)= 15,"15",  ""))))))))))))))))</f>
        <v>0</v>
      </c>
      <c r="Z2781" t="str">
        <f>IF(('1 - Cover page'!$B$9-I2781)=0,"0", IF(('1 - Cover page'!$B$9-I2781)= 1,"1", IF(('1 - Cover page'!$B$9-I2781)= 2,"2", IF(('1 - Cover page'!$B$9-I2781)= 3,"3", IF(('1 - Cover page'!$B$9-I2781)= 4,"4", IF(('1 - Cover page'!$B$9-I2781)= 5,"5", IF(('1 - Cover page'!$B$9-I2781)= 6,"6", IF(('1 - Cover page'!$B$9-I2781)= 7,"7", IF(('1 - Cover page'!$B$9-I2781)= 8,"8", IF(('1 - Cover page'!$B$9-I2781)= 9,"9", IF(('1 - Cover page'!$B$9-I2781)= 10,"10", IF(('1 - Cover page'!$B$9-I2781)= 11,"11", IF(('1 - Cover page'!$B$9-I2781)= 12,"12", IF(('1 - Cover page'!$B$9-I2781)= 13,"13", IF(('1 - Cover page'!$B$9-I2781)= 14,"14", IF(('1 - Cover page'!$B$9-I2781)= 15,"15",  ""))))))))))))))))</f>
        <v>0</v>
      </c>
      <c r="AA2781" t="e">
        <f>VLOOKUP(E2781,'Age group'!$A$2:$B$7,2,TRUE)</f>
        <v>#N/A</v>
      </c>
    </row>
    <row r="2782" spans="1:27" ht="12.75" x14ac:dyDescent="0.2">
      <c r="A2782" s="30">
        <v>2779</v>
      </c>
      <c r="B2782" s="31"/>
      <c r="C2782" s="31"/>
      <c r="D2782" s="32"/>
      <c r="E2782" s="104"/>
      <c r="F2782" s="31"/>
      <c r="G2782" s="31"/>
      <c r="H2782" s="33"/>
      <c r="I2782" s="16"/>
      <c r="J2782" s="34"/>
      <c r="K2782" s="34"/>
      <c r="L2782" s="35"/>
      <c r="M2782" s="36"/>
      <c r="N2782" s="37"/>
      <c r="O2782" s="37"/>
      <c r="P2782" s="37"/>
      <c r="Q2782" s="38"/>
      <c r="R2782" s="38"/>
      <c r="S2782" s="37"/>
      <c r="T2782" s="39"/>
      <c r="U2782" s="39"/>
      <c r="V2782" s="40"/>
      <c r="X2782" t="str">
        <f>IF(('1 - Cover page'!$B$9-M2782)&lt;6,"&lt;=5 Days","&gt;5 Days")</f>
        <v>&lt;=5 Days</v>
      </c>
      <c r="Y2782" t="str">
        <f>IF(('1 - Cover page'!$B$9-M2782)=0,"0", IF(('1 - Cover page'!$B$9-M2782)= 1,"1", IF(('1 - Cover page'!$B$9-M2782)= 2,"2", IF(('1 - Cover page'!$B$9-M2782)= 3,"3", IF(('1 - Cover page'!$B$9-M2782)= 4,"4", IF(('1 - Cover page'!$B$9-M2782)= 5,"5", IF(('1 - Cover page'!$B$9-M2782)= 6,"6", IF(('1 - Cover page'!$B$9-M2782)= 7,"7", IF(('1 - Cover page'!$B$9-M2782)= 8,"8", IF(('1 - Cover page'!$B$9-M2782)= 9,"9", IF(('1 - Cover page'!$B$9-M2782)= 10,"10", IF(('1 - Cover page'!$B$9-M2782)= 11,"11", IF(('1 - Cover page'!$B$9-M2782)= 12,"12", IF(('1 - Cover page'!$B$9-M2782)= 13,"13", IF(('1 - Cover page'!$B$9-M2782)= 14,"14", IF(('1 - Cover page'!$B$9-M2782)= 15,"15",  ""))))))))))))))))</f>
        <v>0</v>
      </c>
      <c r="Z2782" t="str">
        <f>IF(('1 - Cover page'!$B$9-I2782)=0,"0", IF(('1 - Cover page'!$B$9-I2782)= 1,"1", IF(('1 - Cover page'!$B$9-I2782)= 2,"2", IF(('1 - Cover page'!$B$9-I2782)= 3,"3", IF(('1 - Cover page'!$B$9-I2782)= 4,"4", IF(('1 - Cover page'!$B$9-I2782)= 5,"5", IF(('1 - Cover page'!$B$9-I2782)= 6,"6", IF(('1 - Cover page'!$B$9-I2782)= 7,"7", IF(('1 - Cover page'!$B$9-I2782)= 8,"8", IF(('1 - Cover page'!$B$9-I2782)= 9,"9", IF(('1 - Cover page'!$B$9-I2782)= 10,"10", IF(('1 - Cover page'!$B$9-I2782)= 11,"11", IF(('1 - Cover page'!$B$9-I2782)= 12,"12", IF(('1 - Cover page'!$B$9-I2782)= 13,"13", IF(('1 - Cover page'!$B$9-I2782)= 14,"14", IF(('1 - Cover page'!$B$9-I2782)= 15,"15",  ""))))))))))))))))</f>
        <v>0</v>
      </c>
      <c r="AA2782" t="e">
        <f>VLOOKUP(E2782,'Age group'!$A$2:$B$7,2,TRUE)</f>
        <v>#N/A</v>
      </c>
    </row>
    <row r="2783" spans="1:27" ht="12.75" x14ac:dyDescent="0.2">
      <c r="A2783" s="30">
        <v>2780</v>
      </c>
      <c r="B2783" s="31"/>
      <c r="C2783" s="31"/>
      <c r="D2783" s="32"/>
      <c r="E2783" s="104"/>
      <c r="F2783" s="31"/>
      <c r="G2783" s="31"/>
      <c r="H2783" s="33"/>
      <c r="I2783" s="16"/>
      <c r="J2783" s="34"/>
      <c r="K2783" s="34"/>
      <c r="L2783" s="35"/>
      <c r="M2783" s="36"/>
      <c r="N2783" s="37"/>
      <c r="O2783" s="37"/>
      <c r="P2783" s="37"/>
      <c r="Q2783" s="38"/>
      <c r="R2783" s="38"/>
      <c r="S2783" s="37"/>
      <c r="T2783" s="39"/>
      <c r="U2783" s="39"/>
      <c r="V2783" s="40"/>
      <c r="X2783" t="str">
        <f>IF(('1 - Cover page'!$B$9-M2783)&lt;6,"&lt;=5 Days","&gt;5 Days")</f>
        <v>&lt;=5 Days</v>
      </c>
      <c r="Y2783" t="str">
        <f>IF(('1 - Cover page'!$B$9-M2783)=0,"0", IF(('1 - Cover page'!$B$9-M2783)= 1,"1", IF(('1 - Cover page'!$B$9-M2783)= 2,"2", IF(('1 - Cover page'!$B$9-M2783)= 3,"3", IF(('1 - Cover page'!$B$9-M2783)= 4,"4", IF(('1 - Cover page'!$B$9-M2783)= 5,"5", IF(('1 - Cover page'!$B$9-M2783)= 6,"6", IF(('1 - Cover page'!$B$9-M2783)= 7,"7", IF(('1 - Cover page'!$B$9-M2783)= 8,"8", IF(('1 - Cover page'!$B$9-M2783)= 9,"9", IF(('1 - Cover page'!$B$9-M2783)= 10,"10", IF(('1 - Cover page'!$B$9-M2783)= 11,"11", IF(('1 - Cover page'!$B$9-M2783)= 12,"12", IF(('1 - Cover page'!$B$9-M2783)= 13,"13", IF(('1 - Cover page'!$B$9-M2783)= 14,"14", IF(('1 - Cover page'!$B$9-M2783)= 15,"15",  ""))))))))))))))))</f>
        <v>0</v>
      </c>
      <c r="Z2783" t="str">
        <f>IF(('1 - Cover page'!$B$9-I2783)=0,"0", IF(('1 - Cover page'!$B$9-I2783)= 1,"1", IF(('1 - Cover page'!$B$9-I2783)= 2,"2", IF(('1 - Cover page'!$B$9-I2783)= 3,"3", IF(('1 - Cover page'!$B$9-I2783)= 4,"4", IF(('1 - Cover page'!$B$9-I2783)= 5,"5", IF(('1 - Cover page'!$B$9-I2783)= 6,"6", IF(('1 - Cover page'!$B$9-I2783)= 7,"7", IF(('1 - Cover page'!$B$9-I2783)= 8,"8", IF(('1 - Cover page'!$B$9-I2783)= 9,"9", IF(('1 - Cover page'!$B$9-I2783)= 10,"10", IF(('1 - Cover page'!$B$9-I2783)= 11,"11", IF(('1 - Cover page'!$B$9-I2783)= 12,"12", IF(('1 - Cover page'!$B$9-I2783)= 13,"13", IF(('1 - Cover page'!$B$9-I2783)= 14,"14", IF(('1 - Cover page'!$B$9-I2783)= 15,"15",  ""))))))))))))))))</f>
        <v>0</v>
      </c>
      <c r="AA2783" t="e">
        <f>VLOOKUP(E2783,'Age group'!$A$2:$B$7,2,TRUE)</f>
        <v>#N/A</v>
      </c>
    </row>
    <row r="2784" spans="1:27" ht="12.75" x14ac:dyDescent="0.2">
      <c r="A2784" s="30">
        <v>2781</v>
      </c>
      <c r="B2784" s="31"/>
      <c r="C2784" s="31"/>
      <c r="D2784" s="32"/>
      <c r="E2784" s="104"/>
      <c r="F2784" s="31"/>
      <c r="G2784" s="31"/>
      <c r="H2784" s="33"/>
      <c r="I2784" s="16"/>
      <c r="J2784" s="34"/>
      <c r="K2784" s="34"/>
      <c r="L2784" s="35"/>
      <c r="M2784" s="36"/>
      <c r="N2784" s="37"/>
      <c r="O2784" s="37"/>
      <c r="P2784" s="37"/>
      <c r="Q2784" s="38"/>
      <c r="R2784" s="38"/>
      <c r="S2784" s="37"/>
      <c r="T2784" s="39"/>
      <c r="U2784" s="39"/>
      <c r="V2784" s="40"/>
      <c r="X2784" t="str">
        <f>IF(('1 - Cover page'!$B$9-M2784)&lt;6,"&lt;=5 Days","&gt;5 Days")</f>
        <v>&lt;=5 Days</v>
      </c>
      <c r="Y2784" t="str">
        <f>IF(('1 - Cover page'!$B$9-M2784)=0,"0", IF(('1 - Cover page'!$B$9-M2784)= 1,"1", IF(('1 - Cover page'!$B$9-M2784)= 2,"2", IF(('1 - Cover page'!$B$9-M2784)= 3,"3", IF(('1 - Cover page'!$B$9-M2784)= 4,"4", IF(('1 - Cover page'!$B$9-M2784)= 5,"5", IF(('1 - Cover page'!$B$9-M2784)= 6,"6", IF(('1 - Cover page'!$B$9-M2784)= 7,"7", IF(('1 - Cover page'!$B$9-M2784)= 8,"8", IF(('1 - Cover page'!$B$9-M2784)= 9,"9", IF(('1 - Cover page'!$B$9-M2784)= 10,"10", IF(('1 - Cover page'!$B$9-M2784)= 11,"11", IF(('1 - Cover page'!$B$9-M2784)= 12,"12", IF(('1 - Cover page'!$B$9-M2784)= 13,"13", IF(('1 - Cover page'!$B$9-M2784)= 14,"14", IF(('1 - Cover page'!$B$9-M2784)= 15,"15",  ""))))))))))))))))</f>
        <v>0</v>
      </c>
      <c r="Z2784" t="str">
        <f>IF(('1 - Cover page'!$B$9-I2784)=0,"0", IF(('1 - Cover page'!$B$9-I2784)= 1,"1", IF(('1 - Cover page'!$B$9-I2784)= 2,"2", IF(('1 - Cover page'!$B$9-I2784)= 3,"3", IF(('1 - Cover page'!$B$9-I2784)= 4,"4", IF(('1 - Cover page'!$B$9-I2784)= 5,"5", IF(('1 - Cover page'!$B$9-I2784)= 6,"6", IF(('1 - Cover page'!$B$9-I2784)= 7,"7", IF(('1 - Cover page'!$B$9-I2784)= 8,"8", IF(('1 - Cover page'!$B$9-I2784)= 9,"9", IF(('1 - Cover page'!$B$9-I2784)= 10,"10", IF(('1 - Cover page'!$B$9-I2784)= 11,"11", IF(('1 - Cover page'!$B$9-I2784)= 12,"12", IF(('1 - Cover page'!$B$9-I2784)= 13,"13", IF(('1 - Cover page'!$B$9-I2784)= 14,"14", IF(('1 - Cover page'!$B$9-I2784)= 15,"15",  ""))))))))))))))))</f>
        <v>0</v>
      </c>
      <c r="AA2784" t="e">
        <f>VLOOKUP(E2784,'Age group'!$A$2:$B$7,2,TRUE)</f>
        <v>#N/A</v>
      </c>
    </row>
    <row r="2785" spans="1:27" ht="12.75" x14ac:dyDescent="0.2">
      <c r="A2785" s="30">
        <v>2782</v>
      </c>
      <c r="B2785" s="31"/>
      <c r="C2785" s="31"/>
      <c r="D2785" s="32"/>
      <c r="E2785" s="104"/>
      <c r="F2785" s="31"/>
      <c r="G2785" s="31"/>
      <c r="H2785" s="33"/>
      <c r="I2785" s="16"/>
      <c r="J2785" s="34"/>
      <c r="K2785" s="34"/>
      <c r="L2785" s="35"/>
      <c r="M2785" s="36"/>
      <c r="N2785" s="37"/>
      <c r="O2785" s="37"/>
      <c r="P2785" s="37"/>
      <c r="Q2785" s="38"/>
      <c r="R2785" s="38"/>
      <c r="S2785" s="37"/>
      <c r="T2785" s="39"/>
      <c r="U2785" s="39"/>
      <c r="V2785" s="40"/>
      <c r="X2785" t="str">
        <f>IF(('1 - Cover page'!$B$9-M2785)&lt;6,"&lt;=5 Days","&gt;5 Days")</f>
        <v>&lt;=5 Days</v>
      </c>
      <c r="Y2785" t="str">
        <f>IF(('1 - Cover page'!$B$9-M2785)=0,"0", IF(('1 - Cover page'!$B$9-M2785)= 1,"1", IF(('1 - Cover page'!$B$9-M2785)= 2,"2", IF(('1 - Cover page'!$B$9-M2785)= 3,"3", IF(('1 - Cover page'!$B$9-M2785)= 4,"4", IF(('1 - Cover page'!$B$9-M2785)= 5,"5", IF(('1 - Cover page'!$B$9-M2785)= 6,"6", IF(('1 - Cover page'!$B$9-M2785)= 7,"7", IF(('1 - Cover page'!$B$9-M2785)= 8,"8", IF(('1 - Cover page'!$B$9-M2785)= 9,"9", IF(('1 - Cover page'!$B$9-M2785)= 10,"10", IF(('1 - Cover page'!$B$9-M2785)= 11,"11", IF(('1 - Cover page'!$B$9-M2785)= 12,"12", IF(('1 - Cover page'!$B$9-M2785)= 13,"13", IF(('1 - Cover page'!$B$9-M2785)= 14,"14", IF(('1 - Cover page'!$B$9-M2785)= 15,"15",  ""))))))))))))))))</f>
        <v>0</v>
      </c>
      <c r="Z2785" t="str">
        <f>IF(('1 - Cover page'!$B$9-I2785)=0,"0", IF(('1 - Cover page'!$B$9-I2785)= 1,"1", IF(('1 - Cover page'!$B$9-I2785)= 2,"2", IF(('1 - Cover page'!$B$9-I2785)= 3,"3", IF(('1 - Cover page'!$B$9-I2785)= 4,"4", IF(('1 - Cover page'!$B$9-I2785)= 5,"5", IF(('1 - Cover page'!$B$9-I2785)= 6,"6", IF(('1 - Cover page'!$B$9-I2785)= 7,"7", IF(('1 - Cover page'!$B$9-I2785)= 8,"8", IF(('1 - Cover page'!$B$9-I2785)= 9,"9", IF(('1 - Cover page'!$B$9-I2785)= 10,"10", IF(('1 - Cover page'!$B$9-I2785)= 11,"11", IF(('1 - Cover page'!$B$9-I2785)= 12,"12", IF(('1 - Cover page'!$B$9-I2785)= 13,"13", IF(('1 - Cover page'!$B$9-I2785)= 14,"14", IF(('1 - Cover page'!$B$9-I2785)= 15,"15",  ""))))))))))))))))</f>
        <v>0</v>
      </c>
      <c r="AA2785" t="e">
        <f>VLOOKUP(E2785,'Age group'!$A$2:$B$7,2,TRUE)</f>
        <v>#N/A</v>
      </c>
    </row>
    <row r="2786" spans="1:27" ht="12.75" x14ac:dyDescent="0.2">
      <c r="A2786" s="30">
        <v>2783</v>
      </c>
      <c r="B2786" s="31"/>
      <c r="C2786" s="31"/>
      <c r="D2786" s="32"/>
      <c r="E2786" s="104"/>
      <c r="F2786" s="31"/>
      <c r="G2786" s="31"/>
      <c r="H2786" s="33"/>
      <c r="I2786" s="16"/>
      <c r="J2786" s="34"/>
      <c r="K2786" s="34"/>
      <c r="L2786" s="35"/>
      <c r="M2786" s="36"/>
      <c r="N2786" s="37"/>
      <c r="O2786" s="37"/>
      <c r="P2786" s="37"/>
      <c r="Q2786" s="38"/>
      <c r="R2786" s="38"/>
      <c r="S2786" s="37"/>
      <c r="T2786" s="39"/>
      <c r="U2786" s="39"/>
      <c r="V2786" s="40"/>
      <c r="X2786" t="str">
        <f>IF(('1 - Cover page'!$B$9-M2786)&lt;6,"&lt;=5 Days","&gt;5 Days")</f>
        <v>&lt;=5 Days</v>
      </c>
      <c r="Y2786" t="str">
        <f>IF(('1 - Cover page'!$B$9-M2786)=0,"0", IF(('1 - Cover page'!$B$9-M2786)= 1,"1", IF(('1 - Cover page'!$B$9-M2786)= 2,"2", IF(('1 - Cover page'!$B$9-M2786)= 3,"3", IF(('1 - Cover page'!$B$9-M2786)= 4,"4", IF(('1 - Cover page'!$B$9-M2786)= 5,"5", IF(('1 - Cover page'!$B$9-M2786)= 6,"6", IF(('1 - Cover page'!$B$9-M2786)= 7,"7", IF(('1 - Cover page'!$B$9-M2786)= 8,"8", IF(('1 - Cover page'!$B$9-M2786)= 9,"9", IF(('1 - Cover page'!$B$9-M2786)= 10,"10", IF(('1 - Cover page'!$B$9-M2786)= 11,"11", IF(('1 - Cover page'!$B$9-M2786)= 12,"12", IF(('1 - Cover page'!$B$9-M2786)= 13,"13", IF(('1 - Cover page'!$B$9-M2786)= 14,"14", IF(('1 - Cover page'!$B$9-M2786)= 15,"15",  ""))))))))))))))))</f>
        <v>0</v>
      </c>
      <c r="Z2786" t="str">
        <f>IF(('1 - Cover page'!$B$9-I2786)=0,"0", IF(('1 - Cover page'!$B$9-I2786)= 1,"1", IF(('1 - Cover page'!$B$9-I2786)= 2,"2", IF(('1 - Cover page'!$B$9-I2786)= 3,"3", IF(('1 - Cover page'!$B$9-I2786)= 4,"4", IF(('1 - Cover page'!$B$9-I2786)= 5,"5", IF(('1 - Cover page'!$B$9-I2786)= 6,"6", IF(('1 - Cover page'!$B$9-I2786)= 7,"7", IF(('1 - Cover page'!$B$9-I2786)= 8,"8", IF(('1 - Cover page'!$B$9-I2786)= 9,"9", IF(('1 - Cover page'!$B$9-I2786)= 10,"10", IF(('1 - Cover page'!$B$9-I2786)= 11,"11", IF(('1 - Cover page'!$B$9-I2786)= 12,"12", IF(('1 - Cover page'!$B$9-I2786)= 13,"13", IF(('1 - Cover page'!$B$9-I2786)= 14,"14", IF(('1 - Cover page'!$B$9-I2786)= 15,"15",  ""))))))))))))))))</f>
        <v>0</v>
      </c>
      <c r="AA2786" t="e">
        <f>VLOOKUP(E2786,'Age group'!$A$2:$B$7,2,TRUE)</f>
        <v>#N/A</v>
      </c>
    </row>
    <row r="2787" spans="1:27" ht="12.75" x14ac:dyDescent="0.2">
      <c r="A2787" s="30">
        <v>2784</v>
      </c>
      <c r="B2787" s="31"/>
      <c r="C2787" s="31"/>
      <c r="D2787" s="32"/>
      <c r="E2787" s="104"/>
      <c r="F2787" s="31"/>
      <c r="G2787" s="31"/>
      <c r="H2787" s="33"/>
      <c r="I2787" s="16"/>
      <c r="J2787" s="34"/>
      <c r="K2787" s="34"/>
      <c r="L2787" s="35"/>
      <c r="M2787" s="36"/>
      <c r="N2787" s="37"/>
      <c r="O2787" s="37"/>
      <c r="P2787" s="37"/>
      <c r="Q2787" s="38"/>
      <c r="R2787" s="38"/>
      <c r="S2787" s="37"/>
      <c r="T2787" s="39"/>
      <c r="U2787" s="39"/>
      <c r="V2787" s="40"/>
      <c r="X2787" t="str">
        <f>IF(('1 - Cover page'!$B$9-M2787)&lt;6,"&lt;=5 Days","&gt;5 Days")</f>
        <v>&lt;=5 Days</v>
      </c>
      <c r="Y2787" t="str">
        <f>IF(('1 - Cover page'!$B$9-M2787)=0,"0", IF(('1 - Cover page'!$B$9-M2787)= 1,"1", IF(('1 - Cover page'!$B$9-M2787)= 2,"2", IF(('1 - Cover page'!$B$9-M2787)= 3,"3", IF(('1 - Cover page'!$B$9-M2787)= 4,"4", IF(('1 - Cover page'!$B$9-M2787)= 5,"5", IF(('1 - Cover page'!$B$9-M2787)= 6,"6", IF(('1 - Cover page'!$B$9-M2787)= 7,"7", IF(('1 - Cover page'!$B$9-M2787)= 8,"8", IF(('1 - Cover page'!$B$9-M2787)= 9,"9", IF(('1 - Cover page'!$B$9-M2787)= 10,"10", IF(('1 - Cover page'!$B$9-M2787)= 11,"11", IF(('1 - Cover page'!$B$9-M2787)= 12,"12", IF(('1 - Cover page'!$B$9-M2787)= 13,"13", IF(('1 - Cover page'!$B$9-M2787)= 14,"14", IF(('1 - Cover page'!$B$9-M2787)= 15,"15",  ""))))))))))))))))</f>
        <v>0</v>
      </c>
      <c r="Z2787" t="str">
        <f>IF(('1 - Cover page'!$B$9-I2787)=0,"0", IF(('1 - Cover page'!$B$9-I2787)= 1,"1", IF(('1 - Cover page'!$B$9-I2787)= 2,"2", IF(('1 - Cover page'!$B$9-I2787)= 3,"3", IF(('1 - Cover page'!$B$9-I2787)= 4,"4", IF(('1 - Cover page'!$B$9-I2787)= 5,"5", IF(('1 - Cover page'!$B$9-I2787)= 6,"6", IF(('1 - Cover page'!$B$9-I2787)= 7,"7", IF(('1 - Cover page'!$B$9-I2787)= 8,"8", IF(('1 - Cover page'!$B$9-I2787)= 9,"9", IF(('1 - Cover page'!$B$9-I2787)= 10,"10", IF(('1 - Cover page'!$B$9-I2787)= 11,"11", IF(('1 - Cover page'!$B$9-I2787)= 12,"12", IF(('1 - Cover page'!$B$9-I2787)= 13,"13", IF(('1 - Cover page'!$B$9-I2787)= 14,"14", IF(('1 - Cover page'!$B$9-I2787)= 15,"15",  ""))))))))))))))))</f>
        <v>0</v>
      </c>
      <c r="AA2787" t="e">
        <f>VLOOKUP(E2787,'Age group'!$A$2:$B$7,2,TRUE)</f>
        <v>#N/A</v>
      </c>
    </row>
    <row r="2788" spans="1:27" ht="12.75" x14ac:dyDescent="0.2">
      <c r="A2788" s="30">
        <v>2785</v>
      </c>
      <c r="B2788" s="31"/>
      <c r="C2788" s="31"/>
      <c r="D2788" s="32"/>
      <c r="E2788" s="104"/>
      <c r="F2788" s="31"/>
      <c r="G2788" s="31"/>
      <c r="H2788" s="33"/>
      <c r="I2788" s="16"/>
      <c r="J2788" s="34"/>
      <c r="K2788" s="34"/>
      <c r="L2788" s="35"/>
      <c r="M2788" s="36"/>
      <c r="N2788" s="37"/>
      <c r="O2788" s="37"/>
      <c r="P2788" s="37"/>
      <c r="Q2788" s="38"/>
      <c r="R2788" s="38"/>
      <c r="S2788" s="37"/>
      <c r="T2788" s="39"/>
      <c r="U2788" s="39"/>
      <c r="V2788" s="40"/>
      <c r="X2788" t="str">
        <f>IF(('1 - Cover page'!$B$9-M2788)&lt;6,"&lt;=5 Days","&gt;5 Days")</f>
        <v>&lt;=5 Days</v>
      </c>
      <c r="Y2788" t="str">
        <f>IF(('1 - Cover page'!$B$9-M2788)=0,"0", IF(('1 - Cover page'!$B$9-M2788)= 1,"1", IF(('1 - Cover page'!$B$9-M2788)= 2,"2", IF(('1 - Cover page'!$B$9-M2788)= 3,"3", IF(('1 - Cover page'!$B$9-M2788)= 4,"4", IF(('1 - Cover page'!$B$9-M2788)= 5,"5", IF(('1 - Cover page'!$B$9-M2788)= 6,"6", IF(('1 - Cover page'!$B$9-M2788)= 7,"7", IF(('1 - Cover page'!$B$9-M2788)= 8,"8", IF(('1 - Cover page'!$B$9-M2788)= 9,"9", IF(('1 - Cover page'!$B$9-M2788)= 10,"10", IF(('1 - Cover page'!$B$9-M2788)= 11,"11", IF(('1 - Cover page'!$B$9-M2788)= 12,"12", IF(('1 - Cover page'!$B$9-M2788)= 13,"13", IF(('1 - Cover page'!$B$9-M2788)= 14,"14", IF(('1 - Cover page'!$B$9-M2788)= 15,"15",  ""))))))))))))))))</f>
        <v>0</v>
      </c>
      <c r="Z2788" t="str">
        <f>IF(('1 - Cover page'!$B$9-I2788)=0,"0", IF(('1 - Cover page'!$B$9-I2788)= 1,"1", IF(('1 - Cover page'!$B$9-I2788)= 2,"2", IF(('1 - Cover page'!$B$9-I2788)= 3,"3", IF(('1 - Cover page'!$B$9-I2788)= 4,"4", IF(('1 - Cover page'!$B$9-I2788)= 5,"5", IF(('1 - Cover page'!$B$9-I2788)= 6,"6", IF(('1 - Cover page'!$B$9-I2788)= 7,"7", IF(('1 - Cover page'!$B$9-I2788)= 8,"8", IF(('1 - Cover page'!$B$9-I2788)= 9,"9", IF(('1 - Cover page'!$B$9-I2788)= 10,"10", IF(('1 - Cover page'!$B$9-I2788)= 11,"11", IF(('1 - Cover page'!$B$9-I2788)= 12,"12", IF(('1 - Cover page'!$B$9-I2788)= 13,"13", IF(('1 - Cover page'!$B$9-I2788)= 14,"14", IF(('1 - Cover page'!$B$9-I2788)= 15,"15",  ""))))))))))))))))</f>
        <v>0</v>
      </c>
      <c r="AA2788" t="e">
        <f>VLOOKUP(E2788,'Age group'!$A$2:$B$7,2,TRUE)</f>
        <v>#N/A</v>
      </c>
    </row>
    <row r="2789" spans="1:27" ht="12.75" x14ac:dyDescent="0.2">
      <c r="A2789" s="30">
        <v>2786</v>
      </c>
      <c r="B2789" s="31"/>
      <c r="C2789" s="31"/>
      <c r="D2789" s="32"/>
      <c r="E2789" s="104"/>
      <c r="F2789" s="31"/>
      <c r="G2789" s="31"/>
      <c r="H2789" s="33"/>
      <c r="I2789" s="16"/>
      <c r="J2789" s="34"/>
      <c r="K2789" s="34"/>
      <c r="L2789" s="35"/>
      <c r="M2789" s="36"/>
      <c r="N2789" s="37"/>
      <c r="O2789" s="37"/>
      <c r="P2789" s="37"/>
      <c r="Q2789" s="38"/>
      <c r="R2789" s="38"/>
      <c r="S2789" s="37"/>
      <c r="T2789" s="39"/>
      <c r="U2789" s="39"/>
      <c r="V2789" s="40"/>
      <c r="X2789" t="str">
        <f>IF(('1 - Cover page'!$B$9-M2789)&lt;6,"&lt;=5 Days","&gt;5 Days")</f>
        <v>&lt;=5 Days</v>
      </c>
      <c r="Y2789" t="str">
        <f>IF(('1 - Cover page'!$B$9-M2789)=0,"0", IF(('1 - Cover page'!$B$9-M2789)= 1,"1", IF(('1 - Cover page'!$B$9-M2789)= 2,"2", IF(('1 - Cover page'!$B$9-M2789)= 3,"3", IF(('1 - Cover page'!$B$9-M2789)= 4,"4", IF(('1 - Cover page'!$B$9-M2789)= 5,"5", IF(('1 - Cover page'!$B$9-M2789)= 6,"6", IF(('1 - Cover page'!$B$9-M2789)= 7,"7", IF(('1 - Cover page'!$B$9-M2789)= 8,"8", IF(('1 - Cover page'!$B$9-M2789)= 9,"9", IF(('1 - Cover page'!$B$9-M2789)= 10,"10", IF(('1 - Cover page'!$B$9-M2789)= 11,"11", IF(('1 - Cover page'!$B$9-M2789)= 12,"12", IF(('1 - Cover page'!$B$9-M2789)= 13,"13", IF(('1 - Cover page'!$B$9-M2789)= 14,"14", IF(('1 - Cover page'!$B$9-M2789)= 15,"15",  ""))))))))))))))))</f>
        <v>0</v>
      </c>
      <c r="Z2789" t="str">
        <f>IF(('1 - Cover page'!$B$9-I2789)=0,"0", IF(('1 - Cover page'!$B$9-I2789)= 1,"1", IF(('1 - Cover page'!$B$9-I2789)= 2,"2", IF(('1 - Cover page'!$B$9-I2789)= 3,"3", IF(('1 - Cover page'!$B$9-I2789)= 4,"4", IF(('1 - Cover page'!$B$9-I2789)= 5,"5", IF(('1 - Cover page'!$B$9-I2789)= 6,"6", IF(('1 - Cover page'!$B$9-I2789)= 7,"7", IF(('1 - Cover page'!$B$9-I2789)= 8,"8", IF(('1 - Cover page'!$B$9-I2789)= 9,"9", IF(('1 - Cover page'!$B$9-I2789)= 10,"10", IF(('1 - Cover page'!$B$9-I2789)= 11,"11", IF(('1 - Cover page'!$B$9-I2789)= 12,"12", IF(('1 - Cover page'!$B$9-I2789)= 13,"13", IF(('1 - Cover page'!$B$9-I2789)= 14,"14", IF(('1 - Cover page'!$B$9-I2789)= 15,"15",  ""))))))))))))))))</f>
        <v>0</v>
      </c>
      <c r="AA2789" t="e">
        <f>VLOOKUP(E2789,'Age group'!$A$2:$B$7,2,TRUE)</f>
        <v>#N/A</v>
      </c>
    </row>
    <row r="2790" spans="1:27" ht="12.75" x14ac:dyDescent="0.2">
      <c r="A2790" s="30">
        <v>2787</v>
      </c>
      <c r="B2790" s="31"/>
      <c r="C2790" s="31"/>
      <c r="D2790" s="32"/>
      <c r="E2790" s="104"/>
      <c r="F2790" s="31"/>
      <c r="G2790" s="31"/>
      <c r="H2790" s="33"/>
      <c r="I2790" s="16"/>
      <c r="J2790" s="34"/>
      <c r="K2790" s="34"/>
      <c r="L2790" s="35"/>
      <c r="M2790" s="36"/>
      <c r="N2790" s="37"/>
      <c r="O2790" s="37"/>
      <c r="P2790" s="37"/>
      <c r="Q2790" s="38"/>
      <c r="R2790" s="38"/>
      <c r="S2790" s="37"/>
      <c r="T2790" s="39"/>
      <c r="U2790" s="39"/>
      <c r="V2790" s="40"/>
      <c r="X2790" t="str">
        <f>IF(('1 - Cover page'!$B$9-M2790)&lt;6,"&lt;=5 Days","&gt;5 Days")</f>
        <v>&lt;=5 Days</v>
      </c>
      <c r="Y2790" t="str">
        <f>IF(('1 - Cover page'!$B$9-M2790)=0,"0", IF(('1 - Cover page'!$B$9-M2790)= 1,"1", IF(('1 - Cover page'!$B$9-M2790)= 2,"2", IF(('1 - Cover page'!$B$9-M2790)= 3,"3", IF(('1 - Cover page'!$B$9-M2790)= 4,"4", IF(('1 - Cover page'!$B$9-M2790)= 5,"5", IF(('1 - Cover page'!$B$9-M2790)= 6,"6", IF(('1 - Cover page'!$B$9-M2790)= 7,"7", IF(('1 - Cover page'!$B$9-M2790)= 8,"8", IF(('1 - Cover page'!$B$9-M2790)= 9,"9", IF(('1 - Cover page'!$B$9-M2790)= 10,"10", IF(('1 - Cover page'!$B$9-M2790)= 11,"11", IF(('1 - Cover page'!$B$9-M2790)= 12,"12", IF(('1 - Cover page'!$B$9-M2790)= 13,"13", IF(('1 - Cover page'!$B$9-M2790)= 14,"14", IF(('1 - Cover page'!$B$9-M2790)= 15,"15",  ""))))))))))))))))</f>
        <v>0</v>
      </c>
      <c r="Z2790" t="str">
        <f>IF(('1 - Cover page'!$B$9-I2790)=0,"0", IF(('1 - Cover page'!$B$9-I2790)= 1,"1", IF(('1 - Cover page'!$B$9-I2790)= 2,"2", IF(('1 - Cover page'!$B$9-I2790)= 3,"3", IF(('1 - Cover page'!$B$9-I2790)= 4,"4", IF(('1 - Cover page'!$B$9-I2790)= 5,"5", IF(('1 - Cover page'!$B$9-I2790)= 6,"6", IF(('1 - Cover page'!$B$9-I2790)= 7,"7", IF(('1 - Cover page'!$B$9-I2790)= 8,"8", IF(('1 - Cover page'!$B$9-I2790)= 9,"9", IF(('1 - Cover page'!$B$9-I2790)= 10,"10", IF(('1 - Cover page'!$B$9-I2790)= 11,"11", IF(('1 - Cover page'!$B$9-I2790)= 12,"12", IF(('1 - Cover page'!$B$9-I2790)= 13,"13", IF(('1 - Cover page'!$B$9-I2790)= 14,"14", IF(('1 - Cover page'!$B$9-I2790)= 15,"15",  ""))))))))))))))))</f>
        <v>0</v>
      </c>
      <c r="AA2790" t="e">
        <f>VLOOKUP(E2790,'Age group'!$A$2:$B$7,2,TRUE)</f>
        <v>#N/A</v>
      </c>
    </row>
    <row r="2791" spans="1:27" ht="12.75" x14ac:dyDescent="0.2">
      <c r="A2791" s="30">
        <v>2788</v>
      </c>
      <c r="B2791" s="31"/>
      <c r="C2791" s="31"/>
      <c r="D2791" s="32"/>
      <c r="E2791" s="104"/>
      <c r="F2791" s="31"/>
      <c r="G2791" s="31"/>
      <c r="H2791" s="33"/>
      <c r="I2791" s="16"/>
      <c r="J2791" s="34"/>
      <c r="K2791" s="34"/>
      <c r="L2791" s="35"/>
      <c r="M2791" s="36"/>
      <c r="N2791" s="37"/>
      <c r="O2791" s="37"/>
      <c r="P2791" s="37"/>
      <c r="Q2791" s="38"/>
      <c r="R2791" s="38"/>
      <c r="S2791" s="37"/>
      <c r="T2791" s="39"/>
      <c r="U2791" s="39"/>
      <c r="V2791" s="40"/>
      <c r="X2791" t="str">
        <f>IF(('1 - Cover page'!$B$9-M2791)&lt;6,"&lt;=5 Days","&gt;5 Days")</f>
        <v>&lt;=5 Days</v>
      </c>
      <c r="Y2791" t="str">
        <f>IF(('1 - Cover page'!$B$9-M2791)=0,"0", IF(('1 - Cover page'!$B$9-M2791)= 1,"1", IF(('1 - Cover page'!$B$9-M2791)= 2,"2", IF(('1 - Cover page'!$B$9-M2791)= 3,"3", IF(('1 - Cover page'!$B$9-M2791)= 4,"4", IF(('1 - Cover page'!$B$9-M2791)= 5,"5", IF(('1 - Cover page'!$B$9-M2791)= 6,"6", IF(('1 - Cover page'!$B$9-M2791)= 7,"7", IF(('1 - Cover page'!$B$9-M2791)= 8,"8", IF(('1 - Cover page'!$B$9-M2791)= 9,"9", IF(('1 - Cover page'!$B$9-M2791)= 10,"10", IF(('1 - Cover page'!$B$9-M2791)= 11,"11", IF(('1 - Cover page'!$B$9-M2791)= 12,"12", IF(('1 - Cover page'!$B$9-M2791)= 13,"13", IF(('1 - Cover page'!$B$9-M2791)= 14,"14", IF(('1 - Cover page'!$B$9-M2791)= 15,"15",  ""))))))))))))))))</f>
        <v>0</v>
      </c>
      <c r="Z2791" t="str">
        <f>IF(('1 - Cover page'!$B$9-I2791)=0,"0", IF(('1 - Cover page'!$B$9-I2791)= 1,"1", IF(('1 - Cover page'!$B$9-I2791)= 2,"2", IF(('1 - Cover page'!$B$9-I2791)= 3,"3", IF(('1 - Cover page'!$B$9-I2791)= 4,"4", IF(('1 - Cover page'!$B$9-I2791)= 5,"5", IF(('1 - Cover page'!$B$9-I2791)= 6,"6", IF(('1 - Cover page'!$B$9-I2791)= 7,"7", IF(('1 - Cover page'!$B$9-I2791)= 8,"8", IF(('1 - Cover page'!$B$9-I2791)= 9,"9", IF(('1 - Cover page'!$B$9-I2791)= 10,"10", IF(('1 - Cover page'!$B$9-I2791)= 11,"11", IF(('1 - Cover page'!$B$9-I2791)= 12,"12", IF(('1 - Cover page'!$B$9-I2791)= 13,"13", IF(('1 - Cover page'!$B$9-I2791)= 14,"14", IF(('1 - Cover page'!$B$9-I2791)= 15,"15",  ""))))))))))))))))</f>
        <v>0</v>
      </c>
      <c r="AA2791" t="e">
        <f>VLOOKUP(E2791,'Age group'!$A$2:$B$7,2,TRUE)</f>
        <v>#N/A</v>
      </c>
    </row>
    <row r="2792" spans="1:27" ht="12.75" x14ac:dyDescent="0.2">
      <c r="A2792" s="30">
        <v>2789</v>
      </c>
      <c r="B2792" s="31"/>
      <c r="C2792" s="31"/>
      <c r="D2792" s="32"/>
      <c r="E2792" s="104"/>
      <c r="F2792" s="31"/>
      <c r="G2792" s="31"/>
      <c r="H2792" s="33"/>
      <c r="I2792" s="16"/>
      <c r="J2792" s="34"/>
      <c r="K2792" s="34"/>
      <c r="L2792" s="35"/>
      <c r="M2792" s="36"/>
      <c r="N2792" s="37"/>
      <c r="O2792" s="37"/>
      <c r="P2792" s="37"/>
      <c r="Q2792" s="38"/>
      <c r="R2792" s="38"/>
      <c r="S2792" s="37"/>
      <c r="T2792" s="39"/>
      <c r="U2792" s="39"/>
      <c r="V2792" s="40"/>
      <c r="X2792" t="str">
        <f>IF(('1 - Cover page'!$B$9-M2792)&lt;6,"&lt;=5 Days","&gt;5 Days")</f>
        <v>&lt;=5 Days</v>
      </c>
      <c r="Y2792" t="str">
        <f>IF(('1 - Cover page'!$B$9-M2792)=0,"0", IF(('1 - Cover page'!$B$9-M2792)= 1,"1", IF(('1 - Cover page'!$B$9-M2792)= 2,"2", IF(('1 - Cover page'!$B$9-M2792)= 3,"3", IF(('1 - Cover page'!$B$9-M2792)= 4,"4", IF(('1 - Cover page'!$B$9-M2792)= 5,"5", IF(('1 - Cover page'!$B$9-M2792)= 6,"6", IF(('1 - Cover page'!$B$9-M2792)= 7,"7", IF(('1 - Cover page'!$B$9-M2792)= 8,"8", IF(('1 - Cover page'!$B$9-M2792)= 9,"9", IF(('1 - Cover page'!$B$9-M2792)= 10,"10", IF(('1 - Cover page'!$B$9-M2792)= 11,"11", IF(('1 - Cover page'!$B$9-M2792)= 12,"12", IF(('1 - Cover page'!$B$9-M2792)= 13,"13", IF(('1 - Cover page'!$B$9-M2792)= 14,"14", IF(('1 - Cover page'!$B$9-M2792)= 15,"15",  ""))))))))))))))))</f>
        <v>0</v>
      </c>
      <c r="Z2792" t="str">
        <f>IF(('1 - Cover page'!$B$9-I2792)=0,"0", IF(('1 - Cover page'!$B$9-I2792)= 1,"1", IF(('1 - Cover page'!$B$9-I2792)= 2,"2", IF(('1 - Cover page'!$B$9-I2792)= 3,"3", IF(('1 - Cover page'!$B$9-I2792)= 4,"4", IF(('1 - Cover page'!$B$9-I2792)= 5,"5", IF(('1 - Cover page'!$B$9-I2792)= 6,"6", IF(('1 - Cover page'!$B$9-I2792)= 7,"7", IF(('1 - Cover page'!$B$9-I2792)= 8,"8", IF(('1 - Cover page'!$B$9-I2792)= 9,"9", IF(('1 - Cover page'!$B$9-I2792)= 10,"10", IF(('1 - Cover page'!$B$9-I2792)= 11,"11", IF(('1 - Cover page'!$B$9-I2792)= 12,"12", IF(('1 - Cover page'!$B$9-I2792)= 13,"13", IF(('1 - Cover page'!$B$9-I2792)= 14,"14", IF(('1 - Cover page'!$B$9-I2792)= 15,"15",  ""))))))))))))))))</f>
        <v>0</v>
      </c>
      <c r="AA2792" t="e">
        <f>VLOOKUP(E2792,'Age group'!$A$2:$B$7,2,TRUE)</f>
        <v>#N/A</v>
      </c>
    </row>
    <row r="2793" spans="1:27" ht="12.75" x14ac:dyDescent="0.2">
      <c r="A2793" s="30">
        <v>2790</v>
      </c>
      <c r="B2793" s="31"/>
      <c r="C2793" s="31"/>
      <c r="D2793" s="32"/>
      <c r="E2793" s="104"/>
      <c r="F2793" s="31"/>
      <c r="G2793" s="31"/>
      <c r="H2793" s="33"/>
      <c r="I2793" s="16"/>
      <c r="J2793" s="34"/>
      <c r="K2793" s="34"/>
      <c r="L2793" s="35"/>
      <c r="M2793" s="36"/>
      <c r="N2793" s="37"/>
      <c r="O2793" s="37"/>
      <c r="P2793" s="37"/>
      <c r="Q2793" s="38"/>
      <c r="R2793" s="38"/>
      <c r="S2793" s="37"/>
      <c r="T2793" s="39"/>
      <c r="U2793" s="39"/>
      <c r="V2793" s="40"/>
      <c r="X2793" t="str">
        <f>IF(('1 - Cover page'!$B$9-M2793)&lt;6,"&lt;=5 Days","&gt;5 Days")</f>
        <v>&lt;=5 Days</v>
      </c>
      <c r="Y2793" t="str">
        <f>IF(('1 - Cover page'!$B$9-M2793)=0,"0", IF(('1 - Cover page'!$B$9-M2793)= 1,"1", IF(('1 - Cover page'!$B$9-M2793)= 2,"2", IF(('1 - Cover page'!$B$9-M2793)= 3,"3", IF(('1 - Cover page'!$B$9-M2793)= 4,"4", IF(('1 - Cover page'!$B$9-M2793)= 5,"5", IF(('1 - Cover page'!$B$9-M2793)= 6,"6", IF(('1 - Cover page'!$B$9-M2793)= 7,"7", IF(('1 - Cover page'!$B$9-M2793)= 8,"8", IF(('1 - Cover page'!$B$9-M2793)= 9,"9", IF(('1 - Cover page'!$B$9-M2793)= 10,"10", IF(('1 - Cover page'!$B$9-M2793)= 11,"11", IF(('1 - Cover page'!$B$9-M2793)= 12,"12", IF(('1 - Cover page'!$B$9-M2793)= 13,"13", IF(('1 - Cover page'!$B$9-M2793)= 14,"14", IF(('1 - Cover page'!$B$9-M2793)= 15,"15",  ""))))))))))))))))</f>
        <v>0</v>
      </c>
      <c r="Z2793" t="str">
        <f>IF(('1 - Cover page'!$B$9-I2793)=0,"0", IF(('1 - Cover page'!$B$9-I2793)= 1,"1", IF(('1 - Cover page'!$B$9-I2793)= 2,"2", IF(('1 - Cover page'!$B$9-I2793)= 3,"3", IF(('1 - Cover page'!$B$9-I2793)= 4,"4", IF(('1 - Cover page'!$B$9-I2793)= 5,"5", IF(('1 - Cover page'!$B$9-I2793)= 6,"6", IF(('1 - Cover page'!$B$9-I2793)= 7,"7", IF(('1 - Cover page'!$B$9-I2793)= 8,"8", IF(('1 - Cover page'!$B$9-I2793)= 9,"9", IF(('1 - Cover page'!$B$9-I2793)= 10,"10", IF(('1 - Cover page'!$B$9-I2793)= 11,"11", IF(('1 - Cover page'!$B$9-I2793)= 12,"12", IF(('1 - Cover page'!$B$9-I2793)= 13,"13", IF(('1 - Cover page'!$B$9-I2793)= 14,"14", IF(('1 - Cover page'!$B$9-I2793)= 15,"15",  ""))))))))))))))))</f>
        <v>0</v>
      </c>
      <c r="AA2793" t="e">
        <f>VLOOKUP(E2793,'Age group'!$A$2:$B$7,2,TRUE)</f>
        <v>#N/A</v>
      </c>
    </row>
    <row r="2794" spans="1:27" ht="12.75" x14ac:dyDescent="0.2">
      <c r="A2794" s="30">
        <v>2791</v>
      </c>
      <c r="B2794" s="31"/>
      <c r="C2794" s="31"/>
      <c r="D2794" s="32"/>
      <c r="E2794" s="104"/>
      <c r="F2794" s="31"/>
      <c r="G2794" s="31"/>
      <c r="H2794" s="33"/>
      <c r="I2794" s="16"/>
      <c r="J2794" s="34"/>
      <c r="K2794" s="34"/>
      <c r="L2794" s="35"/>
      <c r="M2794" s="36"/>
      <c r="N2794" s="37"/>
      <c r="O2794" s="37"/>
      <c r="P2794" s="37"/>
      <c r="Q2794" s="38"/>
      <c r="R2794" s="38"/>
      <c r="S2794" s="37"/>
      <c r="T2794" s="39"/>
      <c r="U2794" s="39"/>
      <c r="V2794" s="40"/>
      <c r="X2794" t="str">
        <f>IF(('1 - Cover page'!$B$9-M2794)&lt;6,"&lt;=5 Days","&gt;5 Days")</f>
        <v>&lt;=5 Days</v>
      </c>
      <c r="Y2794" t="str">
        <f>IF(('1 - Cover page'!$B$9-M2794)=0,"0", IF(('1 - Cover page'!$B$9-M2794)= 1,"1", IF(('1 - Cover page'!$B$9-M2794)= 2,"2", IF(('1 - Cover page'!$B$9-M2794)= 3,"3", IF(('1 - Cover page'!$B$9-M2794)= 4,"4", IF(('1 - Cover page'!$B$9-M2794)= 5,"5", IF(('1 - Cover page'!$B$9-M2794)= 6,"6", IF(('1 - Cover page'!$B$9-M2794)= 7,"7", IF(('1 - Cover page'!$B$9-M2794)= 8,"8", IF(('1 - Cover page'!$B$9-M2794)= 9,"9", IF(('1 - Cover page'!$B$9-M2794)= 10,"10", IF(('1 - Cover page'!$B$9-M2794)= 11,"11", IF(('1 - Cover page'!$B$9-M2794)= 12,"12", IF(('1 - Cover page'!$B$9-M2794)= 13,"13", IF(('1 - Cover page'!$B$9-M2794)= 14,"14", IF(('1 - Cover page'!$B$9-M2794)= 15,"15",  ""))))))))))))))))</f>
        <v>0</v>
      </c>
      <c r="Z2794" t="str">
        <f>IF(('1 - Cover page'!$B$9-I2794)=0,"0", IF(('1 - Cover page'!$B$9-I2794)= 1,"1", IF(('1 - Cover page'!$B$9-I2794)= 2,"2", IF(('1 - Cover page'!$B$9-I2794)= 3,"3", IF(('1 - Cover page'!$B$9-I2794)= 4,"4", IF(('1 - Cover page'!$B$9-I2794)= 5,"5", IF(('1 - Cover page'!$B$9-I2794)= 6,"6", IF(('1 - Cover page'!$B$9-I2794)= 7,"7", IF(('1 - Cover page'!$B$9-I2794)= 8,"8", IF(('1 - Cover page'!$B$9-I2794)= 9,"9", IF(('1 - Cover page'!$B$9-I2794)= 10,"10", IF(('1 - Cover page'!$B$9-I2794)= 11,"11", IF(('1 - Cover page'!$B$9-I2794)= 12,"12", IF(('1 - Cover page'!$B$9-I2794)= 13,"13", IF(('1 - Cover page'!$B$9-I2794)= 14,"14", IF(('1 - Cover page'!$B$9-I2794)= 15,"15",  ""))))))))))))))))</f>
        <v>0</v>
      </c>
      <c r="AA2794" t="e">
        <f>VLOOKUP(E2794,'Age group'!$A$2:$B$7,2,TRUE)</f>
        <v>#N/A</v>
      </c>
    </row>
    <row r="2795" spans="1:27" ht="12.75" x14ac:dyDescent="0.2">
      <c r="A2795" s="30">
        <v>2792</v>
      </c>
      <c r="B2795" s="31"/>
      <c r="C2795" s="31"/>
      <c r="D2795" s="32"/>
      <c r="E2795" s="104"/>
      <c r="F2795" s="31"/>
      <c r="G2795" s="31"/>
      <c r="H2795" s="33"/>
      <c r="I2795" s="16"/>
      <c r="J2795" s="34"/>
      <c r="K2795" s="34"/>
      <c r="L2795" s="35"/>
      <c r="M2795" s="36"/>
      <c r="N2795" s="37"/>
      <c r="O2795" s="37"/>
      <c r="P2795" s="37"/>
      <c r="Q2795" s="38"/>
      <c r="R2795" s="38"/>
      <c r="S2795" s="37"/>
      <c r="T2795" s="39"/>
      <c r="U2795" s="39"/>
      <c r="V2795" s="40"/>
      <c r="X2795" t="str">
        <f>IF(('1 - Cover page'!$B$9-M2795)&lt;6,"&lt;=5 Days","&gt;5 Days")</f>
        <v>&lt;=5 Days</v>
      </c>
      <c r="Y2795" t="str">
        <f>IF(('1 - Cover page'!$B$9-M2795)=0,"0", IF(('1 - Cover page'!$B$9-M2795)= 1,"1", IF(('1 - Cover page'!$B$9-M2795)= 2,"2", IF(('1 - Cover page'!$B$9-M2795)= 3,"3", IF(('1 - Cover page'!$B$9-M2795)= 4,"4", IF(('1 - Cover page'!$B$9-M2795)= 5,"5", IF(('1 - Cover page'!$B$9-M2795)= 6,"6", IF(('1 - Cover page'!$B$9-M2795)= 7,"7", IF(('1 - Cover page'!$B$9-M2795)= 8,"8", IF(('1 - Cover page'!$B$9-M2795)= 9,"9", IF(('1 - Cover page'!$B$9-M2795)= 10,"10", IF(('1 - Cover page'!$B$9-M2795)= 11,"11", IF(('1 - Cover page'!$B$9-M2795)= 12,"12", IF(('1 - Cover page'!$B$9-M2795)= 13,"13", IF(('1 - Cover page'!$B$9-M2795)= 14,"14", IF(('1 - Cover page'!$B$9-M2795)= 15,"15",  ""))))))))))))))))</f>
        <v>0</v>
      </c>
      <c r="Z2795" t="str">
        <f>IF(('1 - Cover page'!$B$9-I2795)=0,"0", IF(('1 - Cover page'!$B$9-I2795)= 1,"1", IF(('1 - Cover page'!$B$9-I2795)= 2,"2", IF(('1 - Cover page'!$B$9-I2795)= 3,"3", IF(('1 - Cover page'!$B$9-I2795)= 4,"4", IF(('1 - Cover page'!$B$9-I2795)= 5,"5", IF(('1 - Cover page'!$B$9-I2795)= 6,"6", IF(('1 - Cover page'!$B$9-I2795)= 7,"7", IF(('1 - Cover page'!$B$9-I2795)= 8,"8", IF(('1 - Cover page'!$B$9-I2795)= 9,"9", IF(('1 - Cover page'!$B$9-I2795)= 10,"10", IF(('1 - Cover page'!$B$9-I2795)= 11,"11", IF(('1 - Cover page'!$B$9-I2795)= 12,"12", IF(('1 - Cover page'!$B$9-I2795)= 13,"13", IF(('1 - Cover page'!$B$9-I2795)= 14,"14", IF(('1 - Cover page'!$B$9-I2795)= 15,"15",  ""))))))))))))))))</f>
        <v>0</v>
      </c>
      <c r="AA2795" t="e">
        <f>VLOOKUP(E2795,'Age group'!$A$2:$B$7,2,TRUE)</f>
        <v>#N/A</v>
      </c>
    </row>
    <row r="2796" spans="1:27" ht="12.75" x14ac:dyDescent="0.2">
      <c r="A2796" s="30">
        <v>2793</v>
      </c>
      <c r="B2796" s="31"/>
      <c r="C2796" s="31"/>
      <c r="D2796" s="32"/>
      <c r="E2796" s="104"/>
      <c r="F2796" s="31"/>
      <c r="G2796" s="31"/>
      <c r="H2796" s="33"/>
      <c r="I2796" s="16"/>
      <c r="J2796" s="34"/>
      <c r="K2796" s="34"/>
      <c r="L2796" s="35"/>
      <c r="M2796" s="36"/>
      <c r="N2796" s="37"/>
      <c r="O2796" s="37"/>
      <c r="P2796" s="37"/>
      <c r="Q2796" s="38"/>
      <c r="R2796" s="38"/>
      <c r="S2796" s="37"/>
      <c r="T2796" s="39"/>
      <c r="U2796" s="39"/>
      <c r="V2796" s="40"/>
      <c r="X2796" t="str">
        <f>IF(('1 - Cover page'!$B$9-M2796)&lt;6,"&lt;=5 Days","&gt;5 Days")</f>
        <v>&lt;=5 Days</v>
      </c>
      <c r="Y2796" t="str">
        <f>IF(('1 - Cover page'!$B$9-M2796)=0,"0", IF(('1 - Cover page'!$B$9-M2796)= 1,"1", IF(('1 - Cover page'!$B$9-M2796)= 2,"2", IF(('1 - Cover page'!$B$9-M2796)= 3,"3", IF(('1 - Cover page'!$B$9-M2796)= 4,"4", IF(('1 - Cover page'!$B$9-M2796)= 5,"5", IF(('1 - Cover page'!$B$9-M2796)= 6,"6", IF(('1 - Cover page'!$B$9-M2796)= 7,"7", IF(('1 - Cover page'!$B$9-M2796)= 8,"8", IF(('1 - Cover page'!$B$9-M2796)= 9,"9", IF(('1 - Cover page'!$B$9-M2796)= 10,"10", IF(('1 - Cover page'!$B$9-M2796)= 11,"11", IF(('1 - Cover page'!$B$9-M2796)= 12,"12", IF(('1 - Cover page'!$B$9-M2796)= 13,"13", IF(('1 - Cover page'!$B$9-M2796)= 14,"14", IF(('1 - Cover page'!$B$9-M2796)= 15,"15",  ""))))))))))))))))</f>
        <v>0</v>
      </c>
      <c r="Z2796" t="str">
        <f>IF(('1 - Cover page'!$B$9-I2796)=0,"0", IF(('1 - Cover page'!$B$9-I2796)= 1,"1", IF(('1 - Cover page'!$B$9-I2796)= 2,"2", IF(('1 - Cover page'!$B$9-I2796)= 3,"3", IF(('1 - Cover page'!$B$9-I2796)= 4,"4", IF(('1 - Cover page'!$B$9-I2796)= 5,"5", IF(('1 - Cover page'!$B$9-I2796)= 6,"6", IF(('1 - Cover page'!$B$9-I2796)= 7,"7", IF(('1 - Cover page'!$B$9-I2796)= 8,"8", IF(('1 - Cover page'!$B$9-I2796)= 9,"9", IF(('1 - Cover page'!$B$9-I2796)= 10,"10", IF(('1 - Cover page'!$B$9-I2796)= 11,"11", IF(('1 - Cover page'!$B$9-I2796)= 12,"12", IF(('1 - Cover page'!$B$9-I2796)= 13,"13", IF(('1 - Cover page'!$B$9-I2796)= 14,"14", IF(('1 - Cover page'!$B$9-I2796)= 15,"15",  ""))))))))))))))))</f>
        <v>0</v>
      </c>
      <c r="AA2796" t="e">
        <f>VLOOKUP(E2796,'Age group'!$A$2:$B$7,2,TRUE)</f>
        <v>#N/A</v>
      </c>
    </row>
    <row r="2797" spans="1:27" ht="12.75" x14ac:dyDescent="0.2">
      <c r="A2797" s="30">
        <v>2794</v>
      </c>
      <c r="B2797" s="31"/>
      <c r="C2797" s="31"/>
      <c r="D2797" s="32"/>
      <c r="E2797" s="104"/>
      <c r="F2797" s="31"/>
      <c r="G2797" s="31"/>
      <c r="H2797" s="33"/>
      <c r="I2797" s="16"/>
      <c r="J2797" s="34"/>
      <c r="K2797" s="34"/>
      <c r="L2797" s="35"/>
      <c r="M2797" s="36"/>
      <c r="N2797" s="37"/>
      <c r="O2797" s="37"/>
      <c r="P2797" s="37"/>
      <c r="Q2797" s="38"/>
      <c r="R2797" s="38"/>
      <c r="S2797" s="37"/>
      <c r="T2797" s="39"/>
      <c r="U2797" s="39"/>
      <c r="V2797" s="40"/>
      <c r="X2797" t="str">
        <f>IF(('1 - Cover page'!$B$9-M2797)&lt;6,"&lt;=5 Days","&gt;5 Days")</f>
        <v>&lt;=5 Days</v>
      </c>
      <c r="Y2797" t="str">
        <f>IF(('1 - Cover page'!$B$9-M2797)=0,"0", IF(('1 - Cover page'!$B$9-M2797)= 1,"1", IF(('1 - Cover page'!$B$9-M2797)= 2,"2", IF(('1 - Cover page'!$B$9-M2797)= 3,"3", IF(('1 - Cover page'!$B$9-M2797)= 4,"4", IF(('1 - Cover page'!$B$9-M2797)= 5,"5", IF(('1 - Cover page'!$B$9-M2797)= 6,"6", IF(('1 - Cover page'!$B$9-M2797)= 7,"7", IF(('1 - Cover page'!$B$9-M2797)= 8,"8", IF(('1 - Cover page'!$B$9-M2797)= 9,"9", IF(('1 - Cover page'!$B$9-M2797)= 10,"10", IF(('1 - Cover page'!$B$9-M2797)= 11,"11", IF(('1 - Cover page'!$B$9-M2797)= 12,"12", IF(('1 - Cover page'!$B$9-M2797)= 13,"13", IF(('1 - Cover page'!$B$9-M2797)= 14,"14", IF(('1 - Cover page'!$B$9-M2797)= 15,"15",  ""))))))))))))))))</f>
        <v>0</v>
      </c>
      <c r="Z2797" t="str">
        <f>IF(('1 - Cover page'!$B$9-I2797)=0,"0", IF(('1 - Cover page'!$B$9-I2797)= 1,"1", IF(('1 - Cover page'!$B$9-I2797)= 2,"2", IF(('1 - Cover page'!$B$9-I2797)= 3,"3", IF(('1 - Cover page'!$B$9-I2797)= 4,"4", IF(('1 - Cover page'!$B$9-I2797)= 5,"5", IF(('1 - Cover page'!$B$9-I2797)= 6,"6", IF(('1 - Cover page'!$B$9-I2797)= 7,"7", IF(('1 - Cover page'!$B$9-I2797)= 8,"8", IF(('1 - Cover page'!$B$9-I2797)= 9,"9", IF(('1 - Cover page'!$B$9-I2797)= 10,"10", IF(('1 - Cover page'!$B$9-I2797)= 11,"11", IF(('1 - Cover page'!$B$9-I2797)= 12,"12", IF(('1 - Cover page'!$B$9-I2797)= 13,"13", IF(('1 - Cover page'!$B$9-I2797)= 14,"14", IF(('1 - Cover page'!$B$9-I2797)= 15,"15",  ""))))))))))))))))</f>
        <v>0</v>
      </c>
      <c r="AA2797" t="e">
        <f>VLOOKUP(E2797,'Age group'!$A$2:$B$7,2,TRUE)</f>
        <v>#N/A</v>
      </c>
    </row>
    <row r="2798" spans="1:27" ht="12.75" x14ac:dyDescent="0.2">
      <c r="A2798" s="30">
        <v>2795</v>
      </c>
      <c r="B2798" s="31"/>
      <c r="C2798" s="31"/>
      <c r="D2798" s="32"/>
      <c r="E2798" s="104"/>
      <c r="F2798" s="31"/>
      <c r="G2798" s="31"/>
      <c r="H2798" s="33"/>
      <c r="I2798" s="16"/>
      <c r="J2798" s="34"/>
      <c r="K2798" s="34"/>
      <c r="L2798" s="35"/>
      <c r="M2798" s="36"/>
      <c r="N2798" s="37"/>
      <c r="O2798" s="37"/>
      <c r="P2798" s="37"/>
      <c r="Q2798" s="38"/>
      <c r="R2798" s="38"/>
      <c r="S2798" s="37"/>
      <c r="T2798" s="39"/>
      <c r="U2798" s="39"/>
      <c r="V2798" s="40"/>
      <c r="X2798" t="str">
        <f>IF(('1 - Cover page'!$B$9-M2798)&lt;6,"&lt;=5 Days","&gt;5 Days")</f>
        <v>&lt;=5 Days</v>
      </c>
      <c r="Y2798" t="str">
        <f>IF(('1 - Cover page'!$B$9-M2798)=0,"0", IF(('1 - Cover page'!$B$9-M2798)= 1,"1", IF(('1 - Cover page'!$B$9-M2798)= 2,"2", IF(('1 - Cover page'!$B$9-M2798)= 3,"3", IF(('1 - Cover page'!$B$9-M2798)= 4,"4", IF(('1 - Cover page'!$B$9-M2798)= 5,"5", IF(('1 - Cover page'!$B$9-M2798)= 6,"6", IF(('1 - Cover page'!$B$9-M2798)= 7,"7", IF(('1 - Cover page'!$B$9-M2798)= 8,"8", IF(('1 - Cover page'!$B$9-M2798)= 9,"9", IF(('1 - Cover page'!$B$9-M2798)= 10,"10", IF(('1 - Cover page'!$B$9-M2798)= 11,"11", IF(('1 - Cover page'!$B$9-M2798)= 12,"12", IF(('1 - Cover page'!$B$9-M2798)= 13,"13", IF(('1 - Cover page'!$B$9-M2798)= 14,"14", IF(('1 - Cover page'!$B$9-M2798)= 15,"15",  ""))))))))))))))))</f>
        <v>0</v>
      </c>
      <c r="Z2798" t="str">
        <f>IF(('1 - Cover page'!$B$9-I2798)=0,"0", IF(('1 - Cover page'!$B$9-I2798)= 1,"1", IF(('1 - Cover page'!$B$9-I2798)= 2,"2", IF(('1 - Cover page'!$B$9-I2798)= 3,"3", IF(('1 - Cover page'!$B$9-I2798)= 4,"4", IF(('1 - Cover page'!$B$9-I2798)= 5,"5", IF(('1 - Cover page'!$B$9-I2798)= 6,"6", IF(('1 - Cover page'!$B$9-I2798)= 7,"7", IF(('1 - Cover page'!$B$9-I2798)= 8,"8", IF(('1 - Cover page'!$B$9-I2798)= 9,"9", IF(('1 - Cover page'!$B$9-I2798)= 10,"10", IF(('1 - Cover page'!$B$9-I2798)= 11,"11", IF(('1 - Cover page'!$B$9-I2798)= 12,"12", IF(('1 - Cover page'!$B$9-I2798)= 13,"13", IF(('1 - Cover page'!$B$9-I2798)= 14,"14", IF(('1 - Cover page'!$B$9-I2798)= 15,"15",  ""))))))))))))))))</f>
        <v>0</v>
      </c>
      <c r="AA2798" t="e">
        <f>VLOOKUP(E2798,'Age group'!$A$2:$B$7,2,TRUE)</f>
        <v>#N/A</v>
      </c>
    </row>
    <row r="2799" spans="1:27" ht="12.75" x14ac:dyDescent="0.2">
      <c r="A2799" s="30">
        <v>2796</v>
      </c>
      <c r="B2799" s="31"/>
      <c r="C2799" s="31"/>
      <c r="D2799" s="32"/>
      <c r="E2799" s="104"/>
      <c r="F2799" s="31"/>
      <c r="G2799" s="31"/>
      <c r="H2799" s="33"/>
      <c r="I2799" s="16"/>
      <c r="J2799" s="34"/>
      <c r="K2799" s="34"/>
      <c r="L2799" s="35"/>
      <c r="M2799" s="36"/>
      <c r="N2799" s="37"/>
      <c r="O2799" s="37"/>
      <c r="P2799" s="37"/>
      <c r="Q2799" s="38"/>
      <c r="R2799" s="38"/>
      <c r="S2799" s="37"/>
      <c r="T2799" s="39"/>
      <c r="U2799" s="39"/>
      <c r="V2799" s="40"/>
      <c r="X2799" t="str">
        <f>IF(('1 - Cover page'!$B$9-M2799)&lt;6,"&lt;=5 Days","&gt;5 Days")</f>
        <v>&lt;=5 Days</v>
      </c>
      <c r="Y2799" t="str">
        <f>IF(('1 - Cover page'!$B$9-M2799)=0,"0", IF(('1 - Cover page'!$B$9-M2799)= 1,"1", IF(('1 - Cover page'!$B$9-M2799)= 2,"2", IF(('1 - Cover page'!$B$9-M2799)= 3,"3", IF(('1 - Cover page'!$B$9-M2799)= 4,"4", IF(('1 - Cover page'!$B$9-M2799)= 5,"5", IF(('1 - Cover page'!$B$9-M2799)= 6,"6", IF(('1 - Cover page'!$B$9-M2799)= 7,"7", IF(('1 - Cover page'!$B$9-M2799)= 8,"8", IF(('1 - Cover page'!$B$9-M2799)= 9,"9", IF(('1 - Cover page'!$B$9-M2799)= 10,"10", IF(('1 - Cover page'!$B$9-M2799)= 11,"11", IF(('1 - Cover page'!$B$9-M2799)= 12,"12", IF(('1 - Cover page'!$B$9-M2799)= 13,"13", IF(('1 - Cover page'!$B$9-M2799)= 14,"14", IF(('1 - Cover page'!$B$9-M2799)= 15,"15",  ""))))))))))))))))</f>
        <v>0</v>
      </c>
      <c r="Z2799" t="str">
        <f>IF(('1 - Cover page'!$B$9-I2799)=0,"0", IF(('1 - Cover page'!$B$9-I2799)= 1,"1", IF(('1 - Cover page'!$B$9-I2799)= 2,"2", IF(('1 - Cover page'!$B$9-I2799)= 3,"3", IF(('1 - Cover page'!$B$9-I2799)= 4,"4", IF(('1 - Cover page'!$B$9-I2799)= 5,"5", IF(('1 - Cover page'!$B$9-I2799)= 6,"6", IF(('1 - Cover page'!$B$9-I2799)= 7,"7", IF(('1 - Cover page'!$B$9-I2799)= 8,"8", IF(('1 - Cover page'!$B$9-I2799)= 9,"9", IF(('1 - Cover page'!$B$9-I2799)= 10,"10", IF(('1 - Cover page'!$B$9-I2799)= 11,"11", IF(('1 - Cover page'!$B$9-I2799)= 12,"12", IF(('1 - Cover page'!$B$9-I2799)= 13,"13", IF(('1 - Cover page'!$B$9-I2799)= 14,"14", IF(('1 - Cover page'!$B$9-I2799)= 15,"15",  ""))))))))))))))))</f>
        <v>0</v>
      </c>
      <c r="AA2799" t="e">
        <f>VLOOKUP(E2799,'Age group'!$A$2:$B$7,2,TRUE)</f>
        <v>#N/A</v>
      </c>
    </row>
    <row r="2800" spans="1:27" ht="12.75" x14ac:dyDescent="0.2">
      <c r="A2800" s="30">
        <v>2797</v>
      </c>
      <c r="B2800" s="31"/>
      <c r="C2800" s="31"/>
      <c r="D2800" s="32"/>
      <c r="E2800" s="104"/>
      <c r="F2800" s="31"/>
      <c r="G2800" s="31"/>
      <c r="H2800" s="33"/>
      <c r="I2800" s="16"/>
      <c r="J2800" s="34"/>
      <c r="K2800" s="34"/>
      <c r="L2800" s="35"/>
      <c r="M2800" s="36"/>
      <c r="N2800" s="37"/>
      <c r="O2800" s="37"/>
      <c r="P2800" s="37"/>
      <c r="Q2800" s="38"/>
      <c r="R2800" s="38"/>
      <c r="S2800" s="37"/>
      <c r="T2800" s="39"/>
      <c r="U2800" s="39"/>
      <c r="V2800" s="40"/>
      <c r="X2800" t="str">
        <f>IF(('1 - Cover page'!$B$9-M2800)&lt;6,"&lt;=5 Days","&gt;5 Days")</f>
        <v>&lt;=5 Days</v>
      </c>
      <c r="Y2800" t="str">
        <f>IF(('1 - Cover page'!$B$9-M2800)=0,"0", IF(('1 - Cover page'!$B$9-M2800)= 1,"1", IF(('1 - Cover page'!$B$9-M2800)= 2,"2", IF(('1 - Cover page'!$B$9-M2800)= 3,"3", IF(('1 - Cover page'!$B$9-M2800)= 4,"4", IF(('1 - Cover page'!$B$9-M2800)= 5,"5", IF(('1 - Cover page'!$B$9-M2800)= 6,"6", IF(('1 - Cover page'!$B$9-M2800)= 7,"7", IF(('1 - Cover page'!$B$9-M2800)= 8,"8", IF(('1 - Cover page'!$B$9-M2800)= 9,"9", IF(('1 - Cover page'!$B$9-M2800)= 10,"10", IF(('1 - Cover page'!$B$9-M2800)= 11,"11", IF(('1 - Cover page'!$B$9-M2800)= 12,"12", IF(('1 - Cover page'!$B$9-M2800)= 13,"13", IF(('1 - Cover page'!$B$9-M2800)= 14,"14", IF(('1 - Cover page'!$B$9-M2800)= 15,"15",  ""))))))))))))))))</f>
        <v>0</v>
      </c>
      <c r="Z2800" t="str">
        <f>IF(('1 - Cover page'!$B$9-I2800)=0,"0", IF(('1 - Cover page'!$B$9-I2800)= 1,"1", IF(('1 - Cover page'!$B$9-I2800)= 2,"2", IF(('1 - Cover page'!$B$9-I2800)= 3,"3", IF(('1 - Cover page'!$B$9-I2800)= 4,"4", IF(('1 - Cover page'!$B$9-I2800)= 5,"5", IF(('1 - Cover page'!$B$9-I2800)= 6,"6", IF(('1 - Cover page'!$B$9-I2800)= 7,"7", IF(('1 - Cover page'!$B$9-I2800)= 8,"8", IF(('1 - Cover page'!$B$9-I2800)= 9,"9", IF(('1 - Cover page'!$B$9-I2800)= 10,"10", IF(('1 - Cover page'!$B$9-I2800)= 11,"11", IF(('1 - Cover page'!$B$9-I2800)= 12,"12", IF(('1 - Cover page'!$B$9-I2800)= 13,"13", IF(('1 - Cover page'!$B$9-I2800)= 14,"14", IF(('1 - Cover page'!$B$9-I2800)= 15,"15",  ""))))))))))))))))</f>
        <v>0</v>
      </c>
      <c r="AA2800" t="e">
        <f>VLOOKUP(E2800,'Age group'!$A$2:$B$7,2,TRUE)</f>
        <v>#N/A</v>
      </c>
    </row>
    <row r="2801" spans="1:27" ht="12.75" x14ac:dyDescent="0.2">
      <c r="A2801" s="30">
        <v>2798</v>
      </c>
      <c r="B2801" s="31"/>
      <c r="C2801" s="31"/>
      <c r="D2801" s="32"/>
      <c r="E2801" s="104"/>
      <c r="F2801" s="31"/>
      <c r="G2801" s="31"/>
      <c r="H2801" s="33"/>
      <c r="I2801" s="16"/>
      <c r="J2801" s="34"/>
      <c r="K2801" s="34"/>
      <c r="L2801" s="35"/>
      <c r="M2801" s="36"/>
      <c r="N2801" s="37"/>
      <c r="O2801" s="37"/>
      <c r="P2801" s="37"/>
      <c r="Q2801" s="38"/>
      <c r="R2801" s="38"/>
      <c r="S2801" s="37"/>
      <c r="T2801" s="39"/>
      <c r="U2801" s="39"/>
      <c r="V2801" s="40"/>
      <c r="X2801" t="str">
        <f>IF(('1 - Cover page'!$B$9-M2801)&lt;6,"&lt;=5 Days","&gt;5 Days")</f>
        <v>&lt;=5 Days</v>
      </c>
      <c r="Y2801" t="str">
        <f>IF(('1 - Cover page'!$B$9-M2801)=0,"0", IF(('1 - Cover page'!$B$9-M2801)= 1,"1", IF(('1 - Cover page'!$B$9-M2801)= 2,"2", IF(('1 - Cover page'!$B$9-M2801)= 3,"3", IF(('1 - Cover page'!$B$9-M2801)= 4,"4", IF(('1 - Cover page'!$B$9-M2801)= 5,"5", IF(('1 - Cover page'!$B$9-M2801)= 6,"6", IF(('1 - Cover page'!$B$9-M2801)= 7,"7", IF(('1 - Cover page'!$B$9-M2801)= 8,"8", IF(('1 - Cover page'!$B$9-M2801)= 9,"9", IF(('1 - Cover page'!$B$9-M2801)= 10,"10", IF(('1 - Cover page'!$B$9-M2801)= 11,"11", IF(('1 - Cover page'!$B$9-M2801)= 12,"12", IF(('1 - Cover page'!$B$9-M2801)= 13,"13", IF(('1 - Cover page'!$B$9-M2801)= 14,"14", IF(('1 - Cover page'!$B$9-M2801)= 15,"15",  ""))))))))))))))))</f>
        <v>0</v>
      </c>
      <c r="Z2801" t="str">
        <f>IF(('1 - Cover page'!$B$9-I2801)=0,"0", IF(('1 - Cover page'!$B$9-I2801)= 1,"1", IF(('1 - Cover page'!$B$9-I2801)= 2,"2", IF(('1 - Cover page'!$B$9-I2801)= 3,"3", IF(('1 - Cover page'!$B$9-I2801)= 4,"4", IF(('1 - Cover page'!$B$9-I2801)= 5,"5", IF(('1 - Cover page'!$B$9-I2801)= 6,"6", IF(('1 - Cover page'!$B$9-I2801)= 7,"7", IF(('1 - Cover page'!$B$9-I2801)= 8,"8", IF(('1 - Cover page'!$B$9-I2801)= 9,"9", IF(('1 - Cover page'!$B$9-I2801)= 10,"10", IF(('1 - Cover page'!$B$9-I2801)= 11,"11", IF(('1 - Cover page'!$B$9-I2801)= 12,"12", IF(('1 - Cover page'!$B$9-I2801)= 13,"13", IF(('1 - Cover page'!$B$9-I2801)= 14,"14", IF(('1 - Cover page'!$B$9-I2801)= 15,"15",  ""))))))))))))))))</f>
        <v>0</v>
      </c>
      <c r="AA2801" t="e">
        <f>VLOOKUP(E2801,'Age group'!$A$2:$B$7,2,TRUE)</f>
        <v>#N/A</v>
      </c>
    </row>
    <row r="2802" spans="1:27" ht="12.75" x14ac:dyDescent="0.2">
      <c r="A2802" s="30">
        <v>2799</v>
      </c>
      <c r="B2802" s="31"/>
      <c r="C2802" s="31"/>
      <c r="D2802" s="32"/>
      <c r="E2802" s="104"/>
      <c r="F2802" s="31"/>
      <c r="G2802" s="31"/>
      <c r="H2802" s="33"/>
      <c r="I2802" s="16"/>
      <c r="J2802" s="34"/>
      <c r="K2802" s="34"/>
      <c r="L2802" s="35"/>
      <c r="M2802" s="36"/>
      <c r="N2802" s="37"/>
      <c r="O2802" s="37"/>
      <c r="P2802" s="37"/>
      <c r="Q2802" s="38"/>
      <c r="R2802" s="38"/>
      <c r="S2802" s="37"/>
      <c r="T2802" s="39"/>
      <c r="U2802" s="39"/>
      <c r="V2802" s="40"/>
      <c r="X2802" t="str">
        <f>IF(('1 - Cover page'!$B$9-M2802)&lt;6,"&lt;=5 Days","&gt;5 Days")</f>
        <v>&lt;=5 Days</v>
      </c>
      <c r="Y2802" t="str">
        <f>IF(('1 - Cover page'!$B$9-M2802)=0,"0", IF(('1 - Cover page'!$B$9-M2802)= 1,"1", IF(('1 - Cover page'!$B$9-M2802)= 2,"2", IF(('1 - Cover page'!$B$9-M2802)= 3,"3", IF(('1 - Cover page'!$B$9-M2802)= 4,"4", IF(('1 - Cover page'!$B$9-M2802)= 5,"5", IF(('1 - Cover page'!$B$9-M2802)= 6,"6", IF(('1 - Cover page'!$B$9-M2802)= 7,"7", IF(('1 - Cover page'!$B$9-M2802)= 8,"8", IF(('1 - Cover page'!$B$9-M2802)= 9,"9", IF(('1 - Cover page'!$B$9-M2802)= 10,"10", IF(('1 - Cover page'!$B$9-M2802)= 11,"11", IF(('1 - Cover page'!$B$9-M2802)= 12,"12", IF(('1 - Cover page'!$B$9-M2802)= 13,"13", IF(('1 - Cover page'!$B$9-M2802)= 14,"14", IF(('1 - Cover page'!$B$9-M2802)= 15,"15",  ""))))))))))))))))</f>
        <v>0</v>
      </c>
      <c r="Z2802" t="str">
        <f>IF(('1 - Cover page'!$B$9-I2802)=0,"0", IF(('1 - Cover page'!$B$9-I2802)= 1,"1", IF(('1 - Cover page'!$B$9-I2802)= 2,"2", IF(('1 - Cover page'!$B$9-I2802)= 3,"3", IF(('1 - Cover page'!$B$9-I2802)= 4,"4", IF(('1 - Cover page'!$B$9-I2802)= 5,"5", IF(('1 - Cover page'!$B$9-I2802)= 6,"6", IF(('1 - Cover page'!$B$9-I2802)= 7,"7", IF(('1 - Cover page'!$B$9-I2802)= 8,"8", IF(('1 - Cover page'!$B$9-I2802)= 9,"9", IF(('1 - Cover page'!$B$9-I2802)= 10,"10", IF(('1 - Cover page'!$B$9-I2802)= 11,"11", IF(('1 - Cover page'!$B$9-I2802)= 12,"12", IF(('1 - Cover page'!$B$9-I2802)= 13,"13", IF(('1 - Cover page'!$B$9-I2802)= 14,"14", IF(('1 - Cover page'!$B$9-I2802)= 15,"15",  ""))))))))))))))))</f>
        <v>0</v>
      </c>
      <c r="AA2802" t="e">
        <f>VLOOKUP(E2802,'Age group'!$A$2:$B$7,2,TRUE)</f>
        <v>#N/A</v>
      </c>
    </row>
    <row r="2803" spans="1:27" ht="12.75" x14ac:dyDescent="0.2">
      <c r="A2803" s="30">
        <v>2800</v>
      </c>
      <c r="B2803" s="31"/>
      <c r="C2803" s="31"/>
      <c r="D2803" s="32"/>
      <c r="E2803" s="104"/>
      <c r="F2803" s="31"/>
      <c r="G2803" s="31"/>
      <c r="H2803" s="33"/>
      <c r="I2803" s="16"/>
      <c r="J2803" s="34"/>
      <c r="K2803" s="34"/>
      <c r="L2803" s="35"/>
      <c r="M2803" s="36"/>
      <c r="N2803" s="37"/>
      <c r="O2803" s="37"/>
      <c r="P2803" s="37"/>
      <c r="Q2803" s="38"/>
      <c r="R2803" s="38"/>
      <c r="S2803" s="37"/>
      <c r="T2803" s="39"/>
      <c r="U2803" s="39"/>
      <c r="V2803" s="40"/>
      <c r="X2803" t="str">
        <f>IF(('1 - Cover page'!$B$9-M2803)&lt;6,"&lt;=5 Days","&gt;5 Days")</f>
        <v>&lt;=5 Days</v>
      </c>
      <c r="Y2803" t="str">
        <f>IF(('1 - Cover page'!$B$9-M2803)=0,"0", IF(('1 - Cover page'!$B$9-M2803)= 1,"1", IF(('1 - Cover page'!$B$9-M2803)= 2,"2", IF(('1 - Cover page'!$B$9-M2803)= 3,"3", IF(('1 - Cover page'!$B$9-M2803)= 4,"4", IF(('1 - Cover page'!$B$9-M2803)= 5,"5", IF(('1 - Cover page'!$B$9-M2803)= 6,"6", IF(('1 - Cover page'!$B$9-M2803)= 7,"7", IF(('1 - Cover page'!$B$9-M2803)= 8,"8", IF(('1 - Cover page'!$B$9-M2803)= 9,"9", IF(('1 - Cover page'!$B$9-M2803)= 10,"10", IF(('1 - Cover page'!$B$9-M2803)= 11,"11", IF(('1 - Cover page'!$B$9-M2803)= 12,"12", IF(('1 - Cover page'!$B$9-M2803)= 13,"13", IF(('1 - Cover page'!$B$9-M2803)= 14,"14", IF(('1 - Cover page'!$B$9-M2803)= 15,"15",  ""))))))))))))))))</f>
        <v>0</v>
      </c>
      <c r="Z2803" t="str">
        <f>IF(('1 - Cover page'!$B$9-I2803)=0,"0", IF(('1 - Cover page'!$B$9-I2803)= 1,"1", IF(('1 - Cover page'!$B$9-I2803)= 2,"2", IF(('1 - Cover page'!$B$9-I2803)= 3,"3", IF(('1 - Cover page'!$B$9-I2803)= 4,"4", IF(('1 - Cover page'!$B$9-I2803)= 5,"5", IF(('1 - Cover page'!$B$9-I2803)= 6,"6", IF(('1 - Cover page'!$B$9-I2803)= 7,"7", IF(('1 - Cover page'!$B$9-I2803)= 8,"8", IF(('1 - Cover page'!$B$9-I2803)= 9,"9", IF(('1 - Cover page'!$B$9-I2803)= 10,"10", IF(('1 - Cover page'!$B$9-I2803)= 11,"11", IF(('1 - Cover page'!$B$9-I2803)= 12,"12", IF(('1 - Cover page'!$B$9-I2803)= 13,"13", IF(('1 - Cover page'!$B$9-I2803)= 14,"14", IF(('1 - Cover page'!$B$9-I2803)= 15,"15",  ""))))))))))))))))</f>
        <v>0</v>
      </c>
      <c r="AA2803" t="e">
        <f>VLOOKUP(E2803,'Age group'!$A$2:$B$7,2,TRUE)</f>
        <v>#N/A</v>
      </c>
    </row>
    <row r="2804" spans="1:27" ht="12.75" x14ac:dyDescent="0.2">
      <c r="A2804" s="30">
        <v>2801</v>
      </c>
      <c r="B2804" s="31"/>
      <c r="C2804" s="31"/>
      <c r="D2804" s="32"/>
      <c r="E2804" s="104"/>
      <c r="F2804" s="31"/>
      <c r="G2804" s="31"/>
      <c r="H2804" s="33"/>
      <c r="I2804" s="16"/>
      <c r="J2804" s="34"/>
      <c r="K2804" s="34"/>
      <c r="L2804" s="35"/>
      <c r="M2804" s="36"/>
      <c r="N2804" s="37"/>
      <c r="O2804" s="37"/>
      <c r="P2804" s="37"/>
      <c r="Q2804" s="38"/>
      <c r="R2804" s="38"/>
      <c r="S2804" s="37"/>
      <c r="T2804" s="39"/>
      <c r="U2804" s="39"/>
      <c r="V2804" s="40"/>
      <c r="X2804" t="str">
        <f>IF(('1 - Cover page'!$B$9-M2804)&lt;6,"&lt;=5 Days","&gt;5 Days")</f>
        <v>&lt;=5 Days</v>
      </c>
      <c r="Y2804" t="str">
        <f>IF(('1 - Cover page'!$B$9-M2804)=0,"0", IF(('1 - Cover page'!$B$9-M2804)= 1,"1", IF(('1 - Cover page'!$B$9-M2804)= 2,"2", IF(('1 - Cover page'!$B$9-M2804)= 3,"3", IF(('1 - Cover page'!$B$9-M2804)= 4,"4", IF(('1 - Cover page'!$B$9-M2804)= 5,"5", IF(('1 - Cover page'!$B$9-M2804)= 6,"6", IF(('1 - Cover page'!$B$9-M2804)= 7,"7", IF(('1 - Cover page'!$B$9-M2804)= 8,"8", IF(('1 - Cover page'!$B$9-M2804)= 9,"9", IF(('1 - Cover page'!$B$9-M2804)= 10,"10", IF(('1 - Cover page'!$B$9-M2804)= 11,"11", IF(('1 - Cover page'!$B$9-M2804)= 12,"12", IF(('1 - Cover page'!$B$9-M2804)= 13,"13", IF(('1 - Cover page'!$B$9-M2804)= 14,"14", IF(('1 - Cover page'!$B$9-M2804)= 15,"15",  ""))))))))))))))))</f>
        <v>0</v>
      </c>
      <c r="Z2804" t="str">
        <f>IF(('1 - Cover page'!$B$9-I2804)=0,"0", IF(('1 - Cover page'!$B$9-I2804)= 1,"1", IF(('1 - Cover page'!$B$9-I2804)= 2,"2", IF(('1 - Cover page'!$B$9-I2804)= 3,"3", IF(('1 - Cover page'!$B$9-I2804)= 4,"4", IF(('1 - Cover page'!$B$9-I2804)= 5,"5", IF(('1 - Cover page'!$B$9-I2804)= 6,"6", IF(('1 - Cover page'!$B$9-I2804)= 7,"7", IF(('1 - Cover page'!$B$9-I2804)= 8,"8", IF(('1 - Cover page'!$B$9-I2804)= 9,"9", IF(('1 - Cover page'!$B$9-I2804)= 10,"10", IF(('1 - Cover page'!$B$9-I2804)= 11,"11", IF(('1 - Cover page'!$B$9-I2804)= 12,"12", IF(('1 - Cover page'!$B$9-I2804)= 13,"13", IF(('1 - Cover page'!$B$9-I2804)= 14,"14", IF(('1 - Cover page'!$B$9-I2804)= 15,"15",  ""))))))))))))))))</f>
        <v>0</v>
      </c>
      <c r="AA2804" t="e">
        <f>VLOOKUP(E2804,'Age group'!$A$2:$B$7,2,TRUE)</f>
        <v>#N/A</v>
      </c>
    </row>
    <row r="2805" spans="1:27" ht="12.75" x14ac:dyDescent="0.2">
      <c r="A2805" s="30">
        <v>2802</v>
      </c>
      <c r="B2805" s="31"/>
      <c r="C2805" s="31"/>
      <c r="D2805" s="32"/>
      <c r="E2805" s="104"/>
      <c r="F2805" s="31"/>
      <c r="G2805" s="31"/>
      <c r="H2805" s="33"/>
      <c r="I2805" s="16"/>
      <c r="J2805" s="34"/>
      <c r="K2805" s="34"/>
      <c r="L2805" s="35"/>
      <c r="M2805" s="36"/>
      <c r="N2805" s="37"/>
      <c r="O2805" s="37"/>
      <c r="P2805" s="37"/>
      <c r="Q2805" s="38"/>
      <c r="R2805" s="38"/>
      <c r="S2805" s="37"/>
      <c r="T2805" s="39"/>
      <c r="U2805" s="39"/>
      <c r="V2805" s="40"/>
      <c r="X2805" t="str">
        <f>IF(('1 - Cover page'!$B$9-M2805)&lt;6,"&lt;=5 Days","&gt;5 Days")</f>
        <v>&lt;=5 Days</v>
      </c>
      <c r="Y2805" t="str">
        <f>IF(('1 - Cover page'!$B$9-M2805)=0,"0", IF(('1 - Cover page'!$B$9-M2805)= 1,"1", IF(('1 - Cover page'!$B$9-M2805)= 2,"2", IF(('1 - Cover page'!$B$9-M2805)= 3,"3", IF(('1 - Cover page'!$B$9-M2805)= 4,"4", IF(('1 - Cover page'!$B$9-M2805)= 5,"5", IF(('1 - Cover page'!$B$9-M2805)= 6,"6", IF(('1 - Cover page'!$B$9-M2805)= 7,"7", IF(('1 - Cover page'!$B$9-M2805)= 8,"8", IF(('1 - Cover page'!$B$9-M2805)= 9,"9", IF(('1 - Cover page'!$B$9-M2805)= 10,"10", IF(('1 - Cover page'!$B$9-M2805)= 11,"11", IF(('1 - Cover page'!$B$9-M2805)= 12,"12", IF(('1 - Cover page'!$B$9-M2805)= 13,"13", IF(('1 - Cover page'!$B$9-M2805)= 14,"14", IF(('1 - Cover page'!$B$9-M2805)= 15,"15",  ""))))))))))))))))</f>
        <v>0</v>
      </c>
      <c r="Z2805" t="str">
        <f>IF(('1 - Cover page'!$B$9-I2805)=0,"0", IF(('1 - Cover page'!$B$9-I2805)= 1,"1", IF(('1 - Cover page'!$B$9-I2805)= 2,"2", IF(('1 - Cover page'!$B$9-I2805)= 3,"3", IF(('1 - Cover page'!$B$9-I2805)= 4,"4", IF(('1 - Cover page'!$B$9-I2805)= 5,"5", IF(('1 - Cover page'!$B$9-I2805)= 6,"6", IF(('1 - Cover page'!$B$9-I2805)= 7,"7", IF(('1 - Cover page'!$B$9-I2805)= 8,"8", IF(('1 - Cover page'!$B$9-I2805)= 9,"9", IF(('1 - Cover page'!$B$9-I2805)= 10,"10", IF(('1 - Cover page'!$B$9-I2805)= 11,"11", IF(('1 - Cover page'!$B$9-I2805)= 12,"12", IF(('1 - Cover page'!$B$9-I2805)= 13,"13", IF(('1 - Cover page'!$B$9-I2805)= 14,"14", IF(('1 - Cover page'!$B$9-I2805)= 15,"15",  ""))))))))))))))))</f>
        <v>0</v>
      </c>
      <c r="AA2805" t="e">
        <f>VLOOKUP(E2805,'Age group'!$A$2:$B$7,2,TRUE)</f>
        <v>#N/A</v>
      </c>
    </row>
    <row r="2806" spans="1:27" ht="12.75" x14ac:dyDescent="0.2">
      <c r="A2806" s="30">
        <v>2803</v>
      </c>
      <c r="B2806" s="31"/>
      <c r="C2806" s="31"/>
      <c r="D2806" s="32"/>
      <c r="E2806" s="104"/>
      <c r="F2806" s="31"/>
      <c r="G2806" s="31"/>
      <c r="H2806" s="33"/>
      <c r="I2806" s="16"/>
      <c r="J2806" s="34"/>
      <c r="K2806" s="34"/>
      <c r="L2806" s="35"/>
      <c r="M2806" s="36"/>
      <c r="N2806" s="37"/>
      <c r="O2806" s="37"/>
      <c r="P2806" s="37"/>
      <c r="Q2806" s="38"/>
      <c r="R2806" s="38"/>
      <c r="S2806" s="37"/>
      <c r="T2806" s="39"/>
      <c r="U2806" s="39"/>
      <c r="V2806" s="40"/>
      <c r="X2806" t="str">
        <f>IF(('1 - Cover page'!$B$9-M2806)&lt;6,"&lt;=5 Days","&gt;5 Days")</f>
        <v>&lt;=5 Days</v>
      </c>
      <c r="Y2806" t="str">
        <f>IF(('1 - Cover page'!$B$9-M2806)=0,"0", IF(('1 - Cover page'!$B$9-M2806)= 1,"1", IF(('1 - Cover page'!$B$9-M2806)= 2,"2", IF(('1 - Cover page'!$B$9-M2806)= 3,"3", IF(('1 - Cover page'!$B$9-M2806)= 4,"4", IF(('1 - Cover page'!$B$9-M2806)= 5,"5", IF(('1 - Cover page'!$B$9-M2806)= 6,"6", IF(('1 - Cover page'!$B$9-M2806)= 7,"7", IF(('1 - Cover page'!$B$9-M2806)= 8,"8", IF(('1 - Cover page'!$B$9-M2806)= 9,"9", IF(('1 - Cover page'!$B$9-M2806)= 10,"10", IF(('1 - Cover page'!$B$9-M2806)= 11,"11", IF(('1 - Cover page'!$B$9-M2806)= 12,"12", IF(('1 - Cover page'!$B$9-M2806)= 13,"13", IF(('1 - Cover page'!$B$9-M2806)= 14,"14", IF(('1 - Cover page'!$B$9-M2806)= 15,"15",  ""))))))))))))))))</f>
        <v>0</v>
      </c>
      <c r="Z2806" t="str">
        <f>IF(('1 - Cover page'!$B$9-I2806)=0,"0", IF(('1 - Cover page'!$B$9-I2806)= 1,"1", IF(('1 - Cover page'!$B$9-I2806)= 2,"2", IF(('1 - Cover page'!$B$9-I2806)= 3,"3", IF(('1 - Cover page'!$B$9-I2806)= 4,"4", IF(('1 - Cover page'!$B$9-I2806)= 5,"5", IF(('1 - Cover page'!$B$9-I2806)= 6,"6", IF(('1 - Cover page'!$B$9-I2806)= 7,"7", IF(('1 - Cover page'!$B$9-I2806)= 8,"8", IF(('1 - Cover page'!$B$9-I2806)= 9,"9", IF(('1 - Cover page'!$B$9-I2806)= 10,"10", IF(('1 - Cover page'!$B$9-I2806)= 11,"11", IF(('1 - Cover page'!$B$9-I2806)= 12,"12", IF(('1 - Cover page'!$B$9-I2806)= 13,"13", IF(('1 - Cover page'!$B$9-I2806)= 14,"14", IF(('1 - Cover page'!$B$9-I2806)= 15,"15",  ""))))))))))))))))</f>
        <v>0</v>
      </c>
      <c r="AA2806" t="e">
        <f>VLOOKUP(E2806,'Age group'!$A$2:$B$7,2,TRUE)</f>
        <v>#N/A</v>
      </c>
    </row>
    <row r="2807" spans="1:27" ht="12.75" x14ac:dyDescent="0.2">
      <c r="A2807" s="30">
        <v>2804</v>
      </c>
      <c r="B2807" s="31"/>
      <c r="C2807" s="31"/>
      <c r="D2807" s="32"/>
      <c r="E2807" s="104"/>
      <c r="F2807" s="31"/>
      <c r="G2807" s="31"/>
      <c r="H2807" s="33"/>
      <c r="I2807" s="16"/>
      <c r="J2807" s="34"/>
      <c r="K2807" s="34"/>
      <c r="L2807" s="35"/>
      <c r="M2807" s="36"/>
      <c r="N2807" s="37"/>
      <c r="O2807" s="37"/>
      <c r="P2807" s="37"/>
      <c r="Q2807" s="38"/>
      <c r="R2807" s="38"/>
      <c r="S2807" s="37"/>
      <c r="T2807" s="39"/>
      <c r="U2807" s="39"/>
      <c r="V2807" s="40"/>
      <c r="X2807" t="str">
        <f>IF(('1 - Cover page'!$B$9-M2807)&lt;6,"&lt;=5 Days","&gt;5 Days")</f>
        <v>&lt;=5 Days</v>
      </c>
      <c r="Y2807" t="str">
        <f>IF(('1 - Cover page'!$B$9-M2807)=0,"0", IF(('1 - Cover page'!$B$9-M2807)= 1,"1", IF(('1 - Cover page'!$B$9-M2807)= 2,"2", IF(('1 - Cover page'!$B$9-M2807)= 3,"3", IF(('1 - Cover page'!$B$9-M2807)= 4,"4", IF(('1 - Cover page'!$B$9-M2807)= 5,"5", IF(('1 - Cover page'!$B$9-M2807)= 6,"6", IF(('1 - Cover page'!$B$9-M2807)= 7,"7", IF(('1 - Cover page'!$B$9-M2807)= 8,"8", IF(('1 - Cover page'!$B$9-M2807)= 9,"9", IF(('1 - Cover page'!$B$9-M2807)= 10,"10", IF(('1 - Cover page'!$B$9-M2807)= 11,"11", IF(('1 - Cover page'!$B$9-M2807)= 12,"12", IF(('1 - Cover page'!$B$9-M2807)= 13,"13", IF(('1 - Cover page'!$B$9-M2807)= 14,"14", IF(('1 - Cover page'!$B$9-M2807)= 15,"15",  ""))))))))))))))))</f>
        <v>0</v>
      </c>
      <c r="Z2807" t="str">
        <f>IF(('1 - Cover page'!$B$9-I2807)=0,"0", IF(('1 - Cover page'!$B$9-I2807)= 1,"1", IF(('1 - Cover page'!$B$9-I2807)= 2,"2", IF(('1 - Cover page'!$B$9-I2807)= 3,"3", IF(('1 - Cover page'!$B$9-I2807)= 4,"4", IF(('1 - Cover page'!$B$9-I2807)= 5,"5", IF(('1 - Cover page'!$B$9-I2807)= 6,"6", IF(('1 - Cover page'!$B$9-I2807)= 7,"7", IF(('1 - Cover page'!$B$9-I2807)= 8,"8", IF(('1 - Cover page'!$B$9-I2807)= 9,"9", IF(('1 - Cover page'!$B$9-I2807)= 10,"10", IF(('1 - Cover page'!$B$9-I2807)= 11,"11", IF(('1 - Cover page'!$B$9-I2807)= 12,"12", IF(('1 - Cover page'!$B$9-I2807)= 13,"13", IF(('1 - Cover page'!$B$9-I2807)= 14,"14", IF(('1 - Cover page'!$B$9-I2807)= 15,"15",  ""))))))))))))))))</f>
        <v>0</v>
      </c>
      <c r="AA2807" t="e">
        <f>VLOOKUP(E2807,'Age group'!$A$2:$B$7,2,TRUE)</f>
        <v>#N/A</v>
      </c>
    </row>
    <row r="2808" spans="1:27" ht="12.75" x14ac:dyDescent="0.2">
      <c r="A2808" s="30">
        <v>2805</v>
      </c>
      <c r="B2808" s="31"/>
      <c r="C2808" s="31"/>
      <c r="D2808" s="32"/>
      <c r="E2808" s="104"/>
      <c r="F2808" s="31"/>
      <c r="G2808" s="31"/>
      <c r="H2808" s="33"/>
      <c r="I2808" s="16"/>
      <c r="J2808" s="34"/>
      <c r="K2808" s="34"/>
      <c r="L2808" s="35"/>
      <c r="M2808" s="36"/>
      <c r="N2808" s="37"/>
      <c r="O2808" s="37"/>
      <c r="P2808" s="37"/>
      <c r="Q2808" s="38"/>
      <c r="R2808" s="38"/>
      <c r="S2808" s="37"/>
      <c r="T2808" s="39"/>
      <c r="U2808" s="39"/>
      <c r="V2808" s="40"/>
      <c r="X2808" t="str">
        <f>IF(('1 - Cover page'!$B$9-M2808)&lt;6,"&lt;=5 Days","&gt;5 Days")</f>
        <v>&lt;=5 Days</v>
      </c>
      <c r="Y2808" t="str">
        <f>IF(('1 - Cover page'!$B$9-M2808)=0,"0", IF(('1 - Cover page'!$B$9-M2808)= 1,"1", IF(('1 - Cover page'!$B$9-M2808)= 2,"2", IF(('1 - Cover page'!$B$9-M2808)= 3,"3", IF(('1 - Cover page'!$B$9-M2808)= 4,"4", IF(('1 - Cover page'!$B$9-M2808)= 5,"5", IF(('1 - Cover page'!$B$9-M2808)= 6,"6", IF(('1 - Cover page'!$B$9-M2808)= 7,"7", IF(('1 - Cover page'!$B$9-M2808)= 8,"8", IF(('1 - Cover page'!$B$9-M2808)= 9,"9", IF(('1 - Cover page'!$B$9-M2808)= 10,"10", IF(('1 - Cover page'!$B$9-M2808)= 11,"11", IF(('1 - Cover page'!$B$9-M2808)= 12,"12", IF(('1 - Cover page'!$B$9-M2808)= 13,"13", IF(('1 - Cover page'!$B$9-M2808)= 14,"14", IF(('1 - Cover page'!$B$9-M2808)= 15,"15",  ""))))))))))))))))</f>
        <v>0</v>
      </c>
      <c r="Z2808" t="str">
        <f>IF(('1 - Cover page'!$B$9-I2808)=0,"0", IF(('1 - Cover page'!$B$9-I2808)= 1,"1", IF(('1 - Cover page'!$B$9-I2808)= 2,"2", IF(('1 - Cover page'!$B$9-I2808)= 3,"3", IF(('1 - Cover page'!$B$9-I2808)= 4,"4", IF(('1 - Cover page'!$B$9-I2808)= 5,"5", IF(('1 - Cover page'!$B$9-I2808)= 6,"6", IF(('1 - Cover page'!$B$9-I2808)= 7,"7", IF(('1 - Cover page'!$B$9-I2808)= 8,"8", IF(('1 - Cover page'!$B$9-I2808)= 9,"9", IF(('1 - Cover page'!$B$9-I2808)= 10,"10", IF(('1 - Cover page'!$B$9-I2808)= 11,"11", IF(('1 - Cover page'!$B$9-I2808)= 12,"12", IF(('1 - Cover page'!$B$9-I2808)= 13,"13", IF(('1 - Cover page'!$B$9-I2808)= 14,"14", IF(('1 - Cover page'!$B$9-I2808)= 15,"15",  ""))))))))))))))))</f>
        <v>0</v>
      </c>
      <c r="AA2808" t="e">
        <f>VLOOKUP(E2808,'Age group'!$A$2:$B$7,2,TRUE)</f>
        <v>#N/A</v>
      </c>
    </row>
    <row r="2809" spans="1:27" ht="12.75" x14ac:dyDescent="0.2">
      <c r="A2809" s="30">
        <v>2806</v>
      </c>
      <c r="B2809" s="31"/>
      <c r="C2809" s="31"/>
      <c r="D2809" s="32"/>
      <c r="E2809" s="104"/>
      <c r="F2809" s="31"/>
      <c r="G2809" s="31"/>
      <c r="H2809" s="33"/>
      <c r="I2809" s="16"/>
      <c r="J2809" s="34"/>
      <c r="K2809" s="34"/>
      <c r="L2809" s="35"/>
      <c r="M2809" s="36"/>
      <c r="N2809" s="37"/>
      <c r="O2809" s="37"/>
      <c r="P2809" s="37"/>
      <c r="Q2809" s="38"/>
      <c r="R2809" s="38"/>
      <c r="S2809" s="37"/>
      <c r="T2809" s="39"/>
      <c r="U2809" s="39"/>
      <c r="V2809" s="40"/>
      <c r="X2809" t="str">
        <f>IF(('1 - Cover page'!$B$9-M2809)&lt;6,"&lt;=5 Days","&gt;5 Days")</f>
        <v>&lt;=5 Days</v>
      </c>
      <c r="Y2809" t="str">
        <f>IF(('1 - Cover page'!$B$9-M2809)=0,"0", IF(('1 - Cover page'!$B$9-M2809)= 1,"1", IF(('1 - Cover page'!$B$9-M2809)= 2,"2", IF(('1 - Cover page'!$B$9-M2809)= 3,"3", IF(('1 - Cover page'!$B$9-M2809)= 4,"4", IF(('1 - Cover page'!$B$9-M2809)= 5,"5", IF(('1 - Cover page'!$B$9-M2809)= 6,"6", IF(('1 - Cover page'!$B$9-M2809)= 7,"7", IF(('1 - Cover page'!$B$9-M2809)= 8,"8", IF(('1 - Cover page'!$B$9-M2809)= 9,"9", IF(('1 - Cover page'!$B$9-M2809)= 10,"10", IF(('1 - Cover page'!$B$9-M2809)= 11,"11", IF(('1 - Cover page'!$B$9-M2809)= 12,"12", IF(('1 - Cover page'!$B$9-M2809)= 13,"13", IF(('1 - Cover page'!$B$9-M2809)= 14,"14", IF(('1 - Cover page'!$B$9-M2809)= 15,"15",  ""))))))))))))))))</f>
        <v>0</v>
      </c>
      <c r="Z2809" t="str">
        <f>IF(('1 - Cover page'!$B$9-I2809)=0,"0", IF(('1 - Cover page'!$B$9-I2809)= 1,"1", IF(('1 - Cover page'!$B$9-I2809)= 2,"2", IF(('1 - Cover page'!$B$9-I2809)= 3,"3", IF(('1 - Cover page'!$B$9-I2809)= 4,"4", IF(('1 - Cover page'!$B$9-I2809)= 5,"5", IF(('1 - Cover page'!$B$9-I2809)= 6,"6", IF(('1 - Cover page'!$B$9-I2809)= 7,"7", IF(('1 - Cover page'!$B$9-I2809)= 8,"8", IF(('1 - Cover page'!$B$9-I2809)= 9,"9", IF(('1 - Cover page'!$B$9-I2809)= 10,"10", IF(('1 - Cover page'!$B$9-I2809)= 11,"11", IF(('1 - Cover page'!$B$9-I2809)= 12,"12", IF(('1 - Cover page'!$B$9-I2809)= 13,"13", IF(('1 - Cover page'!$B$9-I2809)= 14,"14", IF(('1 - Cover page'!$B$9-I2809)= 15,"15",  ""))))))))))))))))</f>
        <v>0</v>
      </c>
      <c r="AA2809" t="e">
        <f>VLOOKUP(E2809,'Age group'!$A$2:$B$7,2,TRUE)</f>
        <v>#N/A</v>
      </c>
    </row>
    <row r="2810" spans="1:27" ht="12.75" x14ac:dyDescent="0.2">
      <c r="A2810" s="30">
        <v>2807</v>
      </c>
      <c r="B2810" s="31"/>
      <c r="C2810" s="31"/>
      <c r="D2810" s="32"/>
      <c r="E2810" s="104"/>
      <c r="F2810" s="31"/>
      <c r="G2810" s="31"/>
      <c r="H2810" s="33"/>
      <c r="I2810" s="16"/>
      <c r="J2810" s="34"/>
      <c r="K2810" s="34"/>
      <c r="L2810" s="35"/>
      <c r="M2810" s="36"/>
      <c r="N2810" s="37"/>
      <c r="O2810" s="37"/>
      <c r="P2810" s="37"/>
      <c r="Q2810" s="38"/>
      <c r="R2810" s="38"/>
      <c r="S2810" s="37"/>
      <c r="T2810" s="39"/>
      <c r="U2810" s="39"/>
      <c r="V2810" s="40"/>
      <c r="X2810" t="str">
        <f>IF(('1 - Cover page'!$B$9-M2810)&lt;6,"&lt;=5 Days","&gt;5 Days")</f>
        <v>&lt;=5 Days</v>
      </c>
      <c r="Y2810" t="str">
        <f>IF(('1 - Cover page'!$B$9-M2810)=0,"0", IF(('1 - Cover page'!$B$9-M2810)= 1,"1", IF(('1 - Cover page'!$B$9-M2810)= 2,"2", IF(('1 - Cover page'!$B$9-M2810)= 3,"3", IF(('1 - Cover page'!$B$9-M2810)= 4,"4", IF(('1 - Cover page'!$B$9-M2810)= 5,"5", IF(('1 - Cover page'!$B$9-M2810)= 6,"6", IF(('1 - Cover page'!$B$9-M2810)= 7,"7", IF(('1 - Cover page'!$B$9-M2810)= 8,"8", IF(('1 - Cover page'!$B$9-M2810)= 9,"9", IF(('1 - Cover page'!$B$9-M2810)= 10,"10", IF(('1 - Cover page'!$B$9-M2810)= 11,"11", IF(('1 - Cover page'!$B$9-M2810)= 12,"12", IF(('1 - Cover page'!$B$9-M2810)= 13,"13", IF(('1 - Cover page'!$B$9-M2810)= 14,"14", IF(('1 - Cover page'!$B$9-M2810)= 15,"15",  ""))))))))))))))))</f>
        <v>0</v>
      </c>
      <c r="Z2810" t="str">
        <f>IF(('1 - Cover page'!$B$9-I2810)=0,"0", IF(('1 - Cover page'!$B$9-I2810)= 1,"1", IF(('1 - Cover page'!$B$9-I2810)= 2,"2", IF(('1 - Cover page'!$B$9-I2810)= 3,"3", IF(('1 - Cover page'!$B$9-I2810)= 4,"4", IF(('1 - Cover page'!$B$9-I2810)= 5,"5", IF(('1 - Cover page'!$B$9-I2810)= 6,"6", IF(('1 - Cover page'!$B$9-I2810)= 7,"7", IF(('1 - Cover page'!$B$9-I2810)= 8,"8", IF(('1 - Cover page'!$B$9-I2810)= 9,"9", IF(('1 - Cover page'!$B$9-I2810)= 10,"10", IF(('1 - Cover page'!$B$9-I2810)= 11,"11", IF(('1 - Cover page'!$B$9-I2810)= 12,"12", IF(('1 - Cover page'!$B$9-I2810)= 13,"13", IF(('1 - Cover page'!$B$9-I2810)= 14,"14", IF(('1 - Cover page'!$B$9-I2810)= 15,"15",  ""))))))))))))))))</f>
        <v>0</v>
      </c>
      <c r="AA2810" t="e">
        <f>VLOOKUP(E2810,'Age group'!$A$2:$B$7,2,TRUE)</f>
        <v>#N/A</v>
      </c>
    </row>
    <row r="2811" spans="1:27" ht="12.75" x14ac:dyDescent="0.2">
      <c r="A2811" s="30">
        <v>2808</v>
      </c>
      <c r="B2811" s="31"/>
      <c r="C2811" s="31"/>
      <c r="D2811" s="32"/>
      <c r="E2811" s="104"/>
      <c r="F2811" s="31"/>
      <c r="G2811" s="31"/>
      <c r="H2811" s="33"/>
      <c r="I2811" s="16"/>
      <c r="J2811" s="34"/>
      <c r="K2811" s="34"/>
      <c r="L2811" s="35"/>
      <c r="M2811" s="36"/>
      <c r="N2811" s="37"/>
      <c r="O2811" s="37"/>
      <c r="P2811" s="37"/>
      <c r="Q2811" s="38"/>
      <c r="R2811" s="38"/>
      <c r="S2811" s="37"/>
      <c r="T2811" s="39"/>
      <c r="U2811" s="39"/>
      <c r="V2811" s="40"/>
      <c r="X2811" t="str">
        <f>IF(('1 - Cover page'!$B$9-M2811)&lt;6,"&lt;=5 Days","&gt;5 Days")</f>
        <v>&lt;=5 Days</v>
      </c>
      <c r="Y2811" t="str">
        <f>IF(('1 - Cover page'!$B$9-M2811)=0,"0", IF(('1 - Cover page'!$B$9-M2811)= 1,"1", IF(('1 - Cover page'!$B$9-M2811)= 2,"2", IF(('1 - Cover page'!$B$9-M2811)= 3,"3", IF(('1 - Cover page'!$B$9-M2811)= 4,"4", IF(('1 - Cover page'!$B$9-M2811)= 5,"5", IF(('1 - Cover page'!$B$9-M2811)= 6,"6", IF(('1 - Cover page'!$B$9-M2811)= 7,"7", IF(('1 - Cover page'!$B$9-M2811)= 8,"8", IF(('1 - Cover page'!$B$9-M2811)= 9,"9", IF(('1 - Cover page'!$B$9-M2811)= 10,"10", IF(('1 - Cover page'!$B$9-M2811)= 11,"11", IF(('1 - Cover page'!$B$9-M2811)= 12,"12", IF(('1 - Cover page'!$B$9-M2811)= 13,"13", IF(('1 - Cover page'!$B$9-M2811)= 14,"14", IF(('1 - Cover page'!$B$9-M2811)= 15,"15",  ""))))))))))))))))</f>
        <v>0</v>
      </c>
      <c r="Z2811" t="str">
        <f>IF(('1 - Cover page'!$B$9-I2811)=0,"0", IF(('1 - Cover page'!$B$9-I2811)= 1,"1", IF(('1 - Cover page'!$B$9-I2811)= 2,"2", IF(('1 - Cover page'!$B$9-I2811)= 3,"3", IF(('1 - Cover page'!$B$9-I2811)= 4,"4", IF(('1 - Cover page'!$B$9-I2811)= 5,"5", IF(('1 - Cover page'!$B$9-I2811)= 6,"6", IF(('1 - Cover page'!$B$9-I2811)= 7,"7", IF(('1 - Cover page'!$B$9-I2811)= 8,"8", IF(('1 - Cover page'!$B$9-I2811)= 9,"9", IF(('1 - Cover page'!$B$9-I2811)= 10,"10", IF(('1 - Cover page'!$B$9-I2811)= 11,"11", IF(('1 - Cover page'!$B$9-I2811)= 12,"12", IF(('1 - Cover page'!$B$9-I2811)= 13,"13", IF(('1 - Cover page'!$B$9-I2811)= 14,"14", IF(('1 - Cover page'!$B$9-I2811)= 15,"15",  ""))))))))))))))))</f>
        <v>0</v>
      </c>
      <c r="AA2811" t="e">
        <f>VLOOKUP(E2811,'Age group'!$A$2:$B$7,2,TRUE)</f>
        <v>#N/A</v>
      </c>
    </row>
    <row r="2812" spans="1:27" ht="12.75" x14ac:dyDescent="0.2">
      <c r="A2812" s="30">
        <v>2809</v>
      </c>
      <c r="B2812" s="31"/>
      <c r="C2812" s="31"/>
      <c r="D2812" s="32"/>
      <c r="E2812" s="104"/>
      <c r="F2812" s="31"/>
      <c r="G2812" s="31"/>
      <c r="H2812" s="33"/>
      <c r="I2812" s="16"/>
      <c r="J2812" s="34"/>
      <c r="K2812" s="34"/>
      <c r="L2812" s="35"/>
      <c r="M2812" s="36"/>
      <c r="N2812" s="37"/>
      <c r="O2812" s="37"/>
      <c r="P2812" s="37"/>
      <c r="Q2812" s="38"/>
      <c r="R2812" s="38"/>
      <c r="S2812" s="37"/>
      <c r="T2812" s="39"/>
      <c r="U2812" s="39"/>
      <c r="V2812" s="40"/>
      <c r="X2812" t="str">
        <f>IF(('1 - Cover page'!$B$9-M2812)&lt;6,"&lt;=5 Days","&gt;5 Days")</f>
        <v>&lt;=5 Days</v>
      </c>
      <c r="Y2812" t="str">
        <f>IF(('1 - Cover page'!$B$9-M2812)=0,"0", IF(('1 - Cover page'!$B$9-M2812)= 1,"1", IF(('1 - Cover page'!$B$9-M2812)= 2,"2", IF(('1 - Cover page'!$B$9-M2812)= 3,"3", IF(('1 - Cover page'!$B$9-M2812)= 4,"4", IF(('1 - Cover page'!$B$9-M2812)= 5,"5", IF(('1 - Cover page'!$B$9-M2812)= 6,"6", IF(('1 - Cover page'!$B$9-M2812)= 7,"7", IF(('1 - Cover page'!$B$9-M2812)= 8,"8", IF(('1 - Cover page'!$B$9-M2812)= 9,"9", IF(('1 - Cover page'!$B$9-M2812)= 10,"10", IF(('1 - Cover page'!$B$9-M2812)= 11,"11", IF(('1 - Cover page'!$B$9-M2812)= 12,"12", IF(('1 - Cover page'!$B$9-M2812)= 13,"13", IF(('1 - Cover page'!$B$9-M2812)= 14,"14", IF(('1 - Cover page'!$B$9-M2812)= 15,"15",  ""))))))))))))))))</f>
        <v>0</v>
      </c>
      <c r="Z2812" t="str">
        <f>IF(('1 - Cover page'!$B$9-I2812)=0,"0", IF(('1 - Cover page'!$B$9-I2812)= 1,"1", IF(('1 - Cover page'!$B$9-I2812)= 2,"2", IF(('1 - Cover page'!$B$9-I2812)= 3,"3", IF(('1 - Cover page'!$B$9-I2812)= 4,"4", IF(('1 - Cover page'!$B$9-I2812)= 5,"5", IF(('1 - Cover page'!$B$9-I2812)= 6,"6", IF(('1 - Cover page'!$B$9-I2812)= 7,"7", IF(('1 - Cover page'!$B$9-I2812)= 8,"8", IF(('1 - Cover page'!$B$9-I2812)= 9,"9", IF(('1 - Cover page'!$B$9-I2812)= 10,"10", IF(('1 - Cover page'!$B$9-I2812)= 11,"11", IF(('1 - Cover page'!$B$9-I2812)= 12,"12", IF(('1 - Cover page'!$B$9-I2812)= 13,"13", IF(('1 - Cover page'!$B$9-I2812)= 14,"14", IF(('1 - Cover page'!$B$9-I2812)= 15,"15",  ""))))))))))))))))</f>
        <v>0</v>
      </c>
      <c r="AA2812" t="e">
        <f>VLOOKUP(E2812,'Age group'!$A$2:$B$7,2,TRUE)</f>
        <v>#N/A</v>
      </c>
    </row>
    <row r="2813" spans="1:27" ht="12.75" x14ac:dyDescent="0.2">
      <c r="A2813" s="30">
        <v>2810</v>
      </c>
      <c r="B2813" s="31"/>
      <c r="C2813" s="31"/>
      <c r="D2813" s="32"/>
      <c r="E2813" s="104"/>
      <c r="F2813" s="31"/>
      <c r="G2813" s="31"/>
      <c r="H2813" s="33"/>
      <c r="I2813" s="16"/>
      <c r="J2813" s="34"/>
      <c r="K2813" s="34"/>
      <c r="L2813" s="35"/>
      <c r="M2813" s="36"/>
      <c r="N2813" s="37"/>
      <c r="O2813" s="37"/>
      <c r="P2813" s="37"/>
      <c r="Q2813" s="38"/>
      <c r="R2813" s="38"/>
      <c r="S2813" s="37"/>
      <c r="T2813" s="39"/>
      <c r="U2813" s="39"/>
      <c r="V2813" s="40"/>
      <c r="X2813" t="str">
        <f>IF(('1 - Cover page'!$B$9-M2813)&lt;6,"&lt;=5 Days","&gt;5 Days")</f>
        <v>&lt;=5 Days</v>
      </c>
      <c r="Y2813" t="str">
        <f>IF(('1 - Cover page'!$B$9-M2813)=0,"0", IF(('1 - Cover page'!$B$9-M2813)= 1,"1", IF(('1 - Cover page'!$B$9-M2813)= 2,"2", IF(('1 - Cover page'!$B$9-M2813)= 3,"3", IF(('1 - Cover page'!$B$9-M2813)= 4,"4", IF(('1 - Cover page'!$B$9-M2813)= 5,"5", IF(('1 - Cover page'!$B$9-M2813)= 6,"6", IF(('1 - Cover page'!$B$9-M2813)= 7,"7", IF(('1 - Cover page'!$B$9-M2813)= 8,"8", IF(('1 - Cover page'!$B$9-M2813)= 9,"9", IF(('1 - Cover page'!$B$9-M2813)= 10,"10", IF(('1 - Cover page'!$B$9-M2813)= 11,"11", IF(('1 - Cover page'!$B$9-M2813)= 12,"12", IF(('1 - Cover page'!$B$9-M2813)= 13,"13", IF(('1 - Cover page'!$B$9-M2813)= 14,"14", IF(('1 - Cover page'!$B$9-M2813)= 15,"15",  ""))))))))))))))))</f>
        <v>0</v>
      </c>
      <c r="Z2813" t="str">
        <f>IF(('1 - Cover page'!$B$9-I2813)=0,"0", IF(('1 - Cover page'!$B$9-I2813)= 1,"1", IF(('1 - Cover page'!$B$9-I2813)= 2,"2", IF(('1 - Cover page'!$B$9-I2813)= 3,"3", IF(('1 - Cover page'!$B$9-I2813)= 4,"4", IF(('1 - Cover page'!$B$9-I2813)= 5,"5", IF(('1 - Cover page'!$B$9-I2813)= 6,"6", IF(('1 - Cover page'!$B$9-I2813)= 7,"7", IF(('1 - Cover page'!$B$9-I2813)= 8,"8", IF(('1 - Cover page'!$B$9-I2813)= 9,"9", IF(('1 - Cover page'!$B$9-I2813)= 10,"10", IF(('1 - Cover page'!$B$9-I2813)= 11,"11", IF(('1 - Cover page'!$B$9-I2813)= 12,"12", IF(('1 - Cover page'!$B$9-I2813)= 13,"13", IF(('1 - Cover page'!$B$9-I2813)= 14,"14", IF(('1 - Cover page'!$B$9-I2813)= 15,"15",  ""))))))))))))))))</f>
        <v>0</v>
      </c>
      <c r="AA2813" t="e">
        <f>VLOOKUP(E2813,'Age group'!$A$2:$B$7,2,TRUE)</f>
        <v>#N/A</v>
      </c>
    </row>
    <row r="2814" spans="1:27" ht="12.75" x14ac:dyDescent="0.2">
      <c r="A2814" s="30">
        <v>2811</v>
      </c>
      <c r="B2814" s="31"/>
      <c r="C2814" s="31"/>
      <c r="D2814" s="32"/>
      <c r="E2814" s="104"/>
      <c r="F2814" s="31"/>
      <c r="G2814" s="31"/>
      <c r="H2814" s="33"/>
      <c r="I2814" s="16"/>
      <c r="J2814" s="34"/>
      <c r="K2814" s="34"/>
      <c r="L2814" s="35"/>
      <c r="M2814" s="36"/>
      <c r="N2814" s="37"/>
      <c r="O2814" s="37"/>
      <c r="P2814" s="37"/>
      <c r="Q2814" s="38"/>
      <c r="R2814" s="38"/>
      <c r="S2814" s="37"/>
      <c r="T2814" s="39"/>
      <c r="U2814" s="39"/>
      <c r="V2814" s="40"/>
      <c r="X2814" t="str">
        <f>IF(('1 - Cover page'!$B$9-M2814)&lt;6,"&lt;=5 Days","&gt;5 Days")</f>
        <v>&lt;=5 Days</v>
      </c>
      <c r="Y2814" t="str">
        <f>IF(('1 - Cover page'!$B$9-M2814)=0,"0", IF(('1 - Cover page'!$B$9-M2814)= 1,"1", IF(('1 - Cover page'!$B$9-M2814)= 2,"2", IF(('1 - Cover page'!$B$9-M2814)= 3,"3", IF(('1 - Cover page'!$B$9-M2814)= 4,"4", IF(('1 - Cover page'!$B$9-M2814)= 5,"5", IF(('1 - Cover page'!$B$9-M2814)= 6,"6", IF(('1 - Cover page'!$B$9-M2814)= 7,"7", IF(('1 - Cover page'!$B$9-M2814)= 8,"8", IF(('1 - Cover page'!$B$9-M2814)= 9,"9", IF(('1 - Cover page'!$B$9-M2814)= 10,"10", IF(('1 - Cover page'!$B$9-M2814)= 11,"11", IF(('1 - Cover page'!$B$9-M2814)= 12,"12", IF(('1 - Cover page'!$B$9-M2814)= 13,"13", IF(('1 - Cover page'!$B$9-M2814)= 14,"14", IF(('1 - Cover page'!$B$9-M2814)= 15,"15",  ""))))))))))))))))</f>
        <v>0</v>
      </c>
      <c r="Z2814" t="str">
        <f>IF(('1 - Cover page'!$B$9-I2814)=0,"0", IF(('1 - Cover page'!$B$9-I2814)= 1,"1", IF(('1 - Cover page'!$B$9-I2814)= 2,"2", IF(('1 - Cover page'!$B$9-I2814)= 3,"3", IF(('1 - Cover page'!$B$9-I2814)= 4,"4", IF(('1 - Cover page'!$B$9-I2814)= 5,"5", IF(('1 - Cover page'!$B$9-I2814)= 6,"6", IF(('1 - Cover page'!$B$9-I2814)= 7,"7", IF(('1 - Cover page'!$B$9-I2814)= 8,"8", IF(('1 - Cover page'!$B$9-I2814)= 9,"9", IF(('1 - Cover page'!$B$9-I2814)= 10,"10", IF(('1 - Cover page'!$B$9-I2814)= 11,"11", IF(('1 - Cover page'!$B$9-I2814)= 12,"12", IF(('1 - Cover page'!$B$9-I2814)= 13,"13", IF(('1 - Cover page'!$B$9-I2814)= 14,"14", IF(('1 - Cover page'!$B$9-I2814)= 15,"15",  ""))))))))))))))))</f>
        <v>0</v>
      </c>
      <c r="AA2814" t="e">
        <f>VLOOKUP(E2814,'Age group'!$A$2:$B$7,2,TRUE)</f>
        <v>#N/A</v>
      </c>
    </row>
    <row r="2815" spans="1:27" ht="12.75" x14ac:dyDescent="0.2">
      <c r="A2815" s="30">
        <v>2812</v>
      </c>
      <c r="B2815" s="31"/>
      <c r="C2815" s="31"/>
      <c r="D2815" s="32"/>
      <c r="E2815" s="104"/>
      <c r="F2815" s="31"/>
      <c r="G2815" s="31"/>
      <c r="H2815" s="33"/>
      <c r="I2815" s="16"/>
      <c r="J2815" s="34"/>
      <c r="K2815" s="34"/>
      <c r="L2815" s="35"/>
      <c r="M2815" s="36"/>
      <c r="N2815" s="37"/>
      <c r="O2815" s="37"/>
      <c r="P2815" s="37"/>
      <c r="Q2815" s="38"/>
      <c r="R2815" s="38"/>
      <c r="S2815" s="37"/>
      <c r="T2815" s="39"/>
      <c r="U2815" s="39"/>
      <c r="V2815" s="40"/>
      <c r="X2815" t="str">
        <f>IF(('1 - Cover page'!$B$9-M2815)&lt;6,"&lt;=5 Days","&gt;5 Days")</f>
        <v>&lt;=5 Days</v>
      </c>
      <c r="Y2815" t="str">
        <f>IF(('1 - Cover page'!$B$9-M2815)=0,"0", IF(('1 - Cover page'!$B$9-M2815)= 1,"1", IF(('1 - Cover page'!$B$9-M2815)= 2,"2", IF(('1 - Cover page'!$B$9-M2815)= 3,"3", IF(('1 - Cover page'!$B$9-M2815)= 4,"4", IF(('1 - Cover page'!$B$9-M2815)= 5,"5", IF(('1 - Cover page'!$B$9-M2815)= 6,"6", IF(('1 - Cover page'!$B$9-M2815)= 7,"7", IF(('1 - Cover page'!$B$9-M2815)= 8,"8", IF(('1 - Cover page'!$B$9-M2815)= 9,"9", IF(('1 - Cover page'!$B$9-M2815)= 10,"10", IF(('1 - Cover page'!$B$9-M2815)= 11,"11", IF(('1 - Cover page'!$B$9-M2815)= 12,"12", IF(('1 - Cover page'!$B$9-M2815)= 13,"13", IF(('1 - Cover page'!$B$9-M2815)= 14,"14", IF(('1 - Cover page'!$B$9-M2815)= 15,"15",  ""))))))))))))))))</f>
        <v>0</v>
      </c>
      <c r="Z2815" t="str">
        <f>IF(('1 - Cover page'!$B$9-I2815)=0,"0", IF(('1 - Cover page'!$B$9-I2815)= 1,"1", IF(('1 - Cover page'!$B$9-I2815)= 2,"2", IF(('1 - Cover page'!$B$9-I2815)= 3,"3", IF(('1 - Cover page'!$B$9-I2815)= 4,"4", IF(('1 - Cover page'!$B$9-I2815)= 5,"5", IF(('1 - Cover page'!$B$9-I2815)= 6,"6", IF(('1 - Cover page'!$B$9-I2815)= 7,"7", IF(('1 - Cover page'!$B$9-I2815)= 8,"8", IF(('1 - Cover page'!$B$9-I2815)= 9,"9", IF(('1 - Cover page'!$B$9-I2815)= 10,"10", IF(('1 - Cover page'!$B$9-I2815)= 11,"11", IF(('1 - Cover page'!$B$9-I2815)= 12,"12", IF(('1 - Cover page'!$B$9-I2815)= 13,"13", IF(('1 - Cover page'!$B$9-I2815)= 14,"14", IF(('1 - Cover page'!$B$9-I2815)= 15,"15",  ""))))))))))))))))</f>
        <v>0</v>
      </c>
      <c r="AA2815" t="e">
        <f>VLOOKUP(E2815,'Age group'!$A$2:$B$7,2,TRUE)</f>
        <v>#N/A</v>
      </c>
    </row>
    <row r="2816" spans="1:27" ht="12.75" x14ac:dyDescent="0.2">
      <c r="A2816" s="30">
        <v>2813</v>
      </c>
      <c r="B2816" s="31"/>
      <c r="C2816" s="31"/>
      <c r="D2816" s="32"/>
      <c r="E2816" s="104"/>
      <c r="F2816" s="31"/>
      <c r="G2816" s="31"/>
      <c r="H2816" s="33"/>
      <c r="I2816" s="16"/>
      <c r="J2816" s="34"/>
      <c r="K2816" s="34"/>
      <c r="L2816" s="35"/>
      <c r="M2816" s="36"/>
      <c r="N2816" s="37"/>
      <c r="O2816" s="37"/>
      <c r="P2816" s="37"/>
      <c r="Q2816" s="38"/>
      <c r="R2816" s="38"/>
      <c r="S2816" s="37"/>
      <c r="T2816" s="39"/>
      <c r="U2816" s="39"/>
      <c r="V2816" s="40"/>
      <c r="X2816" t="str">
        <f>IF(('1 - Cover page'!$B$9-M2816)&lt;6,"&lt;=5 Days","&gt;5 Days")</f>
        <v>&lt;=5 Days</v>
      </c>
      <c r="Y2816" t="str">
        <f>IF(('1 - Cover page'!$B$9-M2816)=0,"0", IF(('1 - Cover page'!$B$9-M2816)= 1,"1", IF(('1 - Cover page'!$B$9-M2816)= 2,"2", IF(('1 - Cover page'!$B$9-M2816)= 3,"3", IF(('1 - Cover page'!$B$9-M2816)= 4,"4", IF(('1 - Cover page'!$B$9-M2816)= 5,"5", IF(('1 - Cover page'!$B$9-M2816)= 6,"6", IF(('1 - Cover page'!$B$9-M2816)= 7,"7", IF(('1 - Cover page'!$B$9-M2816)= 8,"8", IF(('1 - Cover page'!$B$9-M2816)= 9,"9", IF(('1 - Cover page'!$B$9-M2816)= 10,"10", IF(('1 - Cover page'!$B$9-M2816)= 11,"11", IF(('1 - Cover page'!$B$9-M2816)= 12,"12", IF(('1 - Cover page'!$B$9-M2816)= 13,"13", IF(('1 - Cover page'!$B$9-M2816)= 14,"14", IF(('1 - Cover page'!$B$9-M2816)= 15,"15",  ""))))))))))))))))</f>
        <v>0</v>
      </c>
      <c r="Z2816" t="str">
        <f>IF(('1 - Cover page'!$B$9-I2816)=0,"0", IF(('1 - Cover page'!$B$9-I2816)= 1,"1", IF(('1 - Cover page'!$B$9-I2816)= 2,"2", IF(('1 - Cover page'!$B$9-I2816)= 3,"3", IF(('1 - Cover page'!$B$9-I2816)= 4,"4", IF(('1 - Cover page'!$B$9-I2816)= 5,"5", IF(('1 - Cover page'!$B$9-I2816)= 6,"6", IF(('1 - Cover page'!$B$9-I2816)= 7,"7", IF(('1 - Cover page'!$B$9-I2816)= 8,"8", IF(('1 - Cover page'!$B$9-I2816)= 9,"9", IF(('1 - Cover page'!$B$9-I2816)= 10,"10", IF(('1 - Cover page'!$B$9-I2816)= 11,"11", IF(('1 - Cover page'!$B$9-I2816)= 12,"12", IF(('1 - Cover page'!$B$9-I2816)= 13,"13", IF(('1 - Cover page'!$B$9-I2816)= 14,"14", IF(('1 - Cover page'!$B$9-I2816)= 15,"15",  ""))))))))))))))))</f>
        <v>0</v>
      </c>
      <c r="AA2816" t="e">
        <f>VLOOKUP(E2816,'Age group'!$A$2:$B$7,2,TRUE)</f>
        <v>#N/A</v>
      </c>
    </row>
    <row r="2817" spans="1:27" ht="12.75" x14ac:dyDescent="0.2">
      <c r="A2817" s="30">
        <v>2814</v>
      </c>
      <c r="B2817" s="31"/>
      <c r="C2817" s="31"/>
      <c r="D2817" s="32"/>
      <c r="E2817" s="104"/>
      <c r="F2817" s="31"/>
      <c r="G2817" s="31"/>
      <c r="H2817" s="33"/>
      <c r="I2817" s="16"/>
      <c r="J2817" s="34"/>
      <c r="K2817" s="34"/>
      <c r="L2817" s="35"/>
      <c r="M2817" s="36"/>
      <c r="N2817" s="37"/>
      <c r="O2817" s="37"/>
      <c r="P2817" s="37"/>
      <c r="Q2817" s="38"/>
      <c r="R2817" s="38"/>
      <c r="S2817" s="37"/>
      <c r="T2817" s="39"/>
      <c r="U2817" s="39"/>
      <c r="V2817" s="40"/>
      <c r="X2817" t="str">
        <f>IF(('1 - Cover page'!$B$9-M2817)&lt;6,"&lt;=5 Days","&gt;5 Days")</f>
        <v>&lt;=5 Days</v>
      </c>
      <c r="Y2817" t="str">
        <f>IF(('1 - Cover page'!$B$9-M2817)=0,"0", IF(('1 - Cover page'!$B$9-M2817)= 1,"1", IF(('1 - Cover page'!$B$9-M2817)= 2,"2", IF(('1 - Cover page'!$B$9-M2817)= 3,"3", IF(('1 - Cover page'!$B$9-M2817)= 4,"4", IF(('1 - Cover page'!$B$9-M2817)= 5,"5", IF(('1 - Cover page'!$B$9-M2817)= 6,"6", IF(('1 - Cover page'!$B$9-M2817)= 7,"7", IF(('1 - Cover page'!$B$9-M2817)= 8,"8", IF(('1 - Cover page'!$B$9-M2817)= 9,"9", IF(('1 - Cover page'!$B$9-M2817)= 10,"10", IF(('1 - Cover page'!$B$9-M2817)= 11,"11", IF(('1 - Cover page'!$B$9-M2817)= 12,"12", IF(('1 - Cover page'!$B$9-M2817)= 13,"13", IF(('1 - Cover page'!$B$9-M2817)= 14,"14", IF(('1 - Cover page'!$B$9-M2817)= 15,"15",  ""))))))))))))))))</f>
        <v>0</v>
      </c>
      <c r="Z2817" t="str">
        <f>IF(('1 - Cover page'!$B$9-I2817)=0,"0", IF(('1 - Cover page'!$B$9-I2817)= 1,"1", IF(('1 - Cover page'!$B$9-I2817)= 2,"2", IF(('1 - Cover page'!$B$9-I2817)= 3,"3", IF(('1 - Cover page'!$B$9-I2817)= 4,"4", IF(('1 - Cover page'!$B$9-I2817)= 5,"5", IF(('1 - Cover page'!$B$9-I2817)= 6,"6", IF(('1 - Cover page'!$B$9-I2817)= 7,"7", IF(('1 - Cover page'!$B$9-I2817)= 8,"8", IF(('1 - Cover page'!$B$9-I2817)= 9,"9", IF(('1 - Cover page'!$B$9-I2817)= 10,"10", IF(('1 - Cover page'!$B$9-I2817)= 11,"11", IF(('1 - Cover page'!$B$9-I2817)= 12,"12", IF(('1 - Cover page'!$B$9-I2817)= 13,"13", IF(('1 - Cover page'!$B$9-I2817)= 14,"14", IF(('1 - Cover page'!$B$9-I2817)= 15,"15",  ""))))))))))))))))</f>
        <v>0</v>
      </c>
      <c r="AA2817" t="e">
        <f>VLOOKUP(E2817,'Age group'!$A$2:$B$7,2,TRUE)</f>
        <v>#N/A</v>
      </c>
    </row>
    <row r="2818" spans="1:27" ht="12.75" x14ac:dyDescent="0.2">
      <c r="A2818" s="30">
        <v>2815</v>
      </c>
      <c r="B2818" s="31"/>
      <c r="C2818" s="31"/>
      <c r="D2818" s="32"/>
      <c r="E2818" s="104"/>
      <c r="F2818" s="31"/>
      <c r="G2818" s="31"/>
      <c r="H2818" s="33"/>
      <c r="I2818" s="16"/>
      <c r="J2818" s="34"/>
      <c r="K2818" s="34"/>
      <c r="L2818" s="35"/>
      <c r="M2818" s="36"/>
      <c r="N2818" s="37"/>
      <c r="O2818" s="37"/>
      <c r="P2818" s="37"/>
      <c r="Q2818" s="38"/>
      <c r="R2818" s="38"/>
      <c r="S2818" s="37"/>
      <c r="T2818" s="39"/>
      <c r="U2818" s="39"/>
      <c r="V2818" s="40"/>
      <c r="X2818" t="str">
        <f>IF(('1 - Cover page'!$B$9-M2818)&lt;6,"&lt;=5 Days","&gt;5 Days")</f>
        <v>&lt;=5 Days</v>
      </c>
      <c r="Y2818" t="str">
        <f>IF(('1 - Cover page'!$B$9-M2818)=0,"0", IF(('1 - Cover page'!$B$9-M2818)= 1,"1", IF(('1 - Cover page'!$B$9-M2818)= 2,"2", IF(('1 - Cover page'!$B$9-M2818)= 3,"3", IF(('1 - Cover page'!$B$9-M2818)= 4,"4", IF(('1 - Cover page'!$B$9-M2818)= 5,"5", IF(('1 - Cover page'!$B$9-M2818)= 6,"6", IF(('1 - Cover page'!$B$9-M2818)= 7,"7", IF(('1 - Cover page'!$B$9-M2818)= 8,"8", IF(('1 - Cover page'!$B$9-M2818)= 9,"9", IF(('1 - Cover page'!$B$9-M2818)= 10,"10", IF(('1 - Cover page'!$B$9-M2818)= 11,"11", IF(('1 - Cover page'!$B$9-M2818)= 12,"12", IF(('1 - Cover page'!$B$9-M2818)= 13,"13", IF(('1 - Cover page'!$B$9-M2818)= 14,"14", IF(('1 - Cover page'!$B$9-M2818)= 15,"15",  ""))))))))))))))))</f>
        <v>0</v>
      </c>
      <c r="Z2818" t="str">
        <f>IF(('1 - Cover page'!$B$9-I2818)=0,"0", IF(('1 - Cover page'!$B$9-I2818)= 1,"1", IF(('1 - Cover page'!$B$9-I2818)= 2,"2", IF(('1 - Cover page'!$B$9-I2818)= 3,"3", IF(('1 - Cover page'!$B$9-I2818)= 4,"4", IF(('1 - Cover page'!$B$9-I2818)= 5,"5", IF(('1 - Cover page'!$B$9-I2818)= 6,"6", IF(('1 - Cover page'!$B$9-I2818)= 7,"7", IF(('1 - Cover page'!$B$9-I2818)= 8,"8", IF(('1 - Cover page'!$B$9-I2818)= 9,"9", IF(('1 - Cover page'!$B$9-I2818)= 10,"10", IF(('1 - Cover page'!$B$9-I2818)= 11,"11", IF(('1 - Cover page'!$B$9-I2818)= 12,"12", IF(('1 - Cover page'!$B$9-I2818)= 13,"13", IF(('1 - Cover page'!$B$9-I2818)= 14,"14", IF(('1 - Cover page'!$B$9-I2818)= 15,"15",  ""))))))))))))))))</f>
        <v>0</v>
      </c>
      <c r="AA2818" t="e">
        <f>VLOOKUP(E2818,'Age group'!$A$2:$B$7,2,TRUE)</f>
        <v>#N/A</v>
      </c>
    </row>
    <row r="2819" spans="1:27" ht="12.75" x14ac:dyDescent="0.2">
      <c r="A2819" s="30">
        <v>2816</v>
      </c>
      <c r="B2819" s="31"/>
      <c r="C2819" s="31"/>
      <c r="D2819" s="32"/>
      <c r="E2819" s="104"/>
      <c r="F2819" s="31"/>
      <c r="G2819" s="31"/>
      <c r="H2819" s="33"/>
      <c r="I2819" s="16"/>
      <c r="J2819" s="34"/>
      <c r="K2819" s="34"/>
      <c r="L2819" s="35"/>
      <c r="M2819" s="36"/>
      <c r="N2819" s="37"/>
      <c r="O2819" s="37"/>
      <c r="P2819" s="37"/>
      <c r="Q2819" s="38"/>
      <c r="R2819" s="38"/>
      <c r="S2819" s="37"/>
      <c r="T2819" s="39"/>
      <c r="U2819" s="39"/>
      <c r="V2819" s="40"/>
      <c r="X2819" t="str">
        <f>IF(('1 - Cover page'!$B$9-M2819)&lt;6,"&lt;=5 Days","&gt;5 Days")</f>
        <v>&lt;=5 Days</v>
      </c>
      <c r="Y2819" t="str">
        <f>IF(('1 - Cover page'!$B$9-M2819)=0,"0", IF(('1 - Cover page'!$B$9-M2819)= 1,"1", IF(('1 - Cover page'!$B$9-M2819)= 2,"2", IF(('1 - Cover page'!$B$9-M2819)= 3,"3", IF(('1 - Cover page'!$B$9-M2819)= 4,"4", IF(('1 - Cover page'!$B$9-M2819)= 5,"5", IF(('1 - Cover page'!$B$9-M2819)= 6,"6", IF(('1 - Cover page'!$B$9-M2819)= 7,"7", IF(('1 - Cover page'!$B$9-M2819)= 8,"8", IF(('1 - Cover page'!$B$9-M2819)= 9,"9", IF(('1 - Cover page'!$B$9-M2819)= 10,"10", IF(('1 - Cover page'!$B$9-M2819)= 11,"11", IF(('1 - Cover page'!$B$9-M2819)= 12,"12", IF(('1 - Cover page'!$B$9-M2819)= 13,"13", IF(('1 - Cover page'!$B$9-M2819)= 14,"14", IF(('1 - Cover page'!$B$9-M2819)= 15,"15",  ""))))))))))))))))</f>
        <v>0</v>
      </c>
      <c r="Z2819" t="str">
        <f>IF(('1 - Cover page'!$B$9-I2819)=0,"0", IF(('1 - Cover page'!$B$9-I2819)= 1,"1", IF(('1 - Cover page'!$B$9-I2819)= 2,"2", IF(('1 - Cover page'!$B$9-I2819)= 3,"3", IF(('1 - Cover page'!$B$9-I2819)= 4,"4", IF(('1 - Cover page'!$B$9-I2819)= 5,"5", IF(('1 - Cover page'!$B$9-I2819)= 6,"6", IF(('1 - Cover page'!$B$9-I2819)= 7,"7", IF(('1 - Cover page'!$B$9-I2819)= 8,"8", IF(('1 - Cover page'!$B$9-I2819)= 9,"9", IF(('1 - Cover page'!$B$9-I2819)= 10,"10", IF(('1 - Cover page'!$B$9-I2819)= 11,"11", IF(('1 - Cover page'!$B$9-I2819)= 12,"12", IF(('1 - Cover page'!$B$9-I2819)= 13,"13", IF(('1 - Cover page'!$B$9-I2819)= 14,"14", IF(('1 - Cover page'!$B$9-I2819)= 15,"15",  ""))))))))))))))))</f>
        <v>0</v>
      </c>
      <c r="AA2819" t="e">
        <f>VLOOKUP(E2819,'Age group'!$A$2:$B$7,2,TRUE)</f>
        <v>#N/A</v>
      </c>
    </row>
    <row r="2820" spans="1:27" ht="12.75" x14ac:dyDescent="0.2">
      <c r="A2820" s="30">
        <v>2817</v>
      </c>
      <c r="B2820" s="31"/>
      <c r="C2820" s="31"/>
      <c r="D2820" s="32"/>
      <c r="E2820" s="104"/>
      <c r="F2820" s="31"/>
      <c r="G2820" s="31"/>
      <c r="H2820" s="33"/>
      <c r="I2820" s="16"/>
      <c r="J2820" s="34"/>
      <c r="K2820" s="34"/>
      <c r="L2820" s="35"/>
      <c r="M2820" s="36"/>
      <c r="N2820" s="37"/>
      <c r="O2820" s="37"/>
      <c r="P2820" s="37"/>
      <c r="Q2820" s="38"/>
      <c r="R2820" s="38"/>
      <c r="S2820" s="37"/>
      <c r="T2820" s="39"/>
      <c r="U2820" s="39"/>
      <c r="V2820" s="40"/>
      <c r="X2820" t="str">
        <f>IF(('1 - Cover page'!$B$9-M2820)&lt;6,"&lt;=5 Days","&gt;5 Days")</f>
        <v>&lt;=5 Days</v>
      </c>
      <c r="Y2820" t="str">
        <f>IF(('1 - Cover page'!$B$9-M2820)=0,"0", IF(('1 - Cover page'!$B$9-M2820)= 1,"1", IF(('1 - Cover page'!$B$9-M2820)= 2,"2", IF(('1 - Cover page'!$B$9-M2820)= 3,"3", IF(('1 - Cover page'!$B$9-M2820)= 4,"4", IF(('1 - Cover page'!$B$9-M2820)= 5,"5", IF(('1 - Cover page'!$B$9-M2820)= 6,"6", IF(('1 - Cover page'!$B$9-M2820)= 7,"7", IF(('1 - Cover page'!$B$9-M2820)= 8,"8", IF(('1 - Cover page'!$B$9-M2820)= 9,"9", IF(('1 - Cover page'!$B$9-M2820)= 10,"10", IF(('1 - Cover page'!$B$9-M2820)= 11,"11", IF(('1 - Cover page'!$B$9-M2820)= 12,"12", IF(('1 - Cover page'!$B$9-M2820)= 13,"13", IF(('1 - Cover page'!$B$9-M2820)= 14,"14", IF(('1 - Cover page'!$B$9-M2820)= 15,"15",  ""))))))))))))))))</f>
        <v>0</v>
      </c>
      <c r="Z2820" t="str">
        <f>IF(('1 - Cover page'!$B$9-I2820)=0,"0", IF(('1 - Cover page'!$B$9-I2820)= 1,"1", IF(('1 - Cover page'!$B$9-I2820)= 2,"2", IF(('1 - Cover page'!$B$9-I2820)= 3,"3", IF(('1 - Cover page'!$B$9-I2820)= 4,"4", IF(('1 - Cover page'!$B$9-I2820)= 5,"5", IF(('1 - Cover page'!$B$9-I2820)= 6,"6", IF(('1 - Cover page'!$B$9-I2820)= 7,"7", IF(('1 - Cover page'!$B$9-I2820)= 8,"8", IF(('1 - Cover page'!$B$9-I2820)= 9,"9", IF(('1 - Cover page'!$B$9-I2820)= 10,"10", IF(('1 - Cover page'!$B$9-I2820)= 11,"11", IF(('1 - Cover page'!$B$9-I2820)= 12,"12", IF(('1 - Cover page'!$B$9-I2820)= 13,"13", IF(('1 - Cover page'!$B$9-I2820)= 14,"14", IF(('1 - Cover page'!$B$9-I2820)= 15,"15",  ""))))))))))))))))</f>
        <v>0</v>
      </c>
      <c r="AA2820" t="e">
        <f>VLOOKUP(E2820,'Age group'!$A$2:$B$7,2,TRUE)</f>
        <v>#N/A</v>
      </c>
    </row>
    <row r="2821" spans="1:27" ht="12.75" x14ac:dyDescent="0.2">
      <c r="A2821" s="30">
        <v>2818</v>
      </c>
      <c r="B2821" s="31"/>
      <c r="C2821" s="31"/>
      <c r="D2821" s="32"/>
      <c r="E2821" s="104"/>
      <c r="F2821" s="31"/>
      <c r="G2821" s="31"/>
      <c r="H2821" s="33"/>
      <c r="I2821" s="16"/>
      <c r="J2821" s="34"/>
      <c r="K2821" s="34"/>
      <c r="L2821" s="35"/>
      <c r="M2821" s="36"/>
      <c r="N2821" s="37"/>
      <c r="O2821" s="37"/>
      <c r="P2821" s="37"/>
      <c r="Q2821" s="38"/>
      <c r="R2821" s="38"/>
      <c r="S2821" s="37"/>
      <c r="T2821" s="39"/>
      <c r="U2821" s="39"/>
      <c r="V2821" s="40"/>
      <c r="X2821" t="str">
        <f>IF(('1 - Cover page'!$B$9-M2821)&lt;6,"&lt;=5 Days","&gt;5 Days")</f>
        <v>&lt;=5 Days</v>
      </c>
      <c r="Y2821" t="str">
        <f>IF(('1 - Cover page'!$B$9-M2821)=0,"0", IF(('1 - Cover page'!$B$9-M2821)= 1,"1", IF(('1 - Cover page'!$B$9-M2821)= 2,"2", IF(('1 - Cover page'!$B$9-M2821)= 3,"3", IF(('1 - Cover page'!$B$9-M2821)= 4,"4", IF(('1 - Cover page'!$B$9-M2821)= 5,"5", IF(('1 - Cover page'!$B$9-M2821)= 6,"6", IF(('1 - Cover page'!$B$9-M2821)= 7,"7", IF(('1 - Cover page'!$B$9-M2821)= 8,"8", IF(('1 - Cover page'!$B$9-M2821)= 9,"9", IF(('1 - Cover page'!$B$9-M2821)= 10,"10", IF(('1 - Cover page'!$B$9-M2821)= 11,"11", IF(('1 - Cover page'!$B$9-M2821)= 12,"12", IF(('1 - Cover page'!$B$9-M2821)= 13,"13", IF(('1 - Cover page'!$B$9-M2821)= 14,"14", IF(('1 - Cover page'!$B$9-M2821)= 15,"15",  ""))))))))))))))))</f>
        <v>0</v>
      </c>
      <c r="Z2821" t="str">
        <f>IF(('1 - Cover page'!$B$9-I2821)=0,"0", IF(('1 - Cover page'!$B$9-I2821)= 1,"1", IF(('1 - Cover page'!$B$9-I2821)= 2,"2", IF(('1 - Cover page'!$B$9-I2821)= 3,"3", IF(('1 - Cover page'!$B$9-I2821)= 4,"4", IF(('1 - Cover page'!$B$9-I2821)= 5,"5", IF(('1 - Cover page'!$B$9-I2821)= 6,"6", IF(('1 - Cover page'!$B$9-I2821)= 7,"7", IF(('1 - Cover page'!$B$9-I2821)= 8,"8", IF(('1 - Cover page'!$B$9-I2821)= 9,"9", IF(('1 - Cover page'!$B$9-I2821)= 10,"10", IF(('1 - Cover page'!$B$9-I2821)= 11,"11", IF(('1 - Cover page'!$B$9-I2821)= 12,"12", IF(('1 - Cover page'!$B$9-I2821)= 13,"13", IF(('1 - Cover page'!$B$9-I2821)= 14,"14", IF(('1 - Cover page'!$B$9-I2821)= 15,"15",  ""))))))))))))))))</f>
        <v>0</v>
      </c>
      <c r="AA2821" t="e">
        <f>VLOOKUP(E2821,'Age group'!$A$2:$B$7,2,TRUE)</f>
        <v>#N/A</v>
      </c>
    </row>
    <row r="2822" spans="1:27" ht="12.75" x14ac:dyDescent="0.2">
      <c r="A2822" s="30">
        <v>2819</v>
      </c>
      <c r="B2822" s="31"/>
      <c r="C2822" s="31"/>
      <c r="D2822" s="32"/>
      <c r="E2822" s="104"/>
      <c r="F2822" s="31"/>
      <c r="G2822" s="31"/>
      <c r="H2822" s="33"/>
      <c r="I2822" s="16"/>
      <c r="J2822" s="34"/>
      <c r="K2822" s="34"/>
      <c r="L2822" s="35"/>
      <c r="M2822" s="36"/>
      <c r="N2822" s="37"/>
      <c r="O2822" s="37"/>
      <c r="P2822" s="37"/>
      <c r="Q2822" s="38"/>
      <c r="R2822" s="38"/>
      <c r="S2822" s="37"/>
      <c r="T2822" s="39"/>
      <c r="U2822" s="39"/>
      <c r="V2822" s="40"/>
      <c r="X2822" t="str">
        <f>IF(('1 - Cover page'!$B$9-M2822)&lt;6,"&lt;=5 Days","&gt;5 Days")</f>
        <v>&lt;=5 Days</v>
      </c>
      <c r="Y2822" t="str">
        <f>IF(('1 - Cover page'!$B$9-M2822)=0,"0", IF(('1 - Cover page'!$B$9-M2822)= 1,"1", IF(('1 - Cover page'!$B$9-M2822)= 2,"2", IF(('1 - Cover page'!$B$9-M2822)= 3,"3", IF(('1 - Cover page'!$B$9-M2822)= 4,"4", IF(('1 - Cover page'!$B$9-M2822)= 5,"5", IF(('1 - Cover page'!$B$9-M2822)= 6,"6", IF(('1 - Cover page'!$B$9-M2822)= 7,"7", IF(('1 - Cover page'!$B$9-M2822)= 8,"8", IF(('1 - Cover page'!$B$9-M2822)= 9,"9", IF(('1 - Cover page'!$B$9-M2822)= 10,"10", IF(('1 - Cover page'!$B$9-M2822)= 11,"11", IF(('1 - Cover page'!$B$9-M2822)= 12,"12", IF(('1 - Cover page'!$B$9-M2822)= 13,"13", IF(('1 - Cover page'!$B$9-M2822)= 14,"14", IF(('1 - Cover page'!$B$9-M2822)= 15,"15",  ""))))))))))))))))</f>
        <v>0</v>
      </c>
      <c r="Z2822" t="str">
        <f>IF(('1 - Cover page'!$B$9-I2822)=0,"0", IF(('1 - Cover page'!$B$9-I2822)= 1,"1", IF(('1 - Cover page'!$B$9-I2822)= 2,"2", IF(('1 - Cover page'!$B$9-I2822)= 3,"3", IF(('1 - Cover page'!$B$9-I2822)= 4,"4", IF(('1 - Cover page'!$B$9-I2822)= 5,"5", IF(('1 - Cover page'!$B$9-I2822)= 6,"6", IF(('1 - Cover page'!$B$9-I2822)= 7,"7", IF(('1 - Cover page'!$B$9-I2822)= 8,"8", IF(('1 - Cover page'!$B$9-I2822)= 9,"9", IF(('1 - Cover page'!$B$9-I2822)= 10,"10", IF(('1 - Cover page'!$B$9-I2822)= 11,"11", IF(('1 - Cover page'!$B$9-I2822)= 12,"12", IF(('1 - Cover page'!$B$9-I2822)= 13,"13", IF(('1 - Cover page'!$B$9-I2822)= 14,"14", IF(('1 - Cover page'!$B$9-I2822)= 15,"15",  ""))))))))))))))))</f>
        <v>0</v>
      </c>
      <c r="AA2822" t="e">
        <f>VLOOKUP(E2822,'Age group'!$A$2:$B$7,2,TRUE)</f>
        <v>#N/A</v>
      </c>
    </row>
    <row r="2823" spans="1:27" ht="12.75" x14ac:dyDescent="0.2">
      <c r="A2823" s="30">
        <v>2820</v>
      </c>
      <c r="B2823" s="31"/>
      <c r="C2823" s="31"/>
      <c r="D2823" s="32"/>
      <c r="E2823" s="104"/>
      <c r="F2823" s="31"/>
      <c r="G2823" s="31"/>
      <c r="H2823" s="33"/>
      <c r="I2823" s="16"/>
      <c r="J2823" s="34"/>
      <c r="K2823" s="34"/>
      <c r="L2823" s="35"/>
      <c r="M2823" s="36"/>
      <c r="N2823" s="37"/>
      <c r="O2823" s="37"/>
      <c r="P2823" s="37"/>
      <c r="Q2823" s="38"/>
      <c r="R2823" s="38"/>
      <c r="S2823" s="37"/>
      <c r="T2823" s="39"/>
      <c r="U2823" s="39"/>
      <c r="V2823" s="40"/>
      <c r="X2823" t="str">
        <f>IF(('1 - Cover page'!$B$9-M2823)&lt;6,"&lt;=5 Days","&gt;5 Days")</f>
        <v>&lt;=5 Days</v>
      </c>
      <c r="Y2823" t="str">
        <f>IF(('1 - Cover page'!$B$9-M2823)=0,"0", IF(('1 - Cover page'!$B$9-M2823)= 1,"1", IF(('1 - Cover page'!$B$9-M2823)= 2,"2", IF(('1 - Cover page'!$B$9-M2823)= 3,"3", IF(('1 - Cover page'!$B$9-M2823)= 4,"4", IF(('1 - Cover page'!$B$9-M2823)= 5,"5", IF(('1 - Cover page'!$B$9-M2823)= 6,"6", IF(('1 - Cover page'!$B$9-M2823)= 7,"7", IF(('1 - Cover page'!$B$9-M2823)= 8,"8", IF(('1 - Cover page'!$B$9-M2823)= 9,"9", IF(('1 - Cover page'!$B$9-M2823)= 10,"10", IF(('1 - Cover page'!$B$9-M2823)= 11,"11", IF(('1 - Cover page'!$B$9-M2823)= 12,"12", IF(('1 - Cover page'!$B$9-M2823)= 13,"13", IF(('1 - Cover page'!$B$9-M2823)= 14,"14", IF(('1 - Cover page'!$B$9-M2823)= 15,"15",  ""))))))))))))))))</f>
        <v>0</v>
      </c>
      <c r="Z2823" t="str">
        <f>IF(('1 - Cover page'!$B$9-I2823)=0,"0", IF(('1 - Cover page'!$B$9-I2823)= 1,"1", IF(('1 - Cover page'!$B$9-I2823)= 2,"2", IF(('1 - Cover page'!$B$9-I2823)= 3,"3", IF(('1 - Cover page'!$B$9-I2823)= 4,"4", IF(('1 - Cover page'!$B$9-I2823)= 5,"5", IF(('1 - Cover page'!$B$9-I2823)= 6,"6", IF(('1 - Cover page'!$B$9-I2823)= 7,"7", IF(('1 - Cover page'!$B$9-I2823)= 8,"8", IF(('1 - Cover page'!$B$9-I2823)= 9,"9", IF(('1 - Cover page'!$B$9-I2823)= 10,"10", IF(('1 - Cover page'!$B$9-I2823)= 11,"11", IF(('1 - Cover page'!$B$9-I2823)= 12,"12", IF(('1 - Cover page'!$B$9-I2823)= 13,"13", IF(('1 - Cover page'!$B$9-I2823)= 14,"14", IF(('1 - Cover page'!$B$9-I2823)= 15,"15",  ""))))))))))))))))</f>
        <v>0</v>
      </c>
      <c r="AA2823" t="e">
        <f>VLOOKUP(E2823,'Age group'!$A$2:$B$7,2,TRUE)</f>
        <v>#N/A</v>
      </c>
    </row>
    <row r="2824" spans="1:27" ht="12.75" x14ac:dyDescent="0.2">
      <c r="A2824" s="30">
        <v>2821</v>
      </c>
      <c r="B2824" s="31"/>
      <c r="C2824" s="31"/>
      <c r="D2824" s="32"/>
      <c r="E2824" s="104"/>
      <c r="F2824" s="31"/>
      <c r="G2824" s="31"/>
      <c r="H2824" s="33"/>
      <c r="I2824" s="16"/>
      <c r="J2824" s="34"/>
      <c r="K2824" s="34"/>
      <c r="L2824" s="35"/>
      <c r="M2824" s="36"/>
      <c r="N2824" s="37"/>
      <c r="O2824" s="37"/>
      <c r="P2824" s="37"/>
      <c r="Q2824" s="38"/>
      <c r="R2824" s="38"/>
      <c r="S2824" s="37"/>
      <c r="T2824" s="39"/>
      <c r="U2824" s="39"/>
      <c r="V2824" s="40"/>
      <c r="X2824" t="str">
        <f>IF(('1 - Cover page'!$B$9-M2824)&lt;6,"&lt;=5 Days","&gt;5 Days")</f>
        <v>&lt;=5 Days</v>
      </c>
      <c r="Y2824" t="str">
        <f>IF(('1 - Cover page'!$B$9-M2824)=0,"0", IF(('1 - Cover page'!$B$9-M2824)= 1,"1", IF(('1 - Cover page'!$B$9-M2824)= 2,"2", IF(('1 - Cover page'!$B$9-M2824)= 3,"3", IF(('1 - Cover page'!$B$9-M2824)= 4,"4", IF(('1 - Cover page'!$B$9-M2824)= 5,"5", IF(('1 - Cover page'!$B$9-M2824)= 6,"6", IF(('1 - Cover page'!$B$9-M2824)= 7,"7", IF(('1 - Cover page'!$B$9-M2824)= 8,"8", IF(('1 - Cover page'!$B$9-M2824)= 9,"9", IF(('1 - Cover page'!$B$9-M2824)= 10,"10", IF(('1 - Cover page'!$B$9-M2824)= 11,"11", IF(('1 - Cover page'!$B$9-M2824)= 12,"12", IF(('1 - Cover page'!$B$9-M2824)= 13,"13", IF(('1 - Cover page'!$B$9-M2824)= 14,"14", IF(('1 - Cover page'!$B$9-M2824)= 15,"15",  ""))))))))))))))))</f>
        <v>0</v>
      </c>
      <c r="Z2824" t="str">
        <f>IF(('1 - Cover page'!$B$9-I2824)=0,"0", IF(('1 - Cover page'!$B$9-I2824)= 1,"1", IF(('1 - Cover page'!$B$9-I2824)= 2,"2", IF(('1 - Cover page'!$B$9-I2824)= 3,"3", IF(('1 - Cover page'!$B$9-I2824)= 4,"4", IF(('1 - Cover page'!$B$9-I2824)= 5,"5", IF(('1 - Cover page'!$B$9-I2824)= 6,"6", IF(('1 - Cover page'!$B$9-I2824)= 7,"7", IF(('1 - Cover page'!$B$9-I2824)= 8,"8", IF(('1 - Cover page'!$B$9-I2824)= 9,"9", IF(('1 - Cover page'!$B$9-I2824)= 10,"10", IF(('1 - Cover page'!$B$9-I2824)= 11,"11", IF(('1 - Cover page'!$B$9-I2824)= 12,"12", IF(('1 - Cover page'!$B$9-I2824)= 13,"13", IF(('1 - Cover page'!$B$9-I2824)= 14,"14", IF(('1 - Cover page'!$B$9-I2824)= 15,"15",  ""))))))))))))))))</f>
        <v>0</v>
      </c>
      <c r="AA2824" t="e">
        <f>VLOOKUP(E2824,'Age group'!$A$2:$B$7,2,TRUE)</f>
        <v>#N/A</v>
      </c>
    </row>
    <row r="2825" spans="1:27" ht="12.75" x14ac:dyDescent="0.2">
      <c r="A2825" s="30">
        <v>2822</v>
      </c>
      <c r="B2825" s="31"/>
      <c r="C2825" s="31"/>
      <c r="D2825" s="32"/>
      <c r="E2825" s="104"/>
      <c r="F2825" s="31"/>
      <c r="G2825" s="31"/>
      <c r="H2825" s="33"/>
      <c r="I2825" s="16"/>
      <c r="J2825" s="34"/>
      <c r="K2825" s="34"/>
      <c r="L2825" s="35"/>
      <c r="M2825" s="36"/>
      <c r="N2825" s="37"/>
      <c r="O2825" s="37"/>
      <c r="P2825" s="37"/>
      <c r="Q2825" s="38"/>
      <c r="R2825" s="38"/>
      <c r="S2825" s="37"/>
      <c r="T2825" s="39"/>
      <c r="U2825" s="39"/>
      <c r="V2825" s="40"/>
      <c r="X2825" t="str">
        <f>IF(('1 - Cover page'!$B$9-M2825)&lt;6,"&lt;=5 Days","&gt;5 Days")</f>
        <v>&lt;=5 Days</v>
      </c>
      <c r="Y2825" t="str">
        <f>IF(('1 - Cover page'!$B$9-M2825)=0,"0", IF(('1 - Cover page'!$B$9-M2825)= 1,"1", IF(('1 - Cover page'!$B$9-M2825)= 2,"2", IF(('1 - Cover page'!$B$9-M2825)= 3,"3", IF(('1 - Cover page'!$B$9-M2825)= 4,"4", IF(('1 - Cover page'!$B$9-M2825)= 5,"5", IF(('1 - Cover page'!$B$9-M2825)= 6,"6", IF(('1 - Cover page'!$B$9-M2825)= 7,"7", IF(('1 - Cover page'!$B$9-M2825)= 8,"8", IF(('1 - Cover page'!$B$9-M2825)= 9,"9", IF(('1 - Cover page'!$B$9-M2825)= 10,"10", IF(('1 - Cover page'!$B$9-M2825)= 11,"11", IF(('1 - Cover page'!$B$9-M2825)= 12,"12", IF(('1 - Cover page'!$B$9-M2825)= 13,"13", IF(('1 - Cover page'!$B$9-M2825)= 14,"14", IF(('1 - Cover page'!$B$9-M2825)= 15,"15",  ""))))))))))))))))</f>
        <v>0</v>
      </c>
      <c r="Z2825" t="str">
        <f>IF(('1 - Cover page'!$B$9-I2825)=0,"0", IF(('1 - Cover page'!$B$9-I2825)= 1,"1", IF(('1 - Cover page'!$B$9-I2825)= 2,"2", IF(('1 - Cover page'!$B$9-I2825)= 3,"3", IF(('1 - Cover page'!$B$9-I2825)= 4,"4", IF(('1 - Cover page'!$B$9-I2825)= 5,"5", IF(('1 - Cover page'!$B$9-I2825)= 6,"6", IF(('1 - Cover page'!$B$9-I2825)= 7,"7", IF(('1 - Cover page'!$B$9-I2825)= 8,"8", IF(('1 - Cover page'!$B$9-I2825)= 9,"9", IF(('1 - Cover page'!$B$9-I2825)= 10,"10", IF(('1 - Cover page'!$B$9-I2825)= 11,"11", IF(('1 - Cover page'!$B$9-I2825)= 12,"12", IF(('1 - Cover page'!$B$9-I2825)= 13,"13", IF(('1 - Cover page'!$B$9-I2825)= 14,"14", IF(('1 - Cover page'!$B$9-I2825)= 15,"15",  ""))))))))))))))))</f>
        <v>0</v>
      </c>
      <c r="AA2825" t="e">
        <f>VLOOKUP(E2825,'Age group'!$A$2:$B$7,2,TRUE)</f>
        <v>#N/A</v>
      </c>
    </row>
    <row r="2826" spans="1:27" ht="12.75" x14ac:dyDescent="0.2">
      <c r="A2826" s="30">
        <v>2823</v>
      </c>
      <c r="B2826" s="31"/>
      <c r="C2826" s="31"/>
      <c r="D2826" s="32"/>
      <c r="E2826" s="104"/>
      <c r="F2826" s="31"/>
      <c r="G2826" s="31"/>
      <c r="H2826" s="33"/>
      <c r="I2826" s="16"/>
      <c r="J2826" s="34"/>
      <c r="K2826" s="34"/>
      <c r="L2826" s="35"/>
      <c r="M2826" s="36"/>
      <c r="N2826" s="37"/>
      <c r="O2826" s="37"/>
      <c r="P2826" s="37"/>
      <c r="Q2826" s="38"/>
      <c r="R2826" s="38"/>
      <c r="S2826" s="37"/>
      <c r="T2826" s="39"/>
      <c r="U2826" s="39"/>
      <c r="V2826" s="40"/>
      <c r="X2826" t="str">
        <f>IF(('1 - Cover page'!$B$9-M2826)&lt;6,"&lt;=5 Days","&gt;5 Days")</f>
        <v>&lt;=5 Days</v>
      </c>
      <c r="Y2826" t="str">
        <f>IF(('1 - Cover page'!$B$9-M2826)=0,"0", IF(('1 - Cover page'!$B$9-M2826)= 1,"1", IF(('1 - Cover page'!$B$9-M2826)= 2,"2", IF(('1 - Cover page'!$B$9-M2826)= 3,"3", IF(('1 - Cover page'!$B$9-M2826)= 4,"4", IF(('1 - Cover page'!$B$9-M2826)= 5,"5", IF(('1 - Cover page'!$B$9-M2826)= 6,"6", IF(('1 - Cover page'!$B$9-M2826)= 7,"7", IF(('1 - Cover page'!$B$9-M2826)= 8,"8", IF(('1 - Cover page'!$B$9-M2826)= 9,"9", IF(('1 - Cover page'!$B$9-M2826)= 10,"10", IF(('1 - Cover page'!$B$9-M2826)= 11,"11", IF(('1 - Cover page'!$B$9-M2826)= 12,"12", IF(('1 - Cover page'!$B$9-M2826)= 13,"13", IF(('1 - Cover page'!$B$9-M2826)= 14,"14", IF(('1 - Cover page'!$B$9-M2826)= 15,"15",  ""))))))))))))))))</f>
        <v>0</v>
      </c>
      <c r="Z2826" t="str">
        <f>IF(('1 - Cover page'!$B$9-I2826)=0,"0", IF(('1 - Cover page'!$B$9-I2826)= 1,"1", IF(('1 - Cover page'!$B$9-I2826)= 2,"2", IF(('1 - Cover page'!$B$9-I2826)= 3,"3", IF(('1 - Cover page'!$B$9-I2826)= 4,"4", IF(('1 - Cover page'!$B$9-I2826)= 5,"5", IF(('1 - Cover page'!$B$9-I2826)= 6,"6", IF(('1 - Cover page'!$B$9-I2826)= 7,"7", IF(('1 - Cover page'!$B$9-I2826)= 8,"8", IF(('1 - Cover page'!$B$9-I2826)= 9,"9", IF(('1 - Cover page'!$B$9-I2826)= 10,"10", IF(('1 - Cover page'!$B$9-I2826)= 11,"11", IF(('1 - Cover page'!$B$9-I2826)= 12,"12", IF(('1 - Cover page'!$B$9-I2826)= 13,"13", IF(('1 - Cover page'!$B$9-I2826)= 14,"14", IF(('1 - Cover page'!$B$9-I2826)= 15,"15",  ""))))))))))))))))</f>
        <v>0</v>
      </c>
      <c r="AA2826" t="e">
        <f>VLOOKUP(E2826,'Age group'!$A$2:$B$7,2,TRUE)</f>
        <v>#N/A</v>
      </c>
    </row>
    <row r="2827" spans="1:27" ht="12.75" x14ac:dyDescent="0.2">
      <c r="A2827" s="30">
        <v>2824</v>
      </c>
      <c r="B2827" s="31"/>
      <c r="C2827" s="31"/>
      <c r="D2827" s="32"/>
      <c r="E2827" s="104"/>
      <c r="F2827" s="31"/>
      <c r="G2827" s="31"/>
      <c r="H2827" s="33"/>
      <c r="I2827" s="16"/>
      <c r="J2827" s="34"/>
      <c r="K2827" s="34"/>
      <c r="L2827" s="35"/>
      <c r="M2827" s="36"/>
      <c r="N2827" s="37"/>
      <c r="O2827" s="37"/>
      <c r="P2827" s="37"/>
      <c r="Q2827" s="38"/>
      <c r="R2827" s="38"/>
      <c r="S2827" s="37"/>
      <c r="T2827" s="39"/>
      <c r="U2827" s="39"/>
      <c r="V2827" s="40"/>
      <c r="X2827" t="str">
        <f>IF(('1 - Cover page'!$B$9-M2827)&lt;6,"&lt;=5 Days","&gt;5 Days")</f>
        <v>&lt;=5 Days</v>
      </c>
      <c r="Y2827" t="str">
        <f>IF(('1 - Cover page'!$B$9-M2827)=0,"0", IF(('1 - Cover page'!$B$9-M2827)= 1,"1", IF(('1 - Cover page'!$B$9-M2827)= 2,"2", IF(('1 - Cover page'!$B$9-M2827)= 3,"3", IF(('1 - Cover page'!$B$9-M2827)= 4,"4", IF(('1 - Cover page'!$B$9-M2827)= 5,"5", IF(('1 - Cover page'!$B$9-M2827)= 6,"6", IF(('1 - Cover page'!$B$9-M2827)= 7,"7", IF(('1 - Cover page'!$B$9-M2827)= 8,"8", IF(('1 - Cover page'!$B$9-M2827)= 9,"9", IF(('1 - Cover page'!$B$9-M2827)= 10,"10", IF(('1 - Cover page'!$B$9-M2827)= 11,"11", IF(('1 - Cover page'!$B$9-M2827)= 12,"12", IF(('1 - Cover page'!$B$9-M2827)= 13,"13", IF(('1 - Cover page'!$B$9-M2827)= 14,"14", IF(('1 - Cover page'!$B$9-M2827)= 15,"15",  ""))))))))))))))))</f>
        <v>0</v>
      </c>
      <c r="Z2827" t="str">
        <f>IF(('1 - Cover page'!$B$9-I2827)=0,"0", IF(('1 - Cover page'!$B$9-I2827)= 1,"1", IF(('1 - Cover page'!$B$9-I2827)= 2,"2", IF(('1 - Cover page'!$B$9-I2827)= 3,"3", IF(('1 - Cover page'!$B$9-I2827)= 4,"4", IF(('1 - Cover page'!$B$9-I2827)= 5,"5", IF(('1 - Cover page'!$B$9-I2827)= 6,"6", IF(('1 - Cover page'!$B$9-I2827)= 7,"7", IF(('1 - Cover page'!$B$9-I2827)= 8,"8", IF(('1 - Cover page'!$B$9-I2827)= 9,"9", IF(('1 - Cover page'!$B$9-I2827)= 10,"10", IF(('1 - Cover page'!$B$9-I2827)= 11,"11", IF(('1 - Cover page'!$B$9-I2827)= 12,"12", IF(('1 - Cover page'!$B$9-I2827)= 13,"13", IF(('1 - Cover page'!$B$9-I2827)= 14,"14", IF(('1 - Cover page'!$B$9-I2827)= 15,"15",  ""))))))))))))))))</f>
        <v>0</v>
      </c>
      <c r="AA2827" t="e">
        <f>VLOOKUP(E2827,'Age group'!$A$2:$B$7,2,TRUE)</f>
        <v>#N/A</v>
      </c>
    </row>
    <row r="2828" spans="1:27" ht="12.75" x14ac:dyDescent="0.2">
      <c r="A2828" s="30">
        <v>2825</v>
      </c>
      <c r="B2828" s="31"/>
      <c r="C2828" s="31"/>
      <c r="D2828" s="32"/>
      <c r="E2828" s="104"/>
      <c r="F2828" s="31"/>
      <c r="G2828" s="31"/>
      <c r="H2828" s="33"/>
      <c r="I2828" s="16"/>
      <c r="J2828" s="34"/>
      <c r="K2828" s="34"/>
      <c r="L2828" s="35"/>
      <c r="M2828" s="36"/>
      <c r="N2828" s="37"/>
      <c r="O2828" s="37"/>
      <c r="P2828" s="37"/>
      <c r="Q2828" s="38"/>
      <c r="R2828" s="38"/>
      <c r="S2828" s="37"/>
      <c r="T2828" s="39"/>
      <c r="U2828" s="39"/>
      <c r="V2828" s="40"/>
      <c r="X2828" t="str">
        <f>IF(('1 - Cover page'!$B$9-M2828)&lt;6,"&lt;=5 Days","&gt;5 Days")</f>
        <v>&lt;=5 Days</v>
      </c>
      <c r="Y2828" t="str">
        <f>IF(('1 - Cover page'!$B$9-M2828)=0,"0", IF(('1 - Cover page'!$B$9-M2828)= 1,"1", IF(('1 - Cover page'!$B$9-M2828)= 2,"2", IF(('1 - Cover page'!$B$9-M2828)= 3,"3", IF(('1 - Cover page'!$B$9-M2828)= 4,"4", IF(('1 - Cover page'!$B$9-M2828)= 5,"5", IF(('1 - Cover page'!$B$9-M2828)= 6,"6", IF(('1 - Cover page'!$B$9-M2828)= 7,"7", IF(('1 - Cover page'!$B$9-M2828)= 8,"8", IF(('1 - Cover page'!$B$9-M2828)= 9,"9", IF(('1 - Cover page'!$B$9-M2828)= 10,"10", IF(('1 - Cover page'!$B$9-M2828)= 11,"11", IF(('1 - Cover page'!$B$9-M2828)= 12,"12", IF(('1 - Cover page'!$B$9-M2828)= 13,"13", IF(('1 - Cover page'!$B$9-M2828)= 14,"14", IF(('1 - Cover page'!$B$9-M2828)= 15,"15",  ""))))))))))))))))</f>
        <v>0</v>
      </c>
      <c r="Z2828" t="str">
        <f>IF(('1 - Cover page'!$B$9-I2828)=0,"0", IF(('1 - Cover page'!$B$9-I2828)= 1,"1", IF(('1 - Cover page'!$B$9-I2828)= 2,"2", IF(('1 - Cover page'!$B$9-I2828)= 3,"3", IF(('1 - Cover page'!$B$9-I2828)= 4,"4", IF(('1 - Cover page'!$B$9-I2828)= 5,"5", IF(('1 - Cover page'!$B$9-I2828)= 6,"6", IF(('1 - Cover page'!$B$9-I2828)= 7,"7", IF(('1 - Cover page'!$B$9-I2828)= 8,"8", IF(('1 - Cover page'!$B$9-I2828)= 9,"9", IF(('1 - Cover page'!$B$9-I2828)= 10,"10", IF(('1 - Cover page'!$B$9-I2828)= 11,"11", IF(('1 - Cover page'!$B$9-I2828)= 12,"12", IF(('1 - Cover page'!$B$9-I2828)= 13,"13", IF(('1 - Cover page'!$B$9-I2828)= 14,"14", IF(('1 - Cover page'!$B$9-I2828)= 15,"15",  ""))))))))))))))))</f>
        <v>0</v>
      </c>
      <c r="AA2828" t="e">
        <f>VLOOKUP(E2828,'Age group'!$A$2:$B$7,2,TRUE)</f>
        <v>#N/A</v>
      </c>
    </row>
    <row r="2829" spans="1:27" ht="12.75" x14ac:dyDescent="0.2">
      <c r="A2829" s="30">
        <v>2826</v>
      </c>
      <c r="B2829" s="31"/>
      <c r="C2829" s="31"/>
      <c r="D2829" s="32"/>
      <c r="E2829" s="104"/>
      <c r="F2829" s="31"/>
      <c r="G2829" s="31"/>
      <c r="H2829" s="33"/>
      <c r="I2829" s="16"/>
      <c r="J2829" s="34"/>
      <c r="K2829" s="34"/>
      <c r="L2829" s="35"/>
      <c r="M2829" s="36"/>
      <c r="N2829" s="37"/>
      <c r="O2829" s="37"/>
      <c r="P2829" s="37"/>
      <c r="Q2829" s="38"/>
      <c r="R2829" s="38"/>
      <c r="S2829" s="37"/>
      <c r="T2829" s="39"/>
      <c r="U2829" s="39"/>
      <c r="V2829" s="40"/>
      <c r="X2829" t="str">
        <f>IF(('1 - Cover page'!$B$9-M2829)&lt;6,"&lt;=5 Days","&gt;5 Days")</f>
        <v>&lt;=5 Days</v>
      </c>
      <c r="Y2829" t="str">
        <f>IF(('1 - Cover page'!$B$9-M2829)=0,"0", IF(('1 - Cover page'!$B$9-M2829)= 1,"1", IF(('1 - Cover page'!$B$9-M2829)= 2,"2", IF(('1 - Cover page'!$B$9-M2829)= 3,"3", IF(('1 - Cover page'!$B$9-M2829)= 4,"4", IF(('1 - Cover page'!$B$9-M2829)= 5,"5", IF(('1 - Cover page'!$B$9-M2829)= 6,"6", IF(('1 - Cover page'!$B$9-M2829)= 7,"7", IF(('1 - Cover page'!$B$9-M2829)= 8,"8", IF(('1 - Cover page'!$B$9-M2829)= 9,"9", IF(('1 - Cover page'!$B$9-M2829)= 10,"10", IF(('1 - Cover page'!$B$9-M2829)= 11,"11", IF(('1 - Cover page'!$B$9-M2829)= 12,"12", IF(('1 - Cover page'!$B$9-M2829)= 13,"13", IF(('1 - Cover page'!$B$9-M2829)= 14,"14", IF(('1 - Cover page'!$B$9-M2829)= 15,"15",  ""))))))))))))))))</f>
        <v>0</v>
      </c>
      <c r="Z2829" t="str">
        <f>IF(('1 - Cover page'!$B$9-I2829)=0,"0", IF(('1 - Cover page'!$B$9-I2829)= 1,"1", IF(('1 - Cover page'!$B$9-I2829)= 2,"2", IF(('1 - Cover page'!$B$9-I2829)= 3,"3", IF(('1 - Cover page'!$B$9-I2829)= 4,"4", IF(('1 - Cover page'!$B$9-I2829)= 5,"5", IF(('1 - Cover page'!$B$9-I2829)= 6,"6", IF(('1 - Cover page'!$B$9-I2829)= 7,"7", IF(('1 - Cover page'!$B$9-I2829)= 8,"8", IF(('1 - Cover page'!$B$9-I2829)= 9,"9", IF(('1 - Cover page'!$B$9-I2829)= 10,"10", IF(('1 - Cover page'!$B$9-I2829)= 11,"11", IF(('1 - Cover page'!$B$9-I2829)= 12,"12", IF(('1 - Cover page'!$B$9-I2829)= 13,"13", IF(('1 - Cover page'!$B$9-I2829)= 14,"14", IF(('1 - Cover page'!$B$9-I2829)= 15,"15",  ""))))))))))))))))</f>
        <v>0</v>
      </c>
      <c r="AA2829" t="e">
        <f>VLOOKUP(E2829,'Age group'!$A$2:$B$7,2,TRUE)</f>
        <v>#N/A</v>
      </c>
    </row>
    <row r="2830" spans="1:27" ht="12.75" x14ac:dyDescent="0.2">
      <c r="A2830" s="30">
        <v>2827</v>
      </c>
      <c r="B2830" s="31"/>
      <c r="C2830" s="31"/>
      <c r="D2830" s="32"/>
      <c r="E2830" s="104"/>
      <c r="F2830" s="31"/>
      <c r="G2830" s="31"/>
      <c r="H2830" s="33"/>
      <c r="I2830" s="16"/>
      <c r="J2830" s="34"/>
      <c r="K2830" s="34"/>
      <c r="L2830" s="35"/>
      <c r="M2830" s="36"/>
      <c r="N2830" s="37"/>
      <c r="O2830" s="37"/>
      <c r="P2830" s="37"/>
      <c r="Q2830" s="38"/>
      <c r="R2830" s="38"/>
      <c r="S2830" s="37"/>
      <c r="T2830" s="39"/>
      <c r="U2830" s="39"/>
      <c r="V2830" s="40"/>
      <c r="X2830" t="str">
        <f>IF(('1 - Cover page'!$B$9-M2830)&lt;6,"&lt;=5 Days","&gt;5 Days")</f>
        <v>&lt;=5 Days</v>
      </c>
      <c r="Y2830" t="str">
        <f>IF(('1 - Cover page'!$B$9-M2830)=0,"0", IF(('1 - Cover page'!$B$9-M2830)= 1,"1", IF(('1 - Cover page'!$B$9-M2830)= 2,"2", IF(('1 - Cover page'!$B$9-M2830)= 3,"3", IF(('1 - Cover page'!$B$9-M2830)= 4,"4", IF(('1 - Cover page'!$B$9-M2830)= 5,"5", IF(('1 - Cover page'!$B$9-M2830)= 6,"6", IF(('1 - Cover page'!$B$9-M2830)= 7,"7", IF(('1 - Cover page'!$B$9-M2830)= 8,"8", IF(('1 - Cover page'!$B$9-M2830)= 9,"9", IF(('1 - Cover page'!$B$9-M2830)= 10,"10", IF(('1 - Cover page'!$B$9-M2830)= 11,"11", IF(('1 - Cover page'!$B$9-M2830)= 12,"12", IF(('1 - Cover page'!$B$9-M2830)= 13,"13", IF(('1 - Cover page'!$B$9-M2830)= 14,"14", IF(('1 - Cover page'!$B$9-M2830)= 15,"15",  ""))))))))))))))))</f>
        <v>0</v>
      </c>
      <c r="Z2830" t="str">
        <f>IF(('1 - Cover page'!$B$9-I2830)=0,"0", IF(('1 - Cover page'!$B$9-I2830)= 1,"1", IF(('1 - Cover page'!$B$9-I2830)= 2,"2", IF(('1 - Cover page'!$B$9-I2830)= 3,"3", IF(('1 - Cover page'!$B$9-I2830)= 4,"4", IF(('1 - Cover page'!$B$9-I2830)= 5,"5", IF(('1 - Cover page'!$B$9-I2830)= 6,"6", IF(('1 - Cover page'!$B$9-I2830)= 7,"7", IF(('1 - Cover page'!$B$9-I2830)= 8,"8", IF(('1 - Cover page'!$B$9-I2830)= 9,"9", IF(('1 - Cover page'!$B$9-I2830)= 10,"10", IF(('1 - Cover page'!$B$9-I2830)= 11,"11", IF(('1 - Cover page'!$B$9-I2830)= 12,"12", IF(('1 - Cover page'!$B$9-I2830)= 13,"13", IF(('1 - Cover page'!$B$9-I2830)= 14,"14", IF(('1 - Cover page'!$B$9-I2830)= 15,"15",  ""))))))))))))))))</f>
        <v>0</v>
      </c>
      <c r="AA2830" t="e">
        <f>VLOOKUP(E2830,'Age group'!$A$2:$B$7,2,TRUE)</f>
        <v>#N/A</v>
      </c>
    </row>
    <row r="2831" spans="1:27" ht="12.75" x14ac:dyDescent="0.2">
      <c r="A2831" s="30">
        <v>2828</v>
      </c>
      <c r="B2831" s="31"/>
      <c r="C2831" s="31"/>
      <c r="D2831" s="32"/>
      <c r="E2831" s="104"/>
      <c r="F2831" s="31"/>
      <c r="G2831" s="31"/>
      <c r="H2831" s="33"/>
      <c r="I2831" s="16"/>
      <c r="J2831" s="34"/>
      <c r="K2831" s="34"/>
      <c r="L2831" s="35"/>
      <c r="M2831" s="36"/>
      <c r="N2831" s="37"/>
      <c r="O2831" s="37"/>
      <c r="P2831" s="37"/>
      <c r="Q2831" s="38"/>
      <c r="R2831" s="38"/>
      <c r="S2831" s="37"/>
      <c r="T2831" s="39"/>
      <c r="U2831" s="39"/>
      <c r="V2831" s="40"/>
      <c r="X2831" t="str">
        <f>IF(('1 - Cover page'!$B$9-M2831)&lt;6,"&lt;=5 Days","&gt;5 Days")</f>
        <v>&lt;=5 Days</v>
      </c>
      <c r="Y2831" t="str">
        <f>IF(('1 - Cover page'!$B$9-M2831)=0,"0", IF(('1 - Cover page'!$B$9-M2831)= 1,"1", IF(('1 - Cover page'!$B$9-M2831)= 2,"2", IF(('1 - Cover page'!$B$9-M2831)= 3,"3", IF(('1 - Cover page'!$B$9-M2831)= 4,"4", IF(('1 - Cover page'!$B$9-M2831)= 5,"5", IF(('1 - Cover page'!$B$9-M2831)= 6,"6", IF(('1 - Cover page'!$B$9-M2831)= 7,"7", IF(('1 - Cover page'!$B$9-M2831)= 8,"8", IF(('1 - Cover page'!$B$9-M2831)= 9,"9", IF(('1 - Cover page'!$B$9-M2831)= 10,"10", IF(('1 - Cover page'!$B$9-M2831)= 11,"11", IF(('1 - Cover page'!$B$9-M2831)= 12,"12", IF(('1 - Cover page'!$B$9-M2831)= 13,"13", IF(('1 - Cover page'!$B$9-M2831)= 14,"14", IF(('1 - Cover page'!$B$9-M2831)= 15,"15",  ""))))))))))))))))</f>
        <v>0</v>
      </c>
      <c r="Z2831" t="str">
        <f>IF(('1 - Cover page'!$B$9-I2831)=0,"0", IF(('1 - Cover page'!$B$9-I2831)= 1,"1", IF(('1 - Cover page'!$B$9-I2831)= 2,"2", IF(('1 - Cover page'!$B$9-I2831)= 3,"3", IF(('1 - Cover page'!$B$9-I2831)= 4,"4", IF(('1 - Cover page'!$B$9-I2831)= 5,"5", IF(('1 - Cover page'!$B$9-I2831)= 6,"6", IF(('1 - Cover page'!$B$9-I2831)= 7,"7", IF(('1 - Cover page'!$B$9-I2831)= 8,"8", IF(('1 - Cover page'!$B$9-I2831)= 9,"9", IF(('1 - Cover page'!$B$9-I2831)= 10,"10", IF(('1 - Cover page'!$B$9-I2831)= 11,"11", IF(('1 - Cover page'!$B$9-I2831)= 12,"12", IF(('1 - Cover page'!$B$9-I2831)= 13,"13", IF(('1 - Cover page'!$B$9-I2831)= 14,"14", IF(('1 - Cover page'!$B$9-I2831)= 15,"15",  ""))))))))))))))))</f>
        <v>0</v>
      </c>
      <c r="AA2831" t="e">
        <f>VLOOKUP(E2831,'Age group'!$A$2:$B$7,2,TRUE)</f>
        <v>#N/A</v>
      </c>
    </row>
    <row r="2832" spans="1:27" ht="12.75" x14ac:dyDescent="0.2">
      <c r="A2832" s="30">
        <v>2829</v>
      </c>
      <c r="B2832" s="31"/>
      <c r="C2832" s="31"/>
      <c r="D2832" s="32"/>
      <c r="E2832" s="104"/>
      <c r="F2832" s="31"/>
      <c r="G2832" s="31"/>
      <c r="H2832" s="33"/>
      <c r="I2832" s="16"/>
      <c r="J2832" s="34"/>
      <c r="K2832" s="34"/>
      <c r="L2832" s="35"/>
      <c r="M2832" s="36"/>
      <c r="N2832" s="37"/>
      <c r="O2832" s="37"/>
      <c r="P2832" s="37"/>
      <c r="Q2832" s="38"/>
      <c r="R2832" s="38"/>
      <c r="S2832" s="37"/>
      <c r="T2832" s="39"/>
      <c r="U2832" s="39"/>
      <c r="V2832" s="40"/>
      <c r="X2832" t="str">
        <f>IF(('1 - Cover page'!$B$9-M2832)&lt;6,"&lt;=5 Days","&gt;5 Days")</f>
        <v>&lt;=5 Days</v>
      </c>
      <c r="Y2832" t="str">
        <f>IF(('1 - Cover page'!$B$9-M2832)=0,"0", IF(('1 - Cover page'!$B$9-M2832)= 1,"1", IF(('1 - Cover page'!$B$9-M2832)= 2,"2", IF(('1 - Cover page'!$B$9-M2832)= 3,"3", IF(('1 - Cover page'!$B$9-M2832)= 4,"4", IF(('1 - Cover page'!$B$9-M2832)= 5,"5", IF(('1 - Cover page'!$B$9-M2832)= 6,"6", IF(('1 - Cover page'!$B$9-M2832)= 7,"7", IF(('1 - Cover page'!$B$9-M2832)= 8,"8", IF(('1 - Cover page'!$B$9-M2832)= 9,"9", IF(('1 - Cover page'!$B$9-M2832)= 10,"10", IF(('1 - Cover page'!$B$9-M2832)= 11,"11", IF(('1 - Cover page'!$B$9-M2832)= 12,"12", IF(('1 - Cover page'!$B$9-M2832)= 13,"13", IF(('1 - Cover page'!$B$9-M2832)= 14,"14", IF(('1 - Cover page'!$B$9-M2832)= 15,"15",  ""))))))))))))))))</f>
        <v>0</v>
      </c>
      <c r="Z2832" t="str">
        <f>IF(('1 - Cover page'!$B$9-I2832)=0,"0", IF(('1 - Cover page'!$B$9-I2832)= 1,"1", IF(('1 - Cover page'!$B$9-I2832)= 2,"2", IF(('1 - Cover page'!$B$9-I2832)= 3,"3", IF(('1 - Cover page'!$B$9-I2832)= 4,"4", IF(('1 - Cover page'!$B$9-I2832)= 5,"5", IF(('1 - Cover page'!$B$9-I2832)= 6,"6", IF(('1 - Cover page'!$B$9-I2832)= 7,"7", IF(('1 - Cover page'!$B$9-I2832)= 8,"8", IF(('1 - Cover page'!$B$9-I2832)= 9,"9", IF(('1 - Cover page'!$B$9-I2832)= 10,"10", IF(('1 - Cover page'!$B$9-I2832)= 11,"11", IF(('1 - Cover page'!$B$9-I2832)= 12,"12", IF(('1 - Cover page'!$B$9-I2832)= 13,"13", IF(('1 - Cover page'!$B$9-I2832)= 14,"14", IF(('1 - Cover page'!$B$9-I2832)= 15,"15",  ""))))))))))))))))</f>
        <v>0</v>
      </c>
      <c r="AA2832" t="e">
        <f>VLOOKUP(E2832,'Age group'!$A$2:$B$7,2,TRUE)</f>
        <v>#N/A</v>
      </c>
    </row>
    <row r="2833" spans="1:27" ht="12.75" x14ac:dyDescent="0.2">
      <c r="A2833" s="30">
        <v>2830</v>
      </c>
      <c r="B2833" s="31"/>
      <c r="C2833" s="31"/>
      <c r="D2833" s="32"/>
      <c r="E2833" s="104"/>
      <c r="F2833" s="31"/>
      <c r="G2833" s="31"/>
      <c r="H2833" s="33"/>
      <c r="I2833" s="16"/>
      <c r="J2833" s="34"/>
      <c r="K2833" s="34"/>
      <c r="L2833" s="35"/>
      <c r="M2833" s="36"/>
      <c r="N2833" s="37"/>
      <c r="O2833" s="37"/>
      <c r="P2833" s="37"/>
      <c r="Q2833" s="38"/>
      <c r="R2833" s="38"/>
      <c r="S2833" s="37"/>
      <c r="T2833" s="39"/>
      <c r="U2833" s="39"/>
      <c r="V2833" s="40"/>
      <c r="X2833" t="str">
        <f>IF(('1 - Cover page'!$B$9-M2833)&lt;6,"&lt;=5 Days","&gt;5 Days")</f>
        <v>&lt;=5 Days</v>
      </c>
      <c r="Y2833" t="str">
        <f>IF(('1 - Cover page'!$B$9-M2833)=0,"0", IF(('1 - Cover page'!$B$9-M2833)= 1,"1", IF(('1 - Cover page'!$B$9-M2833)= 2,"2", IF(('1 - Cover page'!$B$9-M2833)= 3,"3", IF(('1 - Cover page'!$B$9-M2833)= 4,"4", IF(('1 - Cover page'!$B$9-M2833)= 5,"5", IF(('1 - Cover page'!$B$9-M2833)= 6,"6", IF(('1 - Cover page'!$B$9-M2833)= 7,"7", IF(('1 - Cover page'!$B$9-M2833)= 8,"8", IF(('1 - Cover page'!$B$9-M2833)= 9,"9", IF(('1 - Cover page'!$B$9-M2833)= 10,"10", IF(('1 - Cover page'!$B$9-M2833)= 11,"11", IF(('1 - Cover page'!$B$9-M2833)= 12,"12", IF(('1 - Cover page'!$B$9-M2833)= 13,"13", IF(('1 - Cover page'!$B$9-M2833)= 14,"14", IF(('1 - Cover page'!$B$9-M2833)= 15,"15",  ""))))))))))))))))</f>
        <v>0</v>
      </c>
      <c r="Z2833" t="str">
        <f>IF(('1 - Cover page'!$B$9-I2833)=0,"0", IF(('1 - Cover page'!$B$9-I2833)= 1,"1", IF(('1 - Cover page'!$B$9-I2833)= 2,"2", IF(('1 - Cover page'!$B$9-I2833)= 3,"3", IF(('1 - Cover page'!$B$9-I2833)= 4,"4", IF(('1 - Cover page'!$B$9-I2833)= 5,"5", IF(('1 - Cover page'!$B$9-I2833)= 6,"6", IF(('1 - Cover page'!$B$9-I2833)= 7,"7", IF(('1 - Cover page'!$B$9-I2833)= 8,"8", IF(('1 - Cover page'!$B$9-I2833)= 9,"9", IF(('1 - Cover page'!$B$9-I2833)= 10,"10", IF(('1 - Cover page'!$B$9-I2833)= 11,"11", IF(('1 - Cover page'!$B$9-I2833)= 12,"12", IF(('1 - Cover page'!$B$9-I2833)= 13,"13", IF(('1 - Cover page'!$B$9-I2833)= 14,"14", IF(('1 - Cover page'!$B$9-I2833)= 15,"15",  ""))))))))))))))))</f>
        <v>0</v>
      </c>
      <c r="AA2833" t="e">
        <f>VLOOKUP(E2833,'Age group'!$A$2:$B$7,2,TRUE)</f>
        <v>#N/A</v>
      </c>
    </row>
    <row r="2834" spans="1:27" ht="12.75" x14ac:dyDescent="0.2">
      <c r="A2834" s="30">
        <v>2831</v>
      </c>
      <c r="B2834" s="31"/>
      <c r="C2834" s="31"/>
      <c r="D2834" s="32"/>
      <c r="E2834" s="104"/>
      <c r="F2834" s="31"/>
      <c r="G2834" s="31"/>
      <c r="H2834" s="33"/>
      <c r="I2834" s="16"/>
      <c r="J2834" s="34"/>
      <c r="K2834" s="34"/>
      <c r="L2834" s="35"/>
      <c r="M2834" s="36"/>
      <c r="N2834" s="37"/>
      <c r="O2834" s="37"/>
      <c r="P2834" s="37"/>
      <c r="Q2834" s="38"/>
      <c r="R2834" s="38"/>
      <c r="S2834" s="37"/>
      <c r="T2834" s="39"/>
      <c r="U2834" s="39"/>
      <c r="V2834" s="40"/>
      <c r="X2834" t="str">
        <f>IF(('1 - Cover page'!$B$9-M2834)&lt;6,"&lt;=5 Days","&gt;5 Days")</f>
        <v>&lt;=5 Days</v>
      </c>
      <c r="Y2834" t="str">
        <f>IF(('1 - Cover page'!$B$9-M2834)=0,"0", IF(('1 - Cover page'!$B$9-M2834)= 1,"1", IF(('1 - Cover page'!$B$9-M2834)= 2,"2", IF(('1 - Cover page'!$B$9-M2834)= 3,"3", IF(('1 - Cover page'!$B$9-M2834)= 4,"4", IF(('1 - Cover page'!$B$9-M2834)= 5,"5", IF(('1 - Cover page'!$B$9-M2834)= 6,"6", IF(('1 - Cover page'!$B$9-M2834)= 7,"7", IF(('1 - Cover page'!$B$9-M2834)= 8,"8", IF(('1 - Cover page'!$B$9-M2834)= 9,"9", IF(('1 - Cover page'!$B$9-M2834)= 10,"10", IF(('1 - Cover page'!$B$9-M2834)= 11,"11", IF(('1 - Cover page'!$B$9-M2834)= 12,"12", IF(('1 - Cover page'!$B$9-M2834)= 13,"13", IF(('1 - Cover page'!$B$9-M2834)= 14,"14", IF(('1 - Cover page'!$B$9-M2834)= 15,"15",  ""))))))))))))))))</f>
        <v>0</v>
      </c>
      <c r="Z2834" t="str">
        <f>IF(('1 - Cover page'!$B$9-I2834)=0,"0", IF(('1 - Cover page'!$B$9-I2834)= 1,"1", IF(('1 - Cover page'!$B$9-I2834)= 2,"2", IF(('1 - Cover page'!$B$9-I2834)= 3,"3", IF(('1 - Cover page'!$B$9-I2834)= 4,"4", IF(('1 - Cover page'!$B$9-I2834)= 5,"5", IF(('1 - Cover page'!$B$9-I2834)= 6,"6", IF(('1 - Cover page'!$B$9-I2834)= 7,"7", IF(('1 - Cover page'!$B$9-I2834)= 8,"8", IF(('1 - Cover page'!$B$9-I2834)= 9,"9", IF(('1 - Cover page'!$B$9-I2834)= 10,"10", IF(('1 - Cover page'!$B$9-I2834)= 11,"11", IF(('1 - Cover page'!$B$9-I2834)= 12,"12", IF(('1 - Cover page'!$B$9-I2834)= 13,"13", IF(('1 - Cover page'!$B$9-I2834)= 14,"14", IF(('1 - Cover page'!$B$9-I2834)= 15,"15",  ""))))))))))))))))</f>
        <v>0</v>
      </c>
      <c r="AA2834" t="e">
        <f>VLOOKUP(E2834,'Age group'!$A$2:$B$7,2,TRUE)</f>
        <v>#N/A</v>
      </c>
    </row>
    <row r="2835" spans="1:27" ht="12.75" x14ac:dyDescent="0.2">
      <c r="A2835" s="30">
        <v>2832</v>
      </c>
      <c r="B2835" s="31"/>
      <c r="C2835" s="31"/>
      <c r="D2835" s="32"/>
      <c r="E2835" s="104"/>
      <c r="F2835" s="31"/>
      <c r="G2835" s="31"/>
      <c r="H2835" s="33"/>
      <c r="I2835" s="16"/>
      <c r="J2835" s="34"/>
      <c r="K2835" s="34"/>
      <c r="L2835" s="35"/>
      <c r="M2835" s="36"/>
      <c r="N2835" s="37"/>
      <c r="O2835" s="37"/>
      <c r="P2835" s="37"/>
      <c r="Q2835" s="38"/>
      <c r="R2835" s="38"/>
      <c r="S2835" s="37"/>
      <c r="T2835" s="39"/>
      <c r="U2835" s="39"/>
      <c r="V2835" s="40"/>
      <c r="X2835" t="str">
        <f>IF(('1 - Cover page'!$B$9-M2835)&lt;6,"&lt;=5 Days","&gt;5 Days")</f>
        <v>&lt;=5 Days</v>
      </c>
      <c r="Y2835" t="str">
        <f>IF(('1 - Cover page'!$B$9-M2835)=0,"0", IF(('1 - Cover page'!$B$9-M2835)= 1,"1", IF(('1 - Cover page'!$B$9-M2835)= 2,"2", IF(('1 - Cover page'!$B$9-M2835)= 3,"3", IF(('1 - Cover page'!$B$9-M2835)= 4,"4", IF(('1 - Cover page'!$B$9-M2835)= 5,"5", IF(('1 - Cover page'!$B$9-M2835)= 6,"6", IF(('1 - Cover page'!$B$9-M2835)= 7,"7", IF(('1 - Cover page'!$B$9-M2835)= 8,"8", IF(('1 - Cover page'!$B$9-M2835)= 9,"9", IF(('1 - Cover page'!$B$9-M2835)= 10,"10", IF(('1 - Cover page'!$B$9-M2835)= 11,"11", IF(('1 - Cover page'!$B$9-M2835)= 12,"12", IF(('1 - Cover page'!$B$9-M2835)= 13,"13", IF(('1 - Cover page'!$B$9-M2835)= 14,"14", IF(('1 - Cover page'!$B$9-M2835)= 15,"15",  ""))))))))))))))))</f>
        <v>0</v>
      </c>
      <c r="Z2835" t="str">
        <f>IF(('1 - Cover page'!$B$9-I2835)=0,"0", IF(('1 - Cover page'!$B$9-I2835)= 1,"1", IF(('1 - Cover page'!$B$9-I2835)= 2,"2", IF(('1 - Cover page'!$B$9-I2835)= 3,"3", IF(('1 - Cover page'!$B$9-I2835)= 4,"4", IF(('1 - Cover page'!$B$9-I2835)= 5,"5", IF(('1 - Cover page'!$B$9-I2835)= 6,"6", IF(('1 - Cover page'!$B$9-I2835)= 7,"7", IF(('1 - Cover page'!$B$9-I2835)= 8,"8", IF(('1 - Cover page'!$B$9-I2835)= 9,"9", IF(('1 - Cover page'!$B$9-I2835)= 10,"10", IF(('1 - Cover page'!$B$9-I2835)= 11,"11", IF(('1 - Cover page'!$B$9-I2835)= 12,"12", IF(('1 - Cover page'!$B$9-I2835)= 13,"13", IF(('1 - Cover page'!$B$9-I2835)= 14,"14", IF(('1 - Cover page'!$B$9-I2835)= 15,"15",  ""))))))))))))))))</f>
        <v>0</v>
      </c>
      <c r="AA2835" t="e">
        <f>VLOOKUP(E2835,'Age group'!$A$2:$B$7,2,TRUE)</f>
        <v>#N/A</v>
      </c>
    </row>
    <row r="2836" spans="1:27" ht="12.75" x14ac:dyDescent="0.2">
      <c r="A2836" s="30">
        <v>2833</v>
      </c>
      <c r="B2836" s="31"/>
      <c r="C2836" s="31"/>
      <c r="D2836" s="32"/>
      <c r="E2836" s="104"/>
      <c r="F2836" s="31"/>
      <c r="G2836" s="31"/>
      <c r="H2836" s="33"/>
      <c r="I2836" s="16"/>
      <c r="J2836" s="34"/>
      <c r="K2836" s="34"/>
      <c r="L2836" s="35"/>
      <c r="M2836" s="36"/>
      <c r="N2836" s="37"/>
      <c r="O2836" s="37"/>
      <c r="P2836" s="37"/>
      <c r="Q2836" s="38"/>
      <c r="R2836" s="38"/>
      <c r="S2836" s="37"/>
      <c r="T2836" s="39"/>
      <c r="U2836" s="39"/>
      <c r="V2836" s="40"/>
      <c r="X2836" t="str">
        <f>IF(('1 - Cover page'!$B$9-M2836)&lt;6,"&lt;=5 Days","&gt;5 Days")</f>
        <v>&lt;=5 Days</v>
      </c>
      <c r="Y2836" t="str">
        <f>IF(('1 - Cover page'!$B$9-M2836)=0,"0", IF(('1 - Cover page'!$B$9-M2836)= 1,"1", IF(('1 - Cover page'!$B$9-M2836)= 2,"2", IF(('1 - Cover page'!$B$9-M2836)= 3,"3", IF(('1 - Cover page'!$B$9-M2836)= 4,"4", IF(('1 - Cover page'!$B$9-M2836)= 5,"5", IF(('1 - Cover page'!$B$9-M2836)= 6,"6", IF(('1 - Cover page'!$B$9-M2836)= 7,"7", IF(('1 - Cover page'!$B$9-M2836)= 8,"8", IF(('1 - Cover page'!$B$9-M2836)= 9,"9", IF(('1 - Cover page'!$B$9-M2836)= 10,"10", IF(('1 - Cover page'!$B$9-M2836)= 11,"11", IF(('1 - Cover page'!$B$9-M2836)= 12,"12", IF(('1 - Cover page'!$B$9-M2836)= 13,"13", IF(('1 - Cover page'!$B$9-M2836)= 14,"14", IF(('1 - Cover page'!$B$9-M2836)= 15,"15",  ""))))))))))))))))</f>
        <v>0</v>
      </c>
      <c r="Z2836" t="str">
        <f>IF(('1 - Cover page'!$B$9-I2836)=0,"0", IF(('1 - Cover page'!$B$9-I2836)= 1,"1", IF(('1 - Cover page'!$B$9-I2836)= 2,"2", IF(('1 - Cover page'!$B$9-I2836)= 3,"3", IF(('1 - Cover page'!$B$9-I2836)= 4,"4", IF(('1 - Cover page'!$B$9-I2836)= 5,"5", IF(('1 - Cover page'!$B$9-I2836)= 6,"6", IF(('1 - Cover page'!$B$9-I2836)= 7,"7", IF(('1 - Cover page'!$B$9-I2836)= 8,"8", IF(('1 - Cover page'!$B$9-I2836)= 9,"9", IF(('1 - Cover page'!$B$9-I2836)= 10,"10", IF(('1 - Cover page'!$B$9-I2836)= 11,"11", IF(('1 - Cover page'!$B$9-I2836)= 12,"12", IF(('1 - Cover page'!$B$9-I2836)= 13,"13", IF(('1 - Cover page'!$B$9-I2836)= 14,"14", IF(('1 - Cover page'!$B$9-I2836)= 15,"15",  ""))))))))))))))))</f>
        <v>0</v>
      </c>
      <c r="AA2836" t="e">
        <f>VLOOKUP(E2836,'Age group'!$A$2:$B$7,2,TRUE)</f>
        <v>#N/A</v>
      </c>
    </row>
    <row r="2837" spans="1:27" ht="12.75" x14ac:dyDescent="0.2">
      <c r="A2837" s="30">
        <v>2834</v>
      </c>
      <c r="B2837" s="31"/>
      <c r="C2837" s="31"/>
      <c r="D2837" s="32"/>
      <c r="E2837" s="104"/>
      <c r="F2837" s="31"/>
      <c r="G2837" s="31"/>
      <c r="H2837" s="33"/>
      <c r="I2837" s="16"/>
      <c r="J2837" s="34"/>
      <c r="K2837" s="34"/>
      <c r="L2837" s="35"/>
      <c r="M2837" s="36"/>
      <c r="N2837" s="37"/>
      <c r="O2837" s="37"/>
      <c r="P2837" s="37"/>
      <c r="Q2837" s="38"/>
      <c r="R2837" s="38"/>
      <c r="S2837" s="37"/>
      <c r="T2837" s="39"/>
      <c r="U2837" s="39"/>
      <c r="V2837" s="40"/>
      <c r="X2837" t="str">
        <f>IF(('1 - Cover page'!$B$9-M2837)&lt;6,"&lt;=5 Days","&gt;5 Days")</f>
        <v>&lt;=5 Days</v>
      </c>
      <c r="Y2837" t="str">
        <f>IF(('1 - Cover page'!$B$9-M2837)=0,"0", IF(('1 - Cover page'!$B$9-M2837)= 1,"1", IF(('1 - Cover page'!$B$9-M2837)= 2,"2", IF(('1 - Cover page'!$B$9-M2837)= 3,"3", IF(('1 - Cover page'!$B$9-M2837)= 4,"4", IF(('1 - Cover page'!$B$9-M2837)= 5,"5", IF(('1 - Cover page'!$B$9-M2837)= 6,"6", IF(('1 - Cover page'!$B$9-M2837)= 7,"7", IF(('1 - Cover page'!$B$9-M2837)= 8,"8", IF(('1 - Cover page'!$B$9-M2837)= 9,"9", IF(('1 - Cover page'!$B$9-M2837)= 10,"10", IF(('1 - Cover page'!$B$9-M2837)= 11,"11", IF(('1 - Cover page'!$B$9-M2837)= 12,"12", IF(('1 - Cover page'!$B$9-M2837)= 13,"13", IF(('1 - Cover page'!$B$9-M2837)= 14,"14", IF(('1 - Cover page'!$B$9-M2837)= 15,"15",  ""))))))))))))))))</f>
        <v>0</v>
      </c>
      <c r="Z2837" t="str">
        <f>IF(('1 - Cover page'!$B$9-I2837)=0,"0", IF(('1 - Cover page'!$B$9-I2837)= 1,"1", IF(('1 - Cover page'!$B$9-I2837)= 2,"2", IF(('1 - Cover page'!$B$9-I2837)= 3,"3", IF(('1 - Cover page'!$B$9-I2837)= 4,"4", IF(('1 - Cover page'!$B$9-I2837)= 5,"5", IF(('1 - Cover page'!$B$9-I2837)= 6,"6", IF(('1 - Cover page'!$B$9-I2837)= 7,"7", IF(('1 - Cover page'!$B$9-I2837)= 8,"8", IF(('1 - Cover page'!$B$9-I2837)= 9,"9", IF(('1 - Cover page'!$B$9-I2837)= 10,"10", IF(('1 - Cover page'!$B$9-I2837)= 11,"11", IF(('1 - Cover page'!$B$9-I2837)= 12,"12", IF(('1 - Cover page'!$B$9-I2837)= 13,"13", IF(('1 - Cover page'!$B$9-I2837)= 14,"14", IF(('1 - Cover page'!$B$9-I2837)= 15,"15",  ""))))))))))))))))</f>
        <v>0</v>
      </c>
      <c r="AA2837" t="e">
        <f>VLOOKUP(E2837,'Age group'!$A$2:$B$7,2,TRUE)</f>
        <v>#N/A</v>
      </c>
    </row>
    <row r="2838" spans="1:27" ht="12.75" x14ac:dyDescent="0.2">
      <c r="A2838" s="30">
        <v>2835</v>
      </c>
      <c r="B2838" s="31"/>
      <c r="C2838" s="31"/>
      <c r="D2838" s="32"/>
      <c r="E2838" s="104"/>
      <c r="F2838" s="31"/>
      <c r="G2838" s="31"/>
      <c r="H2838" s="33"/>
      <c r="I2838" s="16"/>
      <c r="J2838" s="34"/>
      <c r="K2838" s="34"/>
      <c r="L2838" s="35"/>
      <c r="M2838" s="36"/>
      <c r="N2838" s="37"/>
      <c r="O2838" s="37"/>
      <c r="P2838" s="37"/>
      <c r="Q2838" s="38"/>
      <c r="R2838" s="38"/>
      <c r="S2838" s="37"/>
      <c r="T2838" s="39"/>
      <c r="U2838" s="39"/>
      <c r="V2838" s="40"/>
      <c r="X2838" t="str">
        <f>IF(('1 - Cover page'!$B$9-M2838)&lt;6,"&lt;=5 Days","&gt;5 Days")</f>
        <v>&lt;=5 Days</v>
      </c>
      <c r="Y2838" t="str">
        <f>IF(('1 - Cover page'!$B$9-M2838)=0,"0", IF(('1 - Cover page'!$B$9-M2838)= 1,"1", IF(('1 - Cover page'!$B$9-M2838)= 2,"2", IF(('1 - Cover page'!$B$9-M2838)= 3,"3", IF(('1 - Cover page'!$B$9-M2838)= 4,"4", IF(('1 - Cover page'!$B$9-M2838)= 5,"5", IF(('1 - Cover page'!$B$9-M2838)= 6,"6", IF(('1 - Cover page'!$B$9-M2838)= 7,"7", IF(('1 - Cover page'!$B$9-M2838)= 8,"8", IF(('1 - Cover page'!$B$9-M2838)= 9,"9", IF(('1 - Cover page'!$B$9-M2838)= 10,"10", IF(('1 - Cover page'!$B$9-M2838)= 11,"11", IF(('1 - Cover page'!$B$9-M2838)= 12,"12", IF(('1 - Cover page'!$B$9-M2838)= 13,"13", IF(('1 - Cover page'!$B$9-M2838)= 14,"14", IF(('1 - Cover page'!$B$9-M2838)= 15,"15",  ""))))))))))))))))</f>
        <v>0</v>
      </c>
      <c r="Z2838" t="str">
        <f>IF(('1 - Cover page'!$B$9-I2838)=0,"0", IF(('1 - Cover page'!$B$9-I2838)= 1,"1", IF(('1 - Cover page'!$B$9-I2838)= 2,"2", IF(('1 - Cover page'!$B$9-I2838)= 3,"3", IF(('1 - Cover page'!$B$9-I2838)= 4,"4", IF(('1 - Cover page'!$B$9-I2838)= 5,"5", IF(('1 - Cover page'!$B$9-I2838)= 6,"6", IF(('1 - Cover page'!$B$9-I2838)= 7,"7", IF(('1 - Cover page'!$B$9-I2838)= 8,"8", IF(('1 - Cover page'!$B$9-I2838)= 9,"9", IF(('1 - Cover page'!$B$9-I2838)= 10,"10", IF(('1 - Cover page'!$B$9-I2838)= 11,"11", IF(('1 - Cover page'!$B$9-I2838)= 12,"12", IF(('1 - Cover page'!$B$9-I2838)= 13,"13", IF(('1 - Cover page'!$B$9-I2838)= 14,"14", IF(('1 - Cover page'!$B$9-I2838)= 15,"15",  ""))))))))))))))))</f>
        <v>0</v>
      </c>
      <c r="AA2838" t="e">
        <f>VLOOKUP(E2838,'Age group'!$A$2:$B$7,2,TRUE)</f>
        <v>#N/A</v>
      </c>
    </row>
    <row r="2839" spans="1:27" ht="12.75" x14ac:dyDescent="0.2">
      <c r="A2839" s="30">
        <v>2836</v>
      </c>
      <c r="B2839" s="31"/>
      <c r="C2839" s="31"/>
      <c r="D2839" s="32"/>
      <c r="E2839" s="104"/>
      <c r="F2839" s="31"/>
      <c r="G2839" s="31"/>
      <c r="H2839" s="33"/>
      <c r="I2839" s="16"/>
      <c r="J2839" s="34"/>
      <c r="K2839" s="34"/>
      <c r="L2839" s="35"/>
      <c r="M2839" s="36"/>
      <c r="N2839" s="37"/>
      <c r="O2839" s="37"/>
      <c r="P2839" s="37"/>
      <c r="Q2839" s="38"/>
      <c r="R2839" s="38"/>
      <c r="S2839" s="37"/>
      <c r="T2839" s="39"/>
      <c r="U2839" s="39"/>
      <c r="V2839" s="40"/>
      <c r="X2839" t="str">
        <f>IF(('1 - Cover page'!$B$9-M2839)&lt;6,"&lt;=5 Days","&gt;5 Days")</f>
        <v>&lt;=5 Days</v>
      </c>
      <c r="Y2839" t="str">
        <f>IF(('1 - Cover page'!$B$9-M2839)=0,"0", IF(('1 - Cover page'!$B$9-M2839)= 1,"1", IF(('1 - Cover page'!$B$9-M2839)= 2,"2", IF(('1 - Cover page'!$B$9-M2839)= 3,"3", IF(('1 - Cover page'!$B$9-M2839)= 4,"4", IF(('1 - Cover page'!$B$9-M2839)= 5,"5", IF(('1 - Cover page'!$B$9-M2839)= 6,"6", IF(('1 - Cover page'!$B$9-M2839)= 7,"7", IF(('1 - Cover page'!$B$9-M2839)= 8,"8", IF(('1 - Cover page'!$B$9-M2839)= 9,"9", IF(('1 - Cover page'!$B$9-M2839)= 10,"10", IF(('1 - Cover page'!$B$9-M2839)= 11,"11", IF(('1 - Cover page'!$B$9-M2839)= 12,"12", IF(('1 - Cover page'!$B$9-M2839)= 13,"13", IF(('1 - Cover page'!$B$9-M2839)= 14,"14", IF(('1 - Cover page'!$B$9-M2839)= 15,"15",  ""))))))))))))))))</f>
        <v>0</v>
      </c>
      <c r="Z2839" t="str">
        <f>IF(('1 - Cover page'!$B$9-I2839)=0,"0", IF(('1 - Cover page'!$B$9-I2839)= 1,"1", IF(('1 - Cover page'!$B$9-I2839)= 2,"2", IF(('1 - Cover page'!$B$9-I2839)= 3,"3", IF(('1 - Cover page'!$B$9-I2839)= 4,"4", IF(('1 - Cover page'!$B$9-I2839)= 5,"5", IF(('1 - Cover page'!$B$9-I2839)= 6,"6", IF(('1 - Cover page'!$B$9-I2839)= 7,"7", IF(('1 - Cover page'!$B$9-I2839)= 8,"8", IF(('1 - Cover page'!$B$9-I2839)= 9,"9", IF(('1 - Cover page'!$B$9-I2839)= 10,"10", IF(('1 - Cover page'!$B$9-I2839)= 11,"11", IF(('1 - Cover page'!$B$9-I2839)= 12,"12", IF(('1 - Cover page'!$B$9-I2839)= 13,"13", IF(('1 - Cover page'!$B$9-I2839)= 14,"14", IF(('1 - Cover page'!$B$9-I2839)= 15,"15",  ""))))))))))))))))</f>
        <v>0</v>
      </c>
      <c r="AA2839" t="e">
        <f>VLOOKUP(E2839,'Age group'!$A$2:$B$7,2,TRUE)</f>
        <v>#N/A</v>
      </c>
    </row>
    <row r="2840" spans="1:27" ht="12.75" x14ac:dyDescent="0.2">
      <c r="A2840" s="30">
        <v>2837</v>
      </c>
      <c r="B2840" s="31"/>
      <c r="C2840" s="31"/>
      <c r="D2840" s="32"/>
      <c r="E2840" s="104"/>
      <c r="F2840" s="31"/>
      <c r="G2840" s="31"/>
      <c r="H2840" s="33"/>
      <c r="I2840" s="16"/>
      <c r="J2840" s="34"/>
      <c r="K2840" s="34"/>
      <c r="L2840" s="35"/>
      <c r="M2840" s="36"/>
      <c r="N2840" s="37"/>
      <c r="O2840" s="37"/>
      <c r="P2840" s="37"/>
      <c r="Q2840" s="38"/>
      <c r="R2840" s="38"/>
      <c r="S2840" s="37"/>
      <c r="T2840" s="39"/>
      <c r="U2840" s="39"/>
      <c r="V2840" s="40"/>
      <c r="X2840" t="str">
        <f>IF(('1 - Cover page'!$B$9-M2840)&lt;6,"&lt;=5 Days","&gt;5 Days")</f>
        <v>&lt;=5 Days</v>
      </c>
      <c r="Y2840" t="str">
        <f>IF(('1 - Cover page'!$B$9-M2840)=0,"0", IF(('1 - Cover page'!$B$9-M2840)= 1,"1", IF(('1 - Cover page'!$B$9-M2840)= 2,"2", IF(('1 - Cover page'!$B$9-M2840)= 3,"3", IF(('1 - Cover page'!$B$9-M2840)= 4,"4", IF(('1 - Cover page'!$B$9-M2840)= 5,"5", IF(('1 - Cover page'!$B$9-M2840)= 6,"6", IF(('1 - Cover page'!$B$9-M2840)= 7,"7", IF(('1 - Cover page'!$B$9-M2840)= 8,"8", IF(('1 - Cover page'!$B$9-M2840)= 9,"9", IF(('1 - Cover page'!$B$9-M2840)= 10,"10", IF(('1 - Cover page'!$B$9-M2840)= 11,"11", IF(('1 - Cover page'!$B$9-M2840)= 12,"12", IF(('1 - Cover page'!$B$9-M2840)= 13,"13", IF(('1 - Cover page'!$B$9-M2840)= 14,"14", IF(('1 - Cover page'!$B$9-M2840)= 15,"15",  ""))))))))))))))))</f>
        <v>0</v>
      </c>
      <c r="Z2840" t="str">
        <f>IF(('1 - Cover page'!$B$9-I2840)=0,"0", IF(('1 - Cover page'!$B$9-I2840)= 1,"1", IF(('1 - Cover page'!$B$9-I2840)= 2,"2", IF(('1 - Cover page'!$B$9-I2840)= 3,"3", IF(('1 - Cover page'!$B$9-I2840)= 4,"4", IF(('1 - Cover page'!$B$9-I2840)= 5,"5", IF(('1 - Cover page'!$B$9-I2840)= 6,"6", IF(('1 - Cover page'!$B$9-I2840)= 7,"7", IF(('1 - Cover page'!$B$9-I2840)= 8,"8", IF(('1 - Cover page'!$B$9-I2840)= 9,"9", IF(('1 - Cover page'!$B$9-I2840)= 10,"10", IF(('1 - Cover page'!$B$9-I2840)= 11,"11", IF(('1 - Cover page'!$B$9-I2840)= 12,"12", IF(('1 - Cover page'!$B$9-I2840)= 13,"13", IF(('1 - Cover page'!$B$9-I2840)= 14,"14", IF(('1 - Cover page'!$B$9-I2840)= 15,"15",  ""))))))))))))))))</f>
        <v>0</v>
      </c>
      <c r="AA2840" t="e">
        <f>VLOOKUP(E2840,'Age group'!$A$2:$B$7,2,TRUE)</f>
        <v>#N/A</v>
      </c>
    </row>
    <row r="2841" spans="1:27" ht="12.75" x14ac:dyDescent="0.2">
      <c r="A2841" s="30">
        <v>2838</v>
      </c>
      <c r="B2841" s="31"/>
      <c r="C2841" s="31"/>
      <c r="D2841" s="32"/>
      <c r="E2841" s="104"/>
      <c r="F2841" s="31"/>
      <c r="G2841" s="31"/>
      <c r="H2841" s="33"/>
      <c r="I2841" s="16"/>
      <c r="J2841" s="34"/>
      <c r="K2841" s="34"/>
      <c r="L2841" s="35"/>
      <c r="M2841" s="36"/>
      <c r="N2841" s="37"/>
      <c r="O2841" s="37"/>
      <c r="P2841" s="37"/>
      <c r="Q2841" s="38"/>
      <c r="R2841" s="38"/>
      <c r="S2841" s="37"/>
      <c r="T2841" s="39"/>
      <c r="U2841" s="39"/>
      <c r="V2841" s="40"/>
      <c r="X2841" t="str">
        <f>IF(('1 - Cover page'!$B$9-M2841)&lt;6,"&lt;=5 Days","&gt;5 Days")</f>
        <v>&lt;=5 Days</v>
      </c>
      <c r="Y2841" t="str">
        <f>IF(('1 - Cover page'!$B$9-M2841)=0,"0", IF(('1 - Cover page'!$B$9-M2841)= 1,"1", IF(('1 - Cover page'!$B$9-M2841)= 2,"2", IF(('1 - Cover page'!$B$9-M2841)= 3,"3", IF(('1 - Cover page'!$B$9-M2841)= 4,"4", IF(('1 - Cover page'!$B$9-M2841)= 5,"5", IF(('1 - Cover page'!$B$9-M2841)= 6,"6", IF(('1 - Cover page'!$B$9-M2841)= 7,"7", IF(('1 - Cover page'!$B$9-M2841)= 8,"8", IF(('1 - Cover page'!$B$9-M2841)= 9,"9", IF(('1 - Cover page'!$B$9-M2841)= 10,"10", IF(('1 - Cover page'!$B$9-M2841)= 11,"11", IF(('1 - Cover page'!$B$9-M2841)= 12,"12", IF(('1 - Cover page'!$B$9-M2841)= 13,"13", IF(('1 - Cover page'!$B$9-M2841)= 14,"14", IF(('1 - Cover page'!$B$9-M2841)= 15,"15",  ""))))))))))))))))</f>
        <v>0</v>
      </c>
      <c r="Z2841" t="str">
        <f>IF(('1 - Cover page'!$B$9-I2841)=0,"0", IF(('1 - Cover page'!$B$9-I2841)= 1,"1", IF(('1 - Cover page'!$B$9-I2841)= 2,"2", IF(('1 - Cover page'!$B$9-I2841)= 3,"3", IF(('1 - Cover page'!$B$9-I2841)= 4,"4", IF(('1 - Cover page'!$B$9-I2841)= 5,"5", IF(('1 - Cover page'!$B$9-I2841)= 6,"6", IF(('1 - Cover page'!$B$9-I2841)= 7,"7", IF(('1 - Cover page'!$B$9-I2841)= 8,"8", IF(('1 - Cover page'!$B$9-I2841)= 9,"9", IF(('1 - Cover page'!$B$9-I2841)= 10,"10", IF(('1 - Cover page'!$B$9-I2841)= 11,"11", IF(('1 - Cover page'!$B$9-I2841)= 12,"12", IF(('1 - Cover page'!$B$9-I2841)= 13,"13", IF(('1 - Cover page'!$B$9-I2841)= 14,"14", IF(('1 - Cover page'!$B$9-I2841)= 15,"15",  ""))))))))))))))))</f>
        <v>0</v>
      </c>
      <c r="AA2841" t="e">
        <f>VLOOKUP(E2841,'Age group'!$A$2:$B$7,2,TRUE)</f>
        <v>#N/A</v>
      </c>
    </row>
    <row r="2842" spans="1:27" ht="12.75" x14ac:dyDescent="0.2">
      <c r="A2842" s="30">
        <v>2839</v>
      </c>
      <c r="B2842" s="31"/>
      <c r="C2842" s="31"/>
      <c r="D2842" s="32"/>
      <c r="E2842" s="104"/>
      <c r="F2842" s="31"/>
      <c r="G2842" s="31"/>
      <c r="H2842" s="33"/>
      <c r="I2842" s="16"/>
      <c r="J2842" s="34"/>
      <c r="K2842" s="34"/>
      <c r="L2842" s="35"/>
      <c r="M2842" s="36"/>
      <c r="N2842" s="37"/>
      <c r="O2842" s="37"/>
      <c r="P2842" s="37"/>
      <c r="Q2842" s="38"/>
      <c r="R2842" s="38"/>
      <c r="S2842" s="37"/>
      <c r="T2842" s="39"/>
      <c r="U2842" s="39"/>
      <c r="V2842" s="40"/>
      <c r="X2842" t="str">
        <f>IF(('1 - Cover page'!$B$9-M2842)&lt;6,"&lt;=5 Days","&gt;5 Days")</f>
        <v>&lt;=5 Days</v>
      </c>
      <c r="Y2842" t="str">
        <f>IF(('1 - Cover page'!$B$9-M2842)=0,"0", IF(('1 - Cover page'!$B$9-M2842)= 1,"1", IF(('1 - Cover page'!$B$9-M2842)= 2,"2", IF(('1 - Cover page'!$B$9-M2842)= 3,"3", IF(('1 - Cover page'!$B$9-M2842)= 4,"4", IF(('1 - Cover page'!$B$9-M2842)= 5,"5", IF(('1 - Cover page'!$B$9-M2842)= 6,"6", IF(('1 - Cover page'!$B$9-M2842)= 7,"7", IF(('1 - Cover page'!$B$9-M2842)= 8,"8", IF(('1 - Cover page'!$B$9-M2842)= 9,"9", IF(('1 - Cover page'!$B$9-M2842)= 10,"10", IF(('1 - Cover page'!$B$9-M2842)= 11,"11", IF(('1 - Cover page'!$B$9-M2842)= 12,"12", IF(('1 - Cover page'!$B$9-M2842)= 13,"13", IF(('1 - Cover page'!$B$9-M2842)= 14,"14", IF(('1 - Cover page'!$B$9-M2842)= 15,"15",  ""))))))))))))))))</f>
        <v>0</v>
      </c>
      <c r="Z2842" t="str">
        <f>IF(('1 - Cover page'!$B$9-I2842)=0,"0", IF(('1 - Cover page'!$B$9-I2842)= 1,"1", IF(('1 - Cover page'!$B$9-I2842)= 2,"2", IF(('1 - Cover page'!$B$9-I2842)= 3,"3", IF(('1 - Cover page'!$B$9-I2842)= 4,"4", IF(('1 - Cover page'!$B$9-I2842)= 5,"5", IF(('1 - Cover page'!$B$9-I2842)= 6,"6", IF(('1 - Cover page'!$B$9-I2842)= 7,"7", IF(('1 - Cover page'!$B$9-I2842)= 8,"8", IF(('1 - Cover page'!$B$9-I2842)= 9,"9", IF(('1 - Cover page'!$B$9-I2842)= 10,"10", IF(('1 - Cover page'!$B$9-I2842)= 11,"11", IF(('1 - Cover page'!$B$9-I2842)= 12,"12", IF(('1 - Cover page'!$B$9-I2842)= 13,"13", IF(('1 - Cover page'!$B$9-I2842)= 14,"14", IF(('1 - Cover page'!$B$9-I2842)= 15,"15",  ""))))))))))))))))</f>
        <v>0</v>
      </c>
      <c r="AA2842" t="e">
        <f>VLOOKUP(E2842,'Age group'!$A$2:$B$7,2,TRUE)</f>
        <v>#N/A</v>
      </c>
    </row>
    <row r="2843" spans="1:27" ht="12.75" x14ac:dyDescent="0.2">
      <c r="A2843" s="30">
        <v>2840</v>
      </c>
      <c r="B2843" s="31"/>
      <c r="C2843" s="31"/>
      <c r="D2843" s="32"/>
      <c r="E2843" s="104"/>
      <c r="F2843" s="31"/>
      <c r="G2843" s="31"/>
      <c r="H2843" s="33"/>
      <c r="I2843" s="16"/>
      <c r="J2843" s="34"/>
      <c r="K2843" s="34"/>
      <c r="L2843" s="35"/>
      <c r="M2843" s="36"/>
      <c r="N2843" s="37"/>
      <c r="O2843" s="37"/>
      <c r="P2843" s="37"/>
      <c r="Q2843" s="38"/>
      <c r="R2843" s="38"/>
      <c r="S2843" s="37"/>
      <c r="T2843" s="39"/>
      <c r="U2843" s="39"/>
      <c r="V2843" s="40"/>
      <c r="X2843" t="str">
        <f>IF(('1 - Cover page'!$B$9-M2843)&lt;6,"&lt;=5 Days","&gt;5 Days")</f>
        <v>&lt;=5 Days</v>
      </c>
      <c r="Y2843" t="str">
        <f>IF(('1 - Cover page'!$B$9-M2843)=0,"0", IF(('1 - Cover page'!$B$9-M2843)= 1,"1", IF(('1 - Cover page'!$B$9-M2843)= 2,"2", IF(('1 - Cover page'!$B$9-M2843)= 3,"3", IF(('1 - Cover page'!$B$9-M2843)= 4,"4", IF(('1 - Cover page'!$B$9-M2843)= 5,"5", IF(('1 - Cover page'!$B$9-M2843)= 6,"6", IF(('1 - Cover page'!$B$9-M2843)= 7,"7", IF(('1 - Cover page'!$B$9-M2843)= 8,"8", IF(('1 - Cover page'!$B$9-M2843)= 9,"9", IF(('1 - Cover page'!$B$9-M2843)= 10,"10", IF(('1 - Cover page'!$B$9-M2843)= 11,"11", IF(('1 - Cover page'!$B$9-M2843)= 12,"12", IF(('1 - Cover page'!$B$9-M2843)= 13,"13", IF(('1 - Cover page'!$B$9-M2843)= 14,"14", IF(('1 - Cover page'!$B$9-M2843)= 15,"15",  ""))))))))))))))))</f>
        <v>0</v>
      </c>
      <c r="Z2843" t="str">
        <f>IF(('1 - Cover page'!$B$9-I2843)=0,"0", IF(('1 - Cover page'!$B$9-I2843)= 1,"1", IF(('1 - Cover page'!$B$9-I2843)= 2,"2", IF(('1 - Cover page'!$B$9-I2843)= 3,"3", IF(('1 - Cover page'!$B$9-I2843)= 4,"4", IF(('1 - Cover page'!$B$9-I2843)= 5,"5", IF(('1 - Cover page'!$B$9-I2843)= 6,"6", IF(('1 - Cover page'!$B$9-I2843)= 7,"7", IF(('1 - Cover page'!$B$9-I2843)= 8,"8", IF(('1 - Cover page'!$B$9-I2843)= 9,"9", IF(('1 - Cover page'!$B$9-I2843)= 10,"10", IF(('1 - Cover page'!$B$9-I2843)= 11,"11", IF(('1 - Cover page'!$B$9-I2843)= 12,"12", IF(('1 - Cover page'!$B$9-I2843)= 13,"13", IF(('1 - Cover page'!$B$9-I2843)= 14,"14", IF(('1 - Cover page'!$B$9-I2843)= 15,"15",  ""))))))))))))))))</f>
        <v>0</v>
      </c>
      <c r="AA2843" t="e">
        <f>VLOOKUP(E2843,'Age group'!$A$2:$B$7,2,TRUE)</f>
        <v>#N/A</v>
      </c>
    </row>
    <row r="2844" spans="1:27" ht="12.75" x14ac:dyDescent="0.2">
      <c r="A2844" s="30">
        <v>2841</v>
      </c>
      <c r="B2844" s="31"/>
      <c r="C2844" s="31"/>
      <c r="D2844" s="32"/>
      <c r="E2844" s="104"/>
      <c r="F2844" s="31"/>
      <c r="G2844" s="31"/>
      <c r="H2844" s="33"/>
      <c r="I2844" s="16"/>
      <c r="J2844" s="34"/>
      <c r="K2844" s="34"/>
      <c r="L2844" s="35"/>
      <c r="M2844" s="36"/>
      <c r="N2844" s="37"/>
      <c r="O2844" s="37"/>
      <c r="P2844" s="37"/>
      <c r="Q2844" s="38"/>
      <c r="R2844" s="38"/>
      <c r="S2844" s="37"/>
      <c r="T2844" s="39"/>
      <c r="U2844" s="39"/>
      <c r="V2844" s="40"/>
      <c r="X2844" t="str">
        <f>IF(('1 - Cover page'!$B$9-M2844)&lt;6,"&lt;=5 Days","&gt;5 Days")</f>
        <v>&lt;=5 Days</v>
      </c>
      <c r="Y2844" t="str">
        <f>IF(('1 - Cover page'!$B$9-M2844)=0,"0", IF(('1 - Cover page'!$B$9-M2844)= 1,"1", IF(('1 - Cover page'!$B$9-M2844)= 2,"2", IF(('1 - Cover page'!$B$9-M2844)= 3,"3", IF(('1 - Cover page'!$B$9-M2844)= 4,"4", IF(('1 - Cover page'!$B$9-M2844)= 5,"5", IF(('1 - Cover page'!$B$9-M2844)= 6,"6", IF(('1 - Cover page'!$B$9-M2844)= 7,"7", IF(('1 - Cover page'!$B$9-M2844)= 8,"8", IF(('1 - Cover page'!$B$9-M2844)= 9,"9", IF(('1 - Cover page'!$B$9-M2844)= 10,"10", IF(('1 - Cover page'!$B$9-M2844)= 11,"11", IF(('1 - Cover page'!$B$9-M2844)= 12,"12", IF(('1 - Cover page'!$B$9-M2844)= 13,"13", IF(('1 - Cover page'!$B$9-M2844)= 14,"14", IF(('1 - Cover page'!$B$9-M2844)= 15,"15",  ""))))))))))))))))</f>
        <v>0</v>
      </c>
      <c r="Z2844" t="str">
        <f>IF(('1 - Cover page'!$B$9-I2844)=0,"0", IF(('1 - Cover page'!$B$9-I2844)= 1,"1", IF(('1 - Cover page'!$B$9-I2844)= 2,"2", IF(('1 - Cover page'!$B$9-I2844)= 3,"3", IF(('1 - Cover page'!$B$9-I2844)= 4,"4", IF(('1 - Cover page'!$B$9-I2844)= 5,"5", IF(('1 - Cover page'!$B$9-I2844)= 6,"6", IF(('1 - Cover page'!$B$9-I2844)= 7,"7", IF(('1 - Cover page'!$B$9-I2844)= 8,"8", IF(('1 - Cover page'!$B$9-I2844)= 9,"9", IF(('1 - Cover page'!$B$9-I2844)= 10,"10", IF(('1 - Cover page'!$B$9-I2844)= 11,"11", IF(('1 - Cover page'!$B$9-I2844)= 12,"12", IF(('1 - Cover page'!$B$9-I2844)= 13,"13", IF(('1 - Cover page'!$B$9-I2844)= 14,"14", IF(('1 - Cover page'!$B$9-I2844)= 15,"15",  ""))))))))))))))))</f>
        <v>0</v>
      </c>
      <c r="AA2844" t="e">
        <f>VLOOKUP(E2844,'Age group'!$A$2:$B$7,2,TRUE)</f>
        <v>#N/A</v>
      </c>
    </row>
    <row r="2845" spans="1:27" ht="12.75" x14ac:dyDescent="0.2">
      <c r="A2845" s="30">
        <v>2842</v>
      </c>
      <c r="B2845" s="31"/>
      <c r="C2845" s="31"/>
      <c r="D2845" s="32"/>
      <c r="E2845" s="104"/>
      <c r="F2845" s="31"/>
      <c r="G2845" s="31"/>
      <c r="H2845" s="33"/>
      <c r="I2845" s="16"/>
      <c r="J2845" s="34"/>
      <c r="K2845" s="34"/>
      <c r="L2845" s="35"/>
      <c r="M2845" s="36"/>
      <c r="N2845" s="37"/>
      <c r="O2845" s="37"/>
      <c r="P2845" s="37"/>
      <c r="Q2845" s="38"/>
      <c r="R2845" s="38"/>
      <c r="S2845" s="37"/>
      <c r="T2845" s="39"/>
      <c r="U2845" s="39"/>
      <c r="V2845" s="40"/>
      <c r="X2845" t="str">
        <f>IF(('1 - Cover page'!$B$9-M2845)&lt;6,"&lt;=5 Days","&gt;5 Days")</f>
        <v>&lt;=5 Days</v>
      </c>
      <c r="Y2845" t="str">
        <f>IF(('1 - Cover page'!$B$9-M2845)=0,"0", IF(('1 - Cover page'!$B$9-M2845)= 1,"1", IF(('1 - Cover page'!$B$9-M2845)= 2,"2", IF(('1 - Cover page'!$B$9-M2845)= 3,"3", IF(('1 - Cover page'!$B$9-M2845)= 4,"4", IF(('1 - Cover page'!$B$9-M2845)= 5,"5", IF(('1 - Cover page'!$B$9-M2845)= 6,"6", IF(('1 - Cover page'!$B$9-M2845)= 7,"7", IF(('1 - Cover page'!$B$9-M2845)= 8,"8", IF(('1 - Cover page'!$B$9-M2845)= 9,"9", IF(('1 - Cover page'!$B$9-M2845)= 10,"10", IF(('1 - Cover page'!$B$9-M2845)= 11,"11", IF(('1 - Cover page'!$B$9-M2845)= 12,"12", IF(('1 - Cover page'!$B$9-M2845)= 13,"13", IF(('1 - Cover page'!$B$9-M2845)= 14,"14", IF(('1 - Cover page'!$B$9-M2845)= 15,"15",  ""))))))))))))))))</f>
        <v>0</v>
      </c>
      <c r="Z2845" t="str">
        <f>IF(('1 - Cover page'!$B$9-I2845)=0,"0", IF(('1 - Cover page'!$B$9-I2845)= 1,"1", IF(('1 - Cover page'!$B$9-I2845)= 2,"2", IF(('1 - Cover page'!$B$9-I2845)= 3,"3", IF(('1 - Cover page'!$B$9-I2845)= 4,"4", IF(('1 - Cover page'!$B$9-I2845)= 5,"5", IF(('1 - Cover page'!$B$9-I2845)= 6,"6", IF(('1 - Cover page'!$B$9-I2845)= 7,"7", IF(('1 - Cover page'!$B$9-I2845)= 8,"8", IF(('1 - Cover page'!$B$9-I2845)= 9,"9", IF(('1 - Cover page'!$B$9-I2845)= 10,"10", IF(('1 - Cover page'!$B$9-I2845)= 11,"11", IF(('1 - Cover page'!$B$9-I2845)= 12,"12", IF(('1 - Cover page'!$B$9-I2845)= 13,"13", IF(('1 - Cover page'!$B$9-I2845)= 14,"14", IF(('1 - Cover page'!$B$9-I2845)= 15,"15",  ""))))))))))))))))</f>
        <v>0</v>
      </c>
      <c r="AA2845" t="e">
        <f>VLOOKUP(E2845,'Age group'!$A$2:$B$7,2,TRUE)</f>
        <v>#N/A</v>
      </c>
    </row>
    <row r="2846" spans="1:27" ht="12.75" x14ac:dyDescent="0.2">
      <c r="A2846" s="30">
        <v>2843</v>
      </c>
      <c r="B2846" s="31"/>
      <c r="C2846" s="31"/>
      <c r="D2846" s="32"/>
      <c r="E2846" s="104"/>
      <c r="F2846" s="31"/>
      <c r="G2846" s="31"/>
      <c r="H2846" s="33"/>
      <c r="I2846" s="16"/>
      <c r="J2846" s="34"/>
      <c r="K2846" s="34"/>
      <c r="L2846" s="35"/>
      <c r="M2846" s="36"/>
      <c r="N2846" s="37"/>
      <c r="O2846" s="37"/>
      <c r="P2846" s="37"/>
      <c r="Q2846" s="38"/>
      <c r="R2846" s="38"/>
      <c r="S2846" s="37"/>
      <c r="T2846" s="39"/>
      <c r="U2846" s="39"/>
      <c r="V2846" s="40"/>
      <c r="X2846" t="str">
        <f>IF(('1 - Cover page'!$B$9-M2846)&lt;6,"&lt;=5 Days","&gt;5 Days")</f>
        <v>&lt;=5 Days</v>
      </c>
      <c r="Y2846" t="str">
        <f>IF(('1 - Cover page'!$B$9-M2846)=0,"0", IF(('1 - Cover page'!$B$9-M2846)= 1,"1", IF(('1 - Cover page'!$B$9-M2846)= 2,"2", IF(('1 - Cover page'!$B$9-M2846)= 3,"3", IF(('1 - Cover page'!$B$9-M2846)= 4,"4", IF(('1 - Cover page'!$B$9-M2846)= 5,"5", IF(('1 - Cover page'!$B$9-M2846)= 6,"6", IF(('1 - Cover page'!$B$9-M2846)= 7,"7", IF(('1 - Cover page'!$B$9-M2846)= 8,"8", IF(('1 - Cover page'!$B$9-M2846)= 9,"9", IF(('1 - Cover page'!$B$9-M2846)= 10,"10", IF(('1 - Cover page'!$B$9-M2846)= 11,"11", IF(('1 - Cover page'!$B$9-M2846)= 12,"12", IF(('1 - Cover page'!$B$9-M2846)= 13,"13", IF(('1 - Cover page'!$B$9-M2846)= 14,"14", IF(('1 - Cover page'!$B$9-M2846)= 15,"15",  ""))))))))))))))))</f>
        <v>0</v>
      </c>
      <c r="Z2846" t="str">
        <f>IF(('1 - Cover page'!$B$9-I2846)=0,"0", IF(('1 - Cover page'!$B$9-I2846)= 1,"1", IF(('1 - Cover page'!$B$9-I2846)= 2,"2", IF(('1 - Cover page'!$B$9-I2846)= 3,"3", IF(('1 - Cover page'!$B$9-I2846)= 4,"4", IF(('1 - Cover page'!$B$9-I2846)= 5,"5", IF(('1 - Cover page'!$B$9-I2846)= 6,"6", IF(('1 - Cover page'!$B$9-I2846)= 7,"7", IF(('1 - Cover page'!$B$9-I2846)= 8,"8", IF(('1 - Cover page'!$B$9-I2846)= 9,"9", IF(('1 - Cover page'!$B$9-I2846)= 10,"10", IF(('1 - Cover page'!$B$9-I2846)= 11,"11", IF(('1 - Cover page'!$B$9-I2846)= 12,"12", IF(('1 - Cover page'!$B$9-I2846)= 13,"13", IF(('1 - Cover page'!$B$9-I2846)= 14,"14", IF(('1 - Cover page'!$B$9-I2846)= 15,"15",  ""))))))))))))))))</f>
        <v>0</v>
      </c>
      <c r="AA2846" t="e">
        <f>VLOOKUP(E2846,'Age group'!$A$2:$B$7,2,TRUE)</f>
        <v>#N/A</v>
      </c>
    </row>
    <row r="2847" spans="1:27" ht="12.75" x14ac:dyDescent="0.2">
      <c r="A2847" s="30">
        <v>2844</v>
      </c>
      <c r="B2847" s="31"/>
      <c r="C2847" s="31"/>
      <c r="D2847" s="32"/>
      <c r="E2847" s="104"/>
      <c r="F2847" s="31"/>
      <c r="G2847" s="31"/>
      <c r="H2847" s="33"/>
      <c r="I2847" s="16"/>
      <c r="J2847" s="34"/>
      <c r="K2847" s="34"/>
      <c r="L2847" s="35"/>
      <c r="M2847" s="36"/>
      <c r="N2847" s="37"/>
      <c r="O2847" s="37"/>
      <c r="P2847" s="37"/>
      <c r="Q2847" s="38"/>
      <c r="R2847" s="38"/>
      <c r="S2847" s="37"/>
      <c r="T2847" s="39"/>
      <c r="U2847" s="39"/>
      <c r="V2847" s="40"/>
      <c r="X2847" t="str">
        <f>IF(('1 - Cover page'!$B$9-M2847)&lt;6,"&lt;=5 Days","&gt;5 Days")</f>
        <v>&lt;=5 Days</v>
      </c>
      <c r="Y2847" t="str">
        <f>IF(('1 - Cover page'!$B$9-M2847)=0,"0", IF(('1 - Cover page'!$B$9-M2847)= 1,"1", IF(('1 - Cover page'!$B$9-M2847)= 2,"2", IF(('1 - Cover page'!$B$9-M2847)= 3,"3", IF(('1 - Cover page'!$B$9-M2847)= 4,"4", IF(('1 - Cover page'!$B$9-M2847)= 5,"5", IF(('1 - Cover page'!$B$9-M2847)= 6,"6", IF(('1 - Cover page'!$B$9-M2847)= 7,"7", IF(('1 - Cover page'!$B$9-M2847)= 8,"8", IF(('1 - Cover page'!$B$9-M2847)= 9,"9", IF(('1 - Cover page'!$B$9-M2847)= 10,"10", IF(('1 - Cover page'!$B$9-M2847)= 11,"11", IF(('1 - Cover page'!$B$9-M2847)= 12,"12", IF(('1 - Cover page'!$B$9-M2847)= 13,"13", IF(('1 - Cover page'!$B$9-M2847)= 14,"14", IF(('1 - Cover page'!$B$9-M2847)= 15,"15",  ""))))))))))))))))</f>
        <v>0</v>
      </c>
      <c r="Z2847" t="str">
        <f>IF(('1 - Cover page'!$B$9-I2847)=0,"0", IF(('1 - Cover page'!$B$9-I2847)= 1,"1", IF(('1 - Cover page'!$B$9-I2847)= 2,"2", IF(('1 - Cover page'!$B$9-I2847)= 3,"3", IF(('1 - Cover page'!$B$9-I2847)= 4,"4", IF(('1 - Cover page'!$B$9-I2847)= 5,"5", IF(('1 - Cover page'!$B$9-I2847)= 6,"6", IF(('1 - Cover page'!$B$9-I2847)= 7,"7", IF(('1 - Cover page'!$B$9-I2847)= 8,"8", IF(('1 - Cover page'!$B$9-I2847)= 9,"9", IF(('1 - Cover page'!$B$9-I2847)= 10,"10", IF(('1 - Cover page'!$B$9-I2847)= 11,"11", IF(('1 - Cover page'!$B$9-I2847)= 12,"12", IF(('1 - Cover page'!$B$9-I2847)= 13,"13", IF(('1 - Cover page'!$B$9-I2847)= 14,"14", IF(('1 - Cover page'!$B$9-I2847)= 15,"15",  ""))))))))))))))))</f>
        <v>0</v>
      </c>
      <c r="AA2847" t="e">
        <f>VLOOKUP(E2847,'Age group'!$A$2:$B$7,2,TRUE)</f>
        <v>#N/A</v>
      </c>
    </row>
    <row r="2848" spans="1:27" ht="12.75" x14ac:dyDescent="0.2">
      <c r="A2848" s="30">
        <v>2845</v>
      </c>
      <c r="B2848" s="31"/>
      <c r="C2848" s="31"/>
      <c r="D2848" s="32"/>
      <c r="E2848" s="104"/>
      <c r="F2848" s="31"/>
      <c r="G2848" s="31"/>
      <c r="H2848" s="33"/>
      <c r="I2848" s="16"/>
      <c r="J2848" s="34"/>
      <c r="K2848" s="34"/>
      <c r="L2848" s="35"/>
      <c r="M2848" s="36"/>
      <c r="N2848" s="37"/>
      <c r="O2848" s="37"/>
      <c r="P2848" s="37"/>
      <c r="Q2848" s="38"/>
      <c r="R2848" s="38"/>
      <c r="S2848" s="37"/>
      <c r="T2848" s="39"/>
      <c r="U2848" s="39"/>
      <c r="V2848" s="40"/>
      <c r="X2848" t="str">
        <f>IF(('1 - Cover page'!$B$9-M2848)&lt;6,"&lt;=5 Days","&gt;5 Days")</f>
        <v>&lt;=5 Days</v>
      </c>
      <c r="Y2848" t="str">
        <f>IF(('1 - Cover page'!$B$9-M2848)=0,"0", IF(('1 - Cover page'!$B$9-M2848)= 1,"1", IF(('1 - Cover page'!$B$9-M2848)= 2,"2", IF(('1 - Cover page'!$B$9-M2848)= 3,"3", IF(('1 - Cover page'!$B$9-M2848)= 4,"4", IF(('1 - Cover page'!$B$9-M2848)= 5,"5", IF(('1 - Cover page'!$B$9-M2848)= 6,"6", IF(('1 - Cover page'!$B$9-M2848)= 7,"7", IF(('1 - Cover page'!$B$9-M2848)= 8,"8", IF(('1 - Cover page'!$B$9-M2848)= 9,"9", IF(('1 - Cover page'!$B$9-M2848)= 10,"10", IF(('1 - Cover page'!$B$9-M2848)= 11,"11", IF(('1 - Cover page'!$B$9-M2848)= 12,"12", IF(('1 - Cover page'!$B$9-M2848)= 13,"13", IF(('1 - Cover page'!$B$9-M2848)= 14,"14", IF(('1 - Cover page'!$B$9-M2848)= 15,"15",  ""))))))))))))))))</f>
        <v>0</v>
      </c>
      <c r="Z2848" t="str">
        <f>IF(('1 - Cover page'!$B$9-I2848)=0,"0", IF(('1 - Cover page'!$B$9-I2848)= 1,"1", IF(('1 - Cover page'!$B$9-I2848)= 2,"2", IF(('1 - Cover page'!$B$9-I2848)= 3,"3", IF(('1 - Cover page'!$B$9-I2848)= 4,"4", IF(('1 - Cover page'!$B$9-I2848)= 5,"5", IF(('1 - Cover page'!$B$9-I2848)= 6,"6", IF(('1 - Cover page'!$B$9-I2848)= 7,"7", IF(('1 - Cover page'!$B$9-I2848)= 8,"8", IF(('1 - Cover page'!$B$9-I2848)= 9,"9", IF(('1 - Cover page'!$B$9-I2848)= 10,"10", IF(('1 - Cover page'!$B$9-I2848)= 11,"11", IF(('1 - Cover page'!$B$9-I2848)= 12,"12", IF(('1 - Cover page'!$B$9-I2848)= 13,"13", IF(('1 - Cover page'!$B$9-I2848)= 14,"14", IF(('1 - Cover page'!$B$9-I2848)= 15,"15",  ""))))))))))))))))</f>
        <v>0</v>
      </c>
      <c r="AA2848" t="e">
        <f>VLOOKUP(E2848,'Age group'!$A$2:$B$7,2,TRUE)</f>
        <v>#N/A</v>
      </c>
    </row>
    <row r="2849" spans="1:27" ht="12.75" x14ac:dyDescent="0.2">
      <c r="A2849" s="30">
        <v>2846</v>
      </c>
      <c r="B2849" s="31"/>
      <c r="C2849" s="31"/>
      <c r="D2849" s="32"/>
      <c r="E2849" s="104"/>
      <c r="F2849" s="31"/>
      <c r="G2849" s="31"/>
      <c r="H2849" s="33"/>
      <c r="I2849" s="16"/>
      <c r="J2849" s="34"/>
      <c r="K2849" s="34"/>
      <c r="L2849" s="35"/>
      <c r="M2849" s="36"/>
      <c r="N2849" s="37"/>
      <c r="O2849" s="37"/>
      <c r="P2849" s="37"/>
      <c r="Q2849" s="38"/>
      <c r="R2849" s="38"/>
      <c r="S2849" s="37"/>
      <c r="T2849" s="39"/>
      <c r="U2849" s="39"/>
      <c r="V2849" s="40"/>
      <c r="X2849" t="str">
        <f>IF(('1 - Cover page'!$B$9-M2849)&lt;6,"&lt;=5 Days","&gt;5 Days")</f>
        <v>&lt;=5 Days</v>
      </c>
      <c r="Y2849" t="str">
        <f>IF(('1 - Cover page'!$B$9-M2849)=0,"0", IF(('1 - Cover page'!$B$9-M2849)= 1,"1", IF(('1 - Cover page'!$B$9-M2849)= 2,"2", IF(('1 - Cover page'!$B$9-M2849)= 3,"3", IF(('1 - Cover page'!$B$9-M2849)= 4,"4", IF(('1 - Cover page'!$B$9-M2849)= 5,"5", IF(('1 - Cover page'!$B$9-M2849)= 6,"6", IF(('1 - Cover page'!$B$9-M2849)= 7,"7", IF(('1 - Cover page'!$B$9-M2849)= 8,"8", IF(('1 - Cover page'!$B$9-M2849)= 9,"9", IF(('1 - Cover page'!$B$9-M2849)= 10,"10", IF(('1 - Cover page'!$B$9-M2849)= 11,"11", IF(('1 - Cover page'!$B$9-M2849)= 12,"12", IF(('1 - Cover page'!$B$9-M2849)= 13,"13", IF(('1 - Cover page'!$B$9-M2849)= 14,"14", IF(('1 - Cover page'!$B$9-M2849)= 15,"15",  ""))))))))))))))))</f>
        <v>0</v>
      </c>
      <c r="Z2849" t="str">
        <f>IF(('1 - Cover page'!$B$9-I2849)=0,"0", IF(('1 - Cover page'!$B$9-I2849)= 1,"1", IF(('1 - Cover page'!$B$9-I2849)= 2,"2", IF(('1 - Cover page'!$B$9-I2849)= 3,"3", IF(('1 - Cover page'!$B$9-I2849)= 4,"4", IF(('1 - Cover page'!$B$9-I2849)= 5,"5", IF(('1 - Cover page'!$B$9-I2849)= 6,"6", IF(('1 - Cover page'!$B$9-I2849)= 7,"7", IF(('1 - Cover page'!$B$9-I2849)= 8,"8", IF(('1 - Cover page'!$B$9-I2849)= 9,"9", IF(('1 - Cover page'!$B$9-I2849)= 10,"10", IF(('1 - Cover page'!$B$9-I2849)= 11,"11", IF(('1 - Cover page'!$B$9-I2849)= 12,"12", IF(('1 - Cover page'!$B$9-I2849)= 13,"13", IF(('1 - Cover page'!$B$9-I2849)= 14,"14", IF(('1 - Cover page'!$B$9-I2849)= 15,"15",  ""))))))))))))))))</f>
        <v>0</v>
      </c>
      <c r="AA2849" t="e">
        <f>VLOOKUP(E2849,'Age group'!$A$2:$B$7,2,TRUE)</f>
        <v>#N/A</v>
      </c>
    </row>
    <row r="2850" spans="1:27" ht="12.75" x14ac:dyDescent="0.2">
      <c r="A2850" s="30">
        <v>2847</v>
      </c>
      <c r="B2850" s="31"/>
      <c r="C2850" s="31"/>
      <c r="D2850" s="32"/>
      <c r="E2850" s="104"/>
      <c r="F2850" s="31"/>
      <c r="G2850" s="31"/>
      <c r="H2850" s="33"/>
      <c r="I2850" s="16"/>
      <c r="J2850" s="34"/>
      <c r="K2850" s="34"/>
      <c r="L2850" s="35"/>
      <c r="M2850" s="36"/>
      <c r="N2850" s="37"/>
      <c r="O2850" s="37"/>
      <c r="P2850" s="37"/>
      <c r="Q2850" s="38"/>
      <c r="R2850" s="38"/>
      <c r="S2850" s="37"/>
      <c r="T2850" s="39"/>
      <c r="U2850" s="39"/>
      <c r="V2850" s="40"/>
      <c r="X2850" t="str">
        <f>IF(('1 - Cover page'!$B$9-M2850)&lt;6,"&lt;=5 Days","&gt;5 Days")</f>
        <v>&lt;=5 Days</v>
      </c>
      <c r="Y2850" t="str">
        <f>IF(('1 - Cover page'!$B$9-M2850)=0,"0", IF(('1 - Cover page'!$B$9-M2850)= 1,"1", IF(('1 - Cover page'!$B$9-M2850)= 2,"2", IF(('1 - Cover page'!$B$9-M2850)= 3,"3", IF(('1 - Cover page'!$B$9-M2850)= 4,"4", IF(('1 - Cover page'!$B$9-M2850)= 5,"5", IF(('1 - Cover page'!$B$9-M2850)= 6,"6", IF(('1 - Cover page'!$B$9-M2850)= 7,"7", IF(('1 - Cover page'!$B$9-M2850)= 8,"8", IF(('1 - Cover page'!$B$9-M2850)= 9,"9", IF(('1 - Cover page'!$B$9-M2850)= 10,"10", IF(('1 - Cover page'!$B$9-M2850)= 11,"11", IF(('1 - Cover page'!$B$9-M2850)= 12,"12", IF(('1 - Cover page'!$B$9-M2850)= 13,"13", IF(('1 - Cover page'!$B$9-M2850)= 14,"14", IF(('1 - Cover page'!$B$9-M2850)= 15,"15",  ""))))))))))))))))</f>
        <v>0</v>
      </c>
      <c r="Z2850" t="str">
        <f>IF(('1 - Cover page'!$B$9-I2850)=0,"0", IF(('1 - Cover page'!$B$9-I2850)= 1,"1", IF(('1 - Cover page'!$B$9-I2850)= 2,"2", IF(('1 - Cover page'!$B$9-I2850)= 3,"3", IF(('1 - Cover page'!$B$9-I2850)= 4,"4", IF(('1 - Cover page'!$B$9-I2850)= 5,"5", IF(('1 - Cover page'!$B$9-I2850)= 6,"6", IF(('1 - Cover page'!$B$9-I2850)= 7,"7", IF(('1 - Cover page'!$B$9-I2850)= 8,"8", IF(('1 - Cover page'!$B$9-I2850)= 9,"9", IF(('1 - Cover page'!$B$9-I2850)= 10,"10", IF(('1 - Cover page'!$B$9-I2850)= 11,"11", IF(('1 - Cover page'!$B$9-I2850)= 12,"12", IF(('1 - Cover page'!$B$9-I2850)= 13,"13", IF(('1 - Cover page'!$B$9-I2850)= 14,"14", IF(('1 - Cover page'!$B$9-I2850)= 15,"15",  ""))))))))))))))))</f>
        <v>0</v>
      </c>
      <c r="AA2850" t="e">
        <f>VLOOKUP(E2850,'Age group'!$A$2:$B$7,2,TRUE)</f>
        <v>#N/A</v>
      </c>
    </row>
    <row r="2851" spans="1:27" ht="12.75" x14ac:dyDescent="0.2">
      <c r="A2851" s="30">
        <v>2848</v>
      </c>
      <c r="B2851" s="31"/>
      <c r="C2851" s="31"/>
      <c r="D2851" s="32"/>
      <c r="E2851" s="104"/>
      <c r="F2851" s="31"/>
      <c r="G2851" s="31"/>
      <c r="H2851" s="33"/>
      <c r="I2851" s="16"/>
      <c r="J2851" s="34"/>
      <c r="K2851" s="34"/>
      <c r="L2851" s="35"/>
      <c r="M2851" s="36"/>
      <c r="N2851" s="37"/>
      <c r="O2851" s="37"/>
      <c r="P2851" s="37"/>
      <c r="Q2851" s="38"/>
      <c r="R2851" s="38"/>
      <c r="S2851" s="37"/>
      <c r="T2851" s="39"/>
      <c r="U2851" s="39"/>
      <c r="V2851" s="40"/>
      <c r="X2851" t="str">
        <f>IF(('1 - Cover page'!$B$9-M2851)&lt;6,"&lt;=5 Days","&gt;5 Days")</f>
        <v>&lt;=5 Days</v>
      </c>
      <c r="Y2851" t="str">
        <f>IF(('1 - Cover page'!$B$9-M2851)=0,"0", IF(('1 - Cover page'!$B$9-M2851)= 1,"1", IF(('1 - Cover page'!$B$9-M2851)= 2,"2", IF(('1 - Cover page'!$B$9-M2851)= 3,"3", IF(('1 - Cover page'!$B$9-M2851)= 4,"4", IF(('1 - Cover page'!$B$9-M2851)= 5,"5", IF(('1 - Cover page'!$B$9-M2851)= 6,"6", IF(('1 - Cover page'!$B$9-M2851)= 7,"7", IF(('1 - Cover page'!$B$9-M2851)= 8,"8", IF(('1 - Cover page'!$B$9-M2851)= 9,"9", IF(('1 - Cover page'!$B$9-M2851)= 10,"10", IF(('1 - Cover page'!$B$9-M2851)= 11,"11", IF(('1 - Cover page'!$B$9-M2851)= 12,"12", IF(('1 - Cover page'!$B$9-M2851)= 13,"13", IF(('1 - Cover page'!$B$9-M2851)= 14,"14", IF(('1 - Cover page'!$B$9-M2851)= 15,"15",  ""))))))))))))))))</f>
        <v>0</v>
      </c>
      <c r="Z2851" t="str">
        <f>IF(('1 - Cover page'!$B$9-I2851)=0,"0", IF(('1 - Cover page'!$B$9-I2851)= 1,"1", IF(('1 - Cover page'!$B$9-I2851)= 2,"2", IF(('1 - Cover page'!$B$9-I2851)= 3,"3", IF(('1 - Cover page'!$B$9-I2851)= 4,"4", IF(('1 - Cover page'!$B$9-I2851)= 5,"5", IF(('1 - Cover page'!$B$9-I2851)= 6,"6", IF(('1 - Cover page'!$B$9-I2851)= 7,"7", IF(('1 - Cover page'!$B$9-I2851)= 8,"8", IF(('1 - Cover page'!$B$9-I2851)= 9,"9", IF(('1 - Cover page'!$B$9-I2851)= 10,"10", IF(('1 - Cover page'!$B$9-I2851)= 11,"11", IF(('1 - Cover page'!$B$9-I2851)= 12,"12", IF(('1 - Cover page'!$B$9-I2851)= 13,"13", IF(('1 - Cover page'!$B$9-I2851)= 14,"14", IF(('1 - Cover page'!$B$9-I2851)= 15,"15",  ""))))))))))))))))</f>
        <v>0</v>
      </c>
      <c r="AA2851" t="e">
        <f>VLOOKUP(E2851,'Age group'!$A$2:$B$7,2,TRUE)</f>
        <v>#N/A</v>
      </c>
    </row>
    <row r="2852" spans="1:27" ht="12.75" x14ac:dyDescent="0.2">
      <c r="A2852" s="30">
        <v>2849</v>
      </c>
      <c r="B2852" s="31"/>
      <c r="C2852" s="31"/>
      <c r="D2852" s="32"/>
      <c r="E2852" s="104"/>
      <c r="F2852" s="31"/>
      <c r="G2852" s="31"/>
      <c r="H2852" s="33"/>
      <c r="I2852" s="16"/>
      <c r="J2852" s="34"/>
      <c r="K2852" s="34"/>
      <c r="L2852" s="35"/>
      <c r="M2852" s="36"/>
      <c r="N2852" s="37"/>
      <c r="O2852" s="37"/>
      <c r="P2852" s="37"/>
      <c r="Q2852" s="38"/>
      <c r="R2852" s="38"/>
      <c r="S2852" s="37"/>
      <c r="T2852" s="39"/>
      <c r="U2852" s="39"/>
      <c r="V2852" s="40"/>
      <c r="X2852" t="str">
        <f>IF(('1 - Cover page'!$B$9-M2852)&lt;6,"&lt;=5 Days","&gt;5 Days")</f>
        <v>&lt;=5 Days</v>
      </c>
      <c r="Y2852" t="str">
        <f>IF(('1 - Cover page'!$B$9-M2852)=0,"0", IF(('1 - Cover page'!$B$9-M2852)= 1,"1", IF(('1 - Cover page'!$B$9-M2852)= 2,"2", IF(('1 - Cover page'!$B$9-M2852)= 3,"3", IF(('1 - Cover page'!$B$9-M2852)= 4,"4", IF(('1 - Cover page'!$B$9-M2852)= 5,"5", IF(('1 - Cover page'!$B$9-M2852)= 6,"6", IF(('1 - Cover page'!$B$9-M2852)= 7,"7", IF(('1 - Cover page'!$B$9-M2852)= 8,"8", IF(('1 - Cover page'!$B$9-M2852)= 9,"9", IF(('1 - Cover page'!$B$9-M2852)= 10,"10", IF(('1 - Cover page'!$B$9-M2852)= 11,"11", IF(('1 - Cover page'!$B$9-M2852)= 12,"12", IF(('1 - Cover page'!$B$9-M2852)= 13,"13", IF(('1 - Cover page'!$B$9-M2852)= 14,"14", IF(('1 - Cover page'!$B$9-M2852)= 15,"15",  ""))))))))))))))))</f>
        <v>0</v>
      </c>
      <c r="Z2852" t="str">
        <f>IF(('1 - Cover page'!$B$9-I2852)=0,"0", IF(('1 - Cover page'!$B$9-I2852)= 1,"1", IF(('1 - Cover page'!$B$9-I2852)= 2,"2", IF(('1 - Cover page'!$B$9-I2852)= 3,"3", IF(('1 - Cover page'!$B$9-I2852)= 4,"4", IF(('1 - Cover page'!$B$9-I2852)= 5,"5", IF(('1 - Cover page'!$B$9-I2852)= 6,"6", IF(('1 - Cover page'!$B$9-I2852)= 7,"7", IF(('1 - Cover page'!$B$9-I2852)= 8,"8", IF(('1 - Cover page'!$B$9-I2852)= 9,"9", IF(('1 - Cover page'!$B$9-I2852)= 10,"10", IF(('1 - Cover page'!$B$9-I2852)= 11,"11", IF(('1 - Cover page'!$B$9-I2852)= 12,"12", IF(('1 - Cover page'!$B$9-I2852)= 13,"13", IF(('1 - Cover page'!$B$9-I2852)= 14,"14", IF(('1 - Cover page'!$B$9-I2852)= 15,"15",  ""))))))))))))))))</f>
        <v>0</v>
      </c>
      <c r="AA2852" t="e">
        <f>VLOOKUP(E2852,'Age group'!$A$2:$B$7,2,TRUE)</f>
        <v>#N/A</v>
      </c>
    </row>
    <row r="2853" spans="1:27" ht="12.75" x14ac:dyDescent="0.2">
      <c r="A2853" s="30">
        <v>2850</v>
      </c>
      <c r="B2853" s="31"/>
      <c r="C2853" s="31"/>
      <c r="D2853" s="32"/>
      <c r="E2853" s="104"/>
      <c r="F2853" s="31"/>
      <c r="G2853" s="31"/>
      <c r="H2853" s="33"/>
      <c r="I2853" s="16"/>
      <c r="J2853" s="34"/>
      <c r="K2853" s="34"/>
      <c r="L2853" s="35"/>
      <c r="M2853" s="36"/>
      <c r="N2853" s="37"/>
      <c r="O2853" s="37"/>
      <c r="P2853" s="37"/>
      <c r="Q2853" s="38"/>
      <c r="R2853" s="38"/>
      <c r="S2853" s="37"/>
      <c r="T2853" s="39"/>
      <c r="U2853" s="39"/>
      <c r="V2853" s="40"/>
      <c r="X2853" t="str">
        <f>IF(('1 - Cover page'!$B$9-M2853)&lt;6,"&lt;=5 Days","&gt;5 Days")</f>
        <v>&lt;=5 Days</v>
      </c>
      <c r="Y2853" t="str">
        <f>IF(('1 - Cover page'!$B$9-M2853)=0,"0", IF(('1 - Cover page'!$B$9-M2853)= 1,"1", IF(('1 - Cover page'!$B$9-M2853)= 2,"2", IF(('1 - Cover page'!$B$9-M2853)= 3,"3", IF(('1 - Cover page'!$B$9-M2853)= 4,"4", IF(('1 - Cover page'!$B$9-M2853)= 5,"5", IF(('1 - Cover page'!$B$9-M2853)= 6,"6", IF(('1 - Cover page'!$B$9-M2853)= 7,"7", IF(('1 - Cover page'!$B$9-M2853)= 8,"8", IF(('1 - Cover page'!$B$9-M2853)= 9,"9", IF(('1 - Cover page'!$B$9-M2853)= 10,"10", IF(('1 - Cover page'!$B$9-M2853)= 11,"11", IF(('1 - Cover page'!$B$9-M2853)= 12,"12", IF(('1 - Cover page'!$B$9-M2853)= 13,"13", IF(('1 - Cover page'!$B$9-M2853)= 14,"14", IF(('1 - Cover page'!$B$9-M2853)= 15,"15",  ""))))))))))))))))</f>
        <v>0</v>
      </c>
      <c r="Z2853" t="str">
        <f>IF(('1 - Cover page'!$B$9-I2853)=0,"0", IF(('1 - Cover page'!$B$9-I2853)= 1,"1", IF(('1 - Cover page'!$B$9-I2853)= 2,"2", IF(('1 - Cover page'!$B$9-I2853)= 3,"3", IF(('1 - Cover page'!$B$9-I2853)= 4,"4", IF(('1 - Cover page'!$B$9-I2853)= 5,"5", IF(('1 - Cover page'!$B$9-I2853)= 6,"6", IF(('1 - Cover page'!$B$9-I2853)= 7,"7", IF(('1 - Cover page'!$B$9-I2853)= 8,"8", IF(('1 - Cover page'!$B$9-I2853)= 9,"9", IF(('1 - Cover page'!$B$9-I2853)= 10,"10", IF(('1 - Cover page'!$B$9-I2853)= 11,"11", IF(('1 - Cover page'!$B$9-I2853)= 12,"12", IF(('1 - Cover page'!$B$9-I2853)= 13,"13", IF(('1 - Cover page'!$B$9-I2853)= 14,"14", IF(('1 - Cover page'!$B$9-I2853)= 15,"15",  ""))))))))))))))))</f>
        <v>0</v>
      </c>
      <c r="AA2853" t="e">
        <f>VLOOKUP(E2853,'Age group'!$A$2:$B$7,2,TRUE)</f>
        <v>#N/A</v>
      </c>
    </row>
    <row r="2854" spans="1:27" ht="12.75" x14ac:dyDescent="0.2">
      <c r="A2854" s="30">
        <v>2851</v>
      </c>
      <c r="B2854" s="31"/>
      <c r="C2854" s="31"/>
      <c r="D2854" s="32"/>
      <c r="E2854" s="104"/>
      <c r="F2854" s="31"/>
      <c r="G2854" s="31"/>
      <c r="H2854" s="33"/>
      <c r="I2854" s="16"/>
      <c r="J2854" s="34"/>
      <c r="K2854" s="34"/>
      <c r="L2854" s="35"/>
      <c r="M2854" s="36"/>
      <c r="N2854" s="37"/>
      <c r="O2854" s="37"/>
      <c r="P2854" s="37"/>
      <c r="Q2854" s="38"/>
      <c r="R2854" s="38"/>
      <c r="S2854" s="37"/>
      <c r="T2854" s="39"/>
      <c r="U2854" s="39"/>
      <c r="V2854" s="40"/>
      <c r="X2854" t="str">
        <f>IF(('1 - Cover page'!$B$9-M2854)&lt;6,"&lt;=5 Days","&gt;5 Days")</f>
        <v>&lt;=5 Days</v>
      </c>
      <c r="Y2854" t="str">
        <f>IF(('1 - Cover page'!$B$9-M2854)=0,"0", IF(('1 - Cover page'!$B$9-M2854)= 1,"1", IF(('1 - Cover page'!$B$9-M2854)= 2,"2", IF(('1 - Cover page'!$B$9-M2854)= 3,"3", IF(('1 - Cover page'!$B$9-M2854)= 4,"4", IF(('1 - Cover page'!$B$9-M2854)= 5,"5", IF(('1 - Cover page'!$B$9-M2854)= 6,"6", IF(('1 - Cover page'!$B$9-M2854)= 7,"7", IF(('1 - Cover page'!$B$9-M2854)= 8,"8", IF(('1 - Cover page'!$B$9-M2854)= 9,"9", IF(('1 - Cover page'!$B$9-M2854)= 10,"10", IF(('1 - Cover page'!$B$9-M2854)= 11,"11", IF(('1 - Cover page'!$B$9-M2854)= 12,"12", IF(('1 - Cover page'!$B$9-M2854)= 13,"13", IF(('1 - Cover page'!$B$9-M2854)= 14,"14", IF(('1 - Cover page'!$B$9-M2854)= 15,"15",  ""))))))))))))))))</f>
        <v>0</v>
      </c>
      <c r="Z2854" t="str">
        <f>IF(('1 - Cover page'!$B$9-I2854)=0,"0", IF(('1 - Cover page'!$B$9-I2854)= 1,"1", IF(('1 - Cover page'!$B$9-I2854)= 2,"2", IF(('1 - Cover page'!$B$9-I2854)= 3,"3", IF(('1 - Cover page'!$B$9-I2854)= 4,"4", IF(('1 - Cover page'!$B$9-I2854)= 5,"5", IF(('1 - Cover page'!$B$9-I2854)= 6,"6", IF(('1 - Cover page'!$B$9-I2854)= 7,"7", IF(('1 - Cover page'!$B$9-I2854)= 8,"8", IF(('1 - Cover page'!$B$9-I2854)= 9,"9", IF(('1 - Cover page'!$B$9-I2854)= 10,"10", IF(('1 - Cover page'!$B$9-I2854)= 11,"11", IF(('1 - Cover page'!$B$9-I2854)= 12,"12", IF(('1 - Cover page'!$B$9-I2854)= 13,"13", IF(('1 - Cover page'!$B$9-I2854)= 14,"14", IF(('1 - Cover page'!$B$9-I2854)= 15,"15",  ""))))))))))))))))</f>
        <v>0</v>
      </c>
      <c r="AA2854" t="e">
        <f>VLOOKUP(E2854,'Age group'!$A$2:$B$7,2,TRUE)</f>
        <v>#N/A</v>
      </c>
    </row>
    <row r="2855" spans="1:27" ht="12.75" x14ac:dyDescent="0.2">
      <c r="A2855" s="30">
        <v>2852</v>
      </c>
      <c r="B2855" s="31"/>
      <c r="C2855" s="31"/>
      <c r="D2855" s="32"/>
      <c r="E2855" s="104"/>
      <c r="F2855" s="31"/>
      <c r="G2855" s="31"/>
      <c r="H2855" s="33"/>
      <c r="I2855" s="16"/>
      <c r="J2855" s="34"/>
      <c r="K2855" s="34"/>
      <c r="L2855" s="35"/>
      <c r="M2855" s="36"/>
      <c r="N2855" s="37"/>
      <c r="O2855" s="37"/>
      <c r="P2855" s="37"/>
      <c r="Q2855" s="38"/>
      <c r="R2855" s="38"/>
      <c r="S2855" s="37"/>
      <c r="T2855" s="39"/>
      <c r="U2855" s="39"/>
      <c r="V2855" s="40"/>
      <c r="X2855" t="str">
        <f>IF(('1 - Cover page'!$B$9-M2855)&lt;6,"&lt;=5 Days","&gt;5 Days")</f>
        <v>&lt;=5 Days</v>
      </c>
      <c r="Y2855" t="str">
        <f>IF(('1 - Cover page'!$B$9-M2855)=0,"0", IF(('1 - Cover page'!$B$9-M2855)= 1,"1", IF(('1 - Cover page'!$B$9-M2855)= 2,"2", IF(('1 - Cover page'!$B$9-M2855)= 3,"3", IF(('1 - Cover page'!$B$9-M2855)= 4,"4", IF(('1 - Cover page'!$B$9-M2855)= 5,"5", IF(('1 - Cover page'!$B$9-M2855)= 6,"6", IF(('1 - Cover page'!$B$9-M2855)= 7,"7", IF(('1 - Cover page'!$B$9-M2855)= 8,"8", IF(('1 - Cover page'!$B$9-M2855)= 9,"9", IF(('1 - Cover page'!$B$9-M2855)= 10,"10", IF(('1 - Cover page'!$B$9-M2855)= 11,"11", IF(('1 - Cover page'!$B$9-M2855)= 12,"12", IF(('1 - Cover page'!$B$9-M2855)= 13,"13", IF(('1 - Cover page'!$B$9-M2855)= 14,"14", IF(('1 - Cover page'!$B$9-M2855)= 15,"15",  ""))))))))))))))))</f>
        <v>0</v>
      </c>
      <c r="Z2855" t="str">
        <f>IF(('1 - Cover page'!$B$9-I2855)=0,"0", IF(('1 - Cover page'!$B$9-I2855)= 1,"1", IF(('1 - Cover page'!$B$9-I2855)= 2,"2", IF(('1 - Cover page'!$B$9-I2855)= 3,"3", IF(('1 - Cover page'!$B$9-I2855)= 4,"4", IF(('1 - Cover page'!$B$9-I2855)= 5,"5", IF(('1 - Cover page'!$B$9-I2855)= 6,"6", IF(('1 - Cover page'!$B$9-I2855)= 7,"7", IF(('1 - Cover page'!$B$9-I2855)= 8,"8", IF(('1 - Cover page'!$B$9-I2855)= 9,"9", IF(('1 - Cover page'!$B$9-I2855)= 10,"10", IF(('1 - Cover page'!$B$9-I2855)= 11,"11", IF(('1 - Cover page'!$B$9-I2855)= 12,"12", IF(('1 - Cover page'!$B$9-I2855)= 13,"13", IF(('1 - Cover page'!$B$9-I2855)= 14,"14", IF(('1 - Cover page'!$B$9-I2855)= 15,"15",  ""))))))))))))))))</f>
        <v>0</v>
      </c>
      <c r="AA2855" t="e">
        <f>VLOOKUP(E2855,'Age group'!$A$2:$B$7,2,TRUE)</f>
        <v>#N/A</v>
      </c>
    </row>
    <row r="2856" spans="1:27" ht="12.75" x14ac:dyDescent="0.2">
      <c r="A2856" s="30">
        <v>2853</v>
      </c>
      <c r="B2856" s="31"/>
      <c r="C2856" s="31"/>
      <c r="D2856" s="32"/>
      <c r="E2856" s="104"/>
      <c r="F2856" s="31"/>
      <c r="G2856" s="31"/>
      <c r="H2856" s="33"/>
      <c r="I2856" s="16"/>
      <c r="J2856" s="34"/>
      <c r="K2856" s="34"/>
      <c r="L2856" s="35"/>
      <c r="M2856" s="36"/>
      <c r="N2856" s="37"/>
      <c r="O2856" s="37"/>
      <c r="P2856" s="37"/>
      <c r="Q2856" s="38"/>
      <c r="R2856" s="38"/>
      <c r="S2856" s="37"/>
      <c r="T2856" s="39"/>
      <c r="U2856" s="39"/>
      <c r="V2856" s="40"/>
      <c r="X2856" t="str">
        <f>IF(('1 - Cover page'!$B$9-M2856)&lt;6,"&lt;=5 Days","&gt;5 Days")</f>
        <v>&lt;=5 Days</v>
      </c>
      <c r="Y2856" t="str">
        <f>IF(('1 - Cover page'!$B$9-M2856)=0,"0", IF(('1 - Cover page'!$B$9-M2856)= 1,"1", IF(('1 - Cover page'!$B$9-M2856)= 2,"2", IF(('1 - Cover page'!$B$9-M2856)= 3,"3", IF(('1 - Cover page'!$B$9-M2856)= 4,"4", IF(('1 - Cover page'!$B$9-M2856)= 5,"5", IF(('1 - Cover page'!$B$9-M2856)= 6,"6", IF(('1 - Cover page'!$B$9-M2856)= 7,"7", IF(('1 - Cover page'!$B$9-M2856)= 8,"8", IF(('1 - Cover page'!$B$9-M2856)= 9,"9", IF(('1 - Cover page'!$B$9-M2856)= 10,"10", IF(('1 - Cover page'!$B$9-M2856)= 11,"11", IF(('1 - Cover page'!$B$9-M2856)= 12,"12", IF(('1 - Cover page'!$B$9-M2856)= 13,"13", IF(('1 - Cover page'!$B$9-M2856)= 14,"14", IF(('1 - Cover page'!$B$9-M2856)= 15,"15",  ""))))))))))))))))</f>
        <v>0</v>
      </c>
      <c r="Z2856" t="str">
        <f>IF(('1 - Cover page'!$B$9-I2856)=0,"0", IF(('1 - Cover page'!$B$9-I2856)= 1,"1", IF(('1 - Cover page'!$B$9-I2856)= 2,"2", IF(('1 - Cover page'!$B$9-I2856)= 3,"3", IF(('1 - Cover page'!$B$9-I2856)= 4,"4", IF(('1 - Cover page'!$B$9-I2856)= 5,"5", IF(('1 - Cover page'!$B$9-I2856)= 6,"6", IF(('1 - Cover page'!$B$9-I2856)= 7,"7", IF(('1 - Cover page'!$B$9-I2856)= 8,"8", IF(('1 - Cover page'!$B$9-I2856)= 9,"9", IF(('1 - Cover page'!$B$9-I2856)= 10,"10", IF(('1 - Cover page'!$B$9-I2856)= 11,"11", IF(('1 - Cover page'!$B$9-I2856)= 12,"12", IF(('1 - Cover page'!$B$9-I2856)= 13,"13", IF(('1 - Cover page'!$B$9-I2856)= 14,"14", IF(('1 - Cover page'!$B$9-I2856)= 15,"15",  ""))))))))))))))))</f>
        <v>0</v>
      </c>
      <c r="AA2856" t="e">
        <f>VLOOKUP(E2856,'Age group'!$A$2:$B$7,2,TRUE)</f>
        <v>#N/A</v>
      </c>
    </row>
    <row r="2857" spans="1:27" ht="12.75" x14ac:dyDescent="0.2">
      <c r="A2857" s="30">
        <v>2854</v>
      </c>
      <c r="B2857" s="31"/>
      <c r="C2857" s="31"/>
      <c r="D2857" s="32"/>
      <c r="E2857" s="104"/>
      <c r="F2857" s="31"/>
      <c r="G2857" s="31"/>
      <c r="H2857" s="33"/>
      <c r="I2857" s="16"/>
      <c r="J2857" s="34"/>
      <c r="K2857" s="34"/>
      <c r="L2857" s="35"/>
      <c r="M2857" s="36"/>
      <c r="N2857" s="37"/>
      <c r="O2857" s="37"/>
      <c r="P2857" s="37"/>
      <c r="Q2857" s="38"/>
      <c r="R2857" s="38"/>
      <c r="S2857" s="37"/>
      <c r="T2857" s="39"/>
      <c r="U2857" s="39"/>
      <c r="V2857" s="40"/>
      <c r="X2857" t="str">
        <f>IF(('1 - Cover page'!$B$9-M2857)&lt;6,"&lt;=5 Days","&gt;5 Days")</f>
        <v>&lt;=5 Days</v>
      </c>
      <c r="Y2857" t="str">
        <f>IF(('1 - Cover page'!$B$9-M2857)=0,"0", IF(('1 - Cover page'!$B$9-M2857)= 1,"1", IF(('1 - Cover page'!$B$9-M2857)= 2,"2", IF(('1 - Cover page'!$B$9-M2857)= 3,"3", IF(('1 - Cover page'!$B$9-M2857)= 4,"4", IF(('1 - Cover page'!$B$9-M2857)= 5,"5", IF(('1 - Cover page'!$B$9-M2857)= 6,"6", IF(('1 - Cover page'!$B$9-M2857)= 7,"7", IF(('1 - Cover page'!$B$9-M2857)= 8,"8", IF(('1 - Cover page'!$B$9-M2857)= 9,"9", IF(('1 - Cover page'!$B$9-M2857)= 10,"10", IF(('1 - Cover page'!$B$9-M2857)= 11,"11", IF(('1 - Cover page'!$B$9-M2857)= 12,"12", IF(('1 - Cover page'!$B$9-M2857)= 13,"13", IF(('1 - Cover page'!$B$9-M2857)= 14,"14", IF(('1 - Cover page'!$B$9-M2857)= 15,"15",  ""))))))))))))))))</f>
        <v>0</v>
      </c>
      <c r="Z2857" t="str">
        <f>IF(('1 - Cover page'!$B$9-I2857)=0,"0", IF(('1 - Cover page'!$B$9-I2857)= 1,"1", IF(('1 - Cover page'!$B$9-I2857)= 2,"2", IF(('1 - Cover page'!$B$9-I2857)= 3,"3", IF(('1 - Cover page'!$B$9-I2857)= 4,"4", IF(('1 - Cover page'!$B$9-I2857)= 5,"5", IF(('1 - Cover page'!$B$9-I2857)= 6,"6", IF(('1 - Cover page'!$B$9-I2857)= 7,"7", IF(('1 - Cover page'!$B$9-I2857)= 8,"8", IF(('1 - Cover page'!$B$9-I2857)= 9,"9", IF(('1 - Cover page'!$B$9-I2857)= 10,"10", IF(('1 - Cover page'!$B$9-I2857)= 11,"11", IF(('1 - Cover page'!$B$9-I2857)= 12,"12", IF(('1 - Cover page'!$B$9-I2857)= 13,"13", IF(('1 - Cover page'!$B$9-I2857)= 14,"14", IF(('1 - Cover page'!$B$9-I2857)= 15,"15",  ""))))))))))))))))</f>
        <v>0</v>
      </c>
      <c r="AA2857" t="e">
        <f>VLOOKUP(E2857,'Age group'!$A$2:$B$7,2,TRUE)</f>
        <v>#N/A</v>
      </c>
    </row>
    <row r="2858" spans="1:27" ht="12.75" x14ac:dyDescent="0.2">
      <c r="A2858" s="30">
        <v>2855</v>
      </c>
      <c r="B2858" s="31"/>
      <c r="C2858" s="31"/>
      <c r="D2858" s="32"/>
      <c r="E2858" s="104"/>
      <c r="F2858" s="31"/>
      <c r="G2858" s="31"/>
      <c r="H2858" s="33"/>
      <c r="I2858" s="16"/>
      <c r="J2858" s="34"/>
      <c r="K2858" s="34"/>
      <c r="L2858" s="35"/>
      <c r="M2858" s="36"/>
      <c r="N2858" s="37"/>
      <c r="O2858" s="37"/>
      <c r="P2858" s="37"/>
      <c r="Q2858" s="38"/>
      <c r="R2858" s="38"/>
      <c r="S2858" s="37"/>
      <c r="T2858" s="39"/>
      <c r="U2858" s="39"/>
      <c r="V2858" s="40"/>
      <c r="X2858" t="str">
        <f>IF(('1 - Cover page'!$B$9-M2858)&lt;6,"&lt;=5 Days","&gt;5 Days")</f>
        <v>&lt;=5 Days</v>
      </c>
      <c r="Y2858" t="str">
        <f>IF(('1 - Cover page'!$B$9-M2858)=0,"0", IF(('1 - Cover page'!$B$9-M2858)= 1,"1", IF(('1 - Cover page'!$B$9-M2858)= 2,"2", IF(('1 - Cover page'!$B$9-M2858)= 3,"3", IF(('1 - Cover page'!$B$9-M2858)= 4,"4", IF(('1 - Cover page'!$B$9-M2858)= 5,"5", IF(('1 - Cover page'!$B$9-M2858)= 6,"6", IF(('1 - Cover page'!$B$9-M2858)= 7,"7", IF(('1 - Cover page'!$B$9-M2858)= 8,"8", IF(('1 - Cover page'!$B$9-M2858)= 9,"9", IF(('1 - Cover page'!$B$9-M2858)= 10,"10", IF(('1 - Cover page'!$B$9-M2858)= 11,"11", IF(('1 - Cover page'!$B$9-M2858)= 12,"12", IF(('1 - Cover page'!$B$9-M2858)= 13,"13", IF(('1 - Cover page'!$B$9-M2858)= 14,"14", IF(('1 - Cover page'!$B$9-M2858)= 15,"15",  ""))))))))))))))))</f>
        <v>0</v>
      </c>
      <c r="Z2858" t="str">
        <f>IF(('1 - Cover page'!$B$9-I2858)=0,"0", IF(('1 - Cover page'!$B$9-I2858)= 1,"1", IF(('1 - Cover page'!$B$9-I2858)= 2,"2", IF(('1 - Cover page'!$B$9-I2858)= 3,"3", IF(('1 - Cover page'!$B$9-I2858)= 4,"4", IF(('1 - Cover page'!$B$9-I2858)= 5,"5", IF(('1 - Cover page'!$B$9-I2858)= 6,"6", IF(('1 - Cover page'!$B$9-I2858)= 7,"7", IF(('1 - Cover page'!$B$9-I2858)= 8,"8", IF(('1 - Cover page'!$B$9-I2858)= 9,"9", IF(('1 - Cover page'!$B$9-I2858)= 10,"10", IF(('1 - Cover page'!$B$9-I2858)= 11,"11", IF(('1 - Cover page'!$B$9-I2858)= 12,"12", IF(('1 - Cover page'!$B$9-I2858)= 13,"13", IF(('1 - Cover page'!$B$9-I2858)= 14,"14", IF(('1 - Cover page'!$B$9-I2858)= 15,"15",  ""))))))))))))))))</f>
        <v>0</v>
      </c>
      <c r="AA2858" t="e">
        <f>VLOOKUP(E2858,'Age group'!$A$2:$B$7,2,TRUE)</f>
        <v>#N/A</v>
      </c>
    </row>
    <row r="2859" spans="1:27" ht="12.75" x14ac:dyDescent="0.2">
      <c r="A2859" s="30">
        <v>2856</v>
      </c>
      <c r="B2859" s="31"/>
      <c r="C2859" s="31"/>
      <c r="D2859" s="32"/>
      <c r="E2859" s="104"/>
      <c r="F2859" s="31"/>
      <c r="G2859" s="31"/>
      <c r="H2859" s="33"/>
      <c r="I2859" s="16"/>
      <c r="J2859" s="34"/>
      <c r="K2859" s="34"/>
      <c r="L2859" s="35"/>
      <c r="M2859" s="36"/>
      <c r="N2859" s="37"/>
      <c r="O2859" s="37"/>
      <c r="P2859" s="37"/>
      <c r="Q2859" s="38"/>
      <c r="R2859" s="38"/>
      <c r="S2859" s="37"/>
      <c r="T2859" s="39"/>
      <c r="U2859" s="39"/>
      <c r="V2859" s="40"/>
      <c r="X2859" t="str">
        <f>IF(('1 - Cover page'!$B$9-M2859)&lt;6,"&lt;=5 Days","&gt;5 Days")</f>
        <v>&lt;=5 Days</v>
      </c>
      <c r="Y2859" t="str">
        <f>IF(('1 - Cover page'!$B$9-M2859)=0,"0", IF(('1 - Cover page'!$B$9-M2859)= 1,"1", IF(('1 - Cover page'!$B$9-M2859)= 2,"2", IF(('1 - Cover page'!$B$9-M2859)= 3,"3", IF(('1 - Cover page'!$B$9-M2859)= 4,"4", IF(('1 - Cover page'!$B$9-M2859)= 5,"5", IF(('1 - Cover page'!$B$9-M2859)= 6,"6", IF(('1 - Cover page'!$B$9-M2859)= 7,"7", IF(('1 - Cover page'!$B$9-M2859)= 8,"8", IF(('1 - Cover page'!$B$9-M2859)= 9,"9", IF(('1 - Cover page'!$B$9-M2859)= 10,"10", IF(('1 - Cover page'!$B$9-M2859)= 11,"11", IF(('1 - Cover page'!$B$9-M2859)= 12,"12", IF(('1 - Cover page'!$B$9-M2859)= 13,"13", IF(('1 - Cover page'!$B$9-M2859)= 14,"14", IF(('1 - Cover page'!$B$9-M2859)= 15,"15",  ""))))))))))))))))</f>
        <v>0</v>
      </c>
      <c r="Z2859" t="str">
        <f>IF(('1 - Cover page'!$B$9-I2859)=0,"0", IF(('1 - Cover page'!$B$9-I2859)= 1,"1", IF(('1 - Cover page'!$B$9-I2859)= 2,"2", IF(('1 - Cover page'!$B$9-I2859)= 3,"3", IF(('1 - Cover page'!$B$9-I2859)= 4,"4", IF(('1 - Cover page'!$B$9-I2859)= 5,"5", IF(('1 - Cover page'!$B$9-I2859)= 6,"6", IF(('1 - Cover page'!$B$9-I2859)= 7,"7", IF(('1 - Cover page'!$B$9-I2859)= 8,"8", IF(('1 - Cover page'!$B$9-I2859)= 9,"9", IF(('1 - Cover page'!$B$9-I2859)= 10,"10", IF(('1 - Cover page'!$B$9-I2859)= 11,"11", IF(('1 - Cover page'!$B$9-I2859)= 12,"12", IF(('1 - Cover page'!$B$9-I2859)= 13,"13", IF(('1 - Cover page'!$B$9-I2859)= 14,"14", IF(('1 - Cover page'!$B$9-I2859)= 15,"15",  ""))))))))))))))))</f>
        <v>0</v>
      </c>
      <c r="AA2859" t="e">
        <f>VLOOKUP(E2859,'Age group'!$A$2:$B$7,2,TRUE)</f>
        <v>#N/A</v>
      </c>
    </row>
    <row r="2860" spans="1:27" ht="12.75" x14ac:dyDescent="0.2">
      <c r="A2860" s="30">
        <v>2857</v>
      </c>
      <c r="B2860" s="31"/>
      <c r="C2860" s="31"/>
      <c r="D2860" s="32"/>
      <c r="E2860" s="104"/>
      <c r="F2860" s="31"/>
      <c r="G2860" s="31"/>
      <c r="H2860" s="33"/>
      <c r="I2860" s="16"/>
      <c r="J2860" s="34"/>
      <c r="K2860" s="34"/>
      <c r="L2860" s="35"/>
      <c r="M2860" s="36"/>
      <c r="N2860" s="37"/>
      <c r="O2860" s="37"/>
      <c r="P2860" s="37"/>
      <c r="Q2860" s="38"/>
      <c r="R2860" s="38"/>
      <c r="S2860" s="37"/>
      <c r="T2860" s="39"/>
      <c r="U2860" s="39"/>
      <c r="V2860" s="40"/>
      <c r="X2860" t="str">
        <f>IF(('1 - Cover page'!$B$9-M2860)&lt;6,"&lt;=5 Days","&gt;5 Days")</f>
        <v>&lt;=5 Days</v>
      </c>
      <c r="Y2860" t="str">
        <f>IF(('1 - Cover page'!$B$9-M2860)=0,"0", IF(('1 - Cover page'!$B$9-M2860)= 1,"1", IF(('1 - Cover page'!$B$9-M2860)= 2,"2", IF(('1 - Cover page'!$B$9-M2860)= 3,"3", IF(('1 - Cover page'!$B$9-M2860)= 4,"4", IF(('1 - Cover page'!$B$9-M2860)= 5,"5", IF(('1 - Cover page'!$B$9-M2860)= 6,"6", IF(('1 - Cover page'!$B$9-M2860)= 7,"7", IF(('1 - Cover page'!$B$9-M2860)= 8,"8", IF(('1 - Cover page'!$B$9-M2860)= 9,"9", IF(('1 - Cover page'!$B$9-M2860)= 10,"10", IF(('1 - Cover page'!$B$9-M2860)= 11,"11", IF(('1 - Cover page'!$B$9-M2860)= 12,"12", IF(('1 - Cover page'!$B$9-M2860)= 13,"13", IF(('1 - Cover page'!$B$9-M2860)= 14,"14", IF(('1 - Cover page'!$B$9-M2860)= 15,"15",  ""))))))))))))))))</f>
        <v>0</v>
      </c>
      <c r="Z2860" t="str">
        <f>IF(('1 - Cover page'!$B$9-I2860)=0,"0", IF(('1 - Cover page'!$B$9-I2860)= 1,"1", IF(('1 - Cover page'!$B$9-I2860)= 2,"2", IF(('1 - Cover page'!$B$9-I2860)= 3,"3", IF(('1 - Cover page'!$B$9-I2860)= 4,"4", IF(('1 - Cover page'!$B$9-I2860)= 5,"5", IF(('1 - Cover page'!$B$9-I2860)= 6,"6", IF(('1 - Cover page'!$B$9-I2860)= 7,"7", IF(('1 - Cover page'!$B$9-I2860)= 8,"8", IF(('1 - Cover page'!$B$9-I2860)= 9,"9", IF(('1 - Cover page'!$B$9-I2860)= 10,"10", IF(('1 - Cover page'!$B$9-I2860)= 11,"11", IF(('1 - Cover page'!$B$9-I2860)= 12,"12", IF(('1 - Cover page'!$B$9-I2860)= 13,"13", IF(('1 - Cover page'!$B$9-I2860)= 14,"14", IF(('1 - Cover page'!$B$9-I2860)= 15,"15",  ""))))))))))))))))</f>
        <v>0</v>
      </c>
      <c r="AA2860" t="e">
        <f>VLOOKUP(E2860,'Age group'!$A$2:$B$7,2,TRUE)</f>
        <v>#N/A</v>
      </c>
    </row>
    <row r="2861" spans="1:27" ht="12.75" x14ac:dyDescent="0.2">
      <c r="A2861" s="30">
        <v>2858</v>
      </c>
      <c r="B2861" s="31"/>
      <c r="C2861" s="31"/>
      <c r="D2861" s="32"/>
      <c r="E2861" s="104"/>
      <c r="F2861" s="31"/>
      <c r="G2861" s="31"/>
      <c r="H2861" s="33"/>
      <c r="I2861" s="16"/>
      <c r="J2861" s="34"/>
      <c r="K2861" s="34"/>
      <c r="L2861" s="35"/>
      <c r="M2861" s="36"/>
      <c r="N2861" s="37"/>
      <c r="O2861" s="37"/>
      <c r="P2861" s="37"/>
      <c r="Q2861" s="38"/>
      <c r="R2861" s="38"/>
      <c r="S2861" s="37"/>
      <c r="T2861" s="39"/>
      <c r="U2861" s="39"/>
      <c r="V2861" s="40"/>
      <c r="X2861" t="str">
        <f>IF(('1 - Cover page'!$B$9-M2861)&lt;6,"&lt;=5 Days","&gt;5 Days")</f>
        <v>&lt;=5 Days</v>
      </c>
      <c r="Y2861" t="str">
        <f>IF(('1 - Cover page'!$B$9-M2861)=0,"0", IF(('1 - Cover page'!$B$9-M2861)= 1,"1", IF(('1 - Cover page'!$B$9-M2861)= 2,"2", IF(('1 - Cover page'!$B$9-M2861)= 3,"3", IF(('1 - Cover page'!$B$9-M2861)= 4,"4", IF(('1 - Cover page'!$B$9-M2861)= 5,"5", IF(('1 - Cover page'!$B$9-M2861)= 6,"6", IF(('1 - Cover page'!$B$9-M2861)= 7,"7", IF(('1 - Cover page'!$B$9-M2861)= 8,"8", IF(('1 - Cover page'!$B$9-M2861)= 9,"9", IF(('1 - Cover page'!$B$9-M2861)= 10,"10", IF(('1 - Cover page'!$B$9-M2861)= 11,"11", IF(('1 - Cover page'!$B$9-M2861)= 12,"12", IF(('1 - Cover page'!$B$9-M2861)= 13,"13", IF(('1 - Cover page'!$B$9-M2861)= 14,"14", IF(('1 - Cover page'!$B$9-M2861)= 15,"15",  ""))))))))))))))))</f>
        <v>0</v>
      </c>
      <c r="Z2861" t="str">
        <f>IF(('1 - Cover page'!$B$9-I2861)=0,"0", IF(('1 - Cover page'!$B$9-I2861)= 1,"1", IF(('1 - Cover page'!$B$9-I2861)= 2,"2", IF(('1 - Cover page'!$B$9-I2861)= 3,"3", IF(('1 - Cover page'!$B$9-I2861)= 4,"4", IF(('1 - Cover page'!$B$9-I2861)= 5,"5", IF(('1 - Cover page'!$B$9-I2861)= 6,"6", IF(('1 - Cover page'!$B$9-I2861)= 7,"7", IF(('1 - Cover page'!$B$9-I2861)= 8,"8", IF(('1 - Cover page'!$B$9-I2861)= 9,"9", IF(('1 - Cover page'!$B$9-I2861)= 10,"10", IF(('1 - Cover page'!$B$9-I2861)= 11,"11", IF(('1 - Cover page'!$B$9-I2861)= 12,"12", IF(('1 - Cover page'!$B$9-I2861)= 13,"13", IF(('1 - Cover page'!$B$9-I2861)= 14,"14", IF(('1 - Cover page'!$B$9-I2861)= 15,"15",  ""))))))))))))))))</f>
        <v>0</v>
      </c>
      <c r="AA2861" t="e">
        <f>VLOOKUP(E2861,'Age group'!$A$2:$B$7,2,TRUE)</f>
        <v>#N/A</v>
      </c>
    </row>
    <row r="2862" spans="1:27" ht="12.75" x14ac:dyDescent="0.2">
      <c r="A2862" s="30">
        <v>2859</v>
      </c>
      <c r="B2862" s="31"/>
      <c r="C2862" s="31"/>
      <c r="D2862" s="32"/>
      <c r="E2862" s="104"/>
      <c r="F2862" s="31"/>
      <c r="G2862" s="31"/>
      <c r="H2862" s="33"/>
      <c r="I2862" s="16"/>
      <c r="J2862" s="34"/>
      <c r="K2862" s="34"/>
      <c r="L2862" s="35"/>
      <c r="M2862" s="36"/>
      <c r="N2862" s="37"/>
      <c r="O2862" s="37"/>
      <c r="P2862" s="37"/>
      <c r="Q2862" s="38"/>
      <c r="R2862" s="38"/>
      <c r="S2862" s="37"/>
      <c r="T2862" s="39"/>
      <c r="U2862" s="39"/>
      <c r="V2862" s="40"/>
      <c r="X2862" t="str">
        <f>IF(('1 - Cover page'!$B$9-M2862)&lt;6,"&lt;=5 Days","&gt;5 Days")</f>
        <v>&lt;=5 Days</v>
      </c>
      <c r="Y2862" t="str">
        <f>IF(('1 - Cover page'!$B$9-M2862)=0,"0", IF(('1 - Cover page'!$B$9-M2862)= 1,"1", IF(('1 - Cover page'!$B$9-M2862)= 2,"2", IF(('1 - Cover page'!$B$9-M2862)= 3,"3", IF(('1 - Cover page'!$B$9-M2862)= 4,"4", IF(('1 - Cover page'!$B$9-M2862)= 5,"5", IF(('1 - Cover page'!$B$9-M2862)= 6,"6", IF(('1 - Cover page'!$B$9-M2862)= 7,"7", IF(('1 - Cover page'!$B$9-M2862)= 8,"8", IF(('1 - Cover page'!$B$9-M2862)= 9,"9", IF(('1 - Cover page'!$B$9-M2862)= 10,"10", IF(('1 - Cover page'!$B$9-M2862)= 11,"11", IF(('1 - Cover page'!$B$9-M2862)= 12,"12", IF(('1 - Cover page'!$B$9-M2862)= 13,"13", IF(('1 - Cover page'!$B$9-M2862)= 14,"14", IF(('1 - Cover page'!$B$9-M2862)= 15,"15",  ""))))))))))))))))</f>
        <v>0</v>
      </c>
      <c r="Z2862" t="str">
        <f>IF(('1 - Cover page'!$B$9-I2862)=0,"0", IF(('1 - Cover page'!$B$9-I2862)= 1,"1", IF(('1 - Cover page'!$B$9-I2862)= 2,"2", IF(('1 - Cover page'!$B$9-I2862)= 3,"3", IF(('1 - Cover page'!$B$9-I2862)= 4,"4", IF(('1 - Cover page'!$B$9-I2862)= 5,"5", IF(('1 - Cover page'!$B$9-I2862)= 6,"6", IF(('1 - Cover page'!$B$9-I2862)= 7,"7", IF(('1 - Cover page'!$B$9-I2862)= 8,"8", IF(('1 - Cover page'!$B$9-I2862)= 9,"9", IF(('1 - Cover page'!$B$9-I2862)= 10,"10", IF(('1 - Cover page'!$B$9-I2862)= 11,"11", IF(('1 - Cover page'!$B$9-I2862)= 12,"12", IF(('1 - Cover page'!$B$9-I2862)= 13,"13", IF(('1 - Cover page'!$B$9-I2862)= 14,"14", IF(('1 - Cover page'!$B$9-I2862)= 15,"15",  ""))))))))))))))))</f>
        <v>0</v>
      </c>
      <c r="AA2862" t="e">
        <f>VLOOKUP(E2862,'Age group'!$A$2:$B$7,2,TRUE)</f>
        <v>#N/A</v>
      </c>
    </row>
    <row r="2863" spans="1:27" ht="12.75" x14ac:dyDescent="0.2">
      <c r="A2863" s="30">
        <v>2860</v>
      </c>
      <c r="B2863" s="31"/>
      <c r="C2863" s="31"/>
      <c r="D2863" s="32"/>
      <c r="E2863" s="104"/>
      <c r="F2863" s="31"/>
      <c r="G2863" s="31"/>
      <c r="H2863" s="33"/>
      <c r="I2863" s="16"/>
      <c r="J2863" s="34"/>
      <c r="K2863" s="34"/>
      <c r="L2863" s="35"/>
      <c r="M2863" s="36"/>
      <c r="N2863" s="37"/>
      <c r="O2863" s="37"/>
      <c r="P2863" s="37"/>
      <c r="Q2863" s="38"/>
      <c r="R2863" s="38"/>
      <c r="S2863" s="37"/>
      <c r="T2863" s="39"/>
      <c r="U2863" s="39"/>
      <c r="V2863" s="40"/>
      <c r="X2863" t="str">
        <f>IF(('1 - Cover page'!$B$9-M2863)&lt;6,"&lt;=5 Days","&gt;5 Days")</f>
        <v>&lt;=5 Days</v>
      </c>
      <c r="Y2863" t="str">
        <f>IF(('1 - Cover page'!$B$9-M2863)=0,"0", IF(('1 - Cover page'!$B$9-M2863)= 1,"1", IF(('1 - Cover page'!$B$9-M2863)= 2,"2", IF(('1 - Cover page'!$B$9-M2863)= 3,"3", IF(('1 - Cover page'!$B$9-M2863)= 4,"4", IF(('1 - Cover page'!$B$9-M2863)= 5,"5", IF(('1 - Cover page'!$B$9-M2863)= 6,"6", IF(('1 - Cover page'!$B$9-M2863)= 7,"7", IF(('1 - Cover page'!$B$9-M2863)= 8,"8", IF(('1 - Cover page'!$B$9-M2863)= 9,"9", IF(('1 - Cover page'!$B$9-M2863)= 10,"10", IF(('1 - Cover page'!$B$9-M2863)= 11,"11", IF(('1 - Cover page'!$B$9-M2863)= 12,"12", IF(('1 - Cover page'!$B$9-M2863)= 13,"13", IF(('1 - Cover page'!$B$9-M2863)= 14,"14", IF(('1 - Cover page'!$B$9-M2863)= 15,"15",  ""))))))))))))))))</f>
        <v>0</v>
      </c>
      <c r="Z2863" t="str">
        <f>IF(('1 - Cover page'!$B$9-I2863)=0,"0", IF(('1 - Cover page'!$B$9-I2863)= 1,"1", IF(('1 - Cover page'!$B$9-I2863)= 2,"2", IF(('1 - Cover page'!$B$9-I2863)= 3,"3", IF(('1 - Cover page'!$B$9-I2863)= 4,"4", IF(('1 - Cover page'!$B$9-I2863)= 5,"5", IF(('1 - Cover page'!$B$9-I2863)= 6,"6", IF(('1 - Cover page'!$B$9-I2863)= 7,"7", IF(('1 - Cover page'!$B$9-I2863)= 8,"8", IF(('1 - Cover page'!$B$9-I2863)= 9,"9", IF(('1 - Cover page'!$B$9-I2863)= 10,"10", IF(('1 - Cover page'!$B$9-I2863)= 11,"11", IF(('1 - Cover page'!$B$9-I2863)= 12,"12", IF(('1 - Cover page'!$B$9-I2863)= 13,"13", IF(('1 - Cover page'!$B$9-I2863)= 14,"14", IF(('1 - Cover page'!$B$9-I2863)= 15,"15",  ""))))))))))))))))</f>
        <v>0</v>
      </c>
      <c r="AA2863" t="e">
        <f>VLOOKUP(E2863,'Age group'!$A$2:$B$7,2,TRUE)</f>
        <v>#N/A</v>
      </c>
    </row>
    <row r="2864" spans="1:27" ht="12.75" x14ac:dyDescent="0.2">
      <c r="A2864" s="30">
        <v>2861</v>
      </c>
      <c r="B2864" s="31"/>
      <c r="C2864" s="31"/>
      <c r="D2864" s="32"/>
      <c r="E2864" s="104"/>
      <c r="F2864" s="31"/>
      <c r="G2864" s="31"/>
      <c r="H2864" s="33"/>
      <c r="I2864" s="16"/>
      <c r="J2864" s="34"/>
      <c r="K2864" s="34"/>
      <c r="L2864" s="35"/>
      <c r="M2864" s="36"/>
      <c r="N2864" s="37"/>
      <c r="O2864" s="37"/>
      <c r="P2864" s="37"/>
      <c r="Q2864" s="38"/>
      <c r="R2864" s="38"/>
      <c r="S2864" s="37"/>
      <c r="T2864" s="39"/>
      <c r="U2864" s="39"/>
      <c r="V2864" s="40"/>
      <c r="X2864" t="str">
        <f>IF(('1 - Cover page'!$B$9-M2864)&lt;6,"&lt;=5 Days","&gt;5 Days")</f>
        <v>&lt;=5 Days</v>
      </c>
      <c r="Y2864" t="str">
        <f>IF(('1 - Cover page'!$B$9-M2864)=0,"0", IF(('1 - Cover page'!$B$9-M2864)= 1,"1", IF(('1 - Cover page'!$B$9-M2864)= 2,"2", IF(('1 - Cover page'!$B$9-M2864)= 3,"3", IF(('1 - Cover page'!$B$9-M2864)= 4,"4", IF(('1 - Cover page'!$B$9-M2864)= 5,"5", IF(('1 - Cover page'!$B$9-M2864)= 6,"6", IF(('1 - Cover page'!$B$9-M2864)= 7,"7", IF(('1 - Cover page'!$B$9-M2864)= 8,"8", IF(('1 - Cover page'!$B$9-M2864)= 9,"9", IF(('1 - Cover page'!$B$9-M2864)= 10,"10", IF(('1 - Cover page'!$B$9-M2864)= 11,"11", IF(('1 - Cover page'!$B$9-M2864)= 12,"12", IF(('1 - Cover page'!$B$9-M2864)= 13,"13", IF(('1 - Cover page'!$B$9-M2864)= 14,"14", IF(('1 - Cover page'!$B$9-M2864)= 15,"15",  ""))))))))))))))))</f>
        <v>0</v>
      </c>
      <c r="Z2864" t="str">
        <f>IF(('1 - Cover page'!$B$9-I2864)=0,"0", IF(('1 - Cover page'!$B$9-I2864)= 1,"1", IF(('1 - Cover page'!$B$9-I2864)= 2,"2", IF(('1 - Cover page'!$B$9-I2864)= 3,"3", IF(('1 - Cover page'!$B$9-I2864)= 4,"4", IF(('1 - Cover page'!$B$9-I2864)= 5,"5", IF(('1 - Cover page'!$B$9-I2864)= 6,"6", IF(('1 - Cover page'!$B$9-I2864)= 7,"7", IF(('1 - Cover page'!$B$9-I2864)= 8,"8", IF(('1 - Cover page'!$B$9-I2864)= 9,"9", IF(('1 - Cover page'!$B$9-I2864)= 10,"10", IF(('1 - Cover page'!$B$9-I2864)= 11,"11", IF(('1 - Cover page'!$B$9-I2864)= 12,"12", IF(('1 - Cover page'!$B$9-I2864)= 13,"13", IF(('1 - Cover page'!$B$9-I2864)= 14,"14", IF(('1 - Cover page'!$B$9-I2864)= 15,"15",  ""))))))))))))))))</f>
        <v>0</v>
      </c>
      <c r="AA2864" t="e">
        <f>VLOOKUP(E2864,'Age group'!$A$2:$B$7,2,TRUE)</f>
        <v>#N/A</v>
      </c>
    </row>
    <row r="2865" spans="1:27" ht="12.75" x14ac:dyDescent="0.2">
      <c r="A2865" s="30">
        <v>2862</v>
      </c>
      <c r="B2865" s="31"/>
      <c r="C2865" s="31"/>
      <c r="D2865" s="32"/>
      <c r="E2865" s="104"/>
      <c r="F2865" s="31"/>
      <c r="G2865" s="31"/>
      <c r="H2865" s="33"/>
      <c r="I2865" s="16"/>
      <c r="J2865" s="34"/>
      <c r="K2865" s="34"/>
      <c r="L2865" s="35"/>
      <c r="M2865" s="36"/>
      <c r="N2865" s="37"/>
      <c r="O2865" s="37"/>
      <c r="P2865" s="37"/>
      <c r="Q2865" s="38"/>
      <c r="R2865" s="38"/>
      <c r="S2865" s="37"/>
      <c r="T2865" s="39"/>
      <c r="U2865" s="39"/>
      <c r="V2865" s="40"/>
      <c r="X2865" t="str">
        <f>IF(('1 - Cover page'!$B$9-M2865)&lt;6,"&lt;=5 Days","&gt;5 Days")</f>
        <v>&lt;=5 Days</v>
      </c>
      <c r="Y2865" t="str">
        <f>IF(('1 - Cover page'!$B$9-M2865)=0,"0", IF(('1 - Cover page'!$B$9-M2865)= 1,"1", IF(('1 - Cover page'!$B$9-M2865)= 2,"2", IF(('1 - Cover page'!$B$9-M2865)= 3,"3", IF(('1 - Cover page'!$B$9-M2865)= 4,"4", IF(('1 - Cover page'!$B$9-M2865)= 5,"5", IF(('1 - Cover page'!$B$9-M2865)= 6,"6", IF(('1 - Cover page'!$B$9-M2865)= 7,"7", IF(('1 - Cover page'!$B$9-M2865)= 8,"8", IF(('1 - Cover page'!$B$9-M2865)= 9,"9", IF(('1 - Cover page'!$B$9-M2865)= 10,"10", IF(('1 - Cover page'!$B$9-M2865)= 11,"11", IF(('1 - Cover page'!$B$9-M2865)= 12,"12", IF(('1 - Cover page'!$B$9-M2865)= 13,"13", IF(('1 - Cover page'!$B$9-M2865)= 14,"14", IF(('1 - Cover page'!$B$9-M2865)= 15,"15",  ""))))))))))))))))</f>
        <v>0</v>
      </c>
      <c r="Z2865" t="str">
        <f>IF(('1 - Cover page'!$B$9-I2865)=0,"0", IF(('1 - Cover page'!$B$9-I2865)= 1,"1", IF(('1 - Cover page'!$B$9-I2865)= 2,"2", IF(('1 - Cover page'!$B$9-I2865)= 3,"3", IF(('1 - Cover page'!$B$9-I2865)= 4,"4", IF(('1 - Cover page'!$B$9-I2865)= 5,"5", IF(('1 - Cover page'!$B$9-I2865)= 6,"6", IF(('1 - Cover page'!$B$9-I2865)= 7,"7", IF(('1 - Cover page'!$B$9-I2865)= 8,"8", IF(('1 - Cover page'!$B$9-I2865)= 9,"9", IF(('1 - Cover page'!$B$9-I2865)= 10,"10", IF(('1 - Cover page'!$B$9-I2865)= 11,"11", IF(('1 - Cover page'!$B$9-I2865)= 12,"12", IF(('1 - Cover page'!$B$9-I2865)= 13,"13", IF(('1 - Cover page'!$B$9-I2865)= 14,"14", IF(('1 - Cover page'!$B$9-I2865)= 15,"15",  ""))))))))))))))))</f>
        <v>0</v>
      </c>
      <c r="AA2865" t="e">
        <f>VLOOKUP(E2865,'Age group'!$A$2:$B$7,2,TRUE)</f>
        <v>#N/A</v>
      </c>
    </row>
    <row r="2866" spans="1:27" ht="12.75" x14ac:dyDescent="0.2">
      <c r="A2866" s="30">
        <v>2863</v>
      </c>
      <c r="B2866" s="31"/>
      <c r="C2866" s="31"/>
      <c r="D2866" s="32"/>
      <c r="E2866" s="104"/>
      <c r="F2866" s="31"/>
      <c r="G2866" s="31"/>
      <c r="H2866" s="33"/>
      <c r="I2866" s="16"/>
      <c r="J2866" s="34"/>
      <c r="K2866" s="34"/>
      <c r="L2866" s="35"/>
      <c r="M2866" s="36"/>
      <c r="N2866" s="37"/>
      <c r="O2866" s="37"/>
      <c r="P2866" s="37"/>
      <c r="Q2866" s="38"/>
      <c r="R2866" s="38"/>
      <c r="S2866" s="37"/>
      <c r="T2866" s="39"/>
      <c r="U2866" s="39"/>
      <c r="V2866" s="40"/>
      <c r="X2866" t="str">
        <f>IF(('1 - Cover page'!$B$9-M2866)&lt;6,"&lt;=5 Days","&gt;5 Days")</f>
        <v>&lt;=5 Days</v>
      </c>
      <c r="Y2866" t="str">
        <f>IF(('1 - Cover page'!$B$9-M2866)=0,"0", IF(('1 - Cover page'!$B$9-M2866)= 1,"1", IF(('1 - Cover page'!$B$9-M2866)= 2,"2", IF(('1 - Cover page'!$B$9-M2866)= 3,"3", IF(('1 - Cover page'!$B$9-M2866)= 4,"4", IF(('1 - Cover page'!$B$9-M2866)= 5,"5", IF(('1 - Cover page'!$B$9-M2866)= 6,"6", IF(('1 - Cover page'!$B$9-M2866)= 7,"7", IF(('1 - Cover page'!$B$9-M2866)= 8,"8", IF(('1 - Cover page'!$B$9-M2866)= 9,"9", IF(('1 - Cover page'!$B$9-M2866)= 10,"10", IF(('1 - Cover page'!$B$9-M2866)= 11,"11", IF(('1 - Cover page'!$B$9-M2866)= 12,"12", IF(('1 - Cover page'!$B$9-M2866)= 13,"13", IF(('1 - Cover page'!$B$9-M2866)= 14,"14", IF(('1 - Cover page'!$B$9-M2866)= 15,"15",  ""))))))))))))))))</f>
        <v>0</v>
      </c>
      <c r="Z2866" t="str">
        <f>IF(('1 - Cover page'!$B$9-I2866)=0,"0", IF(('1 - Cover page'!$B$9-I2866)= 1,"1", IF(('1 - Cover page'!$B$9-I2866)= 2,"2", IF(('1 - Cover page'!$B$9-I2866)= 3,"3", IF(('1 - Cover page'!$B$9-I2866)= 4,"4", IF(('1 - Cover page'!$B$9-I2866)= 5,"5", IF(('1 - Cover page'!$B$9-I2866)= 6,"6", IF(('1 - Cover page'!$B$9-I2866)= 7,"7", IF(('1 - Cover page'!$B$9-I2866)= 8,"8", IF(('1 - Cover page'!$B$9-I2866)= 9,"9", IF(('1 - Cover page'!$B$9-I2866)= 10,"10", IF(('1 - Cover page'!$B$9-I2866)= 11,"11", IF(('1 - Cover page'!$B$9-I2866)= 12,"12", IF(('1 - Cover page'!$B$9-I2866)= 13,"13", IF(('1 - Cover page'!$B$9-I2866)= 14,"14", IF(('1 - Cover page'!$B$9-I2866)= 15,"15",  ""))))))))))))))))</f>
        <v>0</v>
      </c>
      <c r="AA2866" t="e">
        <f>VLOOKUP(E2866,'Age group'!$A$2:$B$7,2,TRUE)</f>
        <v>#N/A</v>
      </c>
    </row>
    <row r="2867" spans="1:27" ht="12.75" x14ac:dyDescent="0.2">
      <c r="A2867" s="30">
        <v>2864</v>
      </c>
      <c r="B2867" s="31"/>
      <c r="C2867" s="31"/>
      <c r="D2867" s="32"/>
      <c r="E2867" s="104"/>
      <c r="F2867" s="31"/>
      <c r="G2867" s="31"/>
      <c r="H2867" s="33"/>
      <c r="I2867" s="16"/>
      <c r="J2867" s="34"/>
      <c r="K2867" s="34"/>
      <c r="L2867" s="35"/>
      <c r="M2867" s="36"/>
      <c r="N2867" s="37"/>
      <c r="O2867" s="37"/>
      <c r="P2867" s="37"/>
      <c r="Q2867" s="38"/>
      <c r="R2867" s="38"/>
      <c r="S2867" s="37"/>
      <c r="T2867" s="39"/>
      <c r="U2867" s="39"/>
      <c r="V2867" s="40"/>
      <c r="X2867" t="str">
        <f>IF(('1 - Cover page'!$B$9-M2867)&lt;6,"&lt;=5 Days","&gt;5 Days")</f>
        <v>&lt;=5 Days</v>
      </c>
      <c r="Y2867" t="str">
        <f>IF(('1 - Cover page'!$B$9-M2867)=0,"0", IF(('1 - Cover page'!$B$9-M2867)= 1,"1", IF(('1 - Cover page'!$B$9-M2867)= 2,"2", IF(('1 - Cover page'!$B$9-M2867)= 3,"3", IF(('1 - Cover page'!$B$9-M2867)= 4,"4", IF(('1 - Cover page'!$B$9-M2867)= 5,"5", IF(('1 - Cover page'!$B$9-M2867)= 6,"6", IF(('1 - Cover page'!$B$9-M2867)= 7,"7", IF(('1 - Cover page'!$B$9-M2867)= 8,"8", IF(('1 - Cover page'!$B$9-M2867)= 9,"9", IF(('1 - Cover page'!$B$9-M2867)= 10,"10", IF(('1 - Cover page'!$B$9-M2867)= 11,"11", IF(('1 - Cover page'!$B$9-M2867)= 12,"12", IF(('1 - Cover page'!$B$9-M2867)= 13,"13", IF(('1 - Cover page'!$B$9-M2867)= 14,"14", IF(('1 - Cover page'!$B$9-M2867)= 15,"15",  ""))))))))))))))))</f>
        <v>0</v>
      </c>
      <c r="Z2867" t="str">
        <f>IF(('1 - Cover page'!$B$9-I2867)=0,"0", IF(('1 - Cover page'!$B$9-I2867)= 1,"1", IF(('1 - Cover page'!$B$9-I2867)= 2,"2", IF(('1 - Cover page'!$B$9-I2867)= 3,"3", IF(('1 - Cover page'!$B$9-I2867)= 4,"4", IF(('1 - Cover page'!$B$9-I2867)= 5,"5", IF(('1 - Cover page'!$B$9-I2867)= 6,"6", IF(('1 - Cover page'!$B$9-I2867)= 7,"7", IF(('1 - Cover page'!$B$9-I2867)= 8,"8", IF(('1 - Cover page'!$B$9-I2867)= 9,"9", IF(('1 - Cover page'!$B$9-I2867)= 10,"10", IF(('1 - Cover page'!$B$9-I2867)= 11,"11", IF(('1 - Cover page'!$B$9-I2867)= 12,"12", IF(('1 - Cover page'!$B$9-I2867)= 13,"13", IF(('1 - Cover page'!$B$9-I2867)= 14,"14", IF(('1 - Cover page'!$B$9-I2867)= 15,"15",  ""))))))))))))))))</f>
        <v>0</v>
      </c>
      <c r="AA2867" t="e">
        <f>VLOOKUP(E2867,'Age group'!$A$2:$B$7,2,TRUE)</f>
        <v>#N/A</v>
      </c>
    </row>
    <row r="2868" spans="1:27" ht="12.75" x14ac:dyDescent="0.2">
      <c r="A2868" s="30">
        <v>2865</v>
      </c>
      <c r="B2868" s="31"/>
      <c r="C2868" s="31"/>
      <c r="D2868" s="32"/>
      <c r="E2868" s="104"/>
      <c r="F2868" s="31"/>
      <c r="G2868" s="31"/>
      <c r="H2868" s="33"/>
      <c r="I2868" s="16"/>
      <c r="J2868" s="34"/>
      <c r="K2868" s="34"/>
      <c r="L2868" s="35"/>
      <c r="M2868" s="36"/>
      <c r="N2868" s="37"/>
      <c r="O2868" s="37"/>
      <c r="P2868" s="37"/>
      <c r="Q2868" s="38"/>
      <c r="R2868" s="38"/>
      <c r="S2868" s="37"/>
      <c r="T2868" s="39"/>
      <c r="U2868" s="39"/>
      <c r="V2868" s="40"/>
      <c r="X2868" t="str">
        <f>IF(('1 - Cover page'!$B$9-M2868)&lt;6,"&lt;=5 Days","&gt;5 Days")</f>
        <v>&lt;=5 Days</v>
      </c>
      <c r="Y2868" t="str">
        <f>IF(('1 - Cover page'!$B$9-M2868)=0,"0", IF(('1 - Cover page'!$B$9-M2868)= 1,"1", IF(('1 - Cover page'!$B$9-M2868)= 2,"2", IF(('1 - Cover page'!$B$9-M2868)= 3,"3", IF(('1 - Cover page'!$B$9-M2868)= 4,"4", IF(('1 - Cover page'!$B$9-M2868)= 5,"5", IF(('1 - Cover page'!$B$9-M2868)= 6,"6", IF(('1 - Cover page'!$B$9-M2868)= 7,"7", IF(('1 - Cover page'!$B$9-M2868)= 8,"8", IF(('1 - Cover page'!$B$9-M2868)= 9,"9", IF(('1 - Cover page'!$B$9-M2868)= 10,"10", IF(('1 - Cover page'!$B$9-M2868)= 11,"11", IF(('1 - Cover page'!$B$9-M2868)= 12,"12", IF(('1 - Cover page'!$B$9-M2868)= 13,"13", IF(('1 - Cover page'!$B$9-M2868)= 14,"14", IF(('1 - Cover page'!$B$9-M2868)= 15,"15",  ""))))))))))))))))</f>
        <v>0</v>
      </c>
      <c r="Z2868" t="str">
        <f>IF(('1 - Cover page'!$B$9-I2868)=0,"0", IF(('1 - Cover page'!$B$9-I2868)= 1,"1", IF(('1 - Cover page'!$B$9-I2868)= 2,"2", IF(('1 - Cover page'!$B$9-I2868)= 3,"3", IF(('1 - Cover page'!$B$9-I2868)= 4,"4", IF(('1 - Cover page'!$B$9-I2868)= 5,"5", IF(('1 - Cover page'!$B$9-I2868)= 6,"6", IF(('1 - Cover page'!$B$9-I2868)= 7,"7", IF(('1 - Cover page'!$B$9-I2868)= 8,"8", IF(('1 - Cover page'!$B$9-I2868)= 9,"9", IF(('1 - Cover page'!$B$9-I2868)= 10,"10", IF(('1 - Cover page'!$B$9-I2868)= 11,"11", IF(('1 - Cover page'!$B$9-I2868)= 12,"12", IF(('1 - Cover page'!$B$9-I2868)= 13,"13", IF(('1 - Cover page'!$B$9-I2868)= 14,"14", IF(('1 - Cover page'!$B$9-I2868)= 15,"15",  ""))))))))))))))))</f>
        <v>0</v>
      </c>
      <c r="AA2868" t="e">
        <f>VLOOKUP(E2868,'Age group'!$A$2:$B$7,2,TRUE)</f>
        <v>#N/A</v>
      </c>
    </row>
    <row r="2869" spans="1:27" ht="12.75" x14ac:dyDescent="0.2">
      <c r="A2869" s="30">
        <v>2866</v>
      </c>
      <c r="B2869" s="31"/>
      <c r="C2869" s="31"/>
      <c r="D2869" s="32"/>
      <c r="E2869" s="104"/>
      <c r="F2869" s="31"/>
      <c r="G2869" s="31"/>
      <c r="H2869" s="33"/>
      <c r="I2869" s="16"/>
      <c r="J2869" s="34"/>
      <c r="K2869" s="34"/>
      <c r="L2869" s="35"/>
      <c r="M2869" s="36"/>
      <c r="N2869" s="37"/>
      <c r="O2869" s="37"/>
      <c r="P2869" s="37"/>
      <c r="Q2869" s="38"/>
      <c r="R2869" s="38"/>
      <c r="S2869" s="37"/>
      <c r="T2869" s="39"/>
      <c r="U2869" s="39"/>
      <c r="V2869" s="40"/>
      <c r="X2869" t="str">
        <f>IF(('1 - Cover page'!$B$9-M2869)&lt;6,"&lt;=5 Days","&gt;5 Days")</f>
        <v>&lt;=5 Days</v>
      </c>
      <c r="Y2869" t="str">
        <f>IF(('1 - Cover page'!$B$9-M2869)=0,"0", IF(('1 - Cover page'!$B$9-M2869)= 1,"1", IF(('1 - Cover page'!$B$9-M2869)= 2,"2", IF(('1 - Cover page'!$B$9-M2869)= 3,"3", IF(('1 - Cover page'!$B$9-M2869)= 4,"4", IF(('1 - Cover page'!$B$9-M2869)= 5,"5", IF(('1 - Cover page'!$B$9-M2869)= 6,"6", IF(('1 - Cover page'!$B$9-M2869)= 7,"7", IF(('1 - Cover page'!$B$9-M2869)= 8,"8", IF(('1 - Cover page'!$B$9-M2869)= 9,"9", IF(('1 - Cover page'!$B$9-M2869)= 10,"10", IF(('1 - Cover page'!$B$9-M2869)= 11,"11", IF(('1 - Cover page'!$B$9-M2869)= 12,"12", IF(('1 - Cover page'!$B$9-M2869)= 13,"13", IF(('1 - Cover page'!$B$9-M2869)= 14,"14", IF(('1 - Cover page'!$B$9-M2869)= 15,"15",  ""))))))))))))))))</f>
        <v>0</v>
      </c>
      <c r="Z2869" t="str">
        <f>IF(('1 - Cover page'!$B$9-I2869)=0,"0", IF(('1 - Cover page'!$B$9-I2869)= 1,"1", IF(('1 - Cover page'!$B$9-I2869)= 2,"2", IF(('1 - Cover page'!$B$9-I2869)= 3,"3", IF(('1 - Cover page'!$B$9-I2869)= 4,"4", IF(('1 - Cover page'!$B$9-I2869)= 5,"5", IF(('1 - Cover page'!$B$9-I2869)= 6,"6", IF(('1 - Cover page'!$B$9-I2869)= 7,"7", IF(('1 - Cover page'!$B$9-I2869)= 8,"8", IF(('1 - Cover page'!$B$9-I2869)= 9,"9", IF(('1 - Cover page'!$B$9-I2869)= 10,"10", IF(('1 - Cover page'!$B$9-I2869)= 11,"11", IF(('1 - Cover page'!$B$9-I2869)= 12,"12", IF(('1 - Cover page'!$B$9-I2869)= 13,"13", IF(('1 - Cover page'!$B$9-I2869)= 14,"14", IF(('1 - Cover page'!$B$9-I2869)= 15,"15",  ""))))))))))))))))</f>
        <v>0</v>
      </c>
      <c r="AA2869" t="e">
        <f>VLOOKUP(E2869,'Age group'!$A$2:$B$7,2,TRUE)</f>
        <v>#N/A</v>
      </c>
    </row>
    <row r="2870" spans="1:27" ht="12.75" x14ac:dyDescent="0.2">
      <c r="A2870" s="30">
        <v>2867</v>
      </c>
      <c r="B2870" s="31"/>
      <c r="C2870" s="31"/>
      <c r="D2870" s="32"/>
      <c r="E2870" s="104"/>
      <c r="F2870" s="31"/>
      <c r="G2870" s="31"/>
      <c r="H2870" s="33"/>
      <c r="I2870" s="16"/>
      <c r="J2870" s="34"/>
      <c r="K2870" s="34"/>
      <c r="L2870" s="35"/>
      <c r="M2870" s="36"/>
      <c r="N2870" s="37"/>
      <c r="O2870" s="37"/>
      <c r="P2870" s="37"/>
      <c r="Q2870" s="38"/>
      <c r="R2870" s="38"/>
      <c r="S2870" s="37"/>
      <c r="T2870" s="39"/>
      <c r="U2870" s="39"/>
      <c r="V2870" s="40"/>
      <c r="X2870" t="str">
        <f>IF(('1 - Cover page'!$B$9-M2870)&lt;6,"&lt;=5 Days","&gt;5 Days")</f>
        <v>&lt;=5 Days</v>
      </c>
      <c r="Y2870" t="str">
        <f>IF(('1 - Cover page'!$B$9-M2870)=0,"0", IF(('1 - Cover page'!$B$9-M2870)= 1,"1", IF(('1 - Cover page'!$B$9-M2870)= 2,"2", IF(('1 - Cover page'!$B$9-M2870)= 3,"3", IF(('1 - Cover page'!$B$9-M2870)= 4,"4", IF(('1 - Cover page'!$B$9-M2870)= 5,"5", IF(('1 - Cover page'!$B$9-M2870)= 6,"6", IF(('1 - Cover page'!$B$9-M2870)= 7,"7", IF(('1 - Cover page'!$B$9-M2870)= 8,"8", IF(('1 - Cover page'!$B$9-M2870)= 9,"9", IF(('1 - Cover page'!$B$9-M2870)= 10,"10", IF(('1 - Cover page'!$B$9-M2870)= 11,"11", IF(('1 - Cover page'!$B$9-M2870)= 12,"12", IF(('1 - Cover page'!$B$9-M2870)= 13,"13", IF(('1 - Cover page'!$B$9-M2870)= 14,"14", IF(('1 - Cover page'!$B$9-M2870)= 15,"15",  ""))))))))))))))))</f>
        <v>0</v>
      </c>
      <c r="Z2870" t="str">
        <f>IF(('1 - Cover page'!$B$9-I2870)=0,"0", IF(('1 - Cover page'!$B$9-I2870)= 1,"1", IF(('1 - Cover page'!$B$9-I2870)= 2,"2", IF(('1 - Cover page'!$B$9-I2870)= 3,"3", IF(('1 - Cover page'!$B$9-I2870)= 4,"4", IF(('1 - Cover page'!$B$9-I2870)= 5,"5", IF(('1 - Cover page'!$B$9-I2870)= 6,"6", IF(('1 - Cover page'!$B$9-I2870)= 7,"7", IF(('1 - Cover page'!$B$9-I2870)= 8,"8", IF(('1 - Cover page'!$B$9-I2870)= 9,"9", IF(('1 - Cover page'!$B$9-I2870)= 10,"10", IF(('1 - Cover page'!$B$9-I2870)= 11,"11", IF(('1 - Cover page'!$B$9-I2870)= 12,"12", IF(('1 - Cover page'!$B$9-I2870)= 13,"13", IF(('1 - Cover page'!$B$9-I2870)= 14,"14", IF(('1 - Cover page'!$B$9-I2870)= 15,"15",  ""))))))))))))))))</f>
        <v>0</v>
      </c>
      <c r="AA2870" t="e">
        <f>VLOOKUP(E2870,'Age group'!$A$2:$B$7,2,TRUE)</f>
        <v>#N/A</v>
      </c>
    </row>
    <row r="2871" spans="1:27" ht="12.75" x14ac:dyDescent="0.2">
      <c r="A2871" s="30">
        <v>2868</v>
      </c>
      <c r="B2871" s="31"/>
      <c r="C2871" s="31"/>
      <c r="D2871" s="32"/>
      <c r="E2871" s="104"/>
      <c r="F2871" s="31"/>
      <c r="G2871" s="31"/>
      <c r="H2871" s="33"/>
      <c r="I2871" s="16"/>
      <c r="J2871" s="34"/>
      <c r="K2871" s="34"/>
      <c r="L2871" s="35"/>
      <c r="M2871" s="36"/>
      <c r="N2871" s="37"/>
      <c r="O2871" s="37"/>
      <c r="P2871" s="37"/>
      <c r="Q2871" s="38"/>
      <c r="R2871" s="38"/>
      <c r="S2871" s="37"/>
      <c r="T2871" s="39"/>
      <c r="U2871" s="39"/>
      <c r="V2871" s="40"/>
      <c r="X2871" t="str">
        <f>IF(('1 - Cover page'!$B$9-M2871)&lt;6,"&lt;=5 Days","&gt;5 Days")</f>
        <v>&lt;=5 Days</v>
      </c>
      <c r="Y2871" t="str">
        <f>IF(('1 - Cover page'!$B$9-M2871)=0,"0", IF(('1 - Cover page'!$B$9-M2871)= 1,"1", IF(('1 - Cover page'!$B$9-M2871)= 2,"2", IF(('1 - Cover page'!$B$9-M2871)= 3,"3", IF(('1 - Cover page'!$B$9-M2871)= 4,"4", IF(('1 - Cover page'!$B$9-M2871)= 5,"5", IF(('1 - Cover page'!$B$9-M2871)= 6,"6", IF(('1 - Cover page'!$B$9-M2871)= 7,"7", IF(('1 - Cover page'!$B$9-M2871)= 8,"8", IF(('1 - Cover page'!$B$9-M2871)= 9,"9", IF(('1 - Cover page'!$B$9-M2871)= 10,"10", IF(('1 - Cover page'!$B$9-M2871)= 11,"11", IF(('1 - Cover page'!$B$9-M2871)= 12,"12", IF(('1 - Cover page'!$B$9-M2871)= 13,"13", IF(('1 - Cover page'!$B$9-M2871)= 14,"14", IF(('1 - Cover page'!$B$9-M2871)= 15,"15",  ""))))))))))))))))</f>
        <v>0</v>
      </c>
      <c r="Z2871" t="str">
        <f>IF(('1 - Cover page'!$B$9-I2871)=0,"0", IF(('1 - Cover page'!$B$9-I2871)= 1,"1", IF(('1 - Cover page'!$B$9-I2871)= 2,"2", IF(('1 - Cover page'!$B$9-I2871)= 3,"3", IF(('1 - Cover page'!$B$9-I2871)= 4,"4", IF(('1 - Cover page'!$B$9-I2871)= 5,"5", IF(('1 - Cover page'!$B$9-I2871)= 6,"6", IF(('1 - Cover page'!$B$9-I2871)= 7,"7", IF(('1 - Cover page'!$B$9-I2871)= 8,"8", IF(('1 - Cover page'!$B$9-I2871)= 9,"9", IF(('1 - Cover page'!$B$9-I2871)= 10,"10", IF(('1 - Cover page'!$B$9-I2871)= 11,"11", IF(('1 - Cover page'!$B$9-I2871)= 12,"12", IF(('1 - Cover page'!$B$9-I2871)= 13,"13", IF(('1 - Cover page'!$B$9-I2871)= 14,"14", IF(('1 - Cover page'!$B$9-I2871)= 15,"15",  ""))))))))))))))))</f>
        <v>0</v>
      </c>
      <c r="AA2871" t="e">
        <f>VLOOKUP(E2871,'Age group'!$A$2:$B$7,2,TRUE)</f>
        <v>#N/A</v>
      </c>
    </row>
    <row r="2872" spans="1:27" ht="12.75" x14ac:dyDescent="0.2">
      <c r="A2872" s="30">
        <v>2869</v>
      </c>
      <c r="B2872" s="31"/>
      <c r="C2872" s="31"/>
      <c r="D2872" s="32"/>
      <c r="E2872" s="104"/>
      <c r="F2872" s="31"/>
      <c r="G2872" s="31"/>
      <c r="H2872" s="33"/>
      <c r="I2872" s="16"/>
      <c r="J2872" s="34"/>
      <c r="K2872" s="34"/>
      <c r="L2872" s="35"/>
      <c r="M2872" s="36"/>
      <c r="N2872" s="37"/>
      <c r="O2872" s="37"/>
      <c r="P2872" s="37"/>
      <c r="Q2872" s="38"/>
      <c r="R2872" s="38"/>
      <c r="S2872" s="37"/>
      <c r="T2872" s="39"/>
      <c r="U2872" s="39"/>
      <c r="V2872" s="40"/>
      <c r="X2872" t="str">
        <f>IF(('1 - Cover page'!$B$9-M2872)&lt;6,"&lt;=5 Days","&gt;5 Days")</f>
        <v>&lt;=5 Days</v>
      </c>
      <c r="Y2872" t="str">
        <f>IF(('1 - Cover page'!$B$9-M2872)=0,"0", IF(('1 - Cover page'!$B$9-M2872)= 1,"1", IF(('1 - Cover page'!$B$9-M2872)= 2,"2", IF(('1 - Cover page'!$B$9-M2872)= 3,"3", IF(('1 - Cover page'!$B$9-M2872)= 4,"4", IF(('1 - Cover page'!$B$9-M2872)= 5,"5", IF(('1 - Cover page'!$B$9-M2872)= 6,"6", IF(('1 - Cover page'!$B$9-M2872)= 7,"7", IF(('1 - Cover page'!$B$9-M2872)= 8,"8", IF(('1 - Cover page'!$B$9-M2872)= 9,"9", IF(('1 - Cover page'!$B$9-M2872)= 10,"10", IF(('1 - Cover page'!$B$9-M2872)= 11,"11", IF(('1 - Cover page'!$B$9-M2872)= 12,"12", IF(('1 - Cover page'!$B$9-M2872)= 13,"13", IF(('1 - Cover page'!$B$9-M2872)= 14,"14", IF(('1 - Cover page'!$B$9-M2872)= 15,"15",  ""))))))))))))))))</f>
        <v>0</v>
      </c>
      <c r="Z2872" t="str">
        <f>IF(('1 - Cover page'!$B$9-I2872)=0,"0", IF(('1 - Cover page'!$B$9-I2872)= 1,"1", IF(('1 - Cover page'!$B$9-I2872)= 2,"2", IF(('1 - Cover page'!$B$9-I2872)= 3,"3", IF(('1 - Cover page'!$B$9-I2872)= 4,"4", IF(('1 - Cover page'!$B$9-I2872)= 5,"5", IF(('1 - Cover page'!$B$9-I2872)= 6,"6", IF(('1 - Cover page'!$B$9-I2872)= 7,"7", IF(('1 - Cover page'!$B$9-I2872)= 8,"8", IF(('1 - Cover page'!$B$9-I2872)= 9,"9", IF(('1 - Cover page'!$B$9-I2872)= 10,"10", IF(('1 - Cover page'!$B$9-I2872)= 11,"11", IF(('1 - Cover page'!$B$9-I2872)= 12,"12", IF(('1 - Cover page'!$B$9-I2872)= 13,"13", IF(('1 - Cover page'!$B$9-I2872)= 14,"14", IF(('1 - Cover page'!$B$9-I2872)= 15,"15",  ""))))))))))))))))</f>
        <v>0</v>
      </c>
      <c r="AA2872" t="e">
        <f>VLOOKUP(E2872,'Age group'!$A$2:$B$7,2,TRUE)</f>
        <v>#N/A</v>
      </c>
    </row>
    <row r="2873" spans="1:27" ht="12.75" x14ac:dyDescent="0.2">
      <c r="A2873" s="30">
        <v>2870</v>
      </c>
      <c r="B2873" s="31"/>
      <c r="C2873" s="31"/>
      <c r="D2873" s="32"/>
      <c r="E2873" s="104"/>
      <c r="F2873" s="31"/>
      <c r="G2873" s="31"/>
      <c r="H2873" s="33"/>
      <c r="I2873" s="16"/>
      <c r="J2873" s="34"/>
      <c r="K2873" s="34"/>
      <c r="L2873" s="35"/>
      <c r="M2873" s="36"/>
      <c r="N2873" s="37"/>
      <c r="O2873" s="37"/>
      <c r="P2873" s="37"/>
      <c r="Q2873" s="38"/>
      <c r="R2873" s="38"/>
      <c r="S2873" s="37"/>
      <c r="T2873" s="39"/>
      <c r="U2873" s="39"/>
      <c r="V2873" s="40"/>
      <c r="X2873" t="str">
        <f>IF(('1 - Cover page'!$B$9-M2873)&lt;6,"&lt;=5 Days","&gt;5 Days")</f>
        <v>&lt;=5 Days</v>
      </c>
      <c r="Y2873" t="str">
        <f>IF(('1 - Cover page'!$B$9-M2873)=0,"0", IF(('1 - Cover page'!$B$9-M2873)= 1,"1", IF(('1 - Cover page'!$B$9-M2873)= 2,"2", IF(('1 - Cover page'!$B$9-M2873)= 3,"3", IF(('1 - Cover page'!$B$9-M2873)= 4,"4", IF(('1 - Cover page'!$B$9-M2873)= 5,"5", IF(('1 - Cover page'!$B$9-M2873)= 6,"6", IF(('1 - Cover page'!$B$9-M2873)= 7,"7", IF(('1 - Cover page'!$B$9-M2873)= 8,"8", IF(('1 - Cover page'!$B$9-M2873)= 9,"9", IF(('1 - Cover page'!$B$9-M2873)= 10,"10", IF(('1 - Cover page'!$B$9-M2873)= 11,"11", IF(('1 - Cover page'!$B$9-M2873)= 12,"12", IF(('1 - Cover page'!$B$9-M2873)= 13,"13", IF(('1 - Cover page'!$B$9-M2873)= 14,"14", IF(('1 - Cover page'!$B$9-M2873)= 15,"15",  ""))))))))))))))))</f>
        <v>0</v>
      </c>
      <c r="Z2873" t="str">
        <f>IF(('1 - Cover page'!$B$9-I2873)=0,"0", IF(('1 - Cover page'!$B$9-I2873)= 1,"1", IF(('1 - Cover page'!$B$9-I2873)= 2,"2", IF(('1 - Cover page'!$B$9-I2873)= 3,"3", IF(('1 - Cover page'!$B$9-I2873)= 4,"4", IF(('1 - Cover page'!$B$9-I2873)= 5,"5", IF(('1 - Cover page'!$B$9-I2873)= 6,"6", IF(('1 - Cover page'!$B$9-I2873)= 7,"7", IF(('1 - Cover page'!$B$9-I2873)= 8,"8", IF(('1 - Cover page'!$B$9-I2873)= 9,"9", IF(('1 - Cover page'!$B$9-I2873)= 10,"10", IF(('1 - Cover page'!$B$9-I2873)= 11,"11", IF(('1 - Cover page'!$B$9-I2873)= 12,"12", IF(('1 - Cover page'!$B$9-I2873)= 13,"13", IF(('1 - Cover page'!$B$9-I2873)= 14,"14", IF(('1 - Cover page'!$B$9-I2873)= 15,"15",  ""))))))))))))))))</f>
        <v>0</v>
      </c>
      <c r="AA2873" t="e">
        <f>VLOOKUP(E2873,'Age group'!$A$2:$B$7,2,TRUE)</f>
        <v>#N/A</v>
      </c>
    </row>
    <row r="2874" spans="1:27" ht="12.75" x14ac:dyDescent="0.2">
      <c r="A2874" s="30">
        <v>2871</v>
      </c>
      <c r="B2874" s="31"/>
      <c r="C2874" s="31"/>
      <c r="D2874" s="32"/>
      <c r="E2874" s="104"/>
      <c r="F2874" s="31"/>
      <c r="G2874" s="31"/>
      <c r="H2874" s="33"/>
      <c r="I2874" s="16"/>
      <c r="J2874" s="34"/>
      <c r="K2874" s="34"/>
      <c r="L2874" s="35"/>
      <c r="M2874" s="36"/>
      <c r="N2874" s="37"/>
      <c r="O2874" s="37"/>
      <c r="P2874" s="37"/>
      <c r="Q2874" s="38"/>
      <c r="R2874" s="38"/>
      <c r="S2874" s="37"/>
      <c r="T2874" s="39"/>
      <c r="U2874" s="39"/>
      <c r="V2874" s="40"/>
      <c r="X2874" t="str">
        <f>IF(('1 - Cover page'!$B$9-M2874)&lt;6,"&lt;=5 Days","&gt;5 Days")</f>
        <v>&lt;=5 Days</v>
      </c>
      <c r="Y2874" t="str">
        <f>IF(('1 - Cover page'!$B$9-M2874)=0,"0", IF(('1 - Cover page'!$B$9-M2874)= 1,"1", IF(('1 - Cover page'!$B$9-M2874)= 2,"2", IF(('1 - Cover page'!$B$9-M2874)= 3,"3", IF(('1 - Cover page'!$B$9-M2874)= 4,"4", IF(('1 - Cover page'!$B$9-M2874)= 5,"5", IF(('1 - Cover page'!$B$9-M2874)= 6,"6", IF(('1 - Cover page'!$B$9-M2874)= 7,"7", IF(('1 - Cover page'!$B$9-M2874)= 8,"8", IF(('1 - Cover page'!$B$9-M2874)= 9,"9", IF(('1 - Cover page'!$B$9-M2874)= 10,"10", IF(('1 - Cover page'!$B$9-M2874)= 11,"11", IF(('1 - Cover page'!$B$9-M2874)= 12,"12", IF(('1 - Cover page'!$B$9-M2874)= 13,"13", IF(('1 - Cover page'!$B$9-M2874)= 14,"14", IF(('1 - Cover page'!$B$9-M2874)= 15,"15",  ""))))))))))))))))</f>
        <v>0</v>
      </c>
      <c r="Z2874" t="str">
        <f>IF(('1 - Cover page'!$B$9-I2874)=0,"0", IF(('1 - Cover page'!$B$9-I2874)= 1,"1", IF(('1 - Cover page'!$B$9-I2874)= 2,"2", IF(('1 - Cover page'!$B$9-I2874)= 3,"3", IF(('1 - Cover page'!$B$9-I2874)= 4,"4", IF(('1 - Cover page'!$B$9-I2874)= 5,"5", IF(('1 - Cover page'!$B$9-I2874)= 6,"6", IF(('1 - Cover page'!$B$9-I2874)= 7,"7", IF(('1 - Cover page'!$B$9-I2874)= 8,"8", IF(('1 - Cover page'!$B$9-I2874)= 9,"9", IF(('1 - Cover page'!$B$9-I2874)= 10,"10", IF(('1 - Cover page'!$B$9-I2874)= 11,"11", IF(('1 - Cover page'!$B$9-I2874)= 12,"12", IF(('1 - Cover page'!$B$9-I2874)= 13,"13", IF(('1 - Cover page'!$B$9-I2874)= 14,"14", IF(('1 - Cover page'!$B$9-I2874)= 15,"15",  ""))))))))))))))))</f>
        <v>0</v>
      </c>
      <c r="AA2874" t="e">
        <f>VLOOKUP(E2874,'Age group'!$A$2:$B$7,2,TRUE)</f>
        <v>#N/A</v>
      </c>
    </row>
    <row r="2875" spans="1:27" ht="12.75" x14ac:dyDescent="0.2">
      <c r="A2875" s="30">
        <v>2872</v>
      </c>
      <c r="B2875" s="31"/>
      <c r="C2875" s="31"/>
      <c r="D2875" s="32"/>
      <c r="E2875" s="104"/>
      <c r="F2875" s="31"/>
      <c r="G2875" s="31"/>
      <c r="H2875" s="33"/>
      <c r="I2875" s="16"/>
      <c r="J2875" s="34"/>
      <c r="K2875" s="34"/>
      <c r="L2875" s="35"/>
      <c r="M2875" s="36"/>
      <c r="N2875" s="37"/>
      <c r="O2875" s="37"/>
      <c r="P2875" s="37"/>
      <c r="Q2875" s="38"/>
      <c r="R2875" s="38"/>
      <c r="S2875" s="37"/>
      <c r="T2875" s="39"/>
      <c r="U2875" s="39"/>
      <c r="V2875" s="40"/>
      <c r="X2875" t="str">
        <f>IF(('1 - Cover page'!$B$9-M2875)&lt;6,"&lt;=5 Days","&gt;5 Days")</f>
        <v>&lt;=5 Days</v>
      </c>
      <c r="Y2875" t="str">
        <f>IF(('1 - Cover page'!$B$9-M2875)=0,"0", IF(('1 - Cover page'!$B$9-M2875)= 1,"1", IF(('1 - Cover page'!$B$9-M2875)= 2,"2", IF(('1 - Cover page'!$B$9-M2875)= 3,"3", IF(('1 - Cover page'!$B$9-M2875)= 4,"4", IF(('1 - Cover page'!$B$9-M2875)= 5,"5", IF(('1 - Cover page'!$B$9-M2875)= 6,"6", IF(('1 - Cover page'!$B$9-M2875)= 7,"7", IF(('1 - Cover page'!$B$9-M2875)= 8,"8", IF(('1 - Cover page'!$B$9-M2875)= 9,"9", IF(('1 - Cover page'!$B$9-M2875)= 10,"10", IF(('1 - Cover page'!$B$9-M2875)= 11,"11", IF(('1 - Cover page'!$B$9-M2875)= 12,"12", IF(('1 - Cover page'!$B$9-M2875)= 13,"13", IF(('1 - Cover page'!$B$9-M2875)= 14,"14", IF(('1 - Cover page'!$B$9-M2875)= 15,"15",  ""))))))))))))))))</f>
        <v>0</v>
      </c>
      <c r="Z2875" t="str">
        <f>IF(('1 - Cover page'!$B$9-I2875)=0,"0", IF(('1 - Cover page'!$B$9-I2875)= 1,"1", IF(('1 - Cover page'!$B$9-I2875)= 2,"2", IF(('1 - Cover page'!$B$9-I2875)= 3,"3", IF(('1 - Cover page'!$B$9-I2875)= 4,"4", IF(('1 - Cover page'!$B$9-I2875)= 5,"5", IF(('1 - Cover page'!$B$9-I2875)= 6,"6", IF(('1 - Cover page'!$B$9-I2875)= 7,"7", IF(('1 - Cover page'!$B$9-I2875)= 8,"8", IF(('1 - Cover page'!$B$9-I2875)= 9,"9", IF(('1 - Cover page'!$B$9-I2875)= 10,"10", IF(('1 - Cover page'!$B$9-I2875)= 11,"11", IF(('1 - Cover page'!$B$9-I2875)= 12,"12", IF(('1 - Cover page'!$B$9-I2875)= 13,"13", IF(('1 - Cover page'!$B$9-I2875)= 14,"14", IF(('1 - Cover page'!$B$9-I2875)= 15,"15",  ""))))))))))))))))</f>
        <v>0</v>
      </c>
      <c r="AA2875" t="e">
        <f>VLOOKUP(E2875,'Age group'!$A$2:$B$7,2,TRUE)</f>
        <v>#N/A</v>
      </c>
    </row>
    <row r="2876" spans="1:27" ht="12.75" x14ac:dyDescent="0.2">
      <c r="A2876" s="30">
        <v>2873</v>
      </c>
      <c r="B2876" s="31"/>
      <c r="C2876" s="31"/>
      <c r="D2876" s="32"/>
      <c r="E2876" s="104"/>
      <c r="F2876" s="31"/>
      <c r="G2876" s="31"/>
      <c r="H2876" s="33"/>
      <c r="I2876" s="16"/>
      <c r="J2876" s="34"/>
      <c r="K2876" s="34"/>
      <c r="L2876" s="35"/>
      <c r="M2876" s="36"/>
      <c r="N2876" s="37"/>
      <c r="O2876" s="37"/>
      <c r="P2876" s="37"/>
      <c r="Q2876" s="38"/>
      <c r="R2876" s="38"/>
      <c r="S2876" s="37"/>
      <c r="T2876" s="39"/>
      <c r="U2876" s="39"/>
      <c r="V2876" s="40"/>
      <c r="X2876" t="str">
        <f>IF(('1 - Cover page'!$B$9-M2876)&lt;6,"&lt;=5 Days","&gt;5 Days")</f>
        <v>&lt;=5 Days</v>
      </c>
      <c r="Y2876" t="str">
        <f>IF(('1 - Cover page'!$B$9-M2876)=0,"0", IF(('1 - Cover page'!$B$9-M2876)= 1,"1", IF(('1 - Cover page'!$B$9-M2876)= 2,"2", IF(('1 - Cover page'!$B$9-M2876)= 3,"3", IF(('1 - Cover page'!$B$9-M2876)= 4,"4", IF(('1 - Cover page'!$B$9-M2876)= 5,"5", IF(('1 - Cover page'!$B$9-M2876)= 6,"6", IF(('1 - Cover page'!$B$9-M2876)= 7,"7", IF(('1 - Cover page'!$B$9-M2876)= 8,"8", IF(('1 - Cover page'!$B$9-M2876)= 9,"9", IF(('1 - Cover page'!$B$9-M2876)= 10,"10", IF(('1 - Cover page'!$B$9-M2876)= 11,"11", IF(('1 - Cover page'!$B$9-M2876)= 12,"12", IF(('1 - Cover page'!$B$9-M2876)= 13,"13", IF(('1 - Cover page'!$B$9-M2876)= 14,"14", IF(('1 - Cover page'!$B$9-M2876)= 15,"15",  ""))))))))))))))))</f>
        <v>0</v>
      </c>
      <c r="Z2876" t="str">
        <f>IF(('1 - Cover page'!$B$9-I2876)=0,"0", IF(('1 - Cover page'!$B$9-I2876)= 1,"1", IF(('1 - Cover page'!$B$9-I2876)= 2,"2", IF(('1 - Cover page'!$B$9-I2876)= 3,"3", IF(('1 - Cover page'!$B$9-I2876)= 4,"4", IF(('1 - Cover page'!$B$9-I2876)= 5,"5", IF(('1 - Cover page'!$B$9-I2876)= 6,"6", IF(('1 - Cover page'!$B$9-I2876)= 7,"7", IF(('1 - Cover page'!$B$9-I2876)= 8,"8", IF(('1 - Cover page'!$B$9-I2876)= 9,"9", IF(('1 - Cover page'!$B$9-I2876)= 10,"10", IF(('1 - Cover page'!$B$9-I2876)= 11,"11", IF(('1 - Cover page'!$B$9-I2876)= 12,"12", IF(('1 - Cover page'!$B$9-I2876)= 13,"13", IF(('1 - Cover page'!$B$9-I2876)= 14,"14", IF(('1 - Cover page'!$B$9-I2876)= 15,"15",  ""))))))))))))))))</f>
        <v>0</v>
      </c>
      <c r="AA2876" t="e">
        <f>VLOOKUP(E2876,'Age group'!$A$2:$B$7,2,TRUE)</f>
        <v>#N/A</v>
      </c>
    </row>
    <row r="2877" spans="1:27" ht="12.75" x14ac:dyDescent="0.2">
      <c r="A2877" s="30">
        <v>2874</v>
      </c>
      <c r="B2877" s="31"/>
      <c r="C2877" s="31"/>
      <c r="D2877" s="32"/>
      <c r="E2877" s="104"/>
      <c r="F2877" s="31"/>
      <c r="G2877" s="31"/>
      <c r="H2877" s="33"/>
      <c r="I2877" s="16"/>
      <c r="J2877" s="34"/>
      <c r="K2877" s="34"/>
      <c r="L2877" s="35"/>
      <c r="M2877" s="36"/>
      <c r="N2877" s="37"/>
      <c r="O2877" s="37"/>
      <c r="P2877" s="37"/>
      <c r="Q2877" s="38"/>
      <c r="R2877" s="38"/>
      <c r="S2877" s="37"/>
      <c r="T2877" s="39"/>
      <c r="U2877" s="39"/>
      <c r="V2877" s="40"/>
      <c r="X2877" t="str">
        <f>IF(('1 - Cover page'!$B$9-M2877)&lt;6,"&lt;=5 Days","&gt;5 Days")</f>
        <v>&lt;=5 Days</v>
      </c>
      <c r="Y2877" t="str">
        <f>IF(('1 - Cover page'!$B$9-M2877)=0,"0", IF(('1 - Cover page'!$B$9-M2877)= 1,"1", IF(('1 - Cover page'!$B$9-M2877)= 2,"2", IF(('1 - Cover page'!$B$9-M2877)= 3,"3", IF(('1 - Cover page'!$B$9-M2877)= 4,"4", IF(('1 - Cover page'!$B$9-M2877)= 5,"5", IF(('1 - Cover page'!$B$9-M2877)= 6,"6", IF(('1 - Cover page'!$B$9-M2877)= 7,"7", IF(('1 - Cover page'!$B$9-M2877)= 8,"8", IF(('1 - Cover page'!$B$9-M2877)= 9,"9", IF(('1 - Cover page'!$B$9-M2877)= 10,"10", IF(('1 - Cover page'!$B$9-M2877)= 11,"11", IF(('1 - Cover page'!$B$9-M2877)= 12,"12", IF(('1 - Cover page'!$B$9-M2877)= 13,"13", IF(('1 - Cover page'!$B$9-M2877)= 14,"14", IF(('1 - Cover page'!$B$9-M2877)= 15,"15",  ""))))))))))))))))</f>
        <v>0</v>
      </c>
      <c r="Z2877" t="str">
        <f>IF(('1 - Cover page'!$B$9-I2877)=0,"0", IF(('1 - Cover page'!$B$9-I2877)= 1,"1", IF(('1 - Cover page'!$B$9-I2877)= 2,"2", IF(('1 - Cover page'!$B$9-I2877)= 3,"3", IF(('1 - Cover page'!$B$9-I2877)= 4,"4", IF(('1 - Cover page'!$B$9-I2877)= 5,"5", IF(('1 - Cover page'!$B$9-I2877)= 6,"6", IF(('1 - Cover page'!$B$9-I2877)= 7,"7", IF(('1 - Cover page'!$B$9-I2877)= 8,"8", IF(('1 - Cover page'!$B$9-I2877)= 9,"9", IF(('1 - Cover page'!$B$9-I2877)= 10,"10", IF(('1 - Cover page'!$B$9-I2877)= 11,"11", IF(('1 - Cover page'!$B$9-I2877)= 12,"12", IF(('1 - Cover page'!$B$9-I2877)= 13,"13", IF(('1 - Cover page'!$B$9-I2877)= 14,"14", IF(('1 - Cover page'!$B$9-I2877)= 15,"15",  ""))))))))))))))))</f>
        <v>0</v>
      </c>
      <c r="AA2877" t="e">
        <f>VLOOKUP(E2877,'Age group'!$A$2:$B$7,2,TRUE)</f>
        <v>#N/A</v>
      </c>
    </row>
    <row r="2878" spans="1:27" ht="12.75" x14ac:dyDescent="0.2">
      <c r="A2878" s="30">
        <v>2875</v>
      </c>
      <c r="B2878" s="31"/>
      <c r="C2878" s="31"/>
      <c r="D2878" s="32"/>
      <c r="E2878" s="104"/>
      <c r="F2878" s="31"/>
      <c r="G2878" s="31"/>
      <c r="H2878" s="33"/>
      <c r="I2878" s="16"/>
      <c r="J2878" s="34"/>
      <c r="K2878" s="34"/>
      <c r="L2878" s="35"/>
      <c r="M2878" s="36"/>
      <c r="N2878" s="37"/>
      <c r="O2878" s="37"/>
      <c r="P2878" s="37"/>
      <c r="Q2878" s="38"/>
      <c r="R2878" s="38"/>
      <c r="S2878" s="37"/>
      <c r="T2878" s="39"/>
      <c r="U2878" s="39"/>
      <c r="V2878" s="40"/>
      <c r="X2878" t="str">
        <f>IF(('1 - Cover page'!$B$9-M2878)&lt;6,"&lt;=5 Days","&gt;5 Days")</f>
        <v>&lt;=5 Days</v>
      </c>
      <c r="Y2878" t="str">
        <f>IF(('1 - Cover page'!$B$9-M2878)=0,"0", IF(('1 - Cover page'!$B$9-M2878)= 1,"1", IF(('1 - Cover page'!$B$9-M2878)= 2,"2", IF(('1 - Cover page'!$B$9-M2878)= 3,"3", IF(('1 - Cover page'!$B$9-M2878)= 4,"4", IF(('1 - Cover page'!$B$9-M2878)= 5,"5", IF(('1 - Cover page'!$B$9-M2878)= 6,"6", IF(('1 - Cover page'!$B$9-M2878)= 7,"7", IF(('1 - Cover page'!$B$9-M2878)= 8,"8", IF(('1 - Cover page'!$B$9-M2878)= 9,"9", IF(('1 - Cover page'!$B$9-M2878)= 10,"10", IF(('1 - Cover page'!$B$9-M2878)= 11,"11", IF(('1 - Cover page'!$B$9-M2878)= 12,"12", IF(('1 - Cover page'!$B$9-M2878)= 13,"13", IF(('1 - Cover page'!$B$9-M2878)= 14,"14", IF(('1 - Cover page'!$B$9-M2878)= 15,"15",  ""))))))))))))))))</f>
        <v>0</v>
      </c>
      <c r="Z2878" t="str">
        <f>IF(('1 - Cover page'!$B$9-I2878)=0,"0", IF(('1 - Cover page'!$B$9-I2878)= 1,"1", IF(('1 - Cover page'!$B$9-I2878)= 2,"2", IF(('1 - Cover page'!$B$9-I2878)= 3,"3", IF(('1 - Cover page'!$B$9-I2878)= 4,"4", IF(('1 - Cover page'!$B$9-I2878)= 5,"5", IF(('1 - Cover page'!$B$9-I2878)= 6,"6", IF(('1 - Cover page'!$B$9-I2878)= 7,"7", IF(('1 - Cover page'!$B$9-I2878)= 8,"8", IF(('1 - Cover page'!$B$9-I2878)= 9,"9", IF(('1 - Cover page'!$B$9-I2878)= 10,"10", IF(('1 - Cover page'!$B$9-I2878)= 11,"11", IF(('1 - Cover page'!$B$9-I2878)= 12,"12", IF(('1 - Cover page'!$B$9-I2878)= 13,"13", IF(('1 - Cover page'!$B$9-I2878)= 14,"14", IF(('1 - Cover page'!$B$9-I2878)= 15,"15",  ""))))))))))))))))</f>
        <v>0</v>
      </c>
      <c r="AA2878" t="e">
        <f>VLOOKUP(E2878,'Age group'!$A$2:$B$7,2,TRUE)</f>
        <v>#N/A</v>
      </c>
    </row>
    <row r="2879" spans="1:27" ht="12.75" x14ac:dyDescent="0.2">
      <c r="A2879" s="30">
        <v>2876</v>
      </c>
      <c r="B2879" s="31"/>
      <c r="C2879" s="31"/>
      <c r="D2879" s="32"/>
      <c r="E2879" s="104"/>
      <c r="F2879" s="31"/>
      <c r="G2879" s="31"/>
      <c r="H2879" s="33"/>
      <c r="I2879" s="16"/>
      <c r="J2879" s="34"/>
      <c r="K2879" s="34"/>
      <c r="L2879" s="35"/>
      <c r="M2879" s="36"/>
      <c r="N2879" s="37"/>
      <c r="O2879" s="37"/>
      <c r="P2879" s="37"/>
      <c r="Q2879" s="38"/>
      <c r="R2879" s="38"/>
      <c r="S2879" s="37"/>
      <c r="T2879" s="39"/>
      <c r="U2879" s="39"/>
      <c r="V2879" s="40"/>
      <c r="X2879" t="str">
        <f>IF(('1 - Cover page'!$B$9-M2879)&lt;6,"&lt;=5 Days","&gt;5 Days")</f>
        <v>&lt;=5 Days</v>
      </c>
      <c r="Y2879" t="str">
        <f>IF(('1 - Cover page'!$B$9-M2879)=0,"0", IF(('1 - Cover page'!$B$9-M2879)= 1,"1", IF(('1 - Cover page'!$B$9-M2879)= 2,"2", IF(('1 - Cover page'!$B$9-M2879)= 3,"3", IF(('1 - Cover page'!$B$9-M2879)= 4,"4", IF(('1 - Cover page'!$B$9-M2879)= 5,"5", IF(('1 - Cover page'!$B$9-M2879)= 6,"6", IF(('1 - Cover page'!$B$9-M2879)= 7,"7", IF(('1 - Cover page'!$B$9-M2879)= 8,"8", IF(('1 - Cover page'!$B$9-M2879)= 9,"9", IF(('1 - Cover page'!$B$9-M2879)= 10,"10", IF(('1 - Cover page'!$B$9-M2879)= 11,"11", IF(('1 - Cover page'!$B$9-M2879)= 12,"12", IF(('1 - Cover page'!$B$9-M2879)= 13,"13", IF(('1 - Cover page'!$B$9-M2879)= 14,"14", IF(('1 - Cover page'!$B$9-M2879)= 15,"15",  ""))))))))))))))))</f>
        <v>0</v>
      </c>
      <c r="Z2879" t="str">
        <f>IF(('1 - Cover page'!$B$9-I2879)=0,"0", IF(('1 - Cover page'!$B$9-I2879)= 1,"1", IF(('1 - Cover page'!$B$9-I2879)= 2,"2", IF(('1 - Cover page'!$B$9-I2879)= 3,"3", IF(('1 - Cover page'!$B$9-I2879)= 4,"4", IF(('1 - Cover page'!$B$9-I2879)= 5,"5", IF(('1 - Cover page'!$B$9-I2879)= 6,"6", IF(('1 - Cover page'!$B$9-I2879)= 7,"7", IF(('1 - Cover page'!$B$9-I2879)= 8,"8", IF(('1 - Cover page'!$B$9-I2879)= 9,"9", IF(('1 - Cover page'!$B$9-I2879)= 10,"10", IF(('1 - Cover page'!$B$9-I2879)= 11,"11", IF(('1 - Cover page'!$B$9-I2879)= 12,"12", IF(('1 - Cover page'!$B$9-I2879)= 13,"13", IF(('1 - Cover page'!$B$9-I2879)= 14,"14", IF(('1 - Cover page'!$B$9-I2879)= 15,"15",  ""))))))))))))))))</f>
        <v>0</v>
      </c>
      <c r="AA2879" t="e">
        <f>VLOOKUP(E2879,'Age group'!$A$2:$B$7,2,TRUE)</f>
        <v>#N/A</v>
      </c>
    </row>
    <row r="2880" spans="1:27" ht="12.75" x14ac:dyDescent="0.2">
      <c r="A2880" s="30">
        <v>2877</v>
      </c>
      <c r="B2880" s="31"/>
      <c r="C2880" s="31"/>
      <c r="D2880" s="32"/>
      <c r="E2880" s="104"/>
      <c r="F2880" s="31"/>
      <c r="G2880" s="31"/>
      <c r="H2880" s="33"/>
      <c r="I2880" s="16"/>
      <c r="J2880" s="34"/>
      <c r="K2880" s="34"/>
      <c r="L2880" s="35"/>
      <c r="M2880" s="36"/>
      <c r="N2880" s="37"/>
      <c r="O2880" s="37"/>
      <c r="P2880" s="37"/>
      <c r="Q2880" s="38"/>
      <c r="R2880" s="38"/>
      <c r="S2880" s="37"/>
      <c r="T2880" s="39"/>
      <c r="U2880" s="39"/>
      <c r="V2880" s="40"/>
      <c r="X2880" t="str">
        <f>IF(('1 - Cover page'!$B$9-M2880)&lt;6,"&lt;=5 Days","&gt;5 Days")</f>
        <v>&lt;=5 Days</v>
      </c>
      <c r="Y2880" t="str">
        <f>IF(('1 - Cover page'!$B$9-M2880)=0,"0", IF(('1 - Cover page'!$B$9-M2880)= 1,"1", IF(('1 - Cover page'!$B$9-M2880)= 2,"2", IF(('1 - Cover page'!$B$9-M2880)= 3,"3", IF(('1 - Cover page'!$B$9-M2880)= 4,"4", IF(('1 - Cover page'!$B$9-M2880)= 5,"5", IF(('1 - Cover page'!$B$9-M2880)= 6,"6", IF(('1 - Cover page'!$B$9-M2880)= 7,"7", IF(('1 - Cover page'!$B$9-M2880)= 8,"8", IF(('1 - Cover page'!$B$9-M2880)= 9,"9", IF(('1 - Cover page'!$B$9-M2880)= 10,"10", IF(('1 - Cover page'!$B$9-M2880)= 11,"11", IF(('1 - Cover page'!$B$9-M2880)= 12,"12", IF(('1 - Cover page'!$B$9-M2880)= 13,"13", IF(('1 - Cover page'!$B$9-M2880)= 14,"14", IF(('1 - Cover page'!$B$9-M2880)= 15,"15",  ""))))))))))))))))</f>
        <v>0</v>
      </c>
      <c r="Z2880" t="str">
        <f>IF(('1 - Cover page'!$B$9-I2880)=0,"0", IF(('1 - Cover page'!$B$9-I2880)= 1,"1", IF(('1 - Cover page'!$B$9-I2880)= 2,"2", IF(('1 - Cover page'!$B$9-I2880)= 3,"3", IF(('1 - Cover page'!$B$9-I2880)= 4,"4", IF(('1 - Cover page'!$B$9-I2880)= 5,"5", IF(('1 - Cover page'!$B$9-I2880)= 6,"6", IF(('1 - Cover page'!$B$9-I2880)= 7,"7", IF(('1 - Cover page'!$B$9-I2880)= 8,"8", IF(('1 - Cover page'!$B$9-I2880)= 9,"9", IF(('1 - Cover page'!$B$9-I2880)= 10,"10", IF(('1 - Cover page'!$B$9-I2880)= 11,"11", IF(('1 - Cover page'!$B$9-I2880)= 12,"12", IF(('1 - Cover page'!$B$9-I2880)= 13,"13", IF(('1 - Cover page'!$B$9-I2880)= 14,"14", IF(('1 - Cover page'!$B$9-I2880)= 15,"15",  ""))))))))))))))))</f>
        <v>0</v>
      </c>
      <c r="AA2880" t="e">
        <f>VLOOKUP(E2880,'Age group'!$A$2:$B$7,2,TRUE)</f>
        <v>#N/A</v>
      </c>
    </row>
    <row r="2881" spans="1:27" ht="12.75" x14ac:dyDescent="0.2">
      <c r="A2881" s="30">
        <v>2878</v>
      </c>
      <c r="B2881" s="31"/>
      <c r="C2881" s="31"/>
      <c r="D2881" s="32"/>
      <c r="E2881" s="104"/>
      <c r="F2881" s="31"/>
      <c r="G2881" s="31"/>
      <c r="H2881" s="33"/>
      <c r="I2881" s="16"/>
      <c r="J2881" s="34"/>
      <c r="K2881" s="34"/>
      <c r="L2881" s="35"/>
      <c r="M2881" s="36"/>
      <c r="N2881" s="37"/>
      <c r="O2881" s="37"/>
      <c r="P2881" s="37"/>
      <c r="Q2881" s="38"/>
      <c r="R2881" s="38"/>
      <c r="S2881" s="37"/>
      <c r="T2881" s="39"/>
      <c r="U2881" s="39"/>
      <c r="V2881" s="40"/>
      <c r="X2881" t="str">
        <f>IF(('1 - Cover page'!$B$9-M2881)&lt;6,"&lt;=5 Days","&gt;5 Days")</f>
        <v>&lt;=5 Days</v>
      </c>
      <c r="Y2881" t="str">
        <f>IF(('1 - Cover page'!$B$9-M2881)=0,"0", IF(('1 - Cover page'!$B$9-M2881)= 1,"1", IF(('1 - Cover page'!$B$9-M2881)= 2,"2", IF(('1 - Cover page'!$B$9-M2881)= 3,"3", IF(('1 - Cover page'!$B$9-M2881)= 4,"4", IF(('1 - Cover page'!$B$9-M2881)= 5,"5", IF(('1 - Cover page'!$B$9-M2881)= 6,"6", IF(('1 - Cover page'!$B$9-M2881)= 7,"7", IF(('1 - Cover page'!$B$9-M2881)= 8,"8", IF(('1 - Cover page'!$B$9-M2881)= 9,"9", IF(('1 - Cover page'!$B$9-M2881)= 10,"10", IF(('1 - Cover page'!$B$9-M2881)= 11,"11", IF(('1 - Cover page'!$B$9-M2881)= 12,"12", IF(('1 - Cover page'!$B$9-M2881)= 13,"13", IF(('1 - Cover page'!$B$9-M2881)= 14,"14", IF(('1 - Cover page'!$B$9-M2881)= 15,"15",  ""))))))))))))))))</f>
        <v>0</v>
      </c>
      <c r="Z2881" t="str">
        <f>IF(('1 - Cover page'!$B$9-I2881)=0,"0", IF(('1 - Cover page'!$B$9-I2881)= 1,"1", IF(('1 - Cover page'!$B$9-I2881)= 2,"2", IF(('1 - Cover page'!$B$9-I2881)= 3,"3", IF(('1 - Cover page'!$B$9-I2881)= 4,"4", IF(('1 - Cover page'!$B$9-I2881)= 5,"5", IF(('1 - Cover page'!$B$9-I2881)= 6,"6", IF(('1 - Cover page'!$B$9-I2881)= 7,"7", IF(('1 - Cover page'!$B$9-I2881)= 8,"8", IF(('1 - Cover page'!$B$9-I2881)= 9,"9", IF(('1 - Cover page'!$B$9-I2881)= 10,"10", IF(('1 - Cover page'!$B$9-I2881)= 11,"11", IF(('1 - Cover page'!$B$9-I2881)= 12,"12", IF(('1 - Cover page'!$B$9-I2881)= 13,"13", IF(('1 - Cover page'!$B$9-I2881)= 14,"14", IF(('1 - Cover page'!$B$9-I2881)= 15,"15",  ""))))))))))))))))</f>
        <v>0</v>
      </c>
      <c r="AA2881" t="e">
        <f>VLOOKUP(E2881,'Age group'!$A$2:$B$7,2,TRUE)</f>
        <v>#N/A</v>
      </c>
    </row>
    <row r="2882" spans="1:27" ht="12.75" x14ac:dyDescent="0.2">
      <c r="A2882" s="30">
        <v>2879</v>
      </c>
      <c r="B2882" s="31"/>
      <c r="C2882" s="31"/>
      <c r="D2882" s="32"/>
      <c r="E2882" s="104"/>
      <c r="F2882" s="31"/>
      <c r="G2882" s="31"/>
      <c r="H2882" s="33"/>
      <c r="I2882" s="16"/>
      <c r="J2882" s="34"/>
      <c r="K2882" s="34"/>
      <c r="L2882" s="35"/>
      <c r="M2882" s="36"/>
      <c r="N2882" s="37"/>
      <c r="O2882" s="37"/>
      <c r="P2882" s="37"/>
      <c r="Q2882" s="38"/>
      <c r="R2882" s="38"/>
      <c r="S2882" s="37"/>
      <c r="T2882" s="39"/>
      <c r="U2882" s="39"/>
      <c r="V2882" s="40"/>
      <c r="X2882" t="str">
        <f>IF(('1 - Cover page'!$B$9-M2882)&lt;6,"&lt;=5 Days","&gt;5 Days")</f>
        <v>&lt;=5 Days</v>
      </c>
      <c r="Y2882" t="str">
        <f>IF(('1 - Cover page'!$B$9-M2882)=0,"0", IF(('1 - Cover page'!$B$9-M2882)= 1,"1", IF(('1 - Cover page'!$B$9-M2882)= 2,"2", IF(('1 - Cover page'!$B$9-M2882)= 3,"3", IF(('1 - Cover page'!$B$9-M2882)= 4,"4", IF(('1 - Cover page'!$B$9-M2882)= 5,"5", IF(('1 - Cover page'!$B$9-M2882)= 6,"6", IF(('1 - Cover page'!$B$9-M2882)= 7,"7", IF(('1 - Cover page'!$B$9-M2882)= 8,"8", IF(('1 - Cover page'!$B$9-M2882)= 9,"9", IF(('1 - Cover page'!$B$9-M2882)= 10,"10", IF(('1 - Cover page'!$B$9-M2882)= 11,"11", IF(('1 - Cover page'!$B$9-M2882)= 12,"12", IF(('1 - Cover page'!$B$9-M2882)= 13,"13", IF(('1 - Cover page'!$B$9-M2882)= 14,"14", IF(('1 - Cover page'!$B$9-M2882)= 15,"15",  ""))))))))))))))))</f>
        <v>0</v>
      </c>
      <c r="Z2882" t="str">
        <f>IF(('1 - Cover page'!$B$9-I2882)=0,"0", IF(('1 - Cover page'!$B$9-I2882)= 1,"1", IF(('1 - Cover page'!$B$9-I2882)= 2,"2", IF(('1 - Cover page'!$B$9-I2882)= 3,"3", IF(('1 - Cover page'!$B$9-I2882)= 4,"4", IF(('1 - Cover page'!$B$9-I2882)= 5,"5", IF(('1 - Cover page'!$B$9-I2882)= 6,"6", IF(('1 - Cover page'!$B$9-I2882)= 7,"7", IF(('1 - Cover page'!$B$9-I2882)= 8,"8", IF(('1 - Cover page'!$B$9-I2882)= 9,"9", IF(('1 - Cover page'!$B$9-I2882)= 10,"10", IF(('1 - Cover page'!$B$9-I2882)= 11,"11", IF(('1 - Cover page'!$B$9-I2882)= 12,"12", IF(('1 - Cover page'!$B$9-I2882)= 13,"13", IF(('1 - Cover page'!$B$9-I2882)= 14,"14", IF(('1 - Cover page'!$B$9-I2882)= 15,"15",  ""))))))))))))))))</f>
        <v>0</v>
      </c>
      <c r="AA2882" t="e">
        <f>VLOOKUP(E2882,'Age group'!$A$2:$B$7,2,TRUE)</f>
        <v>#N/A</v>
      </c>
    </row>
    <row r="2883" spans="1:27" ht="12.75" x14ac:dyDescent="0.2">
      <c r="A2883" s="30">
        <v>2880</v>
      </c>
      <c r="B2883" s="31"/>
      <c r="C2883" s="31"/>
      <c r="D2883" s="32"/>
      <c r="E2883" s="104"/>
      <c r="F2883" s="31"/>
      <c r="G2883" s="31"/>
      <c r="H2883" s="33"/>
      <c r="I2883" s="16"/>
      <c r="J2883" s="34"/>
      <c r="K2883" s="34"/>
      <c r="L2883" s="35"/>
      <c r="M2883" s="36"/>
      <c r="N2883" s="37"/>
      <c r="O2883" s="37"/>
      <c r="P2883" s="37"/>
      <c r="Q2883" s="38"/>
      <c r="R2883" s="38"/>
      <c r="S2883" s="37"/>
      <c r="T2883" s="39"/>
      <c r="U2883" s="39"/>
      <c r="V2883" s="40"/>
      <c r="X2883" t="str">
        <f>IF(('1 - Cover page'!$B$9-M2883)&lt;6,"&lt;=5 Days","&gt;5 Days")</f>
        <v>&lt;=5 Days</v>
      </c>
      <c r="Y2883" t="str">
        <f>IF(('1 - Cover page'!$B$9-M2883)=0,"0", IF(('1 - Cover page'!$B$9-M2883)= 1,"1", IF(('1 - Cover page'!$B$9-M2883)= 2,"2", IF(('1 - Cover page'!$B$9-M2883)= 3,"3", IF(('1 - Cover page'!$B$9-M2883)= 4,"4", IF(('1 - Cover page'!$B$9-M2883)= 5,"5", IF(('1 - Cover page'!$B$9-M2883)= 6,"6", IF(('1 - Cover page'!$B$9-M2883)= 7,"7", IF(('1 - Cover page'!$B$9-M2883)= 8,"8", IF(('1 - Cover page'!$B$9-M2883)= 9,"9", IF(('1 - Cover page'!$B$9-M2883)= 10,"10", IF(('1 - Cover page'!$B$9-M2883)= 11,"11", IF(('1 - Cover page'!$B$9-M2883)= 12,"12", IF(('1 - Cover page'!$B$9-M2883)= 13,"13", IF(('1 - Cover page'!$B$9-M2883)= 14,"14", IF(('1 - Cover page'!$B$9-M2883)= 15,"15",  ""))))))))))))))))</f>
        <v>0</v>
      </c>
      <c r="Z2883" t="str">
        <f>IF(('1 - Cover page'!$B$9-I2883)=0,"0", IF(('1 - Cover page'!$B$9-I2883)= 1,"1", IF(('1 - Cover page'!$B$9-I2883)= 2,"2", IF(('1 - Cover page'!$B$9-I2883)= 3,"3", IF(('1 - Cover page'!$B$9-I2883)= 4,"4", IF(('1 - Cover page'!$B$9-I2883)= 5,"5", IF(('1 - Cover page'!$B$9-I2883)= 6,"6", IF(('1 - Cover page'!$B$9-I2883)= 7,"7", IF(('1 - Cover page'!$B$9-I2883)= 8,"8", IF(('1 - Cover page'!$B$9-I2883)= 9,"9", IF(('1 - Cover page'!$B$9-I2883)= 10,"10", IF(('1 - Cover page'!$B$9-I2883)= 11,"11", IF(('1 - Cover page'!$B$9-I2883)= 12,"12", IF(('1 - Cover page'!$B$9-I2883)= 13,"13", IF(('1 - Cover page'!$B$9-I2883)= 14,"14", IF(('1 - Cover page'!$B$9-I2883)= 15,"15",  ""))))))))))))))))</f>
        <v>0</v>
      </c>
      <c r="AA2883" t="e">
        <f>VLOOKUP(E2883,'Age group'!$A$2:$B$7,2,TRUE)</f>
        <v>#N/A</v>
      </c>
    </row>
    <row r="2884" spans="1:27" ht="12.75" x14ac:dyDescent="0.2">
      <c r="A2884" s="30">
        <v>2881</v>
      </c>
      <c r="B2884" s="31"/>
      <c r="C2884" s="31"/>
      <c r="D2884" s="32"/>
      <c r="E2884" s="104"/>
      <c r="F2884" s="31"/>
      <c r="G2884" s="31"/>
      <c r="H2884" s="33"/>
      <c r="I2884" s="16"/>
      <c r="J2884" s="34"/>
      <c r="K2884" s="34"/>
      <c r="L2884" s="35"/>
      <c r="M2884" s="36"/>
      <c r="N2884" s="37"/>
      <c r="O2884" s="37"/>
      <c r="P2884" s="37"/>
      <c r="Q2884" s="38"/>
      <c r="R2884" s="38"/>
      <c r="S2884" s="37"/>
      <c r="T2884" s="39"/>
      <c r="U2884" s="39"/>
      <c r="V2884" s="40"/>
      <c r="X2884" t="str">
        <f>IF(('1 - Cover page'!$B$9-M2884)&lt;6,"&lt;=5 Days","&gt;5 Days")</f>
        <v>&lt;=5 Days</v>
      </c>
      <c r="Y2884" t="str">
        <f>IF(('1 - Cover page'!$B$9-M2884)=0,"0", IF(('1 - Cover page'!$B$9-M2884)= 1,"1", IF(('1 - Cover page'!$B$9-M2884)= 2,"2", IF(('1 - Cover page'!$B$9-M2884)= 3,"3", IF(('1 - Cover page'!$B$9-M2884)= 4,"4", IF(('1 - Cover page'!$B$9-M2884)= 5,"5", IF(('1 - Cover page'!$B$9-M2884)= 6,"6", IF(('1 - Cover page'!$B$9-M2884)= 7,"7", IF(('1 - Cover page'!$B$9-M2884)= 8,"8", IF(('1 - Cover page'!$B$9-M2884)= 9,"9", IF(('1 - Cover page'!$B$9-M2884)= 10,"10", IF(('1 - Cover page'!$B$9-M2884)= 11,"11", IF(('1 - Cover page'!$B$9-M2884)= 12,"12", IF(('1 - Cover page'!$B$9-M2884)= 13,"13", IF(('1 - Cover page'!$B$9-M2884)= 14,"14", IF(('1 - Cover page'!$B$9-M2884)= 15,"15",  ""))))))))))))))))</f>
        <v>0</v>
      </c>
      <c r="Z2884" t="str">
        <f>IF(('1 - Cover page'!$B$9-I2884)=0,"0", IF(('1 - Cover page'!$B$9-I2884)= 1,"1", IF(('1 - Cover page'!$B$9-I2884)= 2,"2", IF(('1 - Cover page'!$B$9-I2884)= 3,"3", IF(('1 - Cover page'!$B$9-I2884)= 4,"4", IF(('1 - Cover page'!$B$9-I2884)= 5,"5", IF(('1 - Cover page'!$B$9-I2884)= 6,"6", IF(('1 - Cover page'!$B$9-I2884)= 7,"7", IF(('1 - Cover page'!$B$9-I2884)= 8,"8", IF(('1 - Cover page'!$B$9-I2884)= 9,"9", IF(('1 - Cover page'!$B$9-I2884)= 10,"10", IF(('1 - Cover page'!$B$9-I2884)= 11,"11", IF(('1 - Cover page'!$B$9-I2884)= 12,"12", IF(('1 - Cover page'!$B$9-I2884)= 13,"13", IF(('1 - Cover page'!$B$9-I2884)= 14,"14", IF(('1 - Cover page'!$B$9-I2884)= 15,"15",  ""))))))))))))))))</f>
        <v>0</v>
      </c>
      <c r="AA2884" t="e">
        <f>VLOOKUP(E2884,'Age group'!$A$2:$B$7,2,TRUE)</f>
        <v>#N/A</v>
      </c>
    </row>
    <row r="2885" spans="1:27" ht="12.75" x14ac:dyDescent="0.2">
      <c r="A2885" s="30">
        <v>2882</v>
      </c>
      <c r="B2885" s="31"/>
      <c r="C2885" s="31"/>
      <c r="D2885" s="32"/>
      <c r="E2885" s="104"/>
      <c r="F2885" s="31"/>
      <c r="G2885" s="31"/>
      <c r="H2885" s="33"/>
      <c r="I2885" s="16"/>
      <c r="J2885" s="34"/>
      <c r="K2885" s="34"/>
      <c r="L2885" s="35"/>
      <c r="M2885" s="36"/>
      <c r="N2885" s="37"/>
      <c r="O2885" s="37"/>
      <c r="P2885" s="37"/>
      <c r="Q2885" s="38"/>
      <c r="R2885" s="38"/>
      <c r="S2885" s="37"/>
      <c r="T2885" s="39"/>
      <c r="U2885" s="39"/>
      <c r="V2885" s="40"/>
      <c r="X2885" t="str">
        <f>IF(('1 - Cover page'!$B$9-M2885)&lt;6,"&lt;=5 Days","&gt;5 Days")</f>
        <v>&lt;=5 Days</v>
      </c>
      <c r="Y2885" t="str">
        <f>IF(('1 - Cover page'!$B$9-M2885)=0,"0", IF(('1 - Cover page'!$B$9-M2885)= 1,"1", IF(('1 - Cover page'!$B$9-M2885)= 2,"2", IF(('1 - Cover page'!$B$9-M2885)= 3,"3", IF(('1 - Cover page'!$B$9-M2885)= 4,"4", IF(('1 - Cover page'!$B$9-M2885)= 5,"5", IF(('1 - Cover page'!$B$9-M2885)= 6,"6", IF(('1 - Cover page'!$B$9-M2885)= 7,"7", IF(('1 - Cover page'!$B$9-M2885)= 8,"8", IF(('1 - Cover page'!$B$9-M2885)= 9,"9", IF(('1 - Cover page'!$B$9-M2885)= 10,"10", IF(('1 - Cover page'!$B$9-M2885)= 11,"11", IF(('1 - Cover page'!$B$9-M2885)= 12,"12", IF(('1 - Cover page'!$B$9-M2885)= 13,"13", IF(('1 - Cover page'!$B$9-M2885)= 14,"14", IF(('1 - Cover page'!$B$9-M2885)= 15,"15",  ""))))))))))))))))</f>
        <v>0</v>
      </c>
      <c r="Z2885" t="str">
        <f>IF(('1 - Cover page'!$B$9-I2885)=0,"0", IF(('1 - Cover page'!$B$9-I2885)= 1,"1", IF(('1 - Cover page'!$B$9-I2885)= 2,"2", IF(('1 - Cover page'!$B$9-I2885)= 3,"3", IF(('1 - Cover page'!$B$9-I2885)= 4,"4", IF(('1 - Cover page'!$B$9-I2885)= 5,"5", IF(('1 - Cover page'!$B$9-I2885)= 6,"6", IF(('1 - Cover page'!$B$9-I2885)= 7,"7", IF(('1 - Cover page'!$B$9-I2885)= 8,"8", IF(('1 - Cover page'!$B$9-I2885)= 9,"9", IF(('1 - Cover page'!$B$9-I2885)= 10,"10", IF(('1 - Cover page'!$B$9-I2885)= 11,"11", IF(('1 - Cover page'!$B$9-I2885)= 12,"12", IF(('1 - Cover page'!$B$9-I2885)= 13,"13", IF(('1 - Cover page'!$B$9-I2885)= 14,"14", IF(('1 - Cover page'!$B$9-I2885)= 15,"15",  ""))))))))))))))))</f>
        <v>0</v>
      </c>
      <c r="AA2885" t="e">
        <f>VLOOKUP(E2885,'Age group'!$A$2:$B$7,2,TRUE)</f>
        <v>#N/A</v>
      </c>
    </row>
    <row r="2886" spans="1:27" ht="12.75" x14ac:dyDescent="0.2">
      <c r="A2886" s="30">
        <v>2883</v>
      </c>
      <c r="B2886" s="31"/>
      <c r="C2886" s="31"/>
      <c r="D2886" s="32"/>
      <c r="E2886" s="104"/>
      <c r="F2886" s="31"/>
      <c r="G2886" s="31"/>
      <c r="H2886" s="33"/>
      <c r="I2886" s="16"/>
      <c r="J2886" s="34"/>
      <c r="K2886" s="34"/>
      <c r="L2886" s="35"/>
      <c r="M2886" s="36"/>
      <c r="N2886" s="37"/>
      <c r="O2886" s="37"/>
      <c r="P2886" s="37"/>
      <c r="Q2886" s="38"/>
      <c r="R2886" s="38"/>
      <c r="S2886" s="37"/>
      <c r="T2886" s="39"/>
      <c r="U2886" s="39"/>
      <c r="V2886" s="40"/>
      <c r="X2886" t="str">
        <f>IF(('1 - Cover page'!$B$9-M2886)&lt;6,"&lt;=5 Days","&gt;5 Days")</f>
        <v>&lt;=5 Days</v>
      </c>
      <c r="Y2886" t="str">
        <f>IF(('1 - Cover page'!$B$9-M2886)=0,"0", IF(('1 - Cover page'!$B$9-M2886)= 1,"1", IF(('1 - Cover page'!$B$9-M2886)= 2,"2", IF(('1 - Cover page'!$B$9-M2886)= 3,"3", IF(('1 - Cover page'!$B$9-M2886)= 4,"4", IF(('1 - Cover page'!$B$9-M2886)= 5,"5", IF(('1 - Cover page'!$B$9-M2886)= 6,"6", IF(('1 - Cover page'!$B$9-M2886)= 7,"7", IF(('1 - Cover page'!$B$9-M2886)= 8,"8", IF(('1 - Cover page'!$B$9-M2886)= 9,"9", IF(('1 - Cover page'!$B$9-M2886)= 10,"10", IF(('1 - Cover page'!$B$9-M2886)= 11,"11", IF(('1 - Cover page'!$B$9-M2886)= 12,"12", IF(('1 - Cover page'!$B$9-M2886)= 13,"13", IF(('1 - Cover page'!$B$9-M2886)= 14,"14", IF(('1 - Cover page'!$B$9-M2886)= 15,"15",  ""))))))))))))))))</f>
        <v>0</v>
      </c>
      <c r="Z2886" t="str">
        <f>IF(('1 - Cover page'!$B$9-I2886)=0,"0", IF(('1 - Cover page'!$B$9-I2886)= 1,"1", IF(('1 - Cover page'!$B$9-I2886)= 2,"2", IF(('1 - Cover page'!$B$9-I2886)= 3,"3", IF(('1 - Cover page'!$B$9-I2886)= 4,"4", IF(('1 - Cover page'!$B$9-I2886)= 5,"5", IF(('1 - Cover page'!$B$9-I2886)= 6,"6", IF(('1 - Cover page'!$B$9-I2886)= 7,"7", IF(('1 - Cover page'!$B$9-I2886)= 8,"8", IF(('1 - Cover page'!$B$9-I2886)= 9,"9", IF(('1 - Cover page'!$B$9-I2886)= 10,"10", IF(('1 - Cover page'!$B$9-I2886)= 11,"11", IF(('1 - Cover page'!$B$9-I2886)= 12,"12", IF(('1 - Cover page'!$B$9-I2886)= 13,"13", IF(('1 - Cover page'!$B$9-I2886)= 14,"14", IF(('1 - Cover page'!$B$9-I2886)= 15,"15",  ""))))))))))))))))</f>
        <v>0</v>
      </c>
      <c r="AA2886" t="e">
        <f>VLOOKUP(E2886,'Age group'!$A$2:$B$7,2,TRUE)</f>
        <v>#N/A</v>
      </c>
    </row>
    <row r="2887" spans="1:27" ht="12.75" x14ac:dyDescent="0.2">
      <c r="A2887" s="30">
        <v>2884</v>
      </c>
      <c r="B2887" s="31"/>
      <c r="C2887" s="31"/>
      <c r="D2887" s="32"/>
      <c r="E2887" s="104"/>
      <c r="F2887" s="31"/>
      <c r="G2887" s="31"/>
      <c r="H2887" s="33"/>
      <c r="I2887" s="16"/>
      <c r="J2887" s="34"/>
      <c r="K2887" s="34"/>
      <c r="L2887" s="35"/>
      <c r="M2887" s="36"/>
      <c r="N2887" s="37"/>
      <c r="O2887" s="37"/>
      <c r="P2887" s="37"/>
      <c r="Q2887" s="38"/>
      <c r="R2887" s="38"/>
      <c r="S2887" s="37"/>
      <c r="T2887" s="39"/>
      <c r="U2887" s="39"/>
      <c r="V2887" s="40"/>
      <c r="X2887" t="str">
        <f>IF(('1 - Cover page'!$B$9-M2887)&lt;6,"&lt;=5 Days","&gt;5 Days")</f>
        <v>&lt;=5 Days</v>
      </c>
      <c r="Y2887" t="str">
        <f>IF(('1 - Cover page'!$B$9-M2887)=0,"0", IF(('1 - Cover page'!$B$9-M2887)= 1,"1", IF(('1 - Cover page'!$B$9-M2887)= 2,"2", IF(('1 - Cover page'!$B$9-M2887)= 3,"3", IF(('1 - Cover page'!$B$9-M2887)= 4,"4", IF(('1 - Cover page'!$B$9-M2887)= 5,"5", IF(('1 - Cover page'!$B$9-M2887)= 6,"6", IF(('1 - Cover page'!$B$9-M2887)= 7,"7", IF(('1 - Cover page'!$B$9-M2887)= 8,"8", IF(('1 - Cover page'!$B$9-M2887)= 9,"9", IF(('1 - Cover page'!$B$9-M2887)= 10,"10", IF(('1 - Cover page'!$B$9-M2887)= 11,"11", IF(('1 - Cover page'!$B$9-M2887)= 12,"12", IF(('1 - Cover page'!$B$9-M2887)= 13,"13", IF(('1 - Cover page'!$B$9-M2887)= 14,"14", IF(('1 - Cover page'!$B$9-M2887)= 15,"15",  ""))))))))))))))))</f>
        <v>0</v>
      </c>
      <c r="Z2887" t="str">
        <f>IF(('1 - Cover page'!$B$9-I2887)=0,"0", IF(('1 - Cover page'!$B$9-I2887)= 1,"1", IF(('1 - Cover page'!$B$9-I2887)= 2,"2", IF(('1 - Cover page'!$B$9-I2887)= 3,"3", IF(('1 - Cover page'!$B$9-I2887)= 4,"4", IF(('1 - Cover page'!$B$9-I2887)= 5,"5", IF(('1 - Cover page'!$B$9-I2887)= 6,"6", IF(('1 - Cover page'!$B$9-I2887)= 7,"7", IF(('1 - Cover page'!$B$9-I2887)= 8,"8", IF(('1 - Cover page'!$B$9-I2887)= 9,"9", IF(('1 - Cover page'!$B$9-I2887)= 10,"10", IF(('1 - Cover page'!$B$9-I2887)= 11,"11", IF(('1 - Cover page'!$B$9-I2887)= 12,"12", IF(('1 - Cover page'!$B$9-I2887)= 13,"13", IF(('1 - Cover page'!$B$9-I2887)= 14,"14", IF(('1 - Cover page'!$B$9-I2887)= 15,"15",  ""))))))))))))))))</f>
        <v>0</v>
      </c>
      <c r="AA2887" t="e">
        <f>VLOOKUP(E2887,'Age group'!$A$2:$B$7,2,TRUE)</f>
        <v>#N/A</v>
      </c>
    </row>
    <row r="2888" spans="1:27" ht="12.75" x14ac:dyDescent="0.2">
      <c r="A2888" s="30">
        <v>2885</v>
      </c>
      <c r="B2888" s="31"/>
      <c r="C2888" s="31"/>
      <c r="D2888" s="32"/>
      <c r="E2888" s="104"/>
      <c r="F2888" s="31"/>
      <c r="G2888" s="31"/>
      <c r="H2888" s="33"/>
      <c r="I2888" s="16"/>
      <c r="J2888" s="34"/>
      <c r="K2888" s="34"/>
      <c r="L2888" s="35"/>
      <c r="M2888" s="36"/>
      <c r="N2888" s="37"/>
      <c r="O2888" s="37"/>
      <c r="P2888" s="37"/>
      <c r="Q2888" s="38"/>
      <c r="R2888" s="38"/>
      <c r="S2888" s="37"/>
      <c r="T2888" s="39"/>
      <c r="U2888" s="39"/>
      <c r="V2888" s="40"/>
      <c r="X2888" t="str">
        <f>IF(('1 - Cover page'!$B$9-M2888)&lt;6,"&lt;=5 Days","&gt;5 Days")</f>
        <v>&lt;=5 Days</v>
      </c>
      <c r="Y2888" t="str">
        <f>IF(('1 - Cover page'!$B$9-M2888)=0,"0", IF(('1 - Cover page'!$B$9-M2888)= 1,"1", IF(('1 - Cover page'!$B$9-M2888)= 2,"2", IF(('1 - Cover page'!$B$9-M2888)= 3,"3", IF(('1 - Cover page'!$B$9-M2888)= 4,"4", IF(('1 - Cover page'!$B$9-M2888)= 5,"5", IF(('1 - Cover page'!$B$9-M2888)= 6,"6", IF(('1 - Cover page'!$B$9-M2888)= 7,"7", IF(('1 - Cover page'!$B$9-M2888)= 8,"8", IF(('1 - Cover page'!$B$9-M2888)= 9,"9", IF(('1 - Cover page'!$B$9-M2888)= 10,"10", IF(('1 - Cover page'!$B$9-M2888)= 11,"11", IF(('1 - Cover page'!$B$9-M2888)= 12,"12", IF(('1 - Cover page'!$B$9-M2888)= 13,"13", IF(('1 - Cover page'!$B$9-M2888)= 14,"14", IF(('1 - Cover page'!$B$9-M2888)= 15,"15",  ""))))))))))))))))</f>
        <v>0</v>
      </c>
      <c r="Z2888" t="str">
        <f>IF(('1 - Cover page'!$B$9-I2888)=0,"0", IF(('1 - Cover page'!$B$9-I2888)= 1,"1", IF(('1 - Cover page'!$B$9-I2888)= 2,"2", IF(('1 - Cover page'!$B$9-I2888)= 3,"3", IF(('1 - Cover page'!$B$9-I2888)= 4,"4", IF(('1 - Cover page'!$B$9-I2888)= 5,"5", IF(('1 - Cover page'!$B$9-I2888)= 6,"6", IF(('1 - Cover page'!$B$9-I2888)= 7,"7", IF(('1 - Cover page'!$B$9-I2888)= 8,"8", IF(('1 - Cover page'!$B$9-I2888)= 9,"9", IF(('1 - Cover page'!$B$9-I2888)= 10,"10", IF(('1 - Cover page'!$B$9-I2888)= 11,"11", IF(('1 - Cover page'!$B$9-I2888)= 12,"12", IF(('1 - Cover page'!$B$9-I2888)= 13,"13", IF(('1 - Cover page'!$B$9-I2888)= 14,"14", IF(('1 - Cover page'!$B$9-I2888)= 15,"15",  ""))))))))))))))))</f>
        <v>0</v>
      </c>
      <c r="AA2888" t="e">
        <f>VLOOKUP(E2888,'Age group'!$A$2:$B$7,2,TRUE)</f>
        <v>#N/A</v>
      </c>
    </row>
    <row r="2889" spans="1:27" ht="12.75" x14ac:dyDescent="0.2">
      <c r="A2889" s="30">
        <v>2886</v>
      </c>
      <c r="B2889" s="31"/>
      <c r="C2889" s="31"/>
      <c r="D2889" s="32"/>
      <c r="E2889" s="104"/>
      <c r="F2889" s="31"/>
      <c r="G2889" s="31"/>
      <c r="H2889" s="33"/>
      <c r="I2889" s="16"/>
      <c r="J2889" s="34"/>
      <c r="K2889" s="34"/>
      <c r="L2889" s="35"/>
      <c r="M2889" s="36"/>
      <c r="N2889" s="37"/>
      <c r="O2889" s="37"/>
      <c r="P2889" s="37"/>
      <c r="Q2889" s="38"/>
      <c r="R2889" s="38"/>
      <c r="S2889" s="37"/>
      <c r="T2889" s="39"/>
      <c r="U2889" s="39"/>
      <c r="V2889" s="40"/>
      <c r="X2889" t="str">
        <f>IF(('1 - Cover page'!$B$9-M2889)&lt;6,"&lt;=5 Days","&gt;5 Days")</f>
        <v>&lt;=5 Days</v>
      </c>
      <c r="Y2889" t="str">
        <f>IF(('1 - Cover page'!$B$9-M2889)=0,"0", IF(('1 - Cover page'!$B$9-M2889)= 1,"1", IF(('1 - Cover page'!$B$9-M2889)= 2,"2", IF(('1 - Cover page'!$B$9-M2889)= 3,"3", IF(('1 - Cover page'!$B$9-M2889)= 4,"4", IF(('1 - Cover page'!$B$9-M2889)= 5,"5", IF(('1 - Cover page'!$B$9-M2889)= 6,"6", IF(('1 - Cover page'!$B$9-M2889)= 7,"7", IF(('1 - Cover page'!$B$9-M2889)= 8,"8", IF(('1 - Cover page'!$B$9-M2889)= 9,"9", IF(('1 - Cover page'!$B$9-M2889)= 10,"10", IF(('1 - Cover page'!$B$9-M2889)= 11,"11", IF(('1 - Cover page'!$B$9-M2889)= 12,"12", IF(('1 - Cover page'!$B$9-M2889)= 13,"13", IF(('1 - Cover page'!$B$9-M2889)= 14,"14", IF(('1 - Cover page'!$B$9-M2889)= 15,"15",  ""))))))))))))))))</f>
        <v>0</v>
      </c>
      <c r="Z2889" t="str">
        <f>IF(('1 - Cover page'!$B$9-I2889)=0,"0", IF(('1 - Cover page'!$B$9-I2889)= 1,"1", IF(('1 - Cover page'!$B$9-I2889)= 2,"2", IF(('1 - Cover page'!$B$9-I2889)= 3,"3", IF(('1 - Cover page'!$B$9-I2889)= 4,"4", IF(('1 - Cover page'!$B$9-I2889)= 5,"5", IF(('1 - Cover page'!$B$9-I2889)= 6,"6", IF(('1 - Cover page'!$B$9-I2889)= 7,"7", IF(('1 - Cover page'!$B$9-I2889)= 8,"8", IF(('1 - Cover page'!$B$9-I2889)= 9,"9", IF(('1 - Cover page'!$B$9-I2889)= 10,"10", IF(('1 - Cover page'!$B$9-I2889)= 11,"11", IF(('1 - Cover page'!$B$9-I2889)= 12,"12", IF(('1 - Cover page'!$B$9-I2889)= 13,"13", IF(('1 - Cover page'!$B$9-I2889)= 14,"14", IF(('1 - Cover page'!$B$9-I2889)= 15,"15",  ""))))))))))))))))</f>
        <v>0</v>
      </c>
      <c r="AA2889" t="e">
        <f>VLOOKUP(E2889,'Age group'!$A$2:$B$7,2,TRUE)</f>
        <v>#N/A</v>
      </c>
    </row>
    <row r="2890" spans="1:27" ht="12.75" x14ac:dyDescent="0.2">
      <c r="A2890" s="30">
        <v>2887</v>
      </c>
      <c r="B2890" s="31"/>
      <c r="C2890" s="31"/>
      <c r="D2890" s="32"/>
      <c r="E2890" s="104"/>
      <c r="F2890" s="31"/>
      <c r="G2890" s="31"/>
      <c r="H2890" s="33"/>
      <c r="I2890" s="16"/>
      <c r="J2890" s="34"/>
      <c r="K2890" s="34"/>
      <c r="L2890" s="35"/>
      <c r="M2890" s="36"/>
      <c r="N2890" s="37"/>
      <c r="O2890" s="37"/>
      <c r="P2890" s="37"/>
      <c r="Q2890" s="38"/>
      <c r="R2890" s="38"/>
      <c r="S2890" s="37"/>
      <c r="T2890" s="39"/>
      <c r="U2890" s="39"/>
      <c r="V2890" s="40"/>
      <c r="X2890" t="str">
        <f>IF(('1 - Cover page'!$B$9-M2890)&lt;6,"&lt;=5 Days","&gt;5 Days")</f>
        <v>&lt;=5 Days</v>
      </c>
      <c r="Y2890" t="str">
        <f>IF(('1 - Cover page'!$B$9-M2890)=0,"0", IF(('1 - Cover page'!$B$9-M2890)= 1,"1", IF(('1 - Cover page'!$B$9-M2890)= 2,"2", IF(('1 - Cover page'!$B$9-M2890)= 3,"3", IF(('1 - Cover page'!$B$9-M2890)= 4,"4", IF(('1 - Cover page'!$B$9-M2890)= 5,"5", IF(('1 - Cover page'!$B$9-M2890)= 6,"6", IF(('1 - Cover page'!$B$9-M2890)= 7,"7", IF(('1 - Cover page'!$B$9-M2890)= 8,"8", IF(('1 - Cover page'!$B$9-M2890)= 9,"9", IF(('1 - Cover page'!$B$9-M2890)= 10,"10", IF(('1 - Cover page'!$B$9-M2890)= 11,"11", IF(('1 - Cover page'!$B$9-M2890)= 12,"12", IF(('1 - Cover page'!$B$9-M2890)= 13,"13", IF(('1 - Cover page'!$B$9-M2890)= 14,"14", IF(('1 - Cover page'!$B$9-M2890)= 15,"15",  ""))))))))))))))))</f>
        <v>0</v>
      </c>
      <c r="Z2890" t="str">
        <f>IF(('1 - Cover page'!$B$9-I2890)=0,"0", IF(('1 - Cover page'!$B$9-I2890)= 1,"1", IF(('1 - Cover page'!$B$9-I2890)= 2,"2", IF(('1 - Cover page'!$B$9-I2890)= 3,"3", IF(('1 - Cover page'!$B$9-I2890)= 4,"4", IF(('1 - Cover page'!$B$9-I2890)= 5,"5", IF(('1 - Cover page'!$B$9-I2890)= 6,"6", IF(('1 - Cover page'!$B$9-I2890)= 7,"7", IF(('1 - Cover page'!$B$9-I2890)= 8,"8", IF(('1 - Cover page'!$B$9-I2890)= 9,"9", IF(('1 - Cover page'!$B$9-I2890)= 10,"10", IF(('1 - Cover page'!$B$9-I2890)= 11,"11", IF(('1 - Cover page'!$B$9-I2890)= 12,"12", IF(('1 - Cover page'!$B$9-I2890)= 13,"13", IF(('1 - Cover page'!$B$9-I2890)= 14,"14", IF(('1 - Cover page'!$B$9-I2890)= 15,"15",  ""))))))))))))))))</f>
        <v>0</v>
      </c>
      <c r="AA2890" t="e">
        <f>VLOOKUP(E2890,'Age group'!$A$2:$B$7,2,TRUE)</f>
        <v>#N/A</v>
      </c>
    </row>
    <row r="2891" spans="1:27" ht="12.75" x14ac:dyDescent="0.2">
      <c r="A2891" s="30">
        <v>2888</v>
      </c>
      <c r="B2891" s="31"/>
      <c r="C2891" s="31"/>
      <c r="D2891" s="32"/>
      <c r="E2891" s="104"/>
      <c r="F2891" s="31"/>
      <c r="G2891" s="31"/>
      <c r="H2891" s="33"/>
      <c r="I2891" s="16"/>
      <c r="J2891" s="34"/>
      <c r="K2891" s="34"/>
      <c r="L2891" s="35"/>
      <c r="M2891" s="36"/>
      <c r="N2891" s="37"/>
      <c r="O2891" s="37"/>
      <c r="P2891" s="37"/>
      <c r="Q2891" s="38"/>
      <c r="R2891" s="38"/>
      <c r="S2891" s="37"/>
      <c r="T2891" s="39"/>
      <c r="U2891" s="39"/>
      <c r="V2891" s="40"/>
      <c r="X2891" t="str">
        <f>IF(('1 - Cover page'!$B$9-M2891)&lt;6,"&lt;=5 Days","&gt;5 Days")</f>
        <v>&lt;=5 Days</v>
      </c>
      <c r="Y2891" t="str">
        <f>IF(('1 - Cover page'!$B$9-M2891)=0,"0", IF(('1 - Cover page'!$B$9-M2891)= 1,"1", IF(('1 - Cover page'!$B$9-M2891)= 2,"2", IF(('1 - Cover page'!$B$9-M2891)= 3,"3", IF(('1 - Cover page'!$B$9-M2891)= 4,"4", IF(('1 - Cover page'!$B$9-M2891)= 5,"5", IF(('1 - Cover page'!$B$9-M2891)= 6,"6", IF(('1 - Cover page'!$B$9-M2891)= 7,"7", IF(('1 - Cover page'!$B$9-M2891)= 8,"8", IF(('1 - Cover page'!$B$9-M2891)= 9,"9", IF(('1 - Cover page'!$B$9-M2891)= 10,"10", IF(('1 - Cover page'!$B$9-M2891)= 11,"11", IF(('1 - Cover page'!$B$9-M2891)= 12,"12", IF(('1 - Cover page'!$B$9-M2891)= 13,"13", IF(('1 - Cover page'!$B$9-M2891)= 14,"14", IF(('1 - Cover page'!$B$9-M2891)= 15,"15",  ""))))))))))))))))</f>
        <v>0</v>
      </c>
      <c r="Z2891" t="str">
        <f>IF(('1 - Cover page'!$B$9-I2891)=0,"0", IF(('1 - Cover page'!$B$9-I2891)= 1,"1", IF(('1 - Cover page'!$B$9-I2891)= 2,"2", IF(('1 - Cover page'!$B$9-I2891)= 3,"3", IF(('1 - Cover page'!$B$9-I2891)= 4,"4", IF(('1 - Cover page'!$B$9-I2891)= 5,"5", IF(('1 - Cover page'!$B$9-I2891)= 6,"6", IF(('1 - Cover page'!$B$9-I2891)= 7,"7", IF(('1 - Cover page'!$B$9-I2891)= 8,"8", IF(('1 - Cover page'!$B$9-I2891)= 9,"9", IF(('1 - Cover page'!$B$9-I2891)= 10,"10", IF(('1 - Cover page'!$B$9-I2891)= 11,"11", IF(('1 - Cover page'!$B$9-I2891)= 12,"12", IF(('1 - Cover page'!$B$9-I2891)= 13,"13", IF(('1 - Cover page'!$B$9-I2891)= 14,"14", IF(('1 - Cover page'!$B$9-I2891)= 15,"15",  ""))))))))))))))))</f>
        <v>0</v>
      </c>
      <c r="AA2891" t="e">
        <f>VLOOKUP(E2891,'Age group'!$A$2:$B$7,2,TRUE)</f>
        <v>#N/A</v>
      </c>
    </row>
    <row r="2892" spans="1:27" ht="12.75" x14ac:dyDescent="0.2">
      <c r="A2892" s="30">
        <v>2889</v>
      </c>
      <c r="B2892" s="31"/>
      <c r="C2892" s="31"/>
      <c r="D2892" s="32"/>
      <c r="E2892" s="104"/>
      <c r="F2892" s="31"/>
      <c r="G2892" s="31"/>
      <c r="H2892" s="33"/>
      <c r="I2892" s="16"/>
      <c r="J2892" s="34"/>
      <c r="K2892" s="34"/>
      <c r="L2892" s="35"/>
      <c r="M2892" s="36"/>
      <c r="N2892" s="37"/>
      <c r="O2892" s="37"/>
      <c r="P2892" s="37"/>
      <c r="Q2892" s="38"/>
      <c r="R2892" s="38"/>
      <c r="S2892" s="37"/>
      <c r="T2892" s="39"/>
      <c r="U2892" s="39"/>
      <c r="V2892" s="40"/>
      <c r="X2892" t="str">
        <f>IF(('1 - Cover page'!$B$9-M2892)&lt;6,"&lt;=5 Days","&gt;5 Days")</f>
        <v>&lt;=5 Days</v>
      </c>
      <c r="Y2892" t="str">
        <f>IF(('1 - Cover page'!$B$9-M2892)=0,"0", IF(('1 - Cover page'!$B$9-M2892)= 1,"1", IF(('1 - Cover page'!$B$9-M2892)= 2,"2", IF(('1 - Cover page'!$B$9-M2892)= 3,"3", IF(('1 - Cover page'!$B$9-M2892)= 4,"4", IF(('1 - Cover page'!$B$9-M2892)= 5,"5", IF(('1 - Cover page'!$B$9-M2892)= 6,"6", IF(('1 - Cover page'!$B$9-M2892)= 7,"7", IF(('1 - Cover page'!$B$9-M2892)= 8,"8", IF(('1 - Cover page'!$B$9-M2892)= 9,"9", IF(('1 - Cover page'!$B$9-M2892)= 10,"10", IF(('1 - Cover page'!$B$9-M2892)= 11,"11", IF(('1 - Cover page'!$B$9-M2892)= 12,"12", IF(('1 - Cover page'!$B$9-M2892)= 13,"13", IF(('1 - Cover page'!$B$9-M2892)= 14,"14", IF(('1 - Cover page'!$B$9-M2892)= 15,"15",  ""))))))))))))))))</f>
        <v>0</v>
      </c>
      <c r="Z2892" t="str">
        <f>IF(('1 - Cover page'!$B$9-I2892)=0,"0", IF(('1 - Cover page'!$B$9-I2892)= 1,"1", IF(('1 - Cover page'!$B$9-I2892)= 2,"2", IF(('1 - Cover page'!$B$9-I2892)= 3,"3", IF(('1 - Cover page'!$B$9-I2892)= 4,"4", IF(('1 - Cover page'!$B$9-I2892)= 5,"5", IF(('1 - Cover page'!$B$9-I2892)= 6,"6", IF(('1 - Cover page'!$B$9-I2892)= 7,"7", IF(('1 - Cover page'!$B$9-I2892)= 8,"8", IF(('1 - Cover page'!$B$9-I2892)= 9,"9", IF(('1 - Cover page'!$B$9-I2892)= 10,"10", IF(('1 - Cover page'!$B$9-I2892)= 11,"11", IF(('1 - Cover page'!$B$9-I2892)= 12,"12", IF(('1 - Cover page'!$B$9-I2892)= 13,"13", IF(('1 - Cover page'!$B$9-I2892)= 14,"14", IF(('1 - Cover page'!$B$9-I2892)= 15,"15",  ""))))))))))))))))</f>
        <v>0</v>
      </c>
      <c r="AA2892" t="e">
        <f>VLOOKUP(E2892,'Age group'!$A$2:$B$7,2,TRUE)</f>
        <v>#N/A</v>
      </c>
    </row>
    <row r="2893" spans="1:27" ht="12.75" x14ac:dyDescent="0.2">
      <c r="A2893" s="30">
        <v>2890</v>
      </c>
      <c r="B2893" s="31"/>
      <c r="C2893" s="31"/>
      <c r="D2893" s="32"/>
      <c r="E2893" s="104"/>
      <c r="F2893" s="31"/>
      <c r="G2893" s="31"/>
      <c r="H2893" s="33"/>
      <c r="I2893" s="16"/>
      <c r="J2893" s="34"/>
      <c r="K2893" s="34"/>
      <c r="L2893" s="35"/>
      <c r="M2893" s="36"/>
      <c r="N2893" s="37"/>
      <c r="O2893" s="37"/>
      <c r="P2893" s="37"/>
      <c r="Q2893" s="38"/>
      <c r="R2893" s="38"/>
      <c r="S2893" s="37"/>
      <c r="T2893" s="39"/>
      <c r="U2893" s="39"/>
      <c r="V2893" s="40"/>
      <c r="X2893" t="str">
        <f>IF(('1 - Cover page'!$B$9-M2893)&lt;6,"&lt;=5 Days","&gt;5 Days")</f>
        <v>&lt;=5 Days</v>
      </c>
      <c r="Y2893" t="str">
        <f>IF(('1 - Cover page'!$B$9-M2893)=0,"0", IF(('1 - Cover page'!$B$9-M2893)= 1,"1", IF(('1 - Cover page'!$B$9-M2893)= 2,"2", IF(('1 - Cover page'!$B$9-M2893)= 3,"3", IF(('1 - Cover page'!$B$9-M2893)= 4,"4", IF(('1 - Cover page'!$B$9-M2893)= 5,"5", IF(('1 - Cover page'!$B$9-M2893)= 6,"6", IF(('1 - Cover page'!$B$9-M2893)= 7,"7", IF(('1 - Cover page'!$B$9-M2893)= 8,"8", IF(('1 - Cover page'!$B$9-M2893)= 9,"9", IF(('1 - Cover page'!$B$9-M2893)= 10,"10", IF(('1 - Cover page'!$B$9-M2893)= 11,"11", IF(('1 - Cover page'!$B$9-M2893)= 12,"12", IF(('1 - Cover page'!$B$9-M2893)= 13,"13", IF(('1 - Cover page'!$B$9-M2893)= 14,"14", IF(('1 - Cover page'!$B$9-M2893)= 15,"15",  ""))))))))))))))))</f>
        <v>0</v>
      </c>
      <c r="Z2893" t="str">
        <f>IF(('1 - Cover page'!$B$9-I2893)=0,"0", IF(('1 - Cover page'!$B$9-I2893)= 1,"1", IF(('1 - Cover page'!$B$9-I2893)= 2,"2", IF(('1 - Cover page'!$B$9-I2893)= 3,"3", IF(('1 - Cover page'!$B$9-I2893)= 4,"4", IF(('1 - Cover page'!$B$9-I2893)= 5,"5", IF(('1 - Cover page'!$B$9-I2893)= 6,"6", IF(('1 - Cover page'!$B$9-I2893)= 7,"7", IF(('1 - Cover page'!$B$9-I2893)= 8,"8", IF(('1 - Cover page'!$B$9-I2893)= 9,"9", IF(('1 - Cover page'!$B$9-I2893)= 10,"10", IF(('1 - Cover page'!$B$9-I2893)= 11,"11", IF(('1 - Cover page'!$B$9-I2893)= 12,"12", IF(('1 - Cover page'!$B$9-I2893)= 13,"13", IF(('1 - Cover page'!$B$9-I2893)= 14,"14", IF(('1 - Cover page'!$B$9-I2893)= 15,"15",  ""))))))))))))))))</f>
        <v>0</v>
      </c>
      <c r="AA2893" t="e">
        <f>VLOOKUP(E2893,'Age group'!$A$2:$B$7,2,TRUE)</f>
        <v>#N/A</v>
      </c>
    </row>
    <row r="2894" spans="1:27" ht="12.75" x14ac:dyDescent="0.2">
      <c r="A2894" s="30">
        <v>2891</v>
      </c>
      <c r="B2894" s="31"/>
      <c r="C2894" s="31"/>
      <c r="D2894" s="32"/>
      <c r="E2894" s="104"/>
      <c r="F2894" s="31"/>
      <c r="G2894" s="31"/>
      <c r="H2894" s="33"/>
      <c r="I2894" s="16"/>
      <c r="J2894" s="34"/>
      <c r="K2894" s="34"/>
      <c r="L2894" s="35"/>
      <c r="M2894" s="36"/>
      <c r="N2894" s="37"/>
      <c r="O2894" s="37"/>
      <c r="P2894" s="37"/>
      <c r="Q2894" s="38"/>
      <c r="R2894" s="38"/>
      <c r="S2894" s="37"/>
      <c r="T2894" s="39"/>
      <c r="U2894" s="39"/>
      <c r="V2894" s="40"/>
      <c r="X2894" t="str">
        <f>IF(('1 - Cover page'!$B$9-M2894)&lt;6,"&lt;=5 Days","&gt;5 Days")</f>
        <v>&lt;=5 Days</v>
      </c>
      <c r="Y2894" t="str">
        <f>IF(('1 - Cover page'!$B$9-M2894)=0,"0", IF(('1 - Cover page'!$B$9-M2894)= 1,"1", IF(('1 - Cover page'!$B$9-M2894)= 2,"2", IF(('1 - Cover page'!$B$9-M2894)= 3,"3", IF(('1 - Cover page'!$B$9-M2894)= 4,"4", IF(('1 - Cover page'!$B$9-M2894)= 5,"5", IF(('1 - Cover page'!$B$9-M2894)= 6,"6", IF(('1 - Cover page'!$B$9-M2894)= 7,"7", IF(('1 - Cover page'!$B$9-M2894)= 8,"8", IF(('1 - Cover page'!$B$9-M2894)= 9,"9", IF(('1 - Cover page'!$B$9-M2894)= 10,"10", IF(('1 - Cover page'!$B$9-M2894)= 11,"11", IF(('1 - Cover page'!$B$9-M2894)= 12,"12", IF(('1 - Cover page'!$B$9-M2894)= 13,"13", IF(('1 - Cover page'!$B$9-M2894)= 14,"14", IF(('1 - Cover page'!$B$9-M2894)= 15,"15",  ""))))))))))))))))</f>
        <v>0</v>
      </c>
      <c r="Z2894" t="str">
        <f>IF(('1 - Cover page'!$B$9-I2894)=0,"0", IF(('1 - Cover page'!$B$9-I2894)= 1,"1", IF(('1 - Cover page'!$B$9-I2894)= 2,"2", IF(('1 - Cover page'!$B$9-I2894)= 3,"3", IF(('1 - Cover page'!$B$9-I2894)= 4,"4", IF(('1 - Cover page'!$B$9-I2894)= 5,"5", IF(('1 - Cover page'!$B$9-I2894)= 6,"6", IF(('1 - Cover page'!$B$9-I2894)= 7,"7", IF(('1 - Cover page'!$B$9-I2894)= 8,"8", IF(('1 - Cover page'!$B$9-I2894)= 9,"9", IF(('1 - Cover page'!$B$9-I2894)= 10,"10", IF(('1 - Cover page'!$B$9-I2894)= 11,"11", IF(('1 - Cover page'!$B$9-I2894)= 12,"12", IF(('1 - Cover page'!$B$9-I2894)= 13,"13", IF(('1 - Cover page'!$B$9-I2894)= 14,"14", IF(('1 - Cover page'!$B$9-I2894)= 15,"15",  ""))))))))))))))))</f>
        <v>0</v>
      </c>
      <c r="AA2894" t="e">
        <f>VLOOKUP(E2894,'Age group'!$A$2:$B$7,2,TRUE)</f>
        <v>#N/A</v>
      </c>
    </row>
    <row r="2895" spans="1:27" ht="12.75" x14ac:dyDescent="0.2">
      <c r="A2895" s="30">
        <v>2892</v>
      </c>
      <c r="B2895" s="31"/>
      <c r="C2895" s="31"/>
      <c r="D2895" s="32"/>
      <c r="E2895" s="104"/>
      <c r="F2895" s="31"/>
      <c r="G2895" s="31"/>
      <c r="H2895" s="33"/>
      <c r="I2895" s="16"/>
      <c r="J2895" s="34"/>
      <c r="K2895" s="34"/>
      <c r="L2895" s="35"/>
      <c r="M2895" s="36"/>
      <c r="N2895" s="37"/>
      <c r="O2895" s="37"/>
      <c r="P2895" s="37"/>
      <c r="Q2895" s="38"/>
      <c r="R2895" s="38"/>
      <c r="S2895" s="37"/>
      <c r="T2895" s="39"/>
      <c r="U2895" s="39"/>
      <c r="V2895" s="40"/>
      <c r="X2895" t="str">
        <f>IF(('1 - Cover page'!$B$9-M2895)&lt;6,"&lt;=5 Days","&gt;5 Days")</f>
        <v>&lt;=5 Days</v>
      </c>
      <c r="Y2895" t="str">
        <f>IF(('1 - Cover page'!$B$9-M2895)=0,"0", IF(('1 - Cover page'!$B$9-M2895)= 1,"1", IF(('1 - Cover page'!$B$9-M2895)= 2,"2", IF(('1 - Cover page'!$B$9-M2895)= 3,"3", IF(('1 - Cover page'!$B$9-M2895)= 4,"4", IF(('1 - Cover page'!$B$9-M2895)= 5,"5", IF(('1 - Cover page'!$B$9-M2895)= 6,"6", IF(('1 - Cover page'!$B$9-M2895)= 7,"7", IF(('1 - Cover page'!$B$9-M2895)= 8,"8", IF(('1 - Cover page'!$B$9-M2895)= 9,"9", IF(('1 - Cover page'!$B$9-M2895)= 10,"10", IF(('1 - Cover page'!$B$9-M2895)= 11,"11", IF(('1 - Cover page'!$B$9-M2895)= 12,"12", IF(('1 - Cover page'!$B$9-M2895)= 13,"13", IF(('1 - Cover page'!$B$9-M2895)= 14,"14", IF(('1 - Cover page'!$B$9-M2895)= 15,"15",  ""))))))))))))))))</f>
        <v>0</v>
      </c>
      <c r="Z2895" t="str">
        <f>IF(('1 - Cover page'!$B$9-I2895)=0,"0", IF(('1 - Cover page'!$B$9-I2895)= 1,"1", IF(('1 - Cover page'!$B$9-I2895)= 2,"2", IF(('1 - Cover page'!$B$9-I2895)= 3,"3", IF(('1 - Cover page'!$B$9-I2895)= 4,"4", IF(('1 - Cover page'!$B$9-I2895)= 5,"5", IF(('1 - Cover page'!$B$9-I2895)= 6,"6", IF(('1 - Cover page'!$B$9-I2895)= 7,"7", IF(('1 - Cover page'!$B$9-I2895)= 8,"8", IF(('1 - Cover page'!$B$9-I2895)= 9,"9", IF(('1 - Cover page'!$B$9-I2895)= 10,"10", IF(('1 - Cover page'!$B$9-I2895)= 11,"11", IF(('1 - Cover page'!$B$9-I2895)= 12,"12", IF(('1 - Cover page'!$B$9-I2895)= 13,"13", IF(('1 - Cover page'!$B$9-I2895)= 14,"14", IF(('1 - Cover page'!$B$9-I2895)= 15,"15",  ""))))))))))))))))</f>
        <v>0</v>
      </c>
      <c r="AA2895" t="e">
        <f>VLOOKUP(E2895,'Age group'!$A$2:$B$7,2,TRUE)</f>
        <v>#N/A</v>
      </c>
    </row>
    <row r="2896" spans="1:27" ht="12.75" x14ac:dyDescent="0.2">
      <c r="A2896" s="30">
        <v>2893</v>
      </c>
      <c r="B2896" s="31"/>
      <c r="C2896" s="31"/>
      <c r="D2896" s="32"/>
      <c r="E2896" s="104"/>
      <c r="F2896" s="31"/>
      <c r="G2896" s="31"/>
      <c r="H2896" s="33"/>
      <c r="I2896" s="16"/>
      <c r="J2896" s="34"/>
      <c r="K2896" s="34"/>
      <c r="L2896" s="35"/>
      <c r="M2896" s="36"/>
      <c r="N2896" s="37"/>
      <c r="O2896" s="37"/>
      <c r="P2896" s="37"/>
      <c r="Q2896" s="38"/>
      <c r="R2896" s="38"/>
      <c r="S2896" s="37"/>
      <c r="T2896" s="39"/>
      <c r="U2896" s="39"/>
      <c r="V2896" s="40"/>
      <c r="X2896" t="str">
        <f>IF(('1 - Cover page'!$B$9-M2896)&lt;6,"&lt;=5 Days","&gt;5 Days")</f>
        <v>&lt;=5 Days</v>
      </c>
      <c r="Y2896" t="str">
        <f>IF(('1 - Cover page'!$B$9-M2896)=0,"0", IF(('1 - Cover page'!$B$9-M2896)= 1,"1", IF(('1 - Cover page'!$B$9-M2896)= 2,"2", IF(('1 - Cover page'!$B$9-M2896)= 3,"3", IF(('1 - Cover page'!$B$9-M2896)= 4,"4", IF(('1 - Cover page'!$B$9-M2896)= 5,"5", IF(('1 - Cover page'!$B$9-M2896)= 6,"6", IF(('1 - Cover page'!$B$9-M2896)= 7,"7", IF(('1 - Cover page'!$B$9-M2896)= 8,"8", IF(('1 - Cover page'!$B$9-M2896)= 9,"9", IF(('1 - Cover page'!$B$9-M2896)= 10,"10", IF(('1 - Cover page'!$B$9-M2896)= 11,"11", IF(('1 - Cover page'!$B$9-M2896)= 12,"12", IF(('1 - Cover page'!$B$9-M2896)= 13,"13", IF(('1 - Cover page'!$B$9-M2896)= 14,"14", IF(('1 - Cover page'!$B$9-M2896)= 15,"15",  ""))))))))))))))))</f>
        <v>0</v>
      </c>
      <c r="Z2896" t="str">
        <f>IF(('1 - Cover page'!$B$9-I2896)=0,"0", IF(('1 - Cover page'!$B$9-I2896)= 1,"1", IF(('1 - Cover page'!$B$9-I2896)= 2,"2", IF(('1 - Cover page'!$B$9-I2896)= 3,"3", IF(('1 - Cover page'!$B$9-I2896)= 4,"4", IF(('1 - Cover page'!$B$9-I2896)= 5,"5", IF(('1 - Cover page'!$B$9-I2896)= 6,"6", IF(('1 - Cover page'!$B$9-I2896)= 7,"7", IF(('1 - Cover page'!$B$9-I2896)= 8,"8", IF(('1 - Cover page'!$B$9-I2896)= 9,"9", IF(('1 - Cover page'!$B$9-I2896)= 10,"10", IF(('1 - Cover page'!$B$9-I2896)= 11,"11", IF(('1 - Cover page'!$B$9-I2896)= 12,"12", IF(('1 - Cover page'!$B$9-I2896)= 13,"13", IF(('1 - Cover page'!$B$9-I2896)= 14,"14", IF(('1 - Cover page'!$B$9-I2896)= 15,"15",  ""))))))))))))))))</f>
        <v>0</v>
      </c>
      <c r="AA2896" t="e">
        <f>VLOOKUP(E2896,'Age group'!$A$2:$B$7,2,TRUE)</f>
        <v>#N/A</v>
      </c>
    </row>
    <row r="2897" spans="1:27" ht="12.75" x14ac:dyDescent="0.2">
      <c r="A2897" s="30">
        <v>2894</v>
      </c>
      <c r="B2897" s="31"/>
      <c r="C2897" s="31"/>
      <c r="D2897" s="32"/>
      <c r="E2897" s="104"/>
      <c r="F2897" s="31"/>
      <c r="G2897" s="31"/>
      <c r="H2897" s="33"/>
      <c r="I2897" s="16"/>
      <c r="J2897" s="34"/>
      <c r="K2897" s="34"/>
      <c r="L2897" s="35"/>
      <c r="M2897" s="36"/>
      <c r="N2897" s="37"/>
      <c r="O2897" s="37"/>
      <c r="P2897" s="37"/>
      <c r="Q2897" s="38"/>
      <c r="R2897" s="38"/>
      <c r="S2897" s="37"/>
      <c r="T2897" s="39"/>
      <c r="U2897" s="39"/>
      <c r="V2897" s="40"/>
      <c r="X2897" t="str">
        <f>IF(('1 - Cover page'!$B$9-M2897)&lt;6,"&lt;=5 Days","&gt;5 Days")</f>
        <v>&lt;=5 Days</v>
      </c>
      <c r="Y2897" t="str">
        <f>IF(('1 - Cover page'!$B$9-M2897)=0,"0", IF(('1 - Cover page'!$B$9-M2897)= 1,"1", IF(('1 - Cover page'!$B$9-M2897)= 2,"2", IF(('1 - Cover page'!$B$9-M2897)= 3,"3", IF(('1 - Cover page'!$B$9-M2897)= 4,"4", IF(('1 - Cover page'!$B$9-M2897)= 5,"5", IF(('1 - Cover page'!$B$9-M2897)= 6,"6", IF(('1 - Cover page'!$B$9-M2897)= 7,"7", IF(('1 - Cover page'!$B$9-M2897)= 8,"8", IF(('1 - Cover page'!$B$9-M2897)= 9,"9", IF(('1 - Cover page'!$B$9-M2897)= 10,"10", IF(('1 - Cover page'!$B$9-M2897)= 11,"11", IF(('1 - Cover page'!$B$9-M2897)= 12,"12", IF(('1 - Cover page'!$B$9-M2897)= 13,"13", IF(('1 - Cover page'!$B$9-M2897)= 14,"14", IF(('1 - Cover page'!$B$9-M2897)= 15,"15",  ""))))))))))))))))</f>
        <v>0</v>
      </c>
      <c r="Z2897" t="str">
        <f>IF(('1 - Cover page'!$B$9-I2897)=0,"0", IF(('1 - Cover page'!$B$9-I2897)= 1,"1", IF(('1 - Cover page'!$B$9-I2897)= 2,"2", IF(('1 - Cover page'!$B$9-I2897)= 3,"3", IF(('1 - Cover page'!$B$9-I2897)= 4,"4", IF(('1 - Cover page'!$B$9-I2897)= 5,"5", IF(('1 - Cover page'!$B$9-I2897)= 6,"6", IF(('1 - Cover page'!$B$9-I2897)= 7,"7", IF(('1 - Cover page'!$B$9-I2897)= 8,"8", IF(('1 - Cover page'!$B$9-I2897)= 9,"9", IF(('1 - Cover page'!$B$9-I2897)= 10,"10", IF(('1 - Cover page'!$B$9-I2897)= 11,"11", IF(('1 - Cover page'!$B$9-I2897)= 12,"12", IF(('1 - Cover page'!$B$9-I2897)= 13,"13", IF(('1 - Cover page'!$B$9-I2897)= 14,"14", IF(('1 - Cover page'!$B$9-I2897)= 15,"15",  ""))))))))))))))))</f>
        <v>0</v>
      </c>
      <c r="AA2897" t="e">
        <f>VLOOKUP(E2897,'Age group'!$A$2:$B$7,2,TRUE)</f>
        <v>#N/A</v>
      </c>
    </row>
    <row r="2898" spans="1:27" ht="12.75" x14ac:dyDescent="0.2">
      <c r="A2898" s="30">
        <v>2895</v>
      </c>
      <c r="B2898" s="31"/>
      <c r="C2898" s="31"/>
      <c r="D2898" s="32"/>
      <c r="E2898" s="104"/>
      <c r="F2898" s="31"/>
      <c r="G2898" s="31"/>
      <c r="H2898" s="33"/>
      <c r="I2898" s="16"/>
      <c r="J2898" s="34"/>
      <c r="K2898" s="34"/>
      <c r="L2898" s="35"/>
      <c r="M2898" s="36"/>
      <c r="N2898" s="37"/>
      <c r="O2898" s="37"/>
      <c r="P2898" s="37"/>
      <c r="Q2898" s="38"/>
      <c r="R2898" s="38"/>
      <c r="S2898" s="37"/>
      <c r="T2898" s="39"/>
      <c r="U2898" s="39"/>
      <c r="V2898" s="40"/>
      <c r="X2898" t="str">
        <f>IF(('1 - Cover page'!$B$9-M2898)&lt;6,"&lt;=5 Days","&gt;5 Days")</f>
        <v>&lt;=5 Days</v>
      </c>
      <c r="Y2898" t="str">
        <f>IF(('1 - Cover page'!$B$9-M2898)=0,"0", IF(('1 - Cover page'!$B$9-M2898)= 1,"1", IF(('1 - Cover page'!$B$9-M2898)= 2,"2", IF(('1 - Cover page'!$B$9-M2898)= 3,"3", IF(('1 - Cover page'!$B$9-M2898)= 4,"4", IF(('1 - Cover page'!$B$9-M2898)= 5,"5", IF(('1 - Cover page'!$B$9-M2898)= 6,"6", IF(('1 - Cover page'!$B$9-M2898)= 7,"7", IF(('1 - Cover page'!$B$9-M2898)= 8,"8", IF(('1 - Cover page'!$B$9-M2898)= 9,"9", IF(('1 - Cover page'!$B$9-M2898)= 10,"10", IF(('1 - Cover page'!$B$9-M2898)= 11,"11", IF(('1 - Cover page'!$B$9-M2898)= 12,"12", IF(('1 - Cover page'!$B$9-M2898)= 13,"13", IF(('1 - Cover page'!$B$9-M2898)= 14,"14", IF(('1 - Cover page'!$B$9-M2898)= 15,"15",  ""))))))))))))))))</f>
        <v>0</v>
      </c>
      <c r="Z2898" t="str">
        <f>IF(('1 - Cover page'!$B$9-I2898)=0,"0", IF(('1 - Cover page'!$B$9-I2898)= 1,"1", IF(('1 - Cover page'!$B$9-I2898)= 2,"2", IF(('1 - Cover page'!$B$9-I2898)= 3,"3", IF(('1 - Cover page'!$B$9-I2898)= 4,"4", IF(('1 - Cover page'!$B$9-I2898)= 5,"5", IF(('1 - Cover page'!$B$9-I2898)= 6,"6", IF(('1 - Cover page'!$B$9-I2898)= 7,"7", IF(('1 - Cover page'!$B$9-I2898)= 8,"8", IF(('1 - Cover page'!$B$9-I2898)= 9,"9", IF(('1 - Cover page'!$B$9-I2898)= 10,"10", IF(('1 - Cover page'!$B$9-I2898)= 11,"11", IF(('1 - Cover page'!$B$9-I2898)= 12,"12", IF(('1 - Cover page'!$B$9-I2898)= 13,"13", IF(('1 - Cover page'!$B$9-I2898)= 14,"14", IF(('1 - Cover page'!$B$9-I2898)= 15,"15",  ""))))))))))))))))</f>
        <v>0</v>
      </c>
      <c r="AA2898" t="e">
        <f>VLOOKUP(E2898,'Age group'!$A$2:$B$7,2,TRUE)</f>
        <v>#N/A</v>
      </c>
    </row>
    <row r="2899" spans="1:27" ht="12.75" x14ac:dyDescent="0.2">
      <c r="A2899" s="30">
        <v>2896</v>
      </c>
      <c r="B2899" s="31"/>
      <c r="C2899" s="31"/>
      <c r="D2899" s="32"/>
      <c r="E2899" s="104"/>
      <c r="F2899" s="31"/>
      <c r="G2899" s="31"/>
      <c r="H2899" s="33"/>
      <c r="I2899" s="16"/>
      <c r="J2899" s="34"/>
      <c r="K2899" s="34"/>
      <c r="L2899" s="35"/>
      <c r="M2899" s="36"/>
      <c r="N2899" s="37"/>
      <c r="O2899" s="37"/>
      <c r="P2899" s="37"/>
      <c r="Q2899" s="38"/>
      <c r="R2899" s="38"/>
      <c r="S2899" s="37"/>
      <c r="T2899" s="39"/>
      <c r="U2899" s="39"/>
      <c r="V2899" s="40"/>
      <c r="X2899" t="str">
        <f>IF(('1 - Cover page'!$B$9-M2899)&lt;6,"&lt;=5 Days","&gt;5 Days")</f>
        <v>&lt;=5 Days</v>
      </c>
      <c r="Y2899" t="str">
        <f>IF(('1 - Cover page'!$B$9-M2899)=0,"0", IF(('1 - Cover page'!$B$9-M2899)= 1,"1", IF(('1 - Cover page'!$B$9-M2899)= 2,"2", IF(('1 - Cover page'!$B$9-M2899)= 3,"3", IF(('1 - Cover page'!$B$9-M2899)= 4,"4", IF(('1 - Cover page'!$B$9-M2899)= 5,"5", IF(('1 - Cover page'!$B$9-M2899)= 6,"6", IF(('1 - Cover page'!$B$9-M2899)= 7,"7", IF(('1 - Cover page'!$B$9-M2899)= 8,"8", IF(('1 - Cover page'!$B$9-M2899)= 9,"9", IF(('1 - Cover page'!$B$9-M2899)= 10,"10", IF(('1 - Cover page'!$B$9-M2899)= 11,"11", IF(('1 - Cover page'!$B$9-M2899)= 12,"12", IF(('1 - Cover page'!$B$9-M2899)= 13,"13", IF(('1 - Cover page'!$B$9-M2899)= 14,"14", IF(('1 - Cover page'!$B$9-M2899)= 15,"15",  ""))))))))))))))))</f>
        <v>0</v>
      </c>
      <c r="Z2899" t="str">
        <f>IF(('1 - Cover page'!$B$9-I2899)=0,"0", IF(('1 - Cover page'!$B$9-I2899)= 1,"1", IF(('1 - Cover page'!$B$9-I2899)= 2,"2", IF(('1 - Cover page'!$B$9-I2899)= 3,"3", IF(('1 - Cover page'!$B$9-I2899)= 4,"4", IF(('1 - Cover page'!$B$9-I2899)= 5,"5", IF(('1 - Cover page'!$B$9-I2899)= 6,"6", IF(('1 - Cover page'!$B$9-I2899)= 7,"7", IF(('1 - Cover page'!$B$9-I2899)= 8,"8", IF(('1 - Cover page'!$B$9-I2899)= 9,"9", IF(('1 - Cover page'!$B$9-I2899)= 10,"10", IF(('1 - Cover page'!$B$9-I2899)= 11,"11", IF(('1 - Cover page'!$B$9-I2899)= 12,"12", IF(('1 - Cover page'!$B$9-I2899)= 13,"13", IF(('1 - Cover page'!$B$9-I2899)= 14,"14", IF(('1 - Cover page'!$B$9-I2899)= 15,"15",  ""))))))))))))))))</f>
        <v>0</v>
      </c>
      <c r="AA2899" t="e">
        <f>VLOOKUP(E2899,'Age group'!$A$2:$B$7,2,TRUE)</f>
        <v>#N/A</v>
      </c>
    </row>
    <row r="2900" spans="1:27" ht="12.75" x14ac:dyDescent="0.2">
      <c r="A2900" s="30">
        <v>2897</v>
      </c>
      <c r="B2900" s="31"/>
      <c r="C2900" s="31"/>
      <c r="D2900" s="32"/>
      <c r="E2900" s="104"/>
      <c r="F2900" s="31"/>
      <c r="G2900" s="31"/>
      <c r="H2900" s="33"/>
      <c r="I2900" s="16"/>
      <c r="J2900" s="34"/>
      <c r="K2900" s="34"/>
      <c r="L2900" s="35"/>
      <c r="M2900" s="36"/>
      <c r="N2900" s="37"/>
      <c r="O2900" s="37"/>
      <c r="P2900" s="37"/>
      <c r="Q2900" s="38"/>
      <c r="R2900" s="38"/>
      <c r="S2900" s="37"/>
      <c r="T2900" s="39"/>
      <c r="U2900" s="39"/>
      <c r="V2900" s="40"/>
      <c r="X2900" t="str">
        <f>IF(('1 - Cover page'!$B$9-M2900)&lt;6,"&lt;=5 Days","&gt;5 Days")</f>
        <v>&lt;=5 Days</v>
      </c>
      <c r="Y2900" t="str">
        <f>IF(('1 - Cover page'!$B$9-M2900)=0,"0", IF(('1 - Cover page'!$B$9-M2900)= 1,"1", IF(('1 - Cover page'!$B$9-M2900)= 2,"2", IF(('1 - Cover page'!$B$9-M2900)= 3,"3", IF(('1 - Cover page'!$B$9-M2900)= 4,"4", IF(('1 - Cover page'!$B$9-M2900)= 5,"5", IF(('1 - Cover page'!$B$9-M2900)= 6,"6", IF(('1 - Cover page'!$B$9-M2900)= 7,"7", IF(('1 - Cover page'!$B$9-M2900)= 8,"8", IF(('1 - Cover page'!$B$9-M2900)= 9,"9", IF(('1 - Cover page'!$B$9-M2900)= 10,"10", IF(('1 - Cover page'!$B$9-M2900)= 11,"11", IF(('1 - Cover page'!$B$9-M2900)= 12,"12", IF(('1 - Cover page'!$B$9-M2900)= 13,"13", IF(('1 - Cover page'!$B$9-M2900)= 14,"14", IF(('1 - Cover page'!$B$9-M2900)= 15,"15",  ""))))))))))))))))</f>
        <v>0</v>
      </c>
      <c r="Z2900" t="str">
        <f>IF(('1 - Cover page'!$B$9-I2900)=0,"0", IF(('1 - Cover page'!$B$9-I2900)= 1,"1", IF(('1 - Cover page'!$B$9-I2900)= 2,"2", IF(('1 - Cover page'!$B$9-I2900)= 3,"3", IF(('1 - Cover page'!$B$9-I2900)= 4,"4", IF(('1 - Cover page'!$B$9-I2900)= 5,"5", IF(('1 - Cover page'!$B$9-I2900)= 6,"6", IF(('1 - Cover page'!$B$9-I2900)= 7,"7", IF(('1 - Cover page'!$B$9-I2900)= 8,"8", IF(('1 - Cover page'!$B$9-I2900)= 9,"9", IF(('1 - Cover page'!$B$9-I2900)= 10,"10", IF(('1 - Cover page'!$B$9-I2900)= 11,"11", IF(('1 - Cover page'!$B$9-I2900)= 12,"12", IF(('1 - Cover page'!$B$9-I2900)= 13,"13", IF(('1 - Cover page'!$B$9-I2900)= 14,"14", IF(('1 - Cover page'!$B$9-I2900)= 15,"15",  ""))))))))))))))))</f>
        <v>0</v>
      </c>
      <c r="AA2900" t="e">
        <f>VLOOKUP(E2900,'Age group'!$A$2:$B$7,2,TRUE)</f>
        <v>#N/A</v>
      </c>
    </row>
    <row r="2901" spans="1:27" ht="12.75" x14ac:dyDescent="0.2">
      <c r="A2901" s="30">
        <v>2898</v>
      </c>
      <c r="B2901" s="31"/>
      <c r="C2901" s="31"/>
      <c r="D2901" s="32"/>
      <c r="E2901" s="104"/>
      <c r="F2901" s="31"/>
      <c r="G2901" s="31"/>
      <c r="H2901" s="33"/>
      <c r="I2901" s="16"/>
      <c r="J2901" s="34"/>
      <c r="K2901" s="34"/>
      <c r="L2901" s="35"/>
      <c r="M2901" s="36"/>
      <c r="N2901" s="37"/>
      <c r="O2901" s="37"/>
      <c r="P2901" s="37"/>
      <c r="Q2901" s="38"/>
      <c r="R2901" s="38"/>
      <c r="S2901" s="37"/>
      <c r="T2901" s="39"/>
      <c r="U2901" s="39"/>
      <c r="V2901" s="40"/>
      <c r="X2901" t="str">
        <f>IF(('1 - Cover page'!$B$9-M2901)&lt;6,"&lt;=5 Days","&gt;5 Days")</f>
        <v>&lt;=5 Days</v>
      </c>
      <c r="Y2901" t="str">
        <f>IF(('1 - Cover page'!$B$9-M2901)=0,"0", IF(('1 - Cover page'!$B$9-M2901)= 1,"1", IF(('1 - Cover page'!$B$9-M2901)= 2,"2", IF(('1 - Cover page'!$B$9-M2901)= 3,"3", IF(('1 - Cover page'!$B$9-M2901)= 4,"4", IF(('1 - Cover page'!$B$9-M2901)= 5,"5", IF(('1 - Cover page'!$B$9-M2901)= 6,"6", IF(('1 - Cover page'!$B$9-M2901)= 7,"7", IF(('1 - Cover page'!$B$9-M2901)= 8,"8", IF(('1 - Cover page'!$B$9-M2901)= 9,"9", IF(('1 - Cover page'!$B$9-M2901)= 10,"10", IF(('1 - Cover page'!$B$9-M2901)= 11,"11", IF(('1 - Cover page'!$B$9-M2901)= 12,"12", IF(('1 - Cover page'!$B$9-M2901)= 13,"13", IF(('1 - Cover page'!$B$9-M2901)= 14,"14", IF(('1 - Cover page'!$B$9-M2901)= 15,"15",  ""))))))))))))))))</f>
        <v>0</v>
      </c>
      <c r="Z2901" t="str">
        <f>IF(('1 - Cover page'!$B$9-I2901)=0,"0", IF(('1 - Cover page'!$B$9-I2901)= 1,"1", IF(('1 - Cover page'!$B$9-I2901)= 2,"2", IF(('1 - Cover page'!$B$9-I2901)= 3,"3", IF(('1 - Cover page'!$B$9-I2901)= 4,"4", IF(('1 - Cover page'!$B$9-I2901)= 5,"5", IF(('1 - Cover page'!$B$9-I2901)= 6,"6", IF(('1 - Cover page'!$B$9-I2901)= 7,"7", IF(('1 - Cover page'!$B$9-I2901)= 8,"8", IF(('1 - Cover page'!$B$9-I2901)= 9,"9", IF(('1 - Cover page'!$B$9-I2901)= 10,"10", IF(('1 - Cover page'!$B$9-I2901)= 11,"11", IF(('1 - Cover page'!$B$9-I2901)= 12,"12", IF(('1 - Cover page'!$B$9-I2901)= 13,"13", IF(('1 - Cover page'!$B$9-I2901)= 14,"14", IF(('1 - Cover page'!$B$9-I2901)= 15,"15",  ""))))))))))))))))</f>
        <v>0</v>
      </c>
      <c r="AA2901" t="e">
        <f>VLOOKUP(E2901,'Age group'!$A$2:$B$7,2,TRUE)</f>
        <v>#N/A</v>
      </c>
    </row>
    <row r="2902" spans="1:27" ht="12.75" x14ac:dyDescent="0.2">
      <c r="A2902" s="30">
        <v>2899</v>
      </c>
      <c r="B2902" s="31"/>
      <c r="C2902" s="31"/>
      <c r="D2902" s="32"/>
      <c r="E2902" s="104"/>
      <c r="F2902" s="31"/>
      <c r="G2902" s="31"/>
      <c r="H2902" s="33"/>
      <c r="I2902" s="16"/>
      <c r="J2902" s="34"/>
      <c r="K2902" s="34"/>
      <c r="L2902" s="35"/>
      <c r="M2902" s="36"/>
      <c r="N2902" s="37"/>
      <c r="O2902" s="37"/>
      <c r="P2902" s="37"/>
      <c r="Q2902" s="38"/>
      <c r="R2902" s="38"/>
      <c r="S2902" s="37"/>
      <c r="T2902" s="39"/>
      <c r="U2902" s="39"/>
      <c r="V2902" s="40"/>
      <c r="X2902" t="str">
        <f>IF(('1 - Cover page'!$B$9-M2902)&lt;6,"&lt;=5 Days","&gt;5 Days")</f>
        <v>&lt;=5 Days</v>
      </c>
      <c r="Y2902" t="str">
        <f>IF(('1 - Cover page'!$B$9-M2902)=0,"0", IF(('1 - Cover page'!$B$9-M2902)= 1,"1", IF(('1 - Cover page'!$B$9-M2902)= 2,"2", IF(('1 - Cover page'!$B$9-M2902)= 3,"3", IF(('1 - Cover page'!$B$9-M2902)= 4,"4", IF(('1 - Cover page'!$B$9-M2902)= 5,"5", IF(('1 - Cover page'!$B$9-M2902)= 6,"6", IF(('1 - Cover page'!$B$9-M2902)= 7,"7", IF(('1 - Cover page'!$B$9-M2902)= 8,"8", IF(('1 - Cover page'!$B$9-M2902)= 9,"9", IF(('1 - Cover page'!$B$9-M2902)= 10,"10", IF(('1 - Cover page'!$B$9-M2902)= 11,"11", IF(('1 - Cover page'!$B$9-M2902)= 12,"12", IF(('1 - Cover page'!$B$9-M2902)= 13,"13", IF(('1 - Cover page'!$B$9-M2902)= 14,"14", IF(('1 - Cover page'!$B$9-M2902)= 15,"15",  ""))))))))))))))))</f>
        <v>0</v>
      </c>
      <c r="Z2902" t="str">
        <f>IF(('1 - Cover page'!$B$9-I2902)=0,"0", IF(('1 - Cover page'!$B$9-I2902)= 1,"1", IF(('1 - Cover page'!$B$9-I2902)= 2,"2", IF(('1 - Cover page'!$B$9-I2902)= 3,"3", IF(('1 - Cover page'!$B$9-I2902)= 4,"4", IF(('1 - Cover page'!$B$9-I2902)= 5,"5", IF(('1 - Cover page'!$B$9-I2902)= 6,"6", IF(('1 - Cover page'!$B$9-I2902)= 7,"7", IF(('1 - Cover page'!$B$9-I2902)= 8,"8", IF(('1 - Cover page'!$B$9-I2902)= 9,"9", IF(('1 - Cover page'!$B$9-I2902)= 10,"10", IF(('1 - Cover page'!$B$9-I2902)= 11,"11", IF(('1 - Cover page'!$B$9-I2902)= 12,"12", IF(('1 - Cover page'!$B$9-I2902)= 13,"13", IF(('1 - Cover page'!$B$9-I2902)= 14,"14", IF(('1 - Cover page'!$B$9-I2902)= 15,"15",  ""))))))))))))))))</f>
        <v>0</v>
      </c>
      <c r="AA2902" t="e">
        <f>VLOOKUP(E2902,'Age group'!$A$2:$B$7,2,TRUE)</f>
        <v>#N/A</v>
      </c>
    </row>
    <row r="2903" spans="1:27" ht="12.75" x14ac:dyDescent="0.2">
      <c r="A2903" s="30">
        <v>2900</v>
      </c>
      <c r="B2903" s="31"/>
      <c r="C2903" s="31"/>
      <c r="D2903" s="32"/>
      <c r="E2903" s="104"/>
      <c r="F2903" s="31"/>
      <c r="G2903" s="31"/>
      <c r="H2903" s="33"/>
      <c r="I2903" s="16"/>
      <c r="J2903" s="34"/>
      <c r="K2903" s="34"/>
      <c r="L2903" s="35"/>
      <c r="M2903" s="36"/>
      <c r="N2903" s="37"/>
      <c r="O2903" s="37"/>
      <c r="P2903" s="37"/>
      <c r="Q2903" s="38"/>
      <c r="R2903" s="38"/>
      <c r="S2903" s="37"/>
      <c r="T2903" s="39"/>
      <c r="U2903" s="39"/>
      <c r="V2903" s="40"/>
      <c r="X2903" t="str">
        <f>IF(('1 - Cover page'!$B$9-M2903)&lt;6,"&lt;=5 Days","&gt;5 Days")</f>
        <v>&lt;=5 Days</v>
      </c>
      <c r="Y2903" t="str">
        <f>IF(('1 - Cover page'!$B$9-M2903)=0,"0", IF(('1 - Cover page'!$B$9-M2903)= 1,"1", IF(('1 - Cover page'!$B$9-M2903)= 2,"2", IF(('1 - Cover page'!$B$9-M2903)= 3,"3", IF(('1 - Cover page'!$B$9-M2903)= 4,"4", IF(('1 - Cover page'!$B$9-M2903)= 5,"5", IF(('1 - Cover page'!$B$9-M2903)= 6,"6", IF(('1 - Cover page'!$B$9-M2903)= 7,"7", IF(('1 - Cover page'!$B$9-M2903)= 8,"8", IF(('1 - Cover page'!$B$9-M2903)= 9,"9", IF(('1 - Cover page'!$B$9-M2903)= 10,"10", IF(('1 - Cover page'!$B$9-M2903)= 11,"11", IF(('1 - Cover page'!$B$9-M2903)= 12,"12", IF(('1 - Cover page'!$B$9-M2903)= 13,"13", IF(('1 - Cover page'!$B$9-M2903)= 14,"14", IF(('1 - Cover page'!$B$9-M2903)= 15,"15",  ""))))))))))))))))</f>
        <v>0</v>
      </c>
      <c r="Z2903" t="str">
        <f>IF(('1 - Cover page'!$B$9-I2903)=0,"0", IF(('1 - Cover page'!$B$9-I2903)= 1,"1", IF(('1 - Cover page'!$B$9-I2903)= 2,"2", IF(('1 - Cover page'!$B$9-I2903)= 3,"3", IF(('1 - Cover page'!$B$9-I2903)= 4,"4", IF(('1 - Cover page'!$B$9-I2903)= 5,"5", IF(('1 - Cover page'!$B$9-I2903)= 6,"6", IF(('1 - Cover page'!$B$9-I2903)= 7,"7", IF(('1 - Cover page'!$B$9-I2903)= 8,"8", IF(('1 - Cover page'!$B$9-I2903)= 9,"9", IF(('1 - Cover page'!$B$9-I2903)= 10,"10", IF(('1 - Cover page'!$B$9-I2903)= 11,"11", IF(('1 - Cover page'!$B$9-I2903)= 12,"12", IF(('1 - Cover page'!$B$9-I2903)= 13,"13", IF(('1 - Cover page'!$B$9-I2903)= 14,"14", IF(('1 - Cover page'!$B$9-I2903)= 15,"15",  ""))))))))))))))))</f>
        <v>0</v>
      </c>
      <c r="AA2903" t="e">
        <f>VLOOKUP(E2903,'Age group'!$A$2:$B$7,2,TRUE)</f>
        <v>#N/A</v>
      </c>
    </row>
    <row r="2904" spans="1:27" ht="12.75" x14ac:dyDescent="0.2">
      <c r="A2904" s="30">
        <v>2901</v>
      </c>
      <c r="B2904" s="31"/>
      <c r="C2904" s="31"/>
      <c r="D2904" s="32"/>
      <c r="E2904" s="104"/>
      <c r="F2904" s="31"/>
      <c r="G2904" s="31"/>
      <c r="H2904" s="33"/>
      <c r="I2904" s="16"/>
      <c r="J2904" s="34"/>
      <c r="K2904" s="34"/>
      <c r="L2904" s="35"/>
      <c r="M2904" s="36"/>
      <c r="N2904" s="37"/>
      <c r="O2904" s="37"/>
      <c r="P2904" s="37"/>
      <c r="Q2904" s="38"/>
      <c r="R2904" s="38"/>
      <c r="S2904" s="37"/>
      <c r="T2904" s="39"/>
      <c r="U2904" s="39"/>
      <c r="V2904" s="40"/>
      <c r="X2904" t="str">
        <f>IF(('1 - Cover page'!$B$9-M2904)&lt;6,"&lt;=5 Days","&gt;5 Days")</f>
        <v>&lt;=5 Days</v>
      </c>
      <c r="Y2904" t="str">
        <f>IF(('1 - Cover page'!$B$9-M2904)=0,"0", IF(('1 - Cover page'!$B$9-M2904)= 1,"1", IF(('1 - Cover page'!$B$9-M2904)= 2,"2", IF(('1 - Cover page'!$B$9-M2904)= 3,"3", IF(('1 - Cover page'!$B$9-M2904)= 4,"4", IF(('1 - Cover page'!$B$9-M2904)= 5,"5", IF(('1 - Cover page'!$B$9-M2904)= 6,"6", IF(('1 - Cover page'!$B$9-M2904)= 7,"7", IF(('1 - Cover page'!$B$9-M2904)= 8,"8", IF(('1 - Cover page'!$B$9-M2904)= 9,"9", IF(('1 - Cover page'!$B$9-M2904)= 10,"10", IF(('1 - Cover page'!$B$9-M2904)= 11,"11", IF(('1 - Cover page'!$B$9-M2904)= 12,"12", IF(('1 - Cover page'!$B$9-M2904)= 13,"13", IF(('1 - Cover page'!$B$9-M2904)= 14,"14", IF(('1 - Cover page'!$B$9-M2904)= 15,"15",  ""))))))))))))))))</f>
        <v>0</v>
      </c>
      <c r="Z2904" t="str">
        <f>IF(('1 - Cover page'!$B$9-I2904)=0,"0", IF(('1 - Cover page'!$B$9-I2904)= 1,"1", IF(('1 - Cover page'!$B$9-I2904)= 2,"2", IF(('1 - Cover page'!$B$9-I2904)= 3,"3", IF(('1 - Cover page'!$B$9-I2904)= 4,"4", IF(('1 - Cover page'!$B$9-I2904)= 5,"5", IF(('1 - Cover page'!$B$9-I2904)= 6,"6", IF(('1 - Cover page'!$B$9-I2904)= 7,"7", IF(('1 - Cover page'!$B$9-I2904)= 8,"8", IF(('1 - Cover page'!$B$9-I2904)= 9,"9", IF(('1 - Cover page'!$B$9-I2904)= 10,"10", IF(('1 - Cover page'!$B$9-I2904)= 11,"11", IF(('1 - Cover page'!$B$9-I2904)= 12,"12", IF(('1 - Cover page'!$B$9-I2904)= 13,"13", IF(('1 - Cover page'!$B$9-I2904)= 14,"14", IF(('1 - Cover page'!$B$9-I2904)= 15,"15",  ""))))))))))))))))</f>
        <v>0</v>
      </c>
      <c r="AA2904" t="e">
        <f>VLOOKUP(E2904,'Age group'!$A$2:$B$7,2,TRUE)</f>
        <v>#N/A</v>
      </c>
    </row>
    <row r="2905" spans="1:27" ht="12.75" x14ac:dyDescent="0.2">
      <c r="A2905" s="30">
        <v>2902</v>
      </c>
      <c r="B2905" s="31"/>
      <c r="C2905" s="31"/>
      <c r="D2905" s="32"/>
      <c r="E2905" s="104"/>
      <c r="F2905" s="31"/>
      <c r="G2905" s="31"/>
      <c r="H2905" s="33"/>
      <c r="I2905" s="16"/>
      <c r="J2905" s="34"/>
      <c r="K2905" s="34"/>
      <c r="L2905" s="35"/>
      <c r="M2905" s="36"/>
      <c r="N2905" s="37"/>
      <c r="O2905" s="37"/>
      <c r="P2905" s="37"/>
      <c r="Q2905" s="38"/>
      <c r="R2905" s="38"/>
      <c r="S2905" s="37"/>
      <c r="T2905" s="39"/>
      <c r="U2905" s="39"/>
      <c r="V2905" s="40"/>
      <c r="X2905" t="str">
        <f>IF(('1 - Cover page'!$B$9-M2905)&lt;6,"&lt;=5 Days","&gt;5 Days")</f>
        <v>&lt;=5 Days</v>
      </c>
      <c r="Y2905" t="str">
        <f>IF(('1 - Cover page'!$B$9-M2905)=0,"0", IF(('1 - Cover page'!$B$9-M2905)= 1,"1", IF(('1 - Cover page'!$B$9-M2905)= 2,"2", IF(('1 - Cover page'!$B$9-M2905)= 3,"3", IF(('1 - Cover page'!$B$9-M2905)= 4,"4", IF(('1 - Cover page'!$B$9-M2905)= 5,"5", IF(('1 - Cover page'!$B$9-M2905)= 6,"6", IF(('1 - Cover page'!$B$9-M2905)= 7,"7", IF(('1 - Cover page'!$B$9-M2905)= 8,"8", IF(('1 - Cover page'!$B$9-M2905)= 9,"9", IF(('1 - Cover page'!$B$9-M2905)= 10,"10", IF(('1 - Cover page'!$B$9-M2905)= 11,"11", IF(('1 - Cover page'!$B$9-M2905)= 12,"12", IF(('1 - Cover page'!$B$9-M2905)= 13,"13", IF(('1 - Cover page'!$B$9-M2905)= 14,"14", IF(('1 - Cover page'!$B$9-M2905)= 15,"15",  ""))))))))))))))))</f>
        <v>0</v>
      </c>
      <c r="Z2905" t="str">
        <f>IF(('1 - Cover page'!$B$9-I2905)=0,"0", IF(('1 - Cover page'!$B$9-I2905)= 1,"1", IF(('1 - Cover page'!$B$9-I2905)= 2,"2", IF(('1 - Cover page'!$B$9-I2905)= 3,"3", IF(('1 - Cover page'!$B$9-I2905)= 4,"4", IF(('1 - Cover page'!$B$9-I2905)= 5,"5", IF(('1 - Cover page'!$B$9-I2905)= 6,"6", IF(('1 - Cover page'!$B$9-I2905)= 7,"7", IF(('1 - Cover page'!$B$9-I2905)= 8,"8", IF(('1 - Cover page'!$B$9-I2905)= 9,"9", IF(('1 - Cover page'!$B$9-I2905)= 10,"10", IF(('1 - Cover page'!$B$9-I2905)= 11,"11", IF(('1 - Cover page'!$B$9-I2905)= 12,"12", IF(('1 - Cover page'!$B$9-I2905)= 13,"13", IF(('1 - Cover page'!$B$9-I2905)= 14,"14", IF(('1 - Cover page'!$B$9-I2905)= 15,"15",  ""))))))))))))))))</f>
        <v>0</v>
      </c>
      <c r="AA2905" t="e">
        <f>VLOOKUP(E2905,'Age group'!$A$2:$B$7,2,TRUE)</f>
        <v>#N/A</v>
      </c>
    </row>
    <row r="2906" spans="1:27" ht="12.75" x14ac:dyDescent="0.2">
      <c r="A2906" s="30">
        <v>2903</v>
      </c>
      <c r="B2906" s="31"/>
      <c r="C2906" s="31"/>
      <c r="D2906" s="32"/>
      <c r="E2906" s="104"/>
      <c r="F2906" s="31"/>
      <c r="G2906" s="31"/>
      <c r="H2906" s="33"/>
      <c r="I2906" s="16"/>
      <c r="J2906" s="34"/>
      <c r="K2906" s="34"/>
      <c r="L2906" s="35"/>
      <c r="M2906" s="36"/>
      <c r="N2906" s="37"/>
      <c r="O2906" s="37"/>
      <c r="P2906" s="37"/>
      <c r="Q2906" s="38"/>
      <c r="R2906" s="38"/>
      <c r="S2906" s="37"/>
      <c r="T2906" s="39"/>
      <c r="U2906" s="39"/>
      <c r="V2906" s="40"/>
      <c r="X2906" t="str">
        <f>IF(('1 - Cover page'!$B$9-M2906)&lt;6,"&lt;=5 Days","&gt;5 Days")</f>
        <v>&lt;=5 Days</v>
      </c>
      <c r="Y2906" t="str">
        <f>IF(('1 - Cover page'!$B$9-M2906)=0,"0", IF(('1 - Cover page'!$B$9-M2906)= 1,"1", IF(('1 - Cover page'!$B$9-M2906)= 2,"2", IF(('1 - Cover page'!$B$9-M2906)= 3,"3", IF(('1 - Cover page'!$B$9-M2906)= 4,"4", IF(('1 - Cover page'!$B$9-M2906)= 5,"5", IF(('1 - Cover page'!$B$9-M2906)= 6,"6", IF(('1 - Cover page'!$B$9-M2906)= 7,"7", IF(('1 - Cover page'!$B$9-M2906)= 8,"8", IF(('1 - Cover page'!$B$9-M2906)= 9,"9", IF(('1 - Cover page'!$B$9-M2906)= 10,"10", IF(('1 - Cover page'!$B$9-M2906)= 11,"11", IF(('1 - Cover page'!$B$9-M2906)= 12,"12", IF(('1 - Cover page'!$B$9-M2906)= 13,"13", IF(('1 - Cover page'!$B$9-M2906)= 14,"14", IF(('1 - Cover page'!$B$9-M2906)= 15,"15",  ""))))))))))))))))</f>
        <v>0</v>
      </c>
      <c r="Z2906" t="str">
        <f>IF(('1 - Cover page'!$B$9-I2906)=0,"0", IF(('1 - Cover page'!$B$9-I2906)= 1,"1", IF(('1 - Cover page'!$B$9-I2906)= 2,"2", IF(('1 - Cover page'!$B$9-I2906)= 3,"3", IF(('1 - Cover page'!$B$9-I2906)= 4,"4", IF(('1 - Cover page'!$B$9-I2906)= 5,"5", IF(('1 - Cover page'!$B$9-I2906)= 6,"6", IF(('1 - Cover page'!$B$9-I2906)= 7,"7", IF(('1 - Cover page'!$B$9-I2906)= 8,"8", IF(('1 - Cover page'!$B$9-I2906)= 9,"9", IF(('1 - Cover page'!$B$9-I2906)= 10,"10", IF(('1 - Cover page'!$B$9-I2906)= 11,"11", IF(('1 - Cover page'!$B$9-I2906)= 12,"12", IF(('1 - Cover page'!$B$9-I2906)= 13,"13", IF(('1 - Cover page'!$B$9-I2906)= 14,"14", IF(('1 - Cover page'!$B$9-I2906)= 15,"15",  ""))))))))))))))))</f>
        <v>0</v>
      </c>
      <c r="AA2906" t="e">
        <f>VLOOKUP(E2906,'Age group'!$A$2:$B$7,2,TRUE)</f>
        <v>#N/A</v>
      </c>
    </row>
    <row r="2907" spans="1:27" ht="12.75" x14ac:dyDescent="0.2">
      <c r="A2907" s="30">
        <v>2904</v>
      </c>
      <c r="B2907" s="31"/>
      <c r="C2907" s="31"/>
      <c r="D2907" s="32"/>
      <c r="E2907" s="104"/>
      <c r="F2907" s="31"/>
      <c r="G2907" s="31"/>
      <c r="H2907" s="33"/>
      <c r="I2907" s="16"/>
      <c r="J2907" s="34"/>
      <c r="K2907" s="34"/>
      <c r="L2907" s="35"/>
      <c r="M2907" s="36"/>
      <c r="N2907" s="37"/>
      <c r="O2907" s="37"/>
      <c r="P2907" s="37"/>
      <c r="Q2907" s="38"/>
      <c r="R2907" s="38"/>
      <c r="S2907" s="37"/>
      <c r="T2907" s="39"/>
      <c r="U2907" s="39"/>
      <c r="V2907" s="40"/>
      <c r="X2907" t="str">
        <f>IF(('1 - Cover page'!$B$9-M2907)&lt;6,"&lt;=5 Days","&gt;5 Days")</f>
        <v>&lt;=5 Days</v>
      </c>
      <c r="Y2907" t="str">
        <f>IF(('1 - Cover page'!$B$9-M2907)=0,"0", IF(('1 - Cover page'!$B$9-M2907)= 1,"1", IF(('1 - Cover page'!$B$9-M2907)= 2,"2", IF(('1 - Cover page'!$B$9-M2907)= 3,"3", IF(('1 - Cover page'!$B$9-M2907)= 4,"4", IF(('1 - Cover page'!$B$9-M2907)= 5,"5", IF(('1 - Cover page'!$B$9-M2907)= 6,"6", IF(('1 - Cover page'!$B$9-M2907)= 7,"7", IF(('1 - Cover page'!$B$9-M2907)= 8,"8", IF(('1 - Cover page'!$B$9-M2907)= 9,"9", IF(('1 - Cover page'!$B$9-M2907)= 10,"10", IF(('1 - Cover page'!$B$9-M2907)= 11,"11", IF(('1 - Cover page'!$B$9-M2907)= 12,"12", IF(('1 - Cover page'!$B$9-M2907)= 13,"13", IF(('1 - Cover page'!$B$9-M2907)= 14,"14", IF(('1 - Cover page'!$B$9-M2907)= 15,"15",  ""))))))))))))))))</f>
        <v>0</v>
      </c>
      <c r="Z2907" t="str">
        <f>IF(('1 - Cover page'!$B$9-I2907)=0,"0", IF(('1 - Cover page'!$B$9-I2907)= 1,"1", IF(('1 - Cover page'!$B$9-I2907)= 2,"2", IF(('1 - Cover page'!$B$9-I2907)= 3,"3", IF(('1 - Cover page'!$B$9-I2907)= 4,"4", IF(('1 - Cover page'!$B$9-I2907)= 5,"5", IF(('1 - Cover page'!$B$9-I2907)= 6,"6", IF(('1 - Cover page'!$B$9-I2907)= 7,"7", IF(('1 - Cover page'!$B$9-I2907)= 8,"8", IF(('1 - Cover page'!$B$9-I2907)= 9,"9", IF(('1 - Cover page'!$B$9-I2907)= 10,"10", IF(('1 - Cover page'!$B$9-I2907)= 11,"11", IF(('1 - Cover page'!$B$9-I2907)= 12,"12", IF(('1 - Cover page'!$B$9-I2907)= 13,"13", IF(('1 - Cover page'!$B$9-I2907)= 14,"14", IF(('1 - Cover page'!$B$9-I2907)= 15,"15",  ""))))))))))))))))</f>
        <v>0</v>
      </c>
      <c r="AA2907" t="e">
        <f>VLOOKUP(E2907,'Age group'!$A$2:$B$7,2,TRUE)</f>
        <v>#N/A</v>
      </c>
    </row>
    <row r="2908" spans="1:27" ht="12.75" x14ac:dyDescent="0.2">
      <c r="A2908" s="30">
        <v>2905</v>
      </c>
      <c r="B2908" s="31"/>
      <c r="C2908" s="31"/>
      <c r="D2908" s="32"/>
      <c r="E2908" s="104"/>
      <c r="F2908" s="31"/>
      <c r="G2908" s="31"/>
      <c r="H2908" s="33"/>
      <c r="I2908" s="16"/>
      <c r="J2908" s="34"/>
      <c r="K2908" s="34"/>
      <c r="L2908" s="35"/>
      <c r="M2908" s="36"/>
      <c r="N2908" s="37"/>
      <c r="O2908" s="37"/>
      <c r="P2908" s="37"/>
      <c r="Q2908" s="38"/>
      <c r="R2908" s="38"/>
      <c r="S2908" s="37"/>
      <c r="T2908" s="39"/>
      <c r="U2908" s="39"/>
      <c r="V2908" s="40"/>
      <c r="X2908" t="str">
        <f>IF(('1 - Cover page'!$B$9-M2908)&lt;6,"&lt;=5 Days","&gt;5 Days")</f>
        <v>&lt;=5 Days</v>
      </c>
      <c r="Y2908" t="str">
        <f>IF(('1 - Cover page'!$B$9-M2908)=0,"0", IF(('1 - Cover page'!$B$9-M2908)= 1,"1", IF(('1 - Cover page'!$B$9-M2908)= 2,"2", IF(('1 - Cover page'!$B$9-M2908)= 3,"3", IF(('1 - Cover page'!$B$9-M2908)= 4,"4", IF(('1 - Cover page'!$B$9-M2908)= 5,"5", IF(('1 - Cover page'!$B$9-M2908)= 6,"6", IF(('1 - Cover page'!$B$9-M2908)= 7,"7", IF(('1 - Cover page'!$B$9-M2908)= 8,"8", IF(('1 - Cover page'!$B$9-M2908)= 9,"9", IF(('1 - Cover page'!$B$9-M2908)= 10,"10", IF(('1 - Cover page'!$B$9-M2908)= 11,"11", IF(('1 - Cover page'!$B$9-M2908)= 12,"12", IF(('1 - Cover page'!$B$9-M2908)= 13,"13", IF(('1 - Cover page'!$B$9-M2908)= 14,"14", IF(('1 - Cover page'!$B$9-M2908)= 15,"15",  ""))))))))))))))))</f>
        <v>0</v>
      </c>
      <c r="Z2908" t="str">
        <f>IF(('1 - Cover page'!$B$9-I2908)=0,"0", IF(('1 - Cover page'!$B$9-I2908)= 1,"1", IF(('1 - Cover page'!$B$9-I2908)= 2,"2", IF(('1 - Cover page'!$B$9-I2908)= 3,"3", IF(('1 - Cover page'!$B$9-I2908)= 4,"4", IF(('1 - Cover page'!$B$9-I2908)= 5,"5", IF(('1 - Cover page'!$B$9-I2908)= 6,"6", IF(('1 - Cover page'!$B$9-I2908)= 7,"7", IF(('1 - Cover page'!$B$9-I2908)= 8,"8", IF(('1 - Cover page'!$B$9-I2908)= 9,"9", IF(('1 - Cover page'!$B$9-I2908)= 10,"10", IF(('1 - Cover page'!$B$9-I2908)= 11,"11", IF(('1 - Cover page'!$B$9-I2908)= 12,"12", IF(('1 - Cover page'!$B$9-I2908)= 13,"13", IF(('1 - Cover page'!$B$9-I2908)= 14,"14", IF(('1 - Cover page'!$B$9-I2908)= 15,"15",  ""))))))))))))))))</f>
        <v>0</v>
      </c>
      <c r="AA2908" t="e">
        <f>VLOOKUP(E2908,'Age group'!$A$2:$B$7,2,TRUE)</f>
        <v>#N/A</v>
      </c>
    </row>
    <row r="2909" spans="1:27" ht="12.75" x14ac:dyDescent="0.2">
      <c r="A2909" s="30">
        <v>2906</v>
      </c>
      <c r="B2909" s="31"/>
      <c r="C2909" s="31"/>
      <c r="D2909" s="32"/>
      <c r="E2909" s="104"/>
      <c r="F2909" s="31"/>
      <c r="G2909" s="31"/>
      <c r="H2909" s="33"/>
      <c r="I2909" s="16"/>
      <c r="J2909" s="34"/>
      <c r="K2909" s="34"/>
      <c r="L2909" s="35"/>
      <c r="M2909" s="36"/>
      <c r="N2909" s="37"/>
      <c r="O2909" s="37"/>
      <c r="P2909" s="37"/>
      <c r="Q2909" s="38"/>
      <c r="R2909" s="38"/>
      <c r="S2909" s="37"/>
      <c r="T2909" s="39"/>
      <c r="U2909" s="39"/>
      <c r="V2909" s="40"/>
      <c r="X2909" t="str">
        <f>IF(('1 - Cover page'!$B$9-M2909)&lt;6,"&lt;=5 Days","&gt;5 Days")</f>
        <v>&lt;=5 Days</v>
      </c>
      <c r="Y2909" t="str">
        <f>IF(('1 - Cover page'!$B$9-M2909)=0,"0", IF(('1 - Cover page'!$B$9-M2909)= 1,"1", IF(('1 - Cover page'!$B$9-M2909)= 2,"2", IF(('1 - Cover page'!$B$9-M2909)= 3,"3", IF(('1 - Cover page'!$B$9-M2909)= 4,"4", IF(('1 - Cover page'!$B$9-M2909)= 5,"5", IF(('1 - Cover page'!$B$9-M2909)= 6,"6", IF(('1 - Cover page'!$B$9-M2909)= 7,"7", IF(('1 - Cover page'!$B$9-M2909)= 8,"8", IF(('1 - Cover page'!$B$9-M2909)= 9,"9", IF(('1 - Cover page'!$B$9-M2909)= 10,"10", IF(('1 - Cover page'!$B$9-M2909)= 11,"11", IF(('1 - Cover page'!$B$9-M2909)= 12,"12", IF(('1 - Cover page'!$B$9-M2909)= 13,"13", IF(('1 - Cover page'!$B$9-M2909)= 14,"14", IF(('1 - Cover page'!$B$9-M2909)= 15,"15",  ""))))))))))))))))</f>
        <v>0</v>
      </c>
      <c r="Z2909" t="str">
        <f>IF(('1 - Cover page'!$B$9-I2909)=0,"0", IF(('1 - Cover page'!$B$9-I2909)= 1,"1", IF(('1 - Cover page'!$B$9-I2909)= 2,"2", IF(('1 - Cover page'!$B$9-I2909)= 3,"3", IF(('1 - Cover page'!$B$9-I2909)= 4,"4", IF(('1 - Cover page'!$B$9-I2909)= 5,"5", IF(('1 - Cover page'!$B$9-I2909)= 6,"6", IF(('1 - Cover page'!$B$9-I2909)= 7,"7", IF(('1 - Cover page'!$B$9-I2909)= 8,"8", IF(('1 - Cover page'!$B$9-I2909)= 9,"9", IF(('1 - Cover page'!$B$9-I2909)= 10,"10", IF(('1 - Cover page'!$B$9-I2909)= 11,"11", IF(('1 - Cover page'!$B$9-I2909)= 12,"12", IF(('1 - Cover page'!$B$9-I2909)= 13,"13", IF(('1 - Cover page'!$B$9-I2909)= 14,"14", IF(('1 - Cover page'!$B$9-I2909)= 15,"15",  ""))))))))))))))))</f>
        <v>0</v>
      </c>
      <c r="AA2909" t="e">
        <f>VLOOKUP(E2909,'Age group'!$A$2:$B$7,2,TRUE)</f>
        <v>#N/A</v>
      </c>
    </row>
    <row r="2910" spans="1:27" ht="12.75" x14ac:dyDescent="0.2">
      <c r="A2910" s="30">
        <v>2907</v>
      </c>
      <c r="B2910" s="31"/>
      <c r="C2910" s="31"/>
      <c r="D2910" s="32"/>
      <c r="E2910" s="104"/>
      <c r="F2910" s="31"/>
      <c r="G2910" s="31"/>
      <c r="H2910" s="33"/>
      <c r="I2910" s="16"/>
      <c r="J2910" s="34"/>
      <c r="K2910" s="34"/>
      <c r="L2910" s="35"/>
      <c r="M2910" s="36"/>
      <c r="N2910" s="37"/>
      <c r="O2910" s="37"/>
      <c r="P2910" s="37"/>
      <c r="Q2910" s="38"/>
      <c r="R2910" s="38"/>
      <c r="S2910" s="37"/>
      <c r="T2910" s="39"/>
      <c r="U2910" s="39"/>
      <c r="V2910" s="40"/>
      <c r="X2910" t="str">
        <f>IF(('1 - Cover page'!$B$9-M2910)&lt;6,"&lt;=5 Days","&gt;5 Days")</f>
        <v>&lt;=5 Days</v>
      </c>
      <c r="Y2910" t="str">
        <f>IF(('1 - Cover page'!$B$9-M2910)=0,"0", IF(('1 - Cover page'!$B$9-M2910)= 1,"1", IF(('1 - Cover page'!$B$9-M2910)= 2,"2", IF(('1 - Cover page'!$B$9-M2910)= 3,"3", IF(('1 - Cover page'!$B$9-M2910)= 4,"4", IF(('1 - Cover page'!$B$9-M2910)= 5,"5", IF(('1 - Cover page'!$B$9-M2910)= 6,"6", IF(('1 - Cover page'!$B$9-M2910)= 7,"7", IF(('1 - Cover page'!$B$9-M2910)= 8,"8", IF(('1 - Cover page'!$B$9-M2910)= 9,"9", IF(('1 - Cover page'!$B$9-M2910)= 10,"10", IF(('1 - Cover page'!$B$9-M2910)= 11,"11", IF(('1 - Cover page'!$B$9-M2910)= 12,"12", IF(('1 - Cover page'!$B$9-M2910)= 13,"13", IF(('1 - Cover page'!$B$9-M2910)= 14,"14", IF(('1 - Cover page'!$B$9-M2910)= 15,"15",  ""))))))))))))))))</f>
        <v>0</v>
      </c>
      <c r="Z2910" t="str">
        <f>IF(('1 - Cover page'!$B$9-I2910)=0,"0", IF(('1 - Cover page'!$B$9-I2910)= 1,"1", IF(('1 - Cover page'!$B$9-I2910)= 2,"2", IF(('1 - Cover page'!$B$9-I2910)= 3,"3", IF(('1 - Cover page'!$B$9-I2910)= 4,"4", IF(('1 - Cover page'!$B$9-I2910)= 5,"5", IF(('1 - Cover page'!$B$9-I2910)= 6,"6", IF(('1 - Cover page'!$B$9-I2910)= 7,"7", IF(('1 - Cover page'!$B$9-I2910)= 8,"8", IF(('1 - Cover page'!$B$9-I2910)= 9,"9", IF(('1 - Cover page'!$B$9-I2910)= 10,"10", IF(('1 - Cover page'!$B$9-I2910)= 11,"11", IF(('1 - Cover page'!$B$9-I2910)= 12,"12", IF(('1 - Cover page'!$B$9-I2910)= 13,"13", IF(('1 - Cover page'!$B$9-I2910)= 14,"14", IF(('1 - Cover page'!$B$9-I2910)= 15,"15",  ""))))))))))))))))</f>
        <v>0</v>
      </c>
      <c r="AA2910" t="e">
        <f>VLOOKUP(E2910,'Age group'!$A$2:$B$7,2,TRUE)</f>
        <v>#N/A</v>
      </c>
    </row>
    <row r="2911" spans="1:27" ht="12.75" x14ac:dyDescent="0.2">
      <c r="A2911" s="30">
        <v>2908</v>
      </c>
      <c r="B2911" s="31"/>
      <c r="C2911" s="31"/>
      <c r="D2911" s="32"/>
      <c r="E2911" s="104"/>
      <c r="F2911" s="31"/>
      <c r="G2911" s="31"/>
      <c r="H2911" s="33"/>
      <c r="I2911" s="16"/>
      <c r="J2911" s="34"/>
      <c r="K2911" s="34"/>
      <c r="L2911" s="35"/>
      <c r="M2911" s="36"/>
      <c r="N2911" s="37"/>
      <c r="O2911" s="37"/>
      <c r="P2911" s="37"/>
      <c r="Q2911" s="38"/>
      <c r="R2911" s="38"/>
      <c r="S2911" s="37"/>
      <c r="T2911" s="39"/>
      <c r="U2911" s="39"/>
      <c r="V2911" s="40"/>
      <c r="X2911" t="str">
        <f>IF(('1 - Cover page'!$B$9-M2911)&lt;6,"&lt;=5 Days","&gt;5 Days")</f>
        <v>&lt;=5 Days</v>
      </c>
      <c r="Y2911" t="str">
        <f>IF(('1 - Cover page'!$B$9-M2911)=0,"0", IF(('1 - Cover page'!$B$9-M2911)= 1,"1", IF(('1 - Cover page'!$B$9-M2911)= 2,"2", IF(('1 - Cover page'!$B$9-M2911)= 3,"3", IF(('1 - Cover page'!$B$9-M2911)= 4,"4", IF(('1 - Cover page'!$B$9-M2911)= 5,"5", IF(('1 - Cover page'!$B$9-M2911)= 6,"6", IF(('1 - Cover page'!$B$9-M2911)= 7,"7", IF(('1 - Cover page'!$B$9-M2911)= 8,"8", IF(('1 - Cover page'!$B$9-M2911)= 9,"9", IF(('1 - Cover page'!$B$9-M2911)= 10,"10", IF(('1 - Cover page'!$B$9-M2911)= 11,"11", IF(('1 - Cover page'!$B$9-M2911)= 12,"12", IF(('1 - Cover page'!$B$9-M2911)= 13,"13", IF(('1 - Cover page'!$B$9-M2911)= 14,"14", IF(('1 - Cover page'!$B$9-M2911)= 15,"15",  ""))))))))))))))))</f>
        <v>0</v>
      </c>
      <c r="Z2911" t="str">
        <f>IF(('1 - Cover page'!$B$9-I2911)=0,"0", IF(('1 - Cover page'!$B$9-I2911)= 1,"1", IF(('1 - Cover page'!$B$9-I2911)= 2,"2", IF(('1 - Cover page'!$B$9-I2911)= 3,"3", IF(('1 - Cover page'!$B$9-I2911)= 4,"4", IF(('1 - Cover page'!$B$9-I2911)= 5,"5", IF(('1 - Cover page'!$B$9-I2911)= 6,"6", IF(('1 - Cover page'!$B$9-I2911)= 7,"7", IF(('1 - Cover page'!$B$9-I2911)= 8,"8", IF(('1 - Cover page'!$B$9-I2911)= 9,"9", IF(('1 - Cover page'!$B$9-I2911)= 10,"10", IF(('1 - Cover page'!$B$9-I2911)= 11,"11", IF(('1 - Cover page'!$B$9-I2911)= 12,"12", IF(('1 - Cover page'!$B$9-I2911)= 13,"13", IF(('1 - Cover page'!$B$9-I2911)= 14,"14", IF(('1 - Cover page'!$B$9-I2911)= 15,"15",  ""))))))))))))))))</f>
        <v>0</v>
      </c>
      <c r="AA2911" t="e">
        <f>VLOOKUP(E2911,'Age group'!$A$2:$B$7,2,TRUE)</f>
        <v>#N/A</v>
      </c>
    </row>
    <row r="2912" spans="1:27" ht="12.75" x14ac:dyDescent="0.2">
      <c r="A2912" s="30">
        <v>2909</v>
      </c>
      <c r="B2912" s="31"/>
      <c r="C2912" s="31"/>
      <c r="D2912" s="32"/>
      <c r="E2912" s="104"/>
      <c r="F2912" s="31"/>
      <c r="G2912" s="31"/>
      <c r="H2912" s="33"/>
      <c r="I2912" s="16"/>
      <c r="J2912" s="34"/>
      <c r="K2912" s="34"/>
      <c r="L2912" s="35"/>
      <c r="M2912" s="36"/>
      <c r="N2912" s="37"/>
      <c r="O2912" s="37"/>
      <c r="P2912" s="37"/>
      <c r="Q2912" s="38"/>
      <c r="R2912" s="38"/>
      <c r="S2912" s="37"/>
      <c r="T2912" s="39"/>
      <c r="U2912" s="39"/>
      <c r="V2912" s="40"/>
      <c r="X2912" t="str">
        <f>IF(('1 - Cover page'!$B$9-M2912)&lt;6,"&lt;=5 Days","&gt;5 Days")</f>
        <v>&lt;=5 Days</v>
      </c>
      <c r="Y2912" t="str">
        <f>IF(('1 - Cover page'!$B$9-M2912)=0,"0", IF(('1 - Cover page'!$B$9-M2912)= 1,"1", IF(('1 - Cover page'!$B$9-M2912)= 2,"2", IF(('1 - Cover page'!$B$9-M2912)= 3,"3", IF(('1 - Cover page'!$B$9-M2912)= 4,"4", IF(('1 - Cover page'!$B$9-M2912)= 5,"5", IF(('1 - Cover page'!$B$9-M2912)= 6,"6", IF(('1 - Cover page'!$B$9-M2912)= 7,"7", IF(('1 - Cover page'!$B$9-M2912)= 8,"8", IF(('1 - Cover page'!$B$9-M2912)= 9,"9", IF(('1 - Cover page'!$B$9-M2912)= 10,"10", IF(('1 - Cover page'!$B$9-M2912)= 11,"11", IF(('1 - Cover page'!$B$9-M2912)= 12,"12", IF(('1 - Cover page'!$B$9-M2912)= 13,"13", IF(('1 - Cover page'!$B$9-M2912)= 14,"14", IF(('1 - Cover page'!$B$9-M2912)= 15,"15",  ""))))))))))))))))</f>
        <v>0</v>
      </c>
      <c r="Z2912" t="str">
        <f>IF(('1 - Cover page'!$B$9-I2912)=0,"0", IF(('1 - Cover page'!$B$9-I2912)= 1,"1", IF(('1 - Cover page'!$B$9-I2912)= 2,"2", IF(('1 - Cover page'!$B$9-I2912)= 3,"3", IF(('1 - Cover page'!$B$9-I2912)= 4,"4", IF(('1 - Cover page'!$B$9-I2912)= 5,"5", IF(('1 - Cover page'!$B$9-I2912)= 6,"6", IF(('1 - Cover page'!$B$9-I2912)= 7,"7", IF(('1 - Cover page'!$B$9-I2912)= 8,"8", IF(('1 - Cover page'!$B$9-I2912)= 9,"9", IF(('1 - Cover page'!$B$9-I2912)= 10,"10", IF(('1 - Cover page'!$B$9-I2912)= 11,"11", IF(('1 - Cover page'!$B$9-I2912)= 12,"12", IF(('1 - Cover page'!$B$9-I2912)= 13,"13", IF(('1 - Cover page'!$B$9-I2912)= 14,"14", IF(('1 - Cover page'!$B$9-I2912)= 15,"15",  ""))))))))))))))))</f>
        <v>0</v>
      </c>
      <c r="AA2912" t="e">
        <f>VLOOKUP(E2912,'Age group'!$A$2:$B$7,2,TRUE)</f>
        <v>#N/A</v>
      </c>
    </row>
    <row r="2913" spans="1:27" ht="12.75" x14ac:dyDescent="0.2">
      <c r="A2913" s="30">
        <v>2910</v>
      </c>
      <c r="B2913" s="31"/>
      <c r="C2913" s="31"/>
      <c r="D2913" s="32"/>
      <c r="E2913" s="104"/>
      <c r="F2913" s="31"/>
      <c r="G2913" s="31"/>
      <c r="H2913" s="33"/>
      <c r="I2913" s="16"/>
      <c r="J2913" s="34"/>
      <c r="K2913" s="34"/>
      <c r="L2913" s="35"/>
      <c r="M2913" s="36"/>
      <c r="N2913" s="37"/>
      <c r="O2913" s="37"/>
      <c r="P2913" s="37"/>
      <c r="Q2913" s="38"/>
      <c r="R2913" s="38"/>
      <c r="S2913" s="37"/>
      <c r="T2913" s="39"/>
      <c r="U2913" s="39"/>
      <c r="V2913" s="40"/>
      <c r="X2913" t="str">
        <f>IF(('1 - Cover page'!$B$9-M2913)&lt;6,"&lt;=5 Days","&gt;5 Days")</f>
        <v>&lt;=5 Days</v>
      </c>
      <c r="Y2913" t="str">
        <f>IF(('1 - Cover page'!$B$9-M2913)=0,"0", IF(('1 - Cover page'!$B$9-M2913)= 1,"1", IF(('1 - Cover page'!$B$9-M2913)= 2,"2", IF(('1 - Cover page'!$B$9-M2913)= 3,"3", IF(('1 - Cover page'!$B$9-M2913)= 4,"4", IF(('1 - Cover page'!$B$9-M2913)= 5,"5", IF(('1 - Cover page'!$B$9-M2913)= 6,"6", IF(('1 - Cover page'!$B$9-M2913)= 7,"7", IF(('1 - Cover page'!$B$9-M2913)= 8,"8", IF(('1 - Cover page'!$B$9-M2913)= 9,"9", IF(('1 - Cover page'!$B$9-M2913)= 10,"10", IF(('1 - Cover page'!$B$9-M2913)= 11,"11", IF(('1 - Cover page'!$B$9-M2913)= 12,"12", IF(('1 - Cover page'!$B$9-M2913)= 13,"13", IF(('1 - Cover page'!$B$9-M2913)= 14,"14", IF(('1 - Cover page'!$B$9-M2913)= 15,"15",  ""))))))))))))))))</f>
        <v>0</v>
      </c>
      <c r="Z2913" t="str">
        <f>IF(('1 - Cover page'!$B$9-I2913)=0,"0", IF(('1 - Cover page'!$B$9-I2913)= 1,"1", IF(('1 - Cover page'!$B$9-I2913)= 2,"2", IF(('1 - Cover page'!$B$9-I2913)= 3,"3", IF(('1 - Cover page'!$B$9-I2913)= 4,"4", IF(('1 - Cover page'!$B$9-I2913)= 5,"5", IF(('1 - Cover page'!$B$9-I2913)= 6,"6", IF(('1 - Cover page'!$B$9-I2913)= 7,"7", IF(('1 - Cover page'!$B$9-I2913)= 8,"8", IF(('1 - Cover page'!$B$9-I2913)= 9,"9", IF(('1 - Cover page'!$B$9-I2913)= 10,"10", IF(('1 - Cover page'!$B$9-I2913)= 11,"11", IF(('1 - Cover page'!$B$9-I2913)= 12,"12", IF(('1 - Cover page'!$B$9-I2913)= 13,"13", IF(('1 - Cover page'!$B$9-I2913)= 14,"14", IF(('1 - Cover page'!$B$9-I2913)= 15,"15",  ""))))))))))))))))</f>
        <v>0</v>
      </c>
      <c r="AA2913" t="e">
        <f>VLOOKUP(E2913,'Age group'!$A$2:$B$7,2,TRUE)</f>
        <v>#N/A</v>
      </c>
    </row>
    <row r="2914" spans="1:27" ht="12.75" x14ac:dyDescent="0.2">
      <c r="A2914" s="30">
        <v>2911</v>
      </c>
      <c r="B2914" s="31"/>
      <c r="C2914" s="31"/>
      <c r="D2914" s="32"/>
      <c r="E2914" s="104"/>
      <c r="F2914" s="31"/>
      <c r="G2914" s="31"/>
      <c r="H2914" s="33"/>
      <c r="I2914" s="16"/>
      <c r="J2914" s="34"/>
      <c r="K2914" s="34"/>
      <c r="L2914" s="35"/>
      <c r="M2914" s="36"/>
      <c r="N2914" s="37"/>
      <c r="O2914" s="37"/>
      <c r="P2914" s="37"/>
      <c r="Q2914" s="38"/>
      <c r="R2914" s="38"/>
      <c r="S2914" s="37"/>
      <c r="T2914" s="39"/>
      <c r="U2914" s="39"/>
      <c r="V2914" s="40"/>
      <c r="X2914" t="str">
        <f>IF(('1 - Cover page'!$B$9-M2914)&lt;6,"&lt;=5 Days","&gt;5 Days")</f>
        <v>&lt;=5 Days</v>
      </c>
      <c r="Y2914" t="str">
        <f>IF(('1 - Cover page'!$B$9-M2914)=0,"0", IF(('1 - Cover page'!$B$9-M2914)= 1,"1", IF(('1 - Cover page'!$B$9-M2914)= 2,"2", IF(('1 - Cover page'!$B$9-M2914)= 3,"3", IF(('1 - Cover page'!$B$9-M2914)= 4,"4", IF(('1 - Cover page'!$B$9-M2914)= 5,"5", IF(('1 - Cover page'!$B$9-M2914)= 6,"6", IF(('1 - Cover page'!$B$9-M2914)= 7,"7", IF(('1 - Cover page'!$B$9-M2914)= 8,"8", IF(('1 - Cover page'!$B$9-M2914)= 9,"9", IF(('1 - Cover page'!$B$9-M2914)= 10,"10", IF(('1 - Cover page'!$B$9-M2914)= 11,"11", IF(('1 - Cover page'!$B$9-M2914)= 12,"12", IF(('1 - Cover page'!$B$9-M2914)= 13,"13", IF(('1 - Cover page'!$B$9-M2914)= 14,"14", IF(('1 - Cover page'!$B$9-M2914)= 15,"15",  ""))))))))))))))))</f>
        <v>0</v>
      </c>
      <c r="Z2914" t="str">
        <f>IF(('1 - Cover page'!$B$9-I2914)=0,"0", IF(('1 - Cover page'!$B$9-I2914)= 1,"1", IF(('1 - Cover page'!$B$9-I2914)= 2,"2", IF(('1 - Cover page'!$B$9-I2914)= 3,"3", IF(('1 - Cover page'!$B$9-I2914)= 4,"4", IF(('1 - Cover page'!$B$9-I2914)= 5,"5", IF(('1 - Cover page'!$B$9-I2914)= 6,"6", IF(('1 - Cover page'!$B$9-I2914)= 7,"7", IF(('1 - Cover page'!$B$9-I2914)= 8,"8", IF(('1 - Cover page'!$B$9-I2914)= 9,"9", IF(('1 - Cover page'!$B$9-I2914)= 10,"10", IF(('1 - Cover page'!$B$9-I2914)= 11,"11", IF(('1 - Cover page'!$B$9-I2914)= 12,"12", IF(('1 - Cover page'!$B$9-I2914)= 13,"13", IF(('1 - Cover page'!$B$9-I2914)= 14,"14", IF(('1 - Cover page'!$B$9-I2914)= 15,"15",  ""))))))))))))))))</f>
        <v>0</v>
      </c>
      <c r="AA2914" t="e">
        <f>VLOOKUP(E2914,'Age group'!$A$2:$B$7,2,TRUE)</f>
        <v>#N/A</v>
      </c>
    </row>
    <row r="2915" spans="1:27" ht="12.75" x14ac:dyDescent="0.2">
      <c r="A2915" s="30">
        <v>2912</v>
      </c>
      <c r="B2915" s="31"/>
      <c r="C2915" s="31"/>
      <c r="D2915" s="32"/>
      <c r="E2915" s="104"/>
      <c r="F2915" s="31"/>
      <c r="G2915" s="31"/>
      <c r="H2915" s="33"/>
      <c r="I2915" s="16"/>
      <c r="J2915" s="34"/>
      <c r="K2915" s="34"/>
      <c r="L2915" s="35"/>
      <c r="M2915" s="36"/>
      <c r="N2915" s="37"/>
      <c r="O2915" s="37"/>
      <c r="P2915" s="37"/>
      <c r="Q2915" s="38"/>
      <c r="R2915" s="38"/>
      <c r="S2915" s="37"/>
      <c r="T2915" s="39"/>
      <c r="U2915" s="39"/>
      <c r="V2915" s="40"/>
      <c r="X2915" t="str">
        <f>IF(('1 - Cover page'!$B$9-M2915)&lt;6,"&lt;=5 Days","&gt;5 Days")</f>
        <v>&lt;=5 Days</v>
      </c>
      <c r="Y2915" t="str">
        <f>IF(('1 - Cover page'!$B$9-M2915)=0,"0", IF(('1 - Cover page'!$B$9-M2915)= 1,"1", IF(('1 - Cover page'!$B$9-M2915)= 2,"2", IF(('1 - Cover page'!$B$9-M2915)= 3,"3", IF(('1 - Cover page'!$B$9-M2915)= 4,"4", IF(('1 - Cover page'!$B$9-M2915)= 5,"5", IF(('1 - Cover page'!$B$9-M2915)= 6,"6", IF(('1 - Cover page'!$B$9-M2915)= 7,"7", IF(('1 - Cover page'!$B$9-M2915)= 8,"8", IF(('1 - Cover page'!$B$9-M2915)= 9,"9", IF(('1 - Cover page'!$B$9-M2915)= 10,"10", IF(('1 - Cover page'!$B$9-M2915)= 11,"11", IF(('1 - Cover page'!$B$9-M2915)= 12,"12", IF(('1 - Cover page'!$B$9-M2915)= 13,"13", IF(('1 - Cover page'!$B$9-M2915)= 14,"14", IF(('1 - Cover page'!$B$9-M2915)= 15,"15",  ""))))))))))))))))</f>
        <v>0</v>
      </c>
      <c r="Z2915" t="str">
        <f>IF(('1 - Cover page'!$B$9-I2915)=0,"0", IF(('1 - Cover page'!$B$9-I2915)= 1,"1", IF(('1 - Cover page'!$B$9-I2915)= 2,"2", IF(('1 - Cover page'!$B$9-I2915)= 3,"3", IF(('1 - Cover page'!$B$9-I2915)= 4,"4", IF(('1 - Cover page'!$B$9-I2915)= 5,"5", IF(('1 - Cover page'!$B$9-I2915)= 6,"6", IF(('1 - Cover page'!$B$9-I2915)= 7,"7", IF(('1 - Cover page'!$B$9-I2915)= 8,"8", IF(('1 - Cover page'!$B$9-I2915)= 9,"9", IF(('1 - Cover page'!$B$9-I2915)= 10,"10", IF(('1 - Cover page'!$B$9-I2915)= 11,"11", IF(('1 - Cover page'!$B$9-I2915)= 12,"12", IF(('1 - Cover page'!$B$9-I2915)= 13,"13", IF(('1 - Cover page'!$B$9-I2915)= 14,"14", IF(('1 - Cover page'!$B$9-I2915)= 15,"15",  ""))))))))))))))))</f>
        <v>0</v>
      </c>
      <c r="AA2915" t="e">
        <f>VLOOKUP(E2915,'Age group'!$A$2:$B$7,2,TRUE)</f>
        <v>#N/A</v>
      </c>
    </row>
    <row r="2916" spans="1:27" ht="12.75" x14ac:dyDescent="0.2">
      <c r="A2916" s="30">
        <v>2913</v>
      </c>
      <c r="B2916" s="31"/>
      <c r="C2916" s="31"/>
      <c r="D2916" s="32"/>
      <c r="E2916" s="104"/>
      <c r="F2916" s="31"/>
      <c r="G2916" s="31"/>
      <c r="H2916" s="33"/>
      <c r="I2916" s="16"/>
      <c r="J2916" s="34"/>
      <c r="K2916" s="34"/>
      <c r="L2916" s="35"/>
      <c r="M2916" s="36"/>
      <c r="N2916" s="37"/>
      <c r="O2916" s="37"/>
      <c r="P2916" s="37"/>
      <c r="Q2916" s="38"/>
      <c r="R2916" s="38"/>
      <c r="S2916" s="37"/>
      <c r="T2916" s="39"/>
      <c r="U2916" s="39"/>
      <c r="V2916" s="40"/>
      <c r="X2916" t="str">
        <f>IF(('1 - Cover page'!$B$9-M2916)&lt;6,"&lt;=5 Days","&gt;5 Days")</f>
        <v>&lt;=5 Days</v>
      </c>
      <c r="Y2916" t="str">
        <f>IF(('1 - Cover page'!$B$9-M2916)=0,"0", IF(('1 - Cover page'!$B$9-M2916)= 1,"1", IF(('1 - Cover page'!$B$9-M2916)= 2,"2", IF(('1 - Cover page'!$B$9-M2916)= 3,"3", IF(('1 - Cover page'!$B$9-M2916)= 4,"4", IF(('1 - Cover page'!$B$9-M2916)= 5,"5", IF(('1 - Cover page'!$B$9-M2916)= 6,"6", IF(('1 - Cover page'!$B$9-M2916)= 7,"7", IF(('1 - Cover page'!$B$9-M2916)= 8,"8", IF(('1 - Cover page'!$B$9-M2916)= 9,"9", IF(('1 - Cover page'!$B$9-M2916)= 10,"10", IF(('1 - Cover page'!$B$9-M2916)= 11,"11", IF(('1 - Cover page'!$B$9-M2916)= 12,"12", IF(('1 - Cover page'!$B$9-M2916)= 13,"13", IF(('1 - Cover page'!$B$9-M2916)= 14,"14", IF(('1 - Cover page'!$B$9-M2916)= 15,"15",  ""))))))))))))))))</f>
        <v>0</v>
      </c>
      <c r="Z2916" t="str">
        <f>IF(('1 - Cover page'!$B$9-I2916)=0,"0", IF(('1 - Cover page'!$B$9-I2916)= 1,"1", IF(('1 - Cover page'!$B$9-I2916)= 2,"2", IF(('1 - Cover page'!$B$9-I2916)= 3,"3", IF(('1 - Cover page'!$B$9-I2916)= 4,"4", IF(('1 - Cover page'!$B$9-I2916)= 5,"5", IF(('1 - Cover page'!$B$9-I2916)= 6,"6", IF(('1 - Cover page'!$B$9-I2916)= 7,"7", IF(('1 - Cover page'!$B$9-I2916)= 8,"8", IF(('1 - Cover page'!$B$9-I2916)= 9,"9", IF(('1 - Cover page'!$B$9-I2916)= 10,"10", IF(('1 - Cover page'!$B$9-I2916)= 11,"11", IF(('1 - Cover page'!$B$9-I2916)= 12,"12", IF(('1 - Cover page'!$B$9-I2916)= 13,"13", IF(('1 - Cover page'!$B$9-I2916)= 14,"14", IF(('1 - Cover page'!$B$9-I2916)= 15,"15",  ""))))))))))))))))</f>
        <v>0</v>
      </c>
      <c r="AA2916" t="e">
        <f>VLOOKUP(E2916,'Age group'!$A$2:$B$7,2,TRUE)</f>
        <v>#N/A</v>
      </c>
    </row>
    <row r="2917" spans="1:27" ht="12.75" x14ac:dyDescent="0.2">
      <c r="A2917" s="30">
        <v>2914</v>
      </c>
      <c r="B2917" s="31"/>
      <c r="C2917" s="31"/>
      <c r="D2917" s="32"/>
      <c r="E2917" s="104"/>
      <c r="F2917" s="31"/>
      <c r="G2917" s="31"/>
      <c r="H2917" s="33"/>
      <c r="I2917" s="16"/>
      <c r="J2917" s="34"/>
      <c r="K2917" s="34"/>
      <c r="L2917" s="35"/>
      <c r="M2917" s="36"/>
      <c r="N2917" s="37"/>
      <c r="O2917" s="37"/>
      <c r="P2917" s="37"/>
      <c r="Q2917" s="38"/>
      <c r="R2917" s="38"/>
      <c r="S2917" s="37"/>
      <c r="T2917" s="39"/>
      <c r="U2917" s="39"/>
      <c r="V2917" s="40"/>
      <c r="X2917" t="str">
        <f>IF(('1 - Cover page'!$B$9-M2917)&lt;6,"&lt;=5 Days","&gt;5 Days")</f>
        <v>&lt;=5 Days</v>
      </c>
      <c r="Y2917" t="str">
        <f>IF(('1 - Cover page'!$B$9-M2917)=0,"0", IF(('1 - Cover page'!$B$9-M2917)= 1,"1", IF(('1 - Cover page'!$B$9-M2917)= 2,"2", IF(('1 - Cover page'!$B$9-M2917)= 3,"3", IF(('1 - Cover page'!$B$9-M2917)= 4,"4", IF(('1 - Cover page'!$B$9-M2917)= 5,"5", IF(('1 - Cover page'!$B$9-M2917)= 6,"6", IF(('1 - Cover page'!$B$9-M2917)= 7,"7", IF(('1 - Cover page'!$B$9-M2917)= 8,"8", IF(('1 - Cover page'!$B$9-M2917)= 9,"9", IF(('1 - Cover page'!$B$9-M2917)= 10,"10", IF(('1 - Cover page'!$B$9-M2917)= 11,"11", IF(('1 - Cover page'!$B$9-M2917)= 12,"12", IF(('1 - Cover page'!$B$9-M2917)= 13,"13", IF(('1 - Cover page'!$B$9-M2917)= 14,"14", IF(('1 - Cover page'!$B$9-M2917)= 15,"15",  ""))))))))))))))))</f>
        <v>0</v>
      </c>
      <c r="Z2917" t="str">
        <f>IF(('1 - Cover page'!$B$9-I2917)=0,"0", IF(('1 - Cover page'!$B$9-I2917)= 1,"1", IF(('1 - Cover page'!$B$9-I2917)= 2,"2", IF(('1 - Cover page'!$B$9-I2917)= 3,"3", IF(('1 - Cover page'!$B$9-I2917)= 4,"4", IF(('1 - Cover page'!$B$9-I2917)= 5,"5", IF(('1 - Cover page'!$B$9-I2917)= 6,"6", IF(('1 - Cover page'!$B$9-I2917)= 7,"7", IF(('1 - Cover page'!$B$9-I2917)= 8,"8", IF(('1 - Cover page'!$B$9-I2917)= 9,"9", IF(('1 - Cover page'!$B$9-I2917)= 10,"10", IF(('1 - Cover page'!$B$9-I2917)= 11,"11", IF(('1 - Cover page'!$B$9-I2917)= 12,"12", IF(('1 - Cover page'!$B$9-I2917)= 13,"13", IF(('1 - Cover page'!$B$9-I2917)= 14,"14", IF(('1 - Cover page'!$B$9-I2917)= 15,"15",  ""))))))))))))))))</f>
        <v>0</v>
      </c>
      <c r="AA2917" t="e">
        <f>VLOOKUP(E2917,'Age group'!$A$2:$B$7,2,TRUE)</f>
        <v>#N/A</v>
      </c>
    </row>
    <row r="2918" spans="1:27" ht="12.75" x14ac:dyDescent="0.2">
      <c r="A2918" s="30">
        <v>2915</v>
      </c>
      <c r="B2918" s="31"/>
      <c r="C2918" s="31"/>
      <c r="D2918" s="32"/>
      <c r="E2918" s="104"/>
      <c r="F2918" s="31"/>
      <c r="G2918" s="31"/>
      <c r="H2918" s="33"/>
      <c r="I2918" s="16"/>
      <c r="J2918" s="34"/>
      <c r="K2918" s="34"/>
      <c r="L2918" s="35"/>
      <c r="M2918" s="36"/>
      <c r="N2918" s="37"/>
      <c r="O2918" s="37"/>
      <c r="P2918" s="37"/>
      <c r="Q2918" s="38"/>
      <c r="R2918" s="38"/>
      <c r="S2918" s="37"/>
      <c r="T2918" s="39"/>
      <c r="U2918" s="39"/>
      <c r="V2918" s="40"/>
      <c r="X2918" t="str">
        <f>IF(('1 - Cover page'!$B$9-M2918)&lt;6,"&lt;=5 Days","&gt;5 Days")</f>
        <v>&lt;=5 Days</v>
      </c>
      <c r="Y2918" t="str">
        <f>IF(('1 - Cover page'!$B$9-M2918)=0,"0", IF(('1 - Cover page'!$B$9-M2918)= 1,"1", IF(('1 - Cover page'!$B$9-M2918)= 2,"2", IF(('1 - Cover page'!$B$9-M2918)= 3,"3", IF(('1 - Cover page'!$B$9-M2918)= 4,"4", IF(('1 - Cover page'!$B$9-M2918)= 5,"5", IF(('1 - Cover page'!$B$9-M2918)= 6,"6", IF(('1 - Cover page'!$B$9-M2918)= 7,"7", IF(('1 - Cover page'!$B$9-M2918)= 8,"8", IF(('1 - Cover page'!$B$9-M2918)= 9,"9", IF(('1 - Cover page'!$B$9-M2918)= 10,"10", IF(('1 - Cover page'!$B$9-M2918)= 11,"11", IF(('1 - Cover page'!$B$9-M2918)= 12,"12", IF(('1 - Cover page'!$B$9-M2918)= 13,"13", IF(('1 - Cover page'!$B$9-M2918)= 14,"14", IF(('1 - Cover page'!$B$9-M2918)= 15,"15",  ""))))))))))))))))</f>
        <v>0</v>
      </c>
      <c r="Z2918" t="str">
        <f>IF(('1 - Cover page'!$B$9-I2918)=0,"0", IF(('1 - Cover page'!$B$9-I2918)= 1,"1", IF(('1 - Cover page'!$B$9-I2918)= 2,"2", IF(('1 - Cover page'!$B$9-I2918)= 3,"3", IF(('1 - Cover page'!$B$9-I2918)= 4,"4", IF(('1 - Cover page'!$B$9-I2918)= 5,"5", IF(('1 - Cover page'!$B$9-I2918)= 6,"6", IF(('1 - Cover page'!$B$9-I2918)= 7,"7", IF(('1 - Cover page'!$B$9-I2918)= 8,"8", IF(('1 - Cover page'!$B$9-I2918)= 9,"9", IF(('1 - Cover page'!$B$9-I2918)= 10,"10", IF(('1 - Cover page'!$B$9-I2918)= 11,"11", IF(('1 - Cover page'!$B$9-I2918)= 12,"12", IF(('1 - Cover page'!$B$9-I2918)= 13,"13", IF(('1 - Cover page'!$B$9-I2918)= 14,"14", IF(('1 - Cover page'!$B$9-I2918)= 15,"15",  ""))))))))))))))))</f>
        <v>0</v>
      </c>
      <c r="AA2918" t="e">
        <f>VLOOKUP(E2918,'Age group'!$A$2:$B$7,2,TRUE)</f>
        <v>#N/A</v>
      </c>
    </row>
    <row r="2919" spans="1:27" ht="12.75" x14ac:dyDescent="0.2">
      <c r="A2919" s="30">
        <v>2916</v>
      </c>
      <c r="B2919" s="31"/>
      <c r="C2919" s="31"/>
      <c r="D2919" s="32"/>
      <c r="E2919" s="104"/>
      <c r="F2919" s="31"/>
      <c r="G2919" s="31"/>
      <c r="H2919" s="33"/>
      <c r="I2919" s="16"/>
      <c r="J2919" s="34"/>
      <c r="K2919" s="34"/>
      <c r="L2919" s="35"/>
      <c r="M2919" s="36"/>
      <c r="N2919" s="37"/>
      <c r="O2919" s="37"/>
      <c r="P2919" s="37"/>
      <c r="Q2919" s="38"/>
      <c r="R2919" s="38"/>
      <c r="S2919" s="37"/>
      <c r="T2919" s="39"/>
      <c r="U2919" s="39"/>
      <c r="V2919" s="40"/>
      <c r="X2919" t="str">
        <f>IF(('1 - Cover page'!$B$9-M2919)&lt;6,"&lt;=5 Days","&gt;5 Days")</f>
        <v>&lt;=5 Days</v>
      </c>
      <c r="Y2919" t="str">
        <f>IF(('1 - Cover page'!$B$9-M2919)=0,"0", IF(('1 - Cover page'!$B$9-M2919)= 1,"1", IF(('1 - Cover page'!$B$9-M2919)= 2,"2", IF(('1 - Cover page'!$B$9-M2919)= 3,"3", IF(('1 - Cover page'!$B$9-M2919)= 4,"4", IF(('1 - Cover page'!$B$9-M2919)= 5,"5", IF(('1 - Cover page'!$B$9-M2919)= 6,"6", IF(('1 - Cover page'!$B$9-M2919)= 7,"7", IF(('1 - Cover page'!$B$9-M2919)= 8,"8", IF(('1 - Cover page'!$B$9-M2919)= 9,"9", IF(('1 - Cover page'!$B$9-M2919)= 10,"10", IF(('1 - Cover page'!$B$9-M2919)= 11,"11", IF(('1 - Cover page'!$B$9-M2919)= 12,"12", IF(('1 - Cover page'!$B$9-M2919)= 13,"13", IF(('1 - Cover page'!$B$9-M2919)= 14,"14", IF(('1 - Cover page'!$B$9-M2919)= 15,"15",  ""))))))))))))))))</f>
        <v>0</v>
      </c>
      <c r="Z2919" t="str">
        <f>IF(('1 - Cover page'!$B$9-I2919)=0,"0", IF(('1 - Cover page'!$B$9-I2919)= 1,"1", IF(('1 - Cover page'!$B$9-I2919)= 2,"2", IF(('1 - Cover page'!$B$9-I2919)= 3,"3", IF(('1 - Cover page'!$B$9-I2919)= 4,"4", IF(('1 - Cover page'!$B$9-I2919)= 5,"5", IF(('1 - Cover page'!$B$9-I2919)= 6,"6", IF(('1 - Cover page'!$B$9-I2919)= 7,"7", IF(('1 - Cover page'!$B$9-I2919)= 8,"8", IF(('1 - Cover page'!$B$9-I2919)= 9,"9", IF(('1 - Cover page'!$B$9-I2919)= 10,"10", IF(('1 - Cover page'!$B$9-I2919)= 11,"11", IF(('1 - Cover page'!$B$9-I2919)= 12,"12", IF(('1 - Cover page'!$B$9-I2919)= 13,"13", IF(('1 - Cover page'!$B$9-I2919)= 14,"14", IF(('1 - Cover page'!$B$9-I2919)= 15,"15",  ""))))))))))))))))</f>
        <v>0</v>
      </c>
      <c r="AA2919" t="e">
        <f>VLOOKUP(E2919,'Age group'!$A$2:$B$7,2,TRUE)</f>
        <v>#N/A</v>
      </c>
    </row>
    <row r="2920" spans="1:27" ht="12.75" x14ac:dyDescent="0.2">
      <c r="A2920" s="30">
        <v>2917</v>
      </c>
      <c r="B2920" s="31"/>
      <c r="C2920" s="31"/>
      <c r="D2920" s="32"/>
      <c r="E2920" s="104"/>
      <c r="F2920" s="31"/>
      <c r="G2920" s="31"/>
      <c r="H2920" s="33"/>
      <c r="I2920" s="16"/>
      <c r="J2920" s="34"/>
      <c r="K2920" s="34"/>
      <c r="L2920" s="35"/>
      <c r="M2920" s="36"/>
      <c r="N2920" s="37"/>
      <c r="O2920" s="37"/>
      <c r="P2920" s="37"/>
      <c r="Q2920" s="38"/>
      <c r="R2920" s="38"/>
      <c r="S2920" s="37"/>
      <c r="T2920" s="39"/>
      <c r="U2920" s="39"/>
      <c r="V2920" s="40"/>
      <c r="X2920" t="str">
        <f>IF(('1 - Cover page'!$B$9-M2920)&lt;6,"&lt;=5 Days","&gt;5 Days")</f>
        <v>&lt;=5 Days</v>
      </c>
      <c r="Y2920" t="str">
        <f>IF(('1 - Cover page'!$B$9-M2920)=0,"0", IF(('1 - Cover page'!$B$9-M2920)= 1,"1", IF(('1 - Cover page'!$B$9-M2920)= 2,"2", IF(('1 - Cover page'!$B$9-M2920)= 3,"3", IF(('1 - Cover page'!$B$9-M2920)= 4,"4", IF(('1 - Cover page'!$B$9-M2920)= 5,"5", IF(('1 - Cover page'!$B$9-M2920)= 6,"6", IF(('1 - Cover page'!$B$9-M2920)= 7,"7", IF(('1 - Cover page'!$B$9-M2920)= 8,"8", IF(('1 - Cover page'!$B$9-M2920)= 9,"9", IF(('1 - Cover page'!$B$9-M2920)= 10,"10", IF(('1 - Cover page'!$B$9-M2920)= 11,"11", IF(('1 - Cover page'!$B$9-M2920)= 12,"12", IF(('1 - Cover page'!$B$9-M2920)= 13,"13", IF(('1 - Cover page'!$B$9-M2920)= 14,"14", IF(('1 - Cover page'!$B$9-M2920)= 15,"15",  ""))))))))))))))))</f>
        <v>0</v>
      </c>
      <c r="Z2920" t="str">
        <f>IF(('1 - Cover page'!$B$9-I2920)=0,"0", IF(('1 - Cover page'!$B$9-I2920)= 1,"1", IF(('1 - Cover page'!$B$9-I2920)= 2,"2", IF(('1 - Cover page'!$B$9-I2920)= 3,"3", IF(('1 - Cover page'!$B$9-I2920)= 4,"4", IF(('1 - Cover page'!$B$9-I2920)= 5,"5", IF(('1 - Cover page'!$B$9-I2920)= 6,"6", IF(('1 - Cover page'!$B$9-I2920)= 7,"7", IF(('1 - Cover page'!$B$9-I2920)= 8,"8", IF(('1 - Cover page'!$B$9-I2920)= 9,"9", IF(('1 - Cover page'!$B$9-I2920)= 10,"10", IF(('1 - Cover page'!$B$9-I2920)= 11,"11", IF(('1 - Cover page'!$B$9-I2920)= 12,"12", IF(('1 - Cover page'!$B$9-I2920)= 13,"13", IF(('1 - Cover page'!$B$9-I2920)= 14,"14", IF(('1 - Cover page'!$B$9-I2920)= 15,"15",  ""))))))))))))))))</f>
        <v>0</v>
      </c>
      <c r="AA2920" t="e">
        <f>VLOOKUP(E2920,'Age group'!$A$2:$B$7,2,TRUE)</f>
        <v>#N/A</v>
      </c>
    </row>
    <row r="2921" spans="1:27" ht="12.75" x14ac:dyDescent="0.2">
      <c r="A2921" s="30">
        <v>2918</v>
      </c>
      <c r="B2921" s="31"/>
      <c r="C2921" s="31"/>
      <c r="D2921" s="32"/>
      <c r="E2921" s="104"/>
      <c r="F2921" s="31"/>
      <c r="G2921" s="31"/>
      <c r="H2921" s="33"/>
      <c r="I2921" s="16"/>
      <c r="J2921" s="34"/>
      <c r="K2921" s="34"/>
      <c r="L2921" s="35"/>
      <c r="M2921" s="36"/>
      <c r="N2921" s="37"/>
      <c r="O2921" s="37"/>
      <c r="P2921" s="37"/>
      <c r="Q2921" s="38"/>
      <c r="R2921" s="38"/>
      <c r="S2921" s="37"/>
      <c r="T2921" s="39"/>
      <c r="U2921" s="39"/>
      <c r="V2921" s="40"/>
      <c r="X2921" t="str">
        <f>IF(('1 - Cover page'!$B$9-M2921)&lt;6,"&lt;=5 Days","&gt;5 Days")</f>
        <v>&lt;=5 Days</v>
      </c>
      <c r="Y2921" t="str">
        <f>IF(('1 - Cover page'!$B$9-M2921)=0,"0", IF(('1 - Cover page'!$B$9-M2921)= 1,"1", IF(('1 - Cover page'!$B$9-M2921)= 2,"2", IF(('1 - Cover page'!$B$9-M2921)= 3,"3", IF(('1 - Cover page'!$B$9-M2921)= 4,"4", IF(('1 - Cover page'!$B$9-M2921)= 5,"5", IF(('1 - Cover page'!$B$9-M2921)= 6,"6", IF(('1 - Cover page'!$B$9-M2921)= 7,"7", IF(('1 - Cover page'!$B$9-M2921)= 8,"8", IF(('1 - Cover page'!$B$9-M2921)= 9,"9", IF(('1 - Cover page'!$B$9-M2921)= 10,"10", IF(('1 - Cover page'!$B$9-M2921)= 11,"11", IF(('1 - Cover page'!$B$9-M2921)= 12,"12", IF(('1 - Cover page'!$B$9-M2921)= 13,"13", IF(('1 - Cover page'!$B$9-M2921)= 14,"14", IF(('1 - Cover page'!$B$9-M2921)= 15,"15",  ""))))))))))))))))</f>
        <v>0</v>
      </c>
      <c r="Z2921" t="str">
        <f>IF(('1 - Cover page'!$B$9-I2921)=0,"0", IF(('1 - Cover page'!$B$9-I2921)= 1,"1", IF(('1 - Cover page'!$B$9-I2921)= 2,"2", IF(('1 - Cover page'!$B$9-I2921)= 3,"3", IF(('1 - Cover page'!$B$9-I2921)= 4,"4", IF(('1 - Cover page'!$B$9-I2921)= 5,"5", IF(('1 - Cover page'!$B$9-I2921)= 6,"6", IF(('1 - Cover page'!$B$9-I2921)= 7,"7", IF(('1 - Cover page'!$B$9-I2921)= 8,"8", IF(('1 - Cover page'!$B$9-I2921)= 9,"9", IF(('1 - Cover page'!$B$9-I2921)= 10,"10", IF(('1 - Cover page'!$B$9-I2921)= 11,"11", IF(('1 - Cover page'!$B$9-I2921)= 12,"12", IF(('1 - Cover page'!$B$9-I2921)= 13,"13", IF(('1 - Cover page'!$B$9-I2921)= 14,"14", IF(('1 - Cover page'!$B$9-I2921)= 15,"15",  ""))))))))))))))))</f>
        <v>0</v>
      </c>
      <c r="AA2921" t="e">
        <f>VLOOKUP(E2921,'Age group'!$A$2:$B$7,2,TRUE)</f>
        <v>#N/A</v>
      </c>
    </row>
    <row r="2922" spans="1:27" ht="12.75" x14ac:dyDescent="0.2">
      <c r="A2922" s="30">
        <v>2919</v>
      </c>
      <c r="B2922" s="31"/>
      <c r="C2922" s="31"/>
      <c r="D2922" s="32"/>
      <c r="E2922" s="104"/>
      <c r="F2922" s="31"/>
      <c r="G2922" s="31"/>
      <c r="H2922" s="33"/>
      <c r="I2922" s="16"/>
      <c r="J2922" s="34"/>
      <c r="K2922" s="34"/>
      <c r="L2922" s="35"/>
      <c r="M2922" s="36"/>
      <c r="N2922" s="37"/>
      <c r="O2922" s="37"/>
      <c r="P2922" s="37"/>
      <c r="Q2922" s="38"/>
      <c r="R2922" s="38"/>
      <c r="S2922" s="37"/>
      <c r="T2922" s="39"/>
      <c r="U2922" s="39"/>
      <c r="V2922" s="40"/>
      <c r="X2922" t="str">
        <f>IF(('1 - Cover page'!$B$9-M2922)&lt;6,"&lt;=5 Days","&gt;5 Days")</f>
        <v>&lt;=5 Days</v>
      </c>
      <c r="Y2922" t="str">
        <f>IF(('1 - Cover page'!$B$9-M2922)=0,"0", IF(('1 - Cover page'!$B$9-M2922)= 1,"1", IF(('1 - Cover page'!$B$9-M2922)= 2,"2", IF(('1 - Cover page'!$B$9-M2922)= 3,"3", IF(('1 - Cover page'!$B$9-M2922)= 4,"4", IF(('1 - Cover page'!$B$9-M2922)= 5,"5", IF(('1 - Cover page'!$B$9-M2922)= 6,"6", IF(('1 - Cover page'!$B$9-M2922)= 7,"7", IF(('1 - Cover page'!$B$9-M2922)= 8,"8", IF(('1 - Cover page'!$B$9-M2922)= 9,"9", IF(('1 - Cover page'!$B$9-M2922)= 10,"10", IF(('1 - Cover page'!$B$9-M2922)= 11,"11", IF(('1 - Cover page'!$B$9-M2922)= 12,"12", IF(('1 - Cover page'!$B$9-M2922)= 13,"13", IF(('1 - Cover page'!$B$9-M2922)= 14,"14", IF(('1 - Cover page'!$B$9-M2922)= 15,"15",  ""))))))))))))))))</f>
        <v>0</v>
      </c>
      <c r="Z2922" t="str">
        <f>IF(('1 - Cover page'!$B$9-I2922)=0,"0", IF(('1 - Cover page'!$B$9-I2922)= 1,"1", IF(('1 - Cover page'!$B$9-I2922)= 2,"2", IF(('1 - Cover page'!$B$9-I2922)= 3,"3", IF(('1 - Cover page'!$B$9-I2922)= 4,"4", IF(('1 - Cover page'!$B$9-I2922)= 5,"5", IF(('1 - Cover page'!$B$9-I2922)= 6,"6", IF(('1 - Cover page'!$B$9-I2922)= 7,"7", IF(('1 - Cover page'!$B$9-I2922)= 8,"8", IF(('1 - Cover page'!$B$9-I2922)= 9,"9", IF(('1 - Cover page'!$B$9-I2922)= 10,"10", IF(('1 - Cover page'!$B$9-I2922)= 11,"11", IF(('1 - Cover page'!$B$9-I2922)= 12,"12", IF(('1 - Cover page'!$B$9-I2922)= 13,"13", IF(('1 - Cover page'!$B$9-I2922)= 14,"14", IF(('1 - Cover page'!$B$9-I2922)= 15,"15",  ""))))))))))))))))</f>
        <v>0</v>
      </c>
      <c r="AA2922" t="e">
        <f>VLOOKUP(E2922,'Age group'!$A$2:$B$7,2,TRUE)</f>
        <v>#N/A</v>
      </c>
    </row>
    <row r="2923" spans="1:27" ht="12.75" x14ac:dyDescent="0.2">
      <c r="A2923" s="30">
        <v>2920</v>
      </c>
      <c r="B2923" s="31"/>
      <c r="C2923" s="31"/>
      <c r="D2923" s="32"/>
      <c r="E2923" s="104"/>
      <c r="F2923" s="31"/>
      <c r="G2923" s="31"/>
      <c r="H2923" s="33"/>
      <c r="I2923" s="16"/>
      <c r="J2923" s="34"/>
      <c r="K2923" s="34"/>
      <c r="L2923" s="35"/>
      <c r="M2923" s="36"/>
      <c r="N2923" s="37"/>
      <c r="O2923" s="37"/>
      <c r="P2923" s="37"/>
      <c r="Q2923" s="38"/>
      <c r="R2923" s="38"/>
      <c r="S2923" s="37"/>
      <c r="T2923" s="39"/>
      <c r="U2923" s="39"/>
      <c r="V2923" s="40"/>
      <c r="X2923" t="str">
        <f>IF(('1 - Cover page'!$B$9-M2923)&lt;6,"&lt;=5 Days","&gt;5 Days")</f>
        <v>&lt;=5 Days</v>
      </c>
      <c r="Y2923" t="str">
        <f>IF(('1 - Cover page'!$B$9-M2923)=0,"0", IF(('1 - Cover page'!$B$9-M2923)= 1,"1", IF(('1 - Cover page'!$B$9-M2923)= 2,"2", IF(('1 - Cover page'!$B$9-M2923)= 3,"3", IF(('1 - Cover page'!$B$9-M2923)= 4,"4", IF(('1 - Cover page'!$B$9-M2923)= 5,"5", IF(('1 - Cover page'!$B$9-M2923)= 6,"6", IF(('1 - Cover page'!$B$9-M2923)= 7,"7", IF(('1 - Cover page'!$B$9-M2923)= 8,"8", IF(('1 - Cover page'!$B$9-M2923)= 9,"9", IF(('1 - Cover page'!$B$9-M2923)= 10,"10", IF(('1 - Cover page'!$B$9-M2923)= 11,"11", IF(('1 - Cover page'!$B$9-M2923)= 12,"12", IF(('1 - Cover page'!$B$9-M2923)= 13,"13", IF(('1 - Cover page'!$B$9-M2923)= 14,"14", IF(('1 - Cover page'!$B$9-M2923)= 15,"15",  ""))))))))))))))))</f>
        <v>0</v>
      </c>
      <c r="Z2923" t="str">
        <f>IF(('1 - Cover page'!$B$9-I2923)=0,"0", IF(('1 - Cover page'!$B$9-I2923)= 1,"1", IF(('1 - Cover page'!$B$9-I2923)= 2,"2", IF(('1 - Cover page'!$B$9-I2923)= 3,"3", IF(('1 - Cover page'!$B$9-I2923)= 4,"4", IF(('1 - Cover page'!$B$9-I2923)= 5,"5", IF(('1 - Cover page'!$B$9-I2923)= 6,"6", IF(('1 - Cover page'!$B$9-I2923)= 7,"7", IF(('1 - Cover page'!$B$9-I2923)= 8,"8", IF(('1 - Cover page'!$B$9-I2923)= 9,"9", IF(('1 - Cover page'!$B$9-I2923)= 10,"10", IF(('1 - Cover page'!$B$9-I2923)= 11,"11", IF(('1 - Cover page'!$B$9-I2923)= 12,"12", IF(('1 - Cover page'!$B$9-I2923)= 13,"13", IF(('1 - Cover page'!$B$9-I2923)= 14,"14", IF(('1 - Cover page'!$B$9-I2923)= 15,"15",  ""))))))))))))))))</f>
        <v>0</v>
      </c>
      <c r="AA2923" t="e">
        <f>VLOOKUP(E2923,'Age group'!$A$2:$B$7,2,TRUE)</f>
        <v>#N/A</v>
      </c>
    </row>
    <row r="2924" spans="1:27" ht="12.75" x14ac:dyDescent="0.2">
      <c r="A2924" s="30">
        <v>2921</v>
      </c>
      <c r="B2924" s="31"/>
      <c r="C2924" s="31"/>
      <c r="D2924" s="32"/>
      <c r="E2924" s="104"/>
      <c r="F2924" s="31"/>
      <c r="G2924" s="31"/>
      <c r="H2924" s="33"/>
      <c r="I2924" s="16"/>
      <c r="J2924" s="34"/>
      <c r="K2924" s="34"/>
      <c r="L2924" s="35"/>
      <c r="M2924" s="36"/>
      <c r="N2924" s="37"/>
      <c r="O2924" s="37"/>
      <c r="P2924" s="37"/>
      <c r="Q2924" s="38"/>
      <c r="R2924" s="38"/>
      <c r="S2924" s="37"/>
      <c r="T2924" s="39"/>
      <c r="U2924" s="39"/>
      <c r="V2924" s="40"/>
      <c r="X2924" t="str">
        <f>IF(('1 - Cover page'!$B$9-M2924)&lt;6,"&lt;=5 Days","&gt;5 Days")</f>
        <v>&lt;=5 Days</v>
      </c>
      <c r="Y2924" t="str">
        <f>IF(('1 - Cover page'!$B$9-M2924)=0,"0", IF(('1 - Cover page'!$B$9-M2924)= 1,"1", IF(('1 - Cover page'!$B$9-M2924)= 2,"2", IF(('1 - Cover page'!$B$9-M2924)= 3,"3", IF(('1 - Cover page'!$B$9-M2924)= 4,"4", IF(('1 - Cover page'!$B$9-M2924)= 5,"5", IF(('1 - Cover page'!$B$9-M2924)= 6,"6", IF(('1 - Cover page'!$B$9-M2924)= 7,"7", IF(('1 - Cover page'!$B$9-M2924)= 8,"8", IF(('1 - Cover page'!$B$9-M2924)= 9,"9", IF(('1 - Cover page'!$B$9-M2924)= 10,"10", IF(('1 - Cover page'!$B$9-M2924)= 11,"11", IF(('1 - Cover page'!$B$9-M2924)= 12,"12", IF(('1 - Cover page'!$B$9-M2924)= 13,"13", IF(('1 - Cover page'!$B$9-M2924)= 14,"14", IF(('1 - Cover page'!$B$9-M2924)= 15,"15",  ""))))))))))))))))</f>
        <v>0</v>
      </c>
      <c r="Z2924" t="str">
        <f>IF(('1 - Cover page'!$B$9-I2924)=0,"0", IF(('1 - Cover page'!$B$9-I2924)= 1,"1", IF(('1 - Cover page'!$B$9-I2924)= 2,"2", IF(('1 - Cover page'!$B$9-I2924)= 3,"3", IF(('1 - Cover page'!$B$9-I2924)= 4,"4", IF(('1 - Cover page'!$B$9-I2924)= 5,"5", IF(('1 - Cover page'!$B$9-I2924)= 6,"6", IF(('1 - Cover page'!$B$9-I2924)= 7,"7", IF(('1 - Cover page'!$B$9-I2924)= 8,"8", IF(('1 - Cover page'!$B$9-I2924)= 9,"9", IF(('1 - Cover page'!$B$9-I2924)= 10,"10", IF(('1 - Cover page'!$B$9-I2924)= 11,"11", IF(('1 - Cover page'!$B$9-I2924)= 12,"12", IF(('1 - Cover page'!$B$9-I2924)= 13,"13", IF(('1 - Cover page'!$B$9-I2924)= 14,"14", IF(('1 - Cover page'!$B$9-I2924)= 15,"15",  ""))))))))))))))))</f>
        <v>0</v>
      </c>
      <c r="AA2924" t="e">
        <f>VLOOKUP(E2924,'Age group'!$A$2:$B$7,2,TRUE)</f>
        <v>#N/A</v>
      </c>
    </row>
    <row r="2925" spans="1:27" ht="12.75" x14ac:dyDescent="0.2">
      <c r="A2925" s="30">
        <v>2922</v>
      </c>
      <c r="B2925" s="31"/>
      <c r="C2925" s="31"/>
      <c r="D2925" s="32"/>
      <c r="E2925" s="104"/>
      <c r="F2925" s="31"/>
      <c r="G2925" s="31"/>
      <c r="H2925" s="33"/>
      <c r="I2925" s="16"/>
      <c r="J2925" s="34"/>
      <c r="K2925" s="34"/>
      <c r="L2925" s="35"/>
      <c r="M2925" s="36"/>
      <c r="N2925" s="37"/>
      <c r="O2925" s="37"/>
      <c r="P2925" s="37"/>
      <c r="Q2925" s="38"/>
      <c r="R2925" s="38"/>
      <c r="S2925" s="37"/>
      <c r="T2925" s="39"/>
      <c r="U2925" s="39"/>
      <c r="V2925" s="40"/>
      <c r="X2925" t="str">
        <f>IF(('1 - Cover page'!$B$9-M2925)&lt;6,"&lt;=5 Days","&gt;5 Days")</f>
        <v>&lt;=5 Days</v>
      </c>
      <c r="Y2925" t="str">
        <f>IF(('1 - Cover page'!$B$9-M2925)=0,"0", IF(('1 - Cover page'!$B$9-M2925)= 1,"1", IF(('1 - Cover page'!$B$9-M2925)= 2,"2", IF(('1 - Cover page'!$B$9-M2925)= 3,"3", IF(('1 - Cover page'!$B$9-M2925)= 4,"4", IF(('1 - Cover page'!$B$9-M2925)= 5,"5", IF(('1 - Cover page'!$B$9-M2925)= 6,"6", IF(('1 - Cover page'!$B$9-M2925)= 7,"7", IF(('1 - Cover page'!$B$9-M2925)= 8,"8", IF(('1 - Cover page'!$B$9-M2925)= 9,"9", IF(('1 - Cover page'!$B$9-M2925)= 10,"10", IF(('1 - Cover page'!$B$9-M2925)= 11,"11", IF(('1 - Cover page'!$B$9-M2925)= 12,"12", IF(('1 - Cover page'!$B$9-M2925)= 13,"13", IF(('1 - Cover page'!$B$9-M2925)= 14,"14", IF(('1 - Cover page'!$B$9-M2925)= 15,"15",  ""))))))))))))))))</f>
        <v>0</v>
      </c>
      <c r="Z2925" t="str">
        <f>IF(('1 - Cover page'!$B$9-I2925)=0,"0", IF(('1 - Cover page'!$B$9-I2925)= 1,"1", IF(('1 - Cover page'!$B$9-I2925)= 2,"2", IF(('1 - Cover page'!$B$9-I2925)= 3,"3", IF(('1 - Cover page'!$B$9-I2925)= 4,"4", IF(('1 - Cover page'!$B$9-I2925)= 5,"5", IF(('1 - Cover page'!$B$9-I2925)= 6,"6", IF(('1 - Cover page'!$B$9-I2925)= 7,"7", IF(('1 - Cover page'!$B$9-I2925)= 8,"8", IF(('1 - Cover page'!$B$9-I2925)= 9,"9", IF(('1 - Cover page'!$B$9-I2925)= 10,"10", IF(('1 - Cover page'!$B$9-I2925)= 11,"11", IF(('1 - Cover page'!$B$9-I2925)= 12,"12", IF(('1 - Cover page'!$B$9-I2925)= 13,"13", IF(('1 - Cover page'!$B$9-I2925)= 14,"14", IF(('1 - Cover page'!$B$9-I2925)= 15,"15",  ""))))))))))))))))</f>
        <v>0</v>
      </c>
      <c r="AA2925" t="e">
        <f>VLOOKUP(E2925,'Age group'!$A$2:$B$7,2,TRUE)</f>
        <v>#N/A</v>
      </c>
    </row>
    <row r="2926" spans="1:27" ht="12.75" x14ac:dyDescent="0.2">
      <c r="A2926" s="30">
        <v>2923</v>
      </c>
      <c r="B2926" s="31"/>
      <c r="C2926" s="31"/>
      <c r="D2926" s="32"/>
      <c r="E2926" s="104"/>
      <c r="F2926" s="31"/>
      <c r="G2926" s="31"/>
      <c r="H2926" s="33"/>
      <c r="I2926" s="16"/>
      <c r="J2926" s="34"/>
      <c r="K2926" s="34"/>
      <c r="L2926" s="35"/>
      <c r="M2926" s="36"/>
      <c r="N2926" s="37"/>
      <c r="O2926" s="37"/>
      <c r="P2926" s="37"/>
      <c r="Q2926" s="38"/>
      <c r="R2926" s="38"/>
      <c r="S2926" s="37"/>
      <c r="T2926" s="39"/>
      <c r="U2926" s="39"/>
      <c r="V2926" s="40"/>
      <c r="X2926" t="str">
        <f>IF(('1 - Cover page'!$B$9-M2926)&lt;6,"&lt;=5 Days","&gt;5 Days")</f>
        <v>&lt;=5 Days</v>
      </c>
      <c r="Y2926" t="str">
        <f>IF(('1 - Cover page'!$B$9-M2926)=0,"0", IF(('1 - Cover page'!$B$9-M2926)= 1,"1", IF(('1 - Cover page'!$B$9-M2926)= 2,"2", IF(('1 - Cover page'!$B$9-M2926)= 3,"3", IF(('1 - Cover page'!$B$9-M2926)= 4,"4", IF(('1 - Cover page'!$B$9-M2926)= 5,"5", IF(('1 - Cover page'!$B$9-M2926)= 6,"6", IF(('1 - Cover page'!$B$9-M2926)= 7,"7", IF(('1 - Cover page'!$B$9-M2926)= 8,"8", IF(('1 - Cover page'!$B$9-M2926)= 9,"9", IF(('1 - Cover page'!$B$9-M2926)= 10,"10", IF(('1 - Cover page'!$B$9-M2926)= 11,"11", IF(('1 - Cover page'!$B$9-M2926)= 12,"12", IF(('1 - Cover page'!$B$9-M2926)= 13,"13", IF(('1 - Cover page'!$B$9-M2926)= 14,"14", IF(('1 - Cover page'!$B$9-M2926)= 15,"15",  ""))))))))))))))))</f>
        <v>0</v>
      </c>
      <c r="Z2926" t="str">
        <f>IF(('1 - Cover page'!$B$9-I2926)=0,"0", IF(('1 - Cover page'!$B$9-I2926)= 1,"1", IF(('1 - Cover page'!$B$9-I2926)= 2,"2", IF(('1 - Cover page'!$B$9-I2926)= 3,"3", IF(('1 - Cover page'!$B$9-I2926)= 4,"4", IF(('1 - Cover page'!$B$9-I2926)= 5,"5", IF(('1 - Cover page'!$B$9-I2926)= 6,"6", IF(('1 - Cover page'!$B$9-I2926)= 7,"7", IF(('1 - Cover page'!$B$9-I2926)= 8,"8", IF(('1 - Cover page'!$B$9-I2926)= 9,"9", IF(('1 - Cover page'!$B$9-I2926)= 10,"10", IF(('1 - Cover page'!$B$9-I2926)= 11,"11", IF(('1 - Cover page'!$B$9-I2926)= 12,"12", IF(('1 - Cover page'!$B$9-I2926)= 13,"13", IF(('1 - Cover page'!$B$9-I2926)= 14,"14", IF(('1 - Cover page'!$B$9-I2926)= 15,"15",  ""))))))))))))))))</f>
        <v>0</v>
      </c>
      <c r="AA2926" t="e">
        <f>VLOOKUP(E2926,'Age group'!$A$2:$B$7,2,TRUE)</f>
        <v>#N/A</v>
      </c>
    </row>
    <row r="2927" spans="1:27" ht="12.75" x14ac:dyDescent="0.2">
      <c r="A2927" s="30">
        <v>2924</v>
      </c>
      <c r="B2927" s="31"/>
      <c r="C2927" s="31"/>
      <c r="D2927" s="32"/>
      <c r="E2927" s="104"/>
      <c r="F2927" s="31"/>
      <c r="G2927" s="31"/>
      <c r="H2927" s="33"/>
      <c r="I2927" s="16"/>
      <c r="J2927" s="34"/>
      <c r="K2927" s="34"/>
      <c r="L2927" s="35"/>
      <c r="M2927" s="36"/>
      <c r="N2927" s="37"/>
      <c r="O2927" s="37"/>
      <c r="P2927" s="37"/>
      <c r="Q2927" s="38"/>
      <c r="R2927" s="38"/>
      <c r="S2927" s="37"/>
      <c r="T2927" s="39"/>
      <c r="U2927" s="39"/>
      <c r="V2927" s="40"/>
      <c r="X2927" t="str">
        <f>IF(('1 - Cover page'!$B$9-M2927)&lt;6,"&lt;=5 Days","&gt;5 Days")</f>
        <v>&lt;=5 Days</v>
      </c>
      <c r="Y2927" t="str">
        <f>IF(('1 - Cover page'!$B$9-M2927)=0,"0", IF(('1 - Cover page'!$B$9-M2927)= 1,"1", IF(('1 - Cover page'!$B$9-M2927)= 2,"2", IF(('1 - Cover page'!$B$9-M2927)= 3,"3", IF(('1 - Cover page'!$B$9-M2927)= 4,"4", IF(('1 - Cover page'!$B$9-M2927)= 5,"5", IF(('1 - Cover page'!$B$9-M2927)= 6,"6", IF(('1 - Cover page'!$B$9-M2927)= 7,"7", IF(('1 - Cover page'!$B$9-M2927)= 8,"8", IF(('1 - Cover page'!$B$9-M2927)= 9,"9", IF(('1 - Cover page'!$B$9-M2927)= 10,"10", IF(('1 - Cover page'!$B$9-M2927)= 11,"11", IF(('1 - Cover page'!$B$9-M2927)= 12,"12", IF(('1 - Cover page'!$B$9-M2927)= 13,"13", IF(('1 - Cover page'!$B$9-M2927)= 14,"14", IF(('1 - Cover page'!$B$9-M2927)= 15,"15",  ""))))))))))))))))</f>
        <v>0</v>
      </c>
      <c r="Z2927" t="str">
        <f>IF(('1 - Cover page'!$B$9-I2927)=0,"0", IF(('1 - Cover page'!$B$9-I2927)= 1,"1", IF(('1 - Cover page'!$B$9-I2927)= 2,"2", IF(('1 - Cover page'!$B$9-I2927)= 3,"3", IF(('1 - Cover page'!$B$9-I2927)= 4,"4", IF(('1 - Cover page'!$B$9-I2927)= 5,"5", IF(('1 - Cover page'!$B$9-I2927)= 6,"6", IF(('1 - Cover page'!$B$9-I2927)= 7,"7", IF(('1 - Cover page'!$B$9-I2927)= 8,"8", IF(('1 - Cover page'!$B$9-I2927)= 9,"9", IF(('1 - Cover page'!$B$9-I2927)= 10,"10", IF(('1 - Cover page'!$B$9-I2927)= 11,"11", IF(('1 - Cover page'!$B$9-I2927)= 12,"12", IF(('1 - Cover page'!$B$9-I2927)= 13,"13", IF(('1 - Cover page'!$B$9-I2927)= 14,"14", IF(('1 - Cover page'!$B$9-I2927)= 15,"15",  ""))))))))))))))))</f>
        <v>0</v>
      </c>
      <c r="AA2927" t="e">
        <f>VLOOKUP(E2927,'Age group'!$A$2:$B$7,2,TRUE)</f>
        <v>#N/A</v>
      </c>
    </row>
    <row r="2928" spans="1:27" ht="12.75" x14ac:dyDescent="0.2">
      <c r="A2928" s="30">
        <v>2925</v>
      </c>
      <c r="B2928" s="31"/>
      <c r="C2928" s="31"/>
      <c r="D2928" s="32"/>
      <c r="E2928" s="104"/>
      <c r="F2928" s="31"/>
      <c r="G2928" s="31"/>
      <c r="H2928" s="33"/>
      <c r="I2928" s="16"/>
      <c r="J2928" s="34"/>
      <c r="K2928" s="34"/>
      <c r="L2928" s="35"/>
      <c r="M2928" s="36"/>
      <c r="N2928" s="37"/>
      <c r="O2928" s="37"/>
      <c r="P2928" s="37"/>
      <c r="Q2928" s="38"/>
      <c r="R2928" s="38"/>
      <c r="S2928" s="37"/>
      <c r="T2928" s="39"/>
      <c r="U2928" s="39"/>
      <c r="V2928" s="40"/>
      <c r="X2928" t="str">
        <f>IF(('1 - Cover page'!$B$9-M2928)&lt;6,"&lt;=5 Days","&gt;5 Days")</f>
        <v>&lt;=5 Days</v>
      </c>
      <c r="Y2928" t="str">
        <f>IF(('1 - Cover page'!$B$9-M2928)=0,"0", IF(('1 - Cover page'!$B$9-M2928)= 1,"1", IF(('1 - Cover page'!$B$9-M2928)= 2,"2", IF(('1 - Cover page'!$B$9-M2928)= 3,"3", IF(('1 - Cover page'!$B$9-M2928)= 4,"4", IF(('1 - Cover page'!$B$9-M2928)= 5,"5", IF(('1 - Cover page'!$B$9-M2928)= 6,"6", IF(('1 - Cover page'!$B$9-M2928)= 7,"7", IF(('1 - Cover page'!$B$9-M2928)= 8,"8", IF(('1 - Cover page'!$B$9-M2928)= 9,"9", IF(('1 - Cover page'!$B$9-M2928)= 10,"10", IF(('1 - Cover page'!$B$9-M2928)= 11,"11", IF(('1 - Cover page'!$B$9-M2928)= 12,"12", IF(('1 - Cover page'!$B$9-M2928)= 13,"13", IF(('1 - Cover page'!$B$9-M2928)= 14,"14", IF(('1 - Cover page'!$B$9-M2928)= 15,"15",  ""))))))))))))))))</f>
        <v>0</v>
      </c>
      <c r="Z2928" t="str">
        <f>IF(('1 - Cover page'!$B$9-I2928)=0,"0", IF(('1 - Cover page'!$B$9-I2928)= 1,"1", IF(('1 - Cover page'!$B$9-I2928)= 2,"2", IF(('1 - Cover page'!$B$9-I2928)= 3,"3", IF(('1 - Cover page'!$B$9-I2928)= 4,"4", IF(('1 - Cover page'!$B$9-I2928)= 5,"5", IF(('1 - Cover page'!$B$9-I2928)= 6,"6", IF(('1 - Cover page'!$B$9-I2928)= 7,"7", IF(('1 - Cover page'!$B$9-I2928)= 8,"8", IF(('1 - Cover page'!$B$9-I2928)= 9,"9", IF(('1 - Cover page'!$B$9-I2928)= 10,"10", IF(('1 - Cover page'!$B$9-I2928)= 11,"11", IF(('1 - Cover page'!$B$9-I2928)= 12,"12", IF(('1 - Cover page'!$B$9-I2928)= 13,"13", IF(('1 - Cover page'!$B$9-I2928)= 14,"14", IF(('1 - Cover page'!$B$9-I2928)= 15,"15",  ""))))))))))))))))</f>
        <v>0</v>
      </c>
      <c r="AA2928" t="e">
        <f>VLOOKUP(E2928,'Age group'!$A$2:$B$7,2,TRUE)</f>
        <v>#N/A</v>
      </c>
    </row>
    <row r="2929" spans="1:27" ht="12.75" x14ac:dyDescent="0.2">
      <c r="A2929" s="30">
        <v>2926</v>
      </c>
      <c r="B2929" s="31"/>
      <c r="C2929" s="31"/>
      <c r="D2929" s="32"/>
      <c r="E2929" s="104"/>
      <c r="F2929" s="31"/>
      <c r="G2929" s="31"/>
      <c r="H2929" s="33"/>
      <c r="I2929" s="16"/>
      <c r="J2929" s="34"/>
      <c r="K2929" s="34"/>
      <c r="L2929" s="35"/>
      <c r="M2929" s="36"/>
      <c r="N2929" s="37"/>
      <c r="O2929" s="37"/>
      <c r="P2929" s="37"/>
      <c r="Q2929" s="38"/>
      <c r="R2929" s="38"/>
      <c r="S2929" s="37"/>
      <c r="T2929" s="39"/>
      <c r="U2929" s="39"/>
      <c r="V2929" s="40"/>
      <c r="X2929" t="str">
        <f>IF(('1 - Cover page'!$B$9-M2929)&lt;6,"&lt;=5 Days","&gt;5 Days")</f>
        <v>&lt;=5 Days</v>
      </c>
      <c r="Y2929" t="str">
        <f>IF(('1 - Cover page'!$B$9-M2929)=0,"0", IF(('1 - Cover page'!$B$9-M2929)= 1,"1", IF(('1 - Cover page'!$B$9-M2929)= 2,"2", IF(('1 - Cover page'!$B$9-M2929)= 3,"3", IF(('1 - Cover page'!$B$9-M2929)= 4,"4", IF(('1 - Cover page'!$B$9-M2929)= 5,"5", IF(('1 - Cover page'!$B$9-M2929)= 6,"6", IF(('1 - Cover page'!$B$9-M2929)= 7,"7", IF(('1 - Cover page'!$B$9-M2929)= 8,"8", IF(('1 - Cover page'!$B$9-M2929)= 9,"9", IF(('1 - Cover page'!$B$9-M2929)= 10,"10", IF(('1 - Cover page'!$B$9-M2929)= 11,"11", IF(('1 - Cover page'!$B$9-M2929)= 12,"12", IF(('1 - Cover page'!$B$9-M2929)= 13,"13", IF(('1 - Cover page'!$B$9-M2929)= 14,"14", IF(('1 - Cover page'!$B$9-M2929)= 15,"15",  ""))))))))))))))))</f>
        <v>0</v>
      </c>
      <c r="Z2929" t="str">
        <f>IF(('1 - Cover page'!$B$9-I2929)=0,"0", IF(('1 - Cover page'!$B$9-I2929)= 1,"1", IF(('1 - Cover page'!$B$9-I2929)= 2,"2", IF(('1 - Cover page'!$B$9-I2929)= 3,"3", IF(('1 - Cover page'!$B$9-I2929)= 4,"4", IF(('1 - Cover page'!$B$9-I2929)= 5,"5", IF(('1 - Cover page'!$B$9-I2929)= 6,"6", IF(('1 - Cover page'!$B$9-I2929)= 7,"7", IF(('1 - Cover page'!$B$9-I2929)= 8,"8", IF(('1 - Cover page'!$B$9-I2929)= 9,"9", IF(('1 - Cover page'!$B$9-I2929)= 10,"10", IF(('1 - Cover page'!$B$9-I2929)= 11,"11", IF(('1 - Cover page'!$B$9-I2929)= 12,"12", IF(('1 - Cover page'!$B$9-I2929)= 13,"13", IF(('1 - Cover page'!$B$9-I2929)= 14,"14", IF(('1 - Cover page'!$B$9-I2929)= 15,"15",  ""))))))))))))))))</f>
        <v>0</v>
      </c>
      <c r="AA2929" t="e">
        <f>VLOOKUP(E2929,'Age group'!$A$2:$B$7,2,TRUE)</f>
        <v>#N/A</v>
      </c>
    </row>
    <row r="2930" spans="1:27" ht="12.75" x14ac:dyDescent="0.2">
      <c r="A2930" s="30">
        <v>2927</v>
      </c>
      <c r="B2930" s="31"/>
      <c r="C2930" s="31"/>
      <c r="D2930" s="32"/>
      <c r="E2930" s="104"/>
      <c r="F2930" s="31"/>
      <c r="G2930" s="31"/>
      <c r="H2930" s="33"/>
      <c r="I2930" s="16"/>
      <c r="J2930" s="34"/>
      <c r="K2930" s="34"/>
      <c r="L2930" s="35"/>
      <c r="M2930" s="36"/>
      <c r="N2930" s="37"/>
      <c r="O2930" s="37"/>
      <c r="P2930" s="37"/>
      <c r="Q2930" s="38"/>
      <c r="R2930" s="38"/>
      <c r="S2930" s="37"/>
      <c r="T2930" s="39"/>
      <c r="U2930" s="39"/>
      <c r="V2930" s="40"/>
      <c r="X2930" t="str">
        <f>IF(('1 - Cover page'!$B$9-M2930)&lt;6,"&lt;=5 Days","&gt;5 Days")</f>
        <v>&lt;=5 Days</v>
      </c>
      <c r="Y2930" t="str">
        <f>IF(('1 - Cover page'!$B$9-M2930)=0,"0", IF(('1 - Cover page'!$B$9-M2930)= 1,"1", IF(('1 - Cover page'!$B$9-M2930)= 2,"2", IF(('1 - Cover page'!$B$9-M2930)= 3,"3", IF(('1 - Cover page'!$B$9-M2930)= 4,"4", IF(('1 - Cover page'!$B$9-M2930)= 5,"5", IF(('1 - Cover page'!$B$9-M2930)= 6,"6", IF(('1 - Cover page'!$B$9-M2930)= 7,"7", IF(('1 - Cover page'!$B$9-M2930)= 8,"8", IF(('1 - Cover page'!$B$9-M2930)= 9,"9", IF(('1 - Cover page'!$B$9-M2930)= 10,"10", IF(('1 - Cover page'!$B$9-M2930)= 11,"11", IF(('1 - Cover page'!$B$9-M2930)= 12,"12", IF(('1 - Cover page'!$B$9-M2930)= 13,"13", IF(('1 - Cover page'!$B$9-M2930)= 14,"14", IF(('1 - Cover page'!$B$9-M2930)= 15,"15",  ""))))))))))))))))</f>
        <v>0</v>
      </c>
      <c r="Z2930" t="str">
        <f>IF(('1 - Cover page'!$B$9-I2930)=0,"0", IF(('1 - Cover page'!$B$9-I2930)= 1,"1", IF(('1 - Cover page'!$B$9-I2930)= 2,"2", IF(('1 - Cover page'!$B$9-I2930)= 3,"3", IF(('1 - Cover page'!$B$9-I2930)= 4,"4", IF(('1 - Cover page'!$B$9-I2930)= 5,"5", IF(('1 - Cover page'!$B$9-I2930)= 6,"6", IF(('1 - Cover page'!$B$9-I2930)= 7,"7", IF(('1 - Cover page'!$B$9-I2930)= 8,"8", IF(('1 - Cover page'!$B$9-I2930)= 9,"9", IF(('1 - Cover page'!$B$9-I2930)= 10,"10", IF(('1 - Cover page'!$B$9-I2930)= 11,"11", IF(('1 - Cover page'!$B$9-I2930)= 12,"12", IF(('1 - Cover page'!$B$9-I2930)= 13,"13", IF(('1 - Cover page'!$B$9-I2930)= 14,"14", IF(('1 - Cover page'!$B$9-I2930)= 15,"15",  ""))))))))))))))))</f>
        <v>0</v>
      </c>
      <c r="AA2930" t="e">
        <f>VLOOKUP(E2930,'Age group'!$A$2:$B$7,2,TRUE)</f>
        <v>#N/A</v>
      </c>
    </row>
    <row r="2931" spans="1:27" ht="12.75" x14ac:dyDescent="0.2">
      <c r="A2931" s="30">
        <v>2928</v>
      </c>
      <c r="B2931" s="31"/>
      <c r="C2931" s="31"/>
      <c r="D2931" s="32"/>
      <c r="E2931" s="104"/>
      <c r="F2931" s="31"/>
      <c r="G2931" s="31"/>
      <c r="H2931" s="33"/>
      <c r="I2931" s="16"/>
      <c r="J2931" s="34"/>
      <c r="K2931" s="34"/>
      <c r="L2931" s="35"/>
      <c r="M2931" s="36"/>
      <c r="N2931" s="37"/>
      <c r="O2931" s="37"/>
      <c r="P2931" s="37"/>
      <c r="Q2931" s="38"/>
      <c r="R2931" s="38"/>
      <c r="S2931" s="37"/>
      <c r="T2931" s="39"/>
      <c r="U2931" s="39"/>
      <c r="V2931" s="40"/>
      <c r="X2931" t="str">
        <f>IF(('1 - Cover page'!$B$9-M2931)&lt;6,"&lt;=5 Days","&gt;5 Days")</f>
        <v>&lt;=5 Days</v>
      </c>
      <c r="Y2931" t="str">
        <f>IF(('1 - Cover page'!$B$9-M2931)=0,"0", IF(('1 - Cover page'!$B$9-M2931)= 1,"1", IF(('1 - Cover page'!$B$9-M2931)= 2,"2", IF(('1 - Cover page'!$B$9-M2931)= 3,"3", IF(('1 - Cover page'!$B$9-M2931)= 4,"4", IF(('1 - Cover page'!$B$9-M2931)= 5,"5", IF(('1 - Cover page'!$B$9-M2931)= 6,"6", IF(('1 - Cover page'!$B$9-M2931)= 7,"7", IF(('1 - Cover page'!$B$9-M2931)= 8,"8", IF(('1 - Cover page'!$B$9-M2931)= 9,"9", IF(('1 - Cover page'!$B$9-M2931)= 10,"10", IF(('1 - Cover page'!$B$9-M2931)= 11,"11", IF(('1 - Cover page'!$B$9-M2931)= 12,"12", IF(('1 - Cover page'!$B$9-M2931)= 13,"13", IF(('1 - Cover page'!$B$9-M2931)= 14,"14", IF(('1 - Cover page'!$B$9-M2931)= 15,"15",  ""))))))))))))))))</f>
        <v>0</v>
      </c>
      <c r="Z2931" t="str">
        <f>IF(('1 - Cover page'!$B$9-I2931)=0,"0", IF(('1 - Cover page'!$B$9-I2931)= 1,"1", IF(('1 - Cover page'!$B$9-I2931)= 2,"2", IF(('1 - Cover page'!$B$9-I2931)= 3,"3", IF(('1 - Cover page'!$B$9-I2931)= 4,"4", IF(('1 - Cover page'!$B$9-I2931)= 5,"5", IF(('1 - Cover page'!$B$9-I2931)= 6,"6", IF(('1 - Cover page'!$B$9-I2931)= 7,"7", IF(('1 - Cover page'!$B$9-I2931)= 8,"8", IF(('1 - Cover page'!$B$9-I2931)= 9,"9", IF(('1 - Cover page'!$B$9-I2931)= 10,"10", IF(('1 - Cover page'!$B$9-I2931)= 11,"11", IF(('1 - Cover page'!$B$9-I2931)= 12,"12", IF(('1 - Cover page'!$B$9-I2931)= 13,"13", IF(('1 - Cover page'!$B$9-I2931)= 14,"14", IF(('1 - Cover page'!$B$9-I2931)= 15,"15",  ""))))))))))))))))</f>
        <v>0</v>
      </c>
      <c r="AA2931" t="e">
        <f>VLOOKUP(E2931,'Age group'!$A$2:$B$7,2,TRUE)</f>
        <v>#N/A</v>
      </c>
    </row>
    <row r="2932" spans="1:27" ht="12.75" x14ac:dyDescent="0.2">
      <c r="A2932" s="30">
        <v>2929</v>
      </c>
      <c r="B2932" s="31"/>
      <c r="C2932" s="31"/>
      <c r="D2932" s="32"/>
      <c r="E2932" s="104"/>
      <c r="F2932" s="31"/>
      <c r="G2932" s="31"/>
      <c r="H2932" s="33"/>
      <c r="I2932" s="16"/>
      <c r="J2932" s="34"/>
      <c r="K2932" s="34"/>
      <c r="L2932" s="35"/>
      <c r="M2932" s="36"/>
      <c r="N2932" s="37"/>
      <c r="O2932" s="37"/>
      <c r="P2932" s="37"/>
      <c r="Q2932" s="38"/>
      <c r="R2932" s="38"/>
      <c r="S2932" s="37"/>
      <c r="T2932" s="39"/>
      <c r="U2932" s="39"/>
      <c r="V2932" s="40"/>
      <c r="X2932" t="str">
        <f>IF(('1 - Cover page'!$B$9-M2932)&lt;6,"&lt;=5 Days","&gt;5 Days")</f>
        <v>&lt;=5 Days</v>
      </c>
      <c r="Y2932" t="str">
        <f>IF(('1 - Cover page'!$B$9-M2932)=0,"0", IF(('1 - Cover page'!$B$9-M2932)= 1,"1", IF(('1 - Cover page'!$B$9-M2932)= 2,"2", IF(('1 - Cover page'!$B$9-M2932)= 3,"3", IF(('1 - Cover page'!$B$9-M2932)= 4,"4", IF(('1 - Cover page'!$B$9-M2932)= 5,"5", IF(('1 - Cover page'!$B$9-M2932)= 6,"6", IF(('1 - Cover page'!$B$9-M2932)= 7,"7", IF(('1 - Cover page'!$B$9-M2932)= 8,"8", IF(('1 - Cover page'!$B$9-M2932)= 9,"9", IF(('1 - Cover page'!$B$9-M2932)= 10,"10", IF(('1 - Cover page'!$B$9-M2932)= 11,"11", IF(('1 - Cover page'!$B$9-M2932)= 12,"12", IF(('1 - Cover page'!$B$9-M2932)= 13,"13", IF(('1 - Cover page'!$B$9-M2932)= 14,"14", IF(('1 - Cover page'!$B$9-M2932)= 15,"15",  ""))))))))))))))))</f>
        <v>0</v>
      </c>
      <c r="Z2932" t="str">
        <f>IF(('1 - Cover page'!$B$9-I2932)=0,"0", IF(('1 - Cover page'!$B$9-I2932)= 1,"1", IF(('1 - Cover page'!$B$9-I2932)= 2,"2", IF(('1 - Cover page'!$B$9-I2932)= 3,"3", IF(('1 - Cover page'!$B$9-I2932)= 4,"4", IF(('1 - Cover page'!$B$9-I2932)= 5,"5", IF(('1 - Cover page'!$B$9-I2932)= 6,"6", IF(('1 - Cover page'!$B$9-I2932)= 7,"7", IF(('1 - Cover page'!$B$9-I2932)= 8,"8", IF(('1 - Cover page'!$B$9-I2932)= 9,"9", IF(('1 - Cover page'!$B$9-I2932)= 10,"10", IF(('1 - Cover page'!$B$9-I2932)= 11,"11", IF(('1 - Cover page'!$B$9-I2932)= 12,"12", IF(('1 - Cover page'!$B$9-I2932)= 13,"13", IF(('1 - Cover page'!$B$9-I2932)= 14,"14", IF(('1 - Cover page'!$B$9-I2932)= 15,"15",  ""))))))))))))))))</f>
        <v>0</v>
      </c>
      <c r="AA2932" t="e">
        <f>VLOOKUP(E2932,'Age group'!$A$2:$B$7,2,TRUE)</f>
        <v>#N/A</v>
      </c>
    </row>
    <row r="2933" spans="1:27" ht="12.75" x14ac:dyDescent="0.2">
      <c r="A2933" s="30">
        <v>2930</v>
      </c>
      <c r="B2933" s="31"/>
      <c r="C2933" s="31"/>
      <c r="D2933" s="32"/>
      <c r="E2933" s="104"/>
      <c r="F2933" s="31"/>
      <c r="G2933" s="31"/>
      <c r="H2933" s="33"/>
      <c r="I2933" s="16"/>
      <c r="J2933" s="34"/>
      <c r="K2933" s="34"/>
      <c r="L2933" s="35"/>
      <c r="M2933" s="36"/>
      <c r="N2933" s="37"/>
      <c r="O2933" s="37"/>
      <c r="P2933" s="37"/>
      <c r="Q2933" s="38"/>
      <c r="R2933" s="38"/>
      <c r="S2933" s="37"/>
      <c r="T2933" s="39"/>
      <c r="U2933" s="39"/>
      <c r="V2933" s="40"/>
      <c r="X2933" t="str">
        <f>IF(('1 - Cover page'!$B$9-M2933)&lt;6,"&lt;=5 Days","&gt;5 Days")</f>
        <v>&lt;=5 Days</v>
      </c>
      <c r="Y2933" t="str">
        <f>IF(('1 - Cover page'!$B$9-M2933)=0,"0", IF(('1 - Cover page'!$B$9-M2933)= 1,"1", IF(('1 - Cover page'!$B$9-M2933)= 2,"2", IF(('1 - Cover page'!$B$9-M2933)= 3,"3", IF(('1 - Cover page'!$B$9-M2933)= 4,"4", IF(('1 - Cover page'!$B$9-M2933)= 5,"5", IF(('1 - Cover page'!$B$9-M2933)= 6,"6", IF(('1 - Cover page'!$B$9-M2933)= 7,"7", IF(('1 - Cover page'!$B$9-M2933)= 8,"8", IF(('1 - Cover page'!$B$9-M2933)= 9,"9", IF(('1 - Cover page'!$B$9-M2933)= 10,"10", IF(('1 - Cover page'!$B$9-M2933)= 11,"11", IF(('1 - Cover page'!$B$9-M2933)= 12,"12", IF(('1 - Cover page'!$B$9-M2933)= 13,"13", IF(('1 - Cover page'!$B$9-M2933)= 14,"14", IF(('1 - Cover page'!$B$9-M2933)= 15,"15",  ""))))))))))))))))</f>
        <v>0</v>
      </c>
      <c r="Z2933" t="str">
        <f>IF(('1 - Cover page'!$B$9-I2933)=0,"0", IF(('1 - Cover page'!$B$9-I2933)= 1,"1", IF(('1 - Cover page'!$B$9-I2933)= 2,"2", IF(('1 - Cover page'!$B$9-I2933)= 3,"3", IF(('1 - Cover page'!$B$9-I2933)= 4,"4", IF(('1 - Cover page'!$B$9-I2933)= 5,"5", IF(('1 - Cover page'!$B$9-I2933)= 6,"6", IF(('1 - Cover page'!$B$9-I2933)= 7,"7", IF(('1 - Cover page'!$B$9-I2933)= 8,"8", IF(('1 - Cover page'!$B$9-I2933)= 9,"9", IF(('1 - Cover page'!$B$9-I2933)= 10,"10", IF(('1 - Cover page'!$B$9-I2933)= 11,"11", IF(('1 - Cover page'!$B$9-I2933)= 12,"12", IF(('1 - Cover page'!$B$9-I2933)= 13,"13", IF(('1 - Cover page'!$B$9-I2933)= 14,"14", IF(('1 - Cover page'!$B$9-I2933)= 15,"15",  ""))))))))))))))))</f>
        <v>0</v>
      </c>
      <c r="AA2933" t="e">
        <f>VLOOKUP(E2933,'Age group'!$A$2:$B$7,2,TRUE)</f>
        <v>#N/A</v>
      </c>
    </row>
    <row r="2934" spans="1:27" ht="12.75" x14ac:dyDescent="0.2">
      <c r="A2934" s="30">
        <v>2931</v>
      </c>
      <c r="B2934" s="31"/>
      <c r="C2934" s="31"/>
      <c r="D2934" s="32"/>
      <c r="E2934" s="104"/>
      <c r="F2934" s="31"/>
      <c r="G2934" s="31"/>
      <c r="H2934" s="33"/>
      <c r="I2934" s="16"/>
      <c r="J2934" s="34"/>
      <c r="K2934" s="34"/>
      <c r="L2934" s="35"/>
      <c r="M2934" s="36"/>
      <c r="N2934" s="37"/>
      <c r="O2934" s="37"/>
      <c r="P2934" s="37"/>
      <c r="Q2934" s="38"/>
      <c r="R2934" s="38"/>
      <c r="S2934" s="37"/>
      <c r="T2934" s="39"/>
      <c r="U2934" s="39"/>
      <c r="V2934" s="40"/>
      <c r="X2934" t="str">
        <f>IF(('1 - Cover page'!$B$9-M2934)&lt;6,"&lt;=5 Days","&gt;5 Days")</f>
        <v>&lt;=5 Days</v>
      </c>
      <c r="Y2934" t="str">
        <f>IF(('1 - Cover page'!$B$9-M2934)=0,"0", IF(('1 - Cover page'!$B$9-M2934)= 1,"1", IF(('1 - Cover page'!$B$9-M2934)= 2,"2", IF(('1 - Cover page'!$B$9-M2934)= 3,"3", IF(('1 - Cover page'!$B$9-M2934)= 4,"4", IF(('1 - Cover page'!$B$9-M2934)= 5,"5", IF(('1 - Cover page'!$B$9-M2934)= 6,"6", IF(('1 - Cover page'!$B$9-M2934)= 7,"7", IF(('1 - Cover page'!$B$9-M2934)= 8,"8", IF(('1 - Cover page'!$B$9-M2934)= 9,"9", IF(('1 - Cover page'!$B$9-M2934)= 10,"10", IF(('1 - Cover page'!$B$9-M2934)= 11,"11", IF(('1 - Cover page'!$B$9-M2934)= 12,"12", IF(('1 - Cover page'!$B$9-M2934)= 13,"13", IF(('1 - Cover page'!$B$9-M2934)= 14,"14", IF(('1 - Cover page'!$B$9-M2934)= 15,"15",  ""))))))))))))))))</f>
        <v>0</v>
      </c>
      <c r="Z2934" t="str">
        <f>IF(('1 - Cover page'!$B$9-I2934)=0,"0", IF(('1 - Cover page'!$B$9-I2934)= 1,"1", IF(('1 - Cover page'!$B$9-I2934)= 2,"2", IF(('1 - Cover page'!$B$9-I2934)= 3,"3", IF(('1 - Cover page'!$B$9-I2934)= 4,"4", IF(('1 - Cover page'!$B$9-I2934)= 5,"5", IF(('1 - Cover page'!$B$9-I2934)= 6,"6", IF(('1 - Cover page'!$B$9-I2934)= 7,"7", IF(('1 - Cover page'!$B$9-I2934)= 8,"8", IF(('1 - Cover page'!$B$9-I2934)= 9,"9", IF(('1 - Cover page'!$B$9-I2934)= 10,"10", IF(('1 - Cover page'!$B$9-I2934)= 11,"11", IF(('1 - Cover page'!$B$9-I2934)= 12,"12", IF(('1 - Cover page'!$B$9-I2934)= 13,"13", IF(('1 - Cover page'!$B$9-I2934)= 14,"14", IF(('1 - Cover page'!$B$9-I2934)= 15,"15",  ""))))))))))))))))</f>
        <v>0</v>
      </c>
      <c r="AA2934" t="e">
        <f>VLOOKUP(E2934,'Age group'!$A$2:$B$7,2,TRUE)</f>
        <v>#N/A</v>
      </c>
    </row>
    <row r="2935" spans="1:27" ht="12.75" x14ac:dyDescent="0.2">
      <c r="A2935" s="30">
        <v>2932</v>
      </c>
      <c r="B2935" s="31"/>
      <c r="C2935" s="31"/>
      <c r="D2935" s="32"/>
      <c r="E2935" s="104"/>
      <c r="F2935" s="31"/>
      <c r="G2935" s="31"/>
      <c r="H2935" s="33"/>
      <c r="I2935" s="16"/>
      <c r="J2935" s="34"/>
      <c r="K2935" s="34"/>
      <c r="L2935" s="35"/>
      <c r="M2935" s="36"/>
      <c r="N2935" s="37"/>
      <c r="O2935" s="37"/>
      <c r="P2935" s="37"/>
      <c r="Q2935" s="38"/>
      <c r="R2935" s="38"/>
      <c r="S2935" s="37"/>
      <c r="T2935" s="39"/>
      <c r="U2935" s="39"/>
      <c r="V2935" s="40"/>
      <c r="X2935" t="str">
        <f>IF(('1 - Cover page'!$B$9-M2935)&lt;6,"&lt;=5 Days","&gt;5 Days")</f>
        <v>&lt;=5 Days</v>
      </c>
      <c r="Y2935" t="str">
        <f>IF(('1 - Cover page'!$B$9-M2935)=0,"0", IF(('1 - Cover page'!$B$9-M2935)= 1,"1", IF(('1 - Cover page'!$B$9-M2935)= 2,"2", IF(('1 - Cover page'!$B$9-M2935)= 3,"3", IF(('1 - Cover page'!$B$9-M2935)= 4,"4", IF(('1 - Cover page'!$B$9-M2935)= 5,"5", IF(('1 - Cover page'!$B$9-M2935)= 6,"6", IF(('1 - Cover page'!$B$9-M2935)= 7,"7", IF(('1 - Cover page'!$B$9-M2935)= 8,"8", IF(('1 - Cover page'!$B$9-M2935)= 9,"9", IF(('1 - Cover page'!$B$9-M2935)= 10,"10", IF(('1 - Cover page'!$B$9-M2935)= 11,"11", IF(('1 - Cover page'!$B$9-M2935)= 12,"12", IF(('1 - Cover page'!$B$9-M2935)= 13,"13", IF(('1 - Cover page'!$B$9-M2935)= 14,"14", IF(('1 - Cover page'!$B$9-M2935)= 15,"15",  ""))))))))))))))))</f>
        <v>0</v>
      </c>
      <c r="Z2935" t="str">
        <f>IF(('1 - Cover page'!$B$9-I2935)=0,"0", IF(('1 - Cover page'!$B$9-I2935)= 1,"1", IF(('1 - Cover page'!$B$9-I2935)= 2,"2", IF(('1 - Cover page'!$B$9-I2935)= 3,"3", IF(('1 - Cover page'!$B$9-I2935)= 4,"4", IF(('1 - Cover page'!$B$9-I2935)= 5,"5", IF(('1 - Cover page'!$B$9-I2935)= 6,"6", IF(('1 - Cover page'!$B$9-I2935)= 7,"7", IF(('1 - Cover page'!$B$9-I2935)= 8,"8", IF(('1 - Cover page'!$B$9-I2935)= 9,"9", IF(('1 - Cover page'!$B$9-I2935)= 10,"10", IF(('1 - Cover page'!$B$9-I2935)= 11,"11", IF(('1 - Cover page'!$B$9-I2935)= 12,"12", IF(('1 - Cover page'!$B$9-I2935)= 13,"13", IF(('1 - Cover page'!$B$9-I2935)= 14,"14", IF(('1 - Cover page'!$B$9-I2935)= 15,"15",  ""))))))))))))))))</f>
        <v>0</v>
      </c>
      <c r="AA2935" t="e">
        <f>VLOOKUP(E2935,'Age group'!$A$2:$B$7,2,TRUE)</f>
        <v>#N/A</v>
      </c>
    </row>
    <row r="2936" spans="1:27" ht="12.75" x14ac:dyDescent="0.2">
      <c r="A2936" s="30">
        <v>2933</v>
      </c>
      <c r="B2936" s="31"/>
      <c r="C2936" s="31"/>
      <c r="D2936" s="32"/>
      <c r="E2936" s="104"/>
      <c r="F2936" s="31"/>
      <c r="G2936" s="31"/>
      <c r="H2936" s="33"/>
      <c r="I2936" s="16"/>
      <c r="J2936" s="34"/>
      <c r="K2936" s="34"/>
      <c r="L2936" s="35"/>
      <c r="M2936" s="36"/>
      <c r="N2936" s="37"/>
      <c r="O2936" s="37"/>
      <c r="P2936" s="37"/>
      <c r="Q2936" s="38"/>
      <c r="R2936" s="38"/>
      <c r="S2936" s="37"/>
      <c r="T2936" s="39"/>
      <c r="U2936" s="39"/>
      <c r="V2936" s="40"/>
      <c r="X2936" t="str">
        <f>IF(('1 - Cover page'!$B$9-M2936)&lt;6,"&lt;=5 Days","&gt;5 Days")</f>
        <v>&lt;=5 Days</v>
      </c>
      <c r="Y2936" t="str">
        <f>IF(('1 - Cover page'!$B$9-M2936)=0,"0", IF(('1 - Cover page'!$B$9-M2936)= 1,"1", IF(('1 - Cover page'!$B$9-M2936)= 2,"2", IF(('1 - Cover page'!$B$9-M2936)= 3,"3", IF(('1 - Cover page'!$B$9-M2936)= 4,"4", IF(('1 - Cover page'!$B$9-M2936)= 5,"5", IF(('1 - Cover page'!$B$9-M2936)= 6,"6", IF(('1 - Cover page'!$B$9-M2936)= 7,"7", IF(('1 - Cover page'!$B$9-M2936)= 8,"8", IF(('1 - Cover page'!$B$9-M2936)= 9,"9", IF(('1 - Cover page'!$B$9-M2936)= 10,"10", IF(('1 - Cover page'!$B$9-M2936)= 11,"11", IF(('1 - Cover page'!$B$9-M2936)= 12,"12", IF(('1 - Cover page'!$B$9-M2936)= 13,"13", IF(('1 - Cover page'!$B$9-M2936)= 14,"14", IF(('1 - Cover page'!$B$9-M2936)= 15,"15",  ""))))))))))))))))</f>
        <v>0</v>
      </c>
      <c r="Z2936" t="str">
        <f>IF(('1 - Cover page'!$B$9-I2936)=0,"0", IF(('1 - Cover page'!$B$9-I2936)= 1,"1", IF(('1 - Cover page'!$B$9-I2936)= 2,"2", IF(('1 - Cover page'!$B$9-I2936)= 3,"3", IF(('1 - Cover page'!$B$9-I2936)= 4,"4", IF(('1 - Cover page'!$B$9-I2936)= 5,"5", IF(('1 - Cover page'!$B$9-I2936)= 6,"6", IF(('1 - Cover page'!$B$9-I2936)= 7,"7", IF(('1 - Cover page'!$B$9-I2936)= 8,"8", IF(('1 - Cover page'!$B$9-I2936)= 9,"9", IF(('1 - Cover page'!$B$9-I2936)= 10,"10", IF(('1 - Cover page'!$B$9-I2936)= 11,"11", IF(('1 - Cover page'!$B$9-I2936)= 12,"12", IF(('1 - Cover page'!$B$9-I2936)= 13,"13", IF(('1 - Cover page'!$B$9-I2936)= 14,"14", IF(('1 - Cover page'!$B$9-I2936)= 15,"15",  ""))))))))))))))))</f>
        <v>0</v>
      </c>
      <c r="AA2936" t="e">
        <f>VLOOKUP(E2936,'Age group'!$A$2:$B$7,2,TRUE)</f>
        <v>#N/A</v>
      </c>
    </row>
    <row r="2937" spans="1:27" ht="12.75" x14ac:dyDescent="0.2">
      <c r="A2937" s="30">
        <v>2934</v>
      </c>
      <c r="B2937" s="31"/>
      <c r="C2937" s="31"/>
      <c r="D2937" s="32"/>
      <c r="E2937" s="104"/>
      <c r="F2937" s="31"/>
      <c r="G2937" s="31"/>
      <c r="H2937" s="33"/>
      <c r="I2937" s="16"/>
      <c r="J2937" s="34"/>
      <c r="K2937" s="34"/>
      <c r="L2937" s="35"/>
      <c r="M2937" s="36"/>
      <c r="N2937" s="37"/>
      <c r="O2937" s="37"/>
      <c r="P2937" s="37"/>
      <c r="Q2937" s="38"/>
      <c r="R2937" s="38"/>
      <c r="S2937" s="37"/>
      <c r="T2937" s="39"/>
      <c r="U2937" s="39"/>
      <c r="V2937" s="40"/>
      <c r="X2937" t="str">
        <f>IF(('1 - Cover page'!$B$9-M2937)&lt;6,"&lt;=5 Days","&gt;5 Days")</f>
        <v>&lt;=5 Days</v>
      </c>
      <c r="Y2937" t="str">
        <f>IF(('1 - Cover page'!$B$9-M2937)=0,"0", IF(('1 - Cover page'!$B$9-M2937)= 1,"1", IF(('1 - Cover page'!$B$9-M2937)= 2,"2", IF(('1 - Cover page'!$B$9-M2937)= 3,"3", IF(('1 - Cover page'!$B$9-M2937)= 4,"4", IF(('1 - Cover page'!$B$9-M2937)= 5,"5", IF(('1 - Cover page'!$B$9-M2937)= 6,"6", IF(('1 - Cover page'!$B$9-M2937)= 7,"7", IF(('1 - Cover page'!$B$9-M2937)= 8,"8", IF(('1 - Cover page'!$B$9-M2937)= 9,"9", IF(('1 - Cover page'!$B$9-M2937)= 10,"10", IF(('1 - Cover page'!$B$9-M2937)= 11,"11", IF(('1 - Cover page'!$B$9-M2937)= 12,"12", IF(('1 - Cover page'!$B$9-M2937)= 13,"13", IF(('1 - Cover page'!$B$9-M2937)= 14,"14", IF(('1 - Cover page'!$B$9-M2937)= 15,"15",  ""))))))))))))))))</f>
        <v>0</v>
      </c>
      <c r="Z2937" t="str">
        <f>IF(('1 - Cover page'!$B$9-I2937)=0,"0", IF(('1 - Cover page'!$B$9-I2937)= 1,"1", IF(('1 - Cover page'!$B$9-I2937)= 2,"2", IF(('1 - Cover page'!$B$9-I2937)= 3,"3", IF(('1 - Cover page'!$B$9-I2937)= 4,"4", IF(('1 - Cover page'!$B$9-I2937)= 5,"5", IF(('1 - Cover page'!$B$9-I2937)= 6,"6", IF(('1 - Cover page'!$B$9-I2937)= 7,"7", IF(('1 - Cover page'!$B$9-I2937)= 8,"8", IF(('1 - Cover page'!$B$9-I2937)= 9,"9", IF(('1 - Cover page'!$B$9-I2937)= 10,"10", IF(('1 - Cover page'!$B$9-I2937)= 11,"11", IF(('1 - Cover page'!$B$9-I2937)= 12,"12", IF(('1 - Cover page'!$B$9-I2937)= 13,"13", IF(('1 - Cover page'!$B$9-I2937)= 14,"14", IF(('1 - Cover page'!$B$9-I2937)= 15,"15",  ""))))))))))))))))</f>
        <v>0</v>
      </c>
      <c r="AA2937" t="e">
        <f>VLOOKUP(E2937,'Age group'!$A$2:$B$7,2,TRUE)</f>
        <v>#N/A</v>
      </c>
    </row>
    <row r="2938" spans="1:27" ht="12.75" x14ac:dyDescent="0.2">
      <c r="A2938" s="30">
        <v>2935</v>
      </c>
      <c r="B2938" s="31"/>
      <c r="C2938" s="31"/>
      <c r="D2938" s="32"/>
      <c r="E2938" s="104"/>
      <c r="F2938" s="31"/>
      <c r="G2938" s="31"/>
      <c r="H2938" s="33"/>
      <c r="I2938" s="16"/>
      <c r="J2938" s="34"/>
      <c r="K2938" s="34"/>
      <c r="L2938" s="35"/>
      <c r="M2938" s="36"/>
      <c r="N2938" s="37"/>
      <c r="O2938" s="37"/>
      <c r="P2938" s="37"/>
      <c r="Q2938" s="38"/>
      <c r="R2938" s="38"/>
      <c r="S2938" s="37"/>
      <c r="T2938" s="39"/>
      <c r="U2938" s="39"/>
      <c r="V2938" s="40"/>
      <c r="X2938" t="str">
        <f>IF(('1 - Cover page'!$B$9-M2938)&lt;6,"&lt;=5 Days","&gt;5 Days")</f>
        <v>&lt;=5 Days</v>
      </c>
      <c r="Y2938" t="str">
        <f>IF(('1 - Cover page'!$B$9-M2938)=0,"0", IF(('1 - Cover page'!$B$9-M2938)= 1,"1", IF(('1 - Cover page'!$B$9-M2938)= 2,"2", IF(('1 - Cover page'!$B$9-M2938)= 3,"3", IF(('1 - Cover page'!$B$9-M2938)= 4,"4", IF(('1 - Cover page'!$B$9-M2938)= 5,"5", IF(('1 - Cover page'!$B$9-M2938)= 6,"6", IF(('1 - Cover page'!$B$9-M2938)= 7,"7", IF(('1 - Cover page'!$B$9-M2938)= 8,"8", IF(('1 - Cover page'!$B$9-M2938)= 9,"9", IF(('1 - Cover page'!$B$9-M2938)= 10,"10", IF(('1 - Cover page'!$B$9-M2938)= 11,"11", IF(('1 - Cover page'!$B$9-M2938)= 12,"12", IF(('1 - Cover page'!$B$9-M2938)= 13,"13", IF(('1 - Cover page'!$B$9-M2938)= 14,"14", IF(('1 - Cover page'!$B$9-M2938)= 15,"15",  ""))))))))))))))))</f>
        <v>0</v>
      </c>
      <c r="Z2938" t="str">
        <f>IF(('1 - Cover page'!$B$9-I2938)=0,"0", IF(('1 - Cover page'!$B$9-I2938)= 1,"1", IF(('1 - Cover page'!$B$9-I2938)= 2,"2", IF(('1 - Cover page'!$B$9-I2938)= 3,"3", IF(('1 - Cover page'!$B$9-I2938)= 4,"4", IF(('1 - Cover page'!$B$9-I2938)= 5,"5", IF(('1 - Cover page'!$B$9-I2938)= 6,"6", IF(('1 - Cover page'!$B$9-I2938)= 7,"7", IF(('1 - Cover page'!$B$9-I2938)= 8,"8", IF(('1 - Cover page'!$B$9-I2938)= 9,"9", IF(('1 - Cover page'!$B$9-I2938)= 10,"10", IF(('1 - Cover page'!$B$9-I2938)= 11,"11", IF(('1 - Cover page'!$B$9-I2938)= 12,"12", IF(('1 - Cover page'!$B$9-I2938)= 13,"13", IF(('1 - Cover page'!$B$9-I2938)= 14,"14", IF(('1 - Cover page'!$B$9-I2938)= 15,"15",  ""))))))))))))))))</f>
        <v>0</v>
      </c>
      <c r="AA2938" t="e">
        <f>VLOOKUP(E2938,'Age group'!$A$2:$B$7,2,TRUE)</f>
        <v>#N/A</v>
      </c>
    </row>
    <row r="2939" spans="1:27" ht="12.75" x14ac:dyDescent="0.2">
      <c r="A2939" s="30">
        <v>2936</v>
      </c>
      <c r="B2939" s="31"/>
      <c r="C2939" s="31"/>
      <c r="D2939" s="32"/>
      <c r="E2939" s="104"/>
      <c r="F2939" s="31"/>
      <c r="G2939" s="31"/>
      <c r="H2939" s="33"/>
      <c r="I2939" s="16"/>
      <c r="J2939" s="34"/>
      <c r="K2939" s="34"/>
      <c r="L2939" s="35"/>
      <c r="M2939" s="36"/>
      <c r="N2939" s="37"/>
      <c r="O2939" s="37"/>
      <c r="P2939" s="37"/>
      <c r="Q2939" s="38"/>
      <c r="R2939" s="38"/>
      <c r="S2939" s="37"/>
      <c r="T2939" s="39"/>
      <c r="U2939" s="39"/>
      <c r="V2939" s="40"/>
      <c r="X2939" t="str">
        <f>IF(('1 - Cover page'!$B$9-M2939)&lt;6,"&lt;=5 Days","&gt;5 Days")</f>
        <v>&lt;=5 Days</v>
      </c>
      <c r="Y2939" t="str">
        <f>IF(('1 - Cover page'!$B$9-M2939)=0,"0", IF(('1 - Cover page'!$B$9-M2939)= 1,"1", IF(('1 - Cover page'!$B$9-M2939)= 2,"2", IF(('1 - Cover page'!$B$9-M2939)= 3,"3", IF(('1 - Cover page'!$B$9-M2939)= 4,"4", IF(('1 - Cover page'!$B$9-M2939)= 5,"5", IF(('1 - Cover page'!$B$9-M2939)= 6,"6", IF(('1 - Cover page'!$B$9-M2939)= 7,"7", IF(('1 - Cover page'!$B$9-M2939)= 8,"8", IF(('1 - Cover page'!$B$9-M2939)= 9,"9", IF(('1 - Cover page'!$B$9-M2939)= 10,"10", IF(('1 - Cover page'!$B$9-M2939)= 11,"11", IF(('1 - Cover page'!$B$9-M2939)= 12,"12", IF(('1 - Cover page'!$B$9-M2939)= 13,"13", IF(('1 - Cover page'!$B$9-M2939)= 14,"14", IF(('1 - Cover page'!$B$9-M2939)= 15,"15",  ""))))))))))))))))</f>
        <v>0</v>
      </c>
      <c r="Z2939" t="str">
        <f>IF(('1 - Cover page'!$B$9-I2939)=0,"0", IF(('1 - Cover page'!$B$9-I2939)= 1,"1", IF(('1 - Cover page'!$B$9-I2939)= 2,"2", IF(('1 - Cover page'!$B$9-I2939)= 3,"3", IF(('1 - Cover page'!$B$9-I2939)= 4,"4", IF(('1 - Cover page'!$B$9-I2939)= 5,"5", IF(('1 - Cover page'!$B$9-I2939)= 6,"6", IF(('1 - Cover page'!$B$9-I2939)= 7,"7", IF(('1 - Cover page'!$B$9-I2939)= 8,"8", IF(('1 - Cover page'!$B$9-I2939)= 9,"9", IF(('1 - Cover page'!$B$9-I2939)= 10,"10", IF(('1 - Cover page'!$B$9-I2939)= 11,"11", IF(('1 - Cover page'!$B$9-I2939)= 12,"12", IF(('1 - Cover page'!$B$9-I2939)= 13,"13", IF(('1 - Cover page'!$B$9-I2939)= 14,"14", IF(('1 - Cover page'!$B$9-I2939)= 15,"15",  ""))))))))))))))))</f>
        <v>0</v>
      </c>
      <c r="AA2939" t="e">
        <f>VLOOKUP(E2939,'Age group'!$A$2:$B$7,2,TRUE)</f>
        <v>#N/A</v>
      </c>
    </row>
    <row r="2940" spans="1:27" ht="12.75" x14ac:dyDescent="0.2">
      <c r="A2940" s="30">
        <v>2937</v>
      </c>
      <c r="B2940" s="31"/>
      <c r="C2940" s="31"/>
      <c r="D2940" s="32"/>
      <c r="E2940" s="104"/>
      <c r="F2940" s="31"/>
      <c r="G2940" s="31"/>
      <c r="H2940" s="33"/>
      <c r="I2940" s="16"/>
      <c r="J2940" s="34"/>
      <c r="K2940" s="34"/>
      <c r="L2940" s="35"/>
      <c r="M2940" s="36"/>
      <c r="N2940" s="37"/>
      <c r="O2940" s="37"/>
      <c r="P2940" s="37"/>
      <c r="Q2940" s="38"/>
      <c r="R2940" s="38"/>
      <c r="S2940" s="37"/>
      <c r="T2940" s="39"/>
      <c r="U2940" s="39"/>
      <c r="V2940" s="40"/>
      <c r="X2940" t="str">
        <f>IF(('1 - Cover page'!$B$9-M2940)&lt;6,"&lt;=5 Days","&gt;5 Days")</f>
        <v>&lt;=5 Days</v>
      </c>
      <c r="Y2940" t="str">
        <f>IF(('1 - Cover page'!$B$9-M2940)=0,"0", IF(('1 - Cover page'!$B$9-M2940)= 1,"1", IF(('1 - Cover page'!$B$9-M2940)= 2,"2", IF(('1 - Cover page'!$B$9-M2940)= 3,"3", IF(('1 - Cover page'!$B$9-M2940)= 4,"4", IF(('1 - Cover page'!$B$9-M2940)= 5,"5", IF(('1 - Cover page'!$B$9-M2940)= 6,"6", IF(('1 - Cover page'!$B$9-M2940)= 7,"7", IF(('1 - Cover page'!$B$9-M2940)= 8,"8", IF(('1 - Cover page'!$B$9-M2940)= 9,"9", IF(('1 - Cover page'!$B$9-M2940)= 10,"10", IF(('1 - Cover page'!$B$9-M2940)= 11,"11", IF(('1 - Cover page'!$B$9-M2940)= 12,"12", IF(('1 - Cover page'!$B$9-M2940)= 13,"13", IF(('1 - Cover page'!$B$9-M2940)= 14,"14", IF(('1 - Cover page'!$B$9-M2940)= 15,"15",  ""))))))))))))))))</f>
        <v>0</v>
      </c>
      <c r="Z2940" t="str">
        <f>IF(('1 - Cover page'!$B$9-I2940)=0,"0", IF(('1 - Cover page'!$B$9-I2940)= 1,"1", IF(('1 - Cover page'!$B$9-I2940)= 2,"2", IF(('1 - Cover page'!$B$9-I2940)= 3,"3", IF(('1 - Cover page'!$B$9-I2940)= 4,"4", IF(('1 - Cover page'!$B$9-I2940)= 5,"5", IF(('1 - Cover page'!$B$9-I2940)= 6,"6", IF(('1 - Cover page'!$B$9-I2940)= 7,"7", IF(('1 - Cover page'!$B$9-I2940)= 8,"8", IF(('1 - Cover page'!$B$9-I2940)= 9,"9", IF(('1 - Cover page'!$B$9-I2940)= 10,"10", IF(('1 - Cover page'!$B$9-I2940)= 11,"11", IF(('1 - Cover page'!$B$9-I2940)= 12,"12", IF(('1 - Cover page'!$B$9-I2940)= 13,"13", IF(('1 - Cover page'!$B$9-I2940)= 14,"14", IF(('1 - Cover page'!$B$9-I2940)= 15,"15",  ""))))))))))))))))</f>
        <v>0</v>
      </c>
      <c r="AA2940" t="e">
        <f>VLOOKUP(E2940,'Age group'!$A$2:$B$7,2,TRUE)</f>
        <v>#N/A</v>
      </c>
    </row>
    <row r="2941" spans="1:27" ht="12.75" x14ac:dyDescent="0.2">
      <c r="A2941" s="30">
        <v>2938</v>
      </c>
      <c r="B2941" s="31"/>
      <c r="C2941" s="31"/>
      <c r="D2941" s="32"/>
      <c r="E2941" s="104"/>
      <c r="F2941" s="31"/>
      <c r="G2941" s="31"/>
      <c r="H2941" s="33"/>
      <c r="I2941" s="16"/>
      <c r="J2941" s="34"/>
      <c r="K2941" s="34"/>
      <c r="L2941" s="35"/>
      <c r="M2941" s="36"/>
      <c r="N2941" s="37"/>
      <c r="O2941" s="37"/>
      <c r="P2941" s="37"/>
      <c r="Q2941" s="38"/>
      <c r="R2941" s="38"/>
      <c r="S2941" s="37"/>
      <c r="T2941" s="39"/>
      <c r="U2941" s="39"/>
      <c r="V2941" s="40"/>
      <c r="X2941" t="str">
        <f>IF(('1 - Cover page'!$B$9-M2941)&lt;6,"&lt;=5 Days","&gt;5 Days")</f>
        <v>&lt;=5 Days</v>
      </c>
      <c r="Y2941" t="str">
        <f>IF(('1 - Cover page'!$B$9-M2941)=0,"0", IF(('1 - Cover page'!$B$9-M2941)= 1,"1", IF(('1 - Cover page'!$B$9-M2941)= 2,"2", IF(('1 - Cover page'!$B$9-M2941)= 3,"3", IF(('1 - Cover page'!$B$9-M2941)= 4,"4", IF(('1 - Cover page'!$B$9-M2941)= 5,"5", IF(('1 - Cover page'!$B$9-M2941)= 6,"6", IF(('1 - Cover page'!$B$9-M2941)= 7,"7", IF(('1 - Cover page'!$B$9-M2941)= 8,"8", IF(('1 - Cover page'!$B$9-M2941)= 9,"9", IF(('1 - Cover page'!$B$9-M2941)= 10,"10", IF(('1 - Cover page'!$B$9-M2941)= 11,"11", IF(('1 - Cover page'!$B$9-M2941)= 12,"12", IF(('1 - Cover page'!$B$9-M2941)= 13,"13", IF(('1 - Cover page'!$B$9-M2941)= 14,"14", IF(('1 - Cover page'!$B$9-M2941)= 15,"15",  ""))))))))))))))))</f>
        <v>0</v>
      </c>
      <c r="Z2941" t="str">
        <f>IF(('1 - Cover page'!$B$9-I2941)=0,"0", IF(('1 - Cover page'!$B$9-I2941)= 1,"1", IF(('1 - Cover page'!$B$9-I2941)= 2,"2", IF(('1 - Cover page'!$B$9-I2941)= 3,"3", IF(('1 - Cover page'!$B$9-I2941)= 4,"4", IF(('1 - Cover page'!$B$9-I2941)= 5,"5", IF(('1 - Cover page'!$B$9-I2941)= 6,"6", IF(('1 - Cover page'!$B$9-I2941)= 7,"7", IF(('1 - Cover page'!$B$9-I2941)= 8,"8", IF(('1 - Cover page'!$B$9-I2941)= 9,"9", IF(('1 - Cover page'!$B$9-I2941)= 10,"10", IF(('1 - Cover page'!$B$9-I2941)= 11,"11", IF(('1 - Cover page'!$B$9-I2941)= 12,"12", IF(('1 - Cover page'!$B$9-I2941)= 13,"13", IF(('1 - Cover page'!$B$9-I2941)= 14,"14", IF(('1 - Cover page'!$B$9-I2941)= 15,"15",  ""))))))))))))))))</f>
        <v>0</v>
      </c>
      <c r="AA2941" t="e">
        <f>VLOOKUP(E2941,'Age group'!$A$2:$B$7,2,TRUE)</f>
        <v>#N/A</v>
      </c>
    </row>
    <row r="2942" spans="1:27" ht="12.75" x14ac:dyDescent="0.2">
      <c r="A2942" s="30">
        <v>2939</v>
      </c>
      <c r="B2942" s="31"/>
      <c r="C2942" s="31"/>
      <c r="D2942" s="32"/>
      <c r="E2942" s="104"/>
      <c r="F2942" s="31"/>
      <c r="G2942" s="31"/>
      <c r="H2942" s="33"/>
      <c r="I2942" s="16"/>
      <c r="J2942" s="34"/>
      <c r="K2942" s="34"/>
      <c r="L2942" s="35"/>
      <c r="M2942" s="36"/>
      <c r="N2942" s="37"/>
      <c r="O2942" s="37"/>
      <c r="P2942" s="37"/>
      <c r="Q2942" s="38"/>
      <c r="R2942" s="38"/>
      <c r="S2942" s="37"/>
      <c r="T2942" s="39"/>
      <c r="U2942" s="39"/>
      <c r="V2942" s="40"/>
      <c r="X2942" t="str">
        <f>IF(('1 - Cover page'!$B$9-M2942)&lt;6,"&lt;=5 Days","&gt;5 Days")</f>
        <v>&lt;=5 Days</v>
      </c>
      <c r="Y2942" t="str">
        <f>IF(('1 - Cover page'!$B$9-M2942)=0,"0", IF(('1 - Cover page'!$B$9-M2942)= 1,"1", IF(('1 - Cover page'!$B$9-M2942)= 2,"2", IF(('1 - Cover page'!$B$9-M2942)= 3,"3", IF(('1 - Cover page'!$B$9-M2942)= 4,"4", IF(('1 - Cover page'!$B$9-M2942)= 5,"5", IF(('1 - Cover page'!$B$9-M2942)= 6,"6", IF(('1 - Cover page'!$B$9-M2942)= 7,"7", IF(('1 - Cover page'!$B$9-M2942)= 8,"8", IF(('1 - Cover page'!$B$9-M2942)= 9,"9", IF(('1 - Cover page'!$B$9-M2942)= 10,"10", IF(('1 - Cover page'!$B$9-M2942)= 11,"11", IF(('1 - Cover page'!$B$9-M2942)= 12,"12", IF(('1 - Cover page'!$B$9-M2942)= 13,"13", IF(('1 - Cover page'!$B$9-M2942)= 14,"14", IF(('1 - Cover page'!$B$9-M2942)= 15,"15",  ""))))))))))))))))</f>
        <v>0</v>
      </c>
      <c r="Z2942" t="str">
        <f>IF(('1 - Cover page'!$B$9-I2942)=0,"0", IF(('1 - Cover page'!$B$9-I2942)= 1,"1", IF(('1 - Cover page'!$B$9-I2942)= 2,"2", IF(('1 - Cover page'!$B$9-I2942)= 3,"3", IF(('1 - Cover page'!$B$9-I2942)= 4,"4", IF(('1 - Cover page'!$B$9-I2942)= 5,"5", IF(('1 - Cover page'!$B$9-I2942)= 6,"6", IF(('1 - Cover page'!$B$9-I2942)= 7,"7", IF(('1 - Cover page'!$B$9-I2942)= 8,"8", IF(('1 - Cover page'!$B$9-I2942)= 9,"9", IF(('1 - Cover page'!$B$9-I2942)= 10,"10", IF(('1 - Cover page'!$B$9-I2942)= 11,"11", IF(('1 - Cover page'!$B$9-I2942)= 12,"12", IF(('1 - Cover page'!$B$9-I2942)= 13,"13", IF(('1 - Cover page'!$B$9-I2942)= 14,"14", IF(('1 - Cover page'!$B$9-I2942)= 15,"15",  ""))))))))))))))))</f>
        <v>0</v>
      </c>
      <c r="AA2942" t="e">
        <f>VLOOKUP(E2942,'Age group'!$A$2:$B$7,2,TRUE)</f>
        <v>#N/A</v>
      </c>
    </row>
    <row r="2943" spans="1:27" ht="12.75" x14ac:dyDescent="0.2">
      <c r="A2943" s="30">
        <v>2940</v>
      </c>
      <c r="B2943" s="31"/>
      <c r="C2943" s="31"/>
      <c r="D2943" s="32"/>
      <c r="E2943" s="104"/>
      <c r="F2943" s="31"/>
      <c r="G2943" s="31"/>
      <c r="H2943" s="33"/>
      <c r="I2943" s="16"/>
      <c r="J2943" s="34"/>
      <c r="K2943" s="34"/>
      <c r="L2943" s="35"/>
      <c r="M2943" s="36"/>
      <c r="N2943" s="37"/>
      <c r="O2943" s="37"/>
      <c r="P2943" s="37"/>
      <c r="Q2943" s="38"/>
      <c r="R2943" s="38"/>
      <c r="S2943" s="37"/>
      <c r="T2943" s="39"/>
      <c r="U2943" s="39"/>
      <c r="V2943" s="40"/>
      <c r="X2943" t="str">
        <f>IF(('1 - Cover page'!$B$9-M2943)&lt;6,"&lt;=5 Days","&gt;5 Days")</f>
        <v>&lt;=5 Days</v>
      </c>
      <c r="Y2943" t="str">
        <f>IF(('1 - Cover page'!$B$9-M2943)=0,"0", IF(('1 - Cover page'!$B$9-M2943)= 1,"1", IF(('1 - Cover page'!$B$9-M2943)= 2,"2", IF(('1 - Cover page'!$B$9-M2943)= 3,"3", IF(('1 - Cover page'!$B$9-M2943)= 4,"4", IF(('1 - Cover page'!$B$9-M2943)= 5,"5", IF(('1 - Cover page'!$B$9-M2943)= 6,"6", IF(('1 - Cover page'!$B$9-M2943)= 7,"7", IF(('1 - Cover page'!$B$9-M2943)= 8,"8", IF(('1 - Cover page'!$B$9-M2943)= 9,"9", IF(('1 - Cover page'!$B$9-M2943)= 10,"10", IF(('1 - Cover page'!$B$9-M2943)= 11,"11", IF(('1 - Cover page'!$B$9-M2943)= 12,"12", IF(('1 - Cover page'!$B$9-M2943)= 13,"13", IF(('1 - Cover page'!$B$9-M2943)= 14,"14", IF(('1 - Cover page'!$B$9-M2943)= 15,"15",  ""))))))))))))))))</f>
        <v>0</v>
      </c>
      <c r="Z2943" t="str">
        <f>IF(('1 - Cover page'!$B$9-I2943)=0,"0", IF(('1 - Cover page'!$B$9-I2943)= 1,"1", IF(('1 - Cover page'!$B$9-I2943)= 2,"2", IF(('1 - Cover page'!$B$9-I2943)= 3,"3", IF(('1 - Cover page'!$B$9-I2943)= 4,"4", IF(('1 - Cover page'!$B$9-I2943)= 5,"5", IF(('1 - Cover page'!$B$9-I2943)= 6,"6", IF(('1 - Cover page'!$B$9-I2943)= 7,"7", IF(('1 - Cover page'!$B$9-I2943)= 8,"8", IF(('1 - Cover page'!$B$9-I2943)= 9,"9", IF(('1 - Cover page'!$B$9-I2943)= 10,"10", IF(('1 - Cover page'!$B$9-I2943)= 11,"11", IF(('1 - Cover page'!$B$9-I2943)= 12,"12", IF(('1 - Cover page'!$B$9-I2943)= 13,"13", IF(('1 - Cover page'!$B$9-I2943)= 14,"14", IF(('1 - Cover page'!$B$9-I2943)= 15,"15",  ""))))))))))))))))</f>
        <v>0</v>
      </c>
      <c r="AA2943" t="e">
        <f>VLOOKUP(E2943,'Age group'!$A$2:$B$7,2,TRUE)</f>
        <v>#N/A</v>
      </c>
    </row>
    <row r="2944" spans="1:27" ht="12.75" x14ac:dyDescent="0.2">
      <c r="A2944" s="30">
        <v>2941</v>
      </c>
      <c r="B2944" s="31"/>
      <c r="C2944" s="31"/>
      <c r="D2944" s="32"/>
      <c r="E2944" s="104"/>
      <c r="F2944" s="31"/>
      <c r="G2944" s="31"/>
      <c r="H2944" s="33"/>
      <c r="I2944" s="16"/>
      <c r="J2944" s="34"/>
      <c r="K2944" s="34"/>
      <c r="L2944" s="35"/>
      <c r="M2944" s="36"/>
      <c r="N2944" s="37"/>
      <c r="O2944" s="37"/>
      <c r="P2944" s="37"/>
      <c r="Q2944" s="38"/>
      <c r="R2944" s="38"/>
      <c r="S2944" s="37"/>
      <c r="T2944" s="39"/>
      <c r="U2944" s="39"/>
      <c r="V2944" s="40"/>
      <c r="X2944" t="str">
        <f>IF(('1 - Cover page'!$B$9-M2944)&lt;6,"&lt;=5 Days","&gt;5 Days")</f>
        <v>&lt;=5 Days</v>
      </c>
      <c r="Y2944" t="str">
        <f>IF(('1 - Cover page'!$B$9-M2944)=0,"0", IF(('1 - Cover page'!$B$9-M2944)= 1,"1", IF(('1 - Cover page'!$B$9-M2944)= 2,"2", IF(('1 - Cover page'!$B$9-M2944)= 3,"3", IF(('1 - Cover page'!$B$9-M2944)= 4,"4", IF(('1 - Cover page'!$B$9-M2944)= 5,"5", IF(('1 - Cover page'!$B$9-M2944)= 6,"6", IF(('1 - Cover page'!$B$9-M2944)= 7,"7", IF(('1 - Cover page'!$B$9-M2944)= 8,"8", IF(('1 - Cover page'!$B$9-M2944)= 9,"9", IF(('1 - Cover page'!$B$9-M2944)= 10,"10", IF(('1 - Cover page'!$B$9-M2944)= 11,"11", IF(('1 - Cover page'!$B$9-M2944)= 12,"12", IF(('1 - Cover page'!$B$9-M2944)= 13,"13", IF(('1 - Cover page'!$B$9-M2944)= 14,"14", IF(('1 - Cover page'!$B$9-M2944)= 15,"15",  ""))))))))))))))))</f>
        <v>0</v>
      </c>
      <c r="Z2944" t="str">
        <f>IF(('1 - Cover page'!$B$9-I2944)=0,"0", IF(('1 - Cover page'!$B$9-I2944)= 1,"1", IF(('1 - Cover page'!$B$9-I2944)= 2,"2", IF(('1 - Cover page'!$B$9-I2944)= 3,"3", IF(('1 - Cover page'!$B$9-I2944)= 4,"4", IF(('1 - Cover page'!$B$9-I2944)= 5,"5", IF(('1 - Cover page'!$B$9-I2944)= 6,"6", IF(('1 - Cover page'!$B$9-I2944)= 7,"7", IF(('1 - Cover page'!$B$9-I2944)= 8,"8", IF(('1 - Cover page'!$B$9-I2944)= 9,"9", IF(('1 - Cover page'!$B$9-I2944)= 10,"10", IF(('1 - Cover page'!$B$9-I2944)= 11,"11", IF(('1 - Cover page'!$B$9-I2944)= 12,"12", IF(('1 - Cover page'!$B$9-I2944)= 13,"13", IF(('1 - Cover page'!$B$9-I2944)= 14,"14", IF(('1 - Cover page'!$B$9-I2944)= 15,"15",  ""))))))))))))))))</f>
        <v>0</v>
      </c>
      <c r="AA2944" t="e">
        <f>VLOOKUP(E2944,'Age group'!$A$2:$B$7,2,TRUE)</f>
        <v>#N/A</v>
      </c>
    </row>
    <row r="2945" spans="1:27" ht="12.75" x14ac:dyDescent="0.2">
      <c r="A2945" s="30">
        <v>2942</v>
      </c>
      <c r="B2945" s="31"/>
      <c r="C2945" s="31"/>
      <c r="D2945" s="32"/>
      <c r="E2945" s="104"/>
      <c r="F2945" s="31"/>
      <c r="G2945" s="31"/>
      <c r="H2945" s="33"/>
      <c r="I2945" s="16"/>
      <c r="J2945" s="34"/>
      <c r="K2945" s="34"/>
      <c r="L2945" s="35"/>
      <c r="M2945" s="36"/>
      <c r="N2945" s="37"/>
      <c r="O2945" s="37"/>
      <c r="P2945" s="37"/>
      <c r="Q2945" s="38"/>
      <c r="R2945" s="38"/>
      <c r="S2945" s="37"/>
      <c r="T2945" s="39"/>
      <c r="U2945" s="39"/>
      <c r="V2945" s="40"/>
      <c r="X2945" t="str">
        <f>IF(('1 - Cover page'!$B$9-M2945)&lt;6,"&lt;=5 Days","&gt;5 Days")</f>
        <v>&lt;=5 Days</v>
      </c>
      <c r="Y2945" t="str">
        <f>IF(('1 - Cover page'!$B$9-M2945)=0,"0", IF(('1 - Cover page'!$B$9-M2945)= 1,"1", IF(('1 - Cover page'!$B$9-M2945)= 2,"2", IF(('1 - Cover page'!$B$9-M2945)= 3,"3", IF(('1 - Cover page'!$B$9-M2945)= 4,"4", IF(('1 - Cover page'!$B$9-M2945)= 5,"5", IF(('1 - Cover page'!$B$9-M2945)= 6,"6", IF(('1 - Cover page'!$B$9-M2945)= 7,"7", IF(('1 - Cover page'!$B$9-M2945)= 8,"8", IF(('1 - Cover page'!$B$9-M2945)= 9,"9", IF(('1 - Cover page'!$B$9-M2945)= 10,"10", IF(('1 - Cover page'!$B$9-M2945)= 11,"11", IF(('1 - Cover page'!$B$9-M2945)= 12,"12", IF(('1 - Cover page'!$B$9-M2945)= 13,"13", IF(('1 - Cover page'!$B$9-M2945)= 14,"14", IF(('1 - Cover page'!$B$9-M2945)= 15,"15",  ""))))))))))))))))</f>
        <v>0</v>
      </c>
      <c r="Z2945" t="str">
        <f>IF(('1 - Cover page'!$B$9-I2945)=0,"0", IF(('1 - Cover page'!$B$9-I2945)= 1,"1", IF(('1 - Cover page'!$B$9-I2945)= 2,"2", IF(('1 - Cover page'!$B$9-I2945)= 3,"3", IF(('1 - Cover page'!$B$9-I2945)= 4,"4", IF(('1 - Cover page'!$B$9-I2945)= 5,"5", IF(('1 - Cover page'!$B$9-I2945)= 6,"6", IF(('1 - Cover page'!$B$9-I2945)= 7,"7", IF(('1 - Cover page'!$B$9-I2945)= 8,"8", IF(('1 - Cover page'!$B$9-I2945)= 9,"9", IF(('1 - Cover page'!$B$9-I2945)= 10,"10", IF(('1 - Cover page'!$B$9-I2945)= 11,"11", IF(('1 - Cover page'!$B$9-I2945)= 12,"12", IF(('1 - Cover page'!$B$9-I2945)= 13,"13", IF(('1 - Cover page'!$B$9-I2945)= 14,"14", IF(('1 - Cover page'!$B$9-I2945)= 15,"15",  ""))))))))))))))))</f>
        <v>0</v>
      </c>
      <c r="AA2945" t="e">
        <f>VLOOKUP(E2945,'Age group'!$A$2:$B$7,2,TRUE)</f>
        <v>#N/A</v>
      </c>
    </row>
    <row r="2946" spans="1:27" ht="12.75" x14ac:dyDescent="0.2">
      <c r="A2946" s="30">
        <v>2943</v>
      </c>
      <c r="B2946" s="31"/>
      <c r="C2946" s="31"/>
      <c r="D2946" s="32"/>
      <c r="E2946" s="104"/>
      <c r="F2946" s="31"/>
      <c r="G2946" s="31"/>
      <c r="H2946" s="33"/>
      <c r="I2946" s="16"/>
      <c r="J2946" s="34"/>
      <c r="K2946" s="34"/>
      <c r="L2946" s="35"/>
      <c r="M2946" s="36"/>
      <c r="N2946" s="37"/>
      <c r="O2946" s="37"/>
      <c r="P2946" s="37"/>
      <c r="Q2946" s="38"/>
      <c r="R2946" s="38"/>
      <c r="S2946" s="37"/>
      <c r="T2946" s="39"/>
      <c r="U2946" s="39"/>
      <c r="V2946" s="40"/>
      <c r="X2946" t="str">
        <f>IF(('1 - Cover page'!$B$9-M2946)&lt;6,"&lt;=5 Days","&gt;5 Days")</f>
        <v>&lt;=5 Days</v>
      </c>
      <c r="Y2946" t="str">
        <f>IF(('1 - Cover page'!$B$9-M2946)=0,"0", IF(('1 - Cover page'!$B$9-M2946)= 1,"1", IF(('1 - Cover page'!$B$9-M2946)= 2,"2", IF(('1 - Cover page'!$B$9-M2946)= 3,"3", IF(('1 - Cover page'!$B$9-M2946)= 4,"4", IF(('1 - Cover page'!$B$9-M2946)= 5,"5", IF(('1 - Cover page'!$B$9-M2946)= 6,"6", IF(('1 - Cover page'!$B$9-M2946)= 7,"7", IF(('1 - Cover page'!$B$9-M2946)= 8,"8", IF(('1 - Cover page'!$B$9-M2946)= 9,"9", IF(('1 - Cover page'!$B$9-M2946)= 10,"10", IF(('1 - Cover page'!$B$9-M2946)= 11,"11", IF(('1 - Cover page'!$B$9-M2946)= 12,"12", IF(('1 - Cover page'!$B$9-M2946)= 13,"13", IF(('1 - Cover page'!$B$9-M2946)= 14,"14", IF(('1 - Cover page'!$B$9-M2946)= 15,"15",  ""))))))))))))))))</f>
        <v>0</v>
      </c>
      <c r="Z2946" t="str">
        <f>IF(('1 - Cover page'!$B$9-I2946)=0,"0", IF(('1 - Cover page'!$B$9-I2946)= 1,"1", IF(('1 - Cover page'!$B$9-I2946)= 2,"2", IF(('1 - Cover page'!$B$9-I2946)= 3,"3", IF(('1 - Cover page'!$B$9-I2946)= 4,"4", IF(('1 - Cover page'!$B$9-I2946)= 5,"5", IF(('1 - Cover page'!$B$9-I2946)= 6,"6", IF(('1 - Cover page'!$B$9-I2946)= 7,"7", IF(('1 - Cover page'!$B$9-I2946)= 8,"8", IF(('1 - Cover page'!$B$9-I2946)= 9,"9", IF(('1 - Cover page'!$B$9-I2946)= 10,"10", IF(('1 - Cover page'!$B$9-I2946)= 11,"11", IF(('1 - Cover page'!$B$9-I2946)= 12,"12", IF(('1 - Cover page'!$B$9-I2946)= 13,"13", IF(('1 - Cover page'!$B$9-I2946)= 14,"14", IF(('1 - Cover page'!$B$9-I2946)= 15,"15",  ""))))))))))))))))</f>
        <v>0</v>
      </c>
      <c r="AA2946" t="e">
        <f>VLOOKUP(E2946,'Age group'!$A$2:$B$7,2,TRUE)</f>
        <v>#N/A</v>
      </c>
    </row>
    <row r="2947" spans="1:27" ht="12.75" x14ac:dyDescent="0.2">
      <c r="A2947" s="30">
        <v>2944</v>
      </c>
      <c r="B2947" s="31"/>
      <c r="C2947" s="31"/>
      <c r="D2947" s="32"/>
      <c r="E2947" s="104"/>
      <c r="F2947" s="31"/>
      <c r="G2947" s="31"/>
      <c r="H2947" s="33"/>
      <c r="I2947" s="16"/>
      <c r="J2947" s="34"/>
      <c r="K2947" s="34"/>
      <c r="L2947" s="35"/>
      <c r="M2947" s="36"/>
      <c r="N2947" s="37"/>
      <c r="O2947" s="37"/>
      <c r="P2947" s="37"/>
      <c r="Q2947" s="38"/>
      <c r="R2947" s="38"/>
      <c r="S2947" s="37"/>
      <c r="T2947" s="39"/>
      <c r="U2947" s="39"/>
      <c r="V2947" s="40"/>
      <c r="X2947" t="str">
        <f>IF(('1 - Cover page'!$B$9-M2947)&lt;6,"&lt;=5 Days","&gt;5 Days")</f>
        <v>&lt;=5 Days</v>
      </c>
      <c r="Y2947" t="str">
        <f>IF(('1 - Cover page'!$B$9-M2947)=0,"0", IF(('1 - Cover page'!$B$9-M2947)= 1,"1", IF(('1 - Cover page'!$B$9-M2947)= 2,"2", IF(('1 - Cover page'!$B$9-M2947)= 3,"3", IF(('1 - Cover page'!$B$9-M2947)= 4,"4", IF(('1 - Cover page'!$B$9-M2947)= 5,"5", IF(('1 - Cover page'!$B$9-M2947)= 6,"6", IF(('1 - Cover page'!$B$9-M2947)= 7,"7", IF(('1 - Cover page'!$B$9-M2947)= 8,"8", IF(('1 - Cover page'!$B$9-M2947)= 9,"9", IF(('1 - Cover page'!$B$9-M2947)= 10,"10", IF(('1 - Cover page'!$B$9-M2947)= 11,"11", IF(('1 - Cover page'!$B$9-M2947)= 12,"12", IF(('1 - Cover page'!$B$9-M2947)= 13,"13", IF(('1 - Cover page'!$B$9-M2947)= 14,"14", IF(('1 - Cover page'!$B$9-M2947)= 15,"15",  ""))))))))))))))))</f>
        <v>0</v>
      </c>
      <c r="Z2947" t="str">
        <f>IF(('1 - Cover page'!$B$9-I2947)=0,"0", IF(('1 - Cover page'!$B$9-I2947)= 1,"1", IF(('1 - Cover page'!$B$9-I2947)= 2,"2", IF(('1 - Cover page'!$B$9-I2947)= 3,"3", IF(('1 - Cover page'!$B$9-I2947)= 4,"4", IF(('1 - Cover page'!$B$9-I2947)= 5,"5", IF(('1 - Cover page'!$B$9-I2947)= 6,"6", IF(('1 - Cover page'!$B$9-I2947)= 7,"7", IF(('1 - Cover page'!$B$9-I2947)= 8,"8", IF(('1 - Cover page'!$B$9-I2947)= 9,"9", IF(('1 - Cover page'!$B$9-I2947)= 10,"10", IF(('1 - Cover page'!$B$9-I2947)= 11,"11", IF(('1 - Cover page'!$B$9-I2947)= 12,"12", IF(('1 - Cover page'!$B$9-I2947)= 13,"13", IF(('1 - Cover page'!$B$9-I2947)= 14,"14", IF(('1 - Cover page'!$B$9-I2947)= 15,"15",  ""))))))))))))))))</f>
        <v>0</v>
      </c>
      <c r="AA2947" t="e">
        <f>VLOOKUP(E2947,'Age group'!$A$2:$B$7,2,TRUE)</f>
        <v>#N/A</v>
      </c>
    </row>
    <row r="2948" spans="1:27" ht="12.75" x14ac:dyDescent="0.2">
      <c r="A2948" s="30">
        <v>2945</v>
      </c>
      <c r="B2948" s="31"/>
      <c r="C2948" s="31"/>
      <c r="D2948" s="32"/>
      <c r="E2948" s="104"/>
      <c r="F2948" s="31"/>
      <c r="G2948" s="31"/>
      <c r="H2948" s="33"/>
      <c r="I2948" s="16"/>
      <c r="J2948" s="34"/>
      <c r="K2948" s="34"/>
      <c r="L2948" s="35"/>
      <c r="M2948" s="36"/>
      <c r="N2948" s="37"/>
      <c r="O2948" s="37"/>
      <c r="P2948" s="37"/>
      <c r="Q2948" s="38"/>
      <c r="R2948" s="38"/>
      <c r="S2948" s="37"/>
      <c r="T2948" s="39"/>
      <c r="U2948" s="39"/>
      <c r="V2948" s="40"/>
      <c r="X2948" t="str">
        <f>IF(('1 - Cover page'!$B$9-M2948)&lt;6,"&lt;=5 Days","&gt;5 Days")</f>
        <v>&lt;=5 Days</v>
      </c>
      <c r="Y2948" t="str">
        <f>IF(('1 - Cover page'!$B$9-M2948)=0,"0", IF(('1 - Cover page'!$B$9-M2948)= 1,"1", IF(('1 - Cover page'!$B$9-M2948)= 2,"2", IF(('1 - Cover page'!$B$9-M2948)= 3,"3", IF(('1 - Cover page'!$B$9-M2948)= 4,"4", IF(('1 - Cover page'!$B$9-M2948)= 5,"5", IF(('1 - Cover page'!$B$9-M2948)= 6,"6", IF(('1 - Cover page'!$B$9-M2948)= 7,"7", IF(('1 - Cover page'!$B$9-M2948)= 8,"8", IF(('1 - Cover page'!$B$9-M2948)= 9,"9", IF(('1 - Cover page'!$B$9-M2948)= 10,"10", IF(('1 - Cover page'!$B$9-M2948)= 11,"11", IF(('1 - Cover page'!$B$9-M2948)= 12,"12", IF(('1 - Cover page'!$B$9-M2948)= 13,"13", IF(('1 - Cover page'!$B$9-M2948)= 14,"14", IF(('1 - Cover page'!$B$9-M2948)= 15,"15",  ""))))))))))))))))</f>
        <v>0</v>
      </c>
      <c r="Z2948" t="str">
        <f>IF(('1 - Cover page'!$B$9-I2948)=0,"0", IF(('1 - Cover page'!$B$9-I2948)= 1,"1", IF(('1 - Cover page'!$B$9-I2948)= 2,"2", IF(('1 - Cover page'!$B$9-I2948)= 3,"3", IF(('1 - Cover page'!$B$9-I2948)= 4,"4", IF(('1 - Cover page'!$B$9-I2948)= 5,"5", IF(('1 - Cover page'!$B$9-I2948)= 6,"6", IF(('1 - Cover page'!$B$9-I2948)= 7,"7", IF(('1 - Cover page'!$B$9-I2948)= 8,"8", IF(('1 - Cover page'!$B$9-I2948)= 9,"9", IF(('1 - Cover page'!$B$9-I2948)= 10,"10", IF(('1 - Cover page'!$B$9-I2948)= 11,"11", IF(('1 - Cover page'!$B$9-I2948)= 12,"12", IF(('1 - Cover page'!$B$9-I2948)= 13,"13", IF(('1 - Cover page'!$B$9-I2948)= 14,"14", IF(('1 - Cover page'!$B$9-I2948)= 15,"15",  ""))))))))))))))))</f>
        <v>0</v>
      </c>
      <c r="AA2948" t="e">
        <f>VLOOKUP(E2948,'Age group'!$A$2:$B$7,2,TRUE)</f>
        <v>#N/A</v>
      </c>
    </row>
    <row r="2949" spans="1:27" ht="12.75" x14ac:dyDescent="0.2">
      <c r="A2949" s="30">
        <v>2946</v>
      </c>
      <c r="B2949" s="31"/>
      <c r="C2949" s="31"/>
      <c r="D2949" s="32"/>
      <c r="E2949" s="104"/>
      <c r="F2949" s="31"/>
      <c r="G2949" s="31"/>
      <c r="H2949" s="33"/>
      <c r="I2949" s="16"/>
      <c r="J2949" s="34"/>
      <c r="K2949" s="34"/>
      <c r="L2949" s="35"/>
      <c r="M2949" s="36"/>
      <c r="N2949" s="37"/>
      <c r="O2949" s="37"/>
      <c r="P2949" s="37"/>
      <c r="Q2949" s="38"/>
      <c r="R2949" s="38"/>
      <c r="S2949" s="37"/>
      <c r="T2949" s="39"/>
      <c r="U2949" s="39"/>
      <c r="V2949" s="40"/>
      <c r="X2949" t="str">
        <f>IF(('1 - Cover page'!$B$9-M2949)&lt;6,"&lt;=5 Days","&gt;5 Days")</f>
        <v>&lt;=5 Days</v>
      </c>
      <c r="Y2949" t="str">
        <f>IF(('1 - Cover page'!$B$9-M2949)=0,"0", IF(('1 - Cover page'!$B$9-M2949)= 1,"1", IF(('1 - Cover page'!$B$9-M2949)= 2,"2", IF(('1 - Cover page'!$B$9-M2949)= 3,"3", IF(('1 - Cover page'!$B$9-M2949)= 4,"4", IF(('1 - Cover page'!$B$9-M2949)= 5,"5", IF(('1 - Cover page'!$B$9-M2949)= 6,"6", IF(('1 - Cover page'!$B$9-M2949)= 7,"7", IF(('1 - Cover page'!$B$9-M2949)= 8,"8", IF(('1 - Cover page'!$B$9-M2949)= 9,"9", IF(('1 - Cover page'!$B$9-M2949)= 10,"10", IF(('1 - Cover page'!$B$9-M2949)= 11,"11", IF(('1 - Cover page'!$B$9-M2949)= 12,"12", IF(('1 - Cover page'!$B$9-M2949)= 13,"13", IF(('1 - Cover page'!$B$9-M2949)= 14,"14", IF(('1 - Cover page'!$B$9-M2949)= 15,"15",  ""))))))))))))))))</f>
        <v>0</v>
      </c>
      <c r="Z2949" t="str">
        <f>IF(('1 - Cover page'!$B$9-I2949)=0,"0", IF(('1 - Cover page'!$B$9-I2949)= 1,"1", IF(('1 - Cover page'!$B$9-I2949)= 2,"2", IF(('1 - Cover page'!$B$9-I2949)= 3,"3", IF(('1 - Cover page'!$B$9-I2949)= 4,"4", IF(('1 - Cover page'!$B$9-I2949)= 5,"5", IF(('1 - Cover page'!$B$9-I2949)= 6,"6", IF(('1 - Cover page'!$B$9-I2949)= 7,"7", IF(('1 - Cover page'!$B$9-I2949)= 8,"8", IF(('1 - Cover page'!$B$9-I2949)= 9,"9", IF(('1 - Cover page'!$B$9-I2949)= 10,"10", IF(('1 - Cover page'!$B$9-I2949)= 11,"11", IF(('1 - Cover page'!$B$9-I2949)= 12,"12", IF(('1 - Cover page'!$B$9-I2949)= 13,"13", IF(('1 - Cover page'!$B$9-I2949)= 14,"14", IF(('1 - Cover page'!$B$9-I2949)= 15,"15",  ""))))))))))))))))</f>
        <v>0</v>
      </c>
      <c r="AA2949" t="e">
        <f>VLOOKUP(E2949,'Age group'!$A$2:$B$7,2,TRUE)</f>
        <v>#N/A</v>
      </c>
    </row>
    <row r="2950" spans="1:27" ht="12.75" x14ac:dyDescent="0.2">
      <c r="A2950" s="30">
        <v>2947</v>
      </c>
      <c r="B2950" s="31"/>
      <c r="C2950" s="31"/>
      <c r="D2950" s="32"/>
      <c r="E2950" s="104"/>
      <c r="F2950" s="31"/>
      <c r="G2950" s="31"/>
      <c r="H2950" s="33"/>
      <c r="I2950" s="16"/>
      <c r="J2950" s="34"/>
      <c r="K2950" s="34"/>
      <c r="L2950" s="35"/>
      <c r="M2950" s="36"/>
      <c r="N2950" s="37"/>
      <c r="O2950" s="37"/>
      <c r="P2950" s="37"/>
      <c r="Q2950" s="38"/>
      <c r="R2950" s="38"/>
      <c r="S2950" s="37"/>
      <c r="T2950" s="39"/>
      <c r="U2950" s="39"/>
      <c r="V2950" s="40"/>
      <c r="X2950" t="str">
        <f>IF(('1 - Cover page'!$B$9-M2950)&lt;6,"&lt;=5 Days","&gt;5 Days")</f>
        <v>&lt;=5 Days</v>
      </c>
      <c r="Y2950" t="str">
        <f>IF(('1 - Cover page'!$B$9-M2950)=0,"0", IF(('1 - Cover page'!$B$9-M2950)= 1,"1", IF(('1 - Cover page'!$B$9-M2950)= 2,"2", IF(('1 - Cover page'!$B$9-M2950)= 3,"3", IF(('1 - Cover page'!$B$9-M2950)= 4,"4", IF(('1 - Cover page'!$B$9-M2950)= 5,"5", IF(('1 - Cover page'!$B$9-M2950)= 6,"6", IF(('1 - Cover page'!$B$9-M2950)= 7,"7", IF(('1 - Cover page'!$B$9-M2950)= 8,"8", IF(('1 - Cover page'!$B$9-M2950)= 9,"9", IF(('1 - Cover page'!$B$9-M2950)= 10,"10", IF(('1 - Cover page'!$B$9-M2950)= 11,"11", IF(('1 - Cover page'!$B$9-M2950)= 12,"12", IF(('1 - Cover page'!$B$9-M2950)= 13,"13", IF(('1 - Cover page'!$B$9-M2950)= 14,"14", IF(('1 - Cover page'!$B$9-M2950)= 15,"15",  ""))))))))))))))))</f>
        <v>0</v>
      </c>
      <c r="Z2950" t="str">
        <f>IF(('1 - Cover page'!$B$9-I2950)=0,"0", IF(('1 - Cover page'!$B$9-I2950)= 1,"1", IF(('1 - Cover page'!$B$9-I2950)= 2,"2", IF(('1 - Cover page'!$B$9-I2950)= 3,"3", IF(('1 - Cover page'!$B$9-I2950)= 4,"4", IF(('1 - Cover page'!$B$9-I2950)= 5,"5", IF(('1 - Cover page'!$B$9-I2950)= 6,"6", IF(('1 - Cover page'!$B$9-I2950)= 7,"7", IF(('1 - Cover page'!$B$9-I2950)= 8,"8", IF(('1 - Cover page'!$B$9-I2950)= 9,"9", IF(('1 - Cover page'!$B$9-I2950)= 10,"10", IF(('1 - Cover page'!$B$9-I2950)= 11,"11", IF(('1 - Cover page'!$B$9-I2950)= 12,"12", IF(('1 - Cover page'!$B$9-I2950)= 13,"13", IF(('1 - Cover page'!$B$9-I2950)= 14,"14", IF(('1 - Cover page'!$B$9-I2950)= 15,"15",  ""))))))))))))))))</f>
        <v>0</v>
      </c>
      <c r="AA2950" t="e">
        <f>VLOOKUP(E2950,'Age group'!$A$2:$B$7,2,TRUE)</f>
        <v>#N/A</v>
      </c>
    </row>
    <row r="2951" spans="1:27" ht="12.75" x14ac:dyDescent="0.2">
      <c r="A2951" s="30">
        <v>2948</v>
      </c>
      <c r="B2951" s="31"/>
      <c r="C2951" s="31"/>
      <c r="D2951" s="32"/>
      <c r="E2951" s="104"/>
      <c r="F2951" s="31"/>
      <c r="G2951" s="31"/>
      <c r="H2951" s="33"/>
      <c r="I2951" s="16"/>
      <c r="J2951" s="34"/>
      <c r="K2951" s="34"/>
      <c r="L2951" s="35"/>
      <c r="M2951" s="36"/>
      <c r="N2951" s="37"/>
      <c r="O2951" s="37"/>
      <c r="P2951" s="37"/>
      <c r="Q2951" s="38"/>
      <c r="R2951" s="38"/>
      <c r="S2951" s="37"/>
      <c r="T2951" s="39"/>
      <c r="U2951" s="39"/>
      <c r="V2951" s="40"/>
      <c r="X2951" t="str">
        <f>IF(('1 - Cover page'!$B$9-M2951)&lt;6,"&lt;=5 Days","&gt;5 Days")</f>
        <v>&lt;=5 Days</v>
      </c>
      <c r="Y2951" t="str">
        <f>IF(('1 - Cover page'!$B$9-M2951)=0,"0", IF(('1 - Cover page'!$B$9-M2951)= 1,"1", IF(('1 - Cover page'!$B$9-M2951)= 2,"2", IF(('1 - Cover page'!$B$9-M2951)= 3,"3", IF(('1 - Cover page'!$B$9-M2951)= 4,"4", IF(('1 - Cover page'!$B$9-M2951)= 5,"5", IF(('1 - Cover page'!$B$9-M2951)= 6,"6", IF(('1 - Cover page'!$B$9-M2951)= 7,"7", IF(('1 - Cover page'!$B$9-M2951)= 8,"8", IF(('1 - Cover page'!$B$9-M2951)= 9,"9", IF(('1 - Cover page'!$B$9-M2951)= 10,"10", IF(('1 - Cover page'!$B$9-M2951)= 11,"11", IF(('1 - Cover page'!$B$9-M2951)= 12,"12", IF(('1 - Cover page'!$B$9-M2951)= 13,"13", IF(('1 - Cover page'!$B$9-M2951)= 14,"14", IF(('1 - Cover page'!$B$9-M2951)= 15,"15",  ""))))))))))))))))</f>
        <v>0</v>
      </c>
      <c r="Z2951" t="str">
        <f>IF(('1 - Cover page'!$B$9-I2951)=0,"0", IF(('1 - Cover page'!$B$9-I2951)= 1,"1", IF(('1 - Cover page'!$B$9-I2951)= 2,"2", IF(('1 - Cover page'!$B$9-I2951)= 3,"3", IF(('1 - Cover page'!$B$9-I2951)= 4,"4", IF(('1 - Cover page'!$B$9-I2951)= 5,"5", IF(('1 - Cover page'!$B$9-I2951)= 6,"6", IF(('1 - Cover page'!$B$9-I2951)= 7,"7", IF(('1 - Cover page'!$B$9-I2951)= 8,"8", IF(('1 - Cover page'!$B$9-I2951)= 9,"9", IF(('1 - Cover page'!$B$9-I2951)= 10,"10", IF(('1 - Cover page'!$B$9-I2951)= 11,"11", IF(('1 - Cover page'!$B$9-I2951)= 12,"12", IF(('1 - Cover page'!$B$9-I2951)= 13,"13", IF(('1 - Cover page'!$B$9-I2951)= 14,"14", IF(('1 - Cover page'!$B$9-I2951)= 15,"15",  ""))))))))))))))))</f>
        <v>0</v>
      </c>
      <c r="AA2951" t="e">
        <f>VLOOKUP(E2951,'Age group'!$A$2:$B$7,2,TRUE)</f>
        <v>#N/A</v>
      </c>
    </row>
    <row r="2952" spans="1:27" ht="12.75" x14ac:dyDescent="0.2">
      <c r="A2952" s="30">
        <v>2949</v>
      </c>
      <c r="B2952" s="31"/>
      <c r="C2952" s="31"/>
      <c r="D2952" s="32"/>
      <c r="E2952" s="104"/>
      <c r="F2952" s="31"/>
      <c r="G2952" s="31"/>
      <c r="H2952" s="33"/>
      <c r="I2952" s="16"/>
      <c r="J2952" s="34"/>
      <c r="K2952" s="34"/>
      <c r="L2952" s="35"/>
      <c r="M2952" s="36"/>
      <c r="N2952" s="37"/>
      <c r="O2952" s="37"/>
      <c r="P2952" s="37"/>
      <c r="Q2952" s="38"/>
      <c r="R2952" s="38"/>
      <c r="S2952" s="37"/>
      <c r="T2952" s="39"/>
      <c r="U2952" s="39"/>
      <c r="V2952" s="40"/>
      <c r="X2952" t="str">
        <f>IF(('1 - Cover page'!$B$9-M2952)&lt;6,"&lt;=5 Days","&gt;5 Days")</f>
        <v>&lt;=5 Days</v>
      </c>
      <c r="Y2952" t="str">
        <f>IF(('1 - Cover page'!$B$9-M2952)=0,"0", IF(('1 - Cover page'!$B$9-M2952)= 1,"1", IF(('1 - Cover page'!$B$9-M2952)= 2,"2", IF(('1 - Cover page'!$B$9-M2952)= 3,"3", IF(('1 - Cover page'!$B$9-M2952)= 4,"4", IF(('1 - Cover page'!$B$9-M2952)= 5,"5", IF(('1 - Cover page'!$B$9-M2952)= 6,"6", IF(('1 - Cover page'!$B$9-M2952)= 7,"7", IF(('1 - Cover page'!$B$9-M2952)= 8,"8", IF(('1 - Cover page'!$B$9-M2952)= 9,"9", IF(('1 - Cover page'!$B$9-M2952)= 10,"10", IF(('1 - Cover page'!$B$9-M2952)= 11,"11", IF(('1 - Cover page'!$B$9-M2952)= 12,"12", IF(('1 - Cover page'!$B$9-M2952)= 13,"13", IF(('1 - Cover page'!$B$9-M2952)= 14,"14", IF(('1 - Cover page'!$B$9-M2952)= 15,"15",  ""))))))))))))))))</f>
        <v>0</v>
      </c>
      <c r="Z2952" t="str">
        <f>IF(('1 - Cover page'!$B$9-I2952)=0,"0", IF(('1 - Cover page'!$B$9-I2952)= 1,"1", IF(('1 - Cover page'!$B$9-I2952)= 2,"2", IF(('1 - Cover page'!$B$9-I2952)= 3,"3", IF(('1 - Cover page'!$B$9-I2952)= 4,"4", IF(('1 - Cover page'!$B$9-I2952)= 5,"5", IF(('1 - Cover page'!$B$9-I2952)= 6,"6", IF(('1 - Cover page'!$B$9-I2952)= 7,"7", IF(('1 - Cover page'!$B$9-I2952)= 8,"8", IF(('1 - Cover page'!$B$9-I2952)= 9,"9", IF(('1 - Cover page'!$B$9-I2952)= 10,"10", IF(('1 - Cover page'!$B$9-I2952)= 11,"11", IF(('1 - Cover page'!$B$9-I2952)= 12,"12", IF(('1 - Cover page'!$B$9-I2952)= 13,"13", IF(('1 - Cover page'!$B$9-I2952)= 14,"14", IF(('1 - Cover page'!$B$9-I2952)= 15,"15",  ""))))))))))))))))</f>
        <v>0</v>
      </c>
      <c r="AA2952" t="e">
        <f>VLOOKUP(E2952,'Age group'!$A$2:$B$7,2,TRUE)</f>
        <v>#N/A</v>
      </c>
    </row>
    <row r="2953" spans="1:27" ht="12.75" x14ac:dyDescent="0.2">
      <c r="A2953" s="30">
        <v>2950</v>
      </c>
      <c r="B2953" s="31"/>
      <c r="C2953" s="31"/>
      <c r="D2953" s="32"/>
      <c r="E2953" s="104"/>
      <c r="F2953" s="31"/>
      <c r="G2953" s="31"/>
      <c r="H2953" s="33"/>
      <c r="I2953" s="16"/>
      <c r="J2953" s="34"/>
      <c r="K2953" s="34"/>
      <c r="L2953" s="35"/>
      <c r="M2953" s="36"/>
      <c r="N2953" s="37"/>
      <c r="O2953" s="37"/>
      <c r="P2953" s="37"/>
      <c r="Q2953" s="38"/>
      <c r="R2953" s="38"/>
      <c r="S2953" s="37"/>
      <c r="T2953" s="39"/>
      <c r="U2953" s="39"/>
      <c r="V2953" s="40"/>
      <c r="X2953" t="str">
        <f>IF(('1 - Cover page'!$B$9-M2953)&lt;6,"&lt;=5 Days","&gt;5 Days")</f>
        <v>&lt;=5 Days</v>
      </c>
      <c r="Y2953" t="str">
        <f>IF(('1 - Cover page'!$B$9-M2953)=0,"0", IF(('1 - Cover page'!$B$9-M2953)= 1,"1", IF(('1 - Cover page'!$B$9-M2953)= 2,"2", IF(('1 - Cover page'!$B$9-M2953)= 3,"3", IF(('1 - Cover page'!$B$9-M2953)= 4,"4", IF(('1 - Cover page'!$B$9-M2953)= 5,"5", IF(('1 - Cover page'!$B$9-M2953)= 6,"6", IF(('1 - Cover page'!$B$9-M2953)= 7,"7", IF(('1 - Cover page'!$B$9-M2953)= 8,"8", IF(('1 - Cover page'!$B$9-M2953)= 9,"9", IF(('1 - Cover page'!$B$9-M2953)= 10,"10", IF(('1 - Cover page'!$B$9-M2953)= 11,"11", IF(('1 - Cover page'!$B$9-M2953)= 12,"12", IF(('1 - Cover page'!$B$9-M2953)= 13,"13", IF(('1 - Cover page'!$B$9-M2953)= 14,"14", IF(('1 - Cover page'!$B$9-M2953)= 15,"15",  ""))))))))))))))))</f>
        <v>0</v>
      </c>
      <c r="Z2953" t="str">
        <f>IF(('1 - Cover page'!$B$9-I2953)=0,"0", IF(('1 - Cover page'!$B$9-I2953)= 1,"1", IF(('1 - Cover page'!$B$9-I2953)= 2,"2", IF(('1 - Cover page'!$B$9-I2953)= 3,"3", IF(('1 - Cover page'!$B$9-I2953)= 4,"4", IF(('1 - Cover page'!$B$9-I2953)= 5,"5", IF(('1 - Cover page'!$B$9-I2953)= 6,"6", IF(('1 - Cover page'!$B$9-I2953)= 7,"7", IF(('1 - Cover page'!$B$9-I2953)= 8,"8", IF(('1 - Cover page'!$B$9-I2953)= 9,"9", IF(('1 - Cover page'!$B$9-I2953)= 10,"10", IF(('1 - Cover page'!$B$9-I2953)= 11,"11", IF(('1 - Cover page'!$B$9-I2953)= 12,"12", IF(('1 - Cover page'!$B$9-I2953)= 13,"13", IF(('1 - Cover page'!$B$9-I2953)= 14,"14", IF(('1 - Cover page'!$B$9-I2953)= 15,"15",  ""))))))))))))))))</f>
        <v>0</v>
      </c>
      <c r="AA2953" t="e">
        <f>VLOOKUP(E2953,'Age group'!$A$2:$B$7,2,TRUE)</f>
        <v>#N/A</v>
      </c>
    </row>
    <row r="2954" spans="1:27" ht="12.75" x14ac:dyDescent="0.2">
      <c r="A2954" s="30">
        <v>2951</v>
      </c>
      <c r="B2954" s="31"/>
      <c r="C2954" s="31"/>
      <c r="D2954" s="32"/>
      <c r="E2954" s="104"/>
      <c r="F2954" s="31"/>
      <c r="G2954" s="31"/>
      <c r="H2954" s="33"/>
      <c r="I2954" s="16"/>
      <c r="J2954" s="34"/>
      <c r="K2954" s="34"/>
      <c r="L2954" s="35"/>
      <c r="M2954" s="36"/>
      <c r="N2954" s="37"/>
      <c r="O2954" s="37"/>
      <c r="P2954" s="37"/>
      <c r="Q2954" s="38"/>
      <c r="R2954" s="38"/>
      <c r="S2954" s="37"/>
      <c r="T2954" s="39"/>
      <c r="U2954" s="39"/>
      <c r="V2954" s="40"/>
      <c r="X2954" t="str">
        <f>IF(('1 - Cover page'!$B$9-M2954)&lt;6,"&lt;=5 Days","&gt;5 Days")</f>
        <v>&lt;=5 Days</v>
      </c>
      <c r="Y2954" t="str">
        <f>IF(('1 - Cover page'!$B$9-M2954)=0,"0", IF(('1 - Cover page'!$B$9-M2954)= 1,"1", IF(('1 - Cover page'!$B$9-M2954)= 2,"2", IF(('1 - Cover page'!$B$9-M2954)= 3,"3", IF(('1 - Cover page'!$B$9-M2954)= 4,"4", IF(('1 - Cover page'!$B$9-M2954)= 5,"5", IF(('1 - Cover page'!$B$9-M2954)= 6,"6", IF(('1 - Cover page'!$B$9-M2954)= 7,"7", IF(('1 - Cover page'!$B$9-M2954)= 8,"8", IF(('1 - Cover page'!$B$9-M2954)= 9,"9", IF(('1 - Cover page'!$B$9-M2954)= 10,"10", IF(('1 - Cover page'!$B$9-M2954)= 11,"11", IF(('1 - Cover page'!$B$9-M2954)= 12,"12", IF(('1 - Cover page'!$B$9-M2954)= 13,"13", IF(('1 - Cover page'!$B$9-M2954)= 14,"14", IF(('1 - Cover page'!$B$9-M2954)= 15,"15",  ""))))))))))))))))</f>
        <v>0</v>
      </c>
      <c r="Z2954" t="str">
        <f>IF(('1 - Cover page'!$B$9-I2954)=0,"0", IF(('1 - Cover page'!$B$9-I2954)= 1,"1", IF(('1 - Cover page'!$B$9-I2954)= 2,"2", IF(('1 - Cover page'!$B$9-I2954)= 3,"3", IF(('1 - Cover page'!$B$9-I2954)= 4,"4", IF(('1 - Cover page'!$B$9-I2954)= 5,"5", IF(('1 - Cover page'!$B$9-I2954)= 6,"6", IF(('1 - Cover page'!$B$9-I2954)= 7,"7", IF(('1 - Cover page'!$B$9-I2954)= 8,"8", IF(('1 - Cover page'!$B$9-I2954)= 9,"9", IF(('1 - Cover page'!$B$9-I2954)= 10,"10", IF(('1 - Cover page'!$B$9-I2954)= 11,"11", IF(('1 - Cover page'!$B$9-I2954)= 12,"12", IF(('1 - Cover page'!$B$9-I2954)= 13,"13", IF(('1 - Cover page'!$B$9-I2954)= 14,"14", IF(('1 - Cover page'!$B$9-I2954)= 15,"15",  ""))))))))))))))))</f>
        <v>0</v>
      </c>
      <c r="AA2954" t="e">
        <f>VLOOKUP(E2954,'Age group'!$A$2:$B$7,2,TRUE)</f>
        <v>#N/A</v>
      </c>
    </row>
    <row r="2955" spans="1:27" ht="12.75" x14ac:dyDescent="0.2">
      <c r="A2955" s="30">
        <v>2952</v>
      </c>
      <c r="B2955" s="31"/>
      <c r="C2955" s="31"/>
      <c r="D2955" s="32"/>
      <c r="E2955" s="104"/>
      <c r="F2955" s="31"/>
      <c r="G2955" s="31"/>
      <c r="H2955" s="33"/>
      <c r="I2955" s="16"/>
      <c r="J2955" s="34"/>
      <c r="K2955" s="34"/>
      <c r="L2955" s="35"/>
      <c r="M2955" s="36"/>
      <c r="N2955" s="37"/>
      <c r="O2955" s="37"/>
      <c r="P2955" s="37"/>
      <c r="Q2955" s="38"/>
      <c r="R2955" s="38"/>
      <c r="S2955" s="37"/>
      <c r="T2955" s="39"/>
      <c r="U2955" s="39"/>
      <c r="V2955" s="40"/>
      <c r="X2955" t="str">
        <f>IF(('1 - Cover page'!$B$9-M2955)&lt;6,"&lt;=5 Days","&gt;5 Days")</f>
        <v>&lt;=5 Days</v>
      </c>
      <c r="Y2955" t="str">
        <f>IF(('1 - Cover page'!$B$9-M2955)=0,"0", IF(('1 - Cover page'!$B$9-M2955)= 1,"1", IF(('1 - Cover page'!$B$9-M2955)= 2,"2", IF(('1 - Cover page'!$B$9-M2955)= 3,"3", IF(('1 - Cover page'!$B$9-M2955)= 4,"4", IF(('1 - Cover page'!$B$9-M2955)= 5,"5", IF(('1 - Cover page'!$B$9-M2955)= 6,"6", IF(('1 - Cover page'!$B$9-M2955)= 7,"7", IF(('1 - Cover page'!$B$9-M2955)= 8,"8", IF(('1 - Cover page'!$B$9-M2955)= 9,"9", IF(('1 - Cover page'!$B$9-M2955)= 10,"10", IF(('1 - Cover page'!$B$9-M2955)= 11,"11", IF(('1 - Cover page'!$B$9-M2955)= 12,"12", IF(('1 - Cover page'!$B$9-M2955)= 13,"13", IF(('1 - Cover page'!$B$9-M2955)= 14,"14", IF(('1 - Cover page'!$B$9-M2955)= 15,"15",  ""))))))))))))))))</f>
        <v>0</v>
      </c>
      <c r="Z2955" t="str">
        <f>IF(('1 - Cover page'!$B$9-I2955)=0,"0", IF(('1 - Cover page'!$B$9-I2955)= 1,"1", IF(('1 - Cover page'!$B$9-I2955)= 2,"2", IF(('1 - Cover page'!$B$9-I2955)= 3,"3", IF(('1 - Cover page'!$B$9-I2955)= 4,"4", IF(('1 - Cover page'!$B$9-I2955)= 5,"5", IF(('1 - Cover page'!$B$9-I2955)= 6,"6", IF(('1 - Cover page'!$B$9-I2955)= 7,"7", IF(('1 - Cover page'!$B$9-I2955)= 8,"8", IF(('1 - Cover page'!$B$9-I2955)= 9,"9", IF(('1 - Cover page'!$B$9-I2955)= 10,"10", IF(('1 - Cover page'!$B$9-I2955)= 11,"11", IF(('1 - Cover page'!$B$9-I2955)= 12,"12", IF(('1 - Cover page'!$B$9-I2955)= 13,"13", IF(('1 - Cover page'!$B$9-I2955)= 14,"14", IF(('1 - Cover page'!$B$9-I2955)= 15,"15",  ""))))))))))))))))</f>
        <v>0</v>
      </c>
      <c r="AA2955" t="e">
        <f>VLOOKUP(E2955,'Age group'!$A$2:$B$7,2,TRUE)</f>
        <v>#N/A</v>
      </c>
    </row>
    <row r="2956" spans="1:27" ht="12.75" x14ac:dyDescent="0.2">
      <c r="A2956" s="30">
        <v>2953</v>
      </c>
      <c r="B2956" s="31"/>
      <c r="C2956" s="31"/>
      <c r="D2956" s="32"/>
      <c r="E2956" s="104"/>
      <c r="F2956" s="31"/>
      <c r="G2956" s="31"/>
      <c r="H2956" s="33"/>
      <c r="I2956" s="16"/>
      <c r="J2956" s="34"/>
      <c r="K2956" s="34"/>
      <c r="L2956" s="35"/>
      <c r="M2956" s="36"/>
      <c r="N2956" s="37"/>
      <c r="O2956" s="37"/>
      <c r="P2956" s="37"/>
      <c r="Q2956" s="38"/>
      <c r="R2956" s="38"/>
      <c r="S2956" s="37"/>
      <c r="T2956" s="39"/>
      <c r="U2956" s="39"/>
      <c r="V2956" s="40"/>
      <c r="X2956" t="str">
        <f>IF(('1 - Cover page'!$B$9-M2956)&lt;6,"&lt;=5 Days","&gt;5 Days")</f>
        <v>&lt;=5 Days</v>
      </c>
      <c r="Y2956" t="str">
        <f>IF(('1 - Cover page'!$B$9-M2956)=0,"0", IF(('1 - Cover page'!$B$9-M2956)= 1,"1", IF(('1 - Cover page'!$B$9-M2956)= 2,"2", IF(('1 - Cover page'!$B$9-M2956)= 3,"3", IF(('1 - Cover page'!$B$9-M2956)= 4,"4", IF(('1 - Cover page'!$B$9-M2956)= 5,"5", IF(('1 - Cover page'!$B$9-M2956)= 6,"6", IF(('1 - Cover page'!$B$9-M2956)= 7,"7", IF(('1 - Cover page'!$B$9-M2956)= 8,"8", IF(('1 - Cover page'!$B$9-M2956)= 9,"9", IF(('1 - Cover page'!$B$9-M2956)= 10,"10", IF(('1 - Cover page'!$B$9-M2956)= 11,"11", IF(('1 - Cover page'!$B$9-M2956)= 12,"12", IF(('1 - Cover page'!$B$9-M2956)= 13,"13", IF(('1 - Cover page'!$B$9-M2956)= 14,"14", IF(('1 - Cover page'!$B$9-M2956)= 15,"15",  ""))))))))))))))))</f>
        <v>0</v>
      </c>
      <c r="Z2956" t="str">
        <f>IF(('1 - Cover page'!$B$9-I2956)=0,"0", IF(('1 - Cover page'!$B$9-I2956)= 1,"1", IF(('1 - Cover page'!$B$9-I2956)= 2,"2", IF(('1 - Cover page'!$B$9-I2956)= 3,"3", IF(('1 - Cover page'!$B$9-I2956)= 4,"4", IF(('1 - Cover page'!$B$9-I2956)= 5,"5", IF(('1 - Cover page'!$B$9-I2956)= 6,"6", IF(('1 - Cover page'!$B$9-I2956)= 7,"7", IF(('1 - Cover page'!$B$9-I2956)= 8,"8", IF(('1 - Cover page'!$B$9-I2956)= 9,"9", IF(('1 - Cover page'!$B$9-I2956)= 10,"10", IF(('1 - Cover page'!$B$9-I2956)= 11,"11", IF(('1 - Cover page'!$B$9-I2956)= 12,"12", IF(('1 - Cover page'!$B$9-I2956)= 13,"13", IF(('1 - Cover page'!$B$9-I2956)= 14,"14", IF(('1 - Cover page'!$B$9-I2956)= 15,"15",  ""))))))))))))))))</f>
        <v>0</v>
      </c>
      <c r="AA2956" t="e">
        <f>VLOOKUP(E2956,'Age group'!$A$2:$B$7,2,TRUE)</f>
        <v>#N/A</v>
      </c>
    </row>
    <row r="2957" spans="1:27" ht="12.75" x14ac:dyDescent="0.2">
      <c r="A2957" s="30">
        <v>2954</v>
      </c>
      <c r="B2957" s="31"/>
      <c r="C2957" s="31"/>
      <c r="D2957" s="32"/>
      <c r="E2957" s="104"/>
      <c r="F2957" s="31"/>
      <c r="G2957" s="31"/>
      <c r="H2957" s="33"/>
      <c r="I2957" s="16"/>
      <c r="J2957" s="34"/>
      <c r="K2957" s="34"/>
      <c r="L2957" s="35"/>
      <c r="M2957" s="36"/>
      <c r="N2957" s="37"/>
      <c r="O2957" s="37"/>
      <c r="P2957" s="37"/>
      <c r="Q2957" s="38"/>
      <c r="R2957" s="38"/>
      <c r="S2957" s="37"/>
      <c r="T2957" s="39"/>
      <c r="U2957" s="39"/>
      <c r="V2957" s="40"/>
      <c r="X2957" t="str">
        <f>IF(('1 - Cover page'!$B$9-M2957)&lt;6,"&lt;=5 Days","&gt;5 Days")</f>
        <v>&lt;=5 Days</v>
      </c>
      <c r="Y2957" t="str">
        <f>IF(('1 - Cover page'!$B$9-M2957)=0,"0", IF(('1 - Cover page'!$B$9-M2957)= 1,"1", IF(('1 - Cover page'!$B$9-M2957)= 2,"2", IF(('1 - Cover page'!$B$9-M2957)= 3,"3", IF(('1 - Cover page'!$B$9-M2957)= 4,"4", IF(('1 - Cover page'!$B$9-M2957)= 5,"5", IF(('1 - Cover page'!$B$9-M2957)= 6,"6", IF(('1 - Cover page'!$B$9-M2957)= 7,"7", IF(('1 - Cover page'!$B$9-M2957)= 8,"8", IF(('1 - Cover page'!$B$9-M2957)= 9,"9", IF(('1 - Cover page'!$B$9-M2957)= 10,"10", IF(('1 - Cover page'!$B$9-M2957)= 11,"11", IF(('1 - Cover page'!$B$9-M2957)= 12,"12", IF(('1 - Cover page'!$B$9-M2957)= 13,"13", IF(('1 - Cover page'!$B$9-M2957)= 14,"14", IF(('1 - Cover page'!$B$9-M2957)= 15,"15",  ""))))))))))))))))</f>
        <v>0</v>
      </c>
      <c r="Z2957" t="str">
        <f>IF(('1 - Cover page'!$B$9-I2957)=0,"0", IF(('1 - Cover page'!$B$9-I2957)= 1,"1", IF(('1 - Cover page'!$B$9-I2957)= 2,"2", IF(('1 - Cover page'!$B$9-I2957)= 3,"3", IF(('1 - Cover page'!$B$9-I2957)= 4,"4", IF(('1 - Cover page'!$B$9-I2957)= 5,"5", IF(('1 - Cover page'!$B$9-I2957)= 6,"6", IF(('1 - Cover page'!$B$9-I2957)= 7,"7", IF(('1 - Cover page'!$B$9-I2957)= 8,"8", IF(('1 - Cover page'!$B$9-I2957)= 9,"9", IF(('1 - Cover page'!$B$9-I2957)= 10,"10", IF(('1 - Cover page'!$B$9-I2957)= 11,"11", IF(('1 - Cover page'!$B$9-I2957)= 12,"12", IF(('1 - Cover page'!$B$9-I2957)= 13,"13", IF(('1 - Cover page'!$B$9-I2957)= 14,"14", IF(('1 - Cover page'!$B$9-I2957)= 15,"15",  ""))))))))))))))))</f>
        <v>0</v>
      </c>
      <c r="AA2957" t="e">
        <f>VLOOKUP(E2957,'Age group'!$A$2:$B$7,2,TRUE)</f>
        <v>#N/A</v>
      </c>
    </row>
    <row r="2958" spans="1:27" ht="12.75" x14ac:dyDescent="0.2">
      <c r="A2958" s="30">
        <v>2955</v>
      </c>
      <c r="B2958" s="31"/>
      <c r="C2958" s="31"/>
      <c r="D2958" s="32"/>
      <c r="E2958" s="104"/>
      <c r="F2958" s="31"/>
      <c r="G2958" s="31"/>
      <c r="H2958" s="33"/>
      <c r="I2958" s="16"/>
      <c r="J2958" s="34"/>
      <c r="K2958" s="34"/>
      <c r="L2958" s="35"/>
      <c r="M2958" s="36"/>
      <c r="N2958" s="37"/>
      <c r="O2958" s="37"/>
      <c r="P2958" s="37"/>
      <c r="Q2958" s="38"/>
      <c r="R2958" s="38"/>
      <c r="S2958" s="37"/>
      <c r="T2958" s="39"/>
      <c r="U2958" s="39"/>
      <c r="V2958" s="40"/>
      <c r="X2958" t="str">
        <f>IF(('1 - Cover page'!$B$9-M2958)&lt;6,"&lt;=5 Days","&gt;5 Days")</f>
        <v>&lt;=5 Days</v>
      </c>
      <c r="Y2958" t="str">
        <f>IF(('1 - Cover page'!$B$9-M2958)=0,"0", IF(('1 - Cover page'!$B$9-M2958)= 1,"1", IF(('1 - Cover page'!$B$9-M2958)= 2,"2", IF(('1 - Cover page'!$B$9-M2958)= 3,"3", IF(('1 - Cover page'!$B$9-M2958)= 4,"4", IF(('1 - Cover page'!$B$9-M2958)= 5,"5", IF(('1 - Cover page'!$B$9-M2958)= 6,"6", IF(('1 - Cover page'!$B$9-M2958)= 7,"7", IF(('1 - Cover page'!$B$9-M2958)= 8,"8", IF(('1 - Cover page'!$B$9-M2958)= 9,"9", IF(('1 - Cover page'!$B$9-M2958)= 10,"10", IF(('1 - Cover page'!$B$9-M2958)= 11,"11", IF(('1 - Cover page'!$B$9-M2958)= 12,"12", IF(('1 - Cover page'!$B$9-M2958)= 13,"13", IF(('1 - Cover page'!$B$9-M2958)= 14,"14", IF(('1 - Cover page'!$B$9-M2958)= 15,"15",  ""))))))))))))))))</f>
        <v>0</v>
      </c>
      <c r="Z2958" t="str">
        <f>IF(('1 - Cover page'!$B$9-I2958)=0,"0", IF(('1 - Cover page'!$B$9-I2958)= 1,"1", IF(('1 - Cover page'!$B$9-I2958)= 2,"2", IF(('1 - Cover page'!$B$9-I2958)= 3,"3", IF(('1 - Cover page'!$B$9-I2958)= 4,"4", IF(('1 - Cover page'!$B$9-I2958)= 5,"5", IF(('1 - Cover page'!$B$9-I2958)= 6,"6", IF(('1 - Cover page'!$B$9-I2958)= 7,"7", IF(('1 - Cover page'!$B$9-I2958)= 8,"8", IF(('1 - Cover page'!$B$9-I2958)= 9,"9", IF(('1 - Cover page'!$B$9-I2958)= 10,"10", IF(('1 - Cover page'!$B$9-I2958)= 11,"11", IF(('1 - Cover page'!$B$9-I2958)= 12,"12", IF(('1 - Cover page'!$B$9-I2958)= 13,"13", IF(('1 - Cover page'!$B$9-I2958)= 14,"14", IF(('1 - Cover page'!$B$9-I2958)= 15,"15",  ""))))))))))))))))</f>
        <v>0</v>
      </c>
      <c r="AA2958" t="e">
        <f>VLOOKUP(E2958,'Age group'!$A$2:$B$7,2,TRUE)</f>
        <v>#N/A</v>
      </c>
    </row>
    <row r="2959" spans="1:27" ht="12.75" x14ac:dyDescent="0.2">
      <c r="A2959" s="30">
        <v>2956</v>
      </c>
      <c r="B2959" s="31"/>
      <c r="C2959" s="31"/>
      <c r="D2959" s="32"/>
      <c r="E2959" s="104"/>
      <c r="F2959" s="31"/>
      <c r="G2959" s="31"/>
      <c r="H2959" s="33"/>
      <c r="I2959" s="16"/>
      <c r="J2959" s="34"/>
      <c r="K2959" s="34"/>
      <c r="L2959" s="35"/>
      <c r="M2959" s="36"/>
      <c r="N2959" s="37"/>
      <c r="O2959" s="37"/>
      <c r="P2959" s="37"/>
      <c r="Q2959" s="38"/>
      <c r="R2959" s="38"/>
      <c r="S2959" s="37"/>
      <c r="T2959" s="39"/>
      <c r="U2959" s="39"/>
      <c r="V2959" s="40"/>
      <c r="X2959" t="str">
        <f>IF(('1 - Cover page'!$B$9-M2959)&lt;6,"&lt;=5 Days","&gt;5 Days")</f>
        <v>&lt;=5 Days</v>
      </c>
      <c r="Y2959" t="str">
        <f>IF(('1 - Cover page'!$B$9-M2959)=0,"0", IF(('1 - Cover page'!$B$9-M2959)= 1,"1", IF(('1 - Cover page'!$B$9-M2959)= 2,"2", IF(('1 - Cover page'!$B$9-M2959)= 3,"3", IF(('1 - Cover page'!$B$9-M2959)= 4,"4", IF(('1 - Cover page'!$B$9-M2959)= 5,"5", IF(('1 - Cover page'!$B$9-M2959)= 6,"6", IF(('1 - Cover page'!$B$9-M2959)= 7,"7", IF(('1 - Cover page'!$B$9-M2959)= 8,"8", IF(('1 - Cover page'!$B$9-M2959)= 9,"9", IF(('1 - Cover page'!$B$9-M2959)= 10,"10", IF(('1 - Cover page'!$B$9-M2959)= 11,"11", IF(('1 - Cover page'!$B$9-M2959)= 12,"12", IF(('1 - Cover page'!$B$9-M2959)= 13,"13", IF(('1 - Cover page'!$B$9-M2959)= 14,"14", IF(('1 - Cover page'!$B$9-M2959)= 15,"15",  ""))))))))))))))))</f>
        <v>0</v>
      </c>
      <c r="Z2959" t="str">
        <f>IF(('1 - Cover page'!$B$9-I2959)=0,"0", IF(('1 - Cover page'!$B$9-I2959)= 1,"1", IF(('1 - Cover page'!$B$9-I2959)= 2,"2", IF(('1 - Cover page'!$B$9-I2959)= 3,"3", IF(('1 - Cover page'!$B$9-I2959)= 4,"4", IF(('1 - Cover page'!$B$9-I2959)= 5,"5", IF(('1 - Cover page'!$B$9-I2959)= 6,"6", IF(('1 - Cover page'!$B$9-I2959)= 7,"7", IF(('1 - Cover page'!$B$9-I2959)= 8,"8", IF(('1 - Cover page'!$B$9-I2959)= 9,"9", IF(('1 - Cover page'!$B$9-I2959)= 10,"10", IF(('1 - Cover page'!$B$9-I2959)= 11,"11", IF(('1 - Cover page'!$B$9-I2959)= 12,"12", IF(('1 - Cover page'!$B$9-I2959)= 13,"13", IF(('1 - Cover page'!$B$9-I2959)= 14,"14", IF(('1 - Cover page'!$B$9-I2959)= 15,"15",  ""))))))))))))))))</f>
        <v>0</v>
      </c>
      <c r="AA2959" t="e">
        <f>VLOOKUP(E2959,'Age group'!$A$2:$B$7,2,TRUE)</f>
        <v>#N/A</v>
      </c>
    </row>
    <row r="2960" spans="1:27" ht="12.75" x14ac:dyDescent="0.2">
      <c r="A2960" s="30">
        <v>2957</v>
      </c>
      <c r="B2960" s="31"/>
      <c r="C2960" s="31"/>
      <c r="D2960" s="32"/>
      <c r="E2960" s="104"/>
      <c r="F2960" s="31"/>
      <c r="G2960" s="31"/>
      <c r="H2960" s="33"/>
      <c r="I2960" s="16"/>
      <c r="J2960" s="34"/>
      <c r="K2960" s="34"/>
      <c r="L2960" s="35"/>
      <c r="M2960" s="36"/>
      <c r="N2960" s="37"/>
      <c r="O2960" s="37"/>
      <c r="P2960" s="37"/>
      <c r="Q2960" s="38"/>
      <c r="R2960" s="38"/>
      <c r="S2960" s="37"/>
      <c r="T2960" s="39"/>
      <c r="U2960" s="39"/>
      <c r="V2960" s="40"/>
      <c r="X2960" t="str">
        <f>IF(('1 - Cover page'!$B$9-M2960)&lt;6,"&lt;=5 Days","&gt;5 Days")</f>
        <v>&lt;=5 Days</v>
      </c>
      <c r="Y2960" t="str">
        <f>IF(('1 - Cover page'!$B$9-M2960)=0,"0", IF(('1 - Cover page'!$B$9-M2960)= 1,"1", IF(('1 - Cover page'!$B$9-M2960)= 2,"2", IF(('1 - Cover page'!$B$9-M2960)= 3,"3", IF(('1 - Cover page'!$B$9-M2960)= 4,"4", IF(('1 - Cover page'!$B$9-M2960)= 5,"5", IF(('1 - Cover page'!$B$9-M2960)= 6,"6", IF(('1 - Cover page'!$B$9-M2960)= 7,"7", IF(('1 - Cover page'!$B$9-M2960)= 8,"8", IF(('1 - Cover page'!$B$9-M2960)= 9,"9", IF(('1 - Cover page'!$B$9-M2960)= 10,"10", IF(('1 - Cover page'!$B$9-M2960)= 11,"11", IF(('1 - Cover page'!$B$9-M2960)= 12,"12", IF(('1 - Cover page'!$B$9-M2960)= 13,"13", IF(('1 - Cover page'!$B$9-M2960)= 14,"14", IF(('1 - Cover page'!$B$9-M2960)= 15,"15",  ""))))))))))))))))</f>
        <v>0</v>
      </c>
      <c r="Z2960" t="str">
        <f>IF(('1 - Cover page'!$B$9-I2960)=0,"0", IF(('1 - Cover page'!$B$9-I2960)= 1,"1", IF(('1 - Cover page'!$B$9-I2960)= 2,"2", IF(('1 - Cover page'!$B$9-I2960)= 3,"3", IF(('1 - Cover page'!$B$9-I2960)= 4,"4", IF(('1 - Cover page'!$B$9-I2960)= 5,"5", IF(('1 - Cover page'!$B$9-I2960)= 6,"6", IF(('1 - Cover page'!$B$9-I2960)= 7,"7", IF(('1 - Cover page'!$B$9-I2960)= 8,"8", IF(('1 - Cover page'!$B$9-I2960)= 9,"9", IF(('1 - Cover page'!$B$9-I2960)= 10,"10", IF(('1 - Cover page'!$B$9-I2960)= 11,"11", IF(('1 - Cover page'!$B$9-I2960)= 12,"12", IF(('1 - Cover page'!$B$9-I2960)= 13,"13", IF(('1 - Cover page'!$B$9-I2960)= 14,"14", IF(('1 - Cover page'!$B$9-I2960)= 15,"15",  ""))))))))))))))))</f>
        <v>0</v>
      </c>
      <c r="AA2960" t="e">
        <f>VLOOKUP(E2960,'Age group'!$A$2:$B$7,2,TRUE)</f>
        <v>#N/A</v>
      </c>
    </row>
    <row r="2961" spans="1:27" ht="12.75" x14ac:dyDescent="0.2">
      <c r="A2961" s="30">
        <v>2958</v>
      </c>
      <c r="B2961" s="31"/>
      <c r="C2961" s="31"/>
      <c r="D2961" s="32"/>
      <c r="E2961" s="104"/>
      <c r="F2961" s="31"/>
      <c r="G2961" s="31"/>
      <c r="H2961" s="33"/>
      <c r="I2961" s="16"/>
      <c r="J2961" s="34"/>
      <c r="K2961" s="34"/>
      <c r="L2961" s="35"/>
      <c r="M2961" s="36"/>
      <c r="N2961" s="37"/>
      <c r="O2961" s="37"/>
      <c r="P2961" s="37"/>
      <c r="Q2961" s="38"/>
      <c r="R2961" s="38"/>
      <c r="S2961" s="37"/>
      <c r="T2961" s="39"/>
      <c r="U2961" s="39"/>
      <c r="V2961" s="40"/>
      <c r="X2961" t="str">
        <f>IF(('1 - Cover page'!$B$9-M2961)&lt;6,"&lt;=5 Days","&gt;5 Days")</f>
        <v>&lt;=5 Days</v>
      </c>
      <c r="Y2961" t="str">
        <f>IF(('1 - Cover page'!$B$9-M2961)=0,"0", IF(('1 - Cover page'!$B$9-M2961)= 1,"1", IF(('1 - Cover page'!$B$9-M2961)= 2,"2", IF(('1 - Cover page'!$B$9-M2961)= 3,"3", IF(('1 - Cover page'!$B$9-M2961)= 4,"4", IF(('1 - Cover page'!$B$9-M2961)= 5,"5", IF(('1 - Cover page'!$B$9-M2961)= 6,"6", IF(('1 - Cover page'!$B$9-M2961)= 7,"7", IF(('1 - Cover page'!$B$9-M2961)= 8,"8", IF(('1 - Cover page'!$B$9-M2961)= 9,"9", IF(('1 - Cover page'!$B$9-M2961)= 10,"10", IF(('1 - Cover page'!$B$9-M2961)= 11,"11", IF(('1 - Cover page'!$B$9-M2961)= 12,"12", IF(('1 - Cover page'!$B$9-M2961)= 13,"13", IF(('1 - Cover page'!$B$9-M2961)= 14,"14", IF(('1 - Cover page'!$B$9-M2961)= 15,"15",  ""))))))))))))))))</f>
        <v>0</v>
      </c>
      <c r="Z2961" t="str">
        <f>IF(('1 - Cover page'!$B$9-I2961)=0,"0", IF(('1 - Cover page'!$B$9-I2961)= 1,"1", IF(('1 - Cover page'!$B$9-I2961)= 2,"2", IF(('1 - Cover page'!$B$9-I2961)= 3,"3", IF(('1 - Cover page'!$B$9-I2961)= 4,"4", IF(('1 - Cover page'!$B$9-I2961)= 5,"5", IF(('1 - Cover page'!$B$9-I2961)= 6,"6", IF(('1 - Cover page'!$B$9-I2961)= 7,"7", IF(('1 - Cover page'!$B$9-I2961)= 8,"8", IF(('1 - Cover page'!$B$9-I2961)= 9,"9", IF(('1 - Cover page'!$B$9-I2961)= 10,"10", IF(('1 - Cover page'!$B$9-I2961)= 11,"11", IF(('1 - Cover page'!$B$9-I2961)= 12,"12", IF(('1 - Cover page'!$B$9-I2961)= 13,"13", IF(('1 - Cover page'!$B$9-I2961)= 14,"14", IF(('1 - Cover page'!$B$9-I2961)= 15,"15",  ""))))))))))))))))</f>
        <v>0</v>
      </c>
      <c r="AA2961" t="e">
        <f>VLOOKUP(E2961,'Age group'!$A$2:$B$7,2,TRUE)</f>
        <v>#N/A</v>
      </c>
    </row>
    <row r="2962" spans="1:27" ht="12.75" x14ac:dyDescent="0.2">
      <c r="A2962" s="30">
        <v>2959</v>
      </c>
      <c r="B2962" s="31"/>
      <c r="C2962" s="31"/>
      <c r="D2962" s="32"/>
      <c r="E2962" s="104"/>
      <c r="F2962" s="31"/>
      <c r="G2962" s="31"/>
      <c r="H2962" s="33"/>
      <c r="I2962" s="16"/>
      <c r="J2962" s="34"/>
      <c r="K2962" s="34"/>
      <c r="L2962" s="35"/>
      <c r="M2962" s="36"/>
      <c r="N2962" s="37"/>
      <c r="O2962" s="37"/>
      <c r="P2962" s="37"/>
      <c r="Q2962" s="38"/>
      <c r="R2962" s="38"/>
      <c r="S2962" s="37"/>
      <c r="T2962" s="39"/>
      <c r="U2962" s="39"/>
      <c r="V2962" s="40"/>
      <c r="X2962" t="str">
        <f>IF(('1 - Cover page'!$B$9-M2962)&lt;6,"&lt;=5 Days","&gt;5 Days")</f>
        <v>&lt;=5 Days</v>
      </c>
      <c r="Y2962" t="str">
        <f>IF(('1 - Cover page'!$B$9-M2962)=0,"0", IF(('1 - Cover page'!$B$9-M2962)= 1,"1", IF(('1 - Cover page'!$B$9-M2962)= 2,"2", IF(('1 - Cover page'!$B$9-M2962)= 3,"3", IF(('1 - Cover page'!$B$9-M2962)= 4,"4", IF(('1 - Cover page'!$B$9-M2962)= 5,"5", IF(('1 - Cover page'!$B$9-M2962)= 6,"6", IF(('1 - Cover page'!$B$9-M2962)= 7,"7", IF(('1 - Cover page'!$B$9-M2962)= 8,"8", IF(('1 - Cover page'!$B$9-M2962)= 9,"9", IF(('1 - Cover page'!$B$9-M2962)= 10,"10", IF(('1 - Cover page'!$B$9-M2962)= 11,"11", IF(('1 - Cover page'!$B$9-M2962)= 12,"12", IF(('1 - Cover page'!$B$9-M2962)= 13,"13", IF(('1 - Cover page'!$B$9-M2962)= 14,"14", IF(('1 - Cover page'!$B$9-M2962)= 15,"15",  ""))))))))))))))))</f>
        <v>0</v>
      </c>
      <c r="Z2962" t="str">
        <f>IF(('1 - Cover page'!$B$9-I2962)=0,"0", IF(('1 - Cover page'!$B$9-I2962)= 1,"1", IF(('1 - Cover page'!$B$9-I2962)= 2,"2", IF(('1 - Cover page'!$B$9-I2962)= 3,"3", IF(('1 - Cover page'!$B$9-I2962)= 4,"4", IF(('1 - Cover page'!$B$9-I2962)= 5,"5", IF(('1 - Cover page'!$B$9-I2962)= 6,"6", IF(('1 - Cover page'!$B$9-I2962)= 7,"7", IF(('1 - Cover page'!$B$9-I2962)= 8,"8", IF(('1 - Cover page'!$B$9-I2962)= 9,"9", IF(('1 - Cover page'!$B$9-I2962)= 10,"10", IF(('1 - Cover page'!$B$9-I2962)= 11,"11", IF(('1 - Cover page'!$B$9-I2962)= 12,"12", IF(('1 - Cover page'!$B$9-I2962)= 13,"13", IF(('1 - Cover page'!$B$9-I2962)= 14,"14", IF(('1 - Cover page'!$B$9-I2962)= 15,"15",  ""))))))))))))))))</f>
        <v>0</v>
      </c>
      <c r="AA2962" t="e">
        <f>VLOOKUP(E2962,'Age group'!$A$2:$B$7,2,TRUE)</f>
        <v>#N/A</v>
      </c>
    </row>
    <row r="2963" spans="1:27" ht="12.75" x14ac:dyDescent="0.2">
      <c r="A2963" s="30">
        <v>2960</v>
      </c>
      <c r="B2963" s="31"/>
      <c r="C2963" s="31"/>
      <c r="D2963" s="32"/>
      <c r="E2963" s="104"/>
      <c r="F2963" s="31"/>
      <c r="G2963" s="31"/>
      <c r="H2963" s="33"/>
      <c r="I2963" s="16"/>
      <c r="J2963" s="34"/>
      <c r="K2963" s="34"/>
      <c r="L2963" s="35"/>
      <c r="M2963" s="36"/>
      <c r="N2963" s="37"/>
      <c r="O2963" s="37"/>
      <c r="P2963" s="37"/>
      <c r="Q2963" s="38"/>
      <c r="R2963" s="38"/>
      <c r="S2963" s="37"/>
      <c r="T2963" s="39"/>
      <c r="U2963" s="39"/>
      <c r="V2963" s="40"/>
      <c r="X2963" t="str">
        <f>IF(('1 - Cover page'!$B$9-M2963)&lt;6,"&lt;=5 Days","&gt;5 Days")</f>
        <v>&lt;=5 Days</v>
      </c>
      <c r="Y2963" t="str">
        <f>IF(('1 - Cover page'!$B$9-M2963)=0,"0", IF(('1 - Cover page'!$B$9-M2963)= 1,"1", IF(('1 - Cover page'!$B$9-M2963)= 2,"2", IF(('1 - Cover page'!$B$9-M2963)= 3,"3", IF(('1 - Cover page'!$B$9-M2963)= 4,"4", IF(('1 - Cover page'!$B$9-M2963)= 5,"5", IF(('1 - Cover page'!$B$9-M2963)= 6,"6", IF(('1 - Cover page'!$B$9-M2963)= 7,"7", IF(('1 - Cover page'!$B$9-M2963)= 8,"8", IF(('1 - Cover page'!$B$9-M2963)= 9,"9", IF(('1 - Cover page'!$B$9-M2963)= 10,"10", IF(('1 - Cover page'!$B$9-M2963)= 11,"11", IF(('1 - Cover page'!$B$9-M2963)= 12,"12", IF(('1 - Cover page'!$B$9-M2963)= 13,"13", IF(('1 - Cover page'!$B$9-M2963)= 14,"14", IF(('1 - Cover page'!$B$9-M2963)= 15,"15",  ""))))))))))))))))</f>
        <v>0</v>
      </c>
      <c r="Z2963" t="str">
        <f>IF(('1 - Cover page'!$B$9-I2963)=0,"0", IF(('1 - Cover page'!$B$9-I2963)= 1,"1", IF(('1 - Cover page'!$B$9-I2963)= 2,"2", IF(('1 - Cover page'!$B$9-I2963)= 3,"3", IF(('1 - Cover page'!$B$9-I2963)= 4,"4", IF(('1 - Cover page'!$B$9-I2963)= 5,"5", IF(('1 - Cover page'!$B$9-I2963)= 6,"6", IF(('1 - Cover page'!$B$9-I2963)= 7,"7", IF(('1 - Cover page'!$B$9-I2963)= 8,"8", IF(('1 - Cover page'!$B$9-I2963)= 9,"9", IF(('1 - Cover page'!$B$9-I2963)= 10,"10", IF(('1 - Cover page'!$B$9-I2963)= 11,"11", IF(('1 - Cover page'!$B$9-I2963)= 12,"12", IF(('1 - Cover page'!$B$9-I2963)= 13,"13", IF(('1 - Cover page'!$B$9-I2963)= 14,"14", IF(('1 - Cover page'!$B$9-I2963)= 15,"15",  ""))))))))))))))))</f>
        <v>0</v>
      </c>
      <c r="AA2963" t="e">
        <f>VLOOKUP(E2963,'Age group'!$A$2:$B$7,2,TRUE)</f>
        <v>#N/A</v>
      </c>
    </row>
    <row r="2964" spans="1:27" ht="12.75" x14ac:dyDescent="0.2">
      <c r="A2964" s="30">
        <v>2961</v>
      </c>
      <c r="B2964" s="31"/>
      <c r="C2964" s="31"/>
      <c r="D2964" s="32"/>
      <c r="E2964" s="104"/>
      <c r="F2964" s="31"/>
      <c r="G2964" s="31"/>
      <c r="H2964" s="33"/>
      <c r="I2964" s="16"/>
      <c r="J2964" s="34"/>
      <c r="K2964" s="34"/>
      <c r="L2964" s="35"/>
      <c r="M2964" s="36"/>
      <c r="N2964" s="37"/>
      <c r="O2964" s="37"/>
      <c r="P2964" s="37"/>
      <c r="Q2964" s="38"/>
      <c r="R2964" s="38"/>
      <c r="S2964" s="37"/>
      <c r="T2964" s="39"/>
      <c r="U2964" s="39"/>
      <c r="V2964" s="40"/>
      <c r="X2964" t="str">
        <f>IF(('1 - Cover page'!$B$9-M2964)&lt;6,"&lt;=5 Days","&gt;5 Days")</f>
        <v>&lt;=5 Days</v>
      </c>
      <c r="Y2964" t="str">
        <f>IF(('1 - Cover page'!$B$9-M2964)=0,"0", IF(('1 - Cover page'!$B$9-M2964)= 1,"1", IF(('1 - Cover page'!$B$9-M2964)= 2,"2", IF(('1 - Cover page'!$B$9-M2964)= 3,"3", IF(('1 - Cover page'!$B$9-M2964)= 4,"4", IF(('1 - Cover page'!$B$9-M2964)= 5,"5", IF(('1 - Cover page'!$B$9-M2964)= 6,"6", IF(('1 - Cover page'!$B$9-M2964)= 7,"7", IF(('1 - Cover page'!$B$9-M2964)= 8,"8", IF(('1 - Cover page'!$B$9-M2964)= 9,"9", IF(('1 - Cover page'!$B$9-M2964)= 10,"10", IF(('1 - Cover page'!$B$9-M2964)= 11,"11", IF(('1 - Cover page'!$B$9-M2964)= 12,"12", IF(('1 - Cover page'!$B$9-M2964)= 13,"13", IF(('1 - Cover page'!$B$9-M2964)= 14,"14", IF(('1 - Cover page'!$B$9-M2964)= 15,"15",  ""))))))))))))))))</f>
        <v>0</v>
      </c>
      <c r="Z2964" t="str">
        <f>IF(('1 - Cover page'!$B$9-I2964)=0,"0", IF(('1 - Cover page'!$B$9-I2964)= 1,"1", IF(('1 - Cover page'!$B$9-I2964)= 2,"2", IF(('1 - Cover page'!$B$9-I2964)= 3,"3", IF(('1 - Cover page'!$B$9-I2964)= 4,"4", IF(('1 - Cover page'!$B$9-I2964)= 5,"5", IF(('1 - Cover page'!$B$9-I2964)= 6,"6", IF(('1 - Cover page'!$B$9-I2964)= 7,"7", IF(('1 - Cover page'!$B$9-I2964)= 8,"8", IF(('1 - Cover page'!$B$9-I2964)= 9,"9", IF(('1 - Cover page'!$B$9-I2964)= 10,"10", IF(('1 - Cover page'!$B$9-I2964)= 11,"11", IF(('1 - Cover page'!$B$9-I2964)= 12,"12", IF(('1 - Cover page'!$B$9-I2964)= 13,"13", IF(('1 - Cover page'!$B$9-I2964)= 14,"14", IF(('1 - Cover page'!$B$9-I2964)= 15,"15",  ""))))))))))))))))</f>
        <v>0</v>
      </c>
      <c r="AA2964" t="e">
        <f>VLOOKUP(E2964,'Age group'!$A$2:$B$7,2,TRUE)</f>
        <v>#N/A</v>
      </c>
    </row>
    <row r="2965" spans="1:27" ht="12.75" x14ac:dyDescent="0.2">
      <c r="A2965" s="30">
        <v>2962</v>
      </c>
      <c r="B2965" s="31"/>
      <c r="C2965" s="31"/>
      <c r="D2965" s="32"/>
      <c r="E2965" s="104"/>
      <c r="F2965" s="31"/>
      <c r="G2965" s="31"/>
      <c r="H2965" s="33"/>
      <c r="I2965" s="16"/>
      <c r="J2965" s="34"/>
      <c r="K2965" s="34"/>
      <c r="L2965" s="35"/>
      <c r="M2965" s="36"/>
      <c r="N2965" s="37"/>
      <c r="O2965" s="37"/>
      <c r="P2965" s="37"/>
      <c r="Q2965" s="38"/>
      <c r="R2965" s="38"/>
      <c r="S2965" s="37"/>
      <c r="T2965" s="39"/>
      <c r="U2965" s="39"/>
      <c r="V2965" s="40"/>
      <c r="X2965" t="str">
        <f>IF(('1 - Cover page'!$B$9-M2965)&lt;6,"&lt;=5 Days","&gt;5 Days")</f>
        <v>&lt;=5 Days</v>
      </c>
      <c r="Y2965" t="str">
        <f>IF(('1 - Cover page'!$B$9-M2965)=0,"0", IF(('1 - Cover page'!$B$9-M2965)= 1,"1", IF(('1 - Cover page'!$B$9-M2965)= 2,"2", IF(('1 - Cover page'!$B$9-M2965)= 3,"3", IF(('1 - Cover page'!$B$9-M2965)= 4,"4", IF(('1 - Cover page'!$B$9-M2965)= 5,"5", IF(('1 - Cover page'!$B$9-M2965)= 6,"6", IF(('1 - Cover page'!$B$9-M2965)= 7,"7", IF(('1 - Cover page'!$B$9-M2965)= 8,"8", IF(('1 - Cover page'!$B$9-M2965)= 9,"9", IF(('1 - Cover page'!$B$9-M2965)= 10,"10", IF(('1 - Cover page'!$B$9-M2965)= 11,"11", IF(('1 - Cover page'!$B$9-M2965)= 12,"12", IF(('1 - Cover page'!$B$9-M2965)= 13,"13", IF(('1 - Cover page'!$B$9-M2965)= 14,"14", IF(('1 - Cover page'!$B$9-M2965)= 15,"15",  ""))))))))))))))))</f>
        <v>0</v>
      </c>
      <c r="Z2965" t="str">
        <f>IF(('1 - Cover page'!$B$9-I2965)=0,"0", IF(('1 - Cover page'!$B$9-I2965)= 1,"1", IF(('1 - Cover page'!$B$9-I2965)= 2,"2", IF(('1 - Cover page'!$B$9-I2965)= 3,"3", IF(('1 - Cover page'!$B$9-I2965)= 4,"4", IF(('1 - Cover page'!$B$9-I2965)= 5,"5", IF(('1 - Cover page'!$B$9-I2965)= 6,"6", IF(('1 - Cover page'!$B$9-I2965)= 7,"7", IF(('1 - Cover page'!$B$9-I2965)= 8,"8", IF(('1 - Cover page'!$B$9-I2965)= 9,"9", IF(('1 - Cover page'!$B$9-I2965)= 10,"10", IF(('1 - Cover page'!$B$9-I2965)= 11,"11", IF(('1 - Cover page'!$B$9-I2965)= 12,"12", IF(('1 - Cover page'!$B$9-I2965)= 13,"13", IF(('1 - Cover page'!$B$9-I2965)= 14,"14", IF(('1 - Cover page'!$B$9-I2965)= 15,"15",  ""))))))))))))))))</f>
        <v>0</v>
      </c>
      <c r="AA2965" t="e">
        <f>VLOOKUP(E2965,'Age group'!$A$2:$B$7,2,TRUE)</f>
        <v>#N/A</v>
      </c>
    </row>
    <row r="2966" spans="1:27" ht="12.75" x14ac:dyDescent="0.2">
      <c r="A2966" s="30">
        <v>2963</v>
      </c>
      <c r="B2966" s="31"/>
      <c r="C2966" s="31"/>
      <c r="D2966" s="32"/>
      <c r="E2966" s="104"/>
      <c r="F2966" s="31"/>
      <c r="G2966" s="31"/>
      <c r="H2966" s="33"/>
      <c r="I2966" s="16"/>
      <c r="J2966" s="34"/>
      <c r="K2966" s="34"/>
      <c r="L2966" s="35"/>
      <c r="M2966" s="36"/>
      <c r="N2966" s="37"/>
      <c r="O2966" s="37"/>
      <c r="P2966" s="37"/>
      <c r="Q2966" s="38"/>
      <c r="R2966" s="38"/>
      <c r="S2966" s="37"/>
      <c r="T2966" s="39"/>
      <c r="U2966" s="39"/>
      <c r="V2966" s="40"/>
      <c r="X2966" t="str">
        <f>IF(('1 - Cover page'!$B$9-M2966)&lt;6,"&lt;=5 Days","&gt;5 Days")</f>
        <v>&lt;=5 Days</v>
      </c>
      <c r="Y2966" t="str">
        <f>IF(('1 - Cover page'!$B$9-M2966)=0,"0", IF(('1 - Cover page'!$B$9-M2966)= 1,"1", IF(('1 - Cover page'!$B$9-M2966)= 2,"2", IF(('1 - Cover page'!$B$9-M2966)= 3,"3", IF(('1 - Cover page'!$B$9-M2966)= 4,"4", IF(('1 - Cover page'!$B$9-M2966)= 5,"5", IF(('1 - Cover page'!$B$9-M2966)= 6,"6", IF(('1 - Cover page'!$B$9-M2966)= 7,"7", IF(('1 - Cover page'!$B$9-M2966)= 8,"8", IF(('1 - Cover page'!$B$9-M2966)= 9,"9", IF(('1 - Cover page'!$B$9-M2966)= 10,"10", IF(('1 - Cover page'!$B$9-M2966)= 11,"11", IF(('1 - Cover page'!$B$9-M2966)= 12,"12", IF(('1 - Cover page'!$B$9-M2966)= 13,"13", IF(('1 - Cover page'!$B$9-M2966)= 14,"14", IF(('1 - Cover page'!$B$9-M2966)= 15,"15",  ""))))))))))))))))</f>
        <v>0</v>
      </c>
      <c r="Z2966" t="str">
        <f>IF(('1 - Cover page'!$B$9-I2966)=0,"0", IF(('1 - Cover page'!$B$9-I2966)= 1,"1", IF(('1 - Cover page'!$B$9-I2966)= 2,"2", IF(('1 - Cover page'!$B$9-I2966)= 3,"3", IF(('1 - Cover page'!$B$9-I2966)= 4,"4", IF(('1 - Cover page'!$B$9-I2966)= 5,"5", IF(('1 - Cover page'!$B$9-I2966)= 6,"6", IF(('1 - Cover page'!$B$9-I2966)= 7,"7", IF(('1 - Cover page'!$B$9-I2966)= 8,"8", IF(('1 - Cover page'!$B$9-I2966)= 9,"9", IF(('1 - Cover page'!$B$9-I2966)= 10,"10", IF(('1 - Cover page'!$B$9-I2966)= 11,"11", IF(('1 - Cover page'!$B$9-I2966)= 12,"12", IF(('1 - Cover page'!$B$9-I2966)= 13,"13", IF(('1 - Cover page'!$B$9-I2966)= 14,"14", IF(('1 - Cover page'!$B$9-I2966)= 15,"15",  ""))))))))))))))))</f>
        <v>0</v>
      </c>
      <c r="AA2966" t="e">
        <f>VLOOKUP(E2966,'Age group'!$A$2:$B$7,2,TRUE)</f>
        <v>#N/A</v>
      </c>
    </row>
    <row r="2967" spans="1:27" ht="12.75" x14ac:dyDescent="0.2">
      <c r="A2967" s="30">
        <v>2964</v>
      </c>
      <c r="B2967" s="31"/>
      <c r="C2967" s="31"/>
      <c r="D2967" s="32"/>
      <c r="E2967" s="104"/>
      <c r="F2967" s="31"/>
      <c r="G2967" s="31"/>
      <c r="H2967" s="33"/>
      <c r="I2967" s="16"/>
      <c r="J2967" s="34"/>
      <c r="K2967" s="34"/>
      <c r="L2967" s="35"/>
      <c r="M2967" s="36"/>
      <c r="N2967" s="37"/>
      <c r="O2967" s="37"/>
      <c r="P2967" s="37"/>
      <c r="Q2967" s="38"/>
      <c r="R2967" s="38"/>
      <c r="S2967" s="37"/>
      <c r="T2967" s="39"/>
      <c r="U2967" s="39"/>
      <c r="V2967" s="40"/>
      <c r="X2967" t="str">
        <f>IF(('1 - Cover page'!$B$9-M2967)&lt;6,"&lt;=5 Days","&gt;5 Days")</f>
        <v>&lt;=5 Days</v>
      </c>
      <c r="Y2967" t="str">
        <f>IF(('1 - Cover page'!$B$9-M2967)=0,"0", IF(('1 - Cover page'!$B$9-M2967)= 1,"1", IF(('1 - Cover page'!$B$9-M2967)= 2,"2", IF(('1 - Cover page'!$B$9-M2967)= 3,"3", IF(('1 - Cover page'!$B$9-M2967)= 4,"4", IF(('1 - Cover page'!$B$9-M2967)= 5,"5", IF(('1 - Cover page'!$B$9-M2967)= 6,"6", IF(('1 - Cover page'!$B$9-M2967)= 7,"7", IF(('1 - Cover page'!$B$9-M2967)= 8,"8", IF(('1 - Cover page'!$B$9-M2967)= 9,"9", IF(('1 - Cover page'!$B$9-M2967)= 10,"10", IF(('1 - Cover page'!$B$9-M2967)= 11,"11", IF(('1 - Cover page'!$B$9-M2967)= 12,"12", IF(('1 - Cover page'!$B$9-M2967)= 13,"13", IF(('1 - Cover page'!$B$9-M2967)= 14,"14", IF(('1 - Cover page'!$B$9-M2967)= 15,"15",  ""))))))))))))))))</f>
        <v>0</v>
      </c>
      <c r="Z2967" t="str">
        <f>IF(('1 - Cover page'!$B$9-I2967)=0,"0", IF(('1 - Cover page'!$B$9-I2967)= 1,"1", IF(('1 - Cover page'!$B$9-I2967)= 2,"2", IF(('1 - Cover page'!$B$9-I2967)= 3,"3", IF(('1 - Cover page'!$B$9-I2967)= 4,"4", IF(('1 - Cover page'!$B$9-I2967)= 5,"5", IF(('1 - Cover page'!$B$9-I2967)= 6,"6", IF(('1 - Cover page'!$B$9-I2967)= 7,"7", IF(('1 - Cover page'!$B$9-I2967)= 8,"8", IF(('1 - Cover page'!$B$9-I2967)= 9,"9", IF(('1 - Cover page'!$B$9-I2967)= 10,"10", IF(('1 - Cover page'!$B$9-I2967)= 11,"11", IF(('1 - Cover page'!$B$9-I2967)= 12,"12", IF(('1 - Cover page'!$B$9-I2967)= 13,"13", IF(('1 - Cover page'!$B$9-I2967)= 14,"14", IF(('1 - Cover page'!$B$9-I2967)= 15,"15",  ""))))))))))))))))</f>
        <v>0</v>
      </c>
      <c r="AA2967" t="e">
        <f>VLOOKUP(E2967,'Age group'!$A$2:$B$7,2,TRUE)</f>
        <v>#N/A</v>
      </c>
    </row>
    <row r="2968" spans="1:27" ht="12.75" x14ac:dyDescent="0.2">
      <c r="A2968" s="30">
        <v>2965</v>
      </c>
      <c r="B2968" s="31"/>
      <c r="C2968" s="31"/>
      <c r="D2968" s="32"/>
      <c r="E2968" s="104"/>
      <c r="F2968" s="31"/>
      <c r="G2968" s="31"/>
      <c r="H2968" s="33"/>
      <c r="I2968" s="16"/>
      <c r="J2968" s="34"/>
      <c r="K2968" s="34"/>
      <c r="L2968" s="35"/>
      <c r="M2968" s="36"/>
      <c r="N2968" s="37"/>
      <c r="O2968" s="37"/>
      <c r="P2968" s="37"/>
      <c r="Q2968" s="38"/>
      <c r="R2968" s="38"/>
      <c r="S2968" s="37"/>
      <c r="T2968" s="39"/>
      <c r="U2968" s="39"/>
      <c r="V2968" s="40"/>
      <c r="X2968" t="str">
        <f>IF(('1 - Cover page'!$B$9-M2968)&lt;6,"&lt;=5 Days","&gt;5 Days")</f>
        <v>&lt;=5 Days</v>
      </c>
      <c r="Y2968" t="str">
        <f>IF(('1 - Cover page'!$B$9-M2968)=0,"0", IF(('1 - Cover page'!$B$9-M2968)= 1,"1", IF(('1 - Cover page'!$B$9-M2968)= 2,"2", IF(('1 - Cover page'!$B$9-M2968)= 3,"3", IF(('1 - Cover page'!$B$9-M2968)= 4,"4", IF(('1 - Cover page'!$B$9-M2968)= 5,"5", IF(('1 - Cover page'!$B$9-M2968)= 6,"6", IF(('1 - Cover page'!$B$9-M2968)= 7,"7", IF(('1 - Cover page'!$B$9-M2968)= 8,"8", IF(('1 - Cover page'!$B$9-M2968)= 9,"9", IF(('1 - Cover page'!$B$9-M2968)= 10,"10", IF(('1 - Cover page'!$B$9-M2968)= 11,"11", IF(('1 - Cover page'!$B$9-M2968)= 12,"12", IF(('1 - Cover page'!$B$9-M2968)= 13,"13", IF(('1 - Cover page'!$B$9-M2968)= 14,"14", IF(('1 - Cover page'!$B$9-M2968)= 15,"15",  ""))))))))))))))))</f>
        <v>0</v>
      </c>
      <c r="Z2968" t="str">
        <f>IF(('1 - Cover page'!$B$9-I2968)=0,"0", IF(('1 - Cover page'!$B$9-I2968)= 1,"1", IF(('1 - Cover page'!$B$9-I2968)= 2,"2", IF(('1 - Cover page'!$B$9-I2968)= 3,"3", IF(('1 - Cover page'!$B$9-I2968)= 4,"4", IF(('1 - Cover page'!$B$9-I2968)= 5,"5", IF(('1 - Cover page'!$B$9-I2968)= 6,"6", IF(('1 - Cover page'!$B$9-I2968)= 7,"7", IF(('1 - Cover page'!$B$9-I2968)= 8,"8", IF(('1 - Cover page'!$B$9-I2968)= 9,"9", IF(('1 - Cover page'!$B$9-I2968)= 10,"10", IF(('1 - Cover page'!$B$9-I2968)= 11,"11", IF(('1 - Cover page'!$B$9-I2968)= 12,"12", IF(('1 - Cover page'!$B$9-I2968)= 13,"13", IF(('1 - Cover page'!$B$9-I2968)= 14,"14", IF(('1 - Cover page'!$B$9-I2968)= 15,"15",  ""))))))))))))))))</f>
        <v>0</v>
      </c>
      <c r="AA2968" t="e">
        <f>VLOOKUP(E2968,'Age group'!$A$2:$B$7,2,TRUE)</f>
        <v>#N/A</v>
      </c>
    </row>
    <row r="2969" spans="1:27" ht="12.75" x14ac:dyDescent="0.2">
      <c r="A2969" s="30">
        <v>2966</v>
      </c>
      <c r="B2969" s="31"/>
      <c r="C2969" s="31"/>
      <c r="D2969" s="32"/>
      <c r="E2969" s="104"/>
      <c r="F2969" s="31"/>
      <c r="G2969" s="31"/>
      <c r="H2969" s="33"/>
      <c r="I2969" s="16"/>
      <c r="J2969" s="34"/>
      <c r="K2969" s="34"/>
      <c r="L2969" s="35"/>
      <c r="M2969" s="36"/>
      <c r="N2969" s="37"/>
      <c r="O2969" s="37"/>
      <c r="P2969" s="37"/>
      <c r="Q2969" s="38"/>
      <c r="R2969" s="38"/>
      <c r="S2969" s="37"/>
      <c r="T2969" s="39"/>
      <c r="U2969" s="39"/>
      <c r="V2969" s="40"/>
      <c r="X2969" t="str">
        <f>IF(('1 - Cover page'!$B$9-M2969)&lt;6,"&lt;=5 Days","&gt;5 Days")</f>
        <v>&lt;=5 Days</v>
      </c>
      <c r="Y2969" t="str">
        <f>IF(('1 - Cover page'!$B$9-M2969)=0,"0", IF(('1 - Cover page'!$B$9-M2969)= 1,"1", IF(('1 - Cover page'!$B$9-M2969)= 2,"2", IF(('1 - Cover page'!$B$9-M2969)= 3,"3", IF(('1 - Cover page'!$B$9-M2969)= 4,"4", IF(('1 - Cover page'!$B$9-M2969)= 5,"5", IF(('1 - Cover page'!$B$9-M2969)= 6,"6", IF(('1 - Cover page'!$B$9-M2969)= 7,"7", IF(('1 - Cover page'!$B$9-M2969)= 8,"8", IF(('1 - Cover page'!$B$9-M2969)= 9,"9", IF(('1 - Cover page'!$B$9-M2969)= 10,"10", IF(('1 - Cover page'!$B$9-M2969)= 11,"11", IF(('1 - Cover page'!$B$9-M2969)= 12,"12", IF(('1 - Cover page'!$B$9-M2969)= 13,"13", IF(('1 - Cover page'!$B$9-M2969)= 14,"14", IF(('1 - Cover page'!$B$9-M2969)= 15,"15",  ""))))))))))))))))</f>
        <v>0</v>
      </c>
      <c r="Z2969" t="str">
        <f>IF(('1 - Cover page'!$B$9-I2969)=0,"0", IF(('1 - Cover page'!$B$9-I2969)= 1,"1", IF(('1 - Cover page'!$B$9-I2969)= 2,"2", IF(('1 - Cover page'!$B$9-I2969)= 3,"3", IF(('1 - Cover page'!$B$9-I2969)= 4,"4", IF(('1 - Cover page'!$B$9-I2969)= 5,"5", IF(('1 - Cover page'!$B$9-I2969)= 6,"6", IF(('1 - Cover page'!$B$9-I2969)= 7,"7", IF(('1 - Cover page'!$B$9-I2969)= 8,"8", IF(('1 - Cover page'!$B$9-I2969)= 9,"9", IF(('1 - Cover page'!$B$9-I2969)= 10,"10", IF(('1 - Cover page'!$B$9-I2969)= 11,"11", IF(('1 - Cover page'!$B$9-I2969)= 12,"12", IF(('1 - Cover page'!$B$9-I2969)= 13,"13", IF(('1 - Cover page'!$B$9-I2969)= 14,"14", IF(('1 - Cover page'!$B$9-I2969)= 15,"15",  ""))))))))))))))))</f>
        <v>0</v>
      </c>
      <c r="AA2969" t="e">
        <f>VLOOKUP(E2969,'Age group'!$A$2:$B$7,2,TRUE)</f>
        <v>#N/A</v>
      </c>
    </row>
    <row r="2970" spans="1:27" ht="12.75" x14ac:dyDescent="0.2">
      <c r="A2970" s="30">
        <v>2967</v>
      </c>
      <c r="B2970" s="31"/>
      <c r="C2970" s="31"/>
      <c r="D2970" s="32"/>
      <c r="E2970" s="104"/>
      <c r="F2970" s="31"/>
      <c r="G2970" s="31"/>
      <c r="H2970" s="33"/>
      <c r="I2970" s="16"/>
      <c r="J2970" s="34"/>
      <c r="K2970" s="34"/>
      <c r="L2970" s="35"/>
      <c r="M2970" s="36"/>
      <c r="N2970" s="37"/>
      <c r="O2970" s="37"/>
      <c r="P2970" s="37"/>
      <c r="Q2970" s="38"/>
      <c r="R2970" s="38"/>
      <c r="S2970" s="37"/>
      <c r="T2970" s="39"/>
      <c r="U2970" s="39"/>
      <c r="V2970" s="40"/>
      <c r="X2970" t="str">
        <f>IF(('1 - Cover page'!$B$9-M2970)&lt;6,"&lt;=5 Days","&gt;5 Days")</f>
        <v>&lt;=5 Days</v>
      </c>
      <c r="Y2970" t="str">
        <f>IF(('1 - Cover page'!$B$9-M2970)=0,"0", IF(('1 - Cover page'!$B$9-M2970)= 1,"1", IF(('1 - Cover page'!$B$9-M2970)= 2,"2", IF(('1 - Cover page'!$B$9-M2970)= 3,"3", IF(('1 - Cover page'!$B$9-M2970)= 4,"4", IF(('1 - Cover page'!$B$9-M2970)= 5,"5", IF(('1 - Cover page'!$B$9-M2970)= 6,"6", IF(('1 - Cover page'!$B$9-M2970)= 7,"7", IF(('1 - Cover page'!$B$9-M2970)= 8,"8", IF(('1 - Cover page'!$B$9-M2970)= 9,"9", IF(('1 - Cover page'!$B$9-M2970)= 10,"10", IF(('1 - Cover page'!$B$9-M2970)= 11,"11", IF(('1 - Cover page'!$B$9-M2970)= 12,"12", IF(('1 - Cover page'!$B$9-M2970)= 13,"13", IF(('1 - Cover page'!$B$9-M2970)= 14,"14", IF(('1 - Cover page'!$B$9-M2970)= 15,"15",  ""))))))))))))))))</f>
        <v>0</v>
      </c>
      <c r="Z2970" t="str">
        <f>IF(('1 - Cover page'!$B$9-I2970)=0,"0", IF(('1 - Cover page'!$B$9-I2970)= 1,"1", IF(('1 - Cover page'!$B$9-I2970)= 2,"2", IF(('1 - Cover page'!$B$9-I2970)= 3,"3", IF(('1 - Cover page'!$B$9-I2970)= 4,"4", IF(('1 - Cover page'!$B$9-I2970)= 5,"5", IF(('1 - Cover page'!$B$9-I2970)= 6,"6", IF(('1 - Cover page'!$B$9-I2970)= 7,"7", IF(('1 - Cover page'!$B$9-I2970)= 8,"8", IF(('1 - Cover page'!$B$9-I2970)= 9,"9", IF(('1 - Cover page'!$B$9-I2970)= 10,"10", IF(('1 - Cover page'!$B$9-I2970)= 11,"11", IF(('1 - Cover page'!$B$9-I2970)= 12,"12", IF(('1 - Cover page'!$B$9-I2970)= 13,"13", IF(('1 - Cover page'!$B$9-I2970)= 14,"14", IF(('1 - Cover page'!$B$9-I2970)= 15,"15",  ""))))))))))))))))</f>
        <v>0</v>
      </c>
      <c r="AA2970" t="e">
        <f>VLOOKUP(E2970,'Age group'!$A$2:$B$7,2,TRUE)</f>
        <v>#N/A</v>
      </c>
    </row>
    <row r="2971" spans="1:27" ht="12.75" x14ac:dyDescent="0.2">
      <c r="A2971" s="30">
        <v>2968</v>
      </c>
      <c r="B2971" s="31"/>
      <c r="C2971" s="31"/>
      <c r="D2971" s="32"/>
      <c r="E2971" s="104"/>
      <c r="F2971" s="31"/>
      <c r="G2971" s="31"/>
      <c r="H2971" s="33"/>
      <c r="I2971" s="16"/>
      <c r="J2971" s="34"/>
      <c r="K2971" s="34"/>
      <c r="L2971" s="35"/>
      <c r="M2971" s="36"/>
      <c r="N2971" s="37"/>
      <c r="O2971" s="37"/>
      <c r="P2971" s="37"/>
      <c r="Q2971" s="38"/>
      <c r="R2971" s="38"/>
      <c r="S2971" s="37"/>
      <c r="T2971" s="39"/>
      <c r="U2971" s="39"/>
      <c r="V2971" s="40"/>
      <c r="X2971" t="str">
        <f>IF(('1 - Cover page'!$B$9-M2971)&lt;6,"&lt;=5 Days","&gt;5 Days")</f>
        <v>&lt;=5 Days</v>
      </c>
      <c r="Y2971" t="str">
        <f>IF(('1 - Cover page'!$B$9-M2971)=0,"0", IF(('1 - Cover page'!$B$9-M2971)= 1,"1", IF(('1 - Cover page'!$B$9-M2971)= 2,"2", IF(('1 - Cover page'!$B$9-M2971)= 3,"3", IF(('1 - Cover page'!$B$9-M2971)= 4,"4", IF(('1 - Cover page'!$B$9-M2971)= 5,"5", IF(('1 - Cover page'!$B$9-M2971)= 6,"6", IF(('1 - Cover page'!$B$9-M2971)= 7,"7", IF(('1 - Cover page'!$B$9-M2971)= 8,"8", IF(('1 - Cover page'!$B$9-M2971)= 9,"9", IF(('1 - Cover page'!$B$9-M2971)= 10,"10", IF(('1 - Cover page'!$B$9-M2971)= 11,"11", IF(('1 - Cover page'!$B$9-M2971)= 12,"12", IF(('1 - Cover page'!$B$9-M2971)= 13,"13", IF(('1 - Cover page'!$B$9-M2971)= 14,"14", IF(('1 - Cover page'!$B$9-M2971)= 15,"15",  ""))))))))))))))))</f>
        <v>0</v>
      </c>
      <c r="Z2971" t="str">
        <f>IF(('1 - Cover page'!$B$9-I2971)=0,"0", IF(('1 - Cover page'!$B$9-I2971)= 1,"1", IF(('1 - Cover page'!$B$9-I2971)= 2,"2", IF(('1 - Cover page'!$B$9-I2971)= 3,"3", IF(('1 - Cover page'!$B$9-I2971)= 4,"4", IF(('1 - Cover page'!$B$9-I2971)= 5,"5", IF(('1 - Cover page'!$B$9-I2971)= 6,"6", IF(('1 - Cover page'!$B$9-I2971)= 7,"7", IF(('1 - Cover page'!$B$9-I2971)= 8,"8", IF(('1 - Cover page'!$B$9-I2971)= 9,"9", IF(('1 - Cover page'!$B$9-I2971)= 10,"10", IF(('1 - Cover page'!$B$9-I2971)= 11,"11", IF(('1 - Cover page'!$B$9-I2971)= 12,"12", IF(('1 - Cover page'!$B$9-I2971)= 13,"13", IF(('1 - Cover page'!$B$9-I2971)= 14,"14", IF(('1 - Cover page'!$B$9-I2971)= 15,"15",  ""))))))))))))))))</f>
        <v>0</v>
      </c>
      <c r="AA2971" t="e">
        <f>VLOOKUP(E2971,'Age group'!$A$2:$B$7,2,TRUE)</f>
        <v>#N/A</v>
      </c>
    </row>
    <row r="2972" spans="1:27" ht="12.75" x14ac:dyDescent="0.2">
      <c r="A2972" s="30">
        <v>2969</v>
      </c>
      <c r="B2972" s="31"/>
      <c r="C2972" s="31"/>
      <c r="D2972" s="32"/>
      <c r="E2972" s="104"/>
      <c r="F2972" s="31"/>
      <c r="G2972" s="31"/>
      <c r="H2972" s="33"/>
      <c r="I2972" s="16"/>
      <c r="J2972" s="34"/>
      <c r="K2972" s="34"/>
      <c r="L2972" s="35"/>
      <c r="M2972" s="36"/>
      <c r="N2972" s="37"/>
      <c r="O2972" s="37"/>
      <c r="P2972" s="37"/>
      <c r="Q2972" s="38"/>
      <c r="R2972" s="38"/>
      <c r="S2972" s="37"/>
      <c r="T2972" s="39"/>
      <c r="U2972" s="39"/>
      <c r="V2972" s="40"/>
      <c r="X2972" t="str">
        <f>IF(('1 - Cover page'!$B$9-M2972)&lt;6,"&lt;=5 Days","&gt;5 Days")</f>
        <v>&lt;=5 Days</v>
      </c>
      <c r="Y2972" t="str">
        <f>IF(('1 - Cover page'!$B$9-M2972)=0,"0", IF(('1 - Cover page'!$B$9-M2972)= 1,"1", IF(('1 - Cover page'!$B$9-M2972)= 2,"2", IF(('1 - Cover page'!$B$9-M2972)= 3,"3", IF(('1 - Cover page'!$B$9-M2972)= 4,"4", IF(('1 - Cover page'!$B$9-M2972)= 5,"5", IF(('1 - Cover page'!$B$9-M2972)= 6,"6", IF(('1 - Cover page'!$B$9-M2972)= 7,"7", IF(('1 - Cover page'!$B$9-M2972)= 8,"8", IF(('1 - Cover page'!$B$9-M2972)= 9,"9", IF(('1 - Cover page'!$B$9-M2972)= 10,"10", IF(('1 - Cover page'!$B$9-M2972)= 11,"11", IF(('1 - Cover page'!$B$9-M2972)= 12,"12", IF(('1 - Cover page'!$B$9-M2972)= 13,"13", IF(('1 - Cover page'!$B$9-M2972)= 14,"14", IF(('1 - Cover page'!$B$9-M2972)= 15,"15",  ""))))))))))))))))</f>
        <v>0</v>
      </c>
      <c r="Z2972" t="str">
        <f>IF(('1 - Cover page'!$B$9-I2972)=0,"0", IF(('1 - Cover page'!$B$9-I2972)= 1,"1", IF(('1 - Cover page'!$B$9-I2972)= 2,"2", IF(('1 - Cover page'!$B$9-I2972)= 3,"3", IF(('1 - Cover page'!$B$9-I2972)= 4,"4", IF(('1 - Cover page'!$B$9-I2972)= 5,"5", IF(('1 - Cover page'!$B$9-I2972)= 6,"6", IF(('1 - Cover page'!$B$9-I2972)= 7,"7", IF(('1 - Cover page'!$B$9-I2972)= 8,"8", IF(('1 - Cover page'!$B$9-I2972)= 9,"9", IF(('1 - Cover page'!$B$9-I2972)= 10,"10", IF(('1 - Cover page'!$B$9-I2972)= 11,"11", IF(('1 - Cover page'!$B$9-I2972)= 12,"12", IF(('1 - Cover page'!$B$9-I2972)= 13,"13", IF(('1 - Cover page'!$B$9-I2972)= 14,"14", IF(('1 - Cover page'!$B$9-I2972)= 15,"15",  ""))))))))))))))))</f>
        <v>0</v>
      </c>
      <c r="AA2972" t="e">
        <f>VLOOKUP(E2972,'Age group'!$A$2:$B$7,2,TRUE)</f>
        <v>#N/A</v>
      </c>
    </row>
    <row r="2973" spans="1:27" ht="12.75" x14ac:dyDescent="0.2">
      <c r="A2973" s="30">
        <v>2970</v>
      </c>
      <c r="B2973" s="31"/>
      <c r="C2973" s="31"/>
      <c r="D2973" s="32"/>
      <c r="E2973" s="104"/>
      <c r="F2973" s="31"/>
      <c r="G2973" s="31"/>
      <c r="H2973" s="33"/>
      <c r="I2973" s="16"/>
      <c r="J2973" s="34"/>
      <c r="K2973" s="34"/>
      <c r="L2973" s="35"/>
      <c r="M2973" s="36"/>
      <c r="N2973" s="37"/>
      <c r="O2973" s="37"/>
      <c r="P2973" s="37"/>
      <c r="Q2973" s="38"/>
      <c r="R2973" s="38"/>
      <c r="S2973" s="37"/>
      <c r="T2973" s="39"/>
      <c r="U2973" s="39"/>
      <c r="V2973" s="40"/>
      <c r="X2973" t="str">
        <f>IF(('1 - Cover page'!$B$9-M2973)&lt;6,"&lt;=5 Days","&gt;5 Days")</f>
        <v>&lt;=5 Days</v>
      </c>
      <c r="Y2973" t="str">
        <f>IF(('1 - Cover page'!$B$9-M2973)=0,"0", IF(('1 - Cover page'!$B$9-M2973)= 1,"1", IF(('1 - Cover page'!$B$9-M2973)= 2,"2", IF(('1 - Cover page'!$B$9-M2973)= 3,"3", IF(('1 - Cover page'!$B$9-M2973)= 4,"4", IF(('1 - Cover page'!$B$9-M2973)= 5,"5", IF(('1 - Cover page'!$B$9-M2973)= 6,"6", IF(('1 - Cover page'!$B$9-M2973)= 7,"7", IF(('1 - Cover page'!$B$9-M2973)= 8,"8", IF(('1 - Cover page'!$B$9-M2973)= 9,"9", IF(('1 - Cover page'!$B$9-M2973)= 10,"10", IF(('1 - Cover page'!$B$9-M2973)= 11,"11", IF(('1 - Cover page'!$B$9-M2973)= 12,"12", IF(('1 - Cover page'!$B$9-M2973)= 13,"13", IF(('1 - Cover page'!$B$9-M2973)= 14,"14", IF(('1 - Cover page'!$B$9-M2973)= 15,"15",  ""))))))))))))))))</f>
        <v>0</v>
      </c>
      <c r="Z2973" t="str">
        <f>IF(('1 - Cover page'!$B$9-I2973)=0,"0", IF(('1 - Cover page'!$B$9-I2973)= 1,"1", IF(('1 - Cover page'!$B$9-I2973)= 2,"2", IF(('1 - Cover page'!$B$9-I2973)= 3,"3", IF(('1 - Cover page'!$B$9-I2973)= 4,"4", IF(('1 - Cover page'!$B$9-I2973)= 5,"5", IF(('1 - Cover page'!$B$9-I2973)= 6,"6", IF(('1 - Cover page'!$B$9-I2973)= 7,"7", IF(('1 - Cover page'!$B$9-I2973)= 8,"8", IF(('1 - Cover page'!$B$9-I2973)= 9,"9", IF(('1 - Cover page'!$B$9-I2973)= 10,"10", IF(('1 - Cover page'!$B$9-I2973)= 11,"11", IF(('1 - Cover page'!$B$9-I2973)= 12,"12", IF(('1 - Cover page'!$B$9-I2973)= 13,"13", IF(('1 - Cover page'!$B$9-I2973)= 14,"14", IF(('1 - Cover page'!$B$9-I2973)= 15,"15",  ""))))))))))))))))</f>
        <v>0</v>
      </c>
      <c r="AA2973" t="e">
        <f>VLOOKUP(E2973,'Age group'!$A$2:$B$7,2,TRUE)</f>
        <v>#N/A</v>
      </c>
    </row>
    <row r="2974" spans="1:27" ht="12.75" x14ac:dyDescent="0.2">
      <c r="A2974" s="30">
        <v>2971</v>
      </c>
      <c r="B2974" s="31"/>
      <c r="C2974" s="31"/>
      <c r="D2974" s="32"/>
      <c r="E2974" s="104"/>
      <c r="F2974" s="31"/>
      <c r="G2974" s="31"/>
      <c r="H2974" s="33"/>
      <c r="I2974" s="16"/>
      <c r="J2974" s="34"/>
      <c r="K2974" s="34"/>
      <c r="L2974" s="35"/>
      <c r="M2974" s="36"/>
      <c r="N2974" s="37"/>
      <c r="O2974" s="37"/>
      <c r="P2974" s="37"/>
      <c r="Q2974" s="38"/>
      <c r="R2974" s="38"/>
      <c r="S2974" s="37"/>
      <c r="T2974" s="39"/>
      <c r="U2974" s="39"/>
      <c r="V2974" s="40"/>
      <c r="X2974" t="str">
        <f>IF(('1 - Cover page'!$B$9-M2974)&lt;6,"&lt;=5 Days","&gt;5 Days")</f>
        <v>&lt;=5 Days</v>
      </c>
      <c r="Y2974" t="str">
        <f>IF(('1 - Cover page'!$B$9-M2974)=0,"0", IF(('1 - Cover page'!$B$9-M2974)= 1,"1", IF(('1 - Cover page'!$B$9-M2974)= 2,"2", IF(('1 - Cover page'!$B$9-M2974)= 3,"3", IF(('1 - Cover page'!$B$9-M2974)= 4,"4", IF(('1 - Cover page'!$B$9-M2974)= 5,"5", IF(('1 - Cover page'!$B$9-M2974)= 6,"6", IF(('1 - Cover page'!$B$9-M2974)= 7,"7", IF(('1 - Cover page'!$B$9-M2974)= 8,"8", IF(('1 - Cover page'!$B$9-M2974)= 9,"9", IF(('1 - Cover page'!$B$9-M2974)= 10,"10", IF(('1 - Cover page'!$B$9-M2974)= 11,"11", IF(('1 - Cover page'!$B$9-M2974)= 12,"12", IF(('1 - Cover page'!$B$9-M2974)= 13,"13", IF(('1 - Cover page'!$B$9-M2974)= 14,"14", IF(('1 - Cover page'!$B$9-M2974)= 15,"15",  ""))))))))))))))))</f>
        <v>0</v>
      </c>
      <c r="Z2974" t="str">
        <f>IF(('1 - Cover page'!$B$9-I2974)=0,"0", IF(('1 - Cover page'!$B$9-I2974)= 1,"1", IF(('1 - Cover page'!$B$9-I2974)= 2,"2", IF(('1 - Cover page'!$B$9-I2974)= 3,"3", IF(('1 - Cover page'!$B$9-I2974)= 4,"4", IF(('1 - Cover page'!$B$9-I2974)= 5,"5", IF(('1 - Cover page'!$B$9-I2974)= 6,"6", IF(('1 - Cover page'!$B$9-I2974)= 7,"7", IF(('1 - Cover page'!$B$9-I2974)= 8,"8", IF(('1 - Cover page'!$B$9-I2974)= 9,"9", IF(('1 - Cover page'!$B$9-I2974)= 10,"10", IF(('1 - Cover page'!$B$9-I2974)= 11,"11", IF(('1 - Cover page'!$B$9-I2974)= 12,"12", IF(('1 - Cover page'!$B$9-I2974)= 13,"13", IF(('1 - Cover page'!$B$9-I2974)= 14,"14", IF(('1 - Cover page'!$B$9-I2974)= 15,"15",  ""))))))))))))))))</f>
        <v>0</v>
      </c>
      <c r="AA2974" t="e">
        <f>VLOOKUP(E2974,'Age group'!$A$2:$B$7,2,TRUE)</f>
        <v>#N/A</v>
      </c>
    </row>
    <row r="2975" spans="1:27" ht="12.75" x14ac:dyDescent="0.2">
      <c r="A2975" s="30">
        <v>2972</v>
      </c>
      <c r="B2975" s="31"/>
      <c r="C2975" s="31"/>
      <c r="D2975" s="32"/>
      <c r="E2975" s="104"/>
      <c r="F2975" s="31"/>
      <c r="G2975" s="31"/>
      <c r="H2975" s="33"/>
      <c r="I2975" s="16"/>
      <c r="J2975" s="34"/>
      <c r="K2975" s="34"/>
      <c r="L2975" s="35"/>
      <c r="M2975" s="36"/>
      <c r="N2975" s="37"/>
      <c r="O2975" s="37"/>
      <c r="P2975" s="37"/>
      <c r="Q2975" s="38"/>
      <c r="R2975" s="38"/>
      <c r="S2975" s="37"/>
      <c r="T2975" s="39"/>
      <c r="U2975" s="39"/>
      <c r="V2975" s="40"/>
      <c r="X2975" t="str">
        <f>IF(('1 - Cover page'!$B$9-M2975)&lt;6,"&lt;=5 Days","&gt;5 Days")</f>
        <v>&lt;=5 Days</v>
      </c>
      <c r="Y2975" t="str">
        <f>IF(('1 - Cover page'!$B$9-M2975)=0,"0", IF(('1 - Cover page'!$B$9-M2975)= 1,"1", IF(('1 - Cover page'!$B$9-M2975)= 2,"2", IF(('1 - Cover page'!$B$9-M2975)= 3,"3", IF(('1 - Cover page'!$B$9-M2975)= 4,"4", IF(('1 - Cover page'!$B$9-M2975)= 5,"5", IF(('1 - Cover page'!$B$9-M2975)= 6,"6", IF(('1 - Cover page'!$B$9-M2975)= 7,"7", IF(('1 - Cover page'!$B$9-M2975)= 8,"8", IF(('1 - Cover page'!$B$9-M2975)= 9,"9", IF(('1 - Cover page'!$B$9-M2975)= 10,"10", IF(('1 - Cover page'!$B$9-M2975)= 11,"11", IF(('1 - Cover page'!$B$9-M2975)= 12,"12", IF(('1 - Cover page'!$B$9-M2975)= 13,"13", IF(('1 - Cover page'!$B$9-M2975)= 14,"14", IF(('1 - Cover page'!$B$9-M2975)= 15,"15",  ""))))))))))))))))</f>
        <v>0</v>
      </c>
      <c r="Z2975" t="str">
        <f>IF(('1 - Cover page'!$B$9-I2975)=0,"0", IF(('1 - Cover page'!$B$9-I2975)= 1,"1", IF(('1 - Cover page'!$B$9-I2975)= 2,"2", IF(('1 - Cover page'!$B$9-I2975)= 3,"3", IF(('1 - Cover page'!$B$9-I2975)= 4,"4", IF(('1 - Cover page'!$B$9-I2975)= 5,"5", IF(('1 - Cover page'!$B$9-I2975)= 6,"6", IF(('1 - Cover page'!$B$9-I2975)= 7,"7", IF(('1 - Cover page'!$B$9-I2975)= 8,"8", IF(('1 - Cover page'!$B$9-I2975)= 9,"9", IF(('1 - Cover page'!$B$9-I2975)= 10,"10", IF(('1 - Cover page'!$B$9-I2975)= 11,"11", IF(('1 - Cover page'!$B$9-I2975)= 12,"12", IF(('1 - Cover page'!$B$9-I2975)= 13,"13", IF(('1 - Cover page'!$B$9-I2975)= 14,"14", IF(('1 - Cover page'!$B$9-I2975)= 15,"15",  ""))))))))))))))))</f>
        <v>0</v>
      </c>
      <c r="AA2975" t="e">
        <f>VLOOKUP(E2975,'Age group'!$A$2:$B$7,2,TRUE)</f>
        <v>#N/A</v>
      </c>
    </row>
    <row r="2976" spans="1:27" ht="12.75" x14ac:dyDescent="0.2">
      <c r="A2976" s="30">
        <v>2973</v>
      </c>
      <c r="B2976" s="31"/>
      <c r="C2976" s="31"/>
      <c r="D2976" s="32"/>
      <c r="E2976" s="104"/>
      <c r="F2976" s="31"/>
      <c r="G2976" s="31"/>
      <c r="H2976" s="33"/>
      <c r="I2976" s="16"/>
      <c r="J2976" s="34"/>
      <c r="K2976" s="34"/>
      <c r="L2976" s="35"/>
      <c r="M2976" s="36"/>
      <c r="N2976" s="37"/>
      <c r="O2976" s="37"/>
      <c r="P2976" s="37"/>
      <c r="Q2976" s="38"/>
      <c r="R2976" s="38"/>
      <c r="S2976" s="37"/>
      <c r="T2976" s="39"/>
      <c r="U2976" s="39"/>
      <c r="V2976" s="40"/>
      <c r="X2976" t="str">
        <f>IF(('1 - Cover page'!$B$9-M2976)&lt;6,"&lt;=5 Days","&gt;5 Days")</f>
        <v>&lt;=5 Days</v>
      </c>
      <c r="Y2976" t="str">
        <f>IF(('1 - Cover page'!$B$9-M2976)=0,"0", IF(('1 - Cover page'!$B$9-M2976)= 1,"1", IF(('1 - Cover page'!$B$9-M2976)= 2,"2", IF(('1 - Cover page'!$B$9-M2976)= 3,"3", IF(('1 - Cover page'!$B$9-M2976)= 4,"4", IF(('1 - Cover page'!$B$9-M2976)= 5,"5", IF(('1 - Cover page'!$B$9-M2976)= 6,"6", IF(('1 - Cover page'!$B$9-M2976)= 7,"7", IF(('1 - Cover page'!$B$9-M2976)= 8,"8", IF(('1 - Cover page'!$B$9-M2976)= 9,"9", IF(('1 - Cover page'!$B$9-M2976)= 10,"10", IF(('1 - Cover page'!$B$9-M2976)= 11,"11", IF(('1 - Cover page'!$B$9-M2976)= 12,"12", IF(('1 - Cover page'!$B$9-M2976)= 13,"13", IF(('1 - Cover page'!$B$9-M2976)= 14,"14", IF(('1 - Cover page'!$B$9-M2976)= 15,"15",  ""))))))))))))))))</f>
        <v>0</v>
      </c>
      <c r="Z2976" t="str">
        <f>IF(('1 - Cover page'!$B$9-I2976)=0,"0", IF(('1 - Cover page'!$B$9-I2976)= 1,"1", IF(('1 - Cover page'!$B$9-I2976)= 2,"2", IF(('1 - Cover page'!$B$9-I2976)= 3,"3", IF(('1 - Cover page'!$B$9-I2976)= 4,"4", IF(('1 - Cover page'!$B$9-I2976)= 5,"5", IF(('1 - Cover page'!$B$9-I2976)= 6,"6", IF(('1 - Cover page'!$B$9-I2976)= 7,"7", IF(('1 - Cover page'!$B$9-I2976)= 8,"8", IF(('1 - Cover page'!$B$9-I2976)= 9,"9", IF(('1 - Cover page'!$B$9-I2976)= 10,"10", IF(('1 - Cover page'!$B$9-I2976)= 11,"11", IF(('1 - Cover page'!$B$9-I2976)= 12,"12", IF(('1 - Cover page'!$B$9-I2976)= 13,"13", IF(('1 - Cover page'!$B$9-I2976)= 14,"14", IF(('1 - Cover page'!$B$9-I2976)= 15,"15",  ""))))))))))))))))</f>
        <v>0</v>
      </c>
      <c r="AA2976" t="e">
        <f>VLOOKUP(E2976,'Age group'!$A$2:$B$7,2,TRUE)</f>
        <v>#N/A</v>
      </c>
    </row>
    <row r="2977" spans="1:27" ht="12.75" x14ac:dyDescent="0.2">
      <c r="A2977" s="30">
        <v>2974</v>
      </c>
      <c r="B2977" s="31"/>
      <c r="C2977" s="31"/>
      <c r="D2977" s="32"/>
      <c r="E2977" s="104"/>
      <c r="F2977" s="31"/>
      <c r="G2977" s="31"/>
      <c r="H2977" s="33"/>
      <c r="I2977" s="16"/>
      <c r="J2977" s="34"/>
      <c r="K2977" s="34"/>
      <c r="L2977" s="35"/>
      <c r="M2977" s="36"/>
      <c r="N2977" s="37"/>
      <c r="O2977" s="37"/>
      <c r="P2977" s="37"/>
      <c r="Q2977" s="38"/>
      <c r="R2977" s="38"/>
      <c r="S2977" s="37"/>
      <c r="T2977" s="39"/>
      <c r="U2977" s="39"/>
      <c r="V2977" s="40"/>
      <c r="X2977" t="str">
        <f>IF(('1 - Cover page'!$B$9-M2977)&lt;6,"&lt;=5 Days","&gt;5 Days")</f>
        <v>&lt;=5 Days</v>
      </c>
      <c r="Y2977" t="str">
        <f>IF(('1 - Cover page'!$B$9-M2977)=0,"0", IF(('1 - Cover page'!$B$9-M2977)= 1,"1", IF(('1 - Cover page'!$B$9-M2977)= 2,"2", IF(('1 - Cover page'!$B$9-M2977)= 3,"3", IF(('1 - Cover page'!$B$9-M2977)= 4,"4", IF(('1 - Cover page'!$B$9-M2977)= 5,"5", IF(('1 - Cover page'!$B$9-M2977)= 6,"6", IF(('1 - Cover page'!$B$9-M2977)= 7,"7", IF(('1 - Cover page'!$B$9-M2977)= 8,"8", IF(('1 - Cover page'!$B$9-M2977)= 9,"9", IF(('1 - Cover page'!$B$9-M2977)= 10,"10", IF(('1 - Cover page'!$B$9-M2977)= 11,"11", IF(('1 - Cover page'!$B$9-M2977)= 12,"12", IF(('1 - Cover page'!$B$9-M2977)= 13,"13", IF(('1 - Cover page'!$B$9-M2977)= 14,"14", IF(('1 - Cover page'!$B$9-M2977)= 15,"15",  ""))))))))))))))))</f>
        <v>0</v>
      </c>
      <c r="Z2977" t="str">
        <f>IF(('1 - Cover page'!$B$9-I2977)=0,"0", IF(('1 - Cover page'!$B$9-I2977)= 1,"1", IF(('1 - Cover page'!$B$9-I2977)= 2,"2", IF(('1 - Cover page'!$B$9-I2977)= 3,"3", IF(('1 - Cover page'!$B$9-I2977)= 4,"4", IF(('1 - Cover page'!$B$9-I2977)= 5,"5", IF(('1 - Cover page'!$B$9-I2977)= 6,"6", IF(('1 - Cover page'!$B$9-I2977)= 7,"7", IF(('1 - Cover page'!$B$9-I2977)= 8,"8", IF(('1 - Cover page'!$B$9-I2977)= 9,"9", IF(('1 - Cover page'!$B$9-I2977)= 10,"10", IF(('1 - Cover page'!$B$9-I2977)= 11,"11", IF(('1 - Cover page'!$B$9-I2977)= 12,"12", IF(('1 - Cover page'!$B$9-I2977)= 13,"13", IF(('1 - Cover page'!$B$9-I2977)= 14,"14", IF(('1 - Cover page'!$B$9-I2977)= 15,"15",  ""))))))))))))))))</f>
        <v>0</v>
      </c>
      <c r="AA2977" t="e">
        <f>VLOOKUP(E2977,'Age group'!$A$2:$B$7,2,TRUE)</f>
        <v>#N/A</v>
      </c>
    </row>
    <row r="2978" spans="1:27" ht="12.75" x14ac:dyDescent="0.2">
      <c r="A2978" s="30">
        <v>2975</v>
      </c>
      <c r="B2978" s="31"/>
      <c r="C2978" s="31"/>
      <c r="D2978" s="32"/>
      <c r="E2978" s="104"/>
      <c r="F2978" s="31"/>
      <c r="G2978" s="31"/>
      <c r="H2978" s="33"/>
      <c r="I2978" s="16"/>
      <c r="J2978" s="34"/>
      <c r="K2978" s="34"/>
      <c r="L2978" s="35"/>
      <c r="M2978" s="36"/>
      <c r="N2978" s="37"/>
      <c r="O2978" s="37"/>
      <c r="P2978" s="37"/>
      <c r="Q2978" s="38"/>
      <c r="R2978" s="38"/>
      <c r="S2978" s="37"/>
      <c r="T2978" s="39"/>
      <c r="U2978" s="39"/>
      <c r="V2978" s="40"/>
      <c r="X2978" t="str">
        <f>IF(('1 - Cover page'!$B$9-M2978)&lt;6,"&lt;=5 Days","&gt;5 Days")</f>
        <v>&lt;=5 Days</v>
      </c>
      <c r="Y2978" t="str">
        <f>IF(('1 - Cover page'!$B$9-M2978)=0,"0", IF(('1 - Cover page'!$B$9-M2978)= 1,"1", IF(('1 - Cover page'!$B$9-M2978)= 2,"2", IF(('1 - Cover page'!$B$9-M2978)= 3,"3", IF(('1 - Cover page'!$B$9-M2978)= 4,"4", IF(('1 - Cover page'!$B$9-M2978)= 5,"5", IF(('1 - Cover page'!$B$9-M2978)= 6,"6", IF(('1 - Cover page'!$B$9-M2978)= 7,"7", IF(('1 - Cover page'!$B$9-M2978)= 8,"8", IF(('1 - Cover page'!$B$9-M2978)= 9,"9", IF(('1 - Cover page'!$B$9-M2978)= 10,"10", IF(('1 - Cover page'!$B$9-M2978)= 11,"11", IF(('1 - Cover page'!$B$9-M2978)= 12,"12", IF(('1 - Cover page'!$B$9-M2978)= 13,"13", IF(('1 - Cover page'!$B$9-M2978)= 14,"14", IF(('1 - Cover page'!$B$9-M2978)= 15,"15",  ""))))))))))))))))</f>
        <v>0</v>
      </c>
      <c r="Z2978" t="str">
        <f>IF(('1 - Cover page'!$B$9-I2978)=0,"0", IF(('1 - Cover page'!$B$9-I2978)= 1,"1", IF(('1 - Cover page'!$B$9-I2978)= 2,"2", IF(('1 - Cover page'!$B$9-I2978)= 3,"3", IF(('1 - Cover page'!$B$9-I2978)= 4,"4", IF(('1 - Cover page'!$B$9-I2978)= 5,"5", IF(('1 - Cover page'!$B$9-I2978)= 6,"6", IF(('1 - Cover page'!$B$9-I2978)= 7,"7", IF(('1 - Cover page'!$B$9-I2978)= 8,"8", IF(('1 - Cover page'!$B$9-I2978)= 9,"9", IF(('1 - Cover page'!$B$9-I2978)= 10,"10", IF(('1 - Cover page'!$B$9-I2978)= 11,"11", IF(('1 - Cover page'!$B$9-I2978)= 12,"12", IF(('1 - Cover page'!$B$9-I2978)= 13,"13", IF(('1 - Cover page'!$B$9-I2978)= 14,"14", IF(('1 - Cover page'!$B$9-I2978)= 15,"15",  ""))))))))))))))))</f>
        <v>0</v>
      </c>
      <c r="AA2978" t="e">
        <f>VLOOKUP(E2978,'Age group'!$A$2:$B$7,2,TRUE)</f>
        <v>#N/A</v>
      </c>
    </row>
    <row r="2979" spans="1:27" ht="12.75" x14ac:dyDescent="0.2">
      <c r="A2979" s="30">
        <v>2976</v>
      </c>
      <c r="B2979" s="31"/>
      <c r="C2979" s="31"/>
      <c r="D2979" s="32"/>
      <c r="E2979" s="104"/>
      <c r="F2979" s="31"/>
      <c r="G2979" s="31"/>
      <c r="H2979" s="33"/>
      <c r="I2979" s="16"/>
      <c r="J2979" s="34"/>
      <c r="K2979" s="34"/>
      <c r="L2979" s="35"/>
      <c r="M2979" s="36"/>
      <c r="N2979" s="37"/>
      <c r="O2979" s="37"/>
      <c r="P2979" s="37"/>
      <c r="Q2979" s="38"/>
      <c r="R2979" s="38"/>
      <c r="S2979" s="37"/>
      <c r="T2979" s="39"/>
      <c r="U2979" s="39"/>
      <c r="V2979" s="40"/>
      <c r="X2979" t="str">
        <f>IF(('1 - Cover page'!$B$9-M2979)&lt;6,"&lt;=5 Days","&gt;5 Days")</f>
        <v>&lt;=5 Days</v>
      </c>
      <c r="Y2979" t="str">
        <f>IF(('1 - Cover page'!$B$9-M2979)=0,"0", IF(('1 - Cover page'!$B$9-M2979)= 1,"1", IF(('1 - Cover page'!$B$9-M2979)= 2,"2", IF(('1 - Cover page'!$B$9-M2979)= 3,"3", IF(('1 - Cover page'!$B$9-M2979)= 4,"4", IF(('1 - Cover page'!$B$9-M2979)= 5,"5", IF(('1 - Cover page'!$B$9-M2979)= 6,"6", IF(('1 - Cover page'!$B$9-M2979)= 7,"7", IF(('1 - Cover page'!$B$9-M2979)= 8,"8", IF(('1 - Cover page'!$B$9-M2979)= 9,"9", IF(('1 - Cover page'!$B$9-M2979)= 10,"10", IF(('1 - Cover page'!$B$9-M2979)= 11,"11", IF(('1 - Cover page'!$B$9-M2979)= 12,"12", IF(('1 - Cover page'!$B$9-M2979)= 13,"13", IF(('1 - Cover page'!$B$9-M2979)= 14,"14", IF(('1 - Cover page'!$B$9-M2979)= 15,"15",  ""))))))))))))))))</f>
        <v>0</v>
      </c>
      <c r="Z2979" t="str">
        <f>IF(('1 - Cover page'!$B$9-I2979)=0,"0", IF(('1 - Cover page'!$B$9-I2979)= 1,"1", IF(('1 - Cover page'!$B$9-I2979)= 2,"2", IF(('1 - Cover page'!$B$9-I2979)= 3,"3", IF(('1 - Cover page'!$B$9-I2979)= 4,"4", IF(('1 - Cover page'!$B$9-I2979)= 5,"5", IF(('1 - Cover page'!$B$9-I2979)= 6,"6", IF(('1 - Cover page'!$B$9-I2979)= 7,"7", IF(('1 - Cover page'!$B$9-I2979)= 8,"8", IF(('1 - Cover page'!$B$9-I2979)= 9,"9", IF(('1 - Cover page'!$B$9-I2979)= 10,"10", IF(('1 - Cover page'!$B$9-I2979)= 11,"11", IF(('1 - Cover page'!$B$9-I2979)= 12,"12", IF(('1 - Cover page'!$B$9-I2979)= 13,"13", IF(('1 - Cover page'!$B$9-I2979)= 14,"14", IF(('1 - Cover page'!$B$9-I2979)= 15,"15",  ""))))))))))))))))</f>
        <v>0</v>
      </c>
      <c r="AA2979" t="e">
        <f>VLOOKUP(E2979,'Age group'!$A$2:$B$7,2,TRUE)</f>
        <v>#N/A</v>
      </c>
    </row>
    <row r="2980" spans="1:27" ht="12.75" x14ac:dyDescent="0.2">
      <c r="A2980" s="30">
        <v>2977</v>
      </c>
      <c r="B2980" s="31"/>
      <c r="C2980" s="31"/>
      <c r="D2980" s="32"/>
      <c r="E2980" s="104"/>
      <c r="F2980" s="31"/>
      <c r="G2980" s="31"/>
      <c r="H2980" s="33"/>
      <c r="I2980" s="16"/>
      <c r="J2980" s="34"/>
      <c r="K2980" s="34"/>
      <c r="L2980" s="35"/>
      <c r="M2980" s="36"/>
      <c r="N2980" s="37"/>
      <c r="O2980" s="37"/>
      <c r="P2980" s="37"/>
      <c r="Q2980" s="38"/>
      <c r="R2980" s="38"/>
      <c r="S2980" s="37"/>
      <c r="T2980" s="39"/>
      <c r="U2980" s="39"/>
      <c r="V2980" s="40"/>
      <c r="X2980" t="str">
        <f>IF(('1 - Cover page'!$B$9-M2980)&lt;6,"&lt;=5 Days","&gt;5 Days")</f>
        <v>&lt;=5 Days</v>
      </c>
      <c r="Y2980" t="str">
        <f>IF(('1 - Cover page'!$B$9-M2980)=0,"0", IF(('1 - Cover page'!$B$9-M2980)= 1,"1", IF(('1 - Cover page'!$B$9-M2980)= 2,"2", IF(('1 - Cover page'!$B$9-M2980)= 3,"3", IF(('1 - Cover page'!$B$9-M2980)= 4,"4", IF(('1 - Cover page'!$B$9-M2980)= 5,"5", IF(('1 - Cover page'!$B$9-M2980)= 6,"6", IF(('1 - Cover page'!$B$9-M2980)= 7,"7", IF(('1 - Cover page'!$B$9-M2980)= 8,"8", IF(('1 - Cover page'!$B$9-M2980)= 9,"9", IF(('1 - Cover page'!$B$9-M2980)= 10,"10", IF(('1 - Cover page'!$B$9-M2980)= 11,"11", IF(('1 - Cover page'!$B$9-M2980)= 12,"12", IF(('1 - Cover page'!$B$9-M2980)= 13,"13", IF(('1 - Cover page'!$B$9-M2980)= 14,"14", IF(('1 - Cover page'!$B$9-M2980)= 15,"15",  ""))))))))))))))))</f>
        <v>0</v>
      </c>
      <c r="Z2980" t="str">
        <f>IF(('1 - Cover page'!$B$9-I2980)=0,"0", IF(('1 - Cover page'!$B$9-I2980)= 1,"1", IF(('1 - Cover page'!$B$9-I2980)= 2,"2", IF(('1 - Cover page'!$B$9-I2980)= 3,"3", IF(('1 - Cover page'!$B$9-I2980)= 4,"4", IF(('1 - Cover page'!$B$9-I2980)= 5,"5", IF(('1 - Cover page'!$B$9-I2980)= 6,"6", IF(('1 - Cover page'!$B$9-I2980)= 7,"7", IF(('1 - Cover page'!$B$9-I2980)= 8,"8", IF(('1 - Cover page'!$B$9-I2980)= 9,"9", IF(('1 - Cover page'!$B$9-I2980)= 10,"10", IF(('1 - Cover page'!$B$9-I2980)= 11,"11", IF(('1 - Cover page'!$B$9-I2980)= 12,"12", IF(('1 - Cover page'!$B$9-I2980)= 13,"13", IF(('1 - Cover page'!$B$9-I2980)= 14,"14", IF(('1 - Cover page'!$B$9-I2980)= 15,"15",  ""))))))))))))))))</f>
        <v>0</v>
      </c>
      <c r="AA2980" t="e">
        <f>VLOOKUP(E2980,'Age group'!$A$2:$B$7,2,TRUE)</f>
        <v>#N/A</v>
      </c>
    </row>
    <row r="2981" spans="1:27" ht="12.75" x14ac:dyDescent="0.2">
      <c r="A2981" s="30">
        <v>2978</v>
      </c>
      <c r="B2981" s="31"/>
      <c r="C2981" s="31"/>
      <c r="D2981" s="32"/>
      <c r="E2981" s="104"/>
      <c r="F2981" s="31"/>
      <c r="G2981" s="31"/>
      <c r="H2981" s="33"/>
      <c r="I2981" s="16"/>
      <c r="J2981" s="34"/>
      <c r="K2981" s="34"/>
      <c r="L2981" s="35"/>
      <c r="M2981" s="36"/>
      <c r="N2981" s="37"/>
      <c r="O2981" s="37"/>
      <c r="P2981" s="37"/>
      <c r="Q2981" s="38"/>
      <c r="R2981" s="38"/>
      <c r="S2981" s="37"/>
      <c r="T2981" s="39"/>
      <c r="U2981" s="39"/>
      <c r="V2981" s="40"/>
      <c r="X2981" t="str">
        <f>IF(('1 - Cover page'!$B$9-M2981)&lt;6,"&lt;=5 Days","&gt;5 Days")</f>
        <v>&lt;=5 Days</v>
      </c>
      <c r="Y2981" t="str">
        <f>IF(('1 - Cover page'!$B$9-M2981)=0,"0", IF(('1 - Cover page'!$B$9-M2981)= 1,"1", IF(('1 - Cover page'!$B$9-M2981)= 2,"2", IF(('1 - Cover page'!$B$9-M2981)= 3,"3", IF(('1 - Cover page'!$B$9-M2981)= 4,"4", IF(('1 - Cover page'!$B$9-M2981)= 5,"5", IF(('1 - Cover page'!$B$9-M2981)= 6,"6", IF(('1 - Cover page'!$B$9-M2981)= 7,"7", IF(('1 - Cover page'!$B$9-M2981)= 8,"8", IF(('1 - Cover page'!$B$9-M2981)= 9,"9", IF(('1 - Cover page'!$B$9-M2981)= 10,"10", IF(('1 - Cover page'!$B$9-M2981)= 11,"11", IF(('1 - Cover page'!$B$9-M2981)= 12,"12", IF(('1 - Cover page'!$B$9-M2981)= 13,"13", IF(('1 - Cover page'!$B$9-M2981)= 14,"14", IF(('1 - Cover page'!$B$9-M2981)= 15,"15",  ""))))))))))))))))</f>
        <v>0</v>
      </c>
      <c r="Z2981" t="str">
        <f>IF(('1 - Cover page'!$B$9-I2981)=0,"0", IF(('1 - Cover page'!$B$9-I2981)= 1,"1", IF(('1 - Cover page'!$B$9-I2981)= 2,"2", IF(('1 - Cover page'!$B$9-I2981)= 3,"3", IF(('1 - Cover page'!$B$9-I2981)= 4,"4", IF(('1 - Cover page'!$B$9-I2981)= 5,"5", IF(('1 - Cover page'!$B$9-I2981)= 6,"6", IF(('1 - Cover page'!$B$9-I2981)= 7,"7", IF(('1 - Cover page'!$B$9-I2981)= 8,"8", IF(('1 - Cover page'!$B$9-I2981)= 9,"9", IF(('1 - Cover page'!$B$9-I2981)= 10,"10", IF(('1 - Cover page'!$B$9-I2981)= 11,"11", IF(('1 - Cover page'!$B$9-I2981)= 12,"12", IF(('1 - Cover page'!$B$9-I2981)= 13,"13", IF(('1 - Cover page'!$B$9-I2981)= 14,"14", IF(('1 - Cover page'!$B$9-I2981)= 15,"15",  ""))))))))))))))))</f>
        <v>0</v>
      </c>
      <c r="AA2981" t="e">
        <f>VLOOKUP(E2981,'Age group'!$A$2:$B$7,2,TRUE)</f>
        <v>#N/A</v>
      </c>
    </row>
    <row r="2982" spans="1:27" ht="12.75" x14ac:dyDescent="0.2">
      <c r="A2982" s="30">
        <v>2979</v>
      </c>
      <c r="B2982" s="31"/>
      <c r="C2982" s="31"/>
      <c r="D2982" s="32"/>
      <c r="E2982" s="104"/>
      <c r="F2982" s="31"/>
      <c r="G2982" s="31"/>
      <c r="H2982" s="33"/>
      <c r="I2982" s="16"/>
      <c r="J2982" s="34"/>
      <c r="K2982" s="34"/>
      <c r="L2982" s="35"/>
      <c r="M2982" s="36"/>
      <c r="N2982" s="37"/>
      <c r="O2982" s="37"/>
      <c r="P2982" s="37"/>
      <c r="Q2982" s="38"/>
      <c r="R2982" s="38"/>
      <c r="S2982" s="37"/>
      <c r="T2982" s="39"/>
      <c r="U2982" s="39"/>
      <c r="V2982" s="40"/>
      <c r="X2982" t="str">
        <f>IF(('1 - Cover page'!$B$9-M2982)&lt;6,"&lt;=5 Days","&gt;5 Days")</f>
        <v>&lt;=5 Days</v>
      </c>
      <c r="Y2982" t="str">
        <f>IF(('1 - Cover page'!$B$9-M2982)=0,"0", IF(('1 - Cover page'!$B$9-M2982)= 1,"1", IF(('1 - Cover page'!$B$9-M2982)= 2,"2", IF(('1 - Cover page'!$B$9-M2982)= 3,"3", IF(('1 - Cover page'!$B$9-M2982)= 4,"4", IF(('1 - Cover page'!$B$9-M2982)= 5,"5", IF(('1 - Cover page'!$B$9-M2982)= 6,"6", IF(('1 - Cover page'!$B$9-M2982)= 7,"7", IF(('1 - Cover page'!$B$9-M2982)= 8,"8", IF(('1 - Cover page'!$B$9-M2982)= 9,"9", IF(('1 - Cover page'!$B$9-M2982)= 10,"10", IF(('1 - Cover page'!$B$9-M2982)= 11,"11", IF(('1 - Cover page'!$B$9-M2982)= 12,"12", IF(('1 - Cover page'!$B$9-M2982)= 13,"13", IF(('1 - Cover page'!$B$9-M2982)= 14,"14", IF(('1 - Cover page'!$B$9-M2982)= 15,"15",  ""))))))))))))))))</f>
        <v>0</v>
      </c>
      <c r="Z2982" t="str">
        <f>IF(('1 - Cover page'!$B$9-I2982)=0,"0", IF(('1 - Cover page'!$B$9-I2982)= 1,"1", IF(('1 - Cover page'!$B$9-I2982)= 2,"2", IF(('1 - Cover page'!$B$9-I2982)= 3,"3", IF(('1 - Cover page'!$B$9-I2982)= 4,"4", IF(('1 - Cover page'!$B$9-I2982)= 5,"5", IF(('1 - Cover page'!$B$9-I2982)= 6,"6", IF(('1 - Cover page'!$B$9-I2982)= 7,"7", IF(('1 - Cover page'!$B$9-I2982)= 8,"8", IF(('1 - Cover page'!$B$9-I2982)= 9,"9", IF(('1 - Cover page'!$B$9-I2982)= 10,"10", IF(('1 - Cover page'!$B$9-I2982)= 11,"11", IF(('1 - Cover page'!$B$9-I2982)= 12,"12", IF(('1 - Cover page'!$B$9-I2982)= 13,"13", IF(('1 - Cover page'!$B$9-I2982)= 14,"14", IF(('1 - Cover page'!$B$9-I2982)= 15,"15",  ""))))))))))))))))</f>
        <v>0</v>
      </c>
      <c r="AA2982" t="e">
        <f>VLOOKUP(E2982,'Age group'!$A$2:$B$7,2,TRUE)</f>
        <v>#N/A</v>
      </c>
    </row>
    <row r="2983" spans="1:27" ht="12.75" x14ac:dyDescent="0.2">
      <c r="A2983" s="30">
        <v>2980</v>
      </c>
      <c r="B2983" s="31"/>
      <c r="C2983" s="31"/>
      <c r="D2983" s="32"/>
      <c r="E2983" s="104"/>
      <c r="F2983" s="31"/>
      <c r="G2983" s="31"/>
      <c r="H2983" s="33"/>
      <c r="I2983" s="16"/>
      <c r="J2983" s="34"/>
      <c r="K2983" s="34"/>
      <c r="L2983" s="35"/>
      <c r="M2983" s="36"/>
      <c r="N2983" s="37"/>
      <c r="O2983" s="37"/>
      <c r="P2983" s="37"/>
      <c r="Q2983" s="38"/>
      <c r="R2983" s="38"/>
      <c r="S2983" s="37"/>
      <c r="T2983" s="39"/>
      <c r="U2983" s="39"/>
      <c r="V2983" s="40"/>
      <c r="X2983" t="str">
        <f>IF(('1 - Cover page'!$B$9-M2983)&lt;6,"&lt;=5 Days","&gt;5 Days")</f>
        <v>&lt;=5 Days</v>
      </c>
      <c r="Y2983" t="str">
        <f>IF(('1 - Cover page'!$B$9-M2983)=0,"0", IF(('1 - Cover page'!$B$9-M2983)= 1,"1", IF(('1 - Cover page'!$B$9-M2983)= 2,"2", IF(('1 - Cover page'!$B$9-M2983)= 3,"3", IF(('1 - Cover page'!$B$9-M2983)= 4,"4", IF(('1 - Cover page'!$B$9-M2983)= 5,"5", IF(('1 - Cover page'!$B$9-M2983)= 6,"6", IF(('1 - Cover page'!$B$9-M2983)= 7,"7", IF(('1 - Cover page'!$B$9-M2983)= 8,"8", IF(('1 - Cover page'!$B$9-M2983)= 9,"9", IF(('1 - Cover page'!$B$9-M2983)= 10,"10", IF(('1 - Cover page'!$B$9-M2983)= 11,"11", IF(('1 - Cover page'!$B$9-M2983)= 12,"12", IF(('1 - Cover page'!$B$9-M2983)= 13,"13", IF(('1 - Cover page'!$B$9-M2983)= 14,"14", IF(('1 - Cover page'!$B$9-M2983)= 15,"15",  ""))))))))))))))))</f>
        <v>0</v>
      </c>
      <c r="Z2983" t="str">
        <f>IF(('1 - Cover page'!$B$9-I2983)=0,"0", IF(('1 - Cover page'!$B$9-I2983)= 1,"1", IF(('1 - Cover page'!$B$9-I2983)= 2,"2", IF(('1 - Cover page'!$B$9-I2983)= 3,"3", IF(('1 - Cover page'!$B$9-I2983)= 4,"4", IF(('1 - Cover page'!$B$9-I2983)= 5,"5", IF(('1 - Cover page'!$B$9-I2983)= 6,"6", IF(('1 - Cover page'!$B$9-I2983)= 7,"7", IF(('1 - Cover page'!$B$9-I2983)= 8,"8", IF(('1 - Cover page'!$B$9-I2983)= 9,"9", IF(('1 - Cover page'!$B$9-I2983)= 10,"10", IF(('1 - Cover page'!$B$9-I2983)= 11,"11", IF(('1 - Cover page'!$B$9-I2983)= 12,"12", IF(('1 - Cover page'!$B$9-I2983)= 13,"13", IF(('1 - Cover page'!$B$9-I2983)= 14,"14", IF(('1 - Cover page'!$B$9-I2983)= 15,"15",  ""))))))))))))))))</f>
        <v>0</v>
      </c>
      <c r="AA2983" t="e">
        <f>VLOOKUP(E2983,'Age group'!$A$2:$B$7,2,TRUE)</f>
        <v>#N/A</v>
      </c>
    </row>
    <row r="2984" spans="1:27" ht="12.75" x14ac:dyDescent="0.2">
      <c r="A2984" s="30">
        <v>2981</v>
      </c>
      <c r="B2984" s="31"/>
      <c r="C2984" s="31"/>
      <c r="D2984" s="32"/>
      <c r="E2984" s="104"/>
      <c r="F2984" s="31"/>
      <c r="G2984" s="31"/>
      <c r="H2984" s="33"/>
      <c r="I2984" s="16"/>
      <c r="J2984" s="34"/>
      <c r="K2984" s="34"/>
      <c r="L2984" s="35"/>
      <c r="M2984" s="36"/>
      <c r="N2984" s="37"/>
      <c r="O2984" s="37"/>
      <c r="P2984" s="37"/>
      <c r="Q2984" s="38"/>
      <c r="R2984" s="38"/>
      <c r="S2984" s="37"/>
      <c r="T2984" s="39"/>
      <c r="U2984" s="39"/>
      <c r="V2984" s="40"/>
      <c r="X2984" t="str">
        <f>IF(('1 - Cover page'!$B$9-M2984)&lt;6,"&lt;=5 Days","&gt;5 Days")</f>
        <v>&lt;=5 Days</v>
      </c>
      <c r="Y2984" t="str">
        <f>IF(('1 - Cover page'!$B$9-M2984)=0,"0", IF(('1 - Cover page'!$B$9-M2984)= 1,"1", IF(('1 - Cover page'!$B$9-M2984)= 2,"2", IF(('1 - Cover page'!$B$9-M2984)= 3,"3", IF(('1 - Cover page'!$B$9-M2984)= 4,"4", IF(('1 - Cover page'!$B$9-M2984)= 5,"5", IF(('1 - Cover page'!$B$9-M2984)= 6,"6", IF(('1 - Cover page'!$B$9-M2984)= 7,"7", IF(('1 - Cover page'!$B$9-M2984)= 8,"8", IF(('1 - Cover page'!$B$9-M2984)= 9,"9", IF(('1 - Cover page'!$B$9-M2984)= 10,"10", IF(('1 - Cover page'!$B$9-M2984)= 11,"11", IF(('1 - Cover page'!$B$9-M2984)= 12,"12", IF(('1 - Cover page'!$B$9-M2984)= 13,"13", IF(('1 - Cover page'!$B$9-M2984)= 14,"14", IF(('1 - Cover page'!$B$9-M2984)= 15,"15",  ""))))))))))))))))</f>
        <v>0</v>
      </c>
      <c r="Z2984" t="str">
        <f>IF(('1 - Cover page'!$B$9-I2984)=0,"0", IF(('1 - Cover page'!$B$9-I2984)= 1,"1", IF(('1 - Cover page'!$B$9-I2984)= 2,"2", IF(('1 - Cover page'!$B$9-I2984)= 3,"3", IF(('1 - Cover page'!$B$9-I2984)= 4,"4", IF(('1 - Cover page'!$B$9-I2984)= 5,"5", IF(('1 - Cover page'!$B$9-I2984)= 6,"6", IF(('1 - Cover page'!$B$9-I2984)= 7,"7", IF(('1 - Cover page'!$B$9-I2984)= 8,"8", IF(('1 - Cover page'!$B$9-I2984)= 9,"9", IF(('1 - Cover page'!$B$9-I2984)= 10,"10", IF(('1 - Cover page'!$B$9-I2984)= 11,"11", IF(('1 - Cover page'!$B$9-I2984)= 12,"12", IF(('1 - Cover page'!$B$9-I2984)= 13,"13", IF(('1 - Cover page'!$B$9-I2984)= 14,"14", IF(('1 - Cover page'!$B$9-I2984)= 15,"15",  ""))))))))))))))))</f>
        <v>0</v>
      </c>
      <c r="AA2984" t="e">
        <f>VLOOKUP(E2984,'Age group'!$A$2:$B$7,2,TRUE)</f>
        <v>#N/A</v>
      </c>
    </row>
    <row r="2985" spans="1:27" ht="12.75" x14ac:dyDescent="0.2">
      <c r="A2985" s="30">
        <v>2982</v>
      </c>
      <c r="B2985" s="31"/>
      <c r="C2985" s="31"/>
      <c r="D2985" s="32"/>
      <c r="E2985" s="104"/>
      <c r="F2985" s="31"/>
      <c r="G2985" s="31"/>
      <c r="H2985" s="33"/>
      <c r="I2985" s="16"/>
      <c r="J2985" s="34"/>
      <c r="K2985" s="34"/>
      <c r="L2985" s="35"/>
      <c r="M2985" s="36"/>
      <c r="N2985" s="37"/>
      <c r="O2985" s="37"/>
      <c r="P2985" s="37"/>
      <c r="Q2985" s="38"/>
      <c r="R2985" s="38"/>
      <c r="S2985" s="37"/>
      <c r="T2985" s="39"/>
      <c r="U2985" s="39"/>
      <c r="V2985" s="40"/>
      <c r="X2985" t="str">
        <f>IF(('1 - Cover page'!$B$9-M2985)&lt;6,"&lt;=5 Days","&gt;5 Days")</f>
        <v>&lt;=5 Days</v>
      </c>
      <c r="Y2985" t="str">
        <f>IF(('1 - Cover page'!$B$9-M2985)=0,"0", IF(('1 - Cover page'!$B$9-M2985)= 1,"1", IF(('1 - Cover page'!$B$9-M2985)= 2,"2", IF(('1 - Cover page'!$B$9-M2985)= 3,"3", IF(('1 - Cover page'!$B$9-M2985)= 4,"4", IF(('1 - Cover page'!$B$9-M2985)= 5,"5", IF(('1 - Cover page'!$B$9-M2985)= 6,"6", IF(('1 - Cover page'!$B$9-M2985)= 7,"7", IF(('1 - Cover page'!$B$9-M2985)= 8,"8", IF(('1 - Cover page'!$B$9-M2985)= 9,"9", IF(('1 - Cover page'!$B$9-M2985)= 10,"10", IF(('1 - Cover page'!$B$9-M2985)= 11,"11", IF(('1 - Cover page'!$B$9-M2985)= 12,"12", IF(('1 - Cover page'!$B$9-M2985)= 13,"13", IF(('1 - Cover page'!$B$9-M2985)= 14,"14", IF(('1 - Cover page'!$B$9-M2985)= 15,"15",  ""))))))))))))))))</f>
        <v>0</v>
      </c>
      <c r="Z2985" t="str">
        <f>IF(('1 - Cover page'!$B$9-I2985)=0,"0", IF(('1 - Cover page'!$B$9-I2985)= 1,"1", IF(('1 - Cover page'!$B$9-I2985)= 2,"2", IF(('1 - Cover page'!$B$9-I2985)= 3,"3", IF(('1 - Cover page'!$B$9-I2985)= 4,"4", IF(('1 - Cover page'!$B$9-I2985)= 5,"5", IF(('1 - Cover page'!$B$9-I2985)= 6,"6", IF(('1 - Cover page'!$B$9-I2985)= 7,"7", IF(('1 - Cover page'!$B$9-I2985)= 8,"8", IF(('1 - Cover page'!$B$9-I2985)= 9,"9", IF(('1 - Cover page'!$B$9-I2985)= 10,"10", IF(('1 - Cover page'!$B$9-I2985)= 11,"11", IF(('1 - Cover page'!$B$9-I2985)= 12,"12", IF(('1 - Cover page'!$B$9-I2985)= 13,"13", IF(('1 - Cover page'!$B$9-I2985)= 14,"14", IF(('1 - Cover page'!$B$9-I2985)= 15,"15",  ""))))))))))))))))</f>
        <v>0</v>
      </c>
      <c r="AA2985" t="e">
        <f>VLOOKUP(E2985,'Age group'!$A$2:$B$7,2,TRUE)</f>
        <v>#N/A</v>
      </c>
    </row>
    <row r="2986" spans="1:27" ht="12.75" x14ac:dyDescent="0.2">
      <c r="A2986" s="30">
        <v>2983</v>
      </c>
      <c r="B2986" s="31"/>
      <c r="C2986" s="31"/>
      <c r="D2986" s="32"/>
      <c r="E2986" s="104"/>
      <c r="F2986" s="31"/>
      <c r="G2986" s="31"/>
      <c r="H2986" s="33"/>
      <c r="I2986" s="16"/>
      <c r="J2986" s="34"/>
      <c r="K2986" s="34"/>
      <c r="L2986" s="35"/>
      <c r="M2986" s="36"/>
      <c r="N2986" s="37"/>
      <c r="O2986" s="37"/>
      <c r="P2986" s="37"/>
      <c r="Q2986" s="38"/>
      <c r="R2986" s="38"/>
      <c r="S2986" s="37"/>
      <c r="T2986" s="39"/>
      <c r="U2986" s="39"/>
      <c r="V2986" s="40"/>
      <c r="X2986" t="str">
        <f>IF(('1 - Cover page'!$B$9-M2986)&lt;6,"&lt;=5 Days","&gt;5 Days")</f>
        <v>&lt;=5 Days</v>
      </c>
      <c r="Y2986" t="str">
        <f>IF(('1 - Cover page'!$B$9-M2986)=0,"0", IF(('1 - Cover page'!$B$9-M2986)= 1,"1", IF(('1 - Cover page'!$B$9-M2986)= 2,"2", IF(('1 - Cover page'!$B$9-M2986)= 3,"3", IF(('1 - Cover page'!$B$9-M2986)= 4,"4", IF(('1 - Cover page'!$B$9-M2986)= 5,"5", IF(('1 - Cover page'!$B$9-M2986)= 6,"6", IF(('1 - Cover page'!$B$9-M2986)= 7,"7", IF(('1 - Cover page'!$B$9-M2986)= 8,"8", IF(('1 - Cover page'!$B$9-M2986)= 9,"9", IF(('1 - Cover page'!$B$9-M2986)= 10,"10", IF(('1 - Cover page'!$B$9-M2986)= 11,"11", IF(('1 - Cover page'!$B$9-M2986)= 12,"12", IF(('1 - Cover page'!$B$9-M2986)= 13,"13", IF(('1 - Cover page'!$B$9-M2986)= 14,"14", IF(('1 - Cover page'!$B$9-M2986)= 15,"15",  ""))))))))))))))))</f>
        <v>0</v>
      </c>
      <c r="Z2986" t="str">
        <f>IF(('1 - Cover page'!$B$9-I2986)=0,"0", IF(('1 - Cover page'!$B$9-I2986)= 1,"1", IF(('1 - Cover page'!$B$9-I2986)= 2,"2", IF(('1 - Cover page'!$B$9-I2986)= 3,"3", IF(('1 - Cover page'!$B$9-I2986)= 4,"4", IF(('1 - Cover page'!$B$9-I2986)= 5,"5", IF(('1 - Cover page'!$B$9-I2986)= 6,"6", IF(('1 - Cover page'!$B$9-I2986)= 7,"7", IF(('1 - Cover page'!$B$9-I2986)= 8,"8", IF(('1 - Cover page'!$B$9-I2986)= 9,"9", IF(('1 - Cover page'!$B$9-I2986)= 10,"10", IF(('1 - Cover page'!$B$9-I2986)= 11,"11", IF(('1 - Cover page'!$B$9-I2986)= 12,"12", IF(('1 - Cover page'!$B$9-I2986)= 13,"13", IF(('1 - Cover page'!$B$9-I2986)= 14,"14", IF(('1 - Cover page'!$B$9-I2986)= 15,"15",  ""))))))))))))))))</f>
        <v>0</v>
      </c>
      <c r="AA2986" t="e">
        <f>VLOOKUP(E2986,'Age group'!$A$2:$B$7,2,TRUE)</f>
        <v>#N/A</v>
      </c>
    </row>
    <row r="2987" spans="1:27" ht="12.75" x14ac:dyDescent="0.2">
      <c r="A2987" s="30">
        <v>2984</v>
      </c>
      <c r="B2987" s="31"/>
      <c r="C2987" s="31"/>
      <c r="D2987" s="32"/>
      <c r="E2987" s="104"/>
      <c r="F2987" s="31"/>
      <c r="G2987" s="31"/>
      <c r="H2987" s="33"/>
      <c r="I2987" s="16"/>
      <c r="J2987" s="34"/>
      <c r="K2987" s="34"/>
      <c r="L2987" s="35"/>
      <c r="M2987" s="36"/>
      <c r="N2987" s="37"/>
      <c r="O2987" s="37"/>
      <c r="P2987" s="37"/>
      <c r="Q2987" s="38"/>
      <c r="R2987" s="38"/>
      <c r="S2987" s="37"/>
      <c r="T2987" s="39"/>
      <c r="U2987" s="39"/>
      <c r="V2987" s="40"/>
      <c r="X2987" t="str">
        <f>IF(('1 - Cover page'!$B$9-M2987)&lt;6,"&lt;=5 Days","&gt;5 Days")</f>
        <v>&lt;=5 Days</v>
      </c>
      <c r="Y2987" t="str">
        <f>IF(('1 - Cover page'!$B$9-M2987)=0,"0", IF(('1 - Cover page'!$B$9-M2987)= 1,"1", IF(('1 - Cover page'!$B$9-M2987)= 2,"2", IF(('1 - Cover page'!$B$9-M2987)= 3,"3", IF(('1 - Cover page'!$B$9-M2987)= 4,"4", IF(('1 - Cover page'!$B$9-M2987)= 5,"5", IF(('1 - Cover page'!$B$9-M2987)= 6,"6", IF(('1 - Cover page'!$B$9-M2987)= 7,"7", IF(('1 - Cover page'!$B$9-M2987)= 8,"8", IF(('1 - Cover page'!$B$9-M2987)= 9,"9", IF(('1 - Cover page'!$B$9-M2987)= 10,"10", IF(('1 - Cover page'!$B$9-M2987)= 11,"11", IF(('1 - Cover page'!$B$9-M2987)= 12,"12", IF(('1 - Cover page'!$B$9-M2987)= 13,"13", IF(('1 - Cover page'!$B$9-M2987)= 14,"14", IF(('1 - Cover page'!$B$9-M2987)= 15,"15",  ""))))))))))))))))</f>
        <v>0</v>
      </c>
      <c r="Z2987" t="str">
        <f>IF(('1 - Cover page'!$B$9-I2987)=0,"0", IF(('1 - Cover page'!$B$9-I2987)= 1,"1", IF(('1 - Cover page'!$B$9-I2987)= 2,"2", IF(('1 - Cover page'!$B$9-I2987)= 3,"3", IF(('1 - Cover page'!$B$9-I2987)= 4,"4", IF(('1 - Cover page'!$B$9-I2987)= 5,"5", IF(('1 - Cover page'!$B$9-I2987)= 6,"6", IF(('1 - Cover page'!$B$9-I2987)= 7,"7", IF(('1 - Cover page'!$B$9-I2987)= 8,"8", IF(('1 - Cover page'!$B$9-I2987)= 9,"9", IF(('1 - Cover page'!$B$9-I2987)= 10,"10", IF(('1 - Cover page'!$B$9-I2987)= 11,"11", IF(('1 - Cover page'!$B$9-I2987)= 12,"12", IF(('1 - Cover page'!$B$9-I2987)= 13,"13", IF(('1 - Cover page'!$B$9-I2987)= 14,"14", IF(('1 - Cover page'!$B$9-I2987)= 15,"15",  ""))))))))))))))))</f>
        <v>0</v>
      </c>
      <c r="AA2987" t="e">
        <f>VLOOKUP(E2987,'Age group'!$A$2:$B$7,2,TRUE)</f>
        <v>#N/A</v>
      </c>
    </row>
    <row r="2988" spans="1:27" ht="12.75" x14ac:dyDescent="0.2">
      <c r="A2988" s="30">
        <v>2985</v>
      </c>
      <c r="B2988" s="31"/>
      <c r="C2988" s="31"/>
      <c r="D2988" s="32"/>
      <c r="E2988" s="104"/>
      <c r="F2988" s="31"/>
      <c r="G2988" s="31"/>
      <c r="H2988" s="33"/>
      <c r="I2988" s="16"/>
      <c r="J2988" s="34"/>
      <c r="K2988" s="34"/>
      <c r="L2988" s="35"/>
      <c r="M2988" s="36"/>
      <c r="N2988" s="37"/>
      <c r="O2988" s="37"/>
      <c r="P2988" s="37"/>
      <c r="Q2988" s="38"/>
      <c r="R2988" s="38"/>
      <c r="S2988" s="37"/>
      <c r="T2988" s="39"/>
      <c r="U2988" s="39"/>
      <c r="V2988" s="40"/>
      <c r="X2988" t="str">
        <f>IF(('1 - Cover page'!$B$9-M2988)&lt;6,"&lt;=5 Days","&gt;5 Days")</f>
        <v>&lt;=5 Days</v>
      </c>
      <c r="Y2988" t="str">
        <f>IF(('1 - Cover page'!$B$9-M2988)=0,"0", IF(('1 - Cover page'!$B$9-M2988)= 1,"1", IF(('1 - Cover page'!$B$9-M2988)= 2,"2", IF(('1 - Cover page'!$B$9-M2988)= 3,"3", IF(('1 - Cover page'!$B$9-M2988)= 4,"4", IF(('1 - Cover page'!$B$9-M2988)= 5,"5", IF(('1 - Cover page'!$B$9-M2988)= 6,"6", IF(('1 - Cover page'!$B$9-M2988)= 7,"7", IF(('1 - Cover page'!$B$9-M2988)= 8,"8", IF(('1 - Cover page'!$B$9-M2988)= 9,"9", IF(('1 - Cover page'!$B$9-M2988)= 10,"10", IF(('1 - Cover page'!$B$9-M2988)= 11,"11", IF(('1 - Cover page'!$B$9-M2988)= 12,"12", IF(('1 - Cover page'!$B$9-M2988)= 13,"13", IF(('1 - Cover page'!$B$9-M2988)= 14,"14", IF(('1 - Cover page'!$B$9-M2988)= 15,"15",  ""))))))))))))))))</f>
        <v>0</v>
      </c>
      <c r="Z2988" t="str">
        <f>IF(('1 - Cover page'!$B$9-I2988)=0,"0", IF(('1 - Cover page'!$B$9-I2988)= 1,"1", IF(('1 - Cover page'!$B$9-I2988)= 2,"2", IF(('1 - Cover page'!$B$9-I2988)= 3,"3", IF(('1 - Cover page'!$B$9-I2988)= 4,"4", IF(('1 - Cover page'!$B$9-I2988)= 5,"5", IF(('1 - Cover page'!$B$9-I2988)= 6,"6", IF(('1 - Cover page'!$B$9-I2988)= 7,"7", IF(('1 - Cover page'!$B$9-I2988)= 8,"8", IF(('1 - Cover page'!$B$9-I2988)= 9,"9", IF(('1 - Cover page'!$B$9-I2988)= 10,"10", IF(('1 - Cover page'!$B$9-I2988)= 11,"11", IF(('1 - Cover page'!$B$9-I2988)= 12,"12", IF(('1 - Cover page'!$B$9-I2988)= 13,"13", IF(('1 - Cover page'!$B$9-I2988)= 14,"14", IF(('1 - Cover page'!$B$9-I2988)= 15,"15",  ""))))))))))))))))</f>
        <v>0</v>
      </c>
      <c r="AA2988" t="e">
        <f>VLOOKUP(E2988,'Age group'!$A$2:$B$7,2,TRUE)</f>
        <v>#N/A</v>
      </c>
    </row>
    <row r="2989" spans="1:27" ht="12.75" x14ac:dyDescent="0.2">
      <c r="A2989" s="30">
        <v>2986</v>
      </c>
      <c r="B2989" s="31"/>
      <c r="C2989" s="31"/>
      <c r="D2989" s="32"/>
      <c r="E2989" s="104"/>
      <c r="F2989" s="31"/>
      <c r="G2989" s="31"/>
      <c r="H2989" s="33"/>
      <c r="I2989" s="16"/>
      <c r="J2989" s="34"/>
      <c r="K2989" s="34"/>
      <c r="L2989" s="35"/>
      <c r="M2989" s="36"/>
      <c r="N2989" s="37"/>
      <c r="O2989" s="37"/>
      <c r="P2989" s="37"/>
      <c r="Q2989" s="38"/>
      <c r="R2989" s="38"/>
      <c r="S2989" s="37"/>
      <c r="T2989" s="39"/>
      <c r="U2989" s="39"/>
      <c r="V2989" s="40"/>
      <c r="X2989" t="str">
        <f>IF(('1 - Cover page'!$B$9-M2989)&lt;6,"&lt;=5 Days","&gt;5 Days")</f>
        <v>&lt;=5 Days</v>
      </c>
      <c r="Y2989" t="str">
        <f>IF(('1 - Cover page'!$B$9-M2989)=0,"0", IF(('1 - Cover page'!$B$9-M2989)= 1,"1", IF(('1 - Cover page'!$B$9-M2989)= 2,"2", IF(('1 - Cover page'!$B$9-M2989)= 3,"3", IF(('1 - Cover page'!$B$9-M2989)= 4,"4", IF(('1 - Cover page'!$B$9-M2989)= 5,"5", IF(('1 - Cover page'!$B$9-M2989)= 6,"6", IF(('1 - Cover page'!$B$9-M2989)= 7,"7", IF(('1 - Cover page'!$B$9-M2989)= 8,"8", IF(('1 - Cover page'!$B$9-M2989)= 9,"9", IF(('1 - Cover page'!$B$9-M2989)= 10,"10", IF(('1 - Cover page'!$B$9-M2989)= 11,"11", IF(('1 - Cover page'!$B$9-M2989)= 12,"12", IF(('1 - Cover page'!$B$9-M2989)= 13,"13", IF(('1 - Cover page'!$B$9-M2989)= 14,"14", IF(('1 - Cover page'!$B$9-M2989)= 15,"15",  ""))))))))))))))))</f>
        <v>0</v>
      </c>
      <c r="Z2989" t="str">
        <f>IF(('1 - Cover page'!$B$9-I2989)=0,"0", IF(('1 - Cover page'!$B$9-I2989)= 1,"1", IF(('1 - Cover page'!$B$9-I2989)= 2,"2", IF(('1 - Cover page'!$B$9-I2989)= 3,"3", IF(('1 - Cover page'!$B$9-I2989)= 4,"4", IF(('1 - Cover page'!$B$9-I2989)= 5,"5", IF(('1 - Cover page'!$B$9-I2989)= 6,"6", IF(('1 - Cover page'!$B$9-I2989)= 7,"7", IF(('1 - Cover page'!$B$9-I2989)= 8,"8", IF(('1 - Cover page'!$B$9-I2989)= 9,"9", IF(('1 - Cover page'!$B$9-I2989)= 10,"10", IF(('1 - Cover page'!$B$9-I2989)= 11,"11", IF(('1 - Cover page'!$B$9-I2989)= 12,"12", IF(('1 - Cover page'!$B$9-I2989)= 13,"13", IF(('1 - Cover page'!$B$9-I2989)= 14,"14", IF(('1 - Cover page'!$B$9-I2989)= 15,"15",  ""))))))))))))))))</f>
        <v>0</v>
      </c>
      <c r="AA2989" t="e">
        <f>VLOOKUP(E2989,'Age group'!$A$2:$B$7,2,TRUE)</f>
        <v>#N/A</v>
      </c>
    </row>
    <row r="2990" spans="1:27" ht="12.75" x14ac:dyDescent="0.2">
      <c r="A2990" s="30">
        <v>2987</v>
      </c>
      <c r="B2990" s="31"/>
      <c r="C2990" s="31"/>
      <c r="D2990" s="32"/>
      <c r="E2990" s="104"/>
      <c r="F2990" s="31"/>
      <c r="G2990" s="31"/>
      <c r="H2990" s="33"/>
      <c r="I2990" s="16"/>
      <c r="J2990" s="34"/>
      <c r="K2990" s="34"/>
      <c r="L2990" s="35"/>
      <c r="M2990" s="36"/>
      <c r="N2990" s="37"/>
      <c r="O2990" s="37"/>
      <c r="P2990" s="37"/>
      <c r="Q2990" s="38"/>
      <c r="R2990" s="38"/>
      <c r="S2990" s="37"/>
      <c r="T2990" s="39"/>
      <c r="U2990" s="39"/>
      <c r="V2990" s="40"/>
      <c r="X2990" t="str">
        <f>IF(('1 - Cover page'!$B$9-M2990)&lt;6,"&lt;=5 Days","&gt;5 Days")</f>
        <v>&lt;=5 Days</v>
      </c>
      <c r="Y2990" t="str">
        <f>IF(('1 - Cover page'!$B$9-M2990)=0,"0", IF(('1 - Cover page'!$B$9-M2990)= 1,"1", IF(('1 - Cover page'!$B$9-M2990)= 2,"2", IF(('1 - Cover page'!$B$9-M2990)= 3,"3", IF(('1 - Cover page'!$B$9-M2990)= 4,"4", IF(('1 - Cover page'!$B$9-M2990)= 5,"5", IF(('1 - Cover page'!$B$9-M2990)= 6,"6", IF(('1 - Cover page'!$B$9-M2990)= 7,"7", IF(('1 - Cover page'!$B$9-M2990)= 8,"8", IF(('1 - Cover page'!$B$9-M2990)= 9,"9", IF(('1 - Cover page'!$B$9-M2990)= 10,"10", IF(('1 - Cover page'!$B$9-M2990)= 11,"11", IF(('1 - Cover page'!$B$9-M2990)= 12,"12", IF(('1 - Cover page'!$B$9-M2990)= 13,"13", IF(('1 - Cover page'!$B$9-M2990)= 14,"14", IF(('1 - Cover page'!$B$9-M2990)= 15,"15",  ""))))))))))))))))</f>
        <v>0</v>
      </c>
      <c r="Z2990" t="str">
        <f>IF(('1 - Cover page'!$B$9-I2990)=0,"0", IF(('1 - Cover page'!$B$9-I2990)= 1,"1", IF(('1 - Cover page'!$B$9-I2990)= 2,"2", IF(('1 - Cover page'!$B$9-I2990)= 3,"3", IF(('1 - Cover page'!$B$9-I2990)= 4,"4", IF(('1 - Cover page'!$B$9-I2990)= 5,"5", IF(('1 - Cover page'!$B$9-I2990)= 6,"6", IF(('1 - Cover page'!$B$9-I2990)= 7,"7", IF(('1 - Cover page'!$B$9-I2990)= 8,"8", IF(('1 - Cover page'!$B$9-I2990)= 9,"9", IF(('1 - Cover page'!$B$9-I2990)= 10,"10", IF(('1 - Cover page'!$B$9-I2990)= 11,"11", IF(('1 - Cover page'!$B$9-I2990)= 12,"12", IF(('1 - Cover page'!$B$9-I2990)= 13,"13", IF(('1 - Cover page'!$B$9-I2990)= 14,"14", IF(('1 - Cover page'!$B$9-I2990)= 15,"15",  ""))))))))))))))))</f>
        <v>0</v>
      </c>
      <c r="AA2990" t="e">
        <f>VLOOKUP(E2990,'Age group'!$A$2:$B$7,2,TRUE)</f>
        <v>#N/A</v>
      </c>
    </row>
    <row r="2991" spans="1:27" ht="12.75" x14ac:dyDescent="0.2">
      <c r="A2991" s="30">
        <v>2988</v>
      </c>
      <c r="B2991" s="31"/>
      <c r="C2991" s="31"/>
      <c r="D2991" s="32"/>
      <c r="E2991" s="104"/>
      <c r="F2991" s="31"/>
      <c r="G2991" s="31"/>
      <c r="H2991" s="33"/>
      <c r="I2991" s="16"/>
      <c r="J2991" s="34"/>
      <c r="K2991" s="34"/>
      <c r="L2991" s="35"/>
      <c r="M2991" s="36"/>
      <c r="N2991" s="37"/>
      <c r="O2991" s="37"/>
      <c r="P2991" s="37"/>
      <c r="Q2991" s="38"/>
      <c r="R2991" s="38"/>
      <c r="S2991" s="37"/>
      <c r="T2991" s="39"/>
      <c r="U2991" s="39"/>
      <c r="V2991" s="40"/>
      <c r="X2991" t="str">
        <f>IF(('1 - Cover page'!$B$9-M2991)&lt;6,"&lt;=5 Days","&gt;5 Days")</f>
        <v>&lt;=5 Days</v>
      </c>
      <c r="Y2991" t="str">
        <f>IF(('1 - Cover page'!$B$9-M2991)=0,"0", IF(('1 - Cover page'!$B$9-M2991)= 1,"1", IF(('1 - Cover page'!$B$9-M2991)= 2,"2", IF(('1 - Cover page'!$B$9-M2991)= 3,"3", IF(('1 - Cover page'!$B$9-M2991)= 4,"4", IF(('1 - Cover page'!$B$9-M2991)= 5,"5", IF(('1 - Cover page'!$B$9-M2991)= 6,"6", IF(('1 - Cover page'!$B$9-M2991)= 7,"7", IF(('1 - Cover page'!$B$9-M2991)= 8,"8", IF(('1 - Cover page'!$B$9-M2991)= 9,"9", IF(('1 - Cover page'!$B$9-M2991)= 10,"10", IF(('1 - Cover page'!$B$9-M2991)= 11,"11", IF(('1 - Cover page'!$B$9-M2991)= 12,"12", IF(('1 - Cover page'!$B$9-M2991)= 13,"13", IF(('1 - Cover page'!$B$9-M2991)= 14,"14", IF(('1 - Cover page'!$B$9-M2991)= 15,"15",  ""))))))))))))))))</f>
        <v>0</v>
      </c>
      <c r="Z2991" t="str">
        <f>IF(('1 - Cover page'!$B$9-I2991)=0,"0", IF(('1 - Cover page'!$B$9-I2991)= 1,"1", IF(('1 - Cover page'!$B$9-I2991)= 2,"2", IF(('1 - Cover page'!$B$9-I2991)= 3,"3", IF(('1 - Cover page'!$B$9-I2991)= 4,"4", IF(('1 - Cover page'!$B$9-I2991)= 5,"5", IF(('1 - Cover page'!$B$9-I2991)= 6,"6", IF(('1 - Cover page'!$B$9-I2991)= 7,"7", IF(('1 - Cover page'!$B$9-I2991)= 8,"8", IF(('1 - Cover page'!$B$9-I2991)= 9,"9", IF(('1 - Cover page'!$B$9-I2991)= 10,"10", IF(('1 - Cover page'!$B$9-I2991)= 11,"11", IF(('1 - Cover page'!$B$9-I2991)= 12,"12", IF(('1 - Cover page'!$B$9-I2991)= 13,"13", IF(('1 - Cover page'!$B$9-I2991)= 14,"14", IF(('1 - Cover page'!$B$9-I2991)= 15,"15",  ""))))))))))))))))</f>
        <v>0</v>
      </c>
      <c r="AA2991" t="e">
        <f>VLOOKUP(E2991,'Age group'!$A$2:$B$7,2,TRUE)</f>
        <v>#N/A</v>
      </c>
    </row>
    <row r="2992" spans="1:27" ht="12.75" x14ac:dyDescent="0.2">
      <c r="A2992" s="30">
        <v>2989</v>
      </c>
      <c r="B2992" s="31"/>
      <c r="C2992" s="31"/>
      <c r="D2992" s="32"/>
      <c r="E2992" s="104"/>
      <c r="F2992" s="31"/>
      <c r="G2992" s="31"/>
      <c r="H2992" s="33"/>
      <c r="I2992" s="16"/>
      <c r="J2992" s="34"/>
      <c r="K2992" s="34"/>
      <c r="L2992" s="35"/>
      <c r="M2992" s="36"/>
      <c r="N2992" s="37"/>
      <c r="O2992" s="37"/>
      <c r="P2992" s="37"/>
      <c r="Q2992" s="38"/>
      <c r="R2992" s="38"/>
      <c r="S2992" s="37"/>
      <c r="T2992" s="39"/>
      <c r="U2992" s="39"/>
      <c r="V2992" s="40"/>
      <c r="X2992" t="str">
        <f>IF(('1 - Cover page'!$B$9-M2992)&lt;6,"&lt;=5 Days","&gt;5 Days")</f>
        <v>&lt;=5 Days</v>
      </c>
      <c r="Y2992" t="str">
        <f>IF(('1 - Cover page'!$B$9-M2992)=0,"0", IF(('1 - Cover page'!$B$9-M2992)= 1,"1", IF(('1 - Cover page'!$B$9-M2992)= 2,"2", IF(('1 - Cover page'!$B$9-M2992)= 3,"3", IF(('1 - Cover page'!$B$9-M2992)= 4,"4", IF(('1 - Cover page'!$B$9-M2992)= 5,"5", IF(('1 - Cover page'!$B$9-M2992)= 6,"6", IF(('1 - Cover page'!$B$9-M2992)= 7,"7", IF(('1 - Cover page'!$B$9-M2992)= 8,"8", IF(('1 - Cover page'!$B$9-M2992)= 9,"9", IF(('1 - Cover page'!$B$9-M2992)= 10,"10", IF(('1 - Cover page'!$B$9-M2992)= 11,"11", IF(('1 - Cover page'!$B$9-M2992)= 12,"12", IF(('1 - Cover page'!$B$9-M2992)= 13,"13", IF(('1 - Cover page'!$B$9-M2992)= 14,"14", IF(('1 - Cover page'!$B$9-M2992)= 15,"15",  ""))))))))))))))))</f>
        <v>0</v>
      </c>
      <c r="Z2992" t="str">
        <f>IF(('1 - Cover page'!$B$9-I2992)=0,"0", IF(('1 - Cover page'!$B$9-I2992)= 1,"1", IF(('1 - Cover page'!$B$9-I2992)= 2,"2", IF(('1 - Cover page'!$B$9-I2992)= 3,"3", IF(('1 - Cover page'!$B$9-I2992)= 4,"4", IF(('1 - Cover page'!$B$9-I2992)= 5,"5", IF(('1 - Cover page'!$B$9-I2992)= 6,"6", IF(('1 - Cover page'!$B$9-I2992)= 7,"7", IF(('1 - Cover page'!$B$9-I2992)= 8,"8", IF(('1 - Cover page'!$B$9-I2992)= 9,"9", IF(('1 - Cover page'!$B$9-I2992)= 10,"10", IF(('1 - Cover page'!$B$9-I2992)= 11,"11", IF(('1 - Cover page'!$B$9-I2992)= 12,"12", IF(('1 - Cover page'!$B$9-I2992)= 13,"13", IF(('1 - Cover page'!$B$9-I2992)= 14,"14", IF(('1 - Cover page'!$B$9-I2992)= 15,"15",  ""))))))))))))))))</f>
        <v>0</v>
      </c>
      <c r="AA2992" t="e">
        <f>VLOOKUP(E2992,'Age group'!$A$2:$B$7,2,TRUE)</f>
        <v>#N/A</v>
      </c>
    </row>
    <row r="2993" spans="1:27" ht="12.75" x14ac:dyDescent="0.2">
      <c r="A2993" s="30">
        <v>2990</v>
      </c>
      <c r="B2993" s="31"/>
      <c r="C2993" s="31"/>
      <c r="D2993" s="32"/>
      <c r="E2993" s="104"/>
      <c r="F2993" s="31"/>
      <c r="G2993" s="31"/>
      <c r="H2993" s="33"/>
      <c r="I2993" s="16"/>
      <c r="J2993" s="34"/>
      <c r="K2993" s="34"/>
      <c r="L2993" s="35"/>
      <c r="M2993" s="36"/>
      <c r="N2993" s="37"/>
      <c r="O2993" s="37"/>
      <c r="P2993" s="37"/>
      <c r="Q2993" s="38"/>
      <c r="R2993" s="38"/>
      <c r="S2993" s="37"/>
      <c r="T2993" s="39"/>
      <c r="U2993" s="39"/>
      <c r="V2993" s="40"/>
      <c r="X2993" t="str">
        <f>IF(('1 - Cover page'!$B$9-M2993)&lt;6,"&lt;=5 Days","&gt;5 Days")</f>
        <v>&lt;=5 Days</v>
      </c>
      <c r="Y2993" t="str">
        <f>IF(('1 - Cover page'!$B$9-M2993)=0,"0", IF(('1 - Cover page'!$B$9-M2993)= 1,"1", IF(('1 - Cover page'!$B$9-M2993)= 2,"2", IF(('1 - Cover page'!$B$9-M2993)= 3,"3", IF(('1 - Cover page'!$B$9-M2993)= 4,"4", IF(('1 - Cover page'!$B$9-M2993)= 5,"5", IF(('1 - Cover page'!$B$9-M2993)= 6,"6", IF(('1 - Cover page'!$B$9-M2993)= 7,"7", IF(('1 - Cover page'!$B$9-M2993)= 8,"8", IF(('1 - Cover page'!$B$9-M2993)= 9,"9", IF(('1 - Cover page'!$B$9-M2993)= 10,"10", IF(('1 - Cover page'!$B$9-M2993)= 11,"11", IF(('1 - Cover page'!$B$9-M2993)= 12,"12", IF(('1 - Cover page'!$B$9-M2993)= 13,"13", IF(('1 - Cover page'!$B$9-M2993)= 14,"14", IF(('1 - Cover page'!$B$9-M2993)= 15,"15",  ""))))))))))))))))</f>
        <v>0</v>
      </c>
      <c r="Z2993" t="str">
        <f>IF(('1 - Cover page'!$B$9-I2993)=0,"0", IF(('1 - Cover page'!$B$9-I2993)= 1,"1", IF(('1 - Cover page'!$B$9-I2993)= 2,"2", IF(('1 - Cover page'!$B$9-I2993)= 3,"3", IF(('1 - Cover page'!$B$9-I2993)= 4,"4", IF(('1 - Cover page'!$B$9-I2993)= 5,"5", IF(('1 - Cover page'!$B$9-I2993)= 6,"6", IF(('1 - Cover page'!$B$9-I2993)= 7,"7", IF(('1 - Cover page'!$B$9-I2993)= 8,"8", IF(('1 - Cover page'!$B$9-I2993)= 9,"9", IF(('1 - Cover page'!$B$9-I2993)= 10,"10", IF(('1 - Cover page'!$B$9-I2993)= 11,"11", IF(('1 - Cover page'!$B$9-I2993)= 12,"12", IF(('1 - Cover page'!$B$9-I2993)= 13,"13", IF(('1 - Cover page'!$B$9-I2993)= 14,"14", IF(('1 - Cover page'!$B$9-I2993)= 15,"15",  ""))))))))))))))))</f>
        <v>0</v>
      </c>
      <c r="AA2993" t="e">
        <f>VLOOKUP(E2993,'Age group'!$A$2:$B$7,2,TRUE)</f>
        <v>#N/A</v>
      </c>
    </row>
    <row r="2994" spans="1:27" ht="12.75" x14ac:dyDescent="0.2">
      <c r="A2994" s="30">
        <v>2991</v>
      </c>
      <c r="B2994" s="31"/>
      <c r="C2994" s="31"/>
      <c r="D2994" s="32"/>
      <c r="E2994" s="104"/>
      <c r="F2994" s="31"/>
      <c r="G2994" s="31"/>
      <c r="H2994" s="33"/>
      <c r="I2994" s="16"/>
      <c r="J2994" s="34"/>
      <c r="K2994" s="34"/>
      <c r="L2994" s="35"/>
      <c r="M2994" s="36"/>
      <c r="N2994" s="37"/>
      <c r="O2994" s="37"/>
      <c r="P2994" s="37"/>
      <c r="Q2994" s="38"/>
      <c r="R2994" s="38"/>
      <c r="S2994" s="37"/>
      <c r="T2994" s="39"/>
      <c r="U2994" s="39"/>
      <c r="V2994" s="40"/>
      <c r="X2994" t="str">
        <f>IF(('1 - Cover page'!$B$9-M2994)&lt;6,"&lt;=5 Days","&gt;5 Days")</f>
        <v>&lt;=5 Days</v>
      </c>
      <c r="Y2994" t="str">
        <f>IF(('1 - Cover page'!$B$9-M2994)=0,"0", IF(('1 - Cover page'!$B$9-M2994)= 1,"1", IF(('1 - Cover page'!$B$9-M2994)= 2,"2", IF(('1 - Cover page'!$B$9-M2994)= 3,"3", IF(('1 - Cover page'!$B$9-M2994)= 4,"4", IF(('1 - Cover page'!$B$9-M2994)= 5,"5", IF(('1 - Cover page'!$B$9-M2994)= 6,"6", IF(('1 - Cover page'!$B$9-M2994)= 7,"7", IF(('1 - Cover page'!$B$9-M2994)= 8,"8", IF(('1 - Cover page'!$B$9-M2994)= 9,"9", IF(('1 - Cover page'!$B$9-M2994)= 10,"10", IF(('1 - Cover page'!$B$9-M2994)= 11,"11", IF(('1 - Cover page'!$B$9-M2994)= 12,"12", IF(('1 - Cover page'!$B$9-M2994)= 13,"13", IF(('1 - Cover page'!$B$9-M2994)= 14,"14", IF(('1 - Cover page'!$B$9-M2994)= 15,"15",  ""))))))))))))))))</f>
        <v>0</v>
      </c>
      <c r="Z2994" t="str">
        <f>IF(('1 - Cover page'!$B$9-I2994)=0,"0", IF(('1 - Cover page'!$B$9-I2994)= 1,"1", IF(('1 - Cover page'!$B$9-I2994)= 2,"2", IF(('1 - Cover page'!$B$9-I2994)= 3,"3", IF(('1 - Cover page'!$B$9-I2994)= 4,"4", IF(('1 - Cover page'!$B$9-I2994)= 5,"5", IF(('1 - Cover page'!$B$9-I2994)= 6,"6", IF(('1 - Cover page'!$B$9-I2994)= 7,"7", IF(('1 - Cover page'!$B$9-I2994)= 8,"8", IF(('1 - Cover page'!$B$9-I2994)= 9,"9", IF(('1 - Cover page'!$B$9-I2994)= 10,"10", IF(('1 - Cover page'!$B$9-I2994)= 11,"11", IF(('1 - Cover page'!$B$9-I2994)= 12,"12", IF(('1 - Cover page'!$B$9-I2994)= 13,"13", IF(('1 - Cover page'!$B$9-I2994)= 14,"14", IF(('1 - Cover page'!$B$9-I2994)= 15,"15",  ""))))))))))))))))</f>
        <v>0</v>
      </c>
      <c r="AA2994" t="e">
        <f>VLOOKUP(E2994,'Age group'!$A$2:$B$7,2,TRUE)</f>
        <v>#N/A</v>
      </c>
    </row>
    <row r="2995" spans="1:27" ht="12.75" x14ac:dyDescent="0.2">
      <c r="A2995" s="30">
        <v>2992</v>
      </c>
      <c r="B2995" s="31"/>
      <c r="C2995" s="31"/>
      <c r="D2995" s="32"/>
      <c r="E2995" s="104"/>
      <c r="F2995" s="31"/>
      <c r="G2995" s="31"/>
      <c r="H2995" s="33"/>
      <c r="I2995" s="16"/>
      <c r="J2995" s="34"/>
      <c r="K2995" s="34"/>
      <c r="L2995" s="35"/>
      <c r="M2995" s="36"/>
      <c r="N2995" s="37"/>
      <c r="O2995" s="37"/>
      <c r="P2995" s="37"/>
      <c r="Q2995" s="38"/>
      <c r="R2995" s="38"/>
      <c r="S2995" s="37"/>
      <c r="T2995" s="39"/>
      <c r="U2995" s="39"/>
      <c r="V2995" s="40"/>
      <c r="X2995" t="str">
        <f>IF(('1 - Cover page'!$B$9-M2995)&lt;6,"&lt;=5 Days","&gt;5 Days")</f>
        <v>&lt;=5 Days</v>
      </c>
      <c r="Y2995" t="str">
        <f>IF(('1 - Cover page'!$B$9-M2995)=0,"0", IF(('1 - Cover page'!$B$9-M2995)= 1,"1", IF(('1 - Cover page'!$B$9-M2995)= 2,"2", IF(('1 - Cover page'!$B$9-M2995)= 3,"3", IF(('1 - Cover page'!$B$9-M2995)= 4,"4", IF(('1 - Cover page'!$B$9-M2995)= 5,"5", IF(('1 - Cover page'!$B$9-M2995)= 6,"6", IF(('1 - Cover page'!$B$9-M2995)= 7,"7", IF(('1 - Cover page'!$B$9-M2995)= 8,"8", IF(('1 - Cover page'!$B$9-M2995)= 9,"9", IF(('1 - Cover page'!$B$9-M2995)= 10,"10", IF(('1 - Cover page'!$B$9-M2995)= 11,"11", IF(('1 - Cover page'!$B$9-M2995)= 12,"12", IF(('1 - Cover page'!$B$9-M2995)= 13,"13", IF(('1 - Cover page'!$B$9-M2995)= 14,"14", IF(('1 - Cover page'!$B$9-M2995)= 15,"15",  ""))))))))))))))))</f>
        <v>0</v>
      </c>
      <c r="Z2995" t="str">
        <f>IF(('1 - Cover page'!$B$9-I2995)=0,"0", IF(('1 - Cover page'!$B$9-I2995)= 1,"1", IF(('1 - Cover page'!$B$9-I2995)= 2,"2", IF(('1 - Cover page'!$B$9-I2995)= 3,"3", IF(('1 - Cover page'!$B$9-I2995)= 4,"4", IF(('1 - Cover page'!$B$9-I2995)= 5,"5", IF(('1 - Cover page'!$B$9-I2995)= 6,"6", IF(('1 - Cover page'!$B$9-I2995)= 7,"7", IF(('1 - Cover page'!$B$9-I2995)= 8,"8", IF(('1 - Cover page'!$B$9-I2995)= 9,"9", IF(('1 - Cover page'!$B$9-I2995)= 10,"10", IF(('1 - Cover page'!$B$9-I2995)= 11,"11", IF(('1 - Cover page'!$B$9-I2995)= 12,"12", IF(('1 - Cover page'!$B$9-I2995)= 13,"13", IF(('1 - Cover page'!$B$9-I2995)= 14,"14", IF(('1 - Cover page'!$B$9-I2995)= 15,"15",  ""))))))))))))))))</f>
        <v>0</v>
      </c>
      <c r="AA2995" t="e">
        <f>VLOOKUP(E2995,'Age group'!$A$2:$B$7,2,TRUE)</f>
        <v>#N/A</v>
      </c>
    </row>
    <row r="2996" spans="1:27" ht="12.75" x14ac:dyDescent="0.2">
      <c r="A2996" s="30">
        <v>2993</v>
      </c>
      <c r="B2996" s="31"/>
      <c r="C2996" s="31"/>
      <c r="D2996" s="32"/>
      <c r="E2996" s="104"/>
      <c r="F2996" s="31"/>
      <c r="G2996" s="31"/>
      <c r="H2996" s="33"/>
      <c r="I2996" s="16"/>
      <c r="J2996" s="34"/>
      <c r="K2996" s="34"/>
      <c r="L2996" s="35"/>
      <c r="M2996" s="36"/>
      <c r="N2996" s="37"/>
      <c r="O2996" s="37"/>
      <c r="P2996" s="37"/>
      <c r="Q2996" s="38"/>
      <c r="R2996" s="38"/>
      <c r="S2996" s="37"/>
      <c r="T2996" s="39"/>
      <c r="U2996" s="39"/>
      <c r="V2996" s="40"/>
      <c r="X2996" t="str">
        <f>IF(('1 - Cover page'!$B$9-M2996)&lt;6,"&lt;=5 Days","&gt;5 Days")</f>
        <v>&lt;=5 Days</v>
      </c>
      <c r="Y2996" t="str">
        <f>IF(('1 - Cover page'!$B$9-M2996)=0,"0", IF(('1 - Cover page'!$B$9-M2996)= 1,"1", IF(('1 - Cover page'!$B$9-M2996)= 2,"2", IF(('1 - Cover page'!$B$9-M2996)= 3,"3", IF(('1 - Cover page'!$B$9-M2996)= 4,"4", IF(('1 - Cover page'!$B$9-M2996)= 5,"5", IF(('1 - Cover page'!$B$9-M2996)= 6,"6", IF(('1 - Cover page'!$B$9-M2996)= 7,"7", IF(('1 - Cover page'!$B$9-M2996)= 8,"8", IF(('1 - Cover page'!$B$9-M2996)= 9,"9", IF(('1 - Cover page'!$B$9-M2996)= 10,"10", IF(('1 - Cover page'!$B$9-M2996)= 11,"11", IF(('1 - Cover page'!$B$9-M2996)= 12,"12", IF(('1 - Cover page'!$B$9-M2996)= 13,"13", IF(('1 - Cover page'!$B$9-M2996)= 14,"14", IF(('1 - Cover page'!$B$9-M2996)= 15,"15",  ""))))))))))))))))</f>
        <v>0</v>
      </c>
      <c r="Z2996" t="str">
        <f>IF(('1 - Cover page'!$B$9-I2996)=0,"0", IF(('1 - Cover page'!$B$9-I2996)= 1,"1", IF(('1 - Cover page'!$B$9-I2996)= 2,"2", IF(('1 - Cover page'!$B$9-I2996)= 3,"3", IF(('1 - Cover page'!$B$9-I2996)= 4,"4", IF(('1 - Cover page'!$B$9-I2996)= 5,"5", IF(('1 - Cover page'!$B$9-I2996)= 6,"6", IF(('1 - Cover page'!$B$9-I2996)= 7,"7", IF(('1 - Cover page'!$B$9-I2996)= 8,"8", IF(('1 - Cover page'!$B$9-I2996)= 9,"9", IF(('1 - Cover page'!$B$9-I2996)= 10,"10", IF(('1 - Cover page'!$B$9-I2996)= 11,"11", IF(('1 - Cover page'!$B$9-I2996)= 12,"12", IF(('1 - Cover page'!$B$9-I2996)= 13,"13", IF(('1 - Cover page'!$B$9-I2996)= 14,"14", IF(('1 - Cover page'!$B$9-I2996)= 15,"15",  ""))))))))))))))))</f>
        <v>0</v>
      </c>
      <c r="AA2996" t="e">
        <f>VLOOKUP(E2996,'Age group'!$A$2:$B$7,2,TRUE)</f>
        <v>#N/A</v>
      </c>
    </row>
    <row r="2997" spans="1:27" ht="12.75" x14ac:dyDescent="0.2">
      <c r="A2997" s="30">
        <v>2994</v>
      </c>
      <c r="B2997" s="31"/>
      <c r="C2997" s="31"/>
      <c r="D2997" s="32"/>
      <c r="E2997" s="104"/>
      <c r="F2997" s="31"/>
      <c r="G2997" s="31"/>
      <c r="H2997" s="33"/>
      <c r="I2997" s="16"/>
      <c r="J2997" s="34"/>
      <c r="K2997" s="34"/>
      <c r="L2997" s="35"/>
      <c r="M2997" s="36"/>
      <c r="N2997" s="37"/>
      <c r="O2997" s="37"/>
      <c r="P2997" s="37"/>
      <c r="Q2997" s="38"/>
      <c r="R2997" s="38"/>
      <c r="S2997" s="37"/>
      <c r="T2997" s="39"/>
      <c r="U2997" s="39"/>
      <c r="V2997" s="40"/>
      <c r="X2997" t="str">
        <f>IF(('1 - Cover page'!$B$9-M2997)&lt;6,"&lt;=5 Days","&gt;5 Days")</f>
        <v>&lt;=5 Days</v>
      </c>
      <c r="Y2997" t="str">
        <f>IF(('1 - Cover page'!$B$9-M2997)=0,"0", IF(('1 - Cover page'!$B$9-M2997)= 1,"1", IF(('1 - Cover page'!$B$9-M2997)= 2,"2", IF(('1 - Cover page'!$B$9-M2997)= 3,"3", IF(('1 - Cover page'!$B$9-M2997)= 4,"4", IF(('1 - Cover page'!$B$9-M2997)= 5,"5", IF(('1 - Cover page'!$B$9-M2997)= 6,"6", IF(('1 - Cover page'!$B$9-M2997)= 7,"7", IF(('1 - Cover page'!$B$9-M2997)= 8,"8", IF(('1 - Cover page'!$B$9-M2997)= 9,"9", IF(('1 - Cover page'!$B$9-M2997)= 10,"10", IF(('1 - Cover page'!$B$9-M2997)= 11,"11", IF(('1 - Cover page'!$B$9-M2997)= 12,"12", IF(('1 - Cover page'!$B$9-M2997)= 13,"13", IF(('1 - Cover page'!$B$9-M2997)= 14,"14", IF(('1 - Cover page'!$B$9-M2997)= 15,"15",  ""))))))))))))))))</f>
        <v>0</v>
      </c>
      <c r="Z2997" t="str">
        <f>IF(('1 - Cover page'!$B$9-I2997)=0,"0", IF(('1 - Cover page'!$B$9-I2997)= 1,"1", IF(('1 - Cover page'!$B$9-I2997)= 2,"2", IF(('1 - Cover page'!$B$9-I2997)= 3,"3", IF(('1 - Cover page'!$B$9-I2997)= 4,"4", IF(('1 - Cover page'!$B$9-I2997)= 5,"5", IF(('1 - Cover page'!$B$9-I2997)= 6,"6", IF(('1 - Cover page'!$B$9-I2997)= 7,"7", IF(('1 - Cover page'!$B$9-I2997)= 8,"8", IF(('1 - Cover page'!$B$9-I2997)= 9,"9", IF(('1 - Cover page'!$B$9-I2997)= 10,"10", IF(('1 - Cover page'!$B$9-I2997)= 11,"11", IF(('1 - Cover page'!$B$9-I2997)= 12,"12", IF(('1 - Cover page'!$B$9-I2997)= 13,"13", IF(('1 - Cover page'!$B$9-I2997)= 14,"14", IF(('1 - Cover page'!$B$9-I2997)= 15,"15",  ""))))))))))))))))</f>
        <v>0</v>
      </c>
      <c r="AA2997" t="e">
        <f>VLOOKUP(E2997,'Age group'!$A$2:$B$7,2,TRUE)</f>
        <v>#N/A</v>
      </c>
    </row>
    <row r="2998" spans="1:27" ht="12.75" x14ac:dyDescent="0.2">
      <c r="A2998" s="30">
        <v>2995</v>
      </c>
      <c r="B2998" s="31"/>
      <c r="C2998" s="31"/>
      <c r="D2998" s="32"/>
      <c r="E2998" s="104"/>
      <c r="F2998" s="31"/>
      <c r="G2998" s="31"/>
      <c r="H2998" s="33"/>
      <c r="I2998" s="16"/>
      <c r="J2998" s="34"/>
      <c r="K2998" s="34"/>
      <c r="L2998" s="35"/>
      <c r="M2998" s="36"/>
      <c r="N2998" s="37"/>
      <c r="O2998" s="37"/>
      <c r="P2998" s="37"/>
      <c r="Q2998" s="38"/>
      <c r="R2998" s="38"/>
      <c r="S2998" s="37"/>
      <c r="T2998" s="39"/>
      <c r="U2998" s="39"/>
      <c r="V2998" s="40"/>
      <c r="X2998" t="str">
        <f>IF(('1 - Cover page'!$B$9-M2998)&lt;6,"&lt;=5 Days","&gt;5 Days")</f>
        <v>&lt;=5 Days</v>
      </c>
      <c r="Y2998" t="str">
        <f>IF(('1 - Cover page'!$B$9-M2998)=0,"0", IF(('1 - Cover page'!$B$9-M2998)= 1,"1", IF(('1 - Cover page'!$B$9-M2998)= 2,"2", IF(('1 - Cover page'!$B$9-M2998)= 3,"3", IF(('1 - Cover page'!$B$9-M2998)= 4,"4", IF(('1 - Cover page'!$B$9-M2998)= 5,"5", IF(('1 - Cover page'!$B$9-M2998)= 6,"6", IF(('1 - Cover page'!$B$9-M2998)= 7,"7", IF(('1 - Cover page'!$B$9-M2998)= 8,"8", IF(('1 - Cover page'!$B$9-M2998)= 9,"9", IF(('1 - Cover page'!$B$9-M2998)= 10,"10", IF(('1 - Cover page'!$B$9-M2998)= 11,"11", IF(('1 - Cover page'!$B$9-M2998)= 12,"12", IF(('1 - Cover page'!$B$9-M2998)= 13,"13", IF(('1 - Cover page'!$B$9-M2998)= 14,"14", IF(('1 - Cover page'!$B$9-M2998)= 15,"15",  ""))))))))))))))))</f>
        <v>0</v>
      </c>
      <c r="Z2998" t="str">
        <f>IF(('1 - Cover page'!$B$9-I2998)=0,"0", IF(('1 - Cover page'!$B$9-I2998)= 1,"1", IF(('1 - Cover page'!$B$9-I2998)= 2,"2", IF(('1 - Cover page'!$B$9-I2998)= 3,"3", IF(('1 - Cover page'!$B$9-I2998)= 4,"4", IF(('1 - Cover page'!$B$9-I2998)= 5,"5", IF(('1 - Cover page'!$B$9-I2998)= 6,"6", IF(('1 - Cover page'!$B$9-I2998)= 7,"7", IF(('1 - Cover page'!$B$9-I2998)= 8,"8", IF(('1 - Cover page'!$B$9-I2998)= 9,"9", IF(('1 - Cover page'!$B$9-I2998)= 10,"10", IF(('1 - Cover page'!$B$9-I2998)= 11,"11", IF(('1 - Cover page'!$B$9-I2998)= 12,"12", IF(('1 - Cover page'!$B$9-I2998)= 13,"13", IF(('1 - Cover page'!$B$9-I2998)= 14,"14", IF(('1 - Cover page'!$B$9-I2998)= 15,"15",  ""))))))))))))))))</f>
        <v>0</v>
      </c>
      <c r="AA2998" t="e">
        <f>VLOOKUP(E2998,'Age group'!$A$2:$B$7,2,TRUE)</f>
        <v>#N/A</v>
      </c>
    </row>
    <row r="2999" spans="1:27" ht="12.75" x14ac:dyDescent="0.2">
      <c r="A2999" s="30">
        <v>2996</v>
      </c>
      <c r="B2999" s="31"/>
      <c r="C2999" s="31"/>
      <c r="D2999" s="32"/>
      <c r="E2999" s="104"/>
      <c r="F2999" s="31"/>
      <c r="G2999" s="31"/>
      <c r="H2999" s="33"/>
      <c r="I2999" s="16"/>
      <c r="J2999" s="34"/>
      <c r="K2999" s="34"/>
      <c r="L2999" s="35"/>
      <c r="M2999" s="36"/>
      <c r="N2999" s="37"/>
      <c r="O2999" s="37"/>
      <c r="P2999" s="37"/>
      <c r="Q2999" s="38"/>
      <c r="R2999" s="38"/>
      <c r="S2999" s="37"/>
      <c r="T2999" s="39"/>
      <c r="U2999" s="39"/>
      <c r="V2999" s="40"/>
      <c r="X2999" t="str">
        <f>IF(('1 - Cover page'!$B$9-M2999)&lt;6,"&lt;=5 Days","&gt;5 Days")</f>
        <v>&lt;=5 Days</v>
      </c>
      <c r="Y2999" t="str">
        <f>IF(('1 - Cover page'!$B$9-M2999)=0,"0", IF(('1 - Cover page'!$B$9-M2999)= 1,"1", IF(('1 - Cover page'!$B$9-M2999)= 2,"2", IF(('1 - Cover page'!$B$9-M2999)= 3,"3", IF(('1 - Cover page'!$B$9-M2999)= 4,"4", IF(('1 - Cover page'!$B$9-M2999)= 5,"5", IF(('1 - Cover page'!$B$9-M2999)= 6,"6", IF(('1 - Cover page'!$B$9-M2999)= 7,"7", IF(('1 - Cover page'!$B$9-M2999)= 8,"8", IF(('1 - Cover page'!$B$9-M2999)= 9,"9", IF(('1 - Cover page'!$B$9-M2999)= 10,"10", IF(('1 - Cover page'!$B$9-M2999)= 11,"11", IF(('1 - Cover page'!$B$9-M2999)= 12,"12", IF(('1 - Cover page'!$B$9-M2999)= 13,"13", IF(('1 - Cover page'!$B$9-M2999)= 14,"14", IF(('1 - Cover page'!$B$9-M2999)= 15,"15",  ""))))))))))))))))</f>
        <v>0</v>
      </c>
      <c r="Z2999" t="str">
        <f>IF(('1 - Cover page'!$B$9-I2999)=0,"0", IF(('1 - Cover page'!$B$9-I2999)= 1,"1", IF(('1 - Cover page'!$B$9-I2999)= 2,"2", IF(('1 - Cover page'!$B$9-I2999)= 3,"3", IF(('1 - Cover page'!$B$9-I2999)= 4,"4", IF(('1 - Cover page'!$B$9-I2999)= 5,"5", IF(('1 - Cover page'!$B$9-I2999)= 6,"6", IF(('1 - Cover page'!$B$9-I2999)= 7,"7", IF(('1 - Cover page'!$B$9-I2999)= 8,"8", IF(('1 - Cover page'!$B$9-I2999)= 9,"9", IF(('1 - Cover page'!$B$9-I2999)= 10,"10", IF(('1 - Cover page'!$B$9-I2999)= 11,"11", IF(('1 - Cover page'!$B$9-I2999)= 12,"12", IF(('1 - Cover page'!$B$9-I2999)= 13,"13", IF(('1 - Cover page'!$B$9-I2999)= 14,"14", IF(('1 - Cover page'!$B$9-I2999)= 15,"15",  ""))))))))))))))))</f>
        <v>0</v>
      </c>
      <c r="AA2999" t="e">
        <f>VLOOKUP(E2999,'Age group'!$A$2:$B$7,2,TRUE)</f>
        <v>#N/A</v>
      </c>
    </row>
    <row r="3000" spans="1:27" ht="12.75" x14ac:dyDescent="0.2">
      <c r="A3000" s="30">
        <v>2997</v>
      </c>
      <c r="B3000" s="31"/>
      <c r="C3000" s="31"/>
      <c r="D3000" s="32"/>
      <c r="E3000" s="104"/>
      <c r="F3000" s="31"/>
      <c r="G3000" s="31"/>
      <c r="H3000" s="33"/>
      <c r="I3000" s="16"/>
      <c r="J3000" s="34"/>
      <c r="K3000" s="34"/>
      <c r="L3000" s="35"/>
      <c r="M3000" s="36"/>
      <c r="N3000" s="37"/>
      <c r="O3000" s="37"/>
      <c r="P3000" s="37"/>
      <c r="Q3000" s="38"/>
      <c r="R3000" s="38"/>
      <c r="S3000" s="37"/>
      <c r="T3000" s="39"/>
      <c r="U3000" s="39"/>
      <c r="V3000" s="40"/>
      <c r="X3000" t="str">
        <f>IF(('1 - Cover page'!$B$9-M3000)&lt;6,"&lt;=5 Days","&gt;5 Days")</f>
        <v>&lt;=5 Days</v>
      </c>
      <c r="Y3000" t="str">
        <f>IF(('1 - Cover page'!$B$9-M3000)=0,"0", IF(('1 - Cover page'!$B$9-M3000)= 1,"1", IF(('1 - Cover page'!$B$9-M3000)= 2,"2", IF(('1 - Cover page'!$B$9-M3000)= 3,"3", IF(('1 - Cover page'!$B$9-M3000)= 4,"4", IF(('1 - Cover page'!$B$9-M3000)= 5,"5", IF(('1 - Cover page'!$B$9-M3000)= 6,"6", IF(('1 - Cover page'!$B$9-M3000)= 7,"7", IF(('1 - Cover page'!$B$9-M3000)= 8,"8", IF(('1 - Cover page'!$B$9-M3000)= 9,"9", IF(('1 - Cover page'!$B$9-M3000)= 10,"10", IF(('1 - Cover page'!$B$9-M3000)= 11,"11", IF(('1 - Cover page'!$B$9-M3000)= 12,"12", IF(('1 - Cover page'!$B$9-M3000)= 13,"13", IF(('1 - Cover page'!$B$9-M3000)= 14,"14", IF(('1 - Cover page'!$B$9-M3000)= 15,"15",  ""))))))))))))))))</f>
        <v>0</v>
      </c>
      <c r="Z3000" t="str">
        <f>IF(('1 - Cover page'!$B$9-I3000)=0,"0", IF(('1 - Cover page'!$B$9-I3000)= 1,"1", IF(('1 - Cover page'!$B$9-I3000)= 2,"2", IF(('1 - Cover page'!$B$9-I3000)= 3,"3", IF(('1 - Cover page'!$B$9-I3000)= 4,"4", IF(('1 - Cover page'!$B$9-I3000)= 5,"5", IF(('1 - Cover page'!$B$9-I3000)= 6,"6", IF(('1 - Cover page'!$B$9-I3000)= 7,"7", IF(('1 - Cover page'!$B$9-I3000)= 8,"8", IF(('1 - Cover page'!$B$9-I3000)= 9,"9", IF(('1 - Cover page'!$B$9-I3000)= 10,"10", IF(('1 - Cover page'!$B$9-I3000)= 11,"11", IF(('1 - Cover page'!$B$9-I3000)= 12,"12", IF(('1 - Cover page'!$B$9-I3000)= 13,"13", IF(('1 - Cover page'!$B$9-I3000)= 14,"14", IF(('1 - Cover page'!$B$9-I3000)= 15,"15",  ""))))))))))))))))</f>
        <v>0</v>
      </c>
      <c r="AA3000" t="e">
        <f>VLOOKUP(E3000,'Age group'!$A$2:$B$7,2,TRUE)</f>
        <v>#N/A</v>
      </c>
    </row>
    <row r="3001" spans="1:27" ht="12.75" x14ac:dyDescent="0.2">
      <c r="A3001" s="30">
        <v>2998</v>
      </c>
      <c r="B3001" s="31"/>
      <c r="C3001" s="31"/>
      <c r="D3001" s="32"/>
      <c r="E3001" s="104"/>
      <c r="F3001" s="31"/>
      <c r="G3001" s="31"/>
      <c r="H3001" s="33"/>
      <c r="I3001" s="16"/>
      <c r="J3001" s="34"/>
      <c r="K3001" s="34"/>
      <c r="L3001" s="35"/>
      <c r="M3001" s="36"/>
      <c r="N3001" s="37"/>
      <c r="O3001" s="37"/>
      <c r="P3001" s="37"/>
      <c r="Q3001" s="38"/>
      <c r="R3001" s="38"/>
      <c r="S3001" s="37"/>
      <c r="T3001" s="39"/>
      <c r="U3001" s="39"/>
      <c r="V3001" s="40"/>
      <c r="X3001" t="str">
        <f>IF(('1 - Cover page'!$B$9-M3001)&lt;6,"&lt;=5 Days","&gt;5 Days")</f>
        <v>&lt;=5 Days</v>
      </c>
      <c r="Y3001" t="str">
        <f>IF(('1 - Cover page'!$B$9-M3001)=0,"0", IF(('1 - Cover page'!$B$9-M3001)= 1,"1", IF(('1 - Cover page'!$B$9-M3001)= 2,"2", IF(('1 - Cover page'!$B$9-M3001)= 3,"3", IF(('1 - Cover page'!$B$9-M3001)= 4,"4", IF(('1 - Cover page'!$B$9-M3001)= 5,"5", IF(('1 - Cover page'!$B$9-M3001)= 6,"6", IF(('1 - Cover page'!$B$9-M3001)= 7,"7", IF(('1 - Cover page'!$B$9-M3001)= 8,"8", IF(('1 - Cover page'!$B$9-M3001)= 9,"9", IF(('1 - Cover page'!$B$9-M3001)= 10,"10", IF(('1 - Cover page'!$B$9-M3001)= 11,"11", IF(('1 - Cover page'!$B$9-M3001)= 12,"12", IF(('1 - Cover page'!$B$9-M3001)= 13,"13", IF(('1 - Cover page'!$B$9-M3001)= 14,"14", IF(('1 - Cover page'!$B$9-M3001)= 15,"15",  ""))))))))))))))))</f>
        <v>0</v>
      </c>
      <c r="Z3001" t="str">
        <f>IF(('1 - Cover page'!$B$9-I3001)=0,"0", IF(('1 - Cover page'!$B$9-I3001)= 1,"1", IF(('1 - Cover page'!$B$9-I3001)= 2,"2", IF(('1 - Cover page'!$B$9-I3001)= 3,"3", IF(('1 - Cover page'!$B$9-I3001)= 4,"4", IF(('1 - Cover page'!$B$9-I3001)= 5,"5", IF(('1 - Cover page'!$B$9-I3001)= 6,"6", IF(('1 - Cover page'!$B$9-I3001)= 7,"7", IF(('1 - Cover page'!$B$9-I3001)= 8,"8", IF(('1 - Cover page'!$B$9-I3001)= 9,"9", IF(('1 - Cover page'!$B$9-I3001)= 10,"10", IF(('1 - Cover page'!$B$9-I3001)= 11,"11", IF(('1 - Cover page'!$B$9-I3001)= 12,"12", IF(('1 - Cover page'!$B$9-I3001)= 13,"13", IF(('1 - Cover page'!$B$9-I3001)= 14,"14", IF(('1 - Cover page'!$B$9-I3001)= 15,"15",  ""))))))))))))))))</f>
        <v>0</v>
      </c>
      <c r="AA3001" t="e">
        <f>VLOOKUP(E3001,'Age group'!$A$2:$B$7,2,TRUE)</f>
        <v>#N/A</v>
      </c>
    </row>
    <row r="3002" spans="1:27" ht="12.75" x14ac:dyDescent="0.2">
      <c r="A3002" s="30">
        <v>2999</v>
      </c>
      <c r="B3002" s="31"/>
      <c r="C3002" s="31"/>
      <c r="D3002" s="32"/>
      <c r="E3002" s="104"/>
      <c r="F3002" s="31"/>
      <c r="G3002" s="31"/>
      <c r="H3002" s="33"/>
      <c r="I3002" s="16"/>
      <c r="J3002" s="34"/>
      <c r="K3002" s="34"/>
      <c r="L3002" s="35"/>
      <c r="M3002" s="36"/>
      <c r="N3002" s="37"/>
      <c r="O3002" s="37"/>
      <c r="P3002" s="37"/>
      <c r="Q3002" s="38"/>
      <c r="R3002" s="38"/>
      <c r="S3002" s="37"/>
      <c r="T3002" s="39"/>
      <c r="U3002" s="39"/>
      <c r="V3002" s="40"/>
      <c r="X3002" t="str">
        <f>IF(('1 - Cover page'!$B$9-M3002)&lt;6,"&lt;=5 Days","&gt;5 Days")</f>
        <v>&lt;=5 Days</v>
      </c>
      <c r="Y3002" t="str">
        <f>IF(('1 - Cover page'!$B$9-M3002)=0,"0", IF(('1 - Cover page'!$B$9-M3002)= 1,"1", IF(('1 - Cover page'!$B$9-M3002)= 2,"2", IF(('1 - Cover page'!$B$9-M3002)= 3,"3", IF(('1 - Cover page'!$B$9-M3002)= 4,"4", IF(('1 - Cover page'!$B$9-M3002)= 5,"5", IF(('1 - Cover page'!$B$9-M3002)= 6,"6", IF(('1 - Cover page'!$B$9-M3002)= 7,"7", IF(('1 - Cover page'!$B$9-M3002)= 8,"8", IF(('1 - Cover page'!$B$9-M3002)= 9,"9", IF(('1 - Cover page'!$B$9-M3002)= 10,"10", IF(('1 - Cover page'!$B$9-M3002)= 11,"11", IF(('1 - Cover page'!$B$9-M3002)= 12,"12", IF(('1 - Cover page'!$B$9-M3002)= 13,"13", IF(('1 - Cover page'!$B$9-M3002)= 14,"14", IF(('1 - Cover page'!$B$9-M3002)= 15,"15",  ""))))))))))))))))</f>
        <v>0</v>
      </c>
      <c r="Z3002" t="str">
        <f>IF(('1 - Cover page'!$B$9-I3002)=0,"0", IF(('1 - Cover page'!$B$9-I3002)= 1,"1", IF(('1 - Cover page'!$B$9-I3002)= 2,"2", IF(('1 - Cover page'!$B$9-I3002)= 3,"3", IF(('1 - Cover page'!$B$9-I3002)= 4,"4", IF(('1 - Cover page'!$B$9-I3002)= 5,"5", IF(('1 - Cover page'!$B$9-I3002)= 6,"6", IF(('1 - Cover page'!$B$9-I3002)= 7,"7", IF(('1 - Cover page'!$B$9-I3002)= 8,"8", IF(('1 - Cover page'!$B$9-I3002)= 9,"9", IF(('1 - Cover page'!$B$9-I3002)= 10,"10", IF(('1 - Cover page'!$B$9-I3002)= 11,"11", IF(('1 - Cover page'!$B$9-I3002)= 12,"12", IF(('1 - Cover page'!$B$9-I3002)= 13,"13", IF(('1 - Cover page'!$B$9-I3002)= 14,"14", IF(('1 - Cover page'!$B$9-I3002)= 15,"15",  ""))))))))))))))))</f>
        <v>0</v>
      </c>
      <c r="AA3002" t="e">
        <f>VLOOKUP(E3002,'Age group'!$A$2:$B$7,2,TRUE)</f>
        <v>#N/A</v>
      </c>
    </row>
    <row r="3003" spans="1:27" ht="12.75" x14ac:dyDescent="0.2">
      <c r="A3003" s="30">
        <v>3000</v>
      </c>
      <c r="B3003" s="31"/>
      <c r="C3003" s="31"/>
      <c r="D3003" s="32"/>
      <c r="E3003" s="104"/>
      <c r="F3003" s="31"/>
      <c r="G3003" s="31"/>
      <c r="H3003" s="33"/>
      <c r="I3003" s="16"/>
      <c r="J3003" s="34"/>
      <c r="K3003" s="34"/>
      <c r="L3003" s="35"/>
      <c r="M3003" s="36"/>
      <c r="N3003" s="37"/>
      <c r="O3003" s="37"/>
      <c r="P3003" s="37"/>
      <c r="Q3003" s="38"/>
      <c r="R3003" s="38"/>
      <c r="S3003" s="37"/>
      <c r="T3003" s="39"/>
      <c r="U3003" s="39"/>
      <c r="V3003" s="40"/>
      <c r="X3003" t="str">
        <f>IF(('1 - Cover page'!$B$9-M3003)&lt;6,"&lt;=5 Days","&gt;5 Days")</f>
        <v>&lt;=5 Days</v>
      </c>
      <c r="Y3003" t="str">
        <f>IF(('1 - Cover page'!$B$9-M3003)=0,"0", IF(('1 - Cover page'!$B$9-M3003)= 1,"1", IF(('1 - Cover page'!$B$9-M3003)= 2,"2", IF(('1 - Cover page'!$B$9-M3003)= 3,"3", IF(('1 - Cover page'!$B$9-M3003)= 4,"4", IF(('1 - Cover page'!$B$9-M3003)= 5,"5", IF(('1 - Cover page'!$B$9-M3003)= 6,"6", IF(('1 - Cover page'!$B$9-M3003)= 7,"7", IF(('1 - Cover page'!$B$9-M3003)= 8,"8", IF(('1 - Cover page'!$B$9-M3003)= 9,"9", IF(('1 - Cover page'!$B$9-M3003)= 10,"10", IF(('1 - Cover page'!$B$9-M3003)= 11,"11", IF(('1 - Cover page'!$B$9-M3003)= 12,"12", IF(('1 - Cover page'!$B$9-M3003)= 13,"13", IF(('1 - Cover page'!$B$9-M3003)= 14,"14", IF(('1 - Cover page'!$B$9-M3003)= 15,"15",  ""))))))))))))))))</f>
        <v>0</v>
      </c>
      <c r="Z3003" t="str">
        <f>IF(('1 - Cover page'!$B$9-I3003)=0,"0", IF(('1 - Cover page'!$B$9-I3003)= 1,"1", IF(('1 - Cover page'!$B$9-I3003)= 2,"2", IF(('1 - Cover page'!$B$9-I3003)= 3,"3", IF(('1 - Cover page'!$B$9-I3003)= 4,"4", IF(('1 - Cover page'!$B$9-I3003)= 5,"5", IF(('1 - Cover page'!$B$9-I3003)= 6,"6", IF(('1 - Cover page'!$B$9-I3003)= 7,"7", IF(('1 - Cover page'!$B$9-I3003)= 8,"8", IF(('1 - Cover page'!$B$9-I3003)= 9,"9", IF(('1 - Cover page'!$B$9-I3003)= 10,"10", IF(('1 - Cover page'!$B$9-I3003)= 11,"11", IF(('1 - Cover page'!$B$9-I3003)= 12,"12", IF(('1 - Cover page'!$B$9-I3003)= 13,"13", IF(('1 - Cover page'!$B$9-I3003)= 14,"14", IF(('1 - Cover page'!$B$9-I3003)= 15,"15",  ""))))))))))))))))</f>
        <v>0</v>
      </c>
      <c r="AA3003" t="e">
        <f>VLOOKUP(E3003,'Age group'!$A$2:$B$7,2,TRUE)</f>
        <v>#N/A</v>
      </c>
    </row>
    <row r="3004" spans="1:27" ht="12.75" x14ac:dyDescent="0.2">
      <c r="A3004" s="30">
        <v>3001</v>
      </c>
      <c r="B3004" s="31"/>
      <c r="C3004" s="31"/>
      <c r="D3004" s="32"/>
      <c r="E3004" s="104"/>
      <c r="F3004" s="31"/>
      <c r="G3004" s="31"/>
      <c r="H3004" s="33"/>
      <c r="I3004" s="16"/>
      <c r="J3004" s="34"/>
      <c r="K3004" s="34"/>
      <c r="L3004" s="35"/>
      <c r="M3004" s="36"/>
      <c r="N3004" s="37"/>
      <c r="O3004" s="37"/>
      <c r="P3004" s="37"/>
      <c r="Q3004" s="38"/>
      <c r="R3004" s="38"/>
      <c r="S3004" s="37"/>
      <c r="T3004" s="39"/>
      <c r="U3004" s="39"/>
      <c r="V3004" s="40"/>
      <c r="X3004" t="str">
        <f>IF(('1 - Cover page'!$B$9-M3004)&lt;6,"&lt;=5 Days","&gt;5 Days")</f>
        <v>&lt;=5 Days</v>
      </c>
      <c r="Y3004" t="str">
        <f>IF(('1 - Cover page'!$B$9-M3004)=0,"0", IF(('1 - Cover page'!$B$9-M3004)= 1,"1", IF(('1 - Cover page'!$B$9-M3004)= 2,"2", IF(('1 - Cover page'!$B$9-M3004)= 3,"3", IF(('1 - Cover page'!$B$9-M3004)= 4,"4", IF(('1 - Cover page'!$B$9-M3004)= 5,"5", IF(('1 - Cover page'!$B$9-M3004)= 6,"6", IF(('1 - Cover page'!$B$9-M3004)= 7,"7", IF(('1 - Cover page'!$B$9-M3004)= 8,"8", IF(('1 - Cover page'!$B$9-M3004)= 9,"9", IF(('1 - Cover page'!$B$9-M3004)= 10,"10", IF(('1 - Cover page'!$B$9-M3004)= 11,"11", IF(('1 - Cover page'!$B$9-M3004)= 12,"12", IF(('1 - Cover page'!$B$9-M3004)= 13,"13", IF(('1 - Cover page'!$B$9-M3004)= 14,"14", IF(('1 - Cover page'!$B$9-M3004)= 15,"15",  ""))))))))))))))))</f>
        <v>0</v>
      </c>
      <c r="Z3004" t="str">
        <f>IF(('1 - Cover page'!$B$9-I3004)=0,"0", IF(('1 - Cover page'!$B$9-I3004)= 1,"1", IF(('1 - Cover page'!$B$9-I3004)= 2,"2", IF(('1 - Cover page'!$B$9-I3004)= 3,"3", IF(('1 - Cover page'!$B$9-I3004)= 4,"4", IF(('1 - Cover page'!$B$9-I3004)= 5,"5", IF(('1 - Cover page'!$B$9-I3004)= 6,"6", IF(('1 - Cover page'!$B$9-I3004)= 7,"7", IF(('1 - Cover page'!$B$9-I3004)= 8,"8", IF(('1 - Cover page'!$B$9-I3004)= 9,"9", IF(('1 - Cover page'!$B$9-I3004)= 10,"10", IF(('1 - Cover page'!$B$9-I3004)= 11,"11", IF(('1 - Cover page'!$B$9-I3004)= 12,"12", IF(('1 - Cover page'!$B$9-I3004)= 13,"13", IF(('1 - Cover page'!$B$9-I3004)= 14,"14", IF(('1 - Cover page'!$B$9-I3004)= 15,"15",  ""))))))))))))))))</f>
        <v>0</v>
      </c>
      <c r="AA3004" t="e">
        <f>VLOOKUP(E3004,'Age group'!$A$2:$B$7,2,TRUE)</f>
        <v>#N/A</v>
      </c>
    </row>
    <row r="3005" spans="1:27" ht="12.75" x14ac:dyDescent="0.2">
      <c r="A3005" s="30">
        <v>3002</v>
      </c>
      <c r="B3005" s="31"/>
      <c r="C3005" s="31"/>
      <c r="D3005" s="32"/>
      <c r="E3005" s="104"/>
      <c r="F3005" s="31"/>
      <c r="G3005" s="31"/>
      <c r="H3005" s="33"/>
      <c r="I3005" s="16"/>
      <c r="J3005" s="34"/>
      <c r="K3005" s="34"/>
      <c r="L3005" s="35"/>
      <c r="M3005" s="36"/>
      <c r="N3005" s="37"/>
      <c r="O3005" s="37"/>
      <c r="P3005" s="37"/>
      <c r="Q3005" s="38"/>
      <c r="R3005" s="38"/>
      <c r="S3005" s="37"/>
      <c r="T3005" s="39"/>
      <c r="U3005" s="39"/>
      <c r="V3005" s="40"/>
      <c r="X3005" t="str">
        <f>IF(('1 - Cover page'!$B$9-M3005)&lt;6,"&lt;=5 Days","&gt;5 Days")</f>
        <v>&lt;=5 Days</v>
      </c>
      <c r="Y3005" t="str">
        <f>IF(('1 - Cover page'!$B$9-M3005)=0,"0", IF(('1 - Cover page'!$B$9-M3005)= 1,"1", IF(('1 - Cover page'!$B$9-M3005)= 2,"2", IF(('1 - Cover page'!$B$9-M3005)= 3,"3", IF(('1 - Cover page'!$B$9-M3005)= 4,"4", IF(('1 - Cover page'!$B$9-M3005)= 5,"5", IF(('1 - Cover page'!$B$9-M3005)= 6,"6", IF(('1 - Cover page'!$B$9-M3005)= 7,"7", IF(('1 - Cover page'!$B$9-M3005)= 8,"8", IF(('1 - Cover page'!$B$9-M3005)= 9,"9", IF(('1 - Cover page'!$B$9-M3005)= 10,"10", IF(('1 - Cover page'!$B$9-M3005)= 11,"11", IF(('1 - Cover page'!$B$9-M3005)= 12,"12", IF(('1 - Cover page'!$B$9-M3005)= 13,"13", IF(('1 - Cover page'!$B$9-M3005)= 14,"14", IF(('1 - Cover page'!$B$9-M3005)= 15,"15",  ""))))))))))))))))</f>
        <v>0</v>
      </c>
      <c r="Z3005" t="str">
        <f>IF(('1 - Cover page'!$B$9-I3005)=0,"0", IF(('1 - Cover page'!$B$9-I3005)= 1,"1", IF(('1 - Cover page'!$B$9-I3005)= 2,"2", IF(('1 - Cover page'!$B$9-I3005)= 3,"3", IF(('1 - Cover page'!$B$9-I3005)= 4,"4", IF(('1 - Cover page'!$B$9-I3005)= 5,"5", IF(('1 - Cover page'!$B$9-I3005)= 6,"6", IF(('1 - Cover page'!$B$9-I3005)= 7,"7", IF(('1 - Cover page'!$B$9-I3005)= 8,"8", IF(('1 - Cover page'!$B$9-I3005)= 9,"9", IF(('1 - Cover page'!$B$9-I3005)= 10,"10", IF(('1 - Cover page'!$B$9-I3005)= 11,"11", IF(('1 - Cover page'!$B$9-I3005)= 12,"12", IF(('1 - Cover page'!$B$9-I3005)= 13,"13", IF(('1 - Cover page'!$B$9-I3005)= 14,"14", IF(('1 - Cover page'!$B$9-I3005)= 15,"15",  ""))))))))))))))))</f>
        <v>0</v>
      </c>
      <c r="AA3005" t="e">
        <f>VLOOKUP(E3005,'Age group'!$A$2:$B$7,2,TRUE)</f>
        <v>#N/A</v>
      </c>
    </row>
    <row r="3006" spans="1:27" ht="12.75" x14ac:dyDescent="0.2">
      <c r="A3006" s="30">
        <v>3003</v>
      </c>
      <c r="B3006" s="31"/>
      <c r="C3006" s="31"/>
      <c r="D3006" s="32"/>
      <c r="E3006" s="104"/>
      <c r="F3006" s="31"/>
      <c r="G3006" s="31"/>
      <c r="H3006" s="33"/>
      <c r="I3006" s="16"/>
      <c r="J3006" s="34"/>
      <c r="K3006" s="34"/>
      <c r="L3006" s="35"/>
      <c r="M3006" s="36"/>
      <c r="N3006" s="37"/>
      <c r="O3006" s="37"/>
      <c r="P3006" s="37"/>
      <c r="Q3006" s="38"/>
      <c r="R3006" s="38"/>
      <c r="S3006" s="37"/>
      <c r="T3006" s="39"/>
      <c r="U3006" s="39"/>
      <c r="V3006" s="40"/>
      <c r="X3006" t="str">
        <f>IF(('1 - Cover page'!$B$9-M3006)&lt;6,"&lt;=5 Days","&gt;5 Days")</f>
        <v>&lt;=5 Days</v>
      </c>
      <c r="Y3006" t="str">
        <f>IF(('1 - Cover page'!$B$9-M3006)=0,"0", IF(('1 - Cover page'!$B$9-M3006)= 1,"1", IF(('1 - Cover page'!$B$9-M3006)= 2,"2", IF(('1 - Cover page'!$B$9-M3006)= 3,"3", IF(('1 - Cover page'!$B$9-M3006)= 4,"4", IF(('1 - Cover page'!$B$9-M3006)= 5,"5", IF(('1 - Cover page'!$B$9-M3006)= 6,"6", IF(('1 - Cover page'!$B$9-M3006)= 7,"7", IF(('1 - Cover page'!$B$9-M3006)= 8,"8", IF(('1 - Cover page'!$B$9-M3006)= 9,"9", IF(('1 - Cover page'!$B$9-M3006)= 10,"10", IF(('1 - Cover page'!$B$9-M3006)= 11,"11", IF(('1 - Cover page'!$B$9-M3006)= 12,"12", IF(('1 - Cover page'!$B$9-M3006)= 13,"13", IF(('1 - Cover page'!$B$9-M3006)= 14,"14", IF(('1 - Cover page'!$B$9-M3006)= 15,"15",  ""))))))))))))))))</f>
        <v>0</v>
      </c>
      <c r="Z3006" t="str">
        <f>IF(('1 - Cover page'!$B$9-I3006)=0,"0", IF(('1 - Cover page'!$B$9-I3006)= 1,"1", IF(('1 - Cover page'!$B$9-I3006)= 2,"2", IF(('1 - Cover page'!$B$9-I3006)= 3,"3", IF(('1 - Cover page'!$B$9-I3006)= 4,"4", IF(('1 - Cover page'!$B$9-I3006)= 5,"5", IF(('1 - Cover page'!$B$9-I3006)= 6,"6", IF(('1 - Cover page'!$B$9-I3006)= 7,"7", IF(('1 - Cover page'!$B$9-I3006)= 8,"8", IF(('1 - Cover page'!$B$9-I3006)= 9,"9", IF(('1 - Cover page'!$B$9-I3006)= 10,"10", IF(('1 - Cover page'!$B$9-I3006)= 11,"11", IF(('1 - Cover page'!$B$9-I3006)= 12,"12", IF(('1 - Cover page'!$B$9-I3006)= 13,"13", IF(('1 - Cover page'!$B$9-I3006)= 14,"14", IF(('1 - Cover page'!$B$9-I3006)= 15,"15",  ""))))))))))))))))</f>
        <v>0</v>
      </c>
      <c r="AA3006" t="e">
        <f>VLOOKUP(E3006,'Age group'!$A$2:$B$7,2,TRUE)</f>
        <v>#N/A</v>
      </c>
    </row>
    <row r="3007" spans="1:27" ht="12.75" x14ac:dyDescent="0.2">
      <c r="A3007" s="30">
        <v>3004</v>
      </c>
      <c r="B3007" s="31"/>
      <c r="C3007" s="31"/>
      <c r="D3007" s="32"/>
      <c r="E3007" s="104"/>
      <c r="F3007" s="31"/>
      <c r="G3007" s="31"/>
      <c r="H3007" s="33"/>
      <c r="I3007" s="16"/>
      <c r="J3007" s="34"/>
      <c r="K3007" s="34"/>
      <c r="L3007" s="35"/>
      <c r="M3007" s="36"/>
      <c r="N3007" s="37"/>
      <c r="O3007" s="37"/>
      <c r="P3007" s="37"/>
      <c r="Q3007" s="38"/>
      <c r="R3007" s="38"/>
      <c r="S3007" s="37"/>
      <c r="T3007" s="39"/>
      <c r="U3007" s="39"/>
      <c r="V3007" s="40"/>
      <c r="X3007" t="str">
        <f>IF(('1 - Cover page'!$B$9-M3007)&lt;6,"&lt;=5 Days","&gt;5 Days")</f>
        <v>&lt;=5 Days</v>
      </c>
      <c r="Y3007" t="str">
        <f>IF(('1 - Cover page'!$B$9-M3007)=0,"0", IF(('1 - Cover page'!$B$9-M3007)= 1,"1", IF(('1 - Cover page'!$B$9-M3007)= 2,"2", IF(('1 - Cover page'!$B$9-M3007)= 3,"3", IF(('1 - Cover page'!$B$9-M3007)= 4,"4", IF(('1 - Cover page'!$B$9-M3007)= 5,"5", IF(('1 - Cover page'!$B$9-M3007)= 6,"6", IF(('1 - Cover page'!$B$9-M3007)= 7,"7", IF(('1 - Cover page'!$B$9-M3007)= 8,"8", IF(('1 - Cover page'!$B$9-M3007)= 9,"9", IF(('1 - Cover page'!$B$9-M3007)= 10,"10", IF(('1 - Cover page'!$B$9-M3007)= 11,"11", IF(('1 - Cover page'!$B$9-M3007)= 12,"12", IF(('1 - Cover page'!$B$9-M3007)= 13,"13", IF(('1 - Cover page'!$B$9-M3007)= 14,"14", IF(('1 - Cover page'!$B$9-M3007)= 15,"15",  ""))))))))))))))))</f>
        <v>0</v>
      </c>
      <c r="Z3007" t="str">
        <f>IF(('1 - Cover page'!$B$9-I3007)=0,"0", IF(('1 - Cover page'!$B$9-I3007)= 1,"1", IF(('1 - Cover page'!$B$9-I3007)= 2,"2", IF(('1 - Cover page'!$B$9-I3007)= 3,"3", IF(('1 - Cover page'!$B$9-I3007)= 4,"4", IF(('1 - Cover page'!$B$9-I3007)= 5,"5", IF(('1 - Cover page'!$B$9-I3007)= 6,"6", IF(('1 - Cover page'!$B$9-I3007)= 7,"7", IF(('1 - Cover page'!$B$9-I3007)= 8,"8", IF(('1 - Cover page'!$B$9-I3007)= 9,"9", IF(('1 - Cover page'!$B$9-I3007)= 10,"10", IF(('1 - Cover page'!$B$9-I3007)= 11,"11", IF(('1 - Cover page'!$B$9-I3007)= 12,"12", IF(('1 - Cover page'!$B$9-I3007)= 13,"13", IF(('1 - Cover page'!$B$9-I3007)= 14,"14", IF(('1 - Cover page'!$B$9-I3007)= 15,"15",  ""))))))))))))))))</f>
        <v>0</v>
      </c>
      <c r="AA3007" t="e">
        <f>VLOOKUP(E3007,'Age group'!$A$2:$B$7,2,TRUE)</f>
        <v>#N/A</v>
      </c>
    </row>
    <row r="3008" spans="1:27" ht="12.75" x14ac:dyDescent="0.2">
      <c r="A3008" s="30">
        <v>3005</v>
      </c>
      <c r="B3008" s="31"/>
      <c r="C3008" s="31"/>
      <c r="D3008" s="32"/>
      <c r="E3008" s="104"/>
      <c r="F3008" s="31"/>
      <c r="G3008" s="31"/>
      <c r="H3008" s="33"/>
      <c r="I3008" s="16"/>
      <c r="J3008" s="34"/>
      <c r="K3008" s="34"/>
      <c r="L3008" s="35"/>
      <c r="M3008" s="36"/>
      <c r="N3008" s="37"/>
      <c r="O3008" s="37"/>
      <c r="P3008" s="37"/>
      <c r="Q3008" s="38"/>
      <c r="R3008" s="38"/>
      <c r="S3008" s="37"/>
      <c r="T3008" s="39"/>
      <c r="U3008" s="39"/>
      <c r="V3008" s="40"/>
      <c r="X3008" t="str">
        <f>IF(('1 - Cover page'!$B$9-M3008)&lt;6,"&lt;=5 Days","&gt;5 Days")</f>
        <v>&lt;=5 Days</v>
      </c>
      <c r="Y3008" t="str">
        <f>IF(('1 - Cover page'!$B$9-M3008)=0,"0", IF(('1 - Cover page'!$B$9-M3008)= 1,"1", IF(('1 - Cover page'!$B$9-M3008)= 2,"2", IF(('1 - Cover page'!$B$9-M3008)= 3,"3", IF(('1 - Cover page'!$B$9-M3008)= 4,"4", IF(('1 - Cover page'!$B$9-M3008)= 5,"5", IF(('1 - Cover page'!$B$9-M3008)= 6,"6", IF(('1 - Cover page'!$B$9-M3008)= 7,"7", IF(('1 - Cover page'!$B$9-M3008)= 8,"8", IF(('1 - Cover page'!$B$9-M3008)= 9,"9", IF(('1 - Cover page'!$B$9-M3008)= 10,"10", IF(('1 - Cover page'!$B$9-M3008)= 11,"11", IF(('1 - Cover page'!$B$9-M3008)= 12,"12", IF(('1 - Cover page'!$B$9-M3008)= 13,"13", IF(('1 - Cover page'!$B$9-M3008)= 14,"14", IF(('1 - Cover page'!$B$9-M3008)= 15,"15",  ""))))))))))))))))</f>
        <v>0</v>
      </c>
      <c r="Z3008" t="str">
        <f>IF(('1 - Cover page'!$B$9-I3008)=0,"0", IF(('1 - Cover page'!$B$9-I3008)= 1,"1", IF(('1 - Cover page'!$B$9-I3008)= 2,"2", IF(('1 - Cover page'!$B$9-I3008)= 3,"3", IF(('1 - Cover page'!$B$9-I3008)= 4,"4", IF(('1 - Cover page'!$B$9-I3008)= 5,"5", IF(('1 - Cover page'!$B$9-I3008)= 6,"6", IF(('1 - Cover page'!$B$9-I3008)= 7,"7", IF(('1 - Cover page'!$B$9-I3008)= 8,"8", IF(('1 - Cover page'!$B$9-I3008)= 9,"9", IF(('1 - Cover page'!$B$9-I3008)= 10,"10", IF(('1 - Cover page'!$B$9-I3008)= 11,"11", IF(('1 - Cover page'!$B$9-I3008)= 12,"12", IF(('1 - Cover page'!$B$9-I3008)= 13,"13", IF(('1 - Cover page'!$B$9-I3008)= 14,"14", IF(('1 - Cover page'!$B$9-I3008)= 15,"15",  ""))))))))))))))))</f>
        <v>0</v>
      </c>
      <c r="AA3008" t="e">
        <f>VLOOKUP(E3008,'Age group'!$A$2:$B$7,2,TRUE)</f>
        <v>#N/A</v>
      </c>
    </row>
    <row r="3009" spans="1:27" ht="12.75" x14ac:dyDescent="0.2">
      <c r="A3009" s="30">
        <v>3006</v>
      </c>
      <c r="B3009" s="31"/>
      <c r="C3009" s="31"/>
      <c r="D3009" s="32"/>
      <c r="E3009" s="104"/>
      <c r="F3009" s="31"/>
      <c r="G3009" s="31"/>
      <c r="H3009" s="33"/>
      <c r="I3009" s="16"/>
      <c r="J3009" s="34"/>
      <c r="K3009" s="34"/>
      <c r="L3009" s="35"/>
      <c r="M3009" s="36"/>
      <c r="N3009" s="37"/>
      <c r="O3009" s="37"/>
      <c r="P3009" s="37"/>
      <c r="Q3009" s="38"/>
      <c r="R3009" s="38"/>
      <c r="S3009" s="37"/>
      <c r="T3009" s="39"/>
      <c r="U3009" s="39"/>
      <c r="V3009" s="40"/>
      <c r="X3009" t="str">
        <f>IF(('1 - Cover page'!$B$9-M3009)&lt;6,"&lt;=5 Days","&gt;5 Days")</f>
        <v>&lt;=5 Days</v>
      </c>
      <c r="Y3009" t="str">
        <f>IF(('1 - Cover page'!$B$9-M3009)=0,"0", IF(('1 - Cover page'!$B$9-M3009)= 1,"1", IF(('1 - Cover page'!$B$9-M3009)= 2,"2", IF(('1 - Cover page'!$B$9-M3009)= 3,"3", IF(('1 - Cover page'!$B$9-M3009)= 4,"4", IF(('1 - Cover page'!$B$9-M3009)= 5,"5", IF(('1 - Cover page'!$B$9-M3009)= 6,"6", IF(('1 - Cover page'!$B$9-M3009)= 7,"7", IF(('1 - Cover page'!$B$9-M3009)= 8,"8", IF(('1 - Cover page'!$B$9-M3009)= 9,"9", IF(('1 - Cover page'!$B$9-M3009)= 10,"10", IF(('1 - Cover page'!$B$9-M3009)= 11,"11", IF(('1 - Cover page'!$B$9-M3009)= 12,"12", IF(('1 - Cover page'!$B$9-M3009)= 13,"13", IF(('1 - Cover page'!$B$9-M3009)= 14,"14", IF(('1 - Cover page'!$B$9-M3009)= 15,"15",  ""))))))))))))))))</f>
        <v>0</v>
      </c>
      <c r="Z3009" t="str">
        <f>IF(('1 - Cover page'!$B$9-I3009)=0,"0", IF(('1 - Cover page'!$B$9-I3009)= 1,"1", IF(('1 - Cover page'!$B$9-I3009)= 2,"2", IF(('1 - Cover page'!$B$9-I3009)= 3,"3", IF(('1 - Cover page'!$B$9-I3009)= 4,"4", IF(('1 - Cover page'!$B$9-I3009)= 5,"5", IF(('1 - Cover page'!$B$9-I3009)= 6,"6", IF(('1 - Cover page'!$B$9-I3009)= 7,"7", IF(('1 - Cover page'!$B$9-I3009)= 8,"8", IF(('1 - Cover page'!$B$9-I3009)= 9,"9", IF(('1 - Cover page'!$B$9-I3009)= 10,"10", IF(('1 - Cover page'!$B$9-I3009)= 11,"11", IF(('1 - Cover page'!$B$9-I3009)= 12,"12", IF(('1 - Cover page'!$B$9-I3009)= 13,"13", IF(('1 - Cover page'!$B$9-I3009)= 14,"14", IF(('1 - Cover page'!$B$9-I3009)= 15,"15",  ""))))))))))))))))</f>
        <v>0</v>
      </c>
      <c r="AA3009" t="e">
        <f>VLOOKUP(E3009,'Age group'!$A$2:$B$7,2,TRUE)</f>
        <v>#N/A</v>
      </c>
    </row>
    <row r="3010" spans="1:27" ht="12.75" x14ac:dyDescent="0.2">
      <c r="A3010" s="30">
        <v>3007</v>
      </c>
      <c r="B3010" s="31"/>
      <c r="C3010" s="31"/>
      <c r="D3010" s="32"/>
      <c r="E3010" s="104"/>
      <c r="F3010" s="31"/>
      <c r="G3010" s="31"/>
      <c r="H3010" s="33"/>
      <c r="I3010" s="16"/>
      <c r="J3010" s="34"/>
      <c r="K3010" s="34"/>
      <c r="L3010" s="35"/>
      <c r="M3010" s="36"/>
      <c r="N3010" s="37"/>
      <c r="O3010" s="37"/>
      <c r="P3010" s="37"/>
      <c r="Q3010" s="38"/>
      <c r="R3010" s="38"/>
      <c r="S3010" s="37"/>
      <c r="T3010" s="39"/>
      <c r="U3010" s="39"/>
      <c r="V3010" s="40"/>
      <c r="X3010" t="str">
        <f>IF(('1 - Cover page'!$B$9-M3010)&lt;6,"&lt;=5 Days","&gt;5 Days")</f>
        <v>&lt;=5 Days</v>
      </c>
      <c r="Y3010" t="str">
        <f>IF(('1 - Cover page'!$B$9-M3010)=0,"0", IF(('1 - Cover page'!$B$9-M3010)= 1,"1", IF(('1 - Cover page'!$B$9-M3010)= 2,"2", IF(('1 - Cover page'!$B$9-M3010)= 3,"3", IF(('1 - Cover page'!$B$9-M3010)= 4,"4", IF(('1 - Cover page'!$B$9-M3010)= 5,"5", IF(('1 - Cover page'!$B$9-M3010)= 6,"6", IF(('1 - Cover page'!$B$9-M3010)= 7,"7", IF(('1 - Cover page'!$B$9-M3010)= 8,"8", IF(('1 - Cover page'!$B$9-M3010)= 9,"9", IF(('1 - Cover page'!$B$9-M3010)= 10,"10", IF(('1 - Cover page'!$B$9-M3010)= 11,"11", IF(('1 - Cover page'!$B$9-M3010)= 12,"12", IF(('1 - Cover page'!$B$9-M3010)= 13,"13", IF(('1 - Cover page'!$B$9-M3010)= 14,"14", IF(('1 - Cover page'!$B$9-M3010)= 15,"15",  ""))))))))))))))))</f>
        <v>0</v>
      </c>
      <c r="Z3010" t="str">
        <f>IF(('1 - Cover page'!$B$9-I3010)=0,"0", IF(('1 - Cover page'!$B$9-I3010)= 1,"1", IF(('1 - Cover page'!$B$9-I3010)= 2,"2", IF(('1 - Cover page'!$B$9-I3010)= 3,"3", IF(('1 - Cover page'!$B$9-I3010)= 4,"4", IF(('1 - Cover page'!$B$9-I3010)= 5,"5", IF(('1 - Cover page'!$B$9-I3010)= 6,"6", IF(('1 - Cover page'!$B$9-I3010)= 7,"7", IF(('1 - Cover page'!$B$9-I3010)= 8,"8", IF(('1 - Cover page'!$B$9-I3010)= 9,"9", IF(('1 - Cover page'!$B$9-I3010)= 10,"10", IF(('1 - Cover page'!$B$9-I3010)= 11,"11", IF(('1 - Cover page'!$B$9-I3010)= 12,"12", IF(('1 - Cover page'!$B$9-I3010)= 13,"13", IF(('1 - Cover page'!$B$9-I3010)= 14,"14", IF(('1 - Cover page'!$B$9-I3010)= 15,"15",  ""))))))))))))))))</f>
        <v>0</v>
      </c>
      <c r="AA3010" t="e">
        <f>VLOOKUP(E3010,'Age group'!$A$2:$B$7,2,TRUE)</f>
        <v>#N/A</v>
      </c>
    </row>
    <row r="3011" spans="1:27" ht="12.75" x14ac:dyDescent="0.2">
      <c r="A3011" s="30">
        <v>3008</v>
      </c>
      <c r="B3011" s="31"/>
      <c r="C3011" s="31"/>
      <c r="D3011" s="32"/>
      <c r="E3011" s="104"/>
      <c r="F3011" s="31"/>
      <c r="G3011" s="31"/>
      <c r="H3011" s="33"/>
      <c r="I3011" s="16"/>
      <c r="J3011" s="34"/>
      <c r="K3011" s="34"/>
      <c r="L3011" s="35"/>
      <c r="M3011" s="36"/>
      <c r="N3011" s="37"/>
      <c r="O3011" s="37"/>
      <c r="P3011" s="37"/>
      <c r="Q3011" s="38"/>
      <c r="R3011" s="38"/>
      <c r="S3011" s="37"/>
      <c r="T3011" s="39"/>
      <c r="U3011" s="39"/>
      <c r="V3011" s="40"/>
      <c r="X3011" t="str">
        <f>IF(('1 - Cover page'!$B$9-M3011)&lt;6,"&lt;=5 Days","&gt;5 Days")</f>
        <v>&lt;=5 Days</v>
      </c>
      <c r="Y3011" t="str">
        <f>IF(('1 - Cover page'!$B$9-M3011)=0,"0", IF(('1 - Cover page'!$B$9-M3011)= 1,"1", IF(('1 - Cover page'!$B$9-M3011)= 2,"2", IF(('1 - Cover page'!$B$9-M3011)= 3,"3", IF(('1 - Cover page'!$B$9-M3011)= 4,"4", IF(('1 - Cover page'!$B$9-M3011)= 5,"5", IF(('1 - Cover page'!$B$9-M3011)= 6,"6", IF(('1 - Cover page'!$B$9-M3011)= 7,"7", IF(('1 - Cover page'!$B$9-M3011)= 8,"8", IF(('1 - Cover page'!$B$9-M3011)= 9,"9", IF(('1 - Cover page'!$B$9-M3011)= 10,"10", IF(('1 - Cover page'!$B$9-M3011)= 11,"11", IF(('1 - Cover page'!$B$9-M3011)= 12,"12", IF(('1 - Cover page'!$B$9-M3011)= 13,"13", IF(('1 - Cover page'!$B$9-M3011)= 14,"14", IF(('1 - Cover page'!$B$9-M3011)= 15,"15",  ""))))))))))))))))</f>
        <v>0</v>
      </c>
      <c r="Z3011" t="str">
        <f>IF(('1 - Cover page'!$B$9-I3011)=0,"0", IF(('1 - Cover page'!$B$9-I3011)= 1,"1", IF(('1 - Cover page'!$B$9-I3011)= 2,"2", IF(('1 - Cover page'!$B$9-I3011)= 3,"3", IF(('1 - Cover page'!$B$9-I3011)= 4,"4", IF(('1 - Cover page'!$B$9-I3011)= 5,"5", IF(('1 - Cover page'!$B$9-I3011)= 6,"6", IF(('1 - Cover page'!$B$9-I3011)= 7,"7", IF(('1 - Cover page'!$B$9-I3011)= 8,"8", IF(('1 - Cover page'!$B$9-I3011)= 9,"9", IF(('1 - Cover page'!$B$9-I3011)= 10,"10", IF(('1 - Cover page'!$B$9-I3011)= 11,"11", IF(('1 - Cover page'!$B$9-I3011)= 12,"12", IF(('1 - Cover page'!$B$9-I3011)= 13,"13", IF(('1 - Cover page'!$B$9-I3011)= 14,"14", IF(('1 - Cover page'!$B$9-I3011)= 15,"15",  ""))))))))))))))))</f>
        <v>0</v>
      </c>
      <c r="AA3011" t="e">
        <f>VLOOKUP(E3011,'Age group'!$A$2:$B$7,2,TRUE)</f>
        <v>#N/A</v>
      </c>
    </row>
    <row r="3012" spans="1:27" ht="12.75" x14ac:dyDescent="0.2">
      <c r="A3012" s="30">
        <v>3009</v>
      </c>
      <c r="B3012" s="31"/>
      <c r="C3012" s="31"/>
      <c r="D3012" s="32"/>
      <c r="E3012" s="104"/>
      <c r="F3012" s="31"/>
      <c r="G3012" s="31"/>
      <c r="H3012" s="33"/>
      <c r="I3012" s="16"/>
      <c r="J3012" s="34"/>
      <c r="K3012" s="34"/>
      <c r="L3012" s="35"/>
      <c r="M3012" s="36"/>
      <c r="N3012" s="37"/>
      <c r="O3012" s="37"/>
      <c r="P3012" s="37"/>
      <c r="Q3012" s="38"/>
      <c r="R3012" s="38"/>
      <c r="S3012" s="37"/>
      <c r="T3012" s="39"/>
      <c r="U3012" s="39"/>
      <c r="V3012" s="40"/>
      <c r="X3012" t="str">
        <f>IF(('1 - Cover page'!$B$9-M3012)&lt;6,"&lt;=5 Days","&gt;5 Days")</f>
        <v>&lt;=5 Days</v>
      </c>
      <c r="Y3012" t="str">
        <f>IF(('1 - Cover page'!$B$9-M3012)=0,"0", IF(('1 - Cover page'!$B$9-M3012)= 1,"1", IF(('1 - Cover page'!$B$9-M3012)= 2,"2", IF(('1 - Cover page'!$B$9-M3012)= 3,"3", IF(('1 - Cover page'!$B$9-M3012)= 4,"4", IF(('1 - Cover page'!$B$9-M3012)= 5,"5", IF(('1 - Cover page'!$B$9-M3012)= 6,"6", IF(('1 - Cover page'!$B$9-M3012)= 7,"7", IF(('1 - Cover page'!$B$9-M3012)= 8,"8", IF(('1 - Cover page'!$B$9-M3012)= 9,"9", IF(('1 - Cover page'!$B$9-M3012)= 10,"10", IF(('1 - Cover page'!$B$9-M3012)= 11,"11", IF(('1 - Cover page'!$B$9-M3012)= 12,"12", IF(('1 - Cover page'!$B$9-M3012)= 13,"13", IF(('1 - Cover page'!$B$9-M3012)= 14,"14", IF(('1 - Cover page'!$B$9-M3012)= 15,"15",  ""))))))))))))))))</f>
        <v>0</v>
      </c>
      <c r="Z3012" t="str">
        <f>IF(('1 - Cover page'!$B$9-I3012)=0,"0", IF(('1 - Cover page'!$B$9-I3012)= 1,"1", IF(('1 - Cover page'!$B$9-I3012)= 2,"2", IF(('1 - Cover page'!$B$9-I3012)= 3,"3", IF(('1 - Cover page'!$B$9-I3012)= 4,"4", IF(('1 - Cover page'!$B$9-I3012)= 5,"5", IF(('1 - Cover page'!$B$9-I3012)= 6,"6", IF(('1 - Cover page'!$B$9-I3012)= 7,"7", IF(('1 - Cover page'!$B$9-I3012)= 8,"8", IF(('1 - Cover page'!$B$9-I3012)= 9,"9", IF(('1 - Cover page'!$B$9-I3012)= 10,"10", IF(('1 - Cover page'!$B$9-I3012)= 11,"11", IF(('1 - Cover page'!$B$9-I3012)= 12,"12", IF(('1 - Cover page'!$B$9-I3012)= 13,"13", IF(('1 - Cover page'!$B$9-I3012)= 14,"14", IF(('1 - Cover page'!$B$9-I3012)= 15,"15",  ""))))))))))))))))</f>
        <v>0</v>
      </c>
      <c r="AA3012" t="e">
        <f>VLOOKUP(E3012,'Age group'!$A$2:$B$7,2,TRUE)</f>
        <v>#N/A</v>
      </c>
    </row>
    <row r="3013" spans="1:27" ht="12.75" x14ac:dyDescent="0.2">
      <c r="A3013" s="30">
        <v>3010</v>
      </c>
      <c r="B3013" s="31"/>
      <c r="C3013" s="31"/>
      <c r="D3013" s="32"/>
      <c r="E3013" s="104"/>
      <c r="F3013" s="31"/>
      <c r="G3013" s="31"/>
      <c r="H3013" s="33"/>
      <c r="I3013" s="16"/>
      <c r="J3013" s="34"/>
      <c r="K3013" s="34"/>
      <c r="L3013" s="35"/>
      <c r="M3013" s="36"/>
      <c r="N3013" s="37"/>
      <c r="O3013" s="37"/>
      <c r="P3013" s="37"/>
      <c r="Q3013" s="38"/>
      <c r="R3013" s="38"/>
      <c r="S3013" s="37"/>
      <c r="T3013" s="39"/>
      <c r="U3013" s="39"/>
      <c r="V3013" s="40"/>
      <c r="X3013" t="str">
        <f>IF(('1 - Cover page'!$B$9-M3013)&lt;6,"&lt;=5 Days","&gt;5 Days")</f>
        <v>&lt;=5 Days</v>
      </c>
      <c r="Y3013" t="str">
        <f>IF(('1 - Cover page'!$B$9-M3013)=0,"0", IF(('1 - Cover page'!$B$9-M3013)= 1,"1", IF(('1 - Cover page'!$B$9-M3013)= 2,"2", IF(('1 - Cover page'!$B$9-M3013)= 3,"3", IF(('1 - Cover page'!$B$9-M3013)= 4,"4", IF(('1 - Cover page'!$B$9-M3013)= 5,"5", IF(('1 - Cover page'!$B$9-M3013)= 6,"6", IF(('1 - Cover page'!$B$9-M3013)= 7,"7", IF(('1 - Cover page'!$B$9-M3013)= 8,"8", IF(('1 - Cover page'!$B$9-M3013)= 9,"9", IF(('1 - Cover page'!$B$9-M3013)= 10,"10", IF(('1 - Cover page'!$B$9-M3013)= 11,"11", IF(('1 - Cover page'!$B$9-M3013)= 12,"12", IF(('1 - Cover page'!$B$9-M3013)= 13,"13", IF(('1 - Cover page'!$B$9-M3013)= 14,"14", IF(('1 - Cover page'!$B$9-M3013)= 15,"15",  ""))))))))))))))))</f>
        <v>0</v>
      </c>
      <c r="Z3013" t="str">
        <f>IF(('1 - Cover page'!$B$9-I3013)=0,"0", IF(('1 - Cover page'!$B$9-I3013)= 1,"1", IF(('1 - Cover page'!$B$9-I3013)= 2,"2", IF(('1 - Cover page'!$B$9-I3013)= 3,"3", IF(('1 - Cover page'!$B$9-I3013)= 4,"4", IF(('1 - Cover page'!$B$9-I3013)= 5,"5", IF(('1 - Cover page'!$B$9-I3013)= 6,"6", IF(('1 - Cover page'!$B$9-I3013)= 7,"7", IF(('1 - Cover page'!$B$9-I3013)= 8,"8", IF(('1 - Cover page'!$B$9-I3013)= 9,"9", IF(('1 - Cover page'!$B$9-I3013)= 10,"10", IF(('1 - Cover page'!$B$9-I3013)= 11,"11", IF(('1 - Cover page'!$B$9-I3013)= 12,"12", IF(('1 - Cover page'!$B$9-I3013)= 13,"13", IF(('1 - Cover page'!$B$9-I3013)= 14,"14", IF(('1 - Cover page'!$B$9-I3013)= 15,"15",  ""))))))))))))))))</f>
        <v>0</v>
      </c>
      <c r="AA3013" t="e">
        <f>VLOOKUP(E3013,'Age group'!$A$2:$B$7,2,TRUE)</f>
        <v>#N/A</v>
      </c>
    </row>
    <row r="3014" spans="1:27" ht="12.75" x14ac:dyDescent="0.2">
      <c r="A3014" s="30">
        <v>3011</v>
      </c>
      <c r="B3014" s="31"/>
      <c r="C3014" s="31"/>
      <c r="D3014" s="32"/>
      <c r="E3014" s="104"/>
      <c r="F3014" s="31"/>
      <c r="G3014" s="31"/>
      <c r="H3014" s="33"/>
      <c r="I3014" s="16"/>
      <c r="J3014" s="34"/>
      <c r="K3014" s="34"/>
      <c r="L3014" s="35"/>
      <c r="M3014" s="36"/>
      <c r="N3014" s="37"/>
      <c r="O3014" s="37"/>
      <c r="P3014" s="37"/>
      <c r="Q3014" s="38"/>
      <c r="R3014" s="38"/>
      <c r="S3014" s="37"/>
      <c r="T3014" s="39"/>
      <c r="U3014" s="39"/>
      <c r="V3014" s="40"/>
      <c r="X3014" t="str">
        <f>IF(('1 - Cover page'!$B$9-M3014)&lt;6,"&lt;=5 Days","&gt;5 Days")</f>
        <v>&lt;=5 Days</v>
      </c>
      <c r="Y3014" t="str">
        <f>IF(('1 - Cover page'!$B$9-M3014)=0,"0", IF(('1 - Cover page'!$B$9-M3014)= 1,"1", IF(('1 - Cover page'!$B$9-M3014)= 2,"2", IF(('1 - Cover page'!$B$9-M3014)= 3,"3", IF(('1 - Cover page'!$B$9-M3014)= 4,"4", IF(('1 - Cover page'!$B$9-M3014)= 5,"5", IF(('1 - Cover page'!$B$9-M3014)= 6,"6", IF(('1 - Cover page'!$B$9-M3014)= 7,"7", IF(('1 - Cover page'!$B$9-M3014)= 8,"8", IF(('1 - Cover page'!$B$9-M3014)= 9,"9", IF(('1 - Cover page'!$B$9-M3014)= 10,"10", IF(('1 - Cover page'!$B$9-M3014)= 11,"11", IF(('1 - Cover page'!$B$9-M3014)= 12,"12", IF(('1 - Cover page'!$B$9-M3014)= 13,"13", IF(('1 - Cover page'!$B$9-M3014)= 14,"14", IF(('1 - Cover page'!$B$9-M3014)= 15,"15",  ""))))))))))))))))</f>
        <v>0</v>
      </c>
      <c r="Z3014" t="str">
        <f>IF(('1 - Cover page'!$B$9-I3014)=0,"0", IF(('1 - Cover page'!$B$9-I3014)= 1,"1", IF(('1 - Cover page'!$B$9-I3014)= 2,"2", IF(('1 - Cover page'!$B$9-I3014)= 3,"3", IF(('1 - Cover page'!$B$9-I3014)= 4,"4", IF(('1 - Cover page'!$B$9-I3014)= 5,"5", IF(('1 - Cover page'!$B$9-I3014)= 6,"6", IF(('1 - Cover page'!$B$9-I3014)= 7,"7", IF(('1 - Cover page'!$B$9-I3014)= 8,"8", IF(('1 - Cover page'!$B$9-I3014)= 9,"9", IF(('1 - Cover page'!$B$9-I3014)= 10,"10", IF(('1 - Cover page'!$B$9-I3014)= 11,"11", IF(('1 - Cover page'!$B$9-I3014)= 12,"12", IF(('1 - Cover page'!$B$9-I3014)= 13,"13", IF(('1 - Cover page'!$B$9-I3014)= 14,"14", IF(('1 - Cover page'!$B$9-I3014)= 15,"15",  ""))))))))))))))))</f>
        <v>0</v>
      </c>
      <c r="AA3014" t="e">
        <f>VLOOKUP(E3014,'Age group'!$A$2:$B$7,2,TRUE)</f>
        <v>#N/A</v>
      </c>
    </row>
    <row r="3015" spans="1:27" ht="12.75" x14ac:dyDescent="0.2">
      <c r="A3015" s="30">
        <v>3012</v>
      </c>
      <c r="B3015" s="31"/>
      <c r="C3015" s="31"/>
      <c r="D3015" s="32"/>
      <c r="E3015" s="104"/>
      <c r="F3015" s="31"/>
      <c r="G3015" s="31"/>
      <c r="H3015" s="33"/>
      <c r="I3015" s="16"/>
      <c r="J3015" s="34"/>
      <c r="K3015" s="34"/>
      <c r="L3015" s="35"/>
      <c r="M3015" s="36"/>
      <c r="N3015" s="37"/>
      <c r="O3015" s="37"/>
      <c r="P3015" s="37"/>
      <c r="Q3015" s="38"/>
      <c r="R3015" s="38"/>
      <c r="S3015" s="37"/>
      <c r="T3015" s="39"/>
      <c r="U3015" s="39"/>
      <c r="V3015" s="40"/>
      <c r="X3015" t="str">
        <f>IF(('1 - Cover page'!$B$9-M3015)&lt;6,"&lt;=5 Days","&gt;5 Days")</f>
        <v>&lt;=5 Days</v>
      </c>
      <c r="Y3015" t="str">
        <f>IF(('1 - Cover page'!$B$9-M3015)=0,"0", IF(('1 - Cover page'!$B$9-M3015)= 1,"1", IF(('1 - Cover page'!$B$9-M3015)= 2,"2", IF(('1 - Cover page'!$B$9-M3015)= 3,"3", IF(('1 - Cover page'!$B$9-M3015)= 4,"4", IF(('1 - Cover page'!$B$9-M3015)= 5,"5", IF(('1 - Cover page'!$B$9-M3015)= 6,"6", IF(('1 - Cover page'!$B$9-M3015)= 7,"7", IF(('1 - Cover page'!$B$9-M3015)= 8,"8", IF(('1 - Cover page'!$B$9-M3015)= 9,"9", IF(('1 - Cover page'!$B$9-M3015)= 10,"10", IF(('1 - Cover page'!$B$9-M3015)= 11,"11", IF(('1 - Cover page'!$B$9-M3015)= 12,"12", IF(('1 - Cover page'!$B$9-M3015)= 13,"13", IF(('1 - Cover page'!$B$9-M3015)= 14,"14", IF(('1 - Cover page'!$B$9-M3015)= 15,"15",  ""))))))))))))))))</f>
        <v>0</v>
      </c>
      <c r="Z3015" t="str">
        <f>IF(('1 - Cover page'!$B$9-I3015)=0,"0", IF(('1 - Cover page'!$B$9-I3015)= 1,"1", IF(('1 - Cover page'!$B$9-I3015)= 2,"2", IF(('1 - Cover page'!$B$9-I3015)= 3,"3", IF(('1 - Cover page'!$B$9-I3015)= 4,"4", IF(('1 - Cover page'!$B$9-I3015)= 5,"5", IF(('1 - Cover page'!$B$9-I3015)= 6,"6", IF(('1 - Cover page'!$B$9-I3015)= 7,"7", IF(('1 - Cover page'!$B$9-I3015)= 8,"8", IF(('1 - Cover page'!$B$9-I3015)= 9,"9", IF(('1 - Cover page'!$B$9-I3015)= 10,"10", IF(('1 - Cover page'!$B$9-I3015)= 11,"11", IF(('1 - Cover page'!$B$9-I3015)= 12,"12", IF(('1 - Cover page'!$B$9-I3015)= 13,"13", IF(('1 - Cover page'!$B$9-I3015)= 14,"14", IF(('1 - Cover page'!$B$9-I3015)= 15,"15",  ""))))))))))))))))</f>
        <v>0</v>
      </c>
      <c r="AA3015" t="e">
        <f>VLOOKUP(E3015,'Age group'!$A$2:$B$7,2,TRUE)</f>
        <v>#N/A</v>
      </c>
    </row>
    <row r="3016" spans="1:27" ht="12.75" x14ac:dyDescent="0.2">
      <c r="A3016" s="30">
        <v>3013</v>
      </c>
      <c r="B3016" s="31"/>
      <c r="C3016" s="31"/>
      <c r="D3016" s="32"/>
      <c r="E3016" s="104"/>
      <c r="F3016" s="31"/>
      <c r="G3016" s="31"/>
      <c r="H3016" s="33"/>
      <c r="I3016" s="16"/>
      <c r="J3016" s="34"/>
      <c r="K3016" s="34"/>
      <c r="L3016" s="35"/>
      <c r="M3016" s="36"/>
      <c r="N3016" s="37"/>
      <c r="O3016" s="37"/>
      <c r="P3016" s="37"/>
      <c r="Q3016" s="38"/>
      <c r="R3016" s="38"/>
      <c r="S3016" s="37"/>
      <c r="T3016" s="39"/>
      <c r="U3016" s="39"/>
      <c r="V3016" s="40"/>
      <c r="X3016" t="str">
        <f>IF(('1 - Cover page'!$B$9-M3016)&lt;6,"&lt;=5 Days","&gt;5 Days")</f>
        <v>&lt;=5 Days</v>
      </c>
      <c r="Y3016" t="str">
        <f>IF(('1 - Cover page'!$B$9-M3016)=0,"0", IF(('1 - Cover page'!$B$9-M3016)= 1,"1", IF(('1 - Cover page'!$B$9-M3016)= 2,"2", IF(('1 - Cover page'!$B$9-M3016)= 3,"3", IF(('1 - Cover page'!$B$9-M3016)= 4,"4", IF(('1 - Cover page'!$B$9-M3016)= 5,"5", IF(('1 - Cover page'!$B$9-M3016)= 6,"6", IF(('1 - Cover page'!$B$9-M3016)= 7,"7", IF(('1 - Cover page'!$B$9-M3016)= 8,"8", IF(('1 - Cover page'!$B$9-M3016)= 9,"9", IF(('1 - Cover page'!$B$9-M3016)= 10,"10", IF(('1 - Cover page'!$B$9-M3016)= 11,"11", IF(('1 - Cover page'!$B$9-M3016)= 12,"12", IF(('1 - Cover page'!$B$9-M3016)= 13,"13", IF(('1 - Cover page'!$B$9-M3016)= 14,"14", IF(('1 - Cover page'!$B$9-M3016)= 15,"15",  ""))))))))))))))))</f>
        <v>0</v>
      </c>
      <c r="Z3016" t="str">
        <f>IF(('1 - Cover page'!$B$9-I3016)=0,"0", IF(('1 - Cover page'!$B$9-I3016)= 1,"1", IF(('1 - Cover page'!$B$9-I3016)= 2,"2", IF(('1 - Cover page'!$B$9-I3016)= 3,"3", IF(('1 - Cover page'!$B$9-I3016)= 4,"4", IF(('1 - Cover page'!$B$9-I3016)= 5,"5", IF(('1 - Cover page'!$B$9-I3016)= 6,"6", IF(('1 - Cover page'!$B$9-I3016)= 7,"7", IF(('1 - Cover page'!$B$9-I3016)= 8,"8", IF(('1 - Cover page'!$B$9-I3016)= 9,"9", IF(('1 - Cover page'!$B$9-I3016)= 10,"10", IF(('1 - Cover page'!$B$9-I3016)= 11,"11", IF(('1 - Cover page'!$B$9-I3016)= 12,"12", IF(('1 - Cover page'!$B$9-I3016)= 13,"13", IF(('1 - Cover page'!$B$9-I3016)= 14,"14", IF(('1 - Cover page'!$B$9-I3016)= 15,"15",  ""))))))))))))))))</f>
        <v>0</v>
      </c>
      <c r="AA3016" t="e">
        <f>VLOOKUP(E3016,'Age group'!$A$2:$B$7,2,TRUE)</f>
        <v>#N/A</v>
      </c>
    </row>
    <row r="3017" spans="1:27" ht="12.75" x14ac:dyDescent="0.2">
      <c r="A3017" s="30">
        <v>3014</v>
      </c>
      <c r="B3017" s="31"/>
      <c r="C3017" s="31"/>
      <c r="D3017" s="32"/>
      <c r="E3017" s="104"/>
      <c r="F3017" s="31"/>
      <c r="G3017" s="31"/>
      <c r="H3017" s="33"/>
      <c r="I3017" s="16"/>
      <c r="J3017" s="34"/>
      <c r="K3017" s="34"/>
      <c r="L3017" s="35"/>
      <c r="M3017" s="36"/>
      <c r="N3017" s="37"/>
      <c r="O3017" s="37"/>
      <c r="P3017" s="37"/>
      <c r="Q3017" s="38"/>
      <c r="R3017" s="38"/>
      <c r="S3017" s="37"/>
      <c r="T3017" s="39"/>
      <c r="U3017" s="39"/>
      <c r="V3017" s="40"/>
      <c r="X3017" t="str">
        <f>IF(('1 - Cover page'!$B$9-M3017)&lt;6,"&lt;=5 Days","&gt;5 Days")</f>
        <v>&lt;=5 Days</v>
      </c>
      <c r="Y3017" t="str">
        <f>IF(('1 - Cover page'!$B$9-M3017)=0,"0", IF(('1 - Cover page'!$B$9-M3017)= 1,"1", IF(('1 - Cover page'!$B$9-M3017)= 2,"2", IF(('1 - Cover page'!$B$9-M3017)= 3,"3", IF(('1 - Cover page'!$B$9-M3017)= 4,"4", IF(('1 - Cover page'!$B$9-M3017)= 5,"5", IF(('1 - Cover page'!$B$9-M3017)= 6,"6", IF(('1 - Cover page'!$B$9-M3017)= 7,"7", IF(('1 - Cover page'!$B$9-M3017)= 8,"8", IF(('1 - Cover page'!$B$9-M3017)= 9,"9", IF(('1 - Cover page'!$B$9-M3017)= 10,"10", IF(('1 - Cover page'!$B$9-M3017)= 11,"11", IF(('1 - Cover page'!$B$9-M3017)= 12,"12", IF(('1 - Cover page'!$B$9-M3017)= 13,"13", IF(('1 - Cover page'!$B$9-M3017)= 14,"14", IF(('1 - Cover page'!$B$9-M3017)= 15,"15",  ""))))))))))))))))</f>
        <v>0</v>
      </c>
      <c r="Z3017" t="str">
        <f>IF(('1 - Cover page'!$B$9-I3017)=0,"0", IF(('1 - Cover page'!$B$9-I3017)= 1,"1", IF(('1 - Cover page'!$B$9-I3017)= 2,"2", IF(('1 - Cover page'!$B$9-I3017)= 3,"3", IF(('1 - Cover page'!$B$9-I3017)= 4,"4", IF(('1 - Cover page'!$B$9-I3017)= 5,"5", IF(('1 - Cover page'!$B$9-I3017)= 6,"6", IF(('1 - Cover page'!$B$9-I3017)= 7,"7", IF(('1 - Cover page'!$B$9-I3017)= 8,"8", IF(('1 - Cover page'!$B$9-I3017)= 9,"9", IF(('1 - Cover page'!$B$9-I3017)= 10,"10", IF(('1 - Cover page'!$B$9-I3017)= 11,"11", IF(('1 - Cover page'!$B$9-I3017)= 12,"12", IF(('1 - Cover page'!$B$9-I3017)= 13,"13", IF(('1 - Cover page'!$B$9-I3017)= 14,"14", IF(('1 - Cover page'!$B$9-I3017)= 15,"15",  ""))))))))))))))))</f>
        <v>0</v>
      </c>
      <c r="AA3017" t="e">
        <f>VLOOKUP(E3017,'Age group'!$A$2:$B$7,2,TRUE)</f>
        <v>#N/A</v>
      </c>
    </row>
    <row r="3018" spans="1:27" ht="12.75" x14ac:dyDescent="0.2">
      <c r="A3018" s="30">
        <v>3015</v>
      </c>
      <c r="B3018" s="31"/>
      <c r="C3018" s="31"/>
      <c r="D3018" s="32"/>
      <c r="E3018" s="104"/>
      <c r="F3018" s="31"/>
      <c r="G3018" s="31"/>
      <c r="H3018" s="33"/>
      <c r="I3018" s="16"/>
      <c r="J3018" s="34"/>
      <c r="K3018" s="34"/>
      <c r="L3018" s="35"/>
      <c r="M3018" s="36"/>
      <c r="N3018" s="37"/>
      <c r="O3018" s="37"/>
      <c r="P3018" s="37"/>
      <c r="Q3018" s="38"/>
      <c r="R3018" s="38"/>
      <c r="S3018" s="37"/>
      <c r="T3018" s="39"/>
      <c r="U3018" s="39"/>
      <c r="V3018" s="40"/>
      <c r="X3018" t="str">
        <f>IF(('1 - Cover page'!$B$9-M3018)&lt;6,"&lt;=5 Days","&gt;5 Days")</f>
        <v>&lt;=5 Days</v>
      </c>
      <c r="Y3018" t="str">
        <f>IF(('1 - Cover page'!$B$9-M3018)=0,"0", IF(('1 - Cover page'!$B$9-M3018)= 1,"1", IF(('1 - Cover page'!$B$9-M3018)= 2,"2", IF(('1 - Cover page'!$B$9-M3018)= 3,"3", IF(('1 - Cover page'!$B$9-M3018)= 4,"4", IF(('1 - Cover page'!$B$9-M3018)= 5,"5", IF(('1 - Cover page'!$B$9-M3018)= 6,"6", IF(('1 - Cover page'!$B$9-M3018)= 7,"7", IF(('1 - Cover page'!$B$9-M3018)= 8,"8", IF(('1 - Cover page'!$B$9-M3018)= 9,"9", IF(('1 - Cover page'!$B$9-M3018)= 10,"10", IF(('1 - Cover page'!$B$9-M3018)= 11,"11", IF(('1 - Cover page'!$B$9-M3018)= 12,"12", IF(('1 - Cover page'!$B$9-M3018)= 13,"13", IF(('1 - Cover page'!$B$9-M3018)= 14,"14", IF(('1 - Cover page'!$B$9-M3018)= 15,"15",  ""))))))))))))))))</f>
        <v>0</v>
      </c>
      <c r="Z3018" t="str">
        <f>IF(('1 - Cover page'!$B$9-I3018)=0,"0", IF(('1 - Cover page'!$B$9-I3018)= 1,"1", IF(('1 - Cover page'!$B$9-I3018)= 2,"2", IF(('1 - Cover page'!$B$9-I3018)= 3,"3", IF(('1 - Cover page'!$B$9-I3018)= 4,"4", IF(('1 - Cover page'!$B$9-I3018)= 5,"5", IF(('1 - Cover page'!$B$9-I3018)= 6,"6", IF(('1 - Cover page'!$B$9-I3018)= 7,"7", IF(('1 - Cover page'!$B$9-I3018)= 8,"8", IF(('1 - Cover page'!$B$9-I3018)= 9,"9", IF(('1 - Cover page'!$B$9-I3018)= 10,"10", IF(('1 - Cover page'!$B$9-I3018)= 11,"11", IF(('1 - Cover page'!$B$9-I3018)= 12,"12", IF(('1 - Cover page'!$B$9-I3018)= 13,"13", IF(('1 - Cover page'!$B$9-I3018)= 14,"14", IF(('1 - Cover page'!$B$9-I3018)= 15,"15",  ""))))))))))))))))</f>
        <v>0</v>
      </c>
      <c r="AA3018" t="e">
        <f>VLOOKUP(E3018,'Age group'!$A$2:$B$7,2,TRUE)</f>
        <v>#N/A</v>
      </c>
    </row>
    <row r="3019" spans="1:27" ht="12.75" x14ac:dyDescent="0.2">
      <c r="A3019" s="30">
        <v>3016</v>
      </c>
      <c r="B3019" s="31"/>
      <c r="C3019" s="31"/>
      <c r="D3019" s="32"/>
      <c r="E3019" s="104"/>
      <c r="F3019" s="31"/>
      <c r="G3019" s="31"/>
      <c r="H3019" s="33"/>
      <c r="I3019" s="16"/>
      <c r="J3019" s="34"/>
      <c r="K3019" s="34"/>
      <c r="L3019" s="35"/>
      <c r="M3019" s="36"/>
      <c r="N3019" s="37"/>
      <c r="O3019" s="37"/>
      <c r="P3019" s="37"/>
      <c r="Q3019" s="38"/>
      <c r="R3019" s="38"/>
      <c r="S3019" s="37"/>
      <c r="T3019" s="39"/>
      <c r="U3019" s="39"/>
      <c r="V3019" s="40"/>
      <c r="X3019" t="str">
        <f>IF(('1 - Cover page'!$B$9-M3019)&lt;6,"&lt;=5 Days","&gt;5 Days")</f>
        <v>&lt;=5 Days</v>
      </c>
      <c r="Y3019" t="str">
        <f>IF(('1 - Cover page'!$B$9-M3019)=0,"0", IF(('1 - Cover page'!$B$9-M3019)= 1,"1", IF(('1 - Cover page'!$B$9-M3019)= 2,"2", IF(('1 - Cover page'!$B$9-M3019)= 3,"3", IF(('1 - Cover page'!$B$9-M3019)= 4,"4", IF(('1 - Cover page'!$B$9-M3019)= 5,"5", IF(('1 - Cover page'!$B$9-M3019)= 6,"6", IF(('1 - Cover page'!$B$9-M3019)= 7,"7", IF(('1 - Cover page'!$B$9-M3019)= 8,"8", IF(('1 - Cover page'!$B$9-M3019)= 9,"9", IF(('1 - Cover page'!$B$9-M3019)= 10,"10", IF(('1 - Cover page'!$B$9-M3019)= 11,"11", IF(('1 - Cover page'!$B$9-M3019)= 12,"12", IF(('1 - Cover page'!$B$9-M3019)= 13,"13", IF(('1 - Cover page'!$B$9-M3019)= 14,"14", IF(('1 - Cover page'!$B$9-M3019)= 15,"15",  ""))))))))))))))))</f>
        <v>0</v>
      </c>
      <c r="Z3019" t="str">
        <f>IF(('1 - Cover page'!$B$9-I3019)=0,"0", IF(('1 - Cover page'!$B$9-I3019)= 1,"1", IF(('1 - Cover page'!$B$9-I3019)= 2,"2", IF(('1 - Cover page'!$B$9-I3019)= 3,"3", IF(('1 - Cover page'!$B$9-I3019)= 4,"4", IF(('1 - Cover page'!$B$9-I3019)= 5,"5", IF(('1 - Cover page'!$B$9-I3019)= 6,"6", IF(('1 - Cover page'!$B$9-I3019)= 7,"7", IF(('1 - Cover page'!$B$9-I3019)= 8,"8", IF(('1 - Cover page'!$B$9-I3019)= 9,"9", IF(('1 - Cover page'!$B$9-I3019)= 10,"10", IF(('1 - Cover page'!$B$9-I3019)= 11,"11", IF(('1 - Cover page'!$B$9-I3019)= 12,"12", IF(('1 - Cover page'!$B$9-I3019)= 13,"13", IF(('1 - Cover page'!$B$9-I3019)= 14,"14", IF(('1 - Cover page'!$B$9-I3019)= 15,"15",  ""))))))))))))))))</f>
        <v>0</v>
      </c>
      <c r="AA3019" t="e">
        <f>VLOOKUP(E3019,'Age group'!$A$2:$B$7,2,TRUE)</f>
        <v>#N/A</v>
      </c>
    </row>
    <row r="3020" spans="1:27" ht="12.75" x14ac:dyDescent="0.2">
      <c r="A3020" s="30">
        <v>3017</v>
      </c>
      <c r="B3020" s="31"/>
      <c r="C3020" s="31"/>
      <c r="D3020" s="32"/>
      <c r="E3020" s="104"/>
      <c r="F3020" s="31"/>
      <c r="G3020" s="31"/>
      <c r="H3020" s="33"/>
      <c r="I3020" s="16"/>
      <c r="J3020" s="34"/>
      <c r="K3020" s="34"/>
      <c r="L3020" s="35"/>
      <c r="M3020" s="36"/>
      <c r="N3020" s="37"/>
      <c r="O3020" s="37"/>
      <c r="P3020" s="37"/>
      <c r="Q3020" s="38"/>
      <c r="R3020" s="38"/>
      <c r="S3020" s="37"/>
      <c r="T3020" s="39"/>
      <c r="U3020" s="39"/>
      <c r="V3020" s="40"/>
      <c r="X3020" t="str">
        <f>IF(('1 - Cover page'!$B$9-M3020)&lt;6,"&lt;=5 Days","&gt;5 Days")</f>
        <v>&lt;=5 Days</v>
      </c>
      <c r="Y3020" t="str">
        <f>IF(('1 - Cover page'!$B$9-M3020)=0,"0", IF(('1 - Cover page'!$B$9-M3020)= 1,"1", IF(('1 - Cover page'!$B$9-M3020)= 2,"2", IF(('1 - Cover page'!$B$9-M3020)= 3,"3", IF(('1 - Cover page'!$B$9-M3020)= 4,"4", IF(('1 - Cover page'!$B$9-M3020)= 5,"5", IF(('1 - Cover page'!$B$9-M3020)= 6,"6", IF(('1 - Cover page'!$B$9-M3020)= 7,"7", IF(('1 - Cover page'!$B$9-M3020)= 8,"8", IF(('1 - Cover page'!$B$9-M3020)= 9,"9", IF(('1 - Cover page'!$B$9-M3020)= 10,"10", IF(('1 - Cover page'!$B$9-M3020)= 11,"11", IF(('1 - Cover page'!$B$9-M3020)= 12,"12", IF(('1 - Cover page'!$B$9-M3020)= 13,"13", IF(('1 - Cover page'!$B$9-M3020)= 14,"14", IF(('1 - Cover page'!$B$9-M3020)= 15,"15",  ""))))))))))))))))</f>
        <v>0</v>
      </c>
      <c r="Z3020" t="str">
        <f>IF(('1 - Cover page'!$B$9-I3020)=0,"0", IF(('1 - Cover page'!$B$9-I3020)= 1,"1", IF(('1 - Cover page'!$B$9-I3020)= 2,"2", IF(('1 - Cover page'!$B$9-I3020)= 3,"3", IF(('1 - Cover page'!$B$9-I3020)= 4,"4", IF(('1 - Cover page'!$B$9-I3020)= 5,"5", IF(('1 - Cover page'!$B$9-I3020)= 6,"6", IF(('1 - Cover page'!$B$9-I3020)= 7,"7", IF(('1 - Cover page'!$B$9-I3020)= 8,"8", IF(('1 - Cover page'!$B$9-I3020)= 9,"9", IF(('1 - Cover page'!$B$9-I3020)= 10,"10", IF(('1 - Cover page'!$B$9-I3020)= 11,"11", IF(('1 - Cover page'!$B$9-I3020)= 12,"12", IF(('1 - Cover page'!$B$9-I3020)= 13,"13", IF(('1 - Cover page'!$B$9-I3020)= 14,"14", IF(('1 - Cover page'!$B$9-I3020)= 15,"15",  ""))))))))))))))))</f>
        <v>0</v>
      </c>
      <c r="AA3020" t="e">
        <f>VLOOKUP(E3020,'Age group'!$A$2:$B$7,2,TRUE)</f>
        <v>#N/A</v>
      </c>
    </row>
    <row r="3021" spans="1:27" ht="12.75" x14ac:dyDescent="0.2">
      <c r="A3021" s="30">
        <v>3018</v>
      </c>
      <c r="B3021" s="31"/>
      <c r="C3021" s="31"/>
      <c r="D3021" s="32"/>
      <c r="E3021" s="104"/>
      <c r="F3021" s="31"/>
      <c r="G3021" s="31"/>
      <c r="H3021" s="33"/>
      <c r="I3021" s="16"/>
      <c r="J3021" s="34"/>
      <c r="K3021" s="34"/>
      <c r="L3021" s="35"/>
      <c r="M3021" s="36"/>
      <c r="N3021" s="37"/>
      <c r="O3021" s="37"/>
      <c r="P3021" s="37"/>
      <c r="Q3021" s="38"/>
      <c r="R3021" s="38"/>
      <c r="S3021" s="37"/>
      <c r="T3021" s="39"/>
      <c r="U3021" s="39"/>
      <c r="V3021" s="40"/>
      <c r="X3021" t="str">
        <f>IF(('1 - Cover page'!$B$9-M3021)&lt;6,"&lt;=5 Days","&gt;5 Days")</f>
        <v>&lt;=5 Days</v>
      </c>
      <c r="Y3021" t="str">
        <f>IF(('1 - Cover page'!$B$9-M3021)=0,"0", IF(('1 - Cover page'!$B$9-M3021)= 1,"1", IF(('1 - Cover page'!$B$9-M3021)= 2,"2", IF(('1 - Cover page'!$B$9-M3021)= 3,"3", IF(('1 - Cover page'!$B$9-M3021)= 4,"4", IF(('1 - Cover page'!$B$9-M3021)= 5,"5", IF(('1 - Cover page'!$B$9-M3021)= 6,"6", IF(('1 - Cover page'!$B$9-M3021)= 7,"7", IF(('1 - Cover page'!$B$9-M3021)= 8,"8", IF(('1 - Cover page'!$B$9-M3021)= 9,"9", IF(('1 - Cover page'!$B$9-M3021)= 10,"10", IF(('1 - Cover page'!$B$9-M3021)= 11,"11", IF(('1 - Cover page'!$B$9-M3021)= 12,"12", IF(('1 - Cover page'!$B$9-M3021)= 13,"13", IF(('1 - Cover page'!$B$9-M3021)= 14,"14", IF(('1 - Cover page'!$B$9-M3021)= 15,"15",  ""))))))))))))))))</f>
        <v>0</v>
      </c>
      <c r="Z3021" t="str">
        <f>IF(('1 - Cover page'!$B$9-I3021)=0,"0", IF(('1 - Cover page'!$B$9-I3021)= 1,"1", IF(('1 - Cover page'!$B$9-I3021)= 2,"2", IF(('1 - Cover page'!$B$9-I3021)= 3,"3", IF(('1 - Cover page'!$B$9-I3021)= 4,"4", IF(('1 - Cover page'!$B$9-I3021)= 5,"5", IF(('1 - Cover page'!$B$9-I3021)= 6,"6", IF(('1 - Cover page'!$B$9-I3021)= 7,"7", IF(('1 - Cover page'!$B$9-I3021)= 8,"8", IF(('1 - Cover page'!$B$9-I3021)= 9,"9", IF(('1 - Cover page'!$B$9-I3021)= 10,"10", IF(('1 - Cover page'!$B$9-I3021)= 11,"11", IF(('1 - Cover page'!$B$9-I3021)= 12,"12", IF(('1 - Cover page'!$B$9-I3021)= 13,"13", IF(('1 - Cover page'!$B$9-I3021)= 14,"14", IF(('1 - Cover page'!$B$9-I3021)= 15,"15",  ""))))))))))))))))</f>
        <v>0</v>
      </c>
      <c r="AA3021" t="e">
        <f>VLOOKUP(E3021,'Age group'!$A$2:$B$7,2,TRUE)</f>
        <v>#N/A</v>
      </c>
    </row>
    <row r="3022" spans="1:27" ht="12.75" x14ac:dyDescent="0.2">
      <c r="A3022" s="30">
        <v>3019</v>
      </c>
      <c r="B3022" s="31"/>
      <c r="C3022" s="31"/>
      <c r="D3022" s="32"/>
      <c r="E3022" s="104"/>
      <c r="F3022" s="31"/>
      <c r="G3022" s="31"/>
      <c r="H3022" s="33"/>
      <c r="I3022" s="16"/>
      <c r="J3022" s="34"/>
      <c r="K3022" s="34"/>
      <c r="L3022" s="35"/>
      <c r="M3022" s="36"/>
      <c r="N3022" s="37"/>
      <c r="O3022" s="37"/>
      <c r="P3022" s="37"/>
      <c r="Q3022" s="38"/>
      <c r="R3022" s="38"/>
      <c r="S3022" s="37"/>
      <c r="T3022" s="39"/>
      <c r="U3022" s="39"/>
      <c r="V3022" s="40"/>
      <c r="X3022" t="str">
        <f>IF(('1 - Cover page'!$B$9-M3022)&lt;6,"&lt;=5 Days","&gt;5 Days")</f>
        <v>&lt;=5 Days</v>
      </c>
      <c r="Y3022" t="str">
        <f>IF(('1 - Cover page'!$B$9-M3022)=0,"0", IF(('1 - Cover page'!$B$9-M3022)= 1,"1", IF(('1 - Cover page'!$B$9-M3022)= 2,"2", IF(('1 - Cover page'!$B$9-M3022)= 3,"3", IF(('1 - Cover page'!$B$9-M3022)= 4,"4", IF(('1 - Cover page'!$B$9-M3022)= 5,"5", IF(('1 - Cover page'!$B$9-M3022)= 6,"6", IF(('1 - Cover page'!$B$9-M3022)= 7,"7", IF(('1 - Cover page'!$B$9-M3022)= 8,"8", IF(('1 - Cover page'!$B$9-M3022)= 9,"9", IF(('1 - Cover page'!$B$9-M3022)= 10,"10", IF(('1 - Cover page'!$B$9-M3022)= 11,"11", IF(('1 - Cover page'!$B$9-M3022)= 12,"12", IF(('1 - Cover page'!$B$9-M3022)= 13,"13", IF(('1 - Cover page'!$B$9-M3022)= 14,"14", IF(('1 - Cover page'!$B$9-M3022)= 15,"15",  ""))))))))))))))))</f>
        <v>0</v>
      </c>
      <c r="Z3022" t="str">
        <f>IF(('1 - Cover page'!$B$9-I3022)=0,"0", IF(('1 - Cover page'!$B$9-I3022)= 1,"1", IF(('1 - Cover page'!$B$9-I3022)= 2,"2", IF(('1 - Cover page'!$B$9-I3022)= 3,"3", IF(('1 - Cover page'!$B$9-I3022)= 4,"4", IF(('1 - Cover page'!$B$9-I3022)= 5,"5", IF(('1 - Cover page'!$B$9-I3022)= 6,"6", IF(('1 - Cover page'!$B$9-I3022)= 7,"7", IF(('1 - Cover page'!$B$9-I3022)= 8,"8", IF(('1 - Cover page'!$B$9-I3022)= 9,"9", IF(('1 - Cover page'!$B$9-I3022)= 10,"10", IF(('1 - Cover page'!$B$9-I3022)= 11,"11", IF(('1 - Cover page'!$B$9-I3022)= 12,"12", IF(('1 - Cover page'!$B$9-I3022)= 13,"13", IF(('1 - Cover page'!$B$9-I3022)= 14,"14", IF(('1 - Cover page'!$B$9-I3022)= 15,"15",  ""))))))))))))))))</f>
        <v>0</v>
      </c>
      <c r="AA3022" t="e">
        <f>VLOOKUP(E3022,'Age group'!$A$2:$B$7,2,TRUE)</f>
        <v>#N/A</v>
      </c>
    </row>
    <row r="3023" spans="1:27" ht="12.75" x14ac:dyDescent="0.2">
      <c r="A3023" s="30">
        <v>3020</v>
      </c>
      <c r="B3023" s="31"/>
      <c r="C3023" s="31"/>
      <c r="D3023" s="32"/>
      <c r="E3023" s="104"/>
      <c r="F3023" s="31"/>
      <c r="G3023" s="31"/>
      <c r="H3023" s="33"/>
      <c r="I3023" s="16"/>
      <c r="J3023" s="34"/>
      <c r="K3023" s="34"/>
      <c r="L3023" s="35"/>
      <c r="M3023" s="36"/>
      <c r="N3023" s="37"/>
      <c r="O3023" s="37"/>
      <c r="P3023" s="37"/>
      <c r="Q3023" s="38"/>
      <c r="R3023" s="38"/>
      <c r="S3023" s="37"/>
      <c r="T3023" s="39"/>
      <c r="U3023" s="39"/>
      <c r="V3023" s="40"/>
      <c r="X3023" t="str">
        <f>IF(('1 - Cover page'!$B$9-M3023)&lt;6,"&lt;=5 Days","&gt;5 Days")</f>
        <v>&lt;=5 Days</v>
      </c>
      <c r="Y3023" t="str">
        <f>IF(('1 - Cover page'!$B$9-M3023)=0,"0", IF(('1 - Cover page'!$B$9-M3023)= 1,"1", IF(('1 - Cover page'!$B$9-M3023)= 2,"2", IF(('1 - Cover page'!$B$9-M3023)= 3,"3", IF(('1 - Cover page'!$B$9-M3023)= 4,"4", IF(('1 - Cover page'!$B$9-M3023)= 5,"5", IF(('1 - Cover page'!$B$9-M3023)= 6,"6", IF(('1 - Cover page'!$B$9-M3023)= 7,"7", IF(('1 - Cover page'!$B$9-M3023)= 8,"8", IF(('1 - Cover page'!$B$9-M3023)= 9,"9", IF(('1 - Cover page'!$B$9-M3023)= 10,"10", IF(('1 - Cover page'!$B$9-M3023)= 11,"11", IF(('1 - Cover page'!$B$9-M3023)= 12,"12", IF(('1 - Cover page'!$B$9-M3023)= 13,"13", IF(('1 - Cover page'!$B$9-M3023)= 14,"14", IF(('1 - Cover page'!$B$9-M3023)= 15,"15",  ""))))))))))))))))</f>
        <v>0</v>
      </c>
      <c r="Z3023" t="str">
        <f>IF(('1 - Cover page'!$B$9-I3023)=0,"0", IF(('1 - Cover page'!$B$9-I3023)= 1,"1", IF(('1 - Cover page'!$B$9-I3023)= 2,"2", IF(('1 - Cover page'!$B$9-I3023)= 3,"3", IF(('1 - Cover page'!$B$9-I3023)= 4,"4", IF(('1 - Cover page'!$B$9-I3023)= 5,"5", IF(('1 - Cover page'!$B$9-I3023)= 6,"6", IF(('1 - Cover page'!$B$9-I3023)= 7,"7", IF(('1 - Cover page'!$B$9-I3023)= 8,"8", IF(('1 - Cover page'!$B$9-I3023)= 9,"9", IF(('1 - Cover page'!$B$9-I3023)= 10,"10", IF(('1 - Cover page'!$B$9-I3023)= 11,"11", IF(('1 - Cover page'!$B$9-I3023)= 12,"12", IF(('1 - Cover page'!$B$9-I3023)= 13,"13", IF(('1 - Cover page'!$B$9-I3023)= 14,"14", IF(('1 - Cover page'!$B$9-I3023)= 15,"15",  ""))))))))))))))))</f>
        <v>0</v>
      </c>
      <c r="AA3023" t="e">
        <f>VLOOKUP(E3023,'Age group'!$A$2:$B$7,2,TRUE)</f>
        <v>#N/A</v>
      </c>
    </row>
    <row r="3024" spans="1:27" ht="12.75" x14ac:dyDescent="0.2">
      <c r="A3024" s="30">
        <v>3021</v>
      </c>
      <c r="B3024" s="31"/>
      <c r="C3024" s="31"/>
      <c r="D3024" s="32"/>
      <c r="E3024" s="104"/>
      <c r="F3024" s="31"/>
      <c r="G3024" s="31"/>
      <c r="H3024" s="33"/>
      <c r="I3024" s="16"/>
      <c r="J3024" s="34"/>
      <c r="K3024" s="34"/>
      <c r="L3024" s="35"/>
      <c r="M3024" s="36"/>
      <c r="N3024" s="37"/>
      <c r="O3024" s="37"/>
      <c r="P3024" s="37"/>
      <c r="Q3024" s="38"/>
      <c r="R3024" s="38"/>
      <c r="S3024" s="37"/>
      <c r="T3024" s="39"/>
      <c r="U3024" s="39"/>
      <c r="V3024" s="40"/>
      <c r="X3024" t="str">
        <f>IF(('1 - Cover page'!$B$9-M3024)&lt;6,"&lt;=5 Days","&gt;5 Days")</f>
        <v>&lt;=5 Days</v>
      </c>
      <c r="Y3024" t="str">
        <f>IF(('1 - Cover page'!$B$9-M3024)=0,"0", IF(('1 - Cover page'!$B$9-M3024)= 1,"1", IF(('1 - Cover page'!$B$9-M3024)= 2,"2", IF(('1 - Cover page'!$B$9-M3024)= 3,"3", IF(('1 - Cover page'!$B$9-M3024)= 4,"4", IF(('1 - Cover page'!$B$9-M3024)= 5,"5", IF(('1 - Cover page'!$B$9-M3024)= 6,"6", IF(('1 - Cover page'!$B$9-M3024)= 7,"7", IF(('1 - Cover page'!$B$9-M3024)= 8,"8", IF(('1 - Cover page'!$B$9-M3024)= 9,"9", IF(('1 - Cover page'!$B$9-M3024)= 10,"10", IF(('1 - Cover page'!$B$9-M3024)= 11,"11", IF(('1 - Cover page'!$B$9-M3024)= 12,"12", IF(('1 - Cover page'!$B$9-M3024)= 13,"13", IF(('1 - Cover page'!$B$9-M3024)= 14,"14", IF(('1 - Cover page'!$B$9-M3024)= 15,"15",  ""))))))))))))))))</f>
        <v>0</v>
      </c>
      <c r="Z3024" t="str">
        <f>IF(('1 - Cover page'!$B$9-I3024)=0,"0", IF(('1 - Cover page'!$B$9-I3024)= 1,"1", IF(('1 - Cover page'!$B$9-I3024)= 2,"2", IF(('1 - Cover page'!$B$9-I3024)= 3,"3", IF(('1 - Cover page'!$B$9-I3024)= 4,"4", IF(('1 - Cover page'!$B$9-I3024)= 5,"5", IF(('1 - Cover page'!$B$9-I3024)= 6,"6", IF(('1 - Cover page'!$B$9-I3024)= 7,"7", IF(('1 - Cover page'!$B$9-I3024)= 8,"8", IF(('1 - Cover page'!$B$9-I3024)= 9,"9", IF(('1 - Cover page'!$B$9-I3024)= 10,"10", IF(('1 - Cover page'!$B$9-I3024)= 11,"11", IF(('1 - Cover page'!$B$9-I3024)= 12,"12", IF(('1 - Cover page'!$B$9-I3024)= 13,"13", IF(('1 - Cover page'!$B$9-I3024)= 14,"14", IF(('1 - Cover page'!$B$9-I3024)= 15,"15",  ""))))))))))))))))</f>
        <v>0</v>
      </c>
      <c r="AA3024" t="e">
        <f>VLOOKUP(E3024,'Age group'!$A$2:$B$7,2,TRUE)</f>
        <v>#N/A</v>
      </c>
    </row>
    <row r="3025" spans="1:27" ht="12.75" x14ac:dyDescent="0.2">
      <c r="A3025" s="30">
        <v>3022</v>
      </c>
      <c r="B3025" s="31"/>
      <c r="C3025" s="31"/>
      <c r="D3025" s="32"/>
      <c r="E3025" s="104"/>
      <c r="F3025" s="31"/>
      <c r="G3025" s="31"/>
      <c r="H3025" s="33"/>
      <c r="I3025" s="16"/>
      <c r="J3025" s="34"/>
      <c r="K3025" s="34"/>
      <c r="L3025" s="35"/>
      <c r="M3025" s="36"/>
      <c r="N3025" s="37"/>
      <c r="O3025" s="37"/>
      <c r="P3025" s="37"/>
      <c r="Q3025" s="38"/>
      <c r="R3025" s="38"/>
      <c r="S3025" s="37"/>
      <c r="T3025" s="39"/>
      <c r="U3025" s="39"/>
      <c r="V3025" s="40"/>
      <c r="X3025" t="str">
        <f>IF(('1 - Cover page'!$B$9-M3025)&lt;6,"&lt;=5 Days","&gt;5 Days")</f>
        <v>&lt;=5 Days</v>
      </c>
      <c r="Y3025" t="str">
        <f>IF(('1 - Cover page'!$B$9-M3025)=0,"0", IF(('1 - Cover page'!$B$9-M3025)= 1,"1", IF(('1 - Cover page'!$B$9-M3025)= 2,"2", IF(('1 - Cover page'!$B$9-M3025)= 3,"3", IF(('1 - Cover page'!$B$9-M3025)= 4,"4", IF(('1 - Cover page'!$B$9-M3025)= 5,"5", IF(('1 - Cover page'!$B$9-M3025)= 6,"6", IF(('1 - Cover page'!$B$9-M3025)= 7,"7", IF(('1 - Cover page'!$B$9-M3025)= 8,"8", IF(('1 - Cover page'!$B$9-M3025)= 9,"9", IF(('1 - Cover page'!$B$9-M3025)= 10,"10", IF(('1 - Cover page'!$B$9-M3025)= 11,"11", IF(('1 - Cover page'!$B$9-M3025)= 12,"12", IF(('1 - Cover page'!$B$9-M3025)= 13,"13", IF(('1 - Cover page'!$B$9-M3025)= 14,"14", IF(('1 - Cover page'!$B$9-M3025)= 15,"15",  ""))))))))))))))))</f>
        <v>0</v>
      </c>
      <c r="Z3025" t="str">
        <f>IF(('1 - Cover page'!$B$9-I3025)=0,"0", IF(('1 - Cover page'!$B$9-I3025)= 1,"1", IF(('1 - Cover page'!$B$9-I3025)= 2,"2", IF(('1 - Cover page'!$B$9-I3025)= 3,"3", IF(('1 - Cover page'!$B$9-I3025)= 4,"4", IF(('1 - Cover page'!$B$9-I3025)= 5,"5", IF(('1 - Cover page'!$B$9-I3025)= 6,"6", IF(('1 - Cover page'!$B$9-I3025)= 7,"7", IF(('1 - Cover page'!$B$9-I3025)= 8,"8", IF(('1 - Cover page'!$B$9-I3025)= 9,"9", IF(('1 - Cover page'!$B$9-I3025)= 10,"10", IF(('1 - Cover page'!$B$9-I3025)= 11,"11", IF(('1 - Cover page'!$B$9-I3025)= 12,"12", IF(('1 - Cover page'!$B$9-I3025)= 13,"13", IF(('1 - Cover page'!$B$9-I3025)= 14,"14", IF(('1 - Cover page'!$B$9-I3025)= 15,"15",  ""))))))))))))))))</f>
        <v>0</v>
      </c>
      <c r="AA3025" t="e">
        <f>VLOOKUP(E3025,'Age group'!$A$2:$B$7,2,TRUE)</f>
        <v>#N/A</v>
      </c>
    </row>
    <row r="3026" spans="1:27" ht="12.75" x14ac:dyDescent="0.2">
      <c r="A3026" s="30">
        <v>3023</v>
      </c>
      <c r="B3026" s="31"/>
      <c r="C3026" s="31"/>
      <c r="D3026" s="32"/>
      <c r="E3026" s="104"/>
      <c r="F3026" s="31"/>
      <c r="G3026" s="31"/>
      <c r="H3026" s="33"/>
      <c r="I3026" s="16"/>
      <c r="J3026" s="34"/>
      <c r="K3026" s="34"/>
      <c r="L3026" s="35"/>
      <c r="M3026" s="36"/>
      <c r="N3026" s="37"/>
      <c r="O3026" s="37"/>
      <c r="P3026" s="37"/>
      <c r="Q3026" s="38"/>
      <c r="R3026" s="38"/>
      <c r="S3026" s="37"/>
      <c r="T3026" s="39"/>
      <c r="U3026" s="39"/>
      <c r="V3026" s="40"/>
      <c r="X3026" t="str">
        <f>IF(('1 - Cover page'!$B$9-M3026)&lt;6,"&lt;=5 Days","&gt;5 Days")</f>
        <v>&lt;=5 Days</v>
      </c>
      <c r="Y3026" t="str">
        <f>IF(('1 - Cover page'!$B$9-M3026)=0,"0", IF(('1 - Cover page'!$B$9-M3026)= 1,"1", IF(('1 - Cover page'!$B$9-M3026)= 2,"2", IF(('1 - Cover page'!$B$9-M3026)= 3,"3", IF(('1 - Cover page'!$B$9-M3026)= 4,"4", IF(('1 - Cover page'!$B$9-M3026)= 5,"5", IF(('1 - Cover page'!$B$9-M3026)= 6,"6", IF(('1 - Cover page'!$B$9-M3026)= 7,"7", IF(('1 - Cover page'!$B$9-M3026)= 8,"8", IF(('1 - Cover page'!$B$9-M3026)= 9,"9", IF(('1 - Cover page'!$B$9-M3026)= 10,"10", IF(('1 - Cover page'!$B$9-M3026)= 11,"11", IF(('1 - Cover page'!$B$9-M3026)= 12,"12", IF(('1 - Cover page'!$B$9-M3026)= 13,"13", IF(('1 - Cover page'!$B$9-M3026)= 14,"14", IF(('1 - Cover page'!$B$9-M3026)= 15,"15",  ""))))))))))))))))</f>
        <v>0</v>
      </c>
      <c r="Z3026" t="str">
        <f>IF(('1 - Cover page'!$B$9-I3026)=0,"0", IF(('1 - Cover page'!$B$9-I3026)= 1,"1", IF(('1 - Cover page'!$B$9-I3026)= 2,"2", IF(('1 - Cover page'!$B$9-I3026)= 3,"3", IF(('1 - Cover page'!$B$9-I3026)= 4,"4", IF(('1 - Cover page'!$B$9-I3026)= 5,"5", IF(('1 - Cover page'!$B$9-I3026)= 6,"6", IF(('1 - Cover page'!$B$9-I3026)= 7,"7", IF(('1 - Cover page'!$B$9-I3026)= 8,"8", IF(('1 - Cover page'!$B$9-I3026)= 9,"9", IF(('1 - Cover page'!$B$9-I3026)= 10,"10", IF(('1 - Cover page'!$B$9-I3026)= 11,"11", IF(('1 - Cover page'!$B$9-I3026)= 12,"12", IF(('1 - Cover page'!$B$9-I3026)= 13,"13", IF(('1 - Cover page'!$B$9-I3026)= 14,"14", IF(('1 - Cover page'!$B$9-I3026)= 15,"15",  ""))))))))))))))))</f>
        <v>0</v>
      </c>
      <c r="AA3026" t="e">
        <f>VLOOKUP(E3026,'Age group'!$A$2:$B$7,2,TRUE)</f>
        <v>#N/A</v>
      </c>
    </row>
    <row r="3027" spans="1:27" ht="12.75" x14ac:dyDescent="0.2">
      <c r="A3027" s="30">
        <v>3024</v>
      </c>
      <c r="B3027" s="31"/>
      <c r="C3027" s="31"/>
      <c r="D3027" s="32"/>
      <c r="E3027" s="104"/>
      <c r="F3027" s="31"/>
      <c r="G3027" s="31"/>
      <c r="H3027" s="33"/>
      <c r="I3027" s="16"/>
      <c r="J3027" s="34"/>
      <c r="K3027" s="34"/>
      <c r="L3027" s="35"/>
      <c r="M3027" s="36"/>
      <c r="N3027" s="37"/>
      <c r="O3027" s="37"/>
      <c r="P3027" s="37"/>
      <c r="Q3027" s="38"/>
      <c r="R3027" s="38"/>
      <c r="S3027" s="37"/>
      <c r="T3027" s="39"/>
      <c r="U3027" s="39"/>
      <c r="V3027" s="40"/>
      <c r="X3027" t="str">
        <f>IF(('1 - Cover page'!$B$9-M3027)&lt;6,"&lt;=5 Days","&gt;5 Days")</f>
        <v>&lt;=5 Days</v>
      </c>
      <c r="Y3027" t="str">
        <f>IF(('1 - Cover page'!$B$9-M3027)=0,"0", IF(('1 - Cover page'!$B$9-M3027)= 1,"1", IF(('1 - Cover page'!$B$9-M3027)= 2,"2", IF(('1 - Cover page'!$B$9-M3027)= 3,"3", IF(('1 - Cover page'!$B$9-M3027)= 4,"4", IF(('1 - Cover page'!$B$9-M3027)= 5,"5", IF(('1 - Cover page'!$B$9-M3027)= 6,"6", IF(('1 - Cover page'!$B$9-M3027)= 7,"7", IF(('1 - Cover page'!$B$9-M3027)= 8,"8", IF(('1 - Cover page'!$B$9-M3027)= 9,"9", IF(('1 - Cover page'!$B$9-M3027)= 10,"10", IF(('1 - Cover page'!$B$9-M3027)= 11,"11", IF(('1 - Cover page'!$B$9-M3027)= 12,"12", IF(('1 - Cover page'!$B$9-M3027)= 13,"13", IF(('1 - Cover page'!$B$9-M3027)= 14,"14", IF(('1 - Cover page'!$B$9-M3027)= 15,"15",  ""))))))))))))))))</f>
        <v>0</v>
      </c>
      <c r="Z3027" t="str">
        <f>IF(('1 - Cover page'!$B$9-I3027)=0,"0", IF(('1 - Cover page'!$B$9-I3027)= 1,"1", IF(('1 - Cover page'!$B$9-I3027)= 2,"2", IF(('1 - Cover page'!$B$9-I3027)= 3,"3", IF(('1 - Cover page'!$B$9-I3027)= 4,"4", IF(('1 - Cover page'!$B$9-I3027)= 5,"5", IF(('1 - Cover page'!$B$9-I3027)= 6,"6", IF(('1 - Cover page'!$B$9-I3027)= 7,"7", IF(('1 - Cover page'!$B$9-I3027)= 8,"8", IF(('1 - Cover page'!$B$9-I3027)= 9,"9", IF(('1 - Cover page'!$B$9-I3027)= 10,"10", IF(('1 - Cover page'!$B$9-I3027)= 11,"11", IF(('1 - Cover page'!$B$9-I3027)= 12,"12", IF(('1 - Cover page'!$B$9-I3027)= 13,"13", IF(('1 - Cover page'!$B$9-I3027)= 14,"14", IF(('1 - Cover page'!$B$9-I3027)= 15,"15",  ""))))))))))))))))</f>
        <v>0</v>
      </c>
      <c r="AA3027" t="e">
        <f>VLOOKUP(E3027,'Age group'!$A$2:$B$7,2,TRUE)</f>
        <v>#N/A</v>
      </c>
    </row>
    <row r="3028" spans="1:27" ht="12.75" x14ac:dyDescent="0.2">
      <c r="A3028" s="30">
        <v>3025</v>
      </c>
      <c r="B3028" s="31"/>
      <c r="C3028" s="31"/>
      <c r="D3028" s="32"/>
      <c r="E3028" s="104"/>
      <c r="F3028" s="31"/>
      <c r="G3028" s="31"/>
      <c r="H3028" s="33"/>
      <c r="I3028" s="16"/>
      <c r="J3028" s="34"/>
      <c r="K3028" s="34"/>
      <c r="L3028" s="35"/>
      <c r="M3028" s="36"/>
      <c r="N3028" s="37"/>
      <c r="O3028" s="37"/>
      <c r="P3028" s="37"/>
      <c r="Q3028" s="38"/>
      <c r="R3028" s="38"/>
      <c r="S3028" s="37"/>
      <c r="T3028" s="39"/>
      <c r="U3028" s="39"/>
      <c r="V3028" s="40"/>
      <c r="X3028" t="str">
        <f>IF(('1 - Cover page'!$B$9-M3028)&lt;6,"&lt;=5 Days","&gt;5 Days")</f>
        <v>&lt;=5 Days</v>
      </c>
      <c r="Y3028" t="str">
        <f>IF(('1 - Cover page'!$B$9-M3028)=0,"0", IF(('1 - Cover page'!$B$9-M3028)= 1,"1", IF(('1 - Cover page'!$B$9-M3028)= 2,"2", IF(('1 - Cover page'!$B$9-M3028)= 3,"3", IF(('1 - Cover page'!$B$9-M3028)= 4,"4", IF(('1 - Cover page'!$B$9-M3028)= 5,"5", IF(('1 - Cover page'!$B$9-M3028)= 6,"6", IF(('1 - Cover page'!$B$9-M3028)= 7,"7", IF(('1 - Cover page'!$B$9-M3028)= 8,"8", IF(('1 - Cover page'!$B$9-M3028)= 9,"9", IF(('1 - Cover page'!$B$9-M3028)= 10,"10", IF(('1 - Cover page'!$B$9-M3028)= 11,"11", IF(('1 - Cover page'!$B$9-M3028)= 12,"12", IF(('1 - Cover page'!$B$9-M3028)= 13,"13", IF(('1 - Cover page'!$B$9-M3028)= 14,"14", IF(('1 - Cover page'!$B$9-M3028)= 15,"15",  ""))))))))))))))))</f>
        <v>0</v>
      </c>
      <c r="Z3028" t="str">
        <f>IF(('1 - Cover page'!$B$9-I3028)=0,"0", IF(('1 - Cover page'!$B$9-I3028)= 1,"1", IF(('1 - Cover page'!$B$9-I3028)= 2,"2", IF(('1 - Cover page'!$B$9-I3028)= 3,"3", IF(('1 - Cover page'!$B$9-I3028)= 4,"4", IF(('1 - Cover page'!$B$9-I3028)= 5,"5", IF(('1 - Cover page'!$B$9-I3028)= 6,"6", IF(('1 - Cover page'!$B$9-I3028)= 7,"7", IF(('1 - Cover page'!$B$9-I3028)= 8,"8", IF(('1 - Cover page'!$B$9-I3028)= 9,"9", IF(('1 - Cover page'!$B$9-I3028)= 10,"10", IF(('1 - Cover page'!$B$9-I3028)= 11,"11", IF(('1 - Cover page'!$B$9-I3028)= 12,"12", IF(('1 - Cover page'!$B$9-I3028)= 13,"13", IF(('1 - Cover page'!$B$9-I3028)= 14,"14", IF(('1 - Cover page'!$B$9-I3028)= 15,"15",  ""))))))))))))))))</f>
        <v>0</v>
      </c>
      <c r="AA3028" t="e">
        <f>VLOOKUP(E3028,'Age group'!$A$2:$B$7,2,TRUE)</f>
        <v>#N/A</v>
      </c>
    </row>
    <row r="3029" spans="1:27" ht="12.75" x14ac:dyDescent="0.2">
      <c r="A3029" s="30">
        <v>3026</v>
      </c>
      <c r="B3029" s="31"/>
      <c r="C3029" s="31"/>
      <c r="D3029" s="32"/>
      <c r="E3029" s="104"/>
      <c r="F3029" s="31"/>
      <c r="G3029" s="31"/>
      <c r="H3029" s="33"/>
      <c r="I3029" s="16"/>
      <c r="J3029" s="34"/>
      <c r="K3029" s="34"/>
      <c r="L3029" s="35"/>
      <c r="M3029" s="36"/>
      <c r="N3029" s="37"/>
      <c r="O3029" s="37"/>
      <c r="P3029" s="37"/>
      <c r="Q3029" s="38"/>
      <c r="R3029" s="38"/>
      <c r="S3029" s="37"/>
      <c r="T3029" s="39"/>
      <c r="U3029" s="39"/>
      <c r="V3029" s="40"/>
      <c r="X3029" t="str">
        <f>IF(('1 - Cover page'!$B$9-M3029)&lt;6,"&lt;=5 Days","&gt;5 Days")</f>
        <v>&lt;=5 Days</v>
      </c>
      <c r="Y3029" t="str">
        <f>IF(('1 - Cover page'!$B$9-M3029)=0,"0", IF(('1 - Cover page'!$B$9-M3029)= 1,"1", IF(('1 - Cover page'!$B$9-M3029)= 2,"2", IF(('1 - Cover page'!$B$9-M3029)= 3,"3", IF(('1 - Cover page'!$B$9-M3029)= 4,"4", IF(('1 - Cover page'!$B$9-M3029)= 5,"5", IF(('1 - Cover page'!$B$9-M3029)= 6,"6", IF(('1 - Cover page'!$B$9-M3029)= 7,"7", IF(('1 - Cover page'!$B$9-M3029)= 8,"8", IF(('1 - Cover page'!$B$9-M3029)= 9,"9", IF(('1 - Cover page'!$B$9-M3029)= 10,"10", IF(('1 - Cover page'!$B$9-M3029)= 11,"11", IF(('1 - Cover page'!$B$9-M3029)= 12,"12", IF(('1 - Cover page'!$B$9-M3029)= 13,"13", IF(('1 - Cover page'!$B$9-M3029)= 14,"14", IF(('1 - Cover page'!$B$9-M3029)= 15,"15",  ""))))))))))))))))</f>
        <v>0</v>
      </c>
      <c r="Z3029" t="str">
        <f>IF(('1 - Cover page'!$B$9-I3029)=0,"0", IF(('1 - Cover page'!$B$9-I3029)= 1,"1", IF(('1 - Cover page'!$B$9-I3029)= 2,"2", IF(('1 - Cover page'!$B$9-I3029)= 3,"3", IF(('1 - Cover page'!$B$9-I3029)= 4,"4", IF(('1 - Cover page'!$B$9-I3029)= 5,"5", IF(('1 - Cover page'!$B$9-I3029)= 6,"6", IF(('1 - Cover page'!$B$9-I3029)= 7,"7", IF(('1 - Cover page'!$B$9-I3029)= 8,"8", IF(('1 - Cover page'!$B$9-I3029)= 9,"9", IF(('1 - Cover page'!$B$9-I3029)= 10,"10", IF(('1 - Cover page'!$B$9-I3029)= 11,"11", IF(('1 - Cover page'!$B$9-I3029)= 12,"12", IF(('1 - Cover page'!$B$9-I3029)= 13,"13", IF(('1 - Cover page'!$B$9-I3029)= 14,"14", IF(('1 - Cover page'!$B$9-I3029)= 15,"15",  ""))))))))))))))))</f>
        <v>0</v>
      </c>
      <c r="AA3029" t="e">
        <f>VLOOKUP(E3029,'Age group'!$A$2:$B$7,2,TRUE)</f>
        <v>#N/A</v>
      </c>
    </row>
    <row r="3030" spans="1:27" ht="12.75" x14ac:dyDescent="0.2">
      <c r="A3030" s="30">
        <v>3027</v>
      </c>
      <c r="B3030" s="31"/>
      <c r="C3030" s="31"/>
      <c r="D3030" s="32"/>
      <c r="E3030" s="104"/>
      <c r="F3030" s="31"/>
      <c r="G3030" s="31"/>
      <c r="H3030" s="33"/>
      <c r="I3030" s="16"/>
      <c r="J3030" s="34"/>
      <c r="K3030" s="34"/>
      <c r="L3030" s="35"/>
      <c r="M3030" s="36"/>
      <c r="N3030" s="37"/>
      <c r="O3030" s="37"/>
      <c r="P3030" s="37"/>
      <c r="Q3030" s="38"/>
      <c r="R3030" s="38"/>
      <c r="S3030" s="37"/>
      <c r="T3030" s="39"/>
      <c r="U3030" s="39"/>
      <c r="V3030" s="40"/>
      <c r="X3030" t="str">
        <f>IF(('1 - Cover page'!$B$9-M3030)&lt;6,"&lt;=5 Days","&gt;5 Days")</f>
        <v>&lt;=5 Days</v>
      </c>
      <c r="Y3030" t="str">
        <f>IF(('1 - Cover page'!$B$9-M3030)=0,"0", IF(('1 - Cover page'!$B$9-M3030)= 1,"1", IF(('1 - Cover page'!$B$9-M3030)= 2,"2", IF(('1 - Cover page'!$B$9-M3030)= 3,"3", IF(('1 - Cover page'!$B$9-M3030)= 4,"4", IF(('1 - Cover page'!$B$9-M3030)= 5,"5", IF(('1 - Cover page'!$B$9-M3030)= 6,"6", IF(('1 - Cover page'!$B$9-M3030)= 7,"7", IF(('1 - Cover page'!$B$9-M3030)= 8,"8", IF(('1 - Cover page'!$B$9-M3030)= 9,"9", IF(('1 - Cover page'!$B$9-M3030)= 10,"10", IF(('1 - Cover page'!$B$9-M3030)= 11,"11", IF(('1 - Cover page'!$B$9-M3030)= 12,"12", IF(('1 - Cover page'!$B$9-M3030)= 13,"13", IF(('1 - Cover page'!$B$9-M3030)= 14,"14", IF(('1 - Cover page'!$B$9-M3030)= 15,"15",  ""))))))))))))))))</f>
        <v>0</v>
      </c>
      <c r="Z3030" t="str">
        <f>IF(('1 - Cover page'!$B$9-I3030)=0,"0", IF(('1 - Cover page'!$B$9-I3030)= 1,"1", IF(('1 - Cover page'!$B$9-I3030)= 2,"2", IF(('1 - Cover page'!$B$9-I3030)= 3,"3", IF(('1 - Cover page'!$B$9-I3030)= 4,"4", IF(('1 - Cover page'!$B$9-I3030)= 5,"5", IF(('1 - Cover page'!$B$9-I3030)= 6,"6", IF(('1 - Cover page'!$B$9-I3030)= 7,"7", IF(('1 - Cover page'!$B$9-I3030)= 8,"8", IF(('1 - Cover page'!$B$9-I3030)= 9,"9", IF(('1 - Cover page'!$B$9-I3030)= 10,"10", IF(('1 - Cover page'!$B$9-I3030)= 11,"11", IF(('1 - Cover page'!$B$9-I3030)= 12,"12", IF(('1 - Cover page'!$B$9-I3030)= 13,"13", IF(('1 - Cover page'!$B$9-I3030)= 14,"14", IF(('1 - Cover page'!$B$9-I3030)= 15,"15",  ""))))))))))))))))</f>
        <v>0</v>
      </c>
      <c r="AA3030" t="e">
        <f>VLOOKUP(E3030,'Age group'!$A$2:$B$7,2,TRUE)</f>
        <v>#N/A</v>
      </c>
    </row>
    <row r="3031" spans="1:27" ht="12.75" x14ac:dyDescent="0.2">
      <c r="A3031" s="30">
        <v>3028</v>
      </c>
      <c r="B3031" s="31"/>
      <c r="C3031" s="31"/>
      <c r="D3031" s="32"/>
      <c r="E3031" s="104"/>
      <c r="F3031" s="31"/>
      <c r="G3031" s="31"/>
      <c r="H3031" s="33"/>
      <c r="I3031" s="16"/>
      <c r="J3031" s="34"/>
      <c r="K3031" s="34"/>
      <c r="L3031" s="35"/>
      <c r="M3031" s="36"/>
      <c r="N3031" s="37"/>
      <c r="O3031" s="37"/>
      <c r="P3031" s="37"/>
      <c r="Q3031" s="38"/>
      <c r="R3031" s="38"/>
      <c r="S3031" s="37"/>
      <c r="T3031" s="39"/>
      <c r="U3031" s="39"/>
      <c r="V3031" s="40"/>
      <c r="X3031" t="str">
        <f>IF(('1 - Cover page'!$B$9-M3031)&lt;6,"&lt;=5 Days","&gt;5 Days")</f>
        <v>&lt;=5 Days</v>
      </c>
      <c r="Y3031" t="str">
        <f>IF(('1 - Cover page'!$B$9-M3031)=0,"0", IF(('1 - Cover page'!$B$9-M3031)= 1,"1", IF(('1 - Cover page'!$B$9-M3031)= 2,"2", IF(('1 - Cover page'!$B$9-M3031)= 3,"3", IF(('1 - Cover page'!$B$9-M3031)= 4,"4", IF(('1 - Cover page'!$B$9-M3031)= 5,"5", IF(('1 - Cover page'!$B$9-M3031)= 6,"6", IF(('1 - Cover page'!$B$9-M3031)= 7,"7", IF(('1 - Cover page'!$B$9-M3031)= 8,"8", IF(('1 - Cover page'!$B$9-M3031)= 9,"9", IF(('1 - Cover page'!$B$9-M3031)= 10,"10", IF(('1 - Cover page'!$B$9-M3031)= 11,"11", IF(('1 - Cover page'!$B$9-M3031)= 12,"12", IF(('1 - Cover page'!$B$9-M3031)= 13,"13", IF(('1 - Cover page'!$B$9-M3031)= 14,"14", IF(('1 - Cover page'!$B$9-M3031)= 15,"15",  ""))))))))))))))))</f>
        <v>0</v>
      </c>
      <c r="Z3031" t="str">
        <f>IF(('1 - Cover page'!$B$9-I3031)=0,"0", IF(('1 - Cover page'!$B$9-I3031)= 1,"1", IF(('1 - Cover page'!$B$9-I3031)= 2,"2", IF(('1 - Cover page'!$B$9-I3031)= 3,"3", IF(('1 - Cover page'!$B$9-I3031)= 4,"4", IF(('1 - Cover page'!$B$9-I3031)= 5,"5", IF(('1 - Cover page'!$B$9-I3031)= 6,"6", IF(('1 - Cover page'!$B$9-I3031)= 7,"7", IF(('1 - Cover page'!$B$9-I3031)= 8,"8", IF(('1 - Cover page'!$B$9-I3031)= 9,"9", IF(('1 - Cover page'!$B$9-I3031)= 10,"10", IF(('1 - Cover page'!$B$9-I3031)= 11,"11", IF(('1 - Cover page'!$B$9-I3031)= 12,"12", IF(('1 - Cover page'!$B$9-I3031)= 13,"13", IF(('1 - Cover page'!$B$9-I3031)= 14,"14", IF(('1 - Cover page'!$B$9-I3031)= 15,"15",  ""))))))))))))))))</f>
        <v>0</v>
      </c>
      <c r="AA3031" t="e">
        <f>VLOOKUP(E3031,'Age group'!$A$2:$B$7,2,TRUE)</f>
        <v>#N/A</v>
      </c>
    </row>
    <row r="3032" spans="1:27" ht="12.75" x14ac:dyDescent="0.2">
      <c r="A3032" s="30">
        <v>3029</v>
      </c>
      <c r="B3032" s="31"/>
      <c r="C3032" s="31"/>
      <c r="D3032" s="32"/>
      <c r="E3032" s="104"/>
      <c r="F3032" s="31"/>
      <c r="G3032" s="31"/>
      <c r="H3032" s="33"/>
      <c r="I3032" s="16"/>
      <c r="J3032" s="34"/>
      <c r="K3032" s="34"/>
      <c r="L3032" s="35"/>
      <c r="M3032" s="36"/>
      <c r="N3032" s="37"/>
      <c r="O3032" s="37"/>
      <c r="P3032" s="37"/>
      <c r="Q3032" s="38"/>
      <c r="R3032" s="38"/>
      <c r="S3032" s="37"/>
      <c r="T3032" s="39"/>
      <c r="U3032" s="39"/>
      <c r="V3032" s="40"/>
      <c r="X3032" t="str">
        <f>IF(('1 - Cover page'!$B$9-M3032)&lt;6,"&lt;=5 Days","&gt;5 Days")</f>
        <v>&lt;=5 Days</v>
      </c>
      <c r="Y3032" t="str">
        <f>IF(('1 - Cover page'!$B$9-M3032)=0,"0", IF(('1 - Cover page'!$B$9-M3032)= 1,"1", IF(('1 - Cover page'!$B$9-M3032)= 2,"2", IF(('1 - Cover page'!$B$9-M3032)= 3,"3", IF(('1 - Cover page'!$B$9-M3032)= 4,"4", IF(('1 - Cover page'!$B$9-M3032)= 5,"5", IF(('1 - Cover page'!$B$9-M3032)= 6,"6", IF(('1 - Cover page'!$B$9-M3032)= 7,"7", IF(('1 - Cover page'!$B$9-M3032)= 8,"8", IF(('1 - Cover page'!$B$9-M3032)= 9,"9", IF(('1 - Cover page'!$B$9-M3032)= 10,"10", IF(('1 - Cover page'!$B$9-M3032)= 11,"11", IF(('1 - Cover page'!$B$9-M3032)= 12,"12", IF(('1 - Cover page'!$B$9-M3032)= 13,"13", IF(('1 - Cover page'!$B$9-M3032)= 14,"14", IF(('1 - Cover page'!$B$9-M3032)= 15,"15",  ""))))))))))))))))</f>
        <v>0</v>
      </c>
      <c r="Z3032" t="str">
        <f>IF(('1 - Cover page'!$B$9-I3032)=0,"0", IF(('1 - Cover page'!$B$9-I3032)= 1,"1", IF(('1 - Cover page'!$B$9-I3032)= 2,"2", IF(('1 - Cover page'!$B$9-I3032)= 3,"3", IF(('1 - Cover page'!$B$9-I3032)= 4,"4", IF(('1 - Cover page'!$B$9-I3032)= 5,"5", IF(('1 - Cover page'!$B$9-I3032)= 6,"6", IF(('1 - Cover page'!$B$9-I3032)= 7,"7", IF(('1 - Cover page'!$B$9-I3032)= 8,"8", IF(('1 - Cover page'!$B$9-I3032)= 9,"9", IF(('1 - Cover page'!$B$9-I3032)= 10,"10", IF(('1 - Cover page'!$B$9-I3032)= 11,"11", IF(('1 - Cover page'!$B$9-I3032)= 12,"12", IF(('1 - Cover page'!$B$9-I3032)= 13,"13", IF(('1 - Cover page'!$B$9-I3032)= 14,"14", IF(('1 - Cover page'!$B$9-I3032)= 15,"15",  ""))))))))))))))))</f>
        <v>0</v>
      </c>
      <c r="AA3032" t="e">
        <f>VLOOKUP(E3032,'Age group'!$A$2:$B$7,2,TRUE)</f>
        <v>#N/A</v>
      </c>
    </row>
    <row r="3033" spans="1:27" ht="12.75" x14ac:dyDescent="0.2">
      <c r="A3033" s="30">
        <v>3030</v>
      </c>
      <c r="B3033" s="31"/>
      <c r="C3033" s="31"/>
      <c r="D3033" s="32"/>
      <c r="E3033" s="104"/>
      <c r="F3033" s="31"/>
      <c r="G3033" s="31"/>
      <c r="H3033" s="33"/>
      <c r="I3033" s="16"/>
      <c r="J3033" s="34"/>
      <c r="K3033" s="34"/>
      <c r="L3033" s="35"/>
      <c r="M3033" s="36"/>
      <c r="N3033" s="37"/>
      <c r="O3033" s="37"/>
      <c r="P3033" s="37"/>
      <c r="Q3033" s="38"/>
      <c r="R3033" s="38"/>
      <c r="S3033" s="37"/>
      <c r="T3033" s="39"/>
      <c r="U3033" s="39"/>
      <c r="V3033" s="40"/>
      <c r="X3033" t="str">
        <f>IF(('1 - Cover page'!$B$9-M3033)&lt;6,"&lt;=5 Days","&gt;5 Days")</f>
        <v>&lt;=5 Days</v>
      </c>
      <c r="Y3033" t="str">
        <f>IF(('1 - Cover page'!$B$9-M3033)=0,"0", IF(('1 - Cover page'!$B$9-M3033)= 1,"1", IF(('1 - Cover page'!$B$9-M3033)= 2,"2", IF(('1 - Cover page'!$B$9-M3033)= 3,"3", IF(('1 - Cover page'!$B$9-M3033)= 4,"4", IF(('1 - Cover page'!$B$9-M3033)= 5,"5", IF(('1 - Cover page'!$B$9-M3033)= 6,"6", IF(('1 - Cover page'!$B$9-M3033)= 7,"7", IF(('1 - Cover page'!$B$9-M3033)= 8,"8", IF(('1 - Cover page'!$B$9-M3033)= 9,"9", IF(('1 - Cover page'!$B$9-M3033)= 10,"10", IF(('1 - Cover page'!$B$9-M3033)= 11,"11", IF(('1 - Cover page'!$B$9-M3033)= 12,"12", IF(('1 - Cover page'!$B$9-M3033)= 13,"13", IF(('1 - Cover page'!$B$9-M3033)= 14,"14", IF(('1 - Cover page'!$B$9-M3033)= 15,"15",  ""))))))))))))))))</f>
        <v>0</v>
      </c>
      <c r="Z3033" t="str">
        <f>IF(('1 - Cover page'!$B$9-I3033)=0,"0", IF(('1 - Cover page'!$B$9-I3033)= 1,"1", IF(('1 - Cover page'!$B$9-I3033)= 2,"2", IF(('1 - Cover page'!$B$9-I3033)= 3,"3", IF(('1 - Cover page'!$B$9-I3033)= 4,"4", IF(('1 - Cover page'!$B$9-I3033)= 5,"5", IF(('1 - Cover page'!$B$9-I3033)= 6,"6", IF(('1 - Cover page'!$B$9-I3033)= 7,"7", IF(('1 - Cover page'!$B$9-I3033)= 8,"8", IF(('1 - Cover page'!$B$9-I3033)= 9,"9", IF(('1 - Cover page'!$B$9-I3033)= 10,"10", IF(('1 - Cover page'!$B$9-I3033)= 11,"11", IF(('1 - Cover page'!$B$9-I3033)= 12,"12", IF(('1 - Cover page'!$B$9-I3033)= 13,"13", IF(('1 - Cover page'!$B$9-I3033)= 14,"14", IF(('1 - Cover page'!$B$9-I3033)= 15,"15",  ""))))))))))))))))</f>
        <v>0</v>
      </c>
      <c r="AA3033" t="e">
        <f>VLOOKUP(E3033,'Age group'!$A$2:$B$7,2,TRUE)</f>
        <v>#N/A</v>
      </c>
    </row>
    <row r="3034" spans="1:27" ht="12.75" x14ac:dyDescent="0.2">
      <c r="A3034" s="30">
        <v>3031</v>
      </c>
      <c r="B3034" s="31"/>
      <c r="C3034" s="31"/>
      <c r="D3034" s="32"/>
      <c r="E3034" s="104"/>
      <c r="F3034" s="31"/>
      <c r="G3034" s="31"/>
      <c r="H3034" s="33"/>
      <c r="I3034" s="16"/>
      <c r="J3034" s="34"/>
      <c r="K3034" s="34"/>
      <c r="L3034" s="35"/>
      <c r="M3034" s="36"/>
      <c r="N3034" s="37"/>
      <c r="O3034" s="37"/>
      <c r="P3034" s="37"/>
      <c r="Q3034" s="38"/>
      <c r="R3034" s="38"/>
      <c r="S3034" s="37"/>
      <c r="T3034" s="39"/>
      <c r="U3034" s="39"/>
      <c r="V3034" s="40"/>
      <c r="X3034" t="str">
        <f>IF(('1 - Cover page'!$B$9-M3034)&lt;6,"&lt;=5 Days","&gt;5 Days")</f>
        <v>&lt;=5 Days</v>
      </c>
      <c r="Y3034" t="str">
        <f>IF(('1 - Cover page'!$B$9-M3034)=0,"0", IF(('1 - Cover page'!$B$9-M3034)= 1,"1", IF(('1 - Cover page'!$B$9-M3034)= 2,"2", IF(('1 - Cover page'!$B$9-M3034)= 3,"3", IF(('1 - Cover page'!$B$9-M3034)= 4,"4", IF(('1 - Cover page'!$B$9-M3034)= 5,"5", IF(('1 - Cover page'!$B$9-M3034)= 6,"6", IF(('1 - Cover page'!$B$9-M3034)= 7,"7", IF(('1 - Cover page'!$B$9-M3034)= 8,"8", IF(('1 - Cover page'!$B$9-M3034)= 9,"9", IF(('1 - Cover page'!$B$9-M3034)= 10,"10", IF(('1 - Cover page'!$B$9-M3034)= 11,"11", IF(('1 - Cover page'!$B$9-M3034)= 12,"12", IF(('1 - Cover page'!$B$9-M3034)= 13,"13", IF(('1 - Cover page'!$B$9-M3034)= 14,"14", IF(('1 - Cover page'!$B$9-M3034)= 15,"15",  ""))))))))))))))))</f>
        <v>0</v>
      </c>
      <c r="Z3034" t="str">
        <f>IF(('1 - Cover page'!$B$9-I3034)=0,"0", IF(('1 - Cover page'!$B$9-I3034)= 1,"1", IF(('1 - Cover page'!$B$9-I3034)= 2,"2", IF(('1 - Cover page'!$B$9-I3034)= 3,"3", IF(('1 - Cover page'!$B$9-I3034)= 4,"4", IF(('1 - Cover page'!$B$9-I3034)= 5,"5", IF(('1 - Cover page'!$B$9-I3034)= 6,"6", IF(('1 - Cover page'!$B$9-I3034)= 7,"7", IF(('1 - Cover page'!$B$9-I3034)= 8,"8", IF(('1 - Cover page'!$B$9-I3034)= 9,"9", IF(('1 - Cover page'!$B$9-I3034)= 10,"10", IF(('1 - Cover page'!$B$9-I3034)= 11,"11", IF(('1 - Cover page'!$B$9-I3034)= 12,"12", IF(('1 - Cover page'!$B$9-I3034)= 13,"13", IF(('1 - Cover page'!$B$9-I3034)= 14,"14", IF(('1 - Cover page'!$B$9-I3034)= 15,"15",  ""))))))))))))))))</f>
        <v>0</v>
      </c>
      <c r="AA3034" t="e">
        <f>VLOOKUP(E3034,'Age group'!$A$2:$B$7,2,TRUE)</f>
        <v>#N/A</v>
      </c>
    </row>
    <row r="3035" spans="1:27" ht="12.75" x14ac:dyDescent="0.2">
      <c r="A3035" s="30">
        <v>3032</v>
      </c>
      <c r="B3035" s="31"/>
      <c r="C3035" s="31"/>
      <c r="D3035" s="32"/>
      <c r="E3035" s="104"/>
      <c r="F3035" s="31"/>
      <c r="G3035" s="31"/>
      <c r="H3035" s="33"/>
      <c r="I3035" s="16"/>
      <c r="J3035" s="34"/>
      <c r="K3035" s="34"/>
      <c r="L3035" s="35"/>
      <c r="M3035" s="36"/>
      <c r="N3035" s="37"/>
      <c r="O3035" s="37"/>
      <c r="P3035" s="37"/>
      <c r="Q3035" s="38"/>
      <c r="R3035" s="38"/>
      <c r="S3035" s="37"/>
      <c r="T3035" s="39"/>
      <c r="U3035" s="39"/>
      <c r="V3035" s="40"/>
      <c r="X3035" t="str">
        <f>IF(('1 - Cover page'!$B$9-M3035)&lt;6,"&lt;=5 Days","&gt;5 Days")</f>
        <v>&lt;=5 Days</v>
      </c>
      <c r="Y3035" t="str">
        <f>IF(('1 - Cover page'!$B$9-M3035)=0,"0", IF(('1 - Cover page'!$B$9-M3035)= 1,"1", IF(('1 - Cover page'!$B$9-M3035)= 2,"2", IF(('1 - Cover page'!$B$9-M3035)= 3,"3", IF(('1 - Cover page'!$B$9-M3035)= 4,"4", IF(('1 - Cover page'!$B$9-M3035)= 5,"5", IF(('1 - Cover page'!$B$9-M3035)= 6,"6", IF(('1 - Cover page'!$B$9-M3035)= 7,"7", IF(('1 - Cover page'!$B$9-M3035)= 8,"8", IF(('1 - Cover page'!$B$9-M3035)= 9,"9", IF(('1 - Cover page'!$B$9-M3035)= 10,"10", IF(('1 - Cover page'!$B$9-M3035)= 11,"11", IF(('1 - Cover page'!$B$9-M3035)= 12,"12", IF(('1 - Cover page'!$B$9-M3035)= 13,"13", IF(('1 - Cover page'!$B$9-M3035)= 14,"14", IF(('1 - Cover page'!$B$9-M3035)= 15,"15",  ""))))))))))))))))</f>
        <v>0</v>
      </c>
      <c r="Z3035" t="str">
        <f>IF(('1 - Cover page'!$B$9-I3035)=0,"0", IF(('1 - Cover page'!$B$9-I3035)= 1,"1", IF(('1 - Cover page'!$B$9-I3035)= 2,"2", IF(('1 - Cover page'!$B$9-I3035)= 3,"3", IF(('1 - Cover page'!$B$9-I3035)= 4,"4", IF(('1 - Cover page'!$B$9-I3035)= 5,"5", IF(('1 - Cover page'!$B$9-I3035)= 6,"6", IF(('1 - Cover page'!$B$9-I3035)= 7,"7", IF(('1 - Cover page'!$B$9-I3035)= 8,"8", IF(('1 - Cover page'!$B$9-I3035)= 9,"9", IF(('1 - Cover page'!$B$9-I3035)= 10,"10", IF(('1 - Cover page'!$B$9-I3035)= 11,"11", IF(('1 - Cover page'!$B$9-I3035)= 12,"12", IF(('1 - Cover page'!$B$9-I3035)= 13,"13", IF(('1 - Cover page'!$B$9-I3035)= 14,"14", IF(('1 - Cover page'!$B$9-I3035)= 15,"15",  ""))))))))))))))))</f>
        <v>0</v>
      </c>
      <c r="AA3035" t="e">
        <f>VLOOKUP(E3035,'Age group'!$A$2:$B$7,2,TRUE)</f>
        <v>#N/A</v>
      </c>
    </row>
    <row r="3036" spans="1:27" ht="12.75" x14ac:dyDescent="0.2">
      <c r="A3036" s="30">
        <v>3033</v>
      </c>
      <c r="B3036" s="31"/>
      <c r="C3036" s="31"/>
      <c r="D3036" s="32"/>
      <c r="E3036" s="104"/>
      <c r="F3036" s="31"/>
      <c r="G3036" s="31"/>
      <c r="H3036" s="33"/>
      <c r="I3036" s="16"/>
      <c r="J3036" s="34"/>
      <c r="K3036" s="34"/>
      <c r="L3036" s="35"/>
      <c r="M3036" s="36"/>
      <c r="N3036" s="37"/>
      <c r="O3036" s="37"/>
      <c r="P3036" s="37"/>
      <c r="Q3036" s="38"/>
      <c r="R3036" s="38"/>
      <c r="S3036" s="37"/>
      <c r="T3036" s="39"/>
      <c r="U3036" s="39"/>
      <c r="V3036" s="40"/>
      <c r="X3036" t="str">
        <f>IF(('1 - Cover page'!$B$9-M3036)&lt;6,"&lt;=5 Days","&gt;5 Days")</f>
        <v>&lt;=5 Days</v>
      </c>
      <c r="Y3036" t="str">
        <f>IF(('1 - Cover page'!$B$9-M3036)=0,"0", IF(('1 - Cover page'!$B$9-M3036)= 1,"1", IF(('1 - Cover page'!$B$9-M3036)= 2,"2", IF(('1 - Cover page'!$B$9-M3036)= 3,"3", IF(('1 - Cover page'!$B$9-M3036)= 4,"4", IF(('1 - Cover page'!$B$9-M3036)= 5,"5", IF(('1 - Cover page'!$B$9-M3036)= 6,"6", IF(('1 - Cover page'!$B$9-M3036)= 7,"7", IF(('1 - Cover page'!$B$9-M3036)= 8,"8", IF(('1 - Cover page'!$B$9-M3036)= 9,"9", IF(('1 - Cover page'!$B$9-M3036)= 10,"10", IF(('1 - Cover page'!$B$9-M3036)= 11,"11", IF(('1 - Cover page'!$B$9-M3036)= 12,"12", IF(('1 - Cover page'!$B$9-M3036)= 13,"13", IF(('1 - Cover page'!$B$9-M3036)= 14,"14", IF(('1 - Cover page'!$B$9-M3036)= 15,"15",  ""))))))))))))))))</f>
        <v>0</v>
      </c>
      <c r="Z3036" t="str">
        <f>IF(('1 - Cover page'!$B$9-I3036)=0,"0", IF(('1 - Cover page'!$B$9-I3036)= 1,"1", IF(('1 - Cover page'!$B$9-I3036)= 2,"2", IF(('1 - Cover page'!$B$9-I3036)= 3,"3", IF(('1 - Cover page'!$B$9-I3036)= 4,"4", IF(('1 - Cover page'!$B$9-I3036)= 5,"5", IF(('1 - Cover page'!$B$9-I3036)= 6,"6", IF(('1 - Cover page'!$B$9-I3036)= 7,"7", IF(('1 - Cover page'!$B$9-I3036)= 8,"8", IF(('1 - Cover page'!$B$9-I3036)= 9,"9", IF(('1 - Cover page'!$B$9-I3036)= 10,"10", IF(('1 - Cover page'!$B$9-I3036)= 11,"11", IF(('1 - Cover page'!$B$9-I3036)= 12,"12", IF(('1 - Cover page'!$B$9-I3036)= 13,"13", IF(('1 - Cover page'!$B$9-I3036)= 14,"14", IF(('1 - Cover page'!$B$9-I3036)= 15,"15",  ""))))))))))))))))</f>
        <v>0</v>
      </c>
      <c r="AA3036" t="e">
        <f>VLOOKUP(E3036,'Age group'!$A$2:$B$7,2,TRUE)</f>
        <v>#N/A</v>
      </c>
    </row>
    <row r="3037" spans="1:27" ht="12.75" x14ac:dyDescent="0.2">
      <c r="A3037" s="30">
        <v>3034</v>
      </c>
      <c r="B3037" s="31"/>
      <c r="C3037" s="31"/>
      <c r="D3037" s="32"/>
      <c r="E3037" s="104"/>
      <c r="F3037" s="31"/>
      <c r="G3037" s="31"/>
      <c r="H3037" s="33"/>
      <c r="I3037" s="16"/>
      <c r="J3037" s="34"/>
      <c r="K3037" s="34"/>
      <c r="L3037" s="35"/>
      <c r="M3037" s="36"/>
      <c r="N3037" s="37"/>
      <c r="O3037" s="37"/>
      <c r="P3037" s="37"/>
      <c r="Q3037" s="38"/>
      <c r="R3037" s="38"/>
      <c r="S3037" s="37"/>
      <c r="T3037" s="39"/>
      <c r="U3037" s="39"/>
      <c r="V3037" s="40"/>
      <c r="X3037" t="str">
        <f>IF(('1 - Cover page'!$B$9-M3037)&lt;6,"&lt;=5 Days","&gt;5 Days")</f>
        <v>&lt;=5 Days</v>
      </c>
      <c r="Y3037" t="str">
        <f>IF(('1 - Cover page'!$B$9-M3037)=0,"0", IF(('1 - Cover page'!$B$9-M3037)= 1,"1", IF(('1 - Cover page'!$B$9-M3037)= 2,"2", IF(('1 - Cover page'!$B$9-M3037)= 3,"3", IF(('1 - Cover page'!$B$9-M3037)= 4,"4", IF(('1 - Cover page'!$B$9-M3037)= 5,"5", IF(('1 - Cover page'!$B$9-M3037)= 6,"6", IF(('1 - Cover page'!$B$9-M3037)= 7,"7", IF(('1 - Cover page'!$B$9-M3037)= 8,"8", IF(('1 - Cover page'!$B$9-M3037)= 9,"9", IF(('1 - Cover page'!$B$9-M3037)= 10,"10", IF(('1 - Cover page'!$B$9-M3037)= 11,"11", IF(('1 - Cover page'!$B$9-M3037)= 12,"12", IF(('1 - Cover page'!$B$9-M3037)= 13,"13", IF(('1 - Cover page'!$B$9-M3037)= 14,"14", IF(('1 - Cover page'!$B$9-M3037)= 15,"15",  ""))))))))))))))))</f>
        <v>0</v>
      </c>
      <c r="Z3037" t="str">
        <f>IF(('1 - Cover page'!$B$9-I3037)=0,"0", IF(('1 - Cover page'!$B$9-I3037)= 1,"1", IF(('1 - Cover page'!$B$9-I3037)= 2,"2", IF(('1 - Cover page'!$B$9-I3037)= 3,"3", IF(('1 - Cover page'!$B$9-I3037)= 4,"4", IF(('1 - Cover page'!$B$9-I3037)= 5,"5", IF(('1 - Cover page'!$B$9-I3037)= 6,"6", IF(('1 - Cover page'!$B$9-I3037)= 7,"7", IF(('1 - Cover page'!$B$9-I3037)= 8,"8", IF(('1 - Cover page'!$B$9-I3037)= 9,"9", IF(('1 - Cover page'!$B$9-I3037)= 10,"10", IF(('1 - Cover page'!$B$9-I3037)= 11,"11", IF(('1 - Cover page'!$B$9-I3037)= 12,"12", IF(('1 - Cover page'!$B$9-I3037)= 13,"13", IF(('1 - Cover page'!$B$9-I3037)= 14,"14", IF(('1 - Cover page'!$B$9-I3037)= 15,"15",  ""))))))))))))))))</f>
        <v>0</v>
      </c>
      <c r="AA3037" t="e">
        <f>VLOOKUP(E3037,'Age group'!$A$2:$B$7,2,TRUE)</f>
        <v>#N/A</v>
      </c>
    </row>
    <row r="3038" spans="1:27" ht="12.75" x14ac:dyDescent="0.2">
      <c r="A3038" s="30">
        <v>3035</v>
      </c>
      <c r="B3038" s="31"/>
      <c r="C3038" s="31"/>
      <c r="D3038" s="32"/>
      <c r="E3038" s="104"/>
      <c r="F3038" s="31"/>
      <c r="G3038" s="31"/>
      <c r="H3038" s="33"/>
      <c r="I3038" s="16"/>
      <c r="J3038" s="34"/>
      <c r="K3038" s="34"/>
      <c r="L3038" s="35"/>
      <c r="M3038" s="36"/>
      <c r="N3038" s="37"/>
      <c r="O3038" s="37"/>
      <c r="P3038" s="37"/>
      <c r="Q3038" s="38"/>
      <c r="R3038" s="38"/>
      <c r="S3038" s="37"/>
      <c r="T3038" s="39"/>
      <c r="U3038" s="39"/>
      <c r="V3038" s="40"/>
      <c r="X3038" t="str">
        <f>IF(('1 - Cover page'!$B$9-M3038)&lt;6,"&lt;=5 Days","&gt;5 Days")</f>
        <v>&lt;=5 Days</v>
      </c>
      <c r="Y3038" t="str">
        <f>IF(('1 - Cover page'!$B$9-M3038)=0,"0", IF(('1 - Cover page'!$B$9-M3038)= 1,"1", IF(('1 - Cover page'!$B$9-M3038)= 2,"2", IF(('1 - Cover page'!$B$9-M3038)= 3,"3", IF(('1 - Cover page'!$B$9-M3038)= 4,"4", IF(('1 - Cover page'!$B$9-M3038)= 5,"5", IF(('1 - Cover page'!$B$9-M3038)= 6,"6", IF(('1 - Cover page'!$B$9-M3038)= 7,"7", IF(('1 - Cover page'!$B$9-M3038)= 8,"8", IF(('1 - Cover page'!$B$9-M3038)= 9,"9", IF(('1 - Cover page'!$B$9-M3038)= 10,"10", IF(('1 - Cover page'!$B$9-M3038)= 11,"11", IF(('1 - Cover page'!$B$9-M3038)= 12,"12", IF(('1 - Cover page'!$B$9-M3038)= 13,"13", IF(('1 - Cover page'!$B$9-M3038)= 14,"14", IF(('1 - Cover page'!$B$9-M3038)= 15,"15",  ""))))))))))))))))</f>
        <v>0</v>
      </c>
      <c r="Z3038" t="str">
        <f>IF(('1 - Cover page'!$B$9-I3038)=0,"0", IF(('1 - Cover page'!$B$9-I3038)= 1,"1", IF(('1 - Cover page'!$B$9-I3038)= 2,"2", IF(('1 - Cover page'!$B$9-I3038)= 3,"3", IF(('1 - Cover page'!$B$9-I3038)= 4,"4", IF(('1 - Cover page'!$B$9-I3038)= 5,"5", IF(('1 - Cover page'!$B$9-I3038)= 6,"6", IF(('1 - Cover page'!$B$9-I3038)= 7,"7", IF(('1 - Cover page'!$B$9-I3038)= 8,"8", IF(('1 - Cover page'!$B$9-I3038)= 9,"9", IF(('1 - Cover page'!$B$9-I3038)= 10,"10", IF(('1 - Cover page'!$B$9-I3038)= 11,"11", IF(('1 - Cover page'!$B$9-I3038)= 12,"12", IF(('1 - Cover page'!$B$9-I3038)= 13,"13", IF(('1 - Cover page'!$B$9-I3038)= 14,"14", IF(('1 - Cover page'!$B$9-I3038)= 15,"15",  ""))))))))))))))))</f>
        <v>0</v>
      </c>
      <c r="AA3038" t="e">
        <f>VLOOKUP(E3038,'Age group'!$A$2:$B$7,2,TRUE)</f>
        <v>#N/A</v>
      </c>
    </row>
    <row r="3039" spans="1:27" ht="12.75" x14ac:dyDescent="0.2">
      <c r="A3039" s="30">
        <v>3036</v>
      </c>
      <c r="B3039" s="31"/>
      <c r="C3039" s="31"/>
      <c r="D3039" s="32"/>
      <c r="E3039" s="104"/>
      <c r="F3039" s="31"/>
      <c r="G3039" s="31"/>
      <c r="H3039" s="33"/>
      <c r="I3039" s="16"/>
      <c r="J3039" s="34"/>
      <c r="K3039" s="34"/>
      <c r="L3039" s="35"/>
      <c r="M3039" s="36"/>
      <c r="N3039" s="37"/>
      <c r="O3039" s="37"/>
      <c r="P3039" s="37"/>
      <c r="Q3039" s="38"/>
      <c r="R3039" s="38"/>
      <c r="S3039" s="37"/>
      <c r="T3039" s="39"/>
      <c r="U3039" s="39"/>
      <c r="V3039" s="40"/>
      <c r="X3039" t="str">
        <f>IF(('1 - Cover page'!$B$9-M3039)&lt;6,"&lt;=5 Days","&gt;5 Days")</f>
        <v>&lt;=5 Days</v>
      </c>
      <c r="Y3039" t="str">
        <f>IF(('1 - Cover page'!$B$9-M3039)=0,"0", IF(('1 - Cover page'!$B$9-M3039)= 1,"1", IF(('1 - Cover page'!$B$9-M3039)= 2,"2", IF(('1 - Cover page'!$B$9-M3039)= 3,"3", IF(('1 - Cover page'!$B$9-M3039)= 4,"4", IF(('1 - Cover page'!$B$9-M3039)= 5,"5", IF(('1 - Cover page'!$B$9-M3039)= 6,"6", IF(('1 - Cover page'!$B$9-M3039)= 7,"7", IF(('1 - Cover page'!$B$9-M3039)= 8,"8", IF(('1 - Cover page'!$B$9-M3039)= 9,"9", IF(('1 - Cover page'!$B$9-M3039)= 10,"10", IF(('1 - Cover page'!$B$9-M3039)= 11,"11", IF(('1 - Cover page'!$B$9-M3039)= 12,"12", IF(('1 - Cover page'!$B$9-M3039)= 13,"13", IF(('1 - Cover page'!$B$9-M3039)= 14,"14", IF(('1 - Cover page'!$B$9-M3039)= 15,"15",  ""))))))))))))))))</f>
        <v>0</v>
      </c>
      <c r="Z3039" t="str">
        <f>IF(('1 - Cover page'!$B$9-I3039)=0,"0", IF(('1 - Cover page'!$B$9-I3039)= 1,"1", IF(('1 - Cover page'!$B$9-I3039)= 2,"2", IF(('1 - Cover page'!$B$9-I3039)= 3,"3", IF(('1 - Cover page'!$B$9-I3039)= 4,"4", IF(('1 - Cover page'!$B$9-I3039)= 5,"5", IF(('1 - Cover page'!$B$9-I3039)= 6,"6", IF(('1 - Cover page'!$B$9-I3039)= 7,"7", IF(('1 - Cover page'!$B$9-I3039)= 8,"8", IF(('1 - Cover page'!$B$9-I3039)= 9,"9", IF(('1 - Cover page'!$B$9-I3039)= 10,"10", IF(('1 - Cover page'!$B$9-I3039)= 11,"11", IF(('1 - Cover page'!$B$9-I3039)= 12,"12", IF(('1 - Cover page'!$B$9-I3039)= 13,"13", IF(('1 - Cover page'!$B$9-I3039)= 14,"14", IF(('1 - Cover page'!$B$9-I3039)= 15,"15",  ""))))))))))))))))</f>
        <v>0</v>
      </c>
      <c r="AA3039" t="e">
        <f>VLOOKUP(E3039,'Age group'!$A$2:$B$7,2,TRUE)</f>
        <v>#N/A</v>
      </c>
    </row>
    <row r="3040" spans="1:27" ht="12.75" x14ac:dyDescent="0.2">
      <c r="A3040" s="30">
        <v>3037</v>
      </c>
      <c r="B3040" s="31"/>
      <c r="C3040" s="31"/>
      <c r="D3040" s="32"/>
      <c r="E3040" s="104"/>
      <c r="F3040" s="31"/>
      <c r="G3040" s="31"/>
      <c r="H3040" s="33"/>
      <c r="I3040" s="16"/>
      <c r="J3040" s="34"/>
      <c r="K3040" s="34"/>
      <c r="L3040" s="35"/>
      <c r="M3040" s="36"/>
      <c r="N3040" s="37"/>
      <c r="O3040" s="37"/>
      <c r="P3040" s="37"/>
      <c r="Q3040" s="38"/>
      <c r="R3040" s="38"/>
      <c r="S3040" s="37"/>
      <c r="T3040" s="39"/>
      <c r="U3040" s="39"/>
      <c r="V3040" s="40"/>
      <c r="X3040" t="str">
        <f>IF(('1 - Cover page'!$B$9-M3040)&lt;6,"&lt;=5 Days","&gt;5 Days")</f>
        <v>&lt;=5 Days</v>
      </c>
      <c r="Y3040" t="str">
        <f>IF(('1 - Cover page'!$B$9-M3040)=0,"0", IF(('1 - Cover page'!$B$9-M3040)= 1,"1", IF(('1 - Cover page'!$B$9-M3040)= 2,"2", IF(('1 - Cover page'!$B$9-M3040)= 3,"3", IF(('1 - Cover page'!$B$9-M3040)= 4,"4", IF(('1 - Cover page'!$B$9-M3040)= 5,"5", IF(('1 - Cover page'!$B$9-M3040)= 6,"6", IF(('1 - Cover page'!$B$9-M3040)= 7,"7", IF(('1 - Cover page'!$B$9-M3040)= 8,"8", IF(('1 - Cover page'!$B$9-M3040)= 9,"9", IF(('1 - Cover page'!$B$9-M3040)= 10,"10", IF(('1 - Cover page'!$B$9-M3040)= 11,"11", IF(('1 - Cover page'!$B$9-M3040)= 12,"12", IF(('1 - Cover page'!$B$9-M3040)= 13,"13", IF(('1 - Cover page'!$B$9-M3040)= 14,"14", IF(('1 - Cover page'!$B$9-M3040)= 15,"15",  ""))))))))))))))))</f>
        <v>0</v>
      </c>
      <c r="Z3040" t="str">
        <f>IF(('1 - Cover page'!$B$9-I3040)=0,"0", IF(('1 - Cover page'!$B$9-I3040)= 1,"1", IF(('1 - Cover page'!$B$9-I3040)= 2,"2", IF(('1 - Cover page'!$B$9-I3040)= 3,"3", IF(('1 - Cover page'!$B$9-I3040)= 4,"4", IF(('1 - Cover page'!$B$9-I3040)= 5,"5", IF(('1 - Cover page'!$B$9-I3040)= 6,"6", IF(('1 - Cover page'!$B$9-I3040)= 7,"7", IF(('1 - Cover page'!$B$9-I3040)= 8,"8", IF(('1 - Cover page'!$B$9-I3040)= 9,"9", IF(('1 - Cover page'!$B$9-I3040)= 10,"10", IF(('1 - Cover page'!$B$9-I3040)= 11,"11", IF(('1 - Cover page'!$B$9-I3040)= 12,"12", IF(('1 - Cover page'!$B$9-I3040)= 13,"13", IF(('1 - Cover page'!$B$9-I3040)= 14,"14", IF(('1 - Cover page'!$B$9-I3040)= 15,"15",  ""))))))))))))))))</f>
        <v>0</v>
      </c>
      <c r="AA3040" t="e">
        <f>VLOOKUP(E3040,'Age group'!$A$2:$B$7,2,TRUE)</f>
        <v>#N/A</v>
      </c>
    </row>
    <row r="3041" spans="1:27" ht="12.75" x14ac:dyDescent="0.2">
      <c r="A3041" s="30">
        <v>3038</v>
      </c>
      <c r="B3041" s="31"/>
      <c r="C3041" s="31"/>
      <c r="D3041" s="32"/>
      <c r="E3041" s="104"/>
      <c r="F3041" s="31"/>
      <c r="G3041" s="31"/>
      <c r="H3041" s="33"/>
      <c r="I3041" s="16"/>
      <c r="J3041" s="34"/>
      <c r="K3041" s="34"/>
      <c r="L3041" s="35"/>
      <c r="M3041" s="36"/>
      <c r="N3041" s="37"/>
      <c r="O3041" s="37"/>
      <c r="P3041" s="37"/>
      <c r="Q3041" s="38"/>
      <c r="R3041" s="38"/>
      <c r="S3041" s="37"/>
      <c r="T3041" s="39"/>
      <c r="U3041" s="39"/>
      <c r="V3041" s="40"/>
      <c r="X3041" t="str">
        <f>IF(('1 - Cover page'!$B$9-M3041)&lt;6,"&lt;=5 Days","&gt;5 Days")</f>
        <v>&lt;=5 Days</v>
      </c>
      <c r="Y3041" t="str">
        <f>IF(('1 - Cover page'!$B$9-M3041)=0,"0", IF(('1 - Cover page'!$B$9-M3041)= 1,"1", IF(('1 - Cover page'!$B$9-M3041)= 2,"2", IF(('1 - Cover page'!$B$9-M3041)= 3,"3", IF(('1 - Cover page'!$B$9-M3041)= 4,"4", IF(('1 - Cover page'!$B$9-M3041)= 5,"5", IF(('1 - Cover page'!$B$9-M3041)= 6,"6", IF(('1 - Cover page'!$B$9-M3041)= 7,"7", IF(('1 - Cover page'!$B$9-M3041)= 8,"8", IF(('1 - Cover page'!$B$9-M3041)= 9,"9", IF(('1 - Cover page'!$B$9-M3041)= 10,"10", IF(('1 - Cover page'!$B$9-M3041)= 11,"11", IF(('1 - Cover page'!$B$9-M3041)= 12,"12", IF(('1 - Cover page'!$B$9-M3041)= 13,"13", IF(('1 - Cover page'!$B$9-M3041)= 14,"14", IF(('1 - Cover page'!$B$9-M3041)= 15,"15",  ""))))))))))))))))</f>
        <v>0</v>
      </c>
      <c r="Z3041" t="str">
        <f>IF(('1 - Cover page'!$B$9-I3041)=0,"0", IF(('1 - Cover page'!$B$9-I3041)= 1,"1", IF(('1 - Cover page'!$B$9-I3041)= 2,"2", IF(('1 - Cover page'!$B$9-I3041)= 3,"3", IF(('1 - Cover page'!$B$9-I3041)= 4,"4", IF(('1 - Cover page'!$B$9-I3041)= 5,"5", IF(('1 - Cover page'!$B$9-I3041)= 6,"6", IF(('1 - Cover page'!$B$9-I3041)= 7,"7", IF(('1 - Cover page'!$B$9-I3041)= 8,"8", IF(('1 - Cover page'!$B$9-I3041)= 9,"9", IF(('1 - Cover page'!$B$9-I3041)= 10,"10", IF(('1 - Cover page'!$B$9-I3041)= 11,"11", IF(('1 - Cover page'!$B$9-I3041)= 12,"12", IF(('1 - Cover page'!$B$9-I3041)= 13,"13", IF(('1 - Cover page'!$B$9-I3041)= 14,"14", IF(('1 - Cover page'!$B$9-I3041)= 15,"15",  ""))))))))))))))))</f>
        <v>0</v>
      </c>
      <c r="AA3041" t="e">
        <f>VLOOKUP(E3041,'Age group'!$A$2:$B$7,2,TRUE)</f>
        <v>#N/A</v>
      </c>
    </row>
    <row r="3042" spans="1:27" ht="12.75" x14ac:dyDescent="0.2">
      <c r="A3042" s="30">
        <v>3039</v>
      </c>
      <c r="B3042" s="31"/>
      <c r="C3042" s="31"/>
      <c r="D3042" s="32"/>
      <c r="E3042" s="104"/>
      <c r="F3042" s="31"/>
      <c r="G3042" s="31"/>
      <c r="H3042" s="33"/>
      <c r="I3042" s="16"/>
      <c r="J3042" s="34"/>
      <c r="K3042" s="34"/>
      <c r="L3042" s="35"/>
      <c r="M3042" s="36"/>
      <c r="N3042" s="37"/>
      <c r="O3042" s="37"/>
      <c r="P3042" s="37"/>
      <c r="Q3042" s="38"/>
      <c r="R3042" s="38"/>
      <c r="S3042" s="37"/>
      <c r="T3042" s="39"/>
      <c r="U3042" s="39"/>
      <c r="V3042" s="40"/>
      <c r="X3042" t="str">
        <f>IF(('1 - Cover page'!$B$9-M3042)&lt;6,"&lt;=5 Days","&gt;5 Days")</f>
        <v>&lt;=5 Days</v>
      </c>
      <c r="Y3042" t="str">
        <f>IF(('1 - Cover page'!$B$9-M3042)=0,"0", IF(('1 - Cover page'!$B$9-M3042)= 1,"1", IF(('1 - Cover page'!$B$9-M3042)= 2,"2", IF(('1 - Cover page'!$B$9-M3042)= 3,"3", IF(('1 - Cover page'!$B$9-M3042)= 4,"4", IF(('1 - Cover page'!$B$9-M3042)= 5,"5", IF(('1 - Cover page'!$B$9-M3042)= 6,"6", IF(('1 - Cover page'!$B$9-M3042)= 7,"7", IF(('1 - Cover page'!$B$9-M3042)= 8,"8", IF(('1 - Cover page'!$B$9-M3042)= 9,"9", IF(('1 - Cover page'!$B$9-M3042)= 10,"10", IF(('1 - Cover page'!$B$9-M3042)= 11,"11", IF(('1 - Cover page'!$B$9-M3042)= 12,"12", IF(('1 - Cover page'!$B$9-M3042)= 13,"13", IF(('1 - Cover page'!$B$9-M3042)= 14,"14", IF(('1 - Cover page'!$B$9-M3042)= 15,"15",  ""))))))))))))))))</f>
        <v>0</v>
      </c>
      <c r="Z3042" t="str">
        <f>IF(('1 - Cover page'!$B$9-I3042)=0,"0", IF(('1 - Cover page'!$B$9-I3042)= 1,"1", IF(('1 - Cover page'!$B$9-I3042)= 2,"2", IF(('1 - Cover page'!$B$9-I3042)= 3,"3", IF(('1 - Cover page'!$B$9-I3042)= 4,"4", IF(('1 - Cover page'!$B$9-I3042)= 5,"5", IF(('1 - Cover page'!$B$9-I3042)= 6,"6", IF(('1 - Cover page'!$B$9-I3042)= 7,"7", IF(('1 - Cover page'!$B$9-I3042)= 8,"8", IF(('1 - Cover page'!$B$9-I3042)= 9,"9", IF(('1 - Cover page'!$B$9-I3042)= 10,"10", IF(('1 - Cover page'!$B$9-I3042)= 11,"11", IF(('1 - Cover page'!$B$9-I3042)= 12,"12", IF(('1 - Cover page'!$B$9-I3042)= 13,"13", IF(('1 - Cover page'!$B$9-I3042)= 14,"14", IF(('1 - Cover page'!$B$9-I3042)= 15,"15",  ""))))))))))))))))</f>
        <v>0</v>
      </c>
      <c r="AA3042" t="e">
        <f>VLOOKUP(E3042,'Age group'!$A$2:$B$7,2,TRUE)</f>
        <v>#N/A</v>
      </c>
    </row>
    <row r="3043" spans="1:27" ht="12.75" x14ac:dyDescent="0.2">
      <c r="A3043" s="30">
        <v>3040</v>
      </c>
      <c r="B3043" s="31"/>
      <c r="C3043" s="31"/>
      <c r="D3043" s="32"/>
      <c r="E3043" s="104"/>
      <c r="F3043" s="31"/>
      <c r="G3043" s="31"/>
      <c r="H3043" s="33"/>
      <c r="I3043" s="16"/>
      <c r="J3043" s="34"/>
      <c r="K3043" s="34"/>
      <c r="L3043" s="35"/>
      <c r="M3043" s="36"/>
      <c r="N3043" s="37"/>
      <c r="O3043" s="37"/>
      <c r="P3043" s="37"/>
      <c r="Q3043" s="38"/>
      <c r="R3043" s="38"/>
      <c r="S3043" s="37"/>
      <c r="T3043" s="39"/>
      <c r="U3043" s="39"/>
      <c r="V3043" s="40"/>
      <c r="X3043" t="str">
        <f>IF(('1 - Cover page'!$B$9-M3043)&lt;6,"&lt;=5 Days","&gt;5 Days")</f>
        <v>&lt;=5 Days</v>
      </c>
      <c r="Y3043" t="str">
        <f>IF(('1 - Cover page'!$B$9-M3043)=0,"0", IF(('1 - Cover page'!$B$9-M3043)= 1,"1", IF(('1 - Cover page'!$B$9-M3043)= 2,"2", IF(('1 - Cover page'!$B$9-M3043)= 3,"3", IF(('1 - Cover page'!$B$9-M3043)= 4,"4", IF(('1 - Cover page'!$B$9-M3043)= 5,"5", IF(('1 - Cover page'!$B$9-M3043)= 6,"6", IF(('1 - Cover page'!$B$9-M3043)= 7,"7", IF(('1 - Cover page'!$B$9-M3043)= 8,"8", IF(('1 - Cover page'!$B$9-M3043)= 9,"9", IF(('1 - Cover page'!$B$9-M3043)= 10,"10", IF(('1 - Cover page'!$B$9-M3043)= 11,"11", IF(('1 - Cover page'!$B$9-M3043)= 12,"12", IF(('1 - Cover page'!$B$9-M3043)= 13,"13", IF(('1 - Cover page'!$B$9-M3043)= 14,"14", IF(('1 - Cover page'!$B$9-M3043)= 15,"15",  ""))))))))))))))))</f>
        <v>0</v>
      </c>
      <c r="Z3043" t="str">
        <f>IF(('1 - Cover page'!$B$9-I3043)=0,"0", IF(('1 - Cover page'!$B$9-I3043)= 1,"1", IF(('1 - Cover page'!$B$9-I3043)= 2,"2", IF(('1 - Cover page'!$B$9-I3043)= 3,"3", IF(('1 - Cover page'!$B$9-I3043)= 4,"4", IF(('1 - Cover page'!$B$9-I3043)= 5,"5", IF(('1 - Cover page'!$B$9-I3043)= 6,"6", IF(('1 - Cover page'!$B$9-I3043)= 7,"7", IF(('1 - Cover page'!$B$9-I3043)= 8,"8", IF(('1 - Cover page'!$B$9-I3043)= 9,"9", IF(('1 - Cover page'!$B$9-I3043)= 10,"10", IF(('1 - Cover page'!$B$9-I3043)= 11,"11", IF(('1 - Cover page'!$B$9-I3043)= 12,"12", IF(('1 - Cover page'!$B$9-I3043)= 13,"13", IF(('1 - Cover page'!$B$9-I3043)= 14,"14", IF(('1 - Cover page'!$B$9-I3043)= 15,"15",  ""))))))))))))))))</f>
        <v>0</v>
      </c>
      <c r="AA3043" t="e">
        <f>VLOOKUP(E3043,'Age group'!$A$2:$B$7,2,TRUE)</f>
        <v>#N/A</v>
      </c>
    </row>
    <row r="3044" spans="1:27" ht="12.75" x14ac:dyDescent="0.2">
      <c r="A3044" s="30">
        <v>3041</v>
      </c>
      <c r="B3044" s="31"/>
      <c r="C3044" s="31"/>
      <c r="D3044" s="32"/>
      <c r="E3044" s="104"/>
      <c r="F3044" s="31"/>
      <c r="G3044" s="31"/>
      <c r="H3044" s="33"/>
      <c r="I3044" s="16"/>
      <c r="J3044" s="34"/>
      <c r="K3044" s="34"/>
      <c r="L3044" s="35"/>
      <c r="M3044" s="36"/>
      <c r="N3044" s="37"/>
      <c r="O3044" s="37"/>
      <c r="P3044" s="37"/>
      <c r="Q3044" s="38"/>
      <c r="R3044" s="38"/>
      <c r="S3044" s="37"/>
      <c r="T3044" s="39"/>
      <c r="U3044" s="39"/>
      <c r="V3044" s="40"/>
      <c r="X3044" t="str">
        <f>IF(('1 - Cover page'!$B$9-M3044)&lt;6,"&lt;=5 Days","&gt;5 Days")</f>
        <v>&lt;=5 Days</v>
      </c>
      <c r="Y3044" t="str">
        <f>IF(('1 - Cover page'!$B$9-M3044)=0,"0", IF(('1 - Cover page'!$B$9-M3044)= 1,"1", IF(('1 - Cover page'!$B$9-M3044)= 2,"2", IF(('1 - Cover page'!$B$9-M3044)= 3,"3", IF(('1 - Cover page'!$B$9-M3044)= 4,"4", IF(('1 - Cover page'!$B$9-M3044)= 5,"5", IF(('1 - Cover page'!$B$9-M3044)= 6,"6", IF(('1 - Cover page'!$B$9-M3044)= 7,"7", IF(('1 - Cover page'!$B$9-M3044)= 8,"8", IF(('1 - Cover page'!$B$9-M3044)= 9,"9", IF(('1 - Cover page'!$B$9-M3044)= 10,"10", IF(('1 - Cover page'!$B$9-M3044)= 11,"11", IF(('1 - Cover page'!$B$9-M3044)= 12,"12", IF(('1 - Cover page'!$B$9-M3044)= 13,"13", IF(('1 - Cover page'!$B$9-M3044)= 14,"14", IF(('1 - Cover page'!$B$9-M3044)= 15,"15",  ""))))))))))))))))</f>
        <v>0</v>
      </c>
      <c r="Z3044" t="str">
        <f>IF(('1 - Cover page'!$B$9-I3044)=0,"0", IF(('1 - Cover page'!$B$9-I3044)= 1,"1", IF(('1 - Cover page'!$B$9-I3044)= 2,"2", IF(('1 - Cover page'!$B$9-I3044)= 3,"3", IF(('1 - Cover page'!$B$9-I3044)= 4,"4", IF(('1 - Cover page'!$B$9-I3044)= 5,"5", IF(('1 - Cover page'!$B$9-I3044)= 6,"6", IF(('1 - Cover page'!$B$9-I3044)= 7,"7", IF(('1 - Cover page'!$B$9-I3044)= 8,"8", IF(('1 - Cover page'!$B$9-I3044)= 9,"9", IF(('1 - Cover page'!$B$9-I3044)= 10,"10", IF(('1 - Cover page'!$B$9-I3044)= 11,"11", IF(('1 - Cover page'!$B$9-I3044)= 12,"12", IF(('1 - Cover page'!$B$9-I3044)= 13,"13", IF(('1 - Cover page'!$B$9-I3044)= 14,"14", IF(('1 - Cover page'!$B$9-I3044)= 15,"15",  ""))))))))))))))))</f>
        <v>0</v>
      </c>
      <c r="AA3044" t="e">
        <f>VLOOKUP(E3044,'Age group'!$A$2:$B$7,2,TRUE)</f>
        <v>#N/A</v>
      </c>
    </row>
    <row r="3045" spans="1:27" ht="12.75" x14ac:dyDescent="0.2">
      <c r="A3045" s="30">
        <v>3042</v>
      </c>
      <c r="B3045" s="31"/>
      <c r="C3045" s="31"/>
      <c r="D3045" s="32"/>
      <c r="E3045" s="104"/>
      <c r="F3045" s="31"/>
      <c r="G3045" s="31"/>
      <c r="H3045" s="33"/>
      <c r="I3045" s="16"/>
      <c r="J3045" s="34"/>
      <c r="K3045" s="34"/>
      <c r="L3045" s="35"/>
      <c r="M3045" s="36"/>
      <c r="N3045" s="37"/>
      <c r="O3045" s="37"/>
      <c r="P3045" s="37"/>
      <c r="Q3045" s="38"/>
      <c r="R3045" s="38"/>
      <c r="S3045" s="37"/>
      <c r="T3045" s="39"/>
      <c r="U3045" s="39"/>
      <c r="V3045" s="40"/>
      <c r="X3045" t="str">
        <f>IF(('1 - Cover page'!$B$9-M3045)&lt;6,"&lt;=5 Days","&gt;5 Days")</f>
        <v>&lt;=5 Days</v>
      </c>
      <c r="Y3045" t="str">
        <f>IF(('1 - Cover page'!$B$9-M3045)=0,"0", IF(('1 - Cover page'!$B$9-M3045)= 1,"1", IF(('1 - Cover page'!$B$9-M3045)= 2,"2", IF(('1 - Cover page'!$B$9-M3045)= 3,"3", IF(('1 - Cover page'!$B$9-M3045)= 4,"4", IF(('1 - Cover page'!$B$9-M3045)= 5,"5", IF(('1 - Cover page'!$B$9-M3045)= 6,"6", IF(('1 - Cover page'!$B$9-M3045)= 7,"7", IF(('1 - Cover page'!$B$9-M3045)= 8,"8", IF(('1 - Cover page'!$B$9-M3045)= 9,"9", IF(('1 - Cover page'!$B$9-M3045)= 10,"10", IF(('1 - Cover page'!$B$9-M3045)= 11,"11", IF(('1 - Cover page'!$B$9-M3045)= 12,"12", IF(('1 - Cover page'!$B$9-M3045)= 13,"13", IF(('1 - Cover page'!$B$9-M3045)= 14,"14", IF(('1 - Cover page'!$B$9-M3045)= 15,"15",  ""))))))))))))))))</f>
        <v>0</v>
      </c>
      <c r="Z3045" t="str">
        <f>IF(('1 - Cover page'!$B$9-I3045)=0,"0", IF(('1 - Cover page'!$B$9-I3045)= 1,"1", IF(('1 - Cover page'!$B$9-I3045)= 2,"2", IF(('1 - Cover page'!$B$9-I3045)= 3,"3", IF(('1 - Cover page'!$B$9-I3045)= 4,"4", IF(('1 - Cover page'!$B$9-I3045)= 5,"5", IF(('1 - Cover page'!$B$9-I3045)= 6,"6", IF(('1 - Cover page'!$B$9-I3045)= 7,"7", IF(('1 - Cover page'!$B$9-I3045)= 8,"8", IF(('1 - Cover page'!$B$9-I3045)= 9,"9", IF(('1 - Cover page'!$B$9-I3045)= 10,"10", IF(('1 - Cover page'!$B$9-I3045)= 11,"11", IF(('1 - Cover page'!$B$9-I3045)= 12,"12", IF(('1 - Cover page'!$B$9-I3045)= 13,"13", IF(('1 - Cover page'!$B$9-I3045)= 14,"14", IF(('1 - Cover page'!$B$9-I3045)= 15,"15",  ""))))))))))))))))</f>
        <v>0</v>
      </c>
      <c r="AA3045" t="e">
        <f>VLOOKUP(E3045,'Age group'!$A$2:$B$7,2,TRUE)</f>
        <v>#N/A</v>
      </c>
    </row>
    <row r="3046" spans="1:27" ht="12.75" x14ac:dyDescent="0.2">
      <c r="A3046" s="30">
        <v>3043</v>
      </c>
      <c r="B3046" s="31"/>
      <c r="C3046" s="31"/>
      <c r="D3046" s="32"/>
      <c r="E3046" s="104"/>
      <c r="F3046" s="31"/>
      <c r="G3046" s="31"/>
      <c r="H3046" s="33"/>
      <c r="I3046" s="16"/>
      <c r="J3046" s="34"/>
      <c r="K3046" s="34"/>
      <c r="L3046" s="35"/>
      <c r="M3046" s="36"/>
      <c r="N3046" s="37"/>
      <c r="O3046" s="37"/>
      <c r="P3046" s="37"/>
      <c r="Q3046" s="38"/>
      <c r="R3046" s="38"/>
      <c r="S3046" s="37"/>
      <c r="T3046" s="39"/>
      <c r="U3046" s="39"/>
      <c r="V3046" s="40"/>
      <c r="X3046" t="str">
        <f>IF(('1 - Cover page'!$B$9-M3046)&lt;6,"&lt;=5 Days","&gt;5 Days")</f>
        <v>&lt;=5 Days</v>
      </c>
      <c r="Y3046" t="str">
        <f>IF(('1 - Cover page'!$B$9-M3046)=0,"0", IF(('1 - Cover page'!$B$9-M3046)= 1,"1", IF(('1 - Cover page'!$B$9-M3046)= 2,"2", IF(('1 - Cover page'!$B$9-M3046)= 3,"3", IF(('1 - Cover page'!$B$9-M3046)= 4,"4", IF(('1 - Cover page'!$B$9-M3046)= 5,"5", IF(('1 - Cover page'!$B$9-M3046)= 6,"6", IF(('1 - Cover page'!$B$9-M3046)= 7,"7", IF(('1 - Cover page'!$B$9-M3046)= 8,"8", IF(('1 - Cover page'!$B$9-M3046)= 9,"9", IF(('1 - Cover page'!$B$9-M3046)= 10,"10", IF(('1 - Cover page'!$B$9-M3046)= 11,"11", IF(('1 - Cover page'!$B$9-M3046)= 12,"12", IF(('1 - Cover page'!$B$9-M3046)= 13,"13", IF(('1 - Cover page'!$B$9-M3046)= 14,"14", IF(('1 - Cover page'!$B$9-M3046)= 15,"15",  ""))))))))))))))))</f>
        <v>0</v>
      </c>
      <c r="Z3046" t="str">
        <f>IF(('1 - Cover page'!$B$9-I3046)=0,"0", IF(('1 - Cover page'!$B$9-I3046)= 1,"1", IF(('1 - Cover page'!$B$9-I3046)= 2,"2", IF(('1 - Cover page'!$B$9-I3046)= 3,"3", IF(('1 - Cover page'!$B$9-I3046)= 4,"4", IF(('1 - Cover page'!$B$9-I3046)= 5,"5", IF(('1 - Cover page'!$B$9-I3046)= 6,"6", IF(('1 - Cover page'!$B$9-I3046)= 7,"7", IF(('1 - Cover page'!$B$9-I3046)= 8,"8", IF(('1 - Cover page'!$B$9-I3046)= 9,"9", IF(('1 - Cover page'!$B$9-I3046)= 10,"10", IF(('1 - Cover page'!$B$9-I3046)= 11,"11", IF(('1 - Cover page'!$B$9-I3046)= 12,"12", IF(('1 - Cover page'!$B$9-I3046)= 13,"13", IF(('1 - Cover page'!$B$9-I3046)= 14,"14", IF(('1 - Cover page'!$B$9-I3046)= 15,"15",  ""))))))))))))))))</f>
        <v>0</v>
      </c>
      <c r="AA3046" t="e">
        <f>VLOOKUP(E3046,'Age group'!$A$2:$B$7,2,TRUE)</f>
        <v>#N/A</v>
      </c>
    </row>
    <row r="3047" spans="1:27" ht="12.75" x14ac:dyDescent="0.2">
      <c r="A3047" s="30">
        <v>3044</v>
      </c>
      <c r="B3047" s="31"/>
      <c r="C3047" s="31"/>
      <c r="D3047" s="32"/>
      <c r="E3047" s="104"/>
      <c r="F3047" s="31"/>
      <c r="G3047" s="31"/>
      <c r="H3047" s="33"/>
      <c r="I3047" s="16"/>
      <c r="J3047" s="34"/>
      <c r="K3047" s="34"/>
      <c r="L3047" s="35"/>
      <c r="M3047" s="36"/>
      <c r="N3047" s="37"/>
      <c r="O3047" s="37"/>
      <c r="P3047" s="37"/>
      <c r="Q3047" s="38"/>
      <c r="R3047" s="38"/>
      <c r="S3047" s="37"/>
      <c r="T3047" s="39"/>
      <c r="U3047" s="39"/>
      <c r="V3047" s="40"/>
      <c r="X3047" t="str">
        <f>IF(('1 - Cover page'!$B$9-M3047)&lt;6,"&lt;=5 Days","&gt;5 Days")</f>
        <v>&lt;=5 Days</v>
      </c>
      <c r="Y3047" t="str">
        <f>IF(('1 - Cover page'!$B$9-M3047)=0,"0", IF(('1 - Cover page'!$B$9-M3047)= 1,"1", IF(('1 - Cover page'!$B$9-M3047)= 2,"2", IF(('1 - Cover page'!$B$9-M3047)= 3,"3", IF(('1 - Cover page'!$B$9-M3047)= 4,"4", IF(('1 - Cover page'!$B$9-M3047)= 5,"5", IF(('1 - Cover page'!$B$9-M3047)= 6,"6", IF(('1 - Cover page'!$B$9-M3047)= 7,"7", IF(('1 - Cover page'!$B$9-M3047)= 8,"8", IF(('1 - Cover page'!$B$9-M3047)= 9,"9", IF(('1 - Cover page'!$B$9-M3047)= 10,"10", IF(('1 - Cover page'!$B$9-M3047)= 11,"11", IF(('1 - Cover page'!$B$9-M3047)= 12,"12", IF(('1 - Cover page'!$B$9-M3047)= 13,"13", IF(('1 - Cover page'!$B$9-M3047)= 14,"14", IF(('1 - Cover page'!$B$9-M3047)= 15,"15",  ""))))))))))))))))</f>
        <v>0</v>
      </c>
      <c r="Z3047" t="str">
        <f>IF(('1 - Cover page'!$B$9-I3047)=0,"0", IF(('1 - Cover page'!$B$9-I3047)= 1,"1", IF(('1 - Cover page'!$B$9-I3047)= 2,"2", IF(('1 - Cover page'!$B$9-I3047)= 3,"3", IF(('1 - Cover page'!$B$9-I3047)= 4,"4", IF(('1 - Cover page'!$B$9-I3047)= 5,"5", IF(('1 - Cover page'!$B$9-I3047)= 6,"6", IF(('1 - Cover page'!$B$9-I3047)= 7,"7", IF(('1 - Cover page'!$B$9-I3047)= 8,"8", IF(('1 - Cover page'!$B$9-I3047)= 9,"9", IF(('1 - Cover page'!$B$9-I3047)= 10,"10", IF(('1 - Cover page'!$B$9-I3047)= 11,"11", IF(('1 - Cover page'!$B$9-I3047)= 12,"12", IF(('1 - Cover page'!$B$9-I3047)= 13,"13", IF(('1 - Cover page'!$B$9-I3047)= 14,"14", IF(('1 - Cover page'!$B$9-I3047)= 15,"15",  ""))))))))))))))))</f>
        <v>0</v>
      </c>
      <c r="AA3047" t="e">
        <f>VLOOKUP(E3047,'Age group'!$A$2:$B$7,2,TRUE)</f>
        <v>#N/A</v>
      </c>
    </row>
    <row r="3048" spans="1:27" ht="12.75" x14ac:dyDescent="0.2">
      <c r="A3048" s="30">
        <v>3045</v>
      </c>
      <c r="B3048" s="31"/>
      <c r="C3048" s="31"/>
      <c r="D3048" s="32"/>
      <c r="E3048" s="104"/>
      <c r="F3048" s="31"/>
      <c r="G3048" s="31"/>
      <c r="H3048" s="33"/>
      <c r="I3048" s="16"/>
      <c r="J3048" s="34"/>
      <c r="K3048" s="34"/>
      <c r="L3048" s="35"/>
      <c r="M3048" s="36"/>
      <c r="N3048" s="37"/>
      <c r="O3048" s="37"/>
      <c r="P3048" s="37"/>
      <c r="Q3048" s="38"/>
      <c r="R3048" s="38"/>
      <c r="S3048" s="37"/>
      <c r="T3048" s="39"/>
      <c r="U3048" s="39"/>
      <c r="V3048" s="40"/>
      <c r="X3048" t="str">
        <f>IF(('1 - Cover page'!$B$9-M3048)&lt;6,"&lt;=5 Days","&gt;5 Days")</f>
        <v>&lt;=5 Days</v>
      </c>
      <c r="Y3048" t="str">
        <f>IF(('1 - Cover page'!$B$9-M3048)=0,"0", IF(('1 - Cover page'!$B$9-M3048)= 1,"1", IF(('1 - Cover page'!$B$9-M3048)= 2,"2", IF(('1 - Cover page'!$B$9-M3048)= 3,"3", IF(('1 - Cover page'!$B$9-M3048)= 4,"4", IF(('1 - Cover page'!$B$9-M3048)= 5,"5", IF(('1 - Cover page'!$B$9-M3048)= 6,"6", IF(('1 - Cover page'!$B$9-M3048)= 7,"7", IF(('1 - Cover page'!$B$9-M3048)= 8,"8", IF(('1 - Cover page'!$B$9-M3048)= 9,"9", IF(('1 - Cover page'!$B$9-M3048)= 10,"10", IF(('1 - Cover page'!$B$9-M3048)= 11,"11", IF(('1 - Cover page'!$B$9-M3048)= 12,"12", IF(('1 - Cover page'!$B$9-M3048)= 13,"13", IF(('1 - Cover page'!$B$9-M3048)= 14,"14", IF(('1 - Cover page'!$B$9-M3048)= 15,"15",  ""))))))))))))))))</f>
        <v>0</v>
      </c>
      <c r="Z3048" t="str">
        <f>IF(('1 - Cover page'!$B$9-I3048)=0,"0", IF(('1 - Cover page'!$B$9-I3048)= 1,"1", IF(('1 - Cover page'!$B$9-I3048)= 2,"2", IF(('1 - Cover page'!$B$9-I3048)= 3,"3", IF(('1 - Cover page'!$B$9-I3048)= 4,"4", IF(('1 - Cover page'!$B$9-I3048)= 5,"5", IF(('1 - Cover page'!$B$9-I3048)= 6,"6", IF(('1 - Cover page'!$B$9-I3048)= 7,"7", IF(('1 - Cover page'!$B$9-I3048)= 8,"8", IF(('1 - Cover page'!$B$9-I3048)= 9,"9", IF(('1 - Cover page'!$B$9-I3048)= 10,"10", IF(('1 - Cover page'!$B$9-I3048)= 11,"11", IF(('1 - Cover page'!$B$9-I3048)= 12,"12", IF(('1 - Cover page'!$B$9-I3048)= 13,"13", IF(('1 - Cover page'!$B$9-I3048)= 14,"14", IF(('1 - Cover page'!$B$9-I3048)= 15,"15",  ""))))))))))))))))</f>
        <v>0</v>
      </c>
      <c r="AA3048" t="e">
        <f>VLOOKUP(E3048,'Age group'!$A$2:$B$7,2,TRUE)</f>
        <v>#N/A</v>
      </c>
    </row>
    <row r="3049" spans="1:27" ht="12.75" x14ac:dyDescent="0.2">
      <c r="A3049" s="30">
        <v>3046</v>
      </c>
      <c r="B3049" s="31"/>
      <c r="C3049" s="31"/>
      <c r="D3049" s="32"/>
      <c r="E3049" s="104"/>
      <c r="F3049" s="31"/>
      <c r="G3049" s="31"/>
      <c r="H3049" s="33"/>
      <c r="I3049" s="16"/>
      <c r="J3049" s="34"/>
      <c r="K3049" s="34"/>
      <c r="L3049" s="35"/>
      <c r="M3049" s="36"/>
      <c r="N3049" s="37"/>
      <c r="O3049" s="37"/>
      <c r="P3049" s="37"/>
      <c r="Q3049" s="38"/>
      <c r="R3049" s="38"/>
      <c r="S3049" s="37"/>
      <c r="T3049" s="39"/>
      <c r="U3049" s="39"/>
      <c r="V3049" s="40"/>
      <c r="X3049" t="str">
        <f>IF(('1 - Cover page'!$B$9-M3049)&lt;6,"&lt;=5 Days","&gt;5 Days")</f>
        <v>&lt;=5 Days</v>
      </c>
      <c r="Y3049" t="str">
        <f>IF(('1 - Cover page'!$B$9-M3049)=0,"0", IF(('1 - Cover page'!$B$9-M3049)= 1,"1", IF(('1 - Cover page'!$B$9-M3049)= 2,"2", IF(('1 - Cover page'!$B$9-M3049)= 3,"3", IF(('1 - Cover page'!$B$9-M3049)= 4,"4", IF(('1 - Cover page'!$B$9-M3049)= 5,"5", IF(('1 - Cover page'!$B$9-M3049)= 6,"6", IF(('1 - Cover page'!$B$9-M3049)= 7,"7", IF(('1 - Cover page'!$B$9-M3049)= 8,"8", IF(('1 - Cover page'!$B$9-M3049)= 9,"9", IF(('1 - Cover page'!$B$9-M3049)= 10,"10", IF(('1 - Cover page'!$B$9-M3049)= 11,"11", IF(('1 - Cover page'!$B$9-M3049)= 12,"12", IF(('1 - Cover page'!$B$9-M3049)= 13,"13", IF(('1 - Cover page'!$B$9-M3049)= 14,"14", IF(('1 - Cover page'!$B$9-M3049)= 15,"15",  ""))))))))))))))))</f>
        <v>0</v>
      </c>
      <c r="Z3049" t="str">
        <f>IF(('1 - Cover page'!$B$9-I3049)=0,"0", IF(('1 - Cover page'!$B$9-I3049)= 1,"1", IF(('1 - Cover page'!$B$9-I3049)= 2,"2", IF(('1 - Cover page'!$B$9-I3049)= 3,"3", IF(('1 - Cover page'!$B$9-I3049)= 4,"4", IF(('1 - Cover page'!$B$9-I3049)= 5,"5", IF(('1 - Cover page'!$B$9-I3049)= 6,"6", IF(('1 - Cover page'!$B$9-I3049)= 7,"7", IF(('1 - Cover page'!$B$9-I3049)= 8,"8", IF(('1 - Cover page'!$B$9-I3049)= 9,"9", IF(('1 - Cover page'!$B$9-I3049)= 10,"10", IF(('1 - Cover page'!$B$9-I3049)= 11,"11", IF(('1 - Cover page'!$B$9-I3049)= 12,"12", IF(('1 - Cover page'!$B$9-I3049)= 13,"13", IF(('1 - Cover page'!$B$9-I3049)= 14,"14", IF(('1 - Cover page'!$B$9-I3049)= 15,"15",  ""))))))))))))))))</f>
        <v>0</v>
      </c>
      <c r="AA3049" t="e">
        <f>VLOOKUP(E3049,'Age group'!$A$2:$B$7,2,TRUE)</f>
        <v>#N/A</v>
      </c>
    </row>
    <row r="3050" spans="1:27" ht="12.75" x14ac:dyDescent="0.2">
      <c r="A3050" s="30">
        <v>3047</v>
      </c>
      <c r="B3050" s="31"/>
      <c r="C3050" s="31"/>
      <c r="D3050" s="32"/>
      <c r="E3050" s="104"/>
      <c r="F3050" s="31"/>
      <c r="G3050" s="31"/>
      <c r="H3050" s="33"/>
      <c r="I3050" s="16"/>
      <c r="J3050" s="34"/>
      <c r="K3050" s="34"/>
      <c r="L3050" s="35"/>
      <c r="M3050" s="36"/>
      <c r="N3050" s="37"/>
      <c r="O3050" s="37"/>
      <c r="P3050" s="37"/>
      <c r="Q3050" s="38"/>
      <c r="R3050" s="38"/>
      <c r="S3050" s="37"/>
      <c r="T3050" s="39"/>
      <c r="U3050" s="39"/>
      <c r="V3050" s="40"/>
      <c r="X3050" t="str">
        <f>IF(('1 - Cover page'!$B$9-M3050)&lt;6,"&lt;=5 Days","&gt;5 Days")</f>
        <v>&lt;=5 Days</v>
      </c>
      <c r="Y3050" t="str">
        <f>IF(('1 - Cover page'!$B$9-M3050)=0,"0", IF(('1 - Cover page'!$B$9-M3050)= 1,"1", IF(('1 - Cover page'!$B$9-M3050)= 2,"2", IF(('1 - Cover page'!$B$9-M3050)= 3,"3", IF(('1 - Cover page'!$B$9-M3050)= 4,"4", IF(('1 - Cover page'!$B$9-M3050)= 5,"5", IF(('1 - Cover page'!$B$9-M3050)= 6,"6", IF(('1 - Cover page'!$B$9-M3050)= 7,"7", IF(('1 - Cover page'!$B$9-M3050)= 8,"8", IF(('1 - Cover page'!$B$9-M3050)= 9,"9", IF(('1 - Cover page'!$B$9-M3050)= 10,"10", IF(('1 - Cover page'!$B$9-M3050)= 11,"11", IF(('1 - Cover page'!$B$9-M3050)= 12,"12", IF(('1 - Cover page'!$B$9-M3050)= 13,"13", IF(('1 - Cover page'!$B$9-M3050)= 14,"14", IF(('1 - Cover page'!$B$9-M3050)= 15,"15",  ""))))))))))))))))</f>
        <v>0</v>
      </c>
      <c r="Z3050" t="str">
        <f>IF(('1 - Cover page'!$B$9-I3050)=0,"0", IF(('1 - Cover page'!$B$9-I3050)= 1,"1", IF(('1 - Cover page'!$B$9-I3050)= 2,"2", IF(('1 - Cover page'!$B$9-I3050)= 3,"3", IF(('1 - Cover page'!$B$9-I3050)= 4,"4", IF(('1 - Cover page'!$B$9-I3050)= 5,"5", IF(('1 - Cover page'!$B$9-I3050)= 6,"6", IF(('1 - Cover page'!$B$9-I3050)= 7,"7", IF(('1 - Cover page'!$B$9-I3050)= 8,"8", IF(('1 - Cover page'!$B$9-I3050)= 9,"9", IF(('1 - Cover page'!$B$9-I3050)= 10,"10", IF(('1 - Cover page'!$B$9-I3050)= 11,"11", IF(('1 - Cover page'!$B$9-I3050)= 12,"12", IF(('1 - Cover page'!$B$9-I3050)= 13,"13", IF(('1 - Cover page'!$B$9-I3050)= 14,"14", IF(('1 - Cover page'!$B$9-I3050)= 15,"15",  ""))))))))))))))))</f>
        <v>0</v>
      </c>
      <c r="AA3050" t="e">
        <f>VLOOKUP(E3050,'Age group'!$A$2:$B$7,2,TRUE)</f>
        <v>#N/A</v>
      </c>
    </row>
    <row r="3051" spans="1:27" ht="12.75" x14ac:dyDescent="0.2">
      <c r="A3051" s="30">
        <v>3048</v>
      </c>
      <c r="B3051" s="31"/>
      <c r="C3051" s="31"/>
      <c r="D3051" s="32"/>
      <c r="E3051" s="104"/>
      <c r="F3051" s="31"/>
      <c r="G3051" s="31"/>
      <c r="H3051" s="33"/>
      <c r="I3051" s="16"/>
      <c r="J3051" s="34"/>
      <c r="K3051" s="34"/>
      <c r="L3051" s="35"/>
      <c r="M3051" s="36"/>
      <c r="N3051" s="37"/>
      <c r="O3051" s="37"/>
      <c r="P3051" s="37"/>
      <c r="Q3051" s="38"/>
      <c r="R3051" s="38"/>
      <c r="S3051" s="37"/>
      <c r="T3051" s="39"/>
      <c r="U3051" s="39"/>
      <c r="V3051" s="40"/>
      <c r="X3051" t="str">
        <f>IF(('1 - Cover page'!$B$9-M3051)&lt;6,"&lt;=5 Days","&gt;5 Days")</f>
        <v>&lt;=5 Days</v>
      </c>
      <c r="Y3051" t="str">
        <f>IF(('1 - Cover page'!$B$9-M3051)=0,"0", IF(('1 - Cover page'!$B$9-M3051)= 1,"1", IF(('1 - Cover page'!$B$9-M3051)= 2,"2", IF(('1 - Cover page'!$B$9-M3051)= 3,"3", IF(('1 - Cover page'!$B$9-M3051)= 4,"4", IF(('1 - Cover page'!$B$9-M3051)= 5,"5", IF(('1 - Cover page'!$B$9-M3051)= 6,"6", IF(('1 - Cover page'!$B$9-M3051)= 7,"7", IF(('1 - Cover page'!$B$9-M3051)= 8,"8", IF(('1 - Cover page'!$B$9-M3051)= 9,"9", IF(('1 - Cover page'!$B$9-M3051)= 10,"10", IF(('1 - Cover page'!$B$9-M3051)= 11,"11", IF(('1 - Cover page'!$B$9-M3051)= 12,"12", IF(('1 - Cover page'!$B$9-M3051)= 13,"13", IF(('1 - Cover page'!$B$9-M3051)= 14,"14", IF(('1 - Cover page'!$B$9-M3051)= 15,"15",  ""))))))))))))))))</f>
        <v>0</v>
      </c>
      <c r="Z3051" t="str">
        <f>IF(('1 - Cover page'!$B$9-I3051)=0,"0", IF(('1 - Cover page'!$B$9-I3051)= 1,"1", IF(('1 - Cover page'!$B$9-I3051)= 2,"2", IF(('1 - Cover page'!$B$9-I3051)= 3,"3", IF(('1 - Cover page'!$B$9-I3051)= 4,"4", IF(('1 - Cover page'!$B$9-I3051)= 5,"5", IF(('1 - Cover page'!$B$9-I3051)= 6,"6", IF(('1 - Cover page'!$B$9-I3051)= 7,"7", IF(('1 - Cover page'!$B$9-I3051)= 8,"8", IF(('1 - Cover page'!$B$9-I3051)= 9,"9", IF(('1 - Cover page'!$B$9-I3051)= 10,"10", IF(('1 - Cover page'!$B$9-I3051)= 11,"11", IF(('1 - Cover page'!$B$9-I3051)= 12,"12", IF(('1 - Cover page'!$B$9-I3051)= 13,"13", IF(('1 - Cover page'!$B$9-I3051)= 14,"14", IF(('1 - Cover page'!$B$9-I3051)= 15,"15",  ""))))))))))))))))</f>
        <v>0</v>
      </c>
      <c r="AA3051" t="e">
        <f>VLOOKUP(E3051,'Age group'!$A$2:$B$7,2,TRUE)</f>
        <v>#N/A</v>
      </c>
    </row>
    <row r="3052" spans="1:27" ht="12.75" x14ac:dyDescent="0.2">
      <c r="A3052" s="30">
        <v>3049</v>
      </c>
      <c r="B3052" s="31"/>
      <c r="C3052" s="31"/>
      <c r="D3052" s="32"/>
      <c r="E3052" s="104"/>
      <c r="F3052" s="31"/>
      <c r="G3052" s="31"/>
      <c r="H3052" s="33"/>
      <c r="I3052" s="16"/>
      <c r="J3052" s="34"/>
      <c r="K3052" s="34"/>
      <c r="L3052" s="35"/>
      <c r="M3052" s="36"/>
      <c r="N3052" s="37"/>
      <c r="O3052" s="37"/>
      <c r="P3052" s="37"/>
      <c r="Q3052" s="38"/>
      <c r="R3052" s="38"/>
      <c r="S3052" s="37"/>
      <c r="T3052" s="39"/>
      <c r="U3052" s="39"/>
      <c r="V3052" s="40"/>
      <c r="X3052" t="str">
        <f>IF(('1 - Cover page'!$B$9-M3052)&lt;6,"&lt;=5 Days","&gt;5 Days")</f>
        <v>&lt;=5 Days</v>
      </c>
      <c r="Y3052" t="str">
        <f>IF(('1 - Cover page'!$B$9-M3052)=0,"0", IF(('1 - Cover page'!$B$9-M3052)= 1,"1", IF(('1 - Cover page'!$B$9-M3052)= 2,"2", IF(('1 - Cover page'!$B$9-M3052)= 3,"3", IF(('1 - Cover page'!$B$9-M3052)= 4,"4", IF(('1 - Cover page'!$B$9-M3052)= 5,"5", IF(('1 - Cover page'!$B$9-M3052)= 6,"6", IF(('1 - Cover page'!$B$9-M3052)= 7,"7", IF(('1 - Cover page'!$B$9-M3052)= 8,"8", IF(('1 - Cover page'!$B$9-M3052)= 9,"9", IF(('1 - Cover page'!$B$9-M3052)= 10,"10", IF(('1 - Cover page'!$B$9-M3052)= 11,"11", IF(('1 - Cover page'!$B$9-M3052)= 12,"12", IF(('1 - Cover page'!$B$9-M3052)= 13,"13", IF(('1 - Cover page'!$B$9-M3052)= 14,"14", IF(('1 - Cover page'!$B$9-M3052)= 15,"15",  ""))))))))))))))))</f>
        <v>0</v>
      </c>
      <c r="Z3052" t="str">
        <f>IF(('1 - Cover page'!$B$9-I3052)=0,"0", IF(('1 - Cover page'!$B$9-I3052)= 1,"1", IF(('1 - Cover page'!$B$9-I3052)= 2,"2", IF(('1 - Cover page'!$B$9-I3052)= 3,"3", IF(('1 - Cover page'!$B$9-I3052)= 4,"4", IF(('1 - Cover page'!$B$9-I3052)= 5,"5", IF(('1 - Cover page'!$B$9-I3052)= 6,"6", IF(('1 - Cover page'!$B$9-I3052)= 7,"7", IF(('1 - Cover page'!$B$9-I3052)= 8,"8", IF(('1 - Cover page'!$B$9-I3052)= 9,"9", IF(('1 - Cover page'!$B$9-I3052)= 10,"10", IF(('1 - Cover page'!$B$9-I3052)= 11,"11", IF(('1 - Cover page'!$B$9-I3052)= 12,"12", IF(('1 - Cover page'!$B$9-I3052)= 13,"13", IF(('1 - Cover page'!$B$9-I3052)= 14,"14", IF(('1 - Cover page'!$B$9-I3052)= 15,"15",  ""))))))))))))))))</f>
        <v>0</v>
      </c>
      <c r="AA3052" t="e">
        <f>VLOOKUP(E3052,'Age group'!$A$2:$B$7,2,TRUE)</f>
        <v>#N/A</v>
      </c>
    </row>
    <row r="3053" spans="1:27" ht="12.75" x14ac:dyDescent="0.2">
      <c r="A3053" s="30">
        <v>3050</v>
      </c>
      <c r="B3053" s="31"/>
      <c r="C3053" s="31"/>
      <c r="D3053" s="32"/>
      <c r="E3053" s="104"/>
      <c r="F3053" s="31"/>
      <c r="G3053" s="31"/>
      <c r="H3053" s="33"/>
      <c r="I3053" s="16"/>
      <c r="J3053" s="34"/>
      <c r="K3053" s="34"/>
      <c r="L3053" s="35"/>
      <c r="M3053" s="36"/>
      <c r="N3053" s="37"/>
      <c r="O3053" s="37"/>
      <c r="P3053" s="37"/>
      <c r="Q3053" s="38"/>
      <c r="R3053" s="38"/>
      <c r="S3053" s="37"/>
      <c r="T3053" s="39"/>
      <c r="U3053" s="39"/>
      <c r="V3053" s="40"/>
      <c r="X3053" t="str">
        <f>IF(('1 - Cover page'!$B$9-M3053)&lt;6,"&lt;=5 Days","&gt;5 Days")</f>
        <v>&lt;=5 Days</v>
      </c>
      <c r="Y3053" t="str">
        <f>IF(('1 - Cover page'!$B$9-M3053)=0,"0", IF(('1 - Cover page'!$B$9-M3053)= 1,"1", IF(('1 - Cover page'!$B$9-M3053)= 2,"2", IF(('1 - Cover page'!$B$9-M3053)= 3,"3", IF(('1 - Cover page'!$B$9-M3053)= 4,"4", IF(('1 - Cover page'!$B$9-M3053)= 5,"5", IF(('1 - Cover page'!$B$9-M3053)= 6,"6", IF(('1 - Cover page'!$B$9-M3053)= 7,"7", IF(('1 - Cover page'!$B$9-M3053)= 8,"8", IF(('1 - Cover page'!$B$9-M3053)= 9,"9", IF(('1 - Cover page'!$B$9-M3053)= 10,"10", IF(('1 - Cover page'!$B$9-M3053)= 11,"11", IF(('1 - Cover page'!$B$9-M3053)= 12,"12", IF(('1 - Cover page'!$B$9-M3053)= 13,"13", IF(('1 - Cover page'!$B$9-M3053)= 14,"14", IF(('1 - Cover page'!$B$9-M3053)= 15,"15",  ""))))))))))))))))</f>
        <v>0</v>
      </c>
      <c r="Z3053" t="str">
        <f>IF(('1 - Cover page'!$B$9-I3053)=0,"0", IF(('1 - Cover page'!$B$9-I3053)= 1,"1", IF(('1 - Cover page'!$B$9-I3053)= 2,"2", IF(('1 - Cover page'!$B$9-I3053)= 3,"3", IF(('1 - Cover page'!$B$9-I3053)= 4,"4", IF(('1 - Cover page'!$B$9-I3053)= 5,"5", IF(('1 - Cover page'!$B$9-I3053)= 6,"6", IF(('1 - Cover page'!$B$9-I3053)= 7,"7", IF(('1 - Cover page'!$B$9-I3053)= 8,"8", IF(('1 - Cover page'!$B$9-I3053)= 9,"9", IF(('1 - Cover page'!$B$9-I3053)= 10,"10", IF(('1 - Cover page'!$B$9-I3053)= 11,"11", IF(('1 - Cover page'!$B$9-I3053)= 12,"12", IF(('1 - Cover page'!$B$9-I3053)= 13,"13", IF(('1 - Cover page'!$B$9-I3053)= 14,"14", IF(('1 - Cover page'!$B$9-I3053)= 15,"15",  ""))))))))))))))))</f>
        <v>0</v>
      </c>
      <c r="AA3053" t="e">
        <f>VLOOKUP(E3053,'Age group'!$A$2:$B$7,2,TRUE)</f>
        <v>#N/A</v>
      </c>
    </row>
    <row r="3054" spans="1:27" ht="12.75" x14ac:dyDescent="0.2">
      <c r="A3054" s="30">
        <v>3051</v>
      </c>
      <c r="B3054" s="31"/>
      <c r="C3054" s="31"/>
      <c r="D3054" s="32"/>
      <c r="E3054" s="104"/>
      <c r="F3054" s="31"/>
      <c r="G3054" s="31"/>
      <c r="H3054" s="33"/>
      <c r="I3054" s="16"/>
      <c r="J3054" s="34"/>
      <c r="K3054" s="34"/>
      <c r="L3054" s="35"/>
      <c r="M3054" s="36"/>
      <c r="N3054" s="37"/>
      <c r="O3054" s="37"/>
      <c r="P3054" s="37"/>
      <c r="Q3054" s="38"/>
      <c r="R3054" s="38"/>
      <c r="S3054" s="37"/>
      <c r="T3054" s="39"/>
      <c r="U3054" s="39"/>
      <c r="V3054" s="40"/>
      <c r="X3054" t="str">
        <f>IF(('1 - Cover page'!$B$9-M3054)&lt;6,"&lt;=5 Days","&gt;5 Days")</f>
        <v>&lt;=5 Days</v>
      </c>
      <c r="Y3054" t="str">
        <f>IF(('1 - Cover page'!$B$9-M3054)=0,"0", IF(('1 - Cover page'!$B$9-M3054)= 1,"1", IF(('1 - Cover page'!$B$9-M3054)= 2,"2", IF(('1 - Cover page'!$B$9-M3054)= 3,"3", IF(('1 - Cover page'!$B$9-M3054)= 4,"4", IF(('1 - Cover page'!$B$9-M3054)= 5,"5", IF(('1 - Cover page'!$B$9-M3054)= 6,"6", IF(('1 - Cover page'!$B$9-M3054)= 7,"7", IF(('1 - Cover page'!$B$9-M3054)= 8,"8", IF(('1 - Cover page'!$B$9-M3054)= 9,"9", IF(('1 - Cover page'!$B$9-M3054)= 10,"10", IF(('1 - Cover page'!$B$9-M3054)= 11,"11", IF(('1 - Cover page'!$B$9-M3054)= 12,"12", IF(('1 - Cover page'!$B$9-M3054)= 13,"13", IF(('1 - Cover page'!$B$9-M3054)= 14,"14", IF(('1 - Cover page'!$B$9-M3054)= 15,"15",  ""))))))))))))))))</f>
        <v>0</v>
      </c>
      <c r="Z3054" t="str">
        <f>IF(('1 - Cover page'!$B$9-I3054)=0,"0", IF(('1 - Cover page'!$B$9-I3054)= 1,"1", IF(('1 - Cover page'!$B$9-I3054)= 2,"2", IF(('1 - Cover page'!$B$9-I3054)= 3,"3", IF(('1 - Cover page'!$B$9-I3054)= 4,"4", IF(('1 - Cover page'!$B$9-I3054)= 5,"5", IF(('1 - Cover page'!$B$9-I3054)= 6,"6", IF(('1 - Cover page'!$B$9-I3054)= 7,"7", IF(('1 - Cover page'!$B$9-I3054)= 8,"8", IF(('1 - Cover page'!$B$9-I3054)= 9,"9", IF(('1 - Cover page'!$B$9-I3054)= 10,"10", IF(('1 - Cover page'!$B$9-I3054)= 11,"11", IF(('1 - Cover page'!$B$9-I3054)= 12,"12", IF(('1 - Cover page'!$B$9-I3054)= 13,"13", IF(('1 - Cover page'!$B$9-I3054)= 14,"14", IF(('1 - Cover page'!$B$9-I3054)= 15,"15",  ""))))))))))))))))</f>
        <v>0</v>
      </c>
      <c r="AA3054" t="e">
        <f>VLOOKUP(E3054,'Age group'!$A$2:$B$7,2,TRUE)</f>
        <v>#N/A</v>
      </c>
    </row>
    <row r="3055" spans="1:27" ht="12.75" x14ac:dyDescent="0.2">
      <c r="A3055" s="30">
        <v>3052</v>
      </c>
      <c r="B3055" s="31"/>
      <c r="C3055" s="31"/>
      <c r="D3055" s="32"/>
      <c r="E3055" s="104"/>
      <c r="F3055" s="31"/>
      <c r="G3055" s="31"/>
      <c r="H3055" s="33"/>
      <c r="I3055" s="16"/>
      <c r="J3055" s="34"/>
      <c r="K3055" s="34"/>
      <c r="L3055" s="35"/>
      <c r="M3055" s="36"/>
      <c r="N3055" s="37"/>
      <c r="O3055" s="37"/>
      <c r="P3055" s="37"/>
      <c r="Q3055" s="38"/>
      <c r="R3055" s="38"/>
      <c r="S3055" s="37"/>
      <c r="T3055" s="39"/>
      <c r="U3055" s="39"/>
      <c r="V3055" s="40"/>
      <c r="X3055" t="str">
        <f>IF(('1 - Cover page'!$B$9-M3055)&lt;6,"&lt;=5 Days","&gt;5 Days")</f>
        <v>&lt;=5 Days</v>
      </c>
      <c r="Y3055" t="str">
        <f>IF(('1 - Cover page'!$B$9-M3055)=0,"0", IF(('1 - Cover page'!$B$9-M3055)= 1,"1", IF(('1 - Cover page'!$B$9-M3055)= 2,"2", IF(('1 - Cover page'!$B$9-M3055)= 3,"3", IF(('1 - Cover page'!$B$9-M3055)= 4,"4", IF(('1 - Cover page'!$B$9-M3055)= 5,"5", IF(('1 - Cover page'!$B$9-M3055)= 6,"6", IF(('1 - Cover page'!$B$9-M3055)= 7,"7", IF(('1 - Cover page'!$B$9-M3055)= 8,"8", IF(('1 - Cover page'!$B$9-M3055)= 9,"9", IF(('1 - Cover page'!$B$9-M3055)= 10,"10", IF(('1 - Cover page'!$B$9-M3055)= 11,"11", IF(('1 - Cover page'!$B$9-M3055)= 12,"12", IF(('1 - Cover page'!$B$9-M3055)= 13,"13", IF(('1 - Cover page'!$B$9-M3055)= 14,"14", IF(('1 - Cover page'!$B$9-M3055)= 15,"15",  ""))))))))))))))))</f>
        <v>0</v>
      </c>
      <c r="Z3055" t="str">
        <f>IF(('1 - Cover page'!$B$9-I3055)=0,"0", IF(('1 - Cover page'!$B$9-I3055)= 1,"1", IF(('1 - Cover page'!$B$9-I3055)= 2,"2", IF(('1 - Cover page'!$B$9-I3055)= 3,"3", IF(('1 - Cover page'!$B$9-I3055)= 4,"4", IF(('1 - Cover page'!$B$9-I3055)= 5,"5", IF(('1 - Cover page'!$B$9-I3055)= 6,"6", IF(('1 - Cover page'!$B$9-I3055)= 7,"7", IF(('1 - Cover page'!$B$9-I3055)= 8,"8", IF(('1 - Cover page'!$B$9-I3055)= 9,"9", IF(('1 - Cover page'!$B$9-I3055)= 10,"10", IF(('1 - Cover page'!$B$9-I3055)= 11,"11", IF(('1 - Cover page'!$B$9-I3055)= 12,"12", IF(('1 - Cover page'!$B$9-I3055)= 13,"13", IF(('1 - Cover page'!$B$9-I3055)= 14,"14", IF(('1 - Cover page'!$B$9-I3055)= 15,"15",  ""))))))))))))))))</f>
        <v>0</v>
      </c>
      <c r="AA3055" t="e">
        <f>VLOOKUP(E3055,'Age group'!$A$2:$B$7,2,TRUE)</f>
        <v>#N/A</v>
      </c>
    </row>
    <row r="3056" spans="1:27" ht="12.75" x14ac:dyDescent="0.2">
      <c r="A3056" s="30">
        <v>3053</v>
      </c>
      <c r="B3056" s="31"/>
      <c r="C3056" s="31"/>
      <c r="D3056" s="32"/>
      <c r="E3056" s="104"/>
      <c r="F3056" s="31"/>
      <c r="G3056" s="31"/>
      <c r="H3056" s="33"/>
      <c r="I3056" s="16"/>
      <c r="J3056" s="34"/>
      <c r="K3056" s="34"/>
      <c r="L3056" s="35"/>
      <c r="M3056" s="36"/>
      <c r="N3056" s="37"/>
      <c r="O3056" s="37"/>
      <c r="P3056" s="37"/>
      <c r="Q3056" s="38"/>
      <c r="R3056" s="38"/>
      <c r="S3056" s="37"/>
      <c r="T3056" s="39"/>
      <c r="U3056" s="39"/>
      <c r="V3056" s="40"/>
      <c r="X3056" t="str">
        <f>IF(('1 - Cover page'!$B$9-M3056)&lt;6,"&lt;=5 Days","&gt;5 Days")</f>
        <v>&lt;=5 Days</v>
      </c>
      <c r="Y3056" t="str">
        <f>IF(('1 - Cover page'!$B$9-M3056)=0,"0", IF(('1 - Cover page'!$B$9-M3056)= 1,"1", IF(('1 - Cover page'!$B$9-M3056)= 2,"2", IF(('1 - Cover page'!$B$9-M3056)= 3,"3", IF(('1 - Cover page'!$B$9-M3056)= 4,"4", IF(('1 - Cover page'!$B$9-M3056)= 5,"5", IF(('1 - Cover page'!$B$9-M3056)= 6,"6", IF(('1 - Cover page'!$B$9-M3056)= 7,"7", IF(('1 - Cover page'!$B$9-M3056)= 8,"8", IF(('1 - Cover page'!$B$9-M3056)= 9,"9", IF(('1 - Cover page'!$B$9-M3056)= 10,"10", IF(('1 - Cover page'!$B$9-M3056)= 11,"11", IF(('1 - Cover page'!$B$9-M3056)= 12,"12", IF(('1 - Cover page'!$B$9-M3056)= 13,"13", IF(('1 - Cover page'!$B$9-M3056)= 14,"14", IF(('1 - Cover page'!$B$9-M3056)= 15,"15",  ""))))))))))))))))</f>
        <v>0</v>
      </c>
      <c r="Z3056" t="str">
        <f>IF(('1 - Cover page'!$B$9-I3056)=0,"0", IF(('1 - Cover page'!$B$9-I3056)= 1,"1", IF(('1 - Cover page'!$B$9-I3056)= 2,"2", IF(('1 - Cover page'!$B$9-I3056)= 3,"3", IF(('1 - Cover page'!$B$9-I3056)= 4,"4", IF(('1 - Cover page'!$B$9-I3056)= 5,"5", IF(('1 - Cover page'!$B$9-I3056)= 6,"6", IF(('1 - Cover page'!$B$9-I3056)= 7,"7", IF(('1 - Cover page'!$B$9-I3056)= 8,"8", IF(('1 - Cover page'!$B$9-I3056)= 9,"9", IF(('1 - Cover page'!$B$9-I3056)= 10,"10", IF(('1 - Cover page'!$B$9-I3056)= 11,"11", IF(('1 - Cover page'!$B$9-I3056)= 12,"12", IF(('1 - Cover page'!$B$9-I3056)= 13,"13", IF(('1 - Cover page'!$B$9-I3056)= 14,"14", IF(('1 - Cover page'!$B$9-I3056)= 15,"15",  ""))))))))))))))))</f>
        <v>0</v>
      </c>
      <c r="AA3056" t="e">
        <f>VLOOKUP(E3056,'Age group'!$A$2:$B$7,2,TRUE)</f>
        <v>#N/A</v>
      </c>
    </row>
    <row r="3057" spans="1:27" ht="12.75" x14ac:dyDescent="0.2">
      <c r="A3057" s="30">
        <v>3054</v>
      </c>
      <c r="B3057" s="31"/>
      <c r="C3057" s="31"/>
      <c r="D3057" s="32"/>
      <c r="E3057" s="104"/>
      <c r="F3057" s="31"/>
      <c r="G3057" s="31"/>
      <c r="H3057" s="33"/>
      <c r="I3057" s="16"/>
      <c r="J3057" s="34"/>
      <c r="K3057" s="34"/>
      <c r="L3057" s="35"/>
      <c r="M3057" s="36"/>
      <c r="N3057" s="37"/>
      <c r="O3057" s="37"/>
      <c r="P3057" s="37"/>
      <c r="Q3057" s="38"/>
      <c r="R3057" s="38"/>
      <c r="S3057" s="37"/>
      <c r="T3057" s="39"/>
      <c r="U3057" s="39"/>
      <c r="V3057" s="40"/>
      <c r="X3057" t="str">
        <f>IF(('1 - Cover page'!$B$9-M3057)&lt;6,"&lt;=5 Days","&gt;5 Days")</f>
        <v>&lt;=5 Days</v>
      </c>
      <c r="Y3057" t="str">
        <f>IF(('1 - Cover page'!$B$9-M3057)=0,"0", IF(('1 - Cover page'!$B$9-M3057)= 1,"1", IF(('1 - Cover page'!$B$9-M3057)= 2,"2", IF(('1 - Cover page'!$B$9-M3057)= 3,"3", IF(('1 - Cover page'!$B$9-M3057)= 4,"4", IF(('1 - Cover page'!$B$9-M3057)= 5,"5", IF(('1 - Cover page'!$B$9-M3057)= 6,"6", IF(('1 - Cover page'!$B$9-M3057)= 7,"7", IF(('1 - Cover page'!$B$9-M3057)= 8,"8", IF(('1 - Cover page'!$B$9-M3057)= 9,"9", IF(('1 - Cover page'!$B$9-M3057)= 10,"10", IF(('1 - Cover page'!$B$9-M3057)= 11,"11", IF(('1 - Cover page'!$B$9-M3057)= 12,"12", IF(('1 - Cover page'!$B$9-M3057)= 13,"13", IF(('1 - Cover page'!$B$9-M3057)= 14,"14", IF(('1 - Cover page'!$B$9-M3057)= 15,"15",  ""))))))))))))))))</f>
        <v>0</v>
      </c>
      <c r="Z3057" t="str">
        <f>IF(('1 - Cover page'!$B$9-I3057)=0,"0", IF(('1 - Cover page'!$B$9-I3057)= 1,"1", IF(('1 - Cover page'!$B$9-I3057)= 2,"2", IF(('1 - Cover page'!$B$9-I3057)= 3,"3", IF(('1 - Cover page'!$B$9-I3057)= 4,"4", IF(('1 - Cover page'!$B$9-I3057)= 5,"5", IF(('1 - Cover page'!$B$9-I3057)= 6,"6", IF(('1 - Cover page'!$B$9-I3057)= 7,"7", IF(('1 - Cover page'!$B$9-I3057)= 8,"8", IF(('1 - Cover page'!$B$9-I3057)= 9,"9", IF(('1 - Cover page'!$B$9-I3057)= 10,"10", IF(('1 - Cover page'!$B$9-I3057)= 11,"11", IF(('1 - Cover page'!$B$9-I3057)= 12,"12", IF(('1 - Cover page'!$B$9-I3057)= 13,"13", IF(('1 - Cover page'!$B$9-I3057)= 14,"14", IF(('1 - Cover page'!$B$9-I3057)= 15,"15",  ""))))))))))))))))</f>
        <v>0</v>
      </c>
      <c r="AA3057" t="e">
        <f>VLOOKUP(E3057,'Age group'!$A$2:$B$7,2,TRUE)</f>
        <v>#N/A</v>
      </c>
    </row>
    <row r="3058" spans="1:27" ht="12.75" x14ac:dyDescent="0.2">
      <c r="A3058" s="30">
        <v>3055</v>
      </c>
      <c r="B3058" s="31"/>
      <c r="C3058" s="31"/>
      <c r="D3058" s="32"/>
      <c r="E3058" s="104"/>
      <c r="F3058" s="31"/>
      <c r="G3058" s="31"/>
      <c r="H3058" s="33"/>
      <c r="I3058" s="16"/>
      <c r="J3058" s="34"/>
      <c r="K3058" s="34"/>
      <c r="L3058" s="35"/>
      <c r="M3058" s="36"/>
      <c r="N3058" s="37"/>
      <c r="O3058" s="37"/>
      <c r="P3058" s="37"/>
      <c r="Q3058" s="38"/>
      <c r="R3058" s="38"/>
      <c r="S3058" s="37"/>
      <c r="T3058" s="39"/>
      <c r="U3058" s="39"/>
      <c r="V3058" s="40"/>
      <c r="X3058" t="str">
        <f>IF(('1 - Cover page'!$B$9-M3058)&lt;6,"&lt;=5 Days","&gt;5 Days")</f>
        <v>&lt;=5 Days</v>
      </c>
      <c r="Y3058" t="str">
        <f>IF(('1 - Cover page'!$B$9-M3058)=0,"0", IF(('1 - Cover page'!$B$9-M3058)= 1,"1", IF(('1 - Cover page'!$B$9-M3058)= 2,"2", IF(('1 - Cover page'!$B$9-M3058)= 3,"3", IF(('1 - Cover page'!$B$9-M3058)= 4,"4", IF(('1 - Cover page'!$B$9-M3058)= 5,"5", IF(('1 - Cover page'!$B$9-M3058)= 6,"6", IF(('1 - Cover page'!$B$9-M3058)= 7,"7", IF(('1 - Cover page'!$B$9-M3058)= 8,"8", IF(('1 - Cover page'!$B$9-M3058)= 9,"9", IF(('1 - Cover page'!$B$9-M3058)= 10,"10", IF(('1 - Cover page'!$B$9-M3058)= 11,"11", IF(('1 - Cover page'!$B$9-M3058)= 12,"12", IF(('1 - Cover page'!$B$9-M3058)= 13,"13", IF(('1 - Cover page'!$B$9-M3058)= 14,"14", IF(('1 - Cover page'!$B$9-M3058)= 15,"15",  ""))))))))))))))))</f>
        <v>0</v>
      </c>
      <c r="Z3058" t="str">
        <f>IF(('1 - Cover page'!$B$9-I3058)=0,"0", IF(('1 - Cover page'!$B$9-I3058)= 1,"1", IF(('1 - Cover page'!$B$9-I3058)= 2,"2", IF(('1 - Cover page'!$B$9-I3058)= 3,"3", IF(('1 - Cover page'!$B$9-I3058)= 4,"4", IF(('1 - Cover page'!$B$9-I3058)= 5,"5", IF(('1 - Cover page'!$B$9-I3058)= 6,"6", IF(('1 - Cover page'!$B$9-I3058)= 7,"7", IF(('1 - Cover page'!$B$9-I3058)= 8,"8", IF(('1 - Cover page'!$B$9-I3058)= 9,"9", IF(('1 - Cover page'!$B$9-I3058)= 10,"10", IF(('1 - Cover page'!$B$9-I3058)= 11,"11", IF(('1 - Cover page'!$B$9-I3058)= 12,"12", IF(('1 - Cover page'!$B$9-I3058)= 13,"13", IF(('1 - Cover page'!$B$9-I3058)= 14,"14", IF(('1 - Cover page'!$B$9-I3058)= 15,"15",  ""))))))))))))))))</f>
        <v>0</v>
      </c>
      <c r="AA3058" t="e">
        <f>VLOOKUP(E3058,'Age group'!$A$2:$B$7,2,TRUE)</f>
        <v>#N/A</v>
      </c>
    </row>
    <row r="3059" spans="1:27" ht="12.75" x14ac:dyDescent="0.2">
      <c r="A3059" s="30">
        <v>3056</v>
      </c>
      <c r="B3059" s="31"/>
      <c r="C3059" s="31"/>
      <c r="D3059" s="32"/>
      <c r="E3059" s="104"/>
      <c r="F3059" s="31"/>
      <c r="G3059" s="31"/>
      <c r="H3059" s="33"/>
      <c r="I3059" s="16"/>
      <c r="J3059" s="34"/>
      <c r="K3059" s="34"/>
      <c r="L3059" s="35"/>
      <c r="M3059" s="36"/>
      <c r="N3059" s="37"/>
      <c r="O3059" s="37"/>
      <c r="P3059" s="37"/>
      <c r="Q3059" s="38"/>
      <c r="R3059" s="38"/>
      <c r="S3059" s="37"/>
      <c r="T3059" s="39"/>
      <c r="U3059" s="39"/>
      <c r="V3059" s="40"/>
      <c r="X3059" t="str">
        <f>IF(('1 - Cover page'!$B$9-M3059)&lt;6,"&lt;=5 Days","&gt;5 Days")</f>
        <v>&lt;=5 Days</v>
      </c>
      <c r="Y3059" t="str">
        <f>IF(('1 - Cover page'!$B$9-M3059)=0,"0", IF(('1 - Cover page'!$B$9-M3059)= 1,"1", IF(('1 - Cover page'!$B$9-M3059)= 2,"2", IF(('1 - Cover page'!$B$9-M3059)= 3,"3", IF(('1 - Cover page'!$B$9-M3059)= 4,"4", IF(('1 - Cover page'!$B$9-M3059)= 5,"5", IF(('1 - Cover page'!$B$9-M3059)= 6,"6", IF(('1 - Cover page'!$B$9-M3059)= 7,"7", IF(('1 - Cover page'!$B$9-M3059)= 8,"8", IF(('1 - Cover page'!$B$9-M3059)= 9,"9", IF(('1 - Cover page'!$B$9-M3059)= 10,"10", IF(('1 - Cover page'!$B$9-M3059)= 11,"11", IF(('1 - Cover page'!$B$9-M3059)= 12,"12", IF(('1 - Cover page'!$B$9-M3059)= 13,"13", IF(('1 - Cover page'!$B$9-M3059)= 14,"14", IF(('1 - Cover page'!$B$9-M3059)= 15,"15",  ""))))))))))))))))</f>
        <v>0</v>
      </c>
      <c r="Z3059" t="str">
        <f>IF(('1 - Cover page'!$B$9-I3059)=0,"0", IF(('1 - Cover page'!$B$9-I3059)= 1,"1", IF(('1 - Cover page'!$B$9-I3059)= 2,"2", IF(('1 - Cover page'!$B$9-I3059)= 3,"3", IF(('1 - Cover page'!$B$9-I3059)= 4,"4", IF(('1 - Cover page'!$B$9-I3059)= 5,"5", IF(('1 - Cover page'!$B$9-I3059)= 6,"6", IF(('1 - Cover page'!$B$9-I3059)= 7,"7", IF(('1 - Cover page'!$B$9-I3059)= 8,"8", IF(('1 - Cover page'!$B$9-I3059)= 9,"9", IF(('1 - Cover page'!$B$9-I3059)= 10,"10", IF(('1 - Cover page'!$B$9-I3059)= 11,"11", IF(('1 - Cover page'!$B$9-I3059)= 12,"12", IF(('1 - Cover page'!$B$9-I3059)= 13,"13", IF(('1 - Cover page'!$B$9-I3059)= 14,"14", IF(('1 - Cover page'!$B$9-I3059)= 15,"15",  ""))))))))))))))))</f>
        <v>0</v>
      </c>
      <c r="AA3059" t="e">
        <f>VLOOKUP(E3059,'Age group'!$A$2:$B$7,2,TRUE)</f>
        <v>#N/A</v>
      </c>
    </row>
    <row r="3060" spans="1:27" ht="12.75" x14ac:dyDescent="0.2">
      <c r="A3060" s="30">
        <v>3057</v>
      </c>
      <c r="B3060" s="31"/>
      <c r="C3060" s="31"/>
      <c r="D3060" s="32"/>
      <c r="E3060" s="104"/>
      <c r="F3060" s="31"/>
      <c r="G3060" s="31"/>
      <c r="H3060" s="33"/>
      <c r="I3060" s="16"/>
      <c r="J3060" s="34"/>
      <c r="K3060" s="34"/>
      <c r="L3060" s="35"/>
      <c r="M3060" s="36"/>
      <c r="N3060" s="37"/>
      <c r="O3060" s="37"/>
      <c r="P3060" s="37"/>
      <c r="Q3060" s="38"/>
      <c r="R3060" s="38"/>
      <c r="S3060" s="37"/>
      <c r="T3060" s="39"/>
      <c r="U3060" s="39"/>
      <c r="V3060" s="40"/>
      <c r="X3060" t="str">
        <f>IF(('1 - Cover page'!$B$9-M3060)&lt;6,"&lt;=5 Days","&gt;5 Days")</f>
        <v>&lt;=5 Days</v>
      </c>
      <c r="Y3060" t="str">
        <f>IF(('1 - Cover page'!$B$9-M3060)=0,"0", IF(('1 - Cover page'!$B$9-M3060)= 1,"1", IF(('1 - Cover page'!$B$9-M3060)= 2,"2", IF(('1 - Cover page'!$B$9-M3060)= 3,"3", IF(('1 - Cover page'!$B$9-M3060)= 4,"4", IF(('1 - Cover page'!$B$9-M3060)= 5,"5", IF(('1 - Cover page'!$B$9-M3060)= 6,"6", IF(('1 - Cover page'!$B$9-M3060)= 7,"7", IF(('1 - Cover page'!$B$9-M3060)= 8,"8", IF(('1 - Cover page'!$B$9-M3060)= 9,"9", IF(('1 - Cover page'!$B$9-M3060)= 10,"10", IF(('1 - Cover page'!$B$9-M3060)= 11,"11", IF(('1 - Cover page'!$B$9-M3060)= 12,"12", IF(('1 - Cover page'!$B$9-M3060)= 13,"13", IF(('1 - Cover page'!$B$9-M3060)= 14,"14", IF(('1 - Cover page'!$B$9-M3060)= 15,"15",  ""))))))))))))))))</f>
        <v>0</v>
      </c>
      <c r="Z3060" t="str">
        <f>IF(('1 - Cover page'!$B$9-I3060)=0,"0", IF(('1 - Cover page'!$B$9-I3060)= 1,"1", IF(('1 - Cover page'!$B$9-I3060)= 2,"2", IF(('1 - Cover page'!$B$9-I3060)= 3,"3", IF(('1 - Cover page'!$B$9-I3060)= 4,"4", IF(('1 - Cover page'!$B$9-I3060)= 5,"5", IF(('1 - Cover page'!$B$9-I3060)= 6,"6", IF(('1 - Cover page'!$B$9-I3060)= 7,"7", IF(('1 - Cover page'!$B$9-I3060)= 8,"8", IF(('1 - Cover page'!$B$9-I3060)= 9,"9", IF(('1 - Cover page'!$B$9-I3060)= 10,"10", IF(('1 - Cover page'!$B$9-I3060)= 11,"11", IF(('1 - Cover page'!$B$9-I3060)= 12,"12", IF(('1 - Cover page'!$B$9-I3060)= 13,"13", IF(('1 - Cover page'!$B$9-I3060)= 14,"14", IF(('1 - Cover page'!$B$9-I3060)= 15,"15",  ""))))))))))))))))</f>
        <v>0</v>
      </c>
      <c r="AA3060" t="e">
        <f>VLOOKUP(E3060,'Age group'!$A$2:$B$7,2,TRUE)</f>
        <v>#N/A</v>
      </c>
    </row>
    <row r="3061" spans="1:27" ht="12.75" x14ac:dyDescent="0.2">
      <c r="A3061" s="30">
        <v>3058</v>
      </c>
      <c r="B3061" s="31"/>
      <c r="C3061" s="31"/>
      <c r="D3061" s="32"/>
      <c r="E3061" s="104"/>
      <c r="F3061" s="31"/>
      <c r="G3061" s="31"/>
      <c r="H3061" s="33"/>
      <c r="I3061" s="16"/>
      <c r="J3061" s="34"/>
      <c r="K3061" s="34"/>
      <c r="L3061" s="35"/>
      <c r="M3061" s="36"/>
      <c r="N3061" s="37"/>
      <c r="O3061" s="37"/>
      <c r="P3061" s="37"/>
      <c r="Q3061" s="38"/>
      <c r="R3061" s="38"/>
      <c r="S3061" s="37"/>
      <c r="T3061" s="39"/>
      <c r="U3061" s="39"/>
      <c r="V3061" s="40"/>
      <c r="X3061" t="str">
        <f>IF(('1 - Cover page'!$B$9-M3061)&lt;6,"&lt;=5 Days","&gt;5 Days")</f>
        <v>&lt;=5 Days</v>
      </c>
      <c r="Y3061" t="str">
        <f>IF(('1 - Cover page'!$B$9-M3061)=0,"0", IF(('1 - Cover page'!$B$9-M3061)= 1,"1", IF(('1 - Cover page'!$B$9-M3061)= 2,"2", IF(('1 - Cover page'!$B$9-M3061)= 3,"3", IF(('1 - Cover page'!$B$9-M3061)= 4,"4", IF(('1 - Cover page'!$B$9-M3061)= 5,"5", IF(('1 - Cover page'!$B$9-M3061)= 6,"6", IF(('1 - Cover page'!$B$9-M3061)= 7,"7", IF(('1 - Cover page'!$B$9-M3061)= 8,"8", IF(('1 - Cover page'!$B$9-M3061)= 9,"9", IF(('1 - Cover page'!$B$9-M3061)= 10,"10", IF(('1 - Cover page'!$B$9-M3061)= 11,"11", IF(('1 - Cover page'!$B$9-M3061)= 12,"12", IF(('1 - Cover page'!$B$9-M3061)= 13,"13", IF(('1 - Cover page'!$B$9-M3061)= 14,"14", IF(('1 - Cover page'!$B$9-M3061)= 15,"15",  ""))))))))))))))))</f>
        <v>0</v>
      </c>
      <c r="Z3061" t="str">
        <f>IF(('1 - Cover page'!$B$9-I3061)=0,"0", IF(('1 - Cover page'!$B$9-I3061)= 1,"1", IF(('1 - Cover page'!$B$9-I3061)= 2,"2", IF(('1 - Cover page'!$B$9-I3061)= 3,"3", IF(('1 - Cover page'!$B$9-I3061)= 4,"4", IF(('1 - Cover page'!$B$9-I3061)= 5,"5", IF(('1 - Cover page'!$B$9-I3061)= 6,"6", IF(('1 - Cover page'!$B$9-I3061)= 7,"7", IF(('1 - Cover page'!$B$9-I3061)= 8,"8", IF(('1 - Cover page'!$B$9-I3061)= 9,"9", IF(('1 - Cover page'!$B$9-I3061)= 10,"10", IF(('1 - Cover page'!$B$9-I3061)= 11,"11", IF(('1 - Cover page'!$B$9-I3061)= 12,"12", IF(('1 - Cover page'!$B$9-I3061)= 13,"13", IF(('1 - Cover page'!$B$9-I3061)= 14,"14", IF(('1 - Cover page'!$B$9-I3061)= 15,"15",  ""))))))))))))))))</f>
        <v>0</v>
      </c>
      <c r="AA3061" t="e">
        <f>VLOOKUP(E3061,'Age group'!$A$2:$B$7,2,TRUE)</f>
        <v>#N/A</v>
      </c>
    </row>
    <row r="3062" spans="1:27" ht="12.75" x14ac:dyDescent="0.2">
      <c r="A3062" s="30">
        <v>3059</v>
      </c>
      <c r="B3062" s="31"/>
      <c r="C3062" s="31"/>
      <c r="D3062" s="32"/>
      <c r="E3062" s="104"/>
      <c r="F3062" s="31"/>
      <c r="G3062" s="31"/>
      <c r="H3062" s="33"/>
      <c r="I3062" s="16"/>
      <c r="J3062" s="34"/>
      <c r="K3062" s="34"/>
      <c r="L3062" s="35"/>
      <c r="M3062" s="36"/>
      <c r="N3062" s="37"/>
      <c r="O3062" s="37"/>
      <c r="P3062" s="37"/>
      <c r="Q3062" s="38"/>
      <c r="R3062" s="38"/>
      <c r="S3062" s="37"/>
      <c r="T3062" s="39"/>
      <c r="U3062" s="39"/>
      <c r="V3062" s="40"/>
      <c r="X3062" t="str">
        <f>IF(('1 - Cover page'!$B$9-M3062)&lt;6,"&lt;=5 Days","&gt;5 Days")</f>
        <v>&lt;=5 Days</v>
      </c>
      <c r="Y3062" t="str">
        <f>IF(('1 - Cover page'!$B$9-M3062)=0,"0", IF(('1 - Cover page'!$B$9-M3062)= 1,"1", IF(('1 - Cover page'!$B$9-M3062)= 2,"2", IF(('1 - Cover page'!$B$9-M3062)= 3,"3", IF(('1 - Cover page'!$B$9-M3062)= 4,"4", IF(('1 - Cover page'!$B$9-M3062)= 5,"5", IF(('1 - Cover page'!$B$9-M3062)= 6,"6", IF(('1 - Cover page'!$B$9-M3062)= 7,"7", IF(('1 - Cover page'!$B$9-M3062)= 8,"8", IF(('1 - Cover page'!$B$9-M3062)= 9,"9", IF(('1 - Cover page'!$B$9-M3062)= 10,"10", IF(('1 - Cover page'!$B$9-M3062)= 11,"11", IF(('1 - Cover page'!$B$9-M3062)= 12,"12", IF(('1 - Cover page'!$B$9-M3062)= 13,"13", IF(('1 - Cover page'!$B$9-M3062)= 14,"14", IF(('1 - Cover page'!$B$9-M3062)= 15,"15",  ""))))))))))))))))</f>
        <v>0</v>
      </c>
      <c r="Z3062" t="str">
        <f>IF(('1 - Cover page'!$B$9-I3062)=0,"0", IF(('1 - Cover page'!$B$9-I3062)= 1,"1", IF(('1 - Cover page'!$B$9-I3062)= 2,"2", IF(('1 - Cover page'!$B$9-I3062)= 3,"3", IF(('1 - Cover page'!$B$9-I3062)= 4,"4", IF(('1 - Cover page'!$B$9-I3062)= 5,"5", IF(('1 - Cover page'!$B$9-I3062)= 6,"6", IF(('1 - Cover page'!$B$9-I3062)= 7,"7", IF(('1 - Cover page'!$B$9-I3062)= 8,"8", IF(('1 - Cover page'!$B$9-I3062)= 9,"9", IF(('1 - Cover page'!$B$9-I3062)= 10,"10", IF(('1 - Cover page'!$B$9-I3062)= 11,"11", IF(('1 - Cover page'!$B$9-I3062)= 12,"12", IF(('1 - Cover page'!$B$9-I3062)= 13,"13", IF(('1 - Cover page'!$B$9-I3062)= 14,"14", IF(('1 - Cover page'!$B$9-I3062)= 15,"15",  ""))))))))))))))))</f>
        <v>0</v>
      </c>
      <c r="AA3062" t="e">
        <f>VLOOKUP(E3062,'Age group'!$A$2:$B$7,2,TRUE)</f>
        <v>#N/A</v>
      </c>
    </row>
    <row r="3063" spans="1:27" ht="12.75" x14ac:dyDescent="0.2">
      <c r="A3063" s="30">
        <v>3060</v>
      </c>
      <c r="B3063" s="31"/>
      <c r="C3063" s="31"/>
      <c r="D3063" s="32"/>
      <c r="E3063" s="104"/>
      <c r="F3063" s="31"/>
      <c r="G3063" s="31"/>
      <c r="H3063" s="33"/>
      <c r="I3063" s="16"/>
      <c r="J3063" s="34"/>
      <c r="K3063" s="34"/>
      <c r="L3063" s="35"/>
      <c r="M3063" s="36"/>
      <c r="N3063" s="37"/>
      <c r="O3063" s="37"/>
      <c r="P3063" s="37"/>
      <c r="Q3063" s="38"/>
      <c r="R3063" s="38"/>
      <c r="S3063" s="37"/>
      <c r="T3063" s="39"/>
      <c r="U3063" s="39"/>
      <c r="V3063" s="40"/>
      <c r="X3063" t="str">
        <f>IF(('1 - Cover page'!$B$9-M3063)&lt;6,"&lt;=5 Days","&gt;5 Days")</f>
        <v>&lt;=5 Days</v>
      </c>
      <c r="Y3063" t="str">
        <f>IF(('1 - Cover page'!$B$9-M3063)=0,"0", IF(('1 - Cover page'!$B$9-M3063)= 1,"1", IF(('1 - Cover page'!$B$9-M3063)= 2,"2", IF(('1 - Cover page'!$B$9-M3063)= 3,"3", IF(('1 - Cover page'!$B$9-M3063)= 4,"4", IF(('1 - Cover page'!$B$9-M3063)= 5,"5", IF(('1 - Cover page'!$B$9-M3063)= 6,"6", IF(('1 - Cover page'!$B$9-M3063)= 7,"7", IF(('1 - Cover page'!$B$9-M3063)= 8,"8", IF(('1 - Cover page'!$B$9-M3063)= 9,"9", IF(('1 - Cover page'!$B$9-M3063)= 10,"10", IF(('1 - Cover page'!$B$9-M3063)= 11,"11", IF(('1 - Cover page'!$B$9-M3063)= 12,"12", IF(('1 - Cover page'!$B$9-M3063)= 13,"13", IF(('1 - Cover page'!$B$9-M3063)= 14,"14", IF(('1 - Cover page'!$B$9-M3063)= 15,"15",  ""))))))))))))))))</f>
        <v>0</v>
      </c>
      <c r="Z3063" t="str">
        <f>IF(('1 - Cover page'!$B$9-I3063)=0,"0", IF(('1 - Cover page'!$B$9-I3063)= 1,"1", IF(('1 - Cover page'!$B$9-I3063)= 2,"2", IF(('1 - Cover page'!$B$9-I3063)= 3,"3", IF(('1 - Cover page'!$B$9-I3063)= 4,"4", IF(('1 - Cover page'!$B$9-I3063)= 5,"5", IF(('1 - Cover page'!$B$9-I3063)= 6,"6", IF(('1 - Cover page'!$B$9-I3063)= 7,"7", IF(('1 - Cover page'!$B$9-I3063)= 8,"8", IF(('1 - Cover page'!$B$9-I3063)= 9,"9", IF(('1 - Cover page'!$B$9-I3063)= 10,"10", IF(('1 - Cover page'!$B$9-I3063)= 11,"11", IF(('1 - Cover page'!$B$9-I3063)= 12,"12", IF(('1 - Cover page'!$B$9-I3063)= 13,"13", IF(('1 - Cover page'!$B$9-I3063)= 14,"14", IF(('1 - Cover page'!$B$9-I3063)= 15,"15",  ""))))))))))))))))</f>
        <v>0</v>
      </c>
      <c r="AA3063" t="e">
        <f>VLOOKUP(E3063,'Age group'!$A$2:$B$7,2,TRUE)</f>
        <v>#N/A</v>
      </c>
    </row>
    <row r="3064" spans="1:27" ht="12.75" x14ac:dyDescent="0.2">
      <c r="A3064" s="30">
        <v>3061</v>
      </c>
      <c r="B3064" s="31"/>
      <c r="C3064" s="31"/>
      <c r="D3064" s="32"/>
      <c r="E3064" s="104"/>
      <c r="F3064" s="31"/>
      <c r="G3064" s="31"/>
      <c r="H3064" s="33"/>
      <c r="I3064" s="16"/>
      <c r="J3064" s="34"/>
      <c r="K3064" s="34"/>
      <c r="L3064" s="35"/>
      <c r="M3064" s="36"/>
      <c r="N3064" s="37"/>
      <c r="O3064" s="37"/>
      <c r="P3064" s="37"/>
      <c r="Q3064" s="38"/>
      <c r="R3064" s="38"/>
      <c r="S3064" s="37"/>
      <c r="T3064" s="39"/>
      <c r="U3064" s="39"/>
      <c r="V3064" s="40"/>
      <c r="X3064" t="str">
        <f>IF(('1 - Cover page'!$B$9-M3064)&lt;6,"&lt;=5 Days","&gt;5 Days")</f>
        <v>&lt;=5 Days</v>
      </c>
      <c r="Y3064" t="str">
        <f>IF(('1 - Cover page'!$B$9-M3064)=0,"0", IF(('1 - Cover page'!$B$9-M3064)= 1,"1", IF(('1 - Cover page'!$B$9-M3064)= 2,"2", IF(('1 - Cover page'!$B$9-M3064)= 3,"3", IF(('1 - Cover page'!$B$9-M3064)= 4,"4", IF(('1 - Cover page'!$B$9-M3064)= 5,"5", IF(('1 - Cover page'!$B$9-M3064)= 6,"6", IF(('1 - Cover page'!$B$9-M3064)= 7,"7", IF(('1 - Cover page'!$B$9-M3064)= 8,"8", IF(('1 - Cover page'!$B$9-M3064)= 9,"9", IF(('1 - Cover page'!$B$9-M3064)= 10,"10", IF(('1 - Cover page'!$B$9-M3064)= 11,"11", IF(('1 - Cover page'!$B$9-M3064)= 12,"12", IF(('1 - Cover page'!$B$9-M3064)= 13,"13", IF(('1 - Cover page'!$B$9-M3064)= 14,"14", IF(('1 - Cover page'!$B$9-M3064)= 15,"15",  ""))))))))))))))))</f>
        <v>0</v>
      </c>
      <c r="Z3064" t="str">
        <f>IF(('1 - Cover page'!$B$9-I3064)=0,"0", IF(('1 - Cover page'!$B$9-I3064)= 1,"1", IF(('1 - Cover page'!$B$9-I3064)= 2,"2", IF(('1 - Cover page'!$B$9-I3064)= 3,"3", IF(('1 - Cover page'!$B$9-I3064)= 4,"4", IF(('1 - Cover page'!$B$9-I3064)= 5,"5", IF(('1 - Cover page'!$B$9-I3064)= 6,"6", IF(('1 - Cover page'!$B$9-I3064)= 7,"7", IF(('1 - Cover page'!$B$9-I3064)= 8,"8", IF(('1 - Cover page'!$B$9-I3064)= 9,"9", IF(('1 - Cover page'!$B$9-I3064)= 10,"10", IF(('1 - Cover page'!$B$9-I3064)= 11,"11", IF(('1 - Cover page'!$B$9-I3064)= 12,"12", IF(('1 - Cover page'!$B$9-I3064)= 13,"13", IF(('1 - Cover page'!$B$9-I3064)= 14,"14", IF(('1 - Cover page'!$B$9-I3064)= 15,"15",  ""))))))))))))))))</f>
        <v>0</v>
      </c>
      <c r="AA3064" t="e">
        <f>VLOOKUP(E3064,'Age group'!$A$2:$B$7,2,TRUE)</f>
        <v>#N/A</v>
      </c>
    </row>
    <row r="3065" spans="1:27" ht="12.75" x14ac:dyDescent="0.2">
      <c r="A3065" s="30">
        <v>3062</v>
      </c>
      <c r="B3065" s="31"/>
      <c r="C3065" s="31"/>
      <c r="D3065" s="32"/>
      <c r="E3065" s="104"/>
      <c r="F3065" s="31"/>
      <c r="G3065" s="31"/>
      <c r="H3065" s="33"/>
      <c r="I3065" s="16"/>
      <c r="J3065" s="34"/>
      <c r="K3065" s="34"/>
      <c r="L3065" s="35"/>
      <c r="M3065" s="36"/>
      <c r="N3065" s="37"/>
      <c r="O3065" s="37"/>
      <c r="P3065" s="37"/>
      <c r="Q3065" s="38"/>
      <c r="R3065" s="38"/>
      <c r="S3065" s="37"/>
      <c r="T3065" s="39"/>
      <c r="U3065" s="39"/>
      <c r="V3065" s="40"/>
      <c r="X3065" t="str">
        <f>IF(('1 - Cover page'!$B$9-M3065)&lt;6,"&lt;=5 Days","&gt;5 Days")</f>
        <v>&lt;=5 Days</v>
      </c>
      <c r="Y3065" t="str">
        <f>IF(('1 - Cover page'!$B$9-M3065)=0,"0", IF(('1 - Cover page'!$B$9-M3065)= 1,"1", IF(('1 - Cover page'!$B$9-M3065)= 2,"2", IF(('1 - Cover page'!$B$9-M3065)= 3,"3", IF(('1 - Cover page'!$B$9-M3065)= 4,"4", IF(('1 - Cover page'!$B$9-M3065)= 5,"5", IF(('1 - Cover page'!$B$9-M3065)= 6,"6", IF(('1 - Cover page'!$B$9-M3065)= 7,"7", IF(('1 - Cover page'!$B$9-M3065)= 8,"8", IF(('1 - Cover page'!$B$9-M3065)= 9,"9", IF(('1 - Cover page'!$B$9-M3065)= 10,"10", IF(('1 - Cover page'!$B$9-M3065)= 11,"11", IF(('1 - Cover page'!$B$9-M3065)= 12,"12", IF(('1 - Cover page'!$B$9-M3065)= 13,"13", IF(('1 - Cover page'!$B$9-M3065)= 14,"14", IF(('1 - Cover page'!$B$9-M3065)= 15,"15",  ""))))))))))))))))</f>
        <v>0</v>
      </c>
      <c r="Z3065" t="str">
        <f>IF(('1 - Cover page'!$B$9-I3065)=0,"0", IF(('1 - Cover page'!$B$9-I3065)= 1,"1", IF(('1 - Cover page'!$B$9-I3065)= 2,"2", IF(('1 - Cover page'!$B$9-I3065)= 3,"3", IF(('1 - Cover page'!$B$9-I3065)= 4,"4", IF(('1 - Cover page'!$B$9-I3065)= 5,"5", IF(('1 - Cover page'!$B$9-I3065)= 6,"6", IF(('1 - Cover page'!$B$9-I3065)= 7,"7", IF(('1 - Cover page'!$B$9-I3065)= 8,"8", IF(('1 - Cover page'!$B$9-I3065)= 9,"9", IF(('1 - Cover page'!$B$9-I3065)= 10,"10", IF(('1 - Cover page'!$B$9-I3065)= 11,"11", IF(('1 - Cover page'!$B$9-I3065)= 12,"12", IF(('1 - Cover page'!$B$9-I3065)= 13,"13", IF(('1 - Cover page'!$B$9-I3065)= 14,"14", IF(('1 - Cover page'!$B$9-I3065)= 15,"15",  ""))))))))))))))))</f>
        <v>0</v>
      </c>
      <c r="AA3065" t="e">
        <f>VLOOKUP(E3065,'Age group'!$A$2:$B$7,2,TRUE)</f>
        <v>#N/A</v>
      </c>
    </row>
    <row r="3066" spans="1:27" ht="12.75" x14ac:dyDescent="0.2">
      <c r="A3066" s="30">
        <v>3063</v>
      </c>
      <c r="B3066" s="31"/>
      <c r="C3066" s="31"/>
      <c r="D3066" s="32"/>
      <c r="E3066" s="104"/>
      <c r="F3066" s="31"/>
      <c r="G3066" s="31"/>
      <c r="H3066" s="33"/>
      <c r="I3066" s="16"/>
      <c r="J3066" s="34"/>
      <c r="K3066" s="34"/>
      <c r="L3066" s="35"/>
      <c r="M3066" s="36"/>
      <c r="N3066" s="37"/>
      <c r="O3066" s="37"/>
      <c r="P3066" s="37"/>
      <c r="Q3066" s="38"/>
      <c r="R3066" s="38"/>
      <c r="S3066" s="37"/>
      <c r="T3066" s="39"/>
      <c r="U3066" s="39"/>
      <c r="V3066" s="40"/>
      <c r="X3066" t="str">
        <f>IF(('1 - Cover page'!$B$9-M3066)&lt;6,"&lt;=5 Days","&gt;5 Days")</f>
        <v>&lt;=5 Days</v>
      </c>
      <c r="Y3066" t="str">
        <f>IF(('1 - Cover page'!$B$9-M3066)=0,"0", IF(('1 - Cover page'!$B$9-M3066)= 1,"1", IF(('1 - Cover page'!$B$9-M3066)= 2,"2", IF(('1 - Cover page'!$B$9-M3066)= 3,"3", IF(('1 - Cover page'!$B$9-M3066)= 4,"4", IF(('1 - Cover page'!$B$9-M3066)= 5,"5", IF(('1 - Cover page'!$B$9-M3066)= 6,"6", IF(('1 - Cover page'!$B$9-M3066)= 7,"7", IF(('1 - Cover page'!$B$9-M3066)= 8,"8", IF(('1 - Cover page'!$B$9-M3066)= 9,"9", IF(('1 - Cover page'!$B$9-M3066)= 10,"10", IF(('1 - Cover page'!$B$9-M3066)= 11,"11", IF(('1 - Cover page'!$B$9-M3066)= 12,"12", IF(('1 - Cover page'!$B$9-M3066)= 13,"13", IF(('1 - Cover page'!$B$9-M3066)= 14,"14", IF(('1 - Cover page'!$B$9-M3066)= 15,"15",  ""))))))))))))))))</f>
        <v>0</v>
      </c>
      <c r="Z3066" t="str">
        <f>IF(('1 - Cover page'!$B$9-I3066)=0,"0", IF(('1 - Cover page'!$B$9-I3066)= 1,"1", IF(('1 - Cover page'!$B$9-I3066)= 2,"2", IF(('1 - Cover page'!$B$9-I3066)= 3,"3", IF(('1 - Cover page'!$B$9-I3066)= 4,"4", IF(('1 - Cover page'!$B$9-I3066)= 5,"5", IF(('1 - Cover page'!$B$9-I3066)= 6,"6", IF(('1 - Cover page'!$B$9-I3066)= 7,"7", IF(('1 - Cover page'!$B$9-I3066)= 8,"8", IF(('1 - Cover page'!$B$9-I3066)= 9,"9", IF(('1 - Cover page'!$B$9-I3066)= 10,"10", IF(('1 - Cover page'!$B$9-I3066)= 11,"11", IF(('1 - Cover page'!$B$9-I3066)= 12,"12", IF(('1 - Cover page'!$B$9-I3066)= 13,"13", IF(('1 - Cover page'!$B$9-I3066)= 14,"14", IF(('1 - Cover page'!$B$9-I3066)= 15,"15",  ""))))))))))))))))</f>
        <v>0</v>
      </c>
      <c r="AA3066" t="e">
        <f>VLOOKUP(E3066,'Age group'!$A$2:$B$7,2,TRUE)</f>
        <v>#N/A</v>
      </c>
    </row>
    <row r="3067" spans="1:27" ht="12.75" x14ac:dyDescent="0.2">
      <c r="A3067" s="30">
        <v>3064</v>
      </c>
      <c r="B3067" s="31"/>
      <c r="C3067" s="31"/>
      <c r="D3067" s="32"/>
      <c r="E3067" s="104"/>
      <c r="F3067" s="31"/>
      <c r="G3067" s="31"/>
      <c r="H3067" s="33"/>
      <c r="I3067" s="16"/>
      <c r="J3067" s="34"/>
      <c r="K3067" s="34"/>
      <c r="L3067" s="35"/>
      <c r="M3067" s="36"/>
      <c r="N3067" s="37"/>
      <c r="O3067" s="37"/>
      <c r="P3067" s="37"/>
      <c r="Q3067" s="38"/>
      <c r="R3067" s="38"/>
      <c r="S3067" s="37"/>
      <c r="T3067" s="39"/>
      <c r="U3067" s="39"/>
      <c r="V3067" s="40"/>
      <c r="X3067" t="str">
        <f>IF(('1 - Cover page'!$B$9-M3067)&lt;6,"&lt;=5 Days","&gt;5 Days")</f>
        <v>&lt;=5 Days</v>
      </c>
      <c r="Y3067" t="str">
        <f>IF(('1 - Cover page'!$B$9-M3067)=0,"0", IF(('1 - Cover page'!$B$9-M3067)= 1,"1", IF(('1 - Cover page'!$B$9-M3067)= 2,"2", IF(('1 - Cover page'!$B$9-M3067)= 3,"3", IF(('1 - Cover page'!$B$9-M3067)= 4,"4", IF(('1 - Cover page'!$B$9-M3067)= 5,"5", IF(('1 - Cover page'!$B$9-M3067)= 6,"6", IF(('1 - Cover page'!$B$9-M3067)= 7,"7", IF(('1 - Cover page'!$B$9-M3067)= 8,"8", IF(('1 - Cover page'!$B$9-M3067)= 9,"9", IF(('1 - Cover page'!$B$9-M3067)= 10,"10", IF(('1 - Cover page'!$B$9-M3067)= 11,"11", IF(('1 - Cover page'!$B$9-M3067)= 12,"12", IF(('1 - Cover page'!$B$9-M3067)= 13,"13", IF(('1 - Cover page'!$B$9-M3067)= 14,"14", IF(('1 - Cover page'!$B$9-M3067)= 15,"15",  ""))))))))))))))))</f>
        <v>0</v>
      </c>
      <c r="Z3067" t="str">
        <f>IF(('1 - Cover page'!$B$9-I3067)=0,"0", IF(('1 - Cover page'!$B$9-I3067)= 1,"1", IF(('1 - Cover page'!$B$9-I3067)= 2,"2", IF(('1 - Cover page'!$B$9-I3067)= 3,"3", IF(('1 - Cover page'!$B$9-I3067)= 4,"4", IF(('1 - Cover page'!$B$9-I3067)= 5,"5", IF(('1 - Cover page'!$B$9-I3067)= 6,"6", IF(('1 - Cover page'!$B$9-I3067)= 7,"7", IF(('1 - Cover page'!$B$9-I3067)= 8,"8", IF(('1 - Cover page'!$B$9-I3067)= 9,"9", IF(('1 - Cover page'!$B$9-I3067)= 10,"10", IF(('1 - Cover page'!$B$9-I3067)= 11,"11", IF(('1 - Cover page'!$B$9-I3067)= 12,"12", IF(('1 - Cover page'!$B$9-I3067)= 13,"13", IF(('1 - Cover page'!$B$9-I3067)= 14,"14", IF(('1 - Cover page'!$B$9-I3067)= 15,"15",  ""))))))))))))))))</f>
        <v>0</v>
      </c>
      <c r="AA3067" t="e">
        <f>VLOOKUP(E3067,'Age group'!$A$2:$B$7,2,TRUE)</f>
        <v>#N/A</v>
      </c>
    </row>
    <row r="3068" spans="1:27" ht="12.75" x14ac:dyDescent="0.2">
      <c r="A3068" s="30">
        <v>3065</v>
      </c>
      <c r="B3068" s="31"/>
      <c r="C3068" s="31"/>
      <c r="D3068" s="32"/>
      <c r="E3068" s="104"/>
      <c r="F3068" s="31"/>
      <c r="G3068" s="31"/>
      <c r="H3068" s="33"/>
      <c r="I3068" s="16"/>
      <c r="J3068" s="34"/>
      <c r="K3068" s="34"/>
      <c r="L3068" s="35"/>
      <c r="M3068" s="36"/>
      <c r="N3068" s="37"/>
      <c r="O3068" s="37"/>
      <c r="P3068" s="37"/>
      <c r="Q3068" s="38"/>
      <c r="R3068" s="38"/>
      <c r="S3068" s="37"/>
      <c r="T3068" s="39"/>
      <c r="U3068" s="39"/>
      <c r="V3068" s="40"/>
      <c r="X3068" t="str">
        <f>IF(('1 - Cover page'!$B$9-M3068)&lt;6,"&lt;=5 Days","&gt;5 Days")</f>
        <v>&lt;=5 Days</v>
      </c>
      <c r="Y3068" t="str">
        <f>IF(('1 - Cover page'!$B$9-M3068)=0,"0", IF(('1 - Cover page'!$B$9-M3068)= 1,"1", IF(('1 - Cover page'!$B$9-M3068)= 2,"2", IF(('1 - Cover page'!$B$9-M3068)= 3,"3", IF(('1 - Cover page'!$B$9-M3068)= 4,"4", IF(('1 - Cover page'!$B$9-M3068)= 5,"5", IF(('1 - Cover page'!$B$9-M3068)= 6,"6", IF(('1 - Cover page'!$B$9-M3068)= 7,"7", IF(('1 - Cover page'!$B$9-M3068)= 8,"8", IF(('1 - Cover page'!$B$9-M3068)= 9,"9", IF(('1 - Cover page'!$B$9-M3068)= 10,"10", IF(('1 - Cover page'!$B$9-M3068)= 11,"11", IF(('1 - Cover page'!$B$9-M3068)= 12,"12", IF(('1 - Cover page'!$B$9-M3068)= 13,"13", IF(('1 - Cover page'!$B$9-M3068)= 14,"14", IF(('1 - Cover page'!$B$9-M3068)= 15,"15",  ""))))))))))))))))</f>
        <v>0</v>
      </c>
      <c r="Z3068" t="str">
        <f>IF(('1 - Cover page'!$B$9-I3068)=0,"0", IF(('1 - Cover page'!$B$9-I3068)= 1,"1", IF(('1 - Cover page'!$B$9-I3068)= 2,"2", IF(('1 - Cover page'!$B$9-I3068)= 3,"3", IF(('1 - Cover page'!$B$9-I3068)= 4,"4", IF(('1 - Cover page'!$B$9-I3068)= 5,"5", IF(('1 - Cover page'!$B$9-I3068)= 6,"6", IF(('1 - Cover page'!$B$9-I3068)= 7,"7", IF(('1 - Cover page'!$B$9-I3068)= 8,"8", IF(('1 - Cover page'!$B$9-I3068)= 9,"9", IF(('1 - Cover page'!$B$9-I3068)= 10,"10", IF(('1 - Cover page'!$B$9-I3068)= 11,"11", IF(('1 - Cover page'!$B$9-I3068)= 12,"12", IF(('1 - Cover page'!$B$9-I3068)= 13,"13", IF(('1 - Cover page'!$B$9-I3068)= 14,"14", IF(('1 - Cover page'!$B$9-I3068)= 15,"15",  ""))))))))))))))))</f>
        <v>0</v>
      </c>
      <c r="AA3068" t="e">
        <f>VLOOKUP(E3068,'Age group'!$A$2:$B$7,2,TRUE)</f>
        <v>#N/A</v>
      </c>
    </row>
    <row r="3069" spans="1:27" ht="12.75" x14ac:dyDescent="0.2">
      <c r="A3069" s="30">
        <v>3066</v>
      </c>
      <c r="B3069" s="31"/>
      <c r="C3069" s="31"/>
      <c r="D3069" s="32"/>
      <c r="E3069" s="104"/>
      <c r="F3069" s="31"/>
      <c r="G3069" s="31"/>
      <c r="H3069" s="33"/>
      <c r="I3069" s="16"/>
      <c r="J3069" s="34"/>
      <c r="K3069" s="34"/>
      <c r="L3069" s="35"/>
      <c r="M3069" s="36"/>
      <c r="N3069" s="37"/>
      <c r="O3069" s="37"/>
      <c r="P3069" s="37"/>
      <c r="Q3069" s="38"/>
      <c r="R3069" s="38"/>
      <c r="S3069" s="37"/>
      <c r="T3069" s="39"/>
      <c r="U3069" s="39"/>
      <c r="V3069" s="40"/>
      <c r="X3069" t="str">
        <f>IF(('1 - Cover page'!$B$9-M3069)&lt;6,"&lt;=5 Days","&gt;5 Days")</f>
        <v>&lt;=5 Days</v>
      </c>
      <c r="Y3069" t="str">
        <f>IF(('1 - Cover page'!$B$9-M3069)=0,"0", IF(('1 - Cover page'!$B$9-M3069)= 1,"1", IF(('1 - Cover page'!$B$9-M3069)= 2,"2", IF(('1 - Cover page'!$B$9-M3069)= 3,"3", IF(('1 - Cover page'!$B$9-M3069)= 4,"4", IF(('1 - Cover page'!$B$9-M3069)= 5,"5", IF(('1 - Cover page'!$B$9-M3069)= 6,"6", IF(('1 - Cover page'!$B$9-M3069)= 7,"7", IF(('1 - Cover page'!$B$9-M3069)= 8,"8", IF(('1 - Cover page'!$B$9-M3069)= 9,"9", IF(('1 - Cover page'!$B$9-M3069)= 10,"10", IF(('1 - Cover page'!$B$9-M3069)= 11,"11", IF(('1 - Cover page'!$B$9-M3069)= 12,"12", IF(('1 - Cover page'!$B$9-M3069)= 13,"13", IF(('1 - Cover page'!$B$9-M3069)= 14,"14", IF(('1 - Cover page'!$B$9-M3069)= 15,"15",  ""))))))))))))))))</f>
        <v>0</v>
      </c>
      <c r="Z3069" t="str">
        <f>IF(('1 - Cover page'!$B$9-I3069)=0,"0", IF(('1 - Cover page'!$B$9-I3069)= 1,"1", IF(('1 - Cover page'!$B$9-I3069)= 2,"2", IF(('1 - Cover page'!$B$9-I3069)= 3,"3", IF(('1 - Cover page'!$B$9-I3069)= 4,"4", IF(('1 - Cover page'!$B$9-I3069)= 5,"5", IF(('1 - Cover page'!$B$9-I3069)= 6,"6", IF(('1 - Cover page'!$B$9-I3069)= 7,"7", IF(('1 - Cover page'!$B$9-I3069)= 8,"8", IF(('1 - Cover page'!$B$9-I3069)= 9,"9", IF(('1 - Cover page'!$B$9-I3069)= 10,"10", IF(('1 - Cover page'!$B$9-I3069)= 11,"11", IF(('1 - Cover page'!$B$9-I3069)= 12,"12", IF(('1 - Cover page'!$B$9-I3069)= 13,"13", IF(('1 - Cover page'!$B$9-I3069)= 14,"14", IF(('1 - Cover page'!$B$9-I3069)= 15,"15",  ""))))))))))))))))</f>
        <v>0</v>
      </c>
      <c r="AA3069" t="e">
        <f>VLOOKUP(E3069,'Age group'!$A$2:$B$7,2,TRUE)</f>
        <v>#N/A</v>
      </c>
    </row>
    <row r="3070" spans="1:27" ht="12.75" x14ac:dyDescent="0.2">
      <c r="A3070" s="30">
        <v>3067</v>
      </c>
      <c r="B3070" s="31"/>
      <c r="C3070" s="31"/>
      <c r="D3070" s="32"/>
      <c r="E3070" s="104"/>
      <c r="F3070" s="31"/>
      <c r="G3070" s="31"/>
      <c r="H3070" s="33"/>
      <c r="I3070" s="16"/>
      <c r="J3070" s="34"/>
      <c r="K3070" s="34"/>
      <c r="L3070" s="35"/>
      <c r="M3070" s="36"/>
      <c r="N3070" s="37"/>
      <c r="O3070" s="37"/>
      <c r="P3070" s="37"/>
      <c r="Q3070" s="38"/>
      <c r="R3070" s="38"/>
      <c r="S3070" s="37"/>
      <c r="T3070" s="39"/>
      <c r="U3070" s="39"/>
      <c r="V3070" s="40"/>
      <c r="X3070" t="str">
        <f>IF(('1 - Cover page'!$B$9-M3070)&lt;6,"&lt;=5 Days","&gt;5 Days")</f>
        <v>&lt;=5 Days</v>
      </c>
      <c r="Y3070" t="str">
        <f>IF(('1 - Cover page'!$B$9-M3070)=0,"0", IF(('1 - Cover page'!$B$9-M3070)= 1,"1", IF(('1 - Cover page'!$B$9-M3070)= 2,"2", IF(('1 - Cover page'!$B$9-M3070)= 3,"3", IF(('1 - Cover page'!$B$9-M3070)= 4,"4", IF(('1 - Cover page'!$B$9-M3070)= 5,"5", IF(('1 - Cover page'!$B$9-M3070)= 6,"6", IF(('1 - Cover page'!$B$9-M3070)= 7,"7", IF(('1 - Cover page'!$B$9-M3070)= 8,"8", IF(('1 - Cover page'!$B$9-M3070)= 9,"9", IF(('1 - Cover page'!$B$9-M3070)= 10,"10", IF(('1 - Cover page'!$B$9-M3070)= 11,"11", IF(('1 - Cover page'!$B$9-M3070)= 12,"12", IF(('1 - Cover page'!$B$9-M3070)= 13,"13", IF(('1 - Cover page'!$B$9-M3070)= 14,"14", IF(('1 - Cover page'!$B$9-M3070)= 15,"15",  ""))))))))))))))))</f>
        <v>0</v>
      </c>
      <c r="Z3070" t="str">
        <f>IF(('1 - Cover page'!$B$9-I3070)=0,"0", IF(('1 - Cover page'!$B$9-I3070)= 1,"1", IF(('1 - Cover page'!$B$9-I3070)= 2,"2", IF(('1 - Cover page'!$B$9-I3070)= 3,"3", IF(('1 - Cover page'!$B$9-I3070)= 4,"4", IF(('1 - Cover page'!$B$9-I3070)= 5,"5", IF(('1 - Cover page'!$B$9-I3070)= 6,"6", IF(('1 - Cover page'!$B$9-I3070)= 7,"7", IF(('1 - Cover page'!$B$9-I3070)= 8,"8", IF(('1 - Cover page'!$B$9-I3070)= 9,"9", IF(('1 - Cover page'!$B$9-I3070)= 10,"10", IF(('1 - Cover page'!$B$9-I3070)= 11,"11", IF(('1 - Cover page'!$B$9-I3070)= 12,"12", IF(('1 - Cover page'!$B$9-I3070)= 13,"13", IF(('1 - Cover page'!$B$9-I3070)= 14,"14", IF(('1 - Cover page'!$B$9-I3070)= 15,"15",  ""))))))))))))))))</f>
        <v>0</v>
      </c>
      <c r="AA3070" t="e">
        <f>VLOOKUP(E3070,'Age group'!$A$2:$B$7,2,TRUE)</f>
        <v>#N/A</v>
      </c>
    </row>
    <row r="3071" spans="1:27" ht="12.75" x14ac:dyDescent="0.2">
      <c r="A3071" s="30">
        <v>3068</v>
      </c>
      <c r="B3071" s="31"/>
      <c r="C3071" s="31"/>
      <c r="D3071" s="32"/>
      <c r="E3071" s="104"/>
      <c r="F3071" s="31"/>
      <c r="G3071" s="31"/>
      <c r="H3071" s="33"/>
      <c r="I3071" s="16"/>
      <c r="J3071" s="34"/>
      <c r="K3071" s="34"/>
      <c r="L3071" s="35"/>
      <c r="M3071" s="36"/>
      <c r="N3071" s="37"/>
      <c r="O3071" s="37"/>
      <c r="P3071" s="37"/>
      <c r="Q3071" s="38"/>
      <c r="R3071" s="38"/>
      <c r="S3071" s="37"/>
      <c r="T3071" s="39"/>
      <c r="U3071" s="39"/>
      <c r="V3071" s="40"/>
      <c r="X3071" t="str">
        <f>IF(('1 - Cover page'!$B$9-M3071)&lt;6,"&lt;=5 Days","&gt;5 Days")</f>
        <v>&lt;=5 Days</v>
      </c>
      <c r="Y3071" t="str">
        <f>IF(('1 - Cover page'!$B$9-M3071)=0,"0", IF(('1 - Cover page'!$B$9-M3071)= 1,"1", IF(('1 - Cover page'!$B$9-M3071)= 2,"2", IF(('1 - Cover page'!$B$9-M3071)= 3,"3", IF(('1 - Cover page'!$B$9-M3071)= 4,"4", IF(('1 - Cover page'!$B$9-M3071)= 5,"5", IF(('1 - Cover page'!$B$9-M3071)= 6,"6", IF(('1 - Cover page'!$B$9-M3071)= 7,"7", IF(('1 - Cover page'!$B$9-M3071)= 8,"8", IF(('1 - Cover page'!$B$9-M3071)= 9,"9", IF(('1 - Cover page'!$B$9-M3071)= 10,"10", IF(('1 - Cover page'!$B$9-M3071)= 11,"11", IF(('1 - Cover page'!$B$9-M3071)= 12,"12", IF(('1 - Cover page'!$B$9-M3071)= 13,"13", IF(('1 - Cover page'!$B$9-M3071)= 14,"14", IF(('1 - Cover page'!$B$9-M3071)= 15,"15",  ""))))))))))))))))</f>
        <v>0</v>
      </c>
      <c r="Z3071" t="str">
        <f>IF(('1 - Cover page'!$B$9-I3071)=0,"0", IF(('1 - Cover page'!$B$9-I3071)= 1,"1", IF(('1 - Cover page'!$B$9-I3071)= 2,"2", IF(('1 - Cover page'!$B$9-I3071)= 3,"3", IF(('1 - Cover page'!$B$9-I3071)= 4,"4", IF(('1 - Cover page'!$B$9-I3071)= 5,"5", IF(('1 - Cover page'!$B$9-I3071)= 6,"6", IF(('1 - Cover page'!$B$9-I3071)= 7,"7", IF(('1 - Cover page'!$B$9-I3071)= 8,"8", IF(('1 - Cover page'!$B$9-I3071)= 9,"9", IF(('1 - Cover page'!$B$9-I3071)= 10,"10", IF(('1 - Cover page'!$B$9-I3071)= 11,"11", IF(('1 - Cover page'!$B$9-I3071)= 12,"12", IF(('1 - Cover page'!$B$9-I3071)= 13,"13", IF(('1 - Cover page'!$B$9-I3071)= 14,"14", IF(('1 - Cover page'!$B$9-I3071)= 15,"15",  ""))))))))))))))))</f>
        <v>0</v>
      </c>
      <c r="AA3071" t="e">
        <f>VLOOKUP(E3071,'Age group'!$A$2:$B$7,2,TRUE)</f>
        <v>#N/A</v>
      </c>
    </row>
    <row r="3072" spans="1:27" ht="12.75" x14ac:dyDescent="0.2">
      <c r="A3072" s="30">
        <v>3069</v>
      </c>
      <c r="B3072" s="31"/>
      <c r="C3072" s="31"/>
      <c r="D3072" s="32"/>
      <c r="E3072" s="104"/>
      <c r="F3072" s="31"/>
      <c r="G3072" s="31"/>
      <c r="H3072" s="33"/>
      <c r="I3072" s="16"/>
      <c r="J3072" s="34"/>
      <c r="K3072" s="34"/>
      <c r="L3072" s="35"/>
      <c r="M3072" s="36"/>
      <c r="N3072" s="37"/>
      <c r="O3072" s="37"/>
      <c r="P3072" s="37"/>
      <c r="Q3072" s="38"/>
      <c r="R3072" s="38"/>
      <c r="S3072" s="37"/>
      <c r="T3072" s="39"/>
      <c r="U3072" s="39"/>
      <c r="V3072" s="40"/>
      <c r="X3072" t="str">
        <f>IF(('1 - Cover page'!$B$9-M3072)&lt;6,"&lt;=5 Days","&gt;5 Days")</f>
        <v>&lt;=5 Days</v>
      </c>
      <c r="Y3072" t="str">
        <f>IF(('1 - Cover page'!$B$9-M3072)=0,"0", IF(('1 - Cover page'!$B$9-M3072)= 1,"1", IF(('1 - Cover page'!$B$9-M3072)= 2,"2", IF(('1 - Cover page'!$B$9-M3072)= 3,"3", IF(('1 - Cover page'!$B$9-M3072)= 4,"4", IF(('1 - Cover page'!$B$9-M3072)= 5,"5", IF(('1 - Cover page'!$B$9-M3072)= 6,"6", IF(('1 - Cover page'!$B$9-M3072)= 7,"7", IF(('1 - Cover page'!$B$9-M3072)= 8,"8", IF(('1 - Cover page'!$B$9-M3072)= 9,"9", IF(('1 - Cover page'!$B$9-M3072)= 10,"10", IF(('1 - Cover page'!$B$9-M3072)= 11,"11", IF(('1 - Cover page'!$B$9-M3072)= 12,"12", IF(('1 - Cover page'!$B$9-M3072)= 13,"13", IF(('1 - Cover page'!$B$9-M3072)= 14,"14", IF(('1 - Cover page'!$B$9-M3072)= 15,"15",  ""))))))))))))))))</f>
        <v>0</v>
      </c>
      <c r="Z3072" t="str">
        <f>IF(('1 - Cover page'!$B$9-I3072)=0,"0", IF(('1 - Cover page'!$B$9-I3072)= 1,"1", IF(('1 - Cover page'!$B$9-I3072)= 2,"2", IF(('1 - Cover page'!$B$9-I3072)= 3,"3", IF(('1 - Cover page'!$B$9-I3072)= 4,"4", IF(('1 - Cover page'!$B$9-I3072)= 5,"5", IF(('1 - Cover page'!$B$9-I3072)= 6,"6", IF(('1 - Cover page'!$B$9-I3072)= 7,"7", IF(('1 - Cover page'!$B$9-I3072)= 8,"8", IF(('1 - Cover page'!$B$9-I3072)= 9,"9", IF(('1 - Cover page'!$B$9-I3072)= 10,"10", IF(('1 - Cover page'!$B$9-I3072)= 11,"11", IF(('1 - Cover page'!$B$9-I3072)= 12,"12", IF(('1 - Cover page'!$B$9-I3072)= 13,"13", IF(('1 - Cover page'!$B$9-I3072)= 14,"14", IF(('1 - Cover page'!$B$9-I3072)= 15,"15",  ""))))))))))))))))</f>
        <v>0</v>
      </c>
      <c r="AA3072" t="e">
        <f>VLOOKUP(E3072,'Age group'!$A$2:$B$7,2,TRUE)</f>
        <v>#N/A</v>
      </c>
    </row>
    <row r="3073" spans="1:27" ht="12.75" x14ac:dyDescent="0.2">
      <c r="A3073" s="30">
        <v>3070</v>
      </c>
      <c r="B3073" s="31"/>
      <c r="C3073" s="31"/>
      <c r="D3073" s="32"/>
      <c r="E3073" s="104"/>
      <c r="F3073" s="31"/>
      <c r="G3073" s="31"/>
      <c r="H3073" s="33"/>
      <c r="I3073" s="16"/>
      <c r="J3073" s="34"/>
      <c r="K3073" s="34"/>
      <c r="L3073" s="35"/>
      <c r="M3073" s="36"/>
      <c r="N3073" s="37"/>
      <c r="O3073" s="37"/>
      <c r="P3073" s="37"/>
      <c r="Q3073" s="38"/>
      <c r="R3073" s="38"/>
      <c r="S3073" s="37"/>
      <c r="T3073" s="39"/>
      <c r="U3073" s="39"/>
      <c r="V3073" s="40"/>
      <c r="X3073" t="str">
        <f>IF(('1 - Cover page'!$B$9-M3073)&lt;6,"&lt;=5 Days","&gt;5 Days")</f>
        <v>&lt;=5 Days</v>
      </c>
      <c r="Y3073" t="str">
        <f>IF(('1 - Cover page'!$B$9-M3073)=0,"0", IF(('1 - Cover page'!$B$9-M3073)= 1,"1", IF(('1 - Cover page'!$B$9-M3073)= 2,"2", IF(('1 - Cover page'!$B$9-M3073)= 3,"3", IF(('1 - Cover page'!$B$9-M3073)= 4,"4", IF(('1 - Cover page'!$B$9-M3073)= 5,"5", IF(('1 - Cover page'!$B$9-M3073)= 6,"6", IF(('1 - Cover page'!$B$9-M3073)= 7,"7", IF(('1 - Cover page'!$B$9-M3073)= 8,"8", IF(('1 - Cover page'!$B$9-M3073)= 9,"9", IF(('1 - Cover page'!$B$9-M3073)= 10,"10", IF(('1 - Cover page'!$B$9-M3073)= 11,"11", IF(('1 - Cover page'!$B$9-M3073)= 12,"12", IF(('1 - Cover page'!$B$9-M3073)= 13,"13", IF(('1 - Cover page'!$B$9-M3073)= 14,"14", IF(('1 - Cover page'!$B$9-M3073)= 15,"15",  ""))))))))))))))))</f>
        <v>0</v>
      </c>
      <c r="Z3073" t="str">
        <f>IF(('1 - Cover page'!$B$9-I3073)=0,"0", IF(('1 - Cover page'!$B$9-I3073)= 1,"1", IF(('1 - Cover page'!$B$9-I3073)= 2,"2", IF(('1 - Cover page'!$B$9-I3073)= 3,"3", IF(('1 - Cover page'!$B$9-I3073)= 4,"4", IF(('1 - Cover page'!$B$9-I3073)= 5,"5", IF(('1 - Cover page'!$B$9-I3073)= 6,"6", IF(('1 - Cover page'!$B$9-I3073)= 7,"7", IF(('1 - Cover page'!$B$9-I3073)= 8,"8", IF(('1 - Cover page'!$B$9-I3073)= 9,"9", IF(('1 - Cover page'!$B$9-I3073)= 10,"10", IF(('1 - Cover page'!$B$9-I3073)= 11,"11", IF(('1 - Cover page'!$B$9-I3073)= 12,"12", IF(('1 - Cover page'!$B$9-I3073)= 13,"13", IF(('1 - Cover page'!$B$9-I3073)= 14,"14", IF(('1 - Cover page'!$B$9-I3073)= 15,"15",  ""))))))))))))))))</f>
        <v>0</v>
      </c>
      <c r="AA3073" t="e">
        <f>VLOOKUP(E3073,'Age group'!$A$2:$B$7,2,TRUE)</f>
        <v>#N/A</v>
      </c>
    </row>
    <row r="3074" spans="1:27" ht="12.75" x14ac:dyDescent="0.2">
      <c r="A3074" s="30">
        <v>3071</v>
      </c>
      <c r="B3074" s="31"/>
      <c r="C3074" s="31"/>
      <c r="D3074" s="32"/>
      <c r="E3074" s="104"/>
      <c r="F3074" s="31"/>
      <c r="G3074" s="31"/>
      <c r="H3074" s="33"/>
      <c r="I3074" s="16"/>
      <c r="J3074" s="34"/>
      <c r="K3074" s="34"/>
      <c r="L3074" s="35"/>
      <c r="M3074" s="36"/>
      <c r="N3074" s="37"/>
      <c r="O3074" s="37"/>
      <c r="P3074" s="37"/>
      <c r="Q3074" s="38"/>
      <c r="R3074" s="38"/>
      <c r="S3074" s="37"/>
      <c r="T3074" s="39"/>
      <c r="U3074" s="39"/>
      <c r="V3074" s="40"/>
      <c r="X3074" t="str">
        <f>IF(('1 - Cover page'!$B$9-M3074)&lt;6,"&lt;=5 Days","&gt;5 Days")</f>
        <v>&lt;=5 Days</v>
      </c>
      <c r="Y3074" t="str">
        <f>IF(('1 - Cover page'!$B$9-M3074)=0,"0", IF(('1 - Cover page'!$B$9-M3074)= 1,"1", IF(('1 - Cover page'!$B$9-M3074)= 2,"2", IF(('1 - Cover page'!$B$9-M3074)= 3,"3", IF(('1 - Cover page'!$B$9-M3074)= 4,"4", IF(('1 - Cover page'!$B$9-M3074)= 5,"5", IF(('1 - Cover page'!$B$9-M3074)= 6,"6", IF(('1 - Cover page'!$B$9-M3074)= 7,"7", IF(('1 - Cover page'!$B$9-M3074)= 8,"8", IF(('1 - Cover page'!$B$9-M3074)= 9,"9", IF(('1 - Cover page'!$B$9-M3074)= 10,"10", IF(('1 - Cover page'!$B$9-M3074)= 11,"11", IF(('1 - Cover page'!$B$9-M3074)= 12,"12", IF(('1 - Cover page'!$B$9-M3074)= 13,"13", IF(('1 - Cover page'!$B$9-M3074)= 14,"14", IF(('1 - Cover page'!$B$9-M3074)= 15,"15",  ""))))))))))))))))</f>
        <v>0</v>
      </c>
      <c r="Z3074" t="str">
        <f>IF(('1 - Cover page'!$B$9-I3074)=0,"0", IF(('1 - Cover page'!$B$9-I3074)= 1,"1", IF(('1 - Cover page'!$B$9-I3074)= 2,"2", IF(('1 - Cover page'!$B$9-I3074)= 3,"3", IF(('1 - Cover page'!$B$9-I3074)= 4,"4", IF(('1 - Cover page'!$B$9-I3074)= 5,"5", IF(('1 - Cover page'!$B$9-I3074)= 6,"6", IF(('1 - Cover page'!$B$9-I3074)= 7,"7", IF(('1 - Cover page'!$B$9-I3074)= 8,"8", IF(('1 - Cover page'!$B$9-I3074)= 9,"9", IF(('1 - Cover page'!$B$9-I3074)= 10,"10", IF(('1 - Cover page'!$B$9-I3074)= 11,"11", IF(('1 - Cover page'!$B$9-I3074)= 12,"12", IF(('1 - Cover page'!$B$9-I3074)= 13,"13", IF(('1 - Cover page'!$B$9-I3074)= 14,"14", IF(('1 - Cover page'!$B$9-I3074)= 15,"15",  ""))))))))))))))))</f>
        <v>0</v>
      </c>
      <c r="AA3074" t="e">
        <f>VLOOKUP(E3074,'Age group'!$A$2:$B$7,2,TRUE)</f>
        <v>#N/A</v>
      </c>
    </row>
    <row r="3075" spans="1:27" ht="12.75" x14ac:dyDescent="0.2">
      <c r="A3075" s="30">
        <v>3072</v>
      </c>
      <c r="B3075" s="31"/>
      <c r="C3075" s="31"/>
      <c r="D3075" s="32"/>
      <c r="E3075" s="104"/>
      <c r="F3075" s="31"/>
      <c r="G3075" s="31"/>
      <c r="H3075" s="33"/>
      <c r="I3075" s="16"/>
      <c r="J3075" s="34"/>
      <c r="K3075" s="34"/>
      <c r="L3075" s="35"/>
      <c r="M3075" s="36"/>
      <c r="N3075" s="37"/>
      <c r="O3075" s="37"/>
      <c r="P3075" s="37"/>
      <c r="Q3075" s="38"/>
      <c r="R3075" s="38"/>
      <c r="S3075" s="37"/>
      <c r="T3075" s="39"/>
      <c r="U3075" s="39"/>
      <c r="V3075" s="40"/>
      <c r="X3075" t="str">
        <f>IF(('1 - Cover page'!$B$9-M3075)&lt;6,"&lt;=5 Days","&gt;5 Days")</f>
        <v>&lt;=5 Days</v>
      </c>
      <c r="Y3075" t="str">
        <f>IF(('1 - Cover page'!$B$9-M3075)=0,"0", IF(('1 - Cover page'!$B$9-M3075)= 1,"1", IF(('1 - Cover page'!$B$9-M3075)= 2,"2", IF(('1 - Cover page'!$B$9-M3075)= 3,"3", IF(('1 - Cover page'!$B$9-M3075)= 4,"4", IF(('1 - Cover page'!$B$9-M3075)= 5,"5", IF(('1 - Cover page'!$B$9-M3075)= 6,"6", IF(('1 - Cover page'!$B$9-M3075)= 7,"7", IF(('1 - Cover page'!$B$9-M3075)= 8,"8", IF(('1 - Cover page'!$B$9-M3075)= 9,"9", IF(('1 - Cover page'!$B$9-M3075)= 10,"10", IF(('1 - Cover page'!$B$9-M3075)= 11,"11", IF(('1 - Cover page'!$B$9-M3075)= 12,"12", IF(('1 - Cover page'!$B$9-M3075)= 13,"13", IF(('1 - Cover page'!$B$9-M3075)= 14,"14", IF(('1 - Cover page'!$B$9-M3075)= 15,"15",  ""))))))))))))))))</f>
        <v>0</v>
      </c>
      <c r="Z3075" t="str">
        <f>IF(('1 - Cover page'!$B$9-I3075)=0,"0", IF(('1 - Cover page'!$B$9-I3075)= 1,"1", IF(('1 - Cover page'!$B$9-I3075)= 2,"2", IF(('1 - Cover page'!$B$9-I3075)= 3,"3", IF(('1 - Cover page'!$B$9-I3075)= 4,"4", IF(('1 - Cover page'!$B$9-I3075)= 5,"5", IF(('1 - Cover page'!$B$9-I3075)= 6,"6", IF(('1 - Cover page'!$B$9-I3075)= 7,"7", IF(('1 - Cover page'!$B$9-I3075)= 8,"8", IF(('1 - Cover page'!$B$9-I3075)= 9,"9", IF(('1 - Cover page'!$B$9-I3075)= 10,"10", IF(('1 - Cover page'!$B$9-I3075)= 11,"11", IF(('1 - Cover page'!$B$9-I3075)= 12,"12", IF(('1 - Cover page'!$B$9-I3075)= 13,"13", IF(('1 - Cover page'!$B$9-I3075)= 14,"14", IF(('1 - Cover page'!$B$9-I3075)= 15,"15",  ""))))))))))))))))</f>
        <v>0</v>
      </c>
      <c r="AA3075" t="e">
        <f>VLOOKUP(E3075,'Age group'!$A$2:$B$7,2,TRUE)</f>
        <v>#N/A</v>
      </c>
    </row>
    <row r="3076" spans="1:27" ht="12.75" x14ac:dyDescent="0.2">
      <c r="A3076" s="30">
        <v>3073</v>
      </c>
      <c r="B3076" s="31"/>
      <c r="C3076" s="31"/>
      <c r="D3076" s="32"/>
      <c r="E3076" s="104"/>
      <c r="F3076" s="31"/>
      <c r="G3076" s="31"/>
      <c r="H3076" s="33"/>
      <c r="I3076" s="16"/>
      <c r="J3076" s="34"/>
      <c r="K3076" s="34"/>
      <c r="L3076" s="35"/>
      <c r="M3076" s="36"/>
      <c r="N3076" s="37"/>
      <c r="O3076" s="37"/>
      <c r="P3076" s="37"/>
      <c r="Q3076" s="38"/>
      <c r="R3076" s="38"/>
      <c r="S3076" s="37"/>
      <c r="T3076" s="39"/>
      <c r="U3076" s="39"/>
      <c r="V3076" s="40"/>
      <c r="X3076" t="str">
        <f>IF(('1 - Cover page'!$B$9-M3076)&lt;6,"&lt;=5 Days","&gt;5 Days")</f>
        <v>&lt;=5 Days</v>
      </c>
      <c r="Y3076" t="str">
        <f>IF(('1 - Cover page'!$B$9-M3076)=0,"0", IF(('1 - Cover page'!$B$9-M3076)= 1,"1", IF(('1 - Cover page'!$B$9-M3076)= 2,"2", IF(('1 - Cover page'!$B$9-M3076)= 3,"3", IF(('1 - Cover page'!$B$9-M3076)= 4,"4", IF(('1 - Cover page'!$B$9-M3076)= 5,"5", IF(('1 - Cover page'!$B$9-M3076)= 6,"6", IF(('1 - Cover page'!$B$9-M3076)= 7,"7", IF(('1 - Cover page'!$B$9-M3076)= 8,"8", IF(('1 - Cover page'!$B$9-M3076)= 9,"9", IF(('1 - Cover page'!$B$9-M3076)= 10,"10", IF(('1 - Cover page'!$B$9-M3076)= 11,"11", IF(('1 - Cover page'!$B$9-M3076)= 12,"12", IF(('1 - Cover page'!$B$9-M3076)= 13,"13", IF(('1 - Cover page'!$B$9-M3076)= 14,"14", IF(('1 - Cover page'!$B$9-M3076)= 15,"15",  ""))))))))))))))))</f>
        <v>0</v>
      </c>
      <c r="Z3076" t="str">
        <f>IF(('1 - Cover page'!$B$9-I3076)=0,"0", IF(('1 - Cover page'!$B$9-I3076)= 1,"1", IF(('1 - Cover page'!$B$9-I3076)= 2,"2", IF(('1 - Cover page'!$B$9-I3076)= 3,"3", IF(('1 - Cover page'!$B$9-I3076)= 4,"4", IF(('1 - Cover page'!$B$9-I3076)= 5,"5", IF(('1 - Cover page'!$B$9-I3076)= 6,"6", IF(('1 - Cover page'!$B$9-I3076)= 7,"7", IF(('1 - Cover page'!$B$9-I3076)= 8,"8", IF(('1 - Cover page'!$B$9-I3076)= 9,"9", IF(('1 - Cover page'!$B$9-I3076)= 10,"10", IF(('1 - Cover page'!$B$9-I3076)= 11,"11", IF(('1 - Cover page'!$B$9-I3076)= 12,"12", IF(('1 - Cover page'!$B$9-I3076)= 13,"13", IF(('1 - Cover page'!$B$9-I3076)= 14,"14", IF(('1 - Cover page'!$B$9-I3076)= 15,"15",  ""))))))))))))))))</f>
        <v>0</v>
      </c>
      <c r="AA3076" t="e">
        <f>VLOOKUP(E3076,'Age group'!$A$2:$B$7,2,TRUE)</f>
        <v>#N/A</v>
      </c>
    </row>
    <row r="3077" spans="1:27" ht="12.75" x14ac:dyDescent="0.2">
      <c r="A3077" s="30">
        <v>3074</v>
      </c>
      <c r="B3077" s="31"/>
      <c r="C3077" s="31"/>
      <c r="D3077" s="32"/>
      <c r="E3077" s="104"/>
      <c r="F3077" s="31"/>
      <c r="G3077" s="31"/>
      <c r="H3077" s="33"/>
      <c r="I3077" s="16"/>
      <c r="J3077" s="34"/>
      <c r="K3077" s="34"/>
      <c r="L3077" s="35"/>
      <c r="M3077" s="36"/>
      <c r="N3077" s="37"/>
      <c r="O3077" s="37"/>
      <c r="P3077" s="37"/>
      <c r="Q3077" s="38"/>
      <c r="R3077" s="38"/>
      <c r="S3077" s="37"/>
      <c r="T3077" s="39"/>
      <c r="U3077" s="39"/>
      <c r="V3077" s="40"/>
      <c r="X3077" t="str">
        <f>IF(('1 - Cover page'!$B$9-M3077)&lt;6,"&lt;=5 Days","&gt;5 Days")</f>
        <v>&lt;=5 Days</v>
      </c>
      <c r="Y3077" t="str">
        <f>IF(('1 - Cover page'!$B$9-M3077)=0,"0", IF(('1 - Cover page'!$B$9-M3077)= 1,"1", IF(('1 - Cover page'!$B$9-M3077)= 2,"2", IF(('1 - Cover page'!$B$9-M3077)= 3,"3", IF(('1 - Cover page'!$B$9-M3077)= 4,"4", IF(('1 - Cover page'!$B$9-M3077)= 5,"5", IF(('1 - Cover page'!$B$9-M3077)= 6,"6", IF(('1 - Cover page'!$B$9-M3077)= 7,"7", IF(('1 - Cover page'!$B$9-M3077)= 8,"8", IF(('1 - Cover page'!$B$9-M3077)= 9,"9", IF(('1 - Cover page'!$B$9-M3077)= 10,"10", IF(('1 - Cover page'!$B$9-M3077)= 11,"11", IF(('1 - Cover page'!$B$9-M3077)= 12,"12", IF(('1 - Cover page'!$B$9-M3077)= 13,"13", IF(('1 - Cover page'!$B$9-M3077)= 14,"14", IF(('1 - Cover page'!$B$9-M3077)= 15,"15",  ""))))))))))))))))</f>
        <v>0</v>
      </c>
      <c r="Z3077" t="str">
        <f>IF(('1 - Cover page'!$B$9-I3077)=0,"0", IF(('1 - Cover page'!$B$9-I3077)= 1,"1", IF(('1 - Cover page'!$B$9-I3077)= 2,"2", IF(('1 - Cover page'!$B$9-I3077)= 3,"3", IF(('1 - Cover page'!$B$9-I3077)= 4,"4", IF(('1 - Cover page'!$B$9-I3077)= 5,"5", IF(('1 - Cover page'!$B$9-I3077)= 6,"6", IF(('1 - Cover page'!$B$9-I3077)= 7,"7", IF(('1 - Cover page'!$B$9-I3077)= 8,"8", IF(('1 - Cover page'!$B$9-I3077)= 9,"9", IF(('1 - Cover page'!$B$9-I3077)= 10,"10", IF(('1 - Cover page'!$B$9-I3077)= 11,"11", IF(('1 - Cover page'!$B$9-I3077)= 12,"12", IF(('1 - Cover page'!$B$9-I3077)= 13,"13", IF(('1 - Cover page'!$B$9-I3077)= 14,"14", IF(('1 - Cover page'!$B$9-I3077)= 15,"15",  ""))))))))))))))))</f>
        <v>0</v>
      </c>
      <c r="AA3077" t="e">
        <f>VLOOKUP(E3077,'Age group'!$A$2:$B$7,2,TRUE)</f>
        <v>#N/A</v>
      </c>
    </row>
    <row r="3078" spans="1:27" ht="12.75" x14ac:dyDescent="0.2">
      <c r="A3078" s="30">
        <v>3075</v>
      </c>
      <c r="B3078" s="31"/>
      <c r="C3078" s="31"/>
      <c r="D3078" s="32"/>
      <c r="E3078" s="104"/>
      <c r="F3078" s="31"/>
      <c r="G3078" s="31"/>
      <c r="H3078" s="33"/>
      <c r="I3078" s="16"/>
      <c r="J3078" s="34"/>
      <c r="K3078" s="34"/>
      <c r="L3078" s="35"/>
      <c r="M3078" s="36"/>
      <c r="N3078" s="37"/>
      <c r="O3078" s="37"/>
      <c r="P3078" s="37"/>
      <c r="Q3078" s="38"/>
      <c r="R3078" s="38"/>
      <c r="S3078" s="37"/>
      <c r="T3078" s="39"/>
      <c r="U3078" s="39"/>
      <c r="V3078" s="40"/>
      <c r="X3078" t="str">
        <f>IF(('1 - Cover page'!$B$9-M3078)&lt;6,"&lt;=5 Days","&gt;5 Days")</f>
        <v>&lt;=5 Days</v>
      </c>
      <c r="Y3078" t="str">
        <f>IF(('1 - Cover page'!$B$9-M3078)=0,"0", IF(('1 - Cover page'!$B$9-M3078)= 1,"1", IF(('1 - Cover page'!$B$9-M3078)= 2,"2", IF(('1 - Cover page'!$B$9-M3078)= 3,"3", IF(('1 - Cover page'!$B$9-M3078)= 4,"4", IF(('1 - Cover page'!$B$9-M3078)= 5,"5", IF(('1 - Cover page'!$B$9-M3078)= 6,"6", IF(('1 - Cover page'!$B$9-M3078)= 7,"7", IF(('1 - Cover page'!$B$9-M3078)= 8,"8", IF(('1 - Cover page'!$B$9-M3078)= 9,"9", IF(('1 - Cover page'!$B$9-M3078)= 10,"10", IF(('1 - Cover page'!$B$9-M3078)= 11,"11", IF(('1 - Cover page'!$B$9-M3078)= 12,"12", IF(('1 - Cover page'!$B$9-M3078)= 13,"13", IF(('1 - Cover page'!$B$9-M3078)= 14,"14", IF(('1 - Cover page'!$B$9-M3078)= 15,"15",  ""))))))))))))))))</f>
        <v>0</v>
      </c>
      <c r="Z3078" t="str">
        <f>IF(('1 - Cover page'!$B$9-I3078)=0,"0", IF(('1 - Cover page'!$B$9-I3078)= 1,"1", IF(('1 - Cover page'!$B$9-I3078)= 2,"2", IF(('1 - Cover page'!$B$9-I3078)= 3,"3", IF(('1 - Cover page'!$B$9-I3078)= 4,"4", IF(('1 - Cover page'!$B$9-I3078)= 5,"5", IF(('1 - Cover page'!$B$9-I3078)= 6,"6", IF(('1 - Cover page'!$B$9-I3078)= 7,"7", IF(('1 - Cover page'!$B$9-I3078)= 8,"8", IF(('1 - Cover page'!$B$9-I3078)= 9,"9", IF(('1 - Cover page'!$B$9-I3078)= 10,"10", IF(('1 - Cover page'!$B$9-I3078)= 11,"11", IF(('1 - Cover page'!$B$9-I3078)= 12,"12", IF(('1 - Cover page'!$B$9-I3078)= 13,"13", IF(('1 - Cover page'!$B$9-I3078)= 14,"14", IF(('1 - Cover page'!$B$9-I3078)= 15,"15",  ""))))))))))))))))</f>
        <v>0</v>
      </c>
      <c r="AA3078" t="e">
        <f>VLOOKUP(E3078,'Age group'!$A$2:$B$7,2,TRUE)</f>
        <v>#N/A</v>
      </c>
    </row>
    <row r="3079" spans="1:27" ht="12.75" x14ac:dyDescent="0.2">
      <c r="A3079" s="30">
        <v>3076</v>
      </c>
      <c r="B3079" s="31"/>
      <c r="C3079" s="31"/>
      <c r="D3079" s="32"/>
      <c r="E3079" s="104"/>
      <c r="F3079" s="31"/>
      <c r="G3079" s="31"/>
      <c r="H3079" s="33"/>
      <c r="I3079" s="16"/>
      <c r="J3079" s="34"/>
      <c r="K3079" s="34"/>
      <c r="L3079" s="35"/>
      <c r="M3079" s="36"/>
      <c r="N3079" s="37"/>
      <c r="O3079" s="37"/>
      <c r="P3079" s="37"/>
      <c r="Q3079" s="38"/>
      <c r="R3079" s="38"/>
      <c r="S3079" s="37"/>
      <c r="T3079" s="39"/>
      <c r="U3079" s="39"/>
      <c r="V3079" s="40"/>
      <c r="X3079" t="str">
        <f>IF(('1 - Cover page'!$B$9-M3079)&lt;6,"&lt;=5 Days","&gt;5 Days")</f>
        <v>&lt;=5 Days</v>
      </c>
      <c r="Y3079" t="str">
        <f>IF(('1 - Cover page'!$B$9-M3079)=0,"0", IF(('1 - Cover page'!$B$9-M3079)= 1,"1", IF(('1 - Cover page'!$B$9-M3079)= 2,"2", IF(('1 - Cover page'!$B$9-M3079)= 3,"3", IF(('1 - Cover page'!$B$9-M3079)= 4,"4", IF(('1 - Cover page'!$B$9-M3079)= 5,"5", IF(('1 - Cover page'!$B$9-M3079)= 6,"6", IF(('1 - Cover page'!$B$9-M3079)= 7,"7", IF(('1 - Cover page'!$B$9-M3079)= 8,"8", IF(('1 - Cover page'!$B$9-M3079)= 9,"9", IF(('1 - Cover page'!$B$9-M3079)= 10,"10", IF(('1 - Cover page'!$B$9-M3079)= 11,"11", IF(('1 - Cover page'!$B$9-M3079)= 12,"12", IF(('1 - Cover page'!$B$9-M3079)= 13,"13", IF(('1 - Cover page'!$B$9-M3079)= 14,"14", IF(('1 - Cover page'!$B$9-M3079)= 15,"15",  ""))))))))))))))))</f>
        <v>0</v>
      </c>
      <c r="Z3079" t="str">
        <f>IF(('1 - Cover page'!$B$9-I3079)=0,"0", IF(('1 - Cover page'!$B$9-I3079)= 1,"1", IF(('1 - Cover page'!$B$9-I3079)= 2,"2", IF(('1 - Cover page'!$B$9-I3079)= 3,"3", IF(('1 - Cover page'!$B$9-I3079)= 4,"4", IF(('1 - Cover page'!$B$9-I3079)= 5,"5", IF(('1 - Cover page'!$B$9-I3079)= 6,"6", IF(('1 - Cover page'!$B$9-I3079)= 7,"7", IF(('1 - Cover page'!$B$9-I3079)= 8,"8", IF(('1 - Cover page'!$B$9-I3079)= 9,"9", IF(('1 - Cover page'!$B$9-I3079)= 10,"10", IF(('1 - Cover page'!$B$9-I3079)= 11,"11", IF(('1 - Cover page'!$B$9-I3079)= 12,"12", IF(('1 - Cover page'!$B$9-I3079)= 13,"13", IF(('1 - Cover page'!$B$9-I3079)= 14,"14", IF(('1 - Cover page'!$B$9-I3079)= 15,"15",  ""))))))))))))))))</f>
        <v>0</v>
      </c>
      <c r="AA3079" t="e">
        <f>VLOOKUP(E3079,'Age group'!$A$2:$B$7,2,TRUE)</f>
        <v>#N/A</v>
      </c>
    </row>
    <row r="3080" spans="1:27" ht="12.75" x14ac:dyDescent="0.2">
      <c r="A3080" s="30">
        <v>3077</v>
      </c>
      <c r="B3080" s="31"/>
      <c r="C3080" s="31"/>
      <c r="D3080" s="32"/>
      <c r="E3080" s="104"/>
      <c r="F3080" s="31"/>
      <c r="G3080" s="31"/>
      <c r="H3080" s="33"/>
      <c r="I3080" s="16"/>
      <c r="J3080" s="34"/>
      <c r="K3080" s="34"/>
      <c r="L3080" s="35"/>
      <c r="M3080" s="36"/>
      <c r="N3080" s="37"/>
      <c r="O3080" s="37"/>
      <c r="P3080" s="37"/>
      <c r="Q3080" s="38"/>
      <c r="R3080" s="38"/>
      <c r="S3080" s="37"/>
      <c r="T3080" s="39"/>
      <c r="U3080" s="39"/>
      <c r="V3080" s="40"/>
      <c r="X3080" t="str">
        <f>IF(('1 - Cover page'!$B$9-M3080)&lt;6,"&lt;=5 Days","&gt;5 Days")</f>
        <v>&lt;=5 Days</v>
      </c>
      <c r="Y3080" t="str">
        <f>IF(('1 - Cover page'!$B$9-M3080)=0,"0", IF(('1 - Cover page'!$B$9-M3080)= 1,"1", IF(('1 - Cover page'!$B$9-M3080)= 2,"2", IF(('1 - Cover page'!$B$9-M3080)= 3,"3", IF(('1 - Cover page'!$B$9-M3080)= 4,"4", IF(('1 - Cover page'!$B$9-M3080)= 5,"5", IF(('1 - Cover page'!$B$9-M3080)= 6,"6", IF(('1 - Cover page'!$B$9-M3080)= 7,"7", IF(('1 - Cover page'!$B$9-M3080)= 8,"8", IF(('1 - Cover page'!$B$9-M3080)= 9,"9", IF(('1 - Cover page'!$B$9-M3080)= 10,"10", IF(('1 - Cover page'!$B$9-M3080)= 11,"11", IF(('1 - Cover page'!$B$9-M3080)= 12,"12", IF(('1 - Cover page'!$B$9-M3080)= 13,"13", IF(('1 - Cover page'!$B$9-M3080)= 14,"14", IF(('1 - Cover page'!$B$9-M3080)= 15,"15",  ""))))))))))))))))</f>
        <v>0</v>
      </c>
      <c r="Z3080" t="str">
        <f>IF(('1 - Cover page'!$B$9-I3080)=0,"0", IF(('1 - Cover page'!$B$9-I3080)= 1,"1", IF(('1 - Cover page'!$B$9-I3080)= 2,"2", IF(('1 - Cover page'!$B$9-I3080)= 3,"3", IF(('1 - Cover page'!$B$9-I3080)= 4,"4", IF(('1 - Cover page'!$B$9-I3080)= 5,"5", IF(('1 - Cover page'!$B$9-I3080)= 6,"6", IF(('1 - Cover page'!$B$9-I3080)= 7,"7", IF(('1 - Cover page'!$B$9-I3080)= 8,"8", IF(('1 - Cover page'!$B$9-I3080)= 9,"9", IF(('1 - Cover page'!$B$9-I3080)= 10,"10", IF(('1 - Cover page'!$B$9-I3080)= 11,"11", IF(('1 - Cover page'!$B$9-I3080)= 12,"12", IF(('1 - Cover page'!$B$9-I3080)= 13,"13", IF(('1 - Cover page'!$B$9-I3080)= 14,"14", IF(('1 - Cover page'!$B$9-I3080)= 15,"15",  ""))))))))))))))))</f>
        <v>0</v>
      </c>
      <c r="AA3080" t="e">
        <f>VLOOKUP(E3080,'Age group'!$A$2:$B$7,2,TRUE)</f>
        <v>#N/A</v>
      </c>
    </row>
    <row r="3081" spans="1:27" ht="12.75" x14ac:dyDescent="0.2">
      <c r="A3081" s="30">
        <v>3078</v>
      </c>
      <c r="B3081" s="31"/>
      <c r="C3081" s="31"/>
      <c r="D3081" s="32"/>
      <c r="E3081" s="104"/>
      <c r="F3081" s="31"/>
      <c r="G3081" s="31"/>
      <c r="H3081" s="33"/>
      <c r="I3081" s="16"/>
      <c r="J3081" s="34"/>
      <c r="K3081" s="34"/>
      <c r="L3081" s="35"/>
      <c r="M3081" s="36"/>
      <c r="N3081" s="37"/>
      <c r="O3081" s="37"/>
      <c r="P3081" s="37"/>
      <c r="Q3081" s="38"/>
      <c r="R3081" s="38"/>
      <c r="S3081" s="37"/>
      <c r="T3081" s="39"/>
      <c r="U3081" s="39"/>
      <c r="V3081" s="40"/>
      <c r="X3081" t="str">
        <f>IF(('1 - Cover page'!$B$9-M3081)&lt;6,"&lt;=5 Days","&gt;5 Days")</f>
        <v>&lt;=5 Days</v>
      </c>
      <c r="Y3081" t="str">
        <f>IF(('1 - Cover page'!$B$9-M3081)=0,"0", IF(('1 - Cover page'!$B$9-M3081)= 1,"1", IF(('1 - Cover page'!$B$9-M3081)= 2,"2", IF(('1 - Cover page'!$B$9-M3081)= 3,"3", IF(('1 - Cover page'!$B$9-M3081)= 4,"4", IF(('1 - Cover page'!$B$9-M3081)= 5,"5", IF(('1 - Cover page'!$B$9-M3081)= 6,"6", IF(('1 - Cover page'!$B$9-M3081)= 7,"7", IF(('1 - Cover page'!$B$9-M3081)= 8,"8", IF(('1 - Cover page'!$B$9-M3081)= 9,"9", IF(('1 - Cover page'!$B$9-M3081)= 10,"10", IF(('1 - Cover page'!$B$9-M3081)= 11,"11", IF(('1 - Cover page'!$B$9-M3081)= 12,"12", IF(('1 - Cover page'!$B$9-M3081)= 13,"13", IF(('1 - Cover page'!$B$9-M3081)= 14,"14", IF(('1 - Cover page'!$B$9-M3081)= 15,"15",  ""))))))))))))))))</f>
        <v>0</v>
      </c>
      <c r="Z3081" t="str">
        <f>IF(('1 - Cover page'!$B$9-I3081)=0,"0", IF(('1 - Cover page'!$B$9-I3081)= 1,"1", IF(('1 - Cover page'!$B$9-I3081)= 2,"2", IF(('1 - Cover page'!$B$9-I3081)= 3,"3", IF(('1 - Cover page'!$B$9-I3081)= 4,"4", IF(('1 - Cover page'!$B$9-I3081)= 5,"5", IF(('1 - Cover page'!$B$9-I3081)= 6,"6", IF(('1 - Cover page'!$B$9-I3081)= 7,"7", IF(('1 - Cover page'!$B$9-I3081)= 8,"8", IF(('1 - Cover page'!$B$9-I3081)= 9,"9", IF(('1 - Cover page'!$B$9-I3081)= 10,"10", IF(('1 - Cover page'!$B$9-I3081)= 11,"11", IF(('1 - Cover page'!$B$9-I3081)= 12,"12", IF(('1 - Cover page'!$B$9-I3081)= 13,"13", IF(('1 - Cover page'!$B$9-I3081)= 14,"14", IF(('1 - Cover page'!$B$9-I3081)= 15,"15",  ""))))))))))))))))</f>
        <v>0</v>
      </c>
      <c r="AA3081" t="e">
        <f>VLOOKUP(E3081,'Age group'!$A$2:$B$7,2,TRUE)</f>
        <v>#N/A</v>
      </c>
    </row>
    <row r="3082" spans="1:27" ht="12.75" x14ac:dyDescent="0.2">
      <c r="A3082" s="30">
        <v>3079</v>
      </c>
      <c r="B3082" s="31"/>
      <c r="C3082" s="31"/>
      <c r="D3082" s="32"/>
      <c r="E3082" s="104"/>
      <c r="F3082" s="31"/>
      <c r="G3082" s="31"/>
      <c r="H3082" s="33"/>
      <c r="I3082" s="16"/>
      <c r="J3082" s="34"/>
      <c r="K3082" s="34"/>
      <c r="L3082" s="35"/>
      <c r="M3082" s="36"/>
      <c r="N3082" s="37"/>
      <c r="O3082" s="37"/>
      <c r="P3082" s="37"/>
      <c r="Q3082" s="38"/>
      <c r="R3082" s="38"/>
      <c r="S3082" s="37"/>
      <c r="T3082" s="39"/>
      <c r="U3082" s="39"/>
      <c r="V3082" s="40"/>
      <c r="X3082" t="str">
        <f>IF(('1 - Cover page'!$B$9-M3082)&lt;6,"&lt;=5 Days","&gt;5 Days")</f>
        <v>&lt;=5 Days</v>
      </c>
      <c r="Y3082" t="str">
        <f>IF(('1 - Cover page'!$B$9-M3082)=0,"0", IF(('1 - Cover page'!$B$9-M3082)= 1,"1", IF(('1 - Cover page'!$B$9-M3082)= 2,"2", IF(('1 - Cover page'!$B$9-M3082)= 3,"3", IF(('1 - Cover page'!$B$9-M3082)= 4,"4", IF(('1 - Cover page'!$B$9-M3082)= 5,"5", IF(('1 - Cover page'!$B$9-M3082)= 6,"6", IF(('1 - Cover page'!$B$9-M3082)= 7,"7", IF(('1 - Cover page'!$B$9-M3082)= 8,"8", IF(('1 - Cover page'!$B$9-M3082)= 9,"9", IF(('1 - Cover page'!$B$9-M3082)= 10,"10", IF(('1 - Cover page'!$B$9-M3082)= 11,"11", IF(('1 - Cover page'!$B$9-M3082)= 12,"12", IF(('1 - Cover page'!$B$9-M3082)= 13,"13", IF(('1 - Cover page'!$B$9-M3082)= 14,"14", IF(('1 - Cover page'!$B$9-M3082)= 15,"15",  ""))))))))))))))))</f>
        <v>0</v>
      </c>
      <c r="Z3082" t="str">
        <f>IF(('1 - Cover page'!$B$9-I3082)=0,"0", IF(('1 - Cover page'!$B$9-I3082)= 1,"1", IF(('1 - Cover page'!$B$9-I3082)= 2,"2", IF(('1 - Cover page'!$B$9-I3082)= 3,"3", IF(('1 - Cover page'!$B$9-I3082)= 4,"4", IF(('1 - Cover page'!$B$9-I3082)= 5,"5", IF(('1 - Cover page'!$B$9-I3082)= 6,"6", IF(('1 - Cover page'!$B$9-I3082)= 7,"7", IF(('1 - Cover page'!$B$9-I3082)= 8,"8", IF(('1 - Cover page'!$B$9-I3082)= 9,"9", IF(('1 - Cover page'!$B$9-I3082)= 10,"10", IF(('1 - Cover page'!$B$9-I3082)= 11,"11", IF(('1 - Cover page'!$B$9-I3082)= 12,"12", IF(('1 - Cover page'!$B$9-I3082)= 13,"13", IF(('1 - Cover page'!$B$9-I3082)= 14,"14", IF(('1 - Cover page'!$B$9-I3082)= 15,"15",  ""))))))))))))))))</f>
        <v>0</v>
      </c>
      <c r="AA3082" t="e">
        <f>VLOOKUP(E3082,'Age group'!$A$2:$B$7,2,TRUE)</f>
        <v>#N/A</v>
      </c>
    </row>
    <row r="3083" spans="1:27" ht="12.75" x14ac:dyDescent="0.2">
      <c r="A3083" s="30">
        <v>3080</v>
      </c>
      <c r="B3083" s="31"/>
      <c r="C3083" s="31"/>
      <c r="D3083" s="32"/>
      <c r="E3083" s="104"/>
      <c r="F3083" s="31"/>
      <c r="G3083" s="31"/>
      <c r="H3083" s="33"/>
      <c r="I3083" s="16"/>
      <c r="J3083" s="34"/>
      <c r="K3083" s="34"/>
      <c r="L3083" s="35"/>
      <c r="M3083" s="36"/>
      <c r="N3083" s="37"/>
      <c r="O3083" s="37"/>
      <c r="P3083" s="37"/>
      <c r="Q3083" s="38"/>
      <c r="R3083" s="38"/>
      <c r="S3083" s="37"/>
      <c r="T3083" s="39"/>
      <c r="U3083" s="39"/>
      <c r="V3083" s="40"/>
      <c r="X3083" t="str">
        <f>IF(('1 - Cover page'!$B$9-M3083)&lt;6,"&lt;=5 Days","&gt;5 Days")</f>
        <v>&lt;=5 Days</v>
      </c>
      <c r="Y3083" t="str">
        <f>IF(('1 - Cover page'!$B$9-M3083)=0,"0", IF(('1 - Cover page'!$B$9-M3083)= 1,"1", IF(('1 - Cover page'!$B$9-M3083)= 2,"2", IF(('1 - Cover page'!$B$9-M3083)= 3,"3", IF(('1 - Cover page'!$B$9-M3083)= 4,"4", IF(('1 - Cover page'!$B$9-M3083)= 5,"5", IF(('1 - Cover page'!$B$9-M3083)= 6,"6", IF(('1 - Cover page'!$B$9-M3083)= 7,"7", IF(('1 - Cover page'!$B$9-M3083)= 8,"8", IF(('1 - Cover page'!$B$9-M3083)= 9,"9", IF(('1 - Cover page'!$B$9-M3083)= 10,"10", IF(('1 - Cover page'!$B$9-M3083)= 11,"11", IF(('1 - Cover page'!$B$9-M3083)= 12,"12", IF(('1 - Cover page'!$B$9-M3083)= 13,"13", IF(('1 - Cover page'!$B$9-M3083)= 14,"14", IF(('1 - Cover page'!$B$9-M3083)= 15,"15",  ""))))))))))))))))</f>
        <v>0</v>
      </c>
      <c r="Z3083" t="str">
        <f>IF(('1 - Cover page'!$B$9-I3083)=0,"0", IF(('1 - Cover page'!$B$9-I3083)= 1,"1", IF(('1 - Cover page'!$B$9-I3083)= 2,"2", IF(('1 - Cover page'!$B$9-I3083)= 3,"3", IF(('1 - Cover page'!$B$9-I3083)= 4,"4", IF(('1 - Cover page'!$B$9-I3083)= 5,"5", IF(('1 - Cover page'!$B$9-I3083)= 6,"6", IF(('1 - Cover page'!$B$9-I3083)= 7,"7", IF(('1 - Cover page'!$B$9-I3083)= 8,"8", IF(('1 - Cover page'!$B$9-I3083)= 9,"9", IF(('1 - Cover page'!$B$9-I3083)= 10,"10", IF(('1 - Cover page'!$B$9-I3083)= 11,"11", IF(('1 - Cover page'!$B$9-I3083)= 12,"12", IF(('1 - Cover page'!$B$9-I3083)= 13,"13", IF(('1 - Cover page'!$B$9-I3083)= 14,"14", IF(('1 - Cover page'!$B$9-I3083)= 15,"15",  ""))))))))))))))))</f>
        <v>0</v>
      </c>
      <c r="AA3083" t="e">
        <f>VLOOKUP(E3083,'Age group'!$A$2:$B$7,2,TRUE)</f>
        <v>#N/A</v>
      </c>
    </row>
    <row r="3084" spans="1:27" ht="12.75" x14ac:dyDescent="0.2">
      <c r="A3084" s="30">
        <v>3081</v>
      </c>
      <c r="B3084" s="31"/>
      <c r="C3084" s="31"/>
      <c r="D3084" s="32"/>
      <c r="E3084" s="104"/>
      <c r="F3084" s="31"/>
      <c r="G3084" s="31"/>
      <c r="H3084" s="33"/>
      <c r="I3084" s="16"/>
      <c r="J3084" s="34"/>
      <c r="K3084" s="34"/>
      <c r="L3084" s="35"/>
      <c r="M3084" s="36"/>
      <c r="N3084" s="37"/>
      <c r="O3084" s="37"/>
      <c r="P3084" s="37"/>
      <c r="Q3084" s="38"/>
      <c r="R3084" s="38"/>
      <c r="S3084" s="37"/>
      <c r="T3084" s="39"/>
      <c r="U3084" s="39"/>
      <c r="V3084" s="40"/>
      <c r="X3084" t="str">
        <f>IF(('1 - Cover page'!$B$9-M3084)&lt;6,"&lt;=5 Days","&gt;5 Days")</f>
        <v>&lt;=5 Days</v>
      </c>
      <c r="Y3084" t="str">
        <f>IF(('1 - Cover page'!$B$9-M3084)=0,"0", IF(('1 - Cover page'!$B$9-M3084)= 1,"1", IF(('1 - Cover page'!$B$9-M3084)= 2,"2", IF(('1 - Cover page'!$B$9-M3084)= 3,"3", IF(('1 - Cover page'!$B$9-M3084)= 4,"4", IF(('1 - Cover page'!$B$9-M3084)= 5,"5", IF(('1 - Cover page'!$B$9-M3084)= 6,"6", IF(('1 - Cover page'!$B$9-M3084)= 7,"7", IF(('1 - Cover page'!$B$9-M3084)= 8,"8", IF(('1 - Cover page'!$B$9-M3084)= 9,"9", IF(('1 - Cover page'!$B$9-M3084)= 10,"10", IF(('1 - Cover page'!$B$9-M3084)= 11,"11", IF(('1 - Cover page'!$B$9-M3084)= 12,"12", IF(('1 - Cover page'!$B$9-M3084)= 13,"13", IF(('1 - Cover page'!$B$9-M3084)= 14,"14", IF(('1 - Cover page'!$B$9-M3084)= 15,"15",  ""))))))))))))))))</f>
        <v>0</v>
      </c>
      <c r="Z3084" t="str">
        <f>IF(('1 - Cover page'!$B$9-I3084)=0,"0", IF(('1 - Cover page'!$B$9-I3084)= 1,"1", IF(('1 - Cover page'!$B$9-I3084)= 2,"2", IF(('1 - Cover page'!$B$9-I3084)= 3,"3", IF(('1 - Cover page'!$B$9-I3084)= 4,"4", IF(('1 - Cover page'!$B$9-I3084)= 5,"5", IF(('1 - Cover page'!$B$9-I3084)= 6,"6", IF(('1 - Cover page'!$B$9-I3084)= 7,"7", IF(('1 - Cover page'!$B$9-I3084)= 8,"8", IF(('1 - Cover page'!$B$9-I3084)= 9,"9", IF(('1 - Cover page'!$B$9-I3084)= 10,"10", IF(('1 - Cover page'!$B$9-I3084)= 11,"11", IF(('1 - Cover page'!$B$9-I3084)= 12,"12", IF(('1 - Cover page'!$B$9-I3084)= 13,"13", IF(('1 - Cover page'!$B$9-I3084)= 14,"14", IF(('1 - Cover page'!$B$9-I3084)= 15,"15",  ""))))))))))))))))</f>
        <v>0</v>
      </c>
      <c r="AA3084" t="e">
        <f>VLOOKUP(E3084,'Age group'!$A$2:$B$7,2,TRUE)</f>
        <v>#N/A</v>
      </c>
    </row>
    <row r="3085" spans="1:27" ht="12.75" x14ac:dyDescent="0.2">
      <c r="A3085" s="30">
        <v>3082</v>
      </c>
      <c r="B3085" s="31"/>
      <c r="C3085" s="31"/>
      <c r="D3085" s="32"/>
      <c r="E3085" s="104"/>
      <c r="F3085" s="31"/>
      <c r="G3085" s="31"/>
      <c r="H3085" s="33"/>
      <c r="I3085" s="16"/>
      <c r="J3085" s="34"/>
      <c r="K3085" s="34"/>
      <c r="L3085" s="35"/>
      <c r="M3085" s="36"/>
      <c r="N3085" s="37"/>
      <c r="O3085" s="37"/>
      <c r="P3085" s="37"/>
      <c r="Q3085" s="38"/>
      <c r="R3085" s="38"/>
      <c r="S3085" s="37"/>
      <c r="T3085" s="39"/>
      <c r="U3085" s="39"/>
      <c r="V3085" s="40"/>
      <c r="X3085" t="str">
        <f>IF(('1 - Cover page'!$B$9-M3085)&lt;6,"&lt;=5 Days","&gt;5 Days")</f>
        <v>&lt;=5 Days</v>
      </c>
      <c r="Y3085" t="str">
        <f>IF(('1 - Cover page'!$B$9-M3085)=0,"0", IF(('1 - Cover page'!$B$9-M3085)= 1,"1", IF(('1 - Cover page'!$B$9-M3085)= 2,"2", IF(('1 - Cover page'!$B$9-M3085)= 3,"3", IF(('1 - Cover page'!$B$9-M3085)= 4,"4", IF(('1 - Cover page'!$B$9-M3085)= 5,"5", IF(('1 - Cover page'!$B$9-M3085)= 6,"6", IF(('1 - Cover page'!$B$9-M3085)= 7,"7", IF(('1 - Cover page'!$B$9-M3085)= 8,"8", IF(('1 - Cover page'!$B$9-M3085)= 9,"9", IF(('1 - Cover page'!$B$9-M3085)= 10,"10", IF(('1 - Cover page'!$B$9-M3085)= 11,"11", IF(('1 - Cover page'!$B$9-M3085)= 12,"12", IF(('1 - Cover page'!$B$9-M3085)= 13,"13", IF(('1 - Cover page'!$B$9-M3085)= 14,"14", IF(('1 - Cover page'!$B$9-M3085)= 15,"15",  ""))))))))))))))))</f>
        <v>0</v>
      </c>
      <c r="Z3085" t="str">
        <f>IF(('1 - Cover page'!$B$9-I3085)=0,"0", IF(('1 - Cover page'!$B$9-I3085)= 1,"1", IF(('1 - Cover page'!$B$9-I3085)= 2,"2", IF(('1 - Cover page'!$B$9-I3085)= 3,"3", IF(('1 - Cover page'!$B$9-I3085)= 4,"4", IF(('1 - Cover page'!$B$9-I3085)= 5,"5", IF(('1 - Cover page'!$B$9-I3085)= 6,"6", IF(('1 - Cover page'!$B$9-I3085)= 7,"7", IF(('1 - Cover page'!$B$9-I3085)= 8,"8", IF(('1 - Cover page'!$B$9-I3085)= 9,"9", IF(('1 - Cover page'!$B$9-I3085)= 10,"10", IF(('1 - Cover page'!$B$9-I3085)= 11,"11", IF(('1 - Cover page'!$B$9-I3085)= 12,"12", IF(('1 - Cover page'!$B$9-I3085)= 13,"13", IF(('1 - Cover page'!$B$9-I3085)= 14,"14", IF(('1 - Cover page'!$B$9-I3085)= 15,"15",  ""))))))))))))))))</f>
        <v>0</v>
      </c>
      <c r="AA3085" t="e">
        <f>VLOOKUP(E3085,'Age group'!$A$2:$B$7,2,TRUE)</f>
        <v>#N/A</v>
      </c>
    </row>
    <row r="3086" spans="1:27" ht="12.75" x14ac:dyDescent="0.2">
      <c r="A3086" s="30">
        <v>3083</v>
      </c>
      <c r="B3086" s="31"/>
      <c r="C3086" s="31"/>
      <c r="D3086" s="32"/>
      <c r="E3086" s="104"/>
      <c r="F3086" s="31"/>
      <c r="G3086" s="31"/>
      <c r="H3086" s="33"/>
      <c r="I3086" s="16"/>
      <c r="J3086" s="34"/>
      <c r="K3086" s="34"/>
      <c r="L3086" s="35"/>
      <c r="M3086" s="36"/>
      <c r="N3086" s="37"/>
      <c r="O3086" s="37"/>
      <c r="P3086" s="37"/>
      <c r="Q3086" s="38"/>
      <c r="R3086" s="38"/>
      <c r="S3086" s="37"/>
      <c r="T3086" s="39"/>
      <c r="U3086" s="39"/>
      <c r="V3086" s="40"/>
      <c r="X3086" t="str">
        <f>IF(('1 - Cover page'!$B$9-M3086)&lt;6,"&lt;=5 Days","&gt;5 Days")</f>
        <v>&lt;=5 Days</v>
      </c>
      <c r="Y3086" t="str">
        <f>IF(('1 - Cover page'!$B$9-M3086)=0,"0", IF(('1 - Cover page'!$B$9-M3086)= 1,"1", IF(('1 - Cover page'!$B$9-M3086)= 2,"2", IF(('1 - Cover page'!$B$9-M3086)= 3,"3", IF(('1 - Cover page'!$B$9-M3086)= 4,"4", IF(('1 - Cover page'!$B$9-M3086)= 5,"5", IF(('1 - Cover page'!$B$9-M3086)= 6,"6", IF(('1 - Cover page'!$B$9-M3086)= 7,"7", IF(('1 - Cover page'!$B$9-M3086)= 8,"8", IF(('1 - Cover page'!$B$9-M3086)= 9,"9", IF(('1 - Cover page'!$B$9-M3086)= 10,"10", IF(('1 - Cover page'!$B$9-M3086)= 11,"11", IF(('1 - Cover page'!$B$9-M3086)= 12,"12", IF(('1 - Cover page'!$B$9-M3086)= 13,"13", IF(('1 - Cover page'!$B$9-M3086)= 14,"14", IF(('1 - Cover page'!$B$9-M3086)= 15,"15",  ""))))))))))))))))</f>
        <v>0</v>
      </c>
      <c r="Z3086" t="str">
        <f>IF(('1 - Cover page'!$B$9-I3086)=0,"0", IF(('1 - Cover page'!$B$9-I3086)= 1,"1", IF(('1 - Cover page'!$B$9-I3086)= 2,"2", IF(('1 - Cover page'!$B$9-I3086)= 3,"3", IF(('1 - Cover page'!$B$9-I3086)= 4,"4", IF(('1 - Cover page'!$B$9-I3086)= 5,"5", IF(('1 - Cover page'!$B$9-I3086)= 6,"6", IF(('1 - Cover page'!$B$9-I3086)= 7,"7", IF(('1 - Cover page'!$B$9-I3086)= 8,"8", IF(('1 - Cover page'!$B$9-I3086)= 9,"9", IF(('1 - Cover page'!$B$9-I3086)= 10,"10", IF(('1 - Cover page'!$B$9-I3086)= 11,"11", IF(('1 - Cover page'!$B$9-I3086)= 12,"12", IF(('1 - Cover page'!$B$9-I3086)= 13,"13", IF(('1 - Cover page'!$B$9-I3086)= 14,"14", IF(('1 - Cover page'!$B$9-I3086)= 15,"15",  ""))))))))))))))))</f>
        <v>0</v>
      </c>
      <c r="AA3086" t="e">
        <f>VLOOKUP(E3086,'Age group'!$A$2:$B$7,2,TRUE)</f>
        <v>#N/A</v>
      </c>
    </row>
    <row r="3087" spans="1:27" ht="12.75" x14ac:dyDescent="0.2">
      <c r="A3087" s="30">
        <v>3084</v>
      </c>
      <c r="B3087" s="31"/>
      <c r="C3087" s="31"/>
      <c r="D3087" s="32"/>
      <c r="E3087" s="104"/>
      <c r="F3087" s="31"/>
      <c r="G3087" s="31"/>
      <c r="H3087" s="33"/>
      <c r="I3087" s="16"/>
      <c r="J3087" s="34"/>
      <c r="K3087" s="34"/>
      <c r="L3087" s="35"/>
      <c r="M3087" s="36"/>
      <c r="N3087" s="37"/>
      <c r="O3087" s="37"/>
      <c r="P3087" s="37"/>
      <c r="Q3087" s="38"/>
      <c r="R3087" s="38"/>
      <c r="S3087" s="37"/>
      <c r="T3087" s="39"/>
      <c r="U3087" s="39"/>
      <c r="V3087" s="40"/>
      <c r="X3087" t="str">
        <f>IF(('1 - Cover page'!$B$9-M3087)&lt;6,"&lt;=5 Days","&gt;5 Days")</f>
        <v>&lt;=5 Days</v>
      </c>
      <c r="Y3087" t="str">
        <f>IF(('1 - Cover page'!$B$9-M3087)=0,"0", IF(('1 - Cover page'!$B$9-M3087)= 1,"1", IF(('1 - Cover page'!$B$9-M3087)= 2,"2", IF(('1 - Cover page'!$B$9-M3087)= 3,"3", IF(('1 - Cover page'!$B$9-M3087)= 4,"4", IF(('1 - Cover page'!$B$9-M3087)= 5,"5", IF(('1 - Cover page'!$B$9-M3087)= 6,"6", IF(('1 - Cover page'!$B$9-M3087)= 7,"7", IF(('1 - Cover page'!$B$9-M3087)= 8,"8", IF(('1 - Cover page'!$B$9-M3087)= 9,"9", IF(('1 - Cover page'!$B$9-M3087)= 10,"10", IF(('1 - Cover page'!$B$9-M3087)= 11,"11", IF(('1 - Cover page'!$B$9-M3087)= 12,"12", IF(('1 - Cover page'!$B$9-M3087)= 13,"13", IF(('1 - Cover page'!$B$9-M3087)= 14,"14", IF(('1 - Cover page'!$B$9-M3087)= 15,"15",  ""))))))))))))))))</f>
        <v>0</v>
      </c>
      <c r="Z3087" t="str">
        <f>IF(('1 - Cover page'!$B$9-I3087)=0,"0", IF(('1 - Cover page'!$B$9-I3087)= 1,"1", IF(('1 - Cover page'!$B$9-I3087)= 2,"2", IF(('1 - Cover page'!$B$9-I3087)= 3,"3", IF(('1 - Cover page'!$B$9-I3087)= 4,"4", IF(('1 - Cover page'!$B$9-I3087)= 5,"5", IF(('1 - Cover page'!$B$9-I3087)= 6,"6", IF(('1 - Cover page'!$B$9-I3087)= 7,"7", IF(('1 - Cover page'!$B$9-I3087)= 8,"8", IF(('1 - Cover page'!$B$9-I3087)= 9,"9", IF(('1 - Cover page'!$B$9-I3087)= 10,"10", IF(('1 - Cover page'!$B$9-I3087)= 11,"11", IF(('1 - Cover page'!$B$9-I3087)= 12,"12", IF(('1 - Cover page'!$B$9-I3087)= 13,"13", IF(('1 - Cover page'!$B$9-I3087)= 14,"14", IF(('1 - Cover page'!$B$9-I3087)= 15,"15",  ""))))))))))))))))</f>
        <v>0</v>
      </c>
      <c r="AA3087" t="e">
        <f>VLOOKUP(E3087,'Age group'!$A$2:$B$7,2,TRUE)</f>
        <v>#N/A</v>
      </c>
    </row>
    <row r="3088" spans="1:27" ht="12.75" x14ac:dyDescent="0.2">
      <c r="A3088" s="30">
        <v>3085</v>
      </c>
      <c r="B3088" s="31"/>
      <c r="C3088" s="31"/>
      <c r="D3088" s="32"/>
      <c r="E3088" s="104"/>
      <c r="F3088" s="31"/>
      <c r="G3088" s="31"/>
      <c r="H3088" s="33"/>
      <c r="I3088" s="16"/>
      <c r="J3088" s="34"/>
      <c r="K3088" s="34"/>
      <c r="L3088" s="35"/>
      <c r="M3088" s="36"/>
      <c r="N3088" s="37"/>
      <c r="O3088" s="37"/>
      <c r="P3088" s="37"/>
      <c r="Q3088" s="38"/>
      <c r="R3088" s="38"/>
      <c r="S3088" s="37"/>
      <c r="T3088" s="39"/>
      <c r="U3088" s="39"/>
      <c r="V3088" s="40"/>
      <c r="X3088" t="str">
        <f>IF(('1 - Cover page'!$B$9-M3088)&lt;6,"&lt;=5 Days","&gt;5 Days")</f>
        <v>&lt;=5 Days</v>
      </c>
      <c r="Y3088" t="str">
        <f>IF(('1 - Cover page'!$B$9-M3088)=0,"0", IF(('1 - Cover page'!$B$9-M3088)= 1,"1", IF(('1 - Cover page'!$B$9-M3088)= 2,"2", IF(('1 - Cover page'!$B$9-M3088)= 3,"3", IF(('1 - Cover page'!$B$9-M3088)= 4,"4", IF(('1 - Cover page'!$B$9-M3088)= 5,"5", IF(('1 - Cover page'!$B$9-M3088)= 6,"6", IF(('1 - Cover page'!$B$9-M3088)= 7,"7", IF(('1 - Cover page'!$B$9-M3088)= 8,"8", IF(('1 - Cover page'!$B$9-M3088)= 9,"9", IF(('1 - Cover page'!$B$9-M3088)= 10,"10", IF(('1 - Cover page'!$B$9-M3088)= 11,"11", IF(('1 - Cover page'!$B$9-M3088)= 12,"12", IF(('1 - Cover page'!$B$9-M3088)= 13,"13", IF(('1 - Cover page'!$B$9-M3088)= 14,"14", IF(('1 - Cover page'!$B$9-M3088)= 15,"15",  ""))))))))))))))))</f>
        <v>0</v>
      </c>
      <c r="Z3088" t="str">
        <f>IF(('1 - Cover page'!$B$9-I3088)=0,"0", IF(('1 - Cover page'!$B$9-I3088)= 1,"1", IF(('1 - Cover page'!$B$9-I3088)= 2,"2", IF(('1 - Cover page'!$B$9-I3088)= 3,"3", IF(('1 - Cover page'!$B$9-I3088)= 4,"4", IF(('1 - Cover page'!$B$9-I3088)= 5,"5", IF(('1 - Cover page'!$B$9-I3088)= 6,"6", IF(('1 - Cover page'!$B$9-I3088)= 7,"7", IF(('1 - Cover page'!$B$9-I3088)= 8,"8", IF(('1 - Cover page'!$B$9-I3088)= 9,"9", IF(('1 - Cover page'!$B$9-I3088)= 10,"10", IF(('1 - Cover page'!$B$9-I3088)= 11,"11", IF(('1 - Cover page'!$B$9-I3088)= 12,"12", IF(('1 - Cover page'!$B$9-I3088)= 13,"13", IF(('1 - Cover page'!$B$9-I3088)= 14,"14", IF(('1 - Cover page'!$B$9-I3088)= 15,"15",  ""))))))))))))))))</f>
        <v>0</v>
      </c>
      <c r="AA3088" t="e">
        <f>VLOOKUP(E3088,'Age group'!$A$2:$B$7,2,TRUE)</f>
        <v>#N/A</v>
      </c>
    </row>
    <row r="3089" spans="1:27" ht="12.75" x14ac:dyDescent="0.2">
      <c r="A3089" s="30">
        <v>3086</v>
      </c>
      <c r="B3089" s="31"/>
      <c r="C3089" s="31"/>
      <c r="D3089" s="32"/>
      <c r="E3089" s="104"/>
      <c r="F3089" s="31"/>
      <c r="G3089" s="31"/>
      <c r="H3089" s="33"/>
      <c r="I3089" s="16"/>
      <c r="J3089" s="34"/>
      <c r="K3089" s="34"/>
      <c r="L3089" s="35"/>
      <c r="M3089" s="36"/>
      <c r="N3089" s="37"/>
      <c r="O3089" s="37"/>
      <c r="P3089" s="37"/>
      <c r="Q3089" s="38"/>
      <c r="R3089" s="38"/>
      <c r="S3089" s="37"/>
      <c r="T3089" s="39"/>
      <c r="U3089" s="39"/>
      <c r="V3089" s="40"/>
      <c r="X3089" t="str">
        <f>IF(('1 - Cover page'!$B$9-M3089)&lt;6,"&lt;=5 Days","&gt;5 Days")</f>
        <v>&lt;=5 Days</v>
      </c>
      <c r="Y3089" t="str">
        <f>IF(('1 - Cover page'!$B$9-M3089)=0,"0", IF(('1 - Cover page'!$B$9-M3089)= 1,"1", IF(('1 - Cover page'!$B$9-M3089)= 2,"2", IF(('1 - Cover page'!$B$9-M3089)= 3,"3", IF(('1 - Cover page'!$B$9-M3089)= 4,"4", IF(('1 - Cover page'!$B$9-M3089)= 5,"5", IF(('1 - Cover page'!$B$9-M3089)= 6,"6", IF(('1 - Cover page'!$B$9-M3089)= 7,"7", IF(('1 - Cover page'!$B$9-M3089)= 8,"8", IF(('1 - Cover page'!$B$9-M3089)= 9,"9", IF(('1 - Cover page'!$B$9-M3089)= 10,"10", IF(('1 - Cover page'!$B$9-M3089)= 11,"11", IF(('1 - Cover page'!$B$9-M3089)= 12,"12", IF(('1 - Cover page'!$B$9-M3089)= 13,"13", IF(('1 - Cover page'!$B$9-M3089)= 14,"14", IF(('1 - Cover page'!$B$9-M3089)= 15,"15",  ""))))))))))))))))</f>
        <v>0</v>
      </c>
      <c r="Z3089" t="str">
        <f>IF(('1 - Cover page'!$B$9-I3089)=0,"0", IF(('1 - Cover page'!$B$9-I3089)= 1,"1", IF(('1 - Cover page'!$B$9-I3089)= 2,"2", IF(('1 - Cover page'!$B$9-I3089)= 3,"3", IF(('1 - Cover page'!$B$9-I3089)= 4,"4", IF(('1 - Cover page'!$B$9-I3089)= 5,"5", IF(('1 - Cover page'!$B$9-I3089)= 6,"6", IF(('1 - Cover page'!$B$9-I3089)= 7,"7", IF(('1 - Cover page'!$B$9-I3089)= 8,"8", IF(('1 - Cover page'!$B$9-I3089)= 9,"9", IF(('1 - Cover page'!$B$9-I3089)= 10,"10", IF(('1 - Cover page'!$B$9-I3089)= 11,"11", IF(('1 - Cover page'!$B$9-I3089)= 12,"12", IF(('1 - Cover page'!$B$9-I3089)= 13,"13", IF(('1 - Cover page'!$B$9-I3089)= 14,"14", IF(('1 - Cover page'!$B$9-I3089)= 15,"15",  ""))))))))))))))))</f>
        <v>0</v>
      </c>
      <c r="AA3089" t="e">
        <f>VLOOKUP(E3089,'Age group'!$A$2:$B$7,2,TRUE)</f>
        <v>#N/A</v>
      </c>
    </row>
    <row r="3090" spans="1:27" ht="12.75" x14ac:dyDescent="0.2">
      <c r="A3090" s="30">
        <v>3087</v>
      </c>
      <c r="B3090" s="31"/>
      <c r="C3090" s="31"/>
      <c r="D3090" s="32"/>
      <c r="E3090" s="104"/>
      <c r="F3090" s="31"/>
      <c r="G3090" s="31"/>
      <c r="H3090" s="33"/>
      <c r="I3090" s="16"/>
      <c r="J3090" s="34"/>
      <c r="K3090" s="34"/>
      <c r="L3090" s="35"/>
      <c r="M3090" s="36"/>
      <c r="N3090" s="37"/>
      <c r="O3090" s="37"/>
      <c r="P3090" s="37"/>
      <c r="Q3090" s="38"/>
      <c r="R3090" s="38"/>
      <c r="S3090" s="37"/>
      <c r="T3090" s="39"/>
      <c r="U3090" s="39"/>
      <c r="V3090" s="40"/>
      <c r="X3090" t="str">
        <f>IF(('1 - Cover page'!$B$9-M3090)&lt;6,"&lt;=5 Days","&gt;5 Days")</f>
        <v>&lt;=5 Days</v>
      </c>
      <c r="Y3090" t="str">
        <f>IF(('1 - Cover page'!$B$9-M3090)=0,"0", IF(('1 - Cover page'!$B$9-M3090)= 1,"1", IF(('1 - Cover page'!$B$9-M3090)= 2,"2", IF(('1 - Cover page'!$B$9-M3090)= 3,"3", IF(('1 - Cover page'!$B$9-M3090)= 4,"4", IF(('1 - Cover page'!$B$9-M3090)= 5,"5", IF(('1 - Cover page'!$B$9-M3090)= 6,"6", IF(('1 - Cover page'!$B$9-M3090)= 7,"7", IF(('1 - Cover page'!$B$9-M3090)= 8,"8", IF(('1 - Cover page'!$B$9-M3090)= 9,"9", IF(('1 - Cover page'!$B$9-M3090)= 10,"10", IF(('1 - Cover page'!$B$9-M3090)= 11,"11", IF(('1 - Cover page'!$B$9-M3090)= 12,"12", IF(('1 - Cover page'!$B$9-M3090)= 13,"13", IF(('1 - Cover page'!$B$9-M3090)= 14,"14", IF(('1 - Cover page'!$B$9-M3090)= 15,"15",  ""))))))))))))))))</f>
        <v>0</v>
      </c>
      <c r="Z3090" t="str">
        <f>IF(('1 - Cover page'!$B$9-I3090)=0,"0", IF(('1 - Cover page'!$B$9-I3090)= 1,"1", IF(('1 - Cover page'!$B$9-I3090)= 2,"2", IF(('1 - Cover page'!$B$9-I3090)= 3,"3", IF(('1 - Cover page'!$B$9-I3090)= 4,"4", IF(('1 - Cover page'!$B$9-I3090)= 5,"5", IF(('1 - Cover page'!$B$9-I3090)= 6,"6", IF(('1 - Cover page'!$B$9-I3090)= 7,"7", IF(('1 - Cover page'!$B$9-I3090)= 8,"8", IF(('1 - Cover page'!$B$9-I3090)= 9,"9", IF(('1 - Cover page'!$B$9-I3090)= 10,"10", IF(('1 - Cover page'!$B$9-I3090)= 11,"11", IF(('1 - Cover page'!$B$9-I3090)= 12,"12", IF(('1 - Cover page'!$B$9-I3090)= 13,"13", IF(('1 - Cover page'!$B$9-I3090)= 14,"14", IF(('1 - Cover page'!$B$9-I3090)= 15,"15",  ""))))))))))))))))</f>
        <v>0</v>
      </c>
      <c r="AA3090" t="e">
        <f>VLOOKUP(E3090,'Age group'!$A$2:$B$7,2,TRUE)</f>
        <v>#N/A</v>
      </c>
    </row>
    <row r="3091" spans="1:27" ht="12.75" x14ac:dyDescent="0.2">
      <c r="A3091" s="30">
        <v>3088</v>
      </c>
      <c r="B3091" s="31"/>
      <c r="C3091" s="31"/>
      <c r="D3091" s="32"/>
      <c r="E3091" s="104"/>
      <c r="F3091" s="31"/>
      <c r="G3091" s="31"/>
      <c r="H3091" s="33"/>
      <c r="I3091" s="16"/>
      <c r="J3091" s="34"/>
      <c r="K3091" s="34"/>
      <c r="L3091" s="35"/>
      <c r="M3091" s="36"/>
      <c r="N3091" s="37"/>
      <c r="O3091" s="37"/>
      <c r="P3091" s="37"/>
      <c r="Q3091" s="38"/>
      <c r="R3091" s="38"/>
      <c r="S3091" s="37"/>
      <c r="T3091" s="39"/>
      <c r="U3091" s="39"/>
      <c r="V3091" s="40"/>
      <c r="X3091" t="str">
        <f>IF(('1 - Cover page'!$B$9-M3091)&lt;6,"&lt;=5 Days","&gt;5 Days")</f>
        <v>&lt;=5 Days</v>
      </c>
      <c r="Y3091" t="str">
        <f>IF(('1 - Cover page'!$B$9-M3091)=0,"0", IF(('1 - Cover page'!$B$9-M3091)= 1,"1", IF(('1 - Cover page'!$B$9-M3091)= 2,"2", IF(('1 - Cover page'!$B$9-M3091)= 3,"3", IF(('1 - Cover page'!$B$9-M3091)= 4,"4", IF(('1 - Cover page'!$B$9-M3091)= 5,"5", IF(('1 - Cover page'!$B$9-M3091)= 6,"6", IF(('1 - Cover page'!$B$9-M3091)= 7,"7", IF(('1 - Cover page'!$B$9-M3091)= 8,"8", IF(('1 - Cover page'!$B$9-M3091)= 9,"9", IF(('1 - Cover page'!$B$9-M3091)= 10,"10", IF(('1 - Cover page'!$B$9-M3091)= 11,"11", IF(('1 - Cover page'!$B$9-M3091)= 12,"12", IF(('1 - Cover page'!$B$9-M3091)= 13,"13", IF(('1 - Cover page'!$B$9-M3091)= 14,"14", IF(('1 - Cover page'!$B$9-M3091)= 15,"15",  ""))))))))))))))))</f>
        <v>0</v>
      </c>
      <c r="Z3091" t="str">
        <f>IF(('1 - Cover page'!$B$9-I3091)=0,"0", IF(('1 - Cover page'!$B$9-I3091)= 1,"1", IF(('1 - Cover page'!$B$9-I3091)= 2,"2", IF(('1 - Cover page'!$B$9-I3091)= 3,"3", IF(('1 - Cover page'!$B$9-I3091)= 4,"4", IF(('1 - Cover page'!$B$9-I3091)= 5,"5", IF(('1 - Cover page'!$B$9-I3091)= 6,"6", IF(('1 - Cover page'!$B$9-I3091)= 7,"7", IF(('1 - Cover page'!$B$9-I3091)= 8,"8", IF(('1 - Cover page'!$B$9-I3091)= 9,"9", IF(('1 - Cover page'!$B$9-I3091)= 10,"10", IF(('1 - Cover page'!$B$9-I3091)= 11,"11", IF(('1 - Cover page'!$B$9-I3091)= 12,"12", IF(('1 - Cover page'!$B$9-I3091)= 13,"13", IF(('1 - Cover page'!$B$9-I3091)= 14,"14", IF(('1 - Cover page'!$B$9-I3091)= 15,"15",  ""))))))))))))))))</f>
        <v>0</v>
      </c>
      <c r="AA3091" t="e">
        <f>VLOOKUP(E3091,'Age group'!$A$2:$B$7,2,TRUE)</f>
        <v>#N/A</v>
      </c>
    </row>
    <row r="3092" spans="1:27" ht="12.75" x14ac:dyDescent="0.2">
      <c r="A3092" s="30">
        <v>3089</v>
      </c>
      <c r="B3092" s="31"/>
      <c r="C3092" s="31"/>
      <c r="D3092" s="32"/>
      <c r="E3092" s="104"/>
      <c r="F3092" s="31"/>
      <c r="G3092" s="31"/>
      <c r="H3092" s="33"/>
      <c r="I3092" s="16"/>
      <c r="J3092" s="34"/>
      <c r="K3092" s="34"/>
      <c r="L3092" s="35"/>
      <c r="M3092" s="36"/>
      <c r="N3092" s="37"/>
      <c r="O3092" s="37"/>
      <c r="P3092" s="37"/>
      <c r="Q3092" s="38"/>
      <c r="R3092" s="38"/>
      <c r="S3092" s="37"/>
      <c r="T3092" s="39"/>
      <c r="U3092" s="39"/>
      <c r="V3092" s="40"/>
      <c r="X3092" t="str">
        <f>IF(('1 - Cover page'!$B$9-M3092)&lt;6,"&lt;=5 Days","&gt;5 Days")</f>
        <v>&lt;=5 Days</v>
      </c>
      <c r="Y3092" t="str">
        <f>IF(('1 - Cover page'!$B$9-M3092)=0,"0", IF(('1 - Cover page'!$B$9-M3092)= 1,"1", IF(('1 - Cover page'!$B$9-M3092)= 2,"2", IF(('1 - Cover page'!$B$9-M3092)= 3,"3", IF(('1 - Cover page'!$B$9-M3092)= 4,"4", IF(('1 - Cover page'!$B$9-M3092)= 5,"5", IF(('1 - Cover page'!$B$9-M3092)= 6,"6", IF(('1 - Cover page'!$B$9-M3092)= 7,"7", IF(('1 - Cover page'!$B$9-M3092)= 8,"8", IF(('1 - Cover page'!$B$9-M3092)= 9,"9", IF(('1 - Cover page'!$B$9-M3092)= 10,"10", IF(('1 - Cover page'!$B$9-M3092)= 11,"11", IF(('1 - Cover page'!$B$9-M3092)= 12,"12", IF(('1 - Cover page'!$B$9-M3092)= 13,"13", IF(('1 - Cover page'!$B$9-M3092)= 14,"14", IF(('1 - Cover page'!$B$9-M3092)= 15,"15",  ""))))))))))))))))</f>
        <v>0</v>
      </c>
      <c r="Z3092" t="str">
        <f>IF(('1 - Cover page'!$B$9-I3092)=0,"0", IF(('1 - Cover page'!$B$9-I3092)= 1,"1", IF(('1 - Cover page'!$B$9-I3092)= 2,"2", IF(('1 - Cover page'!$B$9-I3092)= 3,"3", IF(('1 - Cover page'!$B$9-I3092)= 4,"4", IF(('1 - Cover page'!$B$9-I3092)= 5,"5", IF(('1 - Cover page'!$B$9-I3092)= 6,"6", IF(('1 - Cover page'!$B$9-I3092)= 7,"7", IF(('1 - Cover page'!$B$9-I3092)= 8,"8", IF(('1 - Cover page'!$B$9-I3092)= 9,"9", IF(('1 - Cover page'!$B$9-I3092)= 10,"10", IF(('1 - Cover page'!$B$9-I3092)= 11,"11", IF(('1 - Cover page'!$B$9-I3092)= 12,"12", IF(('1 - Cover page'!$B$9-I3092)= 13,"13", IF(('1 - Cover page'!$B$9-I3092)= 14,"14", IF(('1 - Cover page'!$B$9-I3092)= 15,"15",  ""))))))))))))))))</f>
        <v>0</v>
      </c>
      <c r="AA3092" t="e">
        <f>VLOOKUP(E3092,'Age group'!$A$2:$B$7,2,TRUE)</f>
        <v>#N/A</v>
      </c>
    </row>
    <row r="3093" spans="1:27" ht="12.75" x14ac:dyDescent="0.2">
      <c r="A3093" s="30">
        <v>3090</v>
      </c>
      <c r="B3093" s="31"/>
      <c r="C3093" s="31"/>
      <c r="D3093" s="32"/>
      <c r="E3093" s="104"/>
      <c r="F3093" s="31"/>
      <c r="G3093" s="31"/>
      <c r="H3093" s="33"/>
      <c r="I3093" s="16"/>
      <c r="J3093" s="34"/>
      <c r="K3093" s="34"/>
      <c r="L3093" s="35"/>
      <c r="M3093" s="36"/>
      <c r="N3093" s="37"/>
      <c r="O3093" s="37"/>
      <c r="P3093" s="37"/>
      <c r="Q3093" s="38"/>
      <c r="R3093" s="38"/>
      <c r="S3093" s="37"/>
      <c r="T3093" s="39"/>
      <c r="U3093" s="39"/>
      <c r="V3093" s="40"/>
      <c r="X3093" t="str">
        <f>IF(('1 - Cover page'!$B$9-M3093)&lt;6,"&lt;=5 Days","&gt;5 Days")</f>
        <v>&lt;=5 Days</v>
      </c>
      <c r="Y3093" t="str">
        <f>IF(('1 - Cover page'!$B$9-M3093)=0,"0", IF(('1 - Cover page'!$B$9-M3093)= 1,"1", IF(('1 - Cover page'!$B$9-M3093)= 2,"2", IF(('1 - Cover page'!$B$9-M3093)= 3,"3", IF(('1 - Cover page'!$B$9-M3093)= 4,"4", IF(('1 - Cover page'!$B$9-M3093)= 5,"5", IF(('1 - Cover page'!$B$9-M3093)= 6,"6", IF(('1 - Cover page'!$B$9-M3093)= 7,"7", IF(('1 - Cover page'!$B$9-M3093)= 8,"8", IF(('1 - Cover page'!$B$9-M3093)= 9,"9", IF(('1 - Cover page'!$B$9-M3093)= 10,"10", IF(('1 - Cover page'!$B$9-M3093)= 11,"11", IF(('1 - Cover page'!$B$9-M3093)= 12,"12", IF(('1 - Cover page'!$B$9-M3093)= 13,"13", IF(('1 - Cover page'!$B$9-M3093)= 14,"14", IF(('1 - Cover page'!$B$9-M3093)= 15,"15",  ""))))))))))))))))</f>
        <v>0</v>
      </c>
      <c r="Z3093" t="str">
        <f>IF(('1 - Cover page'!$B$9-I3093)=0,"0", IF(('1 - Cover page'!$B$9-I3093)= 1,"1", IF(('1 - Cover page'!$B$9-I3093)= 2,"2", IF(('1 - Cover page'!$B$9-I3093)= 3,"3", IF(('1 - Cover page'!$B$9-I3093)= 4,"4", IF(('1 - Cover page'!$B$9-I3093)= 5,"5", IF(('1 - Cover page'!$B$9-I3093)= 6,"6", IF(('1 - Cover page'!$B$9-I3093)= 7,"7", IF(('1 - Cover page'!$B$9-I3093)= 8,"8", IF(('1 - Cover page'!$B$9-I3093)= 9,"9", IF(('1 - Cover page'!$B$9-I3093)= 10,"10", IF(('1 - Cover page'!$B$9-I3093)= 11,"11", IF(('1 - Cover page'!$B$9-I3093)= 12,"12", IF(('1 - Cover page'!$B$9-I3093)= 13,"13", IF(('1 - Cover page'!$B$9-I3093)= 14,"14", IF(('1 - Cover page'!$B$9-I3093)= 15,"15",  ""))))))))))))))))</f>
        <v>0</v>
      </c>
      <c r="AA3093" t="e">
        <f>VLOOKUP(E3093,'Age group'!$A$2:$B$7,2,TRUE)</f>
        <v>#N/A</v>
      </c>
    </row>
    <row r="3094" spans="1:27" ht="12.75" x14ac:dyDescent="0.2">
      <c r="A3094" s="30">
        <v>3091</v>
      </c>
      <c r="B3094" s="31"/>
      <c r="C3094" s="31"/>
      <c r="D3094" s="32"/>
      <c r="E3094" s="104"/>
      <c r="F3094" s="31"/>
      <c r="G3094" s="31"/>
      <c r="H3094" s="33"/>
      <c r="I3094" s="16"/>
      <c r="J3094" s="34"/>
      <c r="K3094" s="34"/>
      <c r="L3094" s="35"/>
      <c r="M3094" s="36"/>
      <c r="N3094" s="37"/>
      <c r="O3094" s="37"/>
      <c r="P3094" s="37"/>
      <c r="Q3094" s="38"/>
      <c r="R3094" s="38"/>
      <c r="S3094" s="37"/>
      <c r="T3094" s="39"/>
      <c r="U3094" s="39"/>
      <c r="V3094" s="40"/>
      <c r="X3094" t="str">
        <f>IF(('1 - Cover page'!$B$9-M3094)&lt;6,"&lt;=5 Days","&gt;5 Days")</f>
        <v>&lt;=5 Days</v>
      </c>
      <c r="Y3094" t="str">
        <f>IF(('1 - Cover page'!$B$9-M3094)=0,"0", IF(('1 - Cover page'!$B$9-M3094)= 1,"1", IF(('1 - Cover page'!$B$9-M3094)= 2,"2", IF(('1 - Cover page'!$B$9-M3094)= 3,"3", IF(('1 - Cover page'!$B$9-M3094)= 4,"4", IF(('1 - Cover page'!$B$9-M3094)= 5,"5", IF(('1 - Cover page'!$B$9-M3094)= 6,"6", IF(('1 - Cover page'!$B$9-M3094)= 7,"7", IF(('1 - Cover page'!$B$9-M3094)= 8,"8", IF(('1 - Cover page'!$B$9-M3094)= 9,"9", IF(('1 - Cover page'!$B$9-M3094)= 10,"10", IF(('1 - Cover page'!$B$9-M3094)= 11,"11", IF(('1 - Cover page'!$B$9-M3094)= 12,"12", IF(('1 - Cover page'!$B$9-M3094)= 13,"13", IF(('1 - Cover page'!$B$9-M3094)= 14,"14", IF(('1 - Cover page'!$B$9-M3094)= 15,"15",  ""))))))))))))))))</f>
        <v>0</v>
      </c>
      <c r="Z3094" t="str">
        <f>IF(('1 - Cover page'!$B$9-I3094)=0,"0", IF(('1 - Cover page'!$B$9-I3094)= 1,"1", IF(('1 - Cover page'!$B$9-I3094)= 2,"2", IF(('1 - Cover page'!$B$9-I3094)= 3,"3", IF(('1 - Cover page'!$B$9-I3094)= 4,"4", IF(('1 - Cover page'!$B$9-I3094)= 5,"5", IF(('1 - Cover page'!$B$9-I3094)= 6,"6", IF(('1 - Cover page'!$B$9-I3094)= 7,"7", IF(('1 - Cover page'!$B$9-I3094)= 8,"8", IF(('1 - Cover page'!$B$9-I3094)= 9,"9", IF(('1 - Cover page'!$B$9-I3094)= 10,"10", IF(('1 - Cover page'!$B$9-I3094)= 11,"11", IF(('1 - Cover page'!$B$9-I3094)= 12,"12", IF(('1 - Cover page'!$B$9-I3094)= 13,"13", IF(('1 - Cover page'!$B$9-I3094)= 14,"14", IF(('1 - Cover page'!$B$9-I3094)= 15,"15",  ""))))))))))))))))</f>
        <v>0</v>
      </c>
      <c r="AA3094" t="e">
        <f>VLOOKUP(E3094,'Age group'!$A$2:$B$7,2,TRUE)</f>
        <v>#N/A</v>
      </c>
    </row>
    <row r="3095" spans="1:27" ht="12.75" x14ac:dyDescent="0.2">
      <c r="A3095" s="30">
        <v>3092</v>
      </c>
      <c r="B3095" s="31"/>
      <c r="C3095" s="31"/>
      <c r="D3095" s="32"/>
      <c r="E3095" s="104"/>
      <c r="F3095" s="31"/>
      <c r="G3095" s="31"/>
      <c r="H3095" s="33"/>
      <c r="I3095" s="16"/>
      <c r="J3095" s="34"/>
      <c r="K3095" s="34"/>
      <c r="L3095" s="35"/>
      <c r="M3095" s="36"/>
      <c r="N3095" s="37"/>
      <c r="O3095" s="37"/>
      <c r="P3095" s="37"/>
      <c r="Q3095" s="38"/>
      <c r="R3095" s="38"/>
      <c r="S3095" s="37"/>
      <c r="T3095" s="39"/>
      <c r="U3095" s="39"/>
      <c r="V3095" s="40"/>
      <c r="X3095" t="str">
        <f>IF(('1 - Cover page'!$B$9-M3095)&lt;6,"&lt;=5 Days","&gt;5 Days")</f>
        <v>&lt;=5 Days</v>
      </c>
      <c r="Y3095" t="str">
        <f>IF(('1 - Cover page'!$B$9-M3095)=0,"0", IF(('1 - Cover page'!$B$9-M3095)= 1,"1", IF(('1 - Cover page'!$B$9-M3095)= 2,"2", IF(('1 - Cover page'!$B$9-M3095)= 3,"3", IF(('1 - Cover page'!$B$9-M3095)= 4,"4", IF(('1 - Cover page'!$B$9-M3095)= 5,"5", IF(('1 - Cover page'!$B$9-M3095)= 6,"6", IF(('1 - Cover page'!$B$9-M3095)= 7,"7", IF(('1 - Cover page'!$B$9-M3095)= 8,"8", IF(('1 - Cover page'!$B$9-M3095)= 9,"9", IF(('1 - Cover page'!$B$9-M3095)= 10,"10", IF(('1 - Cover page'!$B$9-M3095)= 11,"11", IF(('1 - Cover page'!$B$9-M3095)= 12,"12", IF(('1 - Cover page'!$B$9-M3095)= 13,"13", IF(('1 - Cover page'!$B$9-M3095)= 14,"14", IF(('1 - Cover page'!$B$9-M3095)= 15,"15",  ""))))))))))))))))</f>
        <v>0</v>
      </c>
      <c r="Z3095" t="str">
        <f>IF(('1 - Cover page'!$B$9-I3095)=0,"0", IF(('1 - Cover page'!$B$9-I3095)= 1,"1", IF(('1 - Cover page'!$B$9-I3095)= 2,"2", IF(('1 - Cover page'!$B$9-I3095)= 3,"3", IF(('1 - Cover page'!$B$9-I3095)= 4,"4", IF(('1 - Cover page'!$B$9-I3095)= 5,"5", IF(('1 - Cover page'!$B$9-I3095)= 6,"6", IF(('1 - Cover page'!$B$9-I3095)= 7,"7", IF(('1 - Cover page'!$B$9-I3095)= 8,"8", IF(('1 - Cover page'!$B$9-I3095)= 9,"9", IF(('1 - Cover page'!$B$9-I3095)= 10,"10", IF(('1 - Cover page'!$B$9-I3095)= 11,"11", IF(('1 - Cover page'!$B$9-I3095)= 12,"12", IF(('1 - Cover page'!$B$9-I3095)= 13,"13", IF(('1 - Cover page'!$B$9-I3095)= 14,"14", IF(('1 - Cover page'!$B$9-I3095)= 15,"15",  ""))))))))))))))))</f>
        <v>0</v>
      </c>
      <c r="AA3095" t="e">
        <f>VLOOKUP(E3095,'Age group'!$A$2:$B$7,2,TRUE)</f>
        <v>#N/A</v>
      </c>
    </row>
    <row r="3096" spans="1:27" ht="12.75" x14ac:dyDescent="0.2">
      <c r="A3096" s="30">
        <v>3093</v>
      </c>
      <c r="B3096" s="31"/>
      <c r="C3096" s="31"/>
      <c r="D3096" s="32"/>
      <c r="E3096" s="104"/>
      <c r="F3096" s="31"/>
      <c r="G3096" s="31"/>
      <c r="H3096" s="33"/>
      <c r="I3096" s="16"/>
      <c r="J3096" s="34"/>
      <c r="K3096" s="34"/>
      <c r="L3096" s="35"/>
      <c r="M3096" s="36"/>
      <c r="N3096" s="37"/>
      <c r="O3096" s="37"/>
      <c r="P3096" s="37"/>
      <c r="Q3096" s="38"/>
      <c r="R3096" s="38"/>
      <c r="S3096" s="37"/>
      <c r="T3096" s="39"/>
      <c r="U3096" s="39"/>
      <c r="V3096" s="40"/>
      <c r="X3096" t="str">
        <f>IF(('1 - Cover page'!$B$9-M3096)&lt;6,"&lt;=5 Days","&gt;5 Days")</f>
        <v>&lt;=5 Days</v>
      </c>
      <c r="Y3096" t="str">
        <f>IF(('1 - Cover page'!$B$9-M3096)=0,"0", IF(('1 - Cover page'!$B$9-M3096)= 1,"1", IF(('1 - Cover page'!$B$9-M3096)= 2,"2", IF(('1 - Cover page'!$B$9-M3096)= 3,"3", IF(('1 - Cover page'!$B$9-M3096)= 4,"4", IF(('1 - Cover page'!$B$9-M3096)= 5,"5", IF(('1 - Cover page'!$B$9-M3096)= 6,"6", IF(('1 - Cover page'!$B$9-M3096)= 7,"7", IF(('1 - Cover page'!$B$9-M3096)= 8,"8", IF(('1 - Cover page'!$B$9-M3096)= 9,"9", IF(('1 - Cover page'!$B$9-M3096)= 10,"10", IF(('1 - Cover page'!$B$9-M3096)= 11,"11", IF(('1 - Cover page'!$B$9-M3096)= 12,"12", IF(('1 - Cover page'!$B$9-M3096)= 13,"13", IF(('1 - Cover page'!$B$9-M3096)= 14,"14", IF(('1 - Cover page'!$B$9-M3096)= 15,"15",  ""))))))))))))))))</f>
        <v>0</v>
      </c>
      <c r="Z3096" t="str">
        <f>IF(('1 - Cover page'!$B$9-I3096)=0,"0", IF(('1 - Cover page'!$B$9-I3096)= 1,"1", IF(('1 - Cover page'!$B$9-I3096)= 2,"2", IF(('1 - Cover page'!$B$9-I3096)= 3,"3", IF(('1 - Cover page'!$B$9-I3096)= 4,"4", IF(('1 - Cover page'!$B$9-I3096)= 5,"5", IF(('1 - Cover page'!$B$9-I3096)= 6,"6", IF(('1 - Cover page'!$B$9-I3096)= 7,"7", IF(('1 - Cover page'!$B$9-I3096)= 8,"8", IF(('1 - Cover page'!$B$9-I3096)= 9,"9", IF(('1 - Cover page'!$B$9-I3096)= 10,"10", IF(('1 - Cover page'!$B$9-I3096)= 11,"11", IF(('1 - Cover page'!$B$9-I3096)= 12,"12", IF(('1 - Cover page'!$B$9-I3096)= 13,"13", IF(('1 - Cover page'!$B$9-I3096)= 14,"14", IF(('1 - Cover page'!$B$9-I3096)= 15,"15",  ""))))))))))))))))</f>
        <v>0</v>
      </c>
      <c r="AA3096" t="e">
        <f>VLOOKUP(E3096,'Age group'!$A$2:$B$7,2,TRUE)</f>
        <v>#N/A</v>
      </c>
    </row>
    <row r="3097" spans="1:27" ht="12.75" x14ac:dyDescent="0.2">
      <c r="A3097" s="30">
        <v>3094</v>
      </c>
      <c r="B3097" s="31"/>
      <c r="C3097" s="31"/>
      <c r="D3097" s="32"/>
      <c r="E3097" s="104"/>
      <c r="F3097" s="31"/>
      <c r="G3097" s="31"/>
      <c r="H3097" s="33"/>
      <c r="I3097" s="16"/>
      <c r="J3097" s="34"/>
      <c r="K3097" s="34"/>
      <c r="L3097" s="35"/>
      <c r="M3097" s="36"/>
      <c r="N3097" s="37"/>
      <c r="O3097" s="37"/>
      <c r="P3097" s="37"/>
      <c r="Q3097" s="38"/>
      <c r="R3097" s="38"/>
      <c r="S3097" s="37"/>
      <c r="T3097" s="39"/>
      <c r="U3097" s="39"/>
      <c r="V3097" s="40"/>
      <c r="X3097" t="str">
        <f>IF(('1 - Cover page'!$B$9-M3097)&lt;6,"&lt;=5 Days","&gt;5 Days")</f>
        <v>&lt;=5 Days</v>
      </c>
      <c r="Y3097" t="str">
        <f>IF(('1 - Cover page'!$B$9-M3097)=0,"0", IF(('1 - Cover page'!$B$9-M3097)= 1,"1", IF(('1 - Cover page'!$B$9-M3097)= 2,"2", IF(('1 - Cover page'!$B$9-M3097)= 3,"3", IF(('1 - Cover page'!$B$9-M3097)= 4,"4", IF(('1 - Cover page'!$B$9-M3097)= 5,"5", IF(('1 - Cover page'!$B$9-M3097)= 6,"6", IF(('1 - Cover page'!$B$9-M3097)= 7,"7", IF(('1 - Cover page'!$B$9-M3097)= 8,"8", IF(('1 - Cover page'!$B$9-M3097)= 9,"9", IF(('1 - Cover page'!$B$9-M3097)= 10,"10", IF(('1 - Cover page'!$B$9-M3097)= 11,"11", IF(('1 - Cover page'!$B$9-M3097)= 12,"12", IF(('1 - Cover page'!$B$9-M3097)= 13,"13", IF(('1 - Cover page'!$B$9-M3097)= 14,"14", IF(('1 - Cover page'!$B$9-M3097)= 15,"15",  ""))))))))))))))))</f>
        <v>0</v>
      </c>
      <c r="Z3097" t="str">
        <f>IF(('1 - Cover page'!$B$9-I3097)=0,"0", IF(('1 - Cover page'!$B$9-I3097)= 1,"1", IF(('1 - Cover page'!$B$9-I3097)= 2,"2", IF(('1 - Cover page'!$B$9-I3097)= 3,"3", IF(('1 - Cover page'!$B$9-I3097)= 4,"4", IF(('1 - Cover page'!$B$9-I3097)= 5,"5", IF(('1 - Cover page'!$B$9-I3097)= 6,"6", IF(('1 - Cover page'!$B$9-I3097)= 7,"7", IF(('1 - Cover page'!$B$9-I3097)= 8,"8", IF(('1 - Cover page'!$B$9-I3097)= 9,"9", IF(('1 - Cover page'!$B$9-I3097)= 10,"10", IF(('1 - Cover page'!$B$9-I3097)= 11,"11", IF(('1 - Cover page'!$B$9-I3097)= 12,"12", IF(('1 - Cover page'!$B$9-I3097)= 13,"13", IF(('1 - Cover page'!$B$9-I3097)= 14,"14", IF(('1 - Cover page'!$B$9-I3097)= 15,"15",  ""))))))))))))))))</f>
        <v>0</v>
      </c>
      <c r="AA3097" t="e">
        <f>VLOOKUP(E3097,'Age group'!$A$2:$B$7,2,TRUE)</f>
        <v>#N/A</v>
      </c>
    </row>
    <row r="3098" spans="1:27" ht="12.75" x14ac:dyDescent="0.2">
      <c r="A3098" s="30">
        <v>3095</v>
      </c>
      <c r="B3098" s="31"/>
      <c r="C3098" s="31"/>
      <c r="D3098" s="32"/>
      <c r="E3098" s="104"/>
      <c r="F3098" s="31"/>
      <c r="G3098" s="31"/>
      <c r="H3098" s="33"/>
      <c r="I3098" s="16"/>
      <c r="J3098" s="34"/>
      <c r="K3098" s="34"/>
      <c r="L3098" s="35"/>
      <c r="M3098" s="36"/>
      <c r="N3098" s="37"/>
      <c r="O3098" s="37"/>
      <c r="P3098" s="37"/>
      <c r="Q3098" s="38"/>
      <c r="R3098" s="38"/>
      <c r="S3098" s="37"/>
      <c r="T3098" s="39"/>
      <c r="U3098" s="39"/>
      <c r="V3098" s="40"/>
      <c r="X3098" t="str">
        <f>IF(('1 - Cover page'!$B$9-M3098)&lt;6,"&lt;=5 Days","&gt;5 Days")</f>
        <v>&lt;=5 Days</v>
      </c>
      <c r="Y3098" t="str">
        <f>IF(('1 - Cover page'!$B$9-M3098)=0,"0", IF(('1 - Cover page'!$B$9-M3098)= 1,"1", IF(('1 - Cover page'!$B$9-M3098)= 2,"2", IF(('1 - Cover page'!$B$9-M3098)= 3,"3", IF(('1 - Cover page'!$B$9-M3098)= 4,"4", IF(('1 - Cover page'!$B$9-M3098)= 5,"5", IF(('1 - Cover page'!$B$9-M3098)= 6,"6", IF(('1 - Cover page'!$B$9-M3098)= 7,"7", IF(('1 - Cover page'!$B$9-M3098)= 8,"8", IF(('1 - Cover page'!$B$9-M3098)= 9,"9", IF(('1 - Cover page'!$B$9-M3098)= 10,"10", IF(('1 - Cover page'!$B$9-M3098)= 11,"11", IF(('1 - Cover page'!$B$9-M3098)= 12,"12", IF(('1 - Cover page'!$B$9-M3098)= 13,"13", IF(('1 - Cover page'!$B$9-M3098)= 14,"14", IF(('1 - Cover page'!$B$9-M3098)= 15,"15",  ""))))))))))))))))</f>
        <v>0</v>
      </c>
      <c r="Z3098" t="str">
        <f>IF(('1 - Cover page'!$B$9-I3098)=0,"0", IF(('1 - Cover page'!$B$9-I3098)= 1,"1", IF(('1 - Cover page'!$B$9-I3098)= 2,"2", IF(('1 - Cover page'!$B$9-I3098)= 3,"3", IF(('1 - Cover page'!$B$9-I3098)= 4,"4", IF(('1 - Cover page'!$B$9-I3098)= 5,"5", IF(('1 - Cover page'!$B$9-I3098)= 6,"6", IF(('1 - Cover page'!$B$9-I3098)= 7,"7", IF(('1 - Cover page'!$B$9-I3098)= 8,"8", IF(('1 - Cover page'!$B$9-I3098)= 9,"9", IF(('1 - Cover page'!$B$9-I3098)= 10,"10", IF(('1 - Cover page'!$B$9-I3098)= 11,"11", IF(('1 - Cover page'!$B$9-I3098)= 12,"12", IF(('1 - Cover page'!$B$9-I3098)= 13,"13", IF(('1 - Cover page'!$B$9-I3098)= 14,"14", IF(('1 - Cover page'!$B$9-I3098)= 15,"15",  ""))))))))))))))))</f>
        <v>0</v>
      </c>
      <c r="AA3098" t="e">
        <f>VLOOKUP(E3098,'Age group'!$A$2:$B$7,2,TRUE)</f>
        <v>#N/A</v>
      </c>
    </row>
    <row r="3099" spans="1:27" ht="12.75" x14ac:dyDescent="0.2">
      <c r="A3099" s="30">
        <v>3096</v>
      </c>
      <c r="B3099" s="31"/>
      <c r="C3099" s="31"/>
      <c r="D3099" s="32"/>
      <c r="E3099" s="104"/>
      <c r="F3099" s="31"/>
      <c r="G3099" s="31"/>
      <c r="H3099" s="33"/>
      <c r="I3099" s="16"/>
      <c r="J3099" s="34"/>
      <c r="K3099" s="34"/>
      <c r="L3099" s="35"/>
      <c r="M3099" s="36"/>
      <c r="N3099" s="37"/>
      <c r="O3099" s="37"/>
      <c r="P3099" s="37"/>
      <c r="Q3099" s="38"/>
      <c r="R3099" s="38"/>
      <c r="S3099" s="37"/>
      <c r="T3099" s="39"/>
      <c r="U3099" s="39"/>
      <c r="V3099" s="40"/>
      <c r="X3099" t="str">
        <f>IF(('1 - Cover page'!$B$9-M3099)&lt;6,"&lt;=5 Days","&gt;5 Days")</f>
        <v>&lt;=5 Days</v>
      </c>
      <c r="Y3099" t="str">
        <f>IF(('1 - Cover page'!$B$9-M3099)=0,"0", IF(('1 - Cover page'!$B$9-M3099)= 1,"1", IF(('1 - Cover page'!$B$9-M3099)= 2,"2", IF(('1 - Cover page'!$B$9-M3099)= 3,"3", IF(('1 - Cover page'!$B$9-M3099)= 4,"4", IF(('1 - Cover page'!$B$9-M3099)= 5,"5", IF(('1 - Cover page'!$B$9-M3099)= 6,"6", IF(('1 - Cover page'!$B$9-M3099)= 7,"7", IF(('1 - Cover page'!$B$9-M3099)= 8,"8", IF(('1 - Cover page'!$B$9-M3099)= 9,"9", IF(('1 - Cover page'!$B$9-M3099)= 10,"10", IF(('1 - Cover page'!$B$9-M3099)= 11,"11", IF(('1 - Cover page'!$B$9-M3099)= 12,"12", IF(('1 - Cover page'!$B$9-M3099)= 13,"13", IF(('1 - Cover page'!$B$9-M3099)= 14,"14", IF(('1 - Cover page'!$B$9-M3099)= 15,"15",  ""))))))))))))))))</f>
        <v>0</v>
      </c>
      <c r="Z3099" t="str">
        <f>IF(('1 - Cover page'!$B$9-I3099)=0,"0", IF(('1 - Cover page'!$B$9-I3099)= 1,"1", IF(('1 - Cover page'!$B$9-I3099)= 2,"2", IF(('1 - Cover page'!$B$9-I3099)= 3,"3", IF(('1 - Cover page'!$B$9-I3099)= 4,"4", IF(('1 - Cover page'!$B$9-I3099)= 5,"5", IF(('1 - Cover page'!$B$9-I3099)= 6,"6", IF(('1 - Cover page'!$B$9-I3099)= 7,"7", IF(('1 - Cover page'!$B$9-I3099)= 8,"8", IF(('1 - Cover page'!$B$9-I3099)= 9,"9", IF(('1 - Cover page'!$B$9-I3099)= 10,"10", IF(('1 - Cover page'!$B$9-I3099)= 11,"11", IF(('1 - Cover page'!$B$9-I3099)= 12,"12", IF(('1 - Cover page'!$B$9-I3099)= 13,"13", IF(('1 - Cover page'!$B$9-I3099)= 14,"14", IF(('1 - Cover page'!$B$9-I3099)= 15,"15",  ""))))))))))))))))</f>
        <v>0</v>
      </c>
      <c r="AA3099" t="e">
        <f>VLOOKUP(E3099,'Age group'!$A$2:$B$7,2,TRUE)</f>
        <v>#N/A</v>
      </c>
    </row>
    <row r="3100" spans="1:27" ht="12.75" x14ac:dyDescent="0.2">
      <c r="A3100" s="30">
        <v>3097</v>
      </c>
      <c r="B3100" s="31"/>
      <c r="C3100" s="31"/>
      <c r="D3100" s="32"/>
      <c r="E3100" s="104"/>
      <c r="F3100" s="31"/>
      <c r="G3100" s="31"/>
      <c r="H3100" s="33"/>
      <c r="I3100" s="16"/>
      <c r="J3100" s="34"/>
      <c r="K3100" s="34"/>
      <c r="L3100" s="35"/>
      <c r="M3100" s="36"/>
      <c r="N3100" s="37"/>
      <c r="O3100" s="37"/>
      <c r="P3100" s="37"/>
      <c r="Q3100" s="38"/>
      <c r="R3100" s="38"/>
      <c r="S3100" s="37"/>
      <c r="T3100" s="39"/>
      <c r="U3100" s="39"/>
      <c r="V3100" s="40"/>
      <c r="X3100" t="str">
        <f>IF(('1 - Cover page'!$B$9-M3100)&lt;6,"&lt;=5 Days","&gt;5 Days")</f>
        <v>&lt;=5 Days</v>
      </c>
      <c r="Y3100" t="str">
        <f>IF(('1 - Cover page'!$B$9-M3100)=0,"0", IF(('1 - Cover page'!$B$9-M3100)= 1,"1", IF(('1 - Cover page'!$B$9-M3100)= 2,"2", IF(('1 - Cover page'!$B$9-M3100)= 3,"3", IF(('1 - Cover page'!$B$9-M3100)= 4,"4", IF(('1 - Cover page'!$B$9-M3100)= 5,"5", IF(('1 - Cover page'!$B$9-M3100)= 6,"6", IF(('1 - Cover page'!$B$9-M3100)= 7,"7", IF(('1 - Cover page'!$B$9-M3100)= 8,"8", IF(('1 - Cover page'!$B$9-M3100)= 9,"9", IF(('1 - Cover page'!$B$9-M3100)= 10,"10", IF(('1 - Cover page'!$B$9-M3100)= 11,"11", IF(('1 - Cover page'!$B$9-M3100)= 12,"12", IF(('1 - Cover page'!$B$9-M3100)= 13,"13", IF(('1 - Cover page'!$B$9-M3100)= 14,"14", IF(('1 - Cover page'!$B$9-M3100)= 15,"15",  ""))))))))))))))))</f>
        <v>0</v>
      </c>
      <c r="Z3100" t="str">
        <f>IF(('1 - Cover page'!$B$9-I3100)=0,"0", IF(('1 - Cover page'!$B$9-I3100)= 1,"1", IF(('1 - Cover page'!$B$9-I3100)= 2,"2", IF(('1 - Cover page'!$B$9-I3100)= 3,"3", IF(('1 - Cover page'!$B$9-I3100)= 4,"4", IF(('1 - Cover page'!$B$9-I3100)= 5,"5", IF(('1 - Cover page'!$B$9-I3100)= 6,"6", IF(('1 - Cover page'!$B$9-I3100)= 7,"7", IF(('1 - Cover page'!$B$9-I3100)= 8,"8", IF(('1 - Cover page'!$B$9-I3100)= 9,"9", IF(('1 - Cover page'!$B$9-I3100)= 10,"10", IF(('1 - Cover page'!$B$9-I3100)= 11,"11", IF(('1 - Cover page'!$B$9-I3100)= 12,"12", IF(('1 - Cover page'!$B$9-I3100)= 13,"13", IF(('1 - Cover page'!$B$9-I3100)= 14,"14", IF(('1 - Cover page'!$B$9-I3100)= 15,"15",  ""))))))))))))))))</f>
        <v>0</v>
      </c>
      <c r="AA3100" t="e">
        <f>VLOOKUP(E3100,'Age group'!$A$2:$B$7,2,TRUE)</f>
        <v>#N/A</v>
      </c>
    </row>
    <row r="3101" spans="1:27" ht="12.75" x14ac:dyDescent="0.2">
      <c r="A3101" s="30">
        <v>3098</v>
      </c>
      <c r="B3101" s="31"/>
      <c r="C3101" s="31"/>
      <c r="D3101" s="32"/>
      <c r="E3101" s="104"/>
      <c r="F3101" s="31"/>
      <c r="G3101" s="31"/>
      <c r="H3101" s="33"/>
      <c r="I3101" s="16"/>
      <c r="J3101" s="34"/>
      <c r="K3101" s="34"/>
      <c r="L3101" s="35"/>
      <c r="M3101" s="36"/>
      <c r="N3101" s="37"/>
      <c r="O3101" s="37"/>
      <c r="P3101" s="37"/>
      <c r="Q3101" s="38"/>
      <c r="R3101" s="38"/>
      <c r="S3101" s="37"/>
      <c r="T3101" s="39"/>
      <c r="U3101" s="39"/>
      <c r="V3101" s="40"/>
      <c r="X3101" t="str">
        <f>IF(('1 - Cover page'!$B$9-M3101)&lt;6,"&lt;=5 Days","&gt;5 Days")</f>
        <v>&lt;=5 Days</v>
      </c>
      <c r="Y3101" t="str">
        <f>IF(('1 - Cover page'!$B$9-M3101)=0,"0", IF(('1 - Cover page'!$B$9-M3101)= 1,"1", IF(('1 - Cover page'!$B$9-M3101)= 2,"2", IF(('1 - Cover page'!$B$9-M3101)= 3,"3", IF(('1 - Cover page'!$B$9-M3101)= 4,"4", IF(('1 - Cover page'!$B$9-M3101)= 5,"5", IF(('1 - Cover page'!$B$9-M3101)= 6,"6", IF(('1 - Cover page'!$B$9-M3101)= 7,"7", IF(('1 - Cover page'!$B$9-M3101)= 8,"8", IF(('1 - Cover page'!$B$9-M3101)= 9,"9", IF(('1 - Cover page'!$B$9-M3101)= 10,"10", IF(('1 - Cover page'!$B$9-M3101)= 11,"11", IF(('1 - Cover page'!$B$9-M3101)= 12,"12", IF(('1 - Cover page'!$B$9-M3101)= 13,"13", IF(('1 - Cover page'!$B$9-M3101)= 14,"14", IF(('1 - Cover page'!$B$9-M3101)= 15,"15",  ""))))))))))))))))</f>
        <v>0</v>
      </c>
      <c r="Z3101" t="str">
        <f>IF(('1 - Cover page'!$B$9-I3101)=0,"0", IF(('1 - Cover page'!$B$9-I3101)= 1,"1", IF(('1 - Cover page'!$B$9-I3101)= 2,"2", IF(('1 - Cover page'!$B$9-I3101)= 3,"3", IF(('1 - Cover page'!$B$9-I3101)= 4,"4", IF(('1 - Cover page'!$B$9-I3101)= 5,"5", IF(('1 - Cover page'!$B$9-I3101)= 6,"6", IF(('1 - Cover page'!$B$9-I3101)= 7,"7", IF(('1 - Cover page'!$B$9-I3101)= 8,"8", IF(('1 - Cover page'!$B$9-I3101)= 9,"9", IF(('1 - Cover page'!$B$9-I3101)= 10,"10", IF(('1 - Cover page'!$B$9-I3101)= 11,"11", IF(('1 - Cover page'!$B$9-I3101)= 12,"12", IF(('1 - Cover page'!$B$9-I3101)= 13,"13", IF(('1 - Cover page'!$B$9-I3101)= 14,"14", IF(('1 - Cover page'!$B$9-I3101)= 15,"15",  ""))))))))))))))))</f>
        <v>0</v>
      </c>
      <c r="AA3101" t="e">
        <f>VLOOKUP(E3101,'Age group'!$A$2:$B$7,2,TRUE)</f>
        <v>#N/A</v>
      </c>
    </row>
    <row r="3102" spans="1:27" ht="12.75" x14ac:dyDescent="0.2">
      <c r="A3102" s="30">
        <v>3099</v>
      </c>
      <c r="B3102" s="31"/>
      <c r="C3102" s="31"/>
      <c r="D3102" s="32"/>
      <c r="E3102" s="104"/>
      <c r="F3102" s="31"/>
      <c r="G3102" s="31"/>
      <c r="H3102" s="33"/>
      <c r="I3102" s="16"/>
      <c r="J3102" s="34"/>
      <c r="K3102" s="34"/>
      <c r="L3102" s="35"/>
      <c r="M3102" s="36"/>
      <c r="N3102" s="37"/>
      <c r="O3102" s="37"/>
      <c r="P3102" s="37"/>
      <c r="Q3102" s="38"/>
      <c r="R3102" s="38"/>
      <c r="S3102" s="37"/>
      <c r="T3102" s="39"/>
      <c r="U3102" s="39"/>
      <c r="V3102" s="40"/>
      <c r="X3102" t="str">
        <f>IF(('1 - Cover page'!$B$9-M3102)&lt;6,"&lt;=5 Days","&gt;5 Days")</f>
        <v>&lt;=5 Days</v>
      </c>
      <c r="Y3102" t="str">
        <f>IF(('1 - Cover page'!$B$9-M3102)=0,"0", IF(('1 - Cover page'!$B$9-M3102)= 1,"1", IF(('1 - Cover page'!$B$9-M3102)= 2,"2", IF(('1 - Cover page'!$B$9-M3102)= 3,"3", IF(('1 - Cover page'!$B$9-M3102)= 4,"4", IF(('1 - Cover page'!$B$9-M3102)= 5,"5", IF(('1 - Cover page'!$B$9-M3102)= 6,"6", IF(('1 - Cover page'!$B$9-M3102)= 7,"7", IF(('1 - Cover page'!$B$9-M3102)= 8,"8", IF(('1 - Cover page'!$B$9-M3102)= 9,"9", IF(('1 - Cover page'!$B$9-M3102)= 10,"10", IF(('1 - Cover page'!$B$9-M3102)= 11,"11", IF(('1 - Cover page'!$B$9-M3102)= 12,"12", IF(('1 - Cover page'!$B$9-M3102)= 13,"13", IF(('1 - Cover page'!$B$9-M3102)= 14,"14", IF(('1 - Cover page'!$B$9-M3102)= 15,"15",  ""))))))))))))))))</f>
        <v>0</v>
      </c>
      <c r="Z3102" t="str">
        <f>IF(('1 - Cover page'!$B$9-I3102)=0,"0", IF(('1 - Cover page'!$B$9-I3102)= 1,"1", IF(('1 - Cover page'!$B$9-I3102)= 2,"2", IF(('1 - Cover page'!$B$9-I3102)= 3,"3", IF(('1 - Cover page'!$B$9-I3102)= 4,"4", IF(('1 - Cover page'!$B$9-I3102)= 5,"5", IF(('1 - Cover page'!$B$9-I3102)= 6,"6", IF(('1 - Cover page'!$B$9-I3102)= 7,"7", IF(('1 - Cover page'!$B$9-I3102)= 8,"8", IF(('1 - Cover page'!$B$9-I3102)= 9,"9", IF(('1 - Cover page'!$B$9-I3102)= 10,"10", IF(('1 - Cover page'!$B$9-I3102)= 11,"11", IF(('1 - Cover page'!$B$9-I3102)= 12,"12", IF(('1 - Cover page'!$B$9-I3102)= 13,"13", IF(('1 - Cover page'!$B$9-I3102)= 14,"14", IF(('1 - Cover page'!$B$9-I3102)= 15,"15",  ""))))))))))))))))</f>
        <v>0</v>
      </c>
      <c r="AA3102" t="e">
        <f>VLOOKUP(E3102,'Age group'!$A$2:$B$7,2,TRUE)</f>
        <v>#N/A</v>
      </c>
    </row>
    <row r="3103" spans="1:27" ht="12.75" x14ac:dyDescent="0.2">
      <c r="A3103" s="30">
        <v>3100</v>
      </c>
      <c r="B3103" s="31"/>
      <c r="C3103" s="31"/>
      <c r="D3103" s="32"/>
      <c r="E3103" s="104"/>
      <c r="F3103" s="31"/>
      <c r="G3103" s="31"/>
      <c r="H3103" s="33"/>
      <c r="I3103" s="16"/>
      <c r="J3103" s="34"/>
      <c r="K3103" s="34"/>
      <c r="L3103" s="35"/>
      <c r="M3103" s="36"/>
      <c r="N3103" s="37"/>
      <c r="O3103" s="37"/>
      <c r="P3103" s="37"/>
      <c r="Q3103" s="38"/>
      <c r="R3103" s="38"/>
      <c r="S3103" s="37"/>
      <c r="T3103" s="39"/>
      <c r="U3103" s="39"/>
      <c r="V3103" s="40"/>
      <c r="X3103" t="str">
        <f>IF(('1 - Cover page'!$B$9-M3103)&lt;6,"&lt;=5 Days","&gt;5 Days")</f>
        <v>&lt;=5 Days</v>
      </c>
      <c r="Y3103" t="str">
        <f>IF(('1 - Cover page'!$B$9-M3103)=0,"0", IF(('1 - Cover page'!$B$9-M3103)= 1,"1", IF(('1 - Cover page'!$B$9-M3103)= 2,"2", IF(('1 - Cover page'!$B$9-M3103)= 3,"3", IF(('1 - Cover page'!$B$9-M3103)= 4,"4", IF(('1 - Cover page'!$B$9-M3103)= 5,"5", IF(('1 - Cover page'!$B$9-M3103)= 6,"6", IF(('1 - Cover page'!$B$9-M3103)= 7,"7", IF(('1 - Cover page'!$B$9-M3103)= 8,"8", IF(('1 - Cover page'!$B$9-M3103)= 9,"9", IF(('1 - Cover page'!$B$9-M3103)= 10,"10", IF(('1 - Cover page'!$B$9-M3103)= 11,"11", IF(('1 - Cover page'!$B$9-M3103)= 12,"12", IF(('1 - Cover page'!$B$9-M3103)= 13,"13", IF(('1 - Cover page'!$B$9-M3103)= 14,"14", IF(('1 - Cover page'!$B$9-M3103)= 15,"15",  ""))))))))))))))))</f>
        <v>0</v>
      </c>
      <c r="Z3103" t="str">
        <f>IF(('1 - Cover page'!$B$9-I3103)=0,"0", IF(('1 - Cover page'!$B$9-I3103)= 1,"1", IF(('1 - Cover page'!$B$9-I3103)= 2,"2", IF(('1 - Cover page'!$B$9-I3103)= 3,"3", IF(('1 - Cover page'!$B$9-I3103)= 4,"4", IF(('1 - Cover page'!$B$9-I3103)= 5,"5", IF(('1 - Cover page'!$B$9-I3103)= 6,"6", IF(('1 - Cover page'!$B$9-I3103)= 7,"7", IF(('1 - Cover page'!$B$9-I3103)= 8,"8", IF(('1 - Cover page'!$B$9-I3103)= 9,"9", IF(('1 - Cover page'!$B$9-I3103)= 10,"10", IF(('1 - Cover page'!$B$9-I3103)= 11,"11", IF(('1 - Cover page'!$B$9-I3103)= 12,"12", IF(('1 - Cover page'!$B$9-I3103)= 13,"13", IF(('1 - Cover page'!$B$9-I3103)= 14,"14", IF(('1 - Cover page'!$B$9-I3103)= 15,"15",  ""))))))))))))))))</f>
        <v>0</v>
      </c>
      <c r="AA3103" t="e">
        <f>VLOOKUP(E3103,'Age group'!$A$2:$B$7,2,TRUE)</f>
        <v>#N/A</v>
      </c>
    </row>
    <row r="3104" spans="1:27" ht="12.75" x14ac:dyDescent="0.2">
      <c r="A3104" s="30">
        <v>3101</v>
      </c>
      <c r="B3104" s="31"/>
      <c r="C3104" s="31"/>
      <c r="D3104" s="32"/>
      <c r="E3104" s="104"/>
      <c r="F3104" s="31"/>
      <c r="G3104" s="31"/>
      <c r="H3104" s="33"/>
      <c r="I3104" s="16"/>
      <c r="J3104" s="34"/>
      <c r="K3104" s="34"/>
      <c r="L3104" s="35"/>
      <c r="M3104" s="36"/>
      <c r="N3104" s="37"/>
      <c r="O3104" s="37"/>
      <c r="P3104" s="37"/>
      <c r="Q3104" s="38"/>
      <c r="R3104" s="38"/>
      <c r="S3104" s="37"/>
      <c r="T3104" s="39"/>
      <c r="U3104" s="39"/>
      <c r="V3104" s="40"/>
      <c r="X3104" t="str">
        <f>IF(('1 - Cover page'!$B$9-M3104)&lt;6,"&lt;=5 Days","&gt;5 Days")</f>
        <v>&lt;=5 Days</v>
      </c>
      <c r="Y3104" t="str">
        <f>IF(('1 - Cover page'!$B$9-M3104)=0,"0", IF(('1 - Cover page'!$B$9-M3104)= 1,"1", IF(('1 - Cover page'!$B$9-M3104)= 2,"2", IF(('1 - Cover page'!$B$9-M3104)= 3,"3", IF(('1 - Cover page'!$B$9-M3104)= 4,"4", IF(('1 - Cover page'!$B$9-M3104)= 5,"5", IF(('1 - Cover page'!$B$9-M3104)= 6,"6", IF(('1 - Cover page'!$B$9-M3104)= 7,"7", IF(('1 - Cover page'!$B$9-M3104)= 8,"8", IF(('1 - Cover page'!$B$9-M3104)= 9,"9", IF(('1 - Cover page'!$B$9-M3104)= 10,"10", IF(('1 - Cover page'!$B$9-M3104)= 11,"11", IF(('1 - Cover page'!$B$9-M3104)= 12,"12", IF(('1 - Cover page'!$B$9-M3104)= 13,"13", IF(('1 - Cover page'!$B$9-M3104)= 14,"14", IF(('1 - Cover page'!$B$9-M3104)= 15,"15",  ""))))))))))))))))</f>
        <v>0</v>
      </c>
      <c r="Z3104" t="str">
        <f>IF(('1 - Cover page'!$B$9-I3104)=0,"0", IF(('1 - Cover page'!$B$9-I3104)= 1,"1", IF(('1 - Cover page'!$B$9-I3104)= 2,"2", IF(('1 - Cover page'!$B$9-I3104)= 3,"3", IF(('1 - Cover page'!$B$9-I3104)= 4,"4", IF(('1 - Cover page'!$B$9-I3104)= 5,"5", IF(('1 - Cover page'!$B$9-I3104)= 6,"6", IF(('1 - Cover page'!$B$9-I3104)= 7,"7", IF(('1 - Cover page'!$B$9-I3104)= 8,"8", IF(('1 - Cover page'!$B$9-I3104)= 9,"9", IF(('1 - Cover page'!$B$9-I3104)= 10,"10", IF(('1 - Cover page'!$B$9-I3104)= 11,"11", IF(('1 - Cover page'!$B$9-I3104)= 12,"12", IF(('1 - Cover page'!$B$9-I3104)= 13,"13", IF(('1 - Cover page'!$B$9-I3104)= 14,"14", IF(('1 - Cover page'!$B$9-I3104)= 15,"15",  ""))))))))))))))))</f>
        <v>0</v>
      </c>
      <c r="AA3104" t="e">
        <f>VLOOKUP(E3104,'Age group'!$A$2:$B$7,2,TRUE)</f>
        <v>#N/A</v>
      </c>
    </row>
    <row r="3105" spans="1:27" ht="12.75" x14ac:dyDescent="0.2">
      <c r="A3105" s="30">
        <v>3102</v>
      </c>
      <c r="B3105" s="31"/>
      <c r="C3105" s="31"/>
      <c r="D3105" s="32"/>
      <c r="E3105" s="104"/>
      <c r="F3105" s="31"/>
      <c r="G3105" s="31"/>
      <c r="H3105" s="33"/>
      <c r="I3105" s="16"/>
      <c r="J3105" s="34"/>
      <c r="K3105" s="34"/>
      <c r="L3105" s="35"/>
      <c r="M3105" s="36"/>
      <c r="N3105" s="37"/>
      <c r="O3105" s="37"/>
      <c r="P3105" s="37"/>
      <c r="Q3105" s="38"/>
      <c r="R3105" s="38"/>
      <c r="S3105" s="37"/>
      <c r="T3105" s="39"/>
      <c r="U3105" s="39"/>
      <c r="V3105" s="40"/>
      <c r="X3105" t="str">
        <f>IF(('1 - Cover page'!$B$9-M3105)&lt;6,"&lt;=5 Days","&gt;5 Days")</f>
        <v>&lt;=5 Days</v>
      </c>
      <c r="Y3105" t="str">
        <f>IF(('1 - Cover page'!$B$9-M3105)=0,"0", IF(('1 - Cover page'!$B$9-M3105)= 1,"1", IF(('1 - Cover page'!$B$9-M3105)= 2,"2", IF(('1 - Cover page'!$B$9-M3105)= 3,"3", IF(('1 - Cover page'!$B$9-M3105)= 4,"4", IF(('1 - Cover page'!$B$9-M3105)= 5,"5", IF(('1 - Cover page'!$B$9-M3105)= 6,"6", IF(('1 - Cover page'!$B$9-M3105)= 7,"7", IF(('1 - Cover page'!$B$9-M3105)= 8,"8", IF(('1 - Cover page'!$B$9-M3105)= 9,"9", IF(('1 - Cover page'!$B$9-M3105)= 10,"10", IF(('1 - Cover page'!$B$9-M3105)= 11,"11", IF(('1 - Cover page'!$B$9-M3105)= 12,"12", IF(('1 - Cover page'!$B$9-M3105)= 13,"13", IF(('1 - Cover page'!$B$9-M3105)= 14,"14", IF(('1 - Cover page'!$B$9-M3105)= 15,"15",  ""))))))))))))))))</f>
        <v>0</v>
      </c>
      <c r="Z3105" t="str">
        <f>IF(('1 - Cover page'!$B$9-I3105)=0,"0", IF(('1 - Cover page'!$B$9-I3105)= 1,"1", IF(('1 - Cover page'!$B$9-I3105)= 2,"2", IF(('1 - Cover page'!$B$9-I3105)= 3,"3", IF(('1 - Cover page'!$B$9-I3105)= 4,"4", IF(('1 - Cover page'!$B$9-I3105)= 5,"5", IF(('1 - Cover page'!$B$9-I3105)= 6,"6", IF(('1 - Cover page'!$B$9-I3105)= 7,"7", IF(('1 - Cover page'!$B$9-I3105)= 8,"8", IF(('1 - Cover page'!$B$9-I3105)= 9,"9", IF(('1 - Cover page'!$B$9-I3105)= 10,"10", IF(('1 - Cover page'!$B$9-I3105)= 11,"11", IF(('1 - Cover page'!$B$9-I3105)= 12,"12", IF(('1 - Cover page'!$B$9-I3105)= 13,"13", IF(('1 - Cover page'!$B$9-I3105)= 14,"14", IF(('1 - Cover page'!$B$9-I3105)= 15,"15",  ""))))))))))))))))</f>
        <v>0</v>
      </c>
      <c r="AA3105" t="e">
        <f>VLOOKUP(E3105,'Age group'!$A$2:$B$7,2,TRUE)</f>
        <v>#N/A</v>
      </c>
    </row>
    <row r="3106" spans="1:27" ht="12.75" x14ac:dyDescent="0.2">
      <c r="A3106" s="30">
        <v>3103</v>
      </c>
      <c r="B3106" s="31"/>
      <c r="C3106" s="31"/>
      <c r="D3106" s="32"/>
      <c r="E3106" s="104"/>
      <c r="F3106" s="31"/>
      <c r="G3106" s="31"/>
      <c r="H3106" s="33"/>
      <c r="I3106" s="16"/>
      <c r="J3106" s="34"/>
      <c r="K3106" s="34"/>
      <c r="L3106" s="35"/>
      <c r="M3106" s="36"/>
      <c r="N3106" s="37"/>
      <c r="O3106" s="37"/>
      <c r="P3106" s="37"/>
      <c r="Q3106" s="38"/>
      <c r="R3106" s="38"/>
      <c r="S3106" s="37"/>
      <c r="T3106" s="39"/>
      <c r="U3106" s="39"/>
      <c r="V3106" s="40"/>
      <c r="X3106" t="str">
        <f>IF(('1 - Cover page'!$B$9-M3106)&lt;6,"&lt;=5 Days","&gt;5 Days")</f>
        <v>&lt;=5 Days</v>
      </c>
      <c r="Y3106" t="str">
        <f>IF(('1 - Cover page'!$B$9-M3106)=0,"0", IF(('1 - Cover page'!$B$9-M3106)= 1,"1", IF(('1 - Cover page'!$B$9-M3106)= 2,"2", IF(('1 - Cover page'!$B$9-M3106)= 3,"3", IF(('1 - Cover page'!$B$9-M3106)= 4,"4", IF(('1 - Cover page'!$B$9-M3106)= 5,"5", IF(('1 - Cover page'!$B$9-M3106)= 6,"6", IF(('1 - Cover page'!$B$9-M3106)= 7,"7", IF(('1 - Cover page'!$B$9-M3106)= 8,"8", IF(('1 - Cover page'!$B$9-M3106)= 9,"9", IF(('1 - Cover page'!$B$9-M3106)= 10,"10", IF(('1 - Cover page'!$B$9-M3106)= 11,"11", IF(('1 - Cover page'!$B$9-M3106)= 12,"12", IF(('1 - Cover page'!$B$9-M3106)= 13,"13", IF(('1 - Cover page'!$B$9-M3106)= 14,"14", IF(('1 - Cover page'!$B$9-M3106)= 15,"15",  ""))))))))))))))))</f>
        <v>0</v>
      </c>
      <c r="Z3106" t="str">
        <f>IF(('1 - Cover page'!$B$9-I3106)=0,"0", IF(('1 - Cover page'!$B$9-I3106)= 1,"1", IF(('1 - Cover page'!$B$9-I3106)= 2,"2", IF(('1 - Cover page'!$B$9-I3106)= 3,"3", IF(('1 - Cover page'!$B$9-I3106)= 4,"4", IF(('1 - Cover page'!$B$9-I3106)= 5,"5", IF(('1 - Cover page'!$B$9-I3106)= 6,"6", IF(('1 - Cover page'!$B$9-I3106)= 7,"7", IF(('1 - Cover page'!$B$9-I3106)= 8,"8", IF(('1 - Cover page'!$B$9-I3106)= 9,"9", IF(('1 - Cover page'!$B$9-I3106)= 10,"10", IF(('1 - Cover page'!$B$9-I3106)= 11,"11", IF(('1 - Cover page'!$B$9-I3106)= 12,"12", IF(('1 - Cover page'!$B$9-I3106)= 13,"13", IF(('1 - Cover page'!$B$9-I3106)= 14,"14", IF(('1 - Cover page'!$B$9-I3106)= 15,"15",  ""))))))))))))))))</f>
        <v>0</v>
      </c>
      <c r="AA3106" t="e">
        <f>VLOOKUP(E3106,'Age group'!$A$2:$B$7,2,TRUE)</f>
        <v>#N/A</v>
      </c>
    </row>
    <row r="3107" spans="1:27" ht="12.75" x14ac:dyDescent="0.2">
      <c r="A3107" s="30">
        <v>3104</v>
      </c>
      <c r="B3107" s="31"/>
      <c r="C3107" s="31"/>
      <c r="D3107" s="32"/>
      <c r="E3107" s="104"/>
      <c r="F3107" s="31"/>
      <c r="G3107" s="31"/>
      <c r="H3107" s="33"/>
      <c r="I3107" s="16"/>
      <c r="J3107" s="34"/>
      <c r="K3107" s="34"/>
      <c r="L3107" s="35"/>
      <c r="M3107" s="36"/>
      <c r="N3107" s="37"/>
      <c r="O3107" s="37"/>
      <c r="P3107" s="37"/>
      <c r="Q3107" s="38"/>
      <c r="R3107" s="38"/>
      <c r="S3107" s="37"/>
      <c r="T3107" s="39"/>
      <c r="U3107" s="39"/>
      <c r="V3107" s="40"/>
      <c r="X3107" t="str">
        <f>IF(('1 - Cover page'!$B$9-M3107)&lt;6,"&lt;=5 Days","&gt;5 Days")</f>
        <v>&lt;=5 Days</v>
      </c>
      <c r="Y3107" t="str">
        <f>IF(('1 - Cover page'!$B$9-M3107)=0,"0", IF(('1 - Cover page'!$B$9-M3107)= 1,"1", IF(('1 - Cover page'!$B$9-M3107)= 2,"2", IF(('1 - Cover page'!$B$9-M3107)= 3,"3", IF(('1 - Cover page'!$B$9-M3107)= 4,"4", IF(('1 - Cover page'!$B$9-M3107)= 5,"5", IF(('1 - Cover page'!$B$9-M3107)= 6,"6", IF(('1 - Cover page'!$B$9-M3107)= 7,"7", IF(('1 - Cover page'!$B$9-M3107)= 8,"8", IF(('1 - Cover page'!$B$9-M3107)= 9,"9", IF(('1 - Cover page'!$B$9-M3107)= 10,"10", IF(('1 - Cover page'!$B$9-M3107)= 11,"11", IF(('1 - Cover page'!$B$9-M3107)= 12,"12", IF(('1 - Cover page'!$B$9-M3107)= 13,"13", IF(('1 - Cover page'!$B$9-M3107)= 14,"14", IF(('1 - Cover page'!$B$9-M3107)= 15,"15",  ""))))))))))))))))</f>
        <v>0</v>
      </c>
      <c r="Z3107" t="str">
        <f>IF(('1 - Cover page'!$B$9-I3107)=0,"0", IF(('1 - Cover page'!$B$9-I3107)= 1,"1", IF(('1 - Cover page'!$B$9-I3107)= 2,"2", IF(('1 - Cover page'!$B$9-I3107)= 3,"3", IF(('1 - Cover page'!$B$9-I3107)= 4,"4", IF(('1 - Cover page'!$B$9-I3107)= 5,"5", IF(('1 - Cover page'!$B$9-I3107)= 6,"6", IF(('1 - Cover page'!$B$9-I3107)= 7,"7", IF(('1 - Cover page'!$B$9-I3107)= 8,"8", IF(('1 - Cover page'!$B$9-I3107)= 9,"9", IF(('1 - Cover page'!$B$9-I3107)= 10,"10", IF(('1 - Cover page'!$B$9-I3107)= 11,"11", IF(('1 - Cover page'!$B$9-I3107)= 12,"12", IF(('1 - Cover page'!$B$9-I3107)= 13,"13", IF(('1 - Cover page'!$B$9-I3107)= 14,"14", IF(('1 - Cover page'!$B$9-I3107)= 15,"15",  ""))))))))))))))))</f>
        <v>0</v>
      </c>
      <c r="AA3107" t="e">
        <f>VLOOKUP(E3107,'Age group'!$A$2:$B$7,2,TRUE)</f>
        <v>#N/A</v>
      </c>
    </row>
    <row r="3108" spans="1:27" ht="12.75" x14ac:dyDescent="0.2">
      <c r="A3108" s="30">
        <v>3105</v>
      </c>
      <c r="B3108" s="31"/>
      <c r="C3108" s="31"/>
      <c r="D3108" s="32"/>
      <c r="E3108" s="104"/>
      <c r="F3108" s="31"/>
      <c r="G3108" s="31"/>
      <c r="H3108" s="33"/>
      <c r="I3108" s="16"/>
      <c r="J3108" s="34"/>
      <c r="K3108" s="34"/>
      <c r="L3108" s="35"/>
      <c r="M3108" s="36"/>
      <c r="N3108" s="37"/>
      <c r="O3108" s="37"/>
      <c r="P3108" s="37"/>
      <c r="Q3108" s="38"/>
      <c r="R3108" s="38"/>
      <c r="S3108" s="37"/>
      <c r="T3108" s="39"/>
      <c r="U3108" s="39"/>
      <c r="V3108" s="40"/>
      <c r="X3108" t="str">
        <f>IF(('1 - Cover page'!$B$9-M3108)&lt;6,"&lt;=5 Days","&gt;5 Days")</f>
        <v>&lt;=5 Days</v>
      </c>
      <c r="Y3108" t="str">
        <f>IF(('1 - Cover page'!$B$9-M3108)=0,"0", IF(('1 - Cover page'!$B$9-M3108)= 1,"1", IF(('1 - Cover page'!$B$9-M3108)= 2,"2", IF(('1 - Cover page'!$B$9-M3108)= 3,"3", IF(('1 - Cover page'!$B$9-M3108)= 4,"4", IF(('1 - Cover page'!$B$9-M3108)= 5,"5", IF(('1 - Cover page'!$B$9-M3108)= 6,"6", IF(('1 - Cover page'!$B$9-M3108)= 7,"7", IF(('1 - Cover page'!$B$9-M3108)= 8,"8", IF(('1 - Cover page'!$B$9-M3108)= 9,"9", IF(('1 - Cover page'!$B$9-M3108)= 10,"10", IF(('1 - Cover page'!$B$9-M3108)= 11,"11", IF(('1 - Cover page'!$B$9-M3108)= 12,"12", IF(('1 - Cover page'!$B$9-M3108)= 13,"13", IF(('1 - Cover page'!$B$9-M3108)= 14,"14", IF(('1 - Cover page'!$B$9-M3108)= 15,"15",  ""))))))))))))))))</f>
        <v>0</v>
      </c>
      <c r="Z3108" t="str">
        <f>IF(('1 - Cover page'!$B$9-I3108)=0,"0", IF(('1 - Cover page'!$B$9-I3108)= 1,"1", IF(('1 - Cover page'!$B$9-I3108)= 2,"2", IF(('1 - Cover page'!$B$9-I3108)= 3,"3", IF(('1 - Cover page'!$B$9-I3108)= 4,"4", IF(('1 - Cover page'!$B$9-I3108)= 5,"5", IF(('1 - Cover page'!$B$9-I3108)= 6,"6", IF(('1 - Cover page'!$B$9-I3108)= 7,"7", IF(('1 - Cover page'!$B$9-I3108)= 8,"8", IF(('1 - Cover page'!$B$9-I3108)= 9,"9", IF(('1 - Cover page'!$B$9-I3108)= 10,"10", IF(('1 - Cover page'!$B$9-I3108)= 11,"11", IF(('1 - Cover page'!$B$9-I3108)= 12,"12", IF(('1 - Cover page'!$B$9-I3108)= 13,"13", IF(('1 - Cover page'!$B$9-I3108)= 14,"14", IF(('1 - Cover page'!$B$9-I3108)= 15,"15",  ""))))))))))))))))</f>
        <v>0</v>
      </c>
      <c r="AA3108" t="e">
        <f>VLOOKUP(E3108,'Age group'!$A$2:$B$7,2,TRUE)</f>
        <v>#N/A</v>
      </c>
    </row>
    <row r="3109" spans="1:27" ht="12.75" x14ac:dyDescent="0.2">
      <c r="A3109" s="30">
        <v>3106</v>
      </c>
      <c r="B3109" s="31"/>
      <c r="C3109" s="31"/>
      <c r="D3109" s="32"/>
      <c r="E3109" s="104"/>
      <c r="F3109" s="31"/>
      <c r="G3109" s="31"/>
      <c r="H3109" s="33"/>
      <c r="I3109" s="16"/>
      <c r="J3109" s="34"/>
      <c r="K3109" s="34"/>
      <c r="L3109" s="35"/>
      <c r="M3109" s="36"/>
      <c r="N3109" s="37"/>
      <c r="O3109" s="37"/>
      <c r="P3109" s="37"/>
      <c r="Q3109" s="38"/>
      <c r="R3109" s="38"/>
      <c r="S3109" s="37"/>
      <c r="T3109" s="39"/>
      <c r="U3109" s="39"/>
      <c r="V3109" s="40"/>
      <c r="X3109" t="str">
        <f>IF(('1 - Cover page'!$B$9-M3109)&lt;6,"&lt;=5 Days","&gt;5 Days")</f>
        <v>&lt;=5 Days</v>
      </c>
      <c r="Y3109" t="str">
        <f>IF(('1 - Cover page'!$B$9-M3109)=0,"0", IF(('1 - Cover page'!$B$9-M3109)= 1,"1", IF(('1 - Cover page'!$B$9-M3109)= 2,"2", IF(('1 - Cover page'!$B$9-M3109)= 3,"3", IF(('1 - Cover page'!$B$9-M3109)= 4,"4", IF(('1 - Cover page'!$B$9-M3109)= 5,"5", IF(('1 - Cover page'!$B$9-M3109)= 6,"6", IF(('1 - Cover page'!$B$9-M3109)= 7,"7", IF(('1 - Cover page'!$B$9-M3109)= 8,"8", IF(('1 - Cover page'!$B$9-M3109)= 9,"9", IF(('1 - Cover page'!$B$9-M3109)= 10,"10", IF(('1 - Cover page'!$B$9-M3109)= 11,"11", IF(('1 - Cover page'!$B$9-M3109)= 12,"12", IF(('1 - Cover page'!$B$9-M3109)= 13,"13", IF(('1 - Cover page'!$B$9-M3109)= 14,"14", IF(('1 - Cover page'!$B$9-M3109)= 15,"15",  ""))))))))))))))))</f>
        <v>0</v>
      </c>
      <c r="Z3109" t="str">
        <f>IF(('1 - Cover page'!$B$9-I3109)=0,"0", IF(('1 - Cover page'!$B$9-I3109)= 1,"1", IF(('1 - Cover page'!$B$9-I3109)= 2,"2", IF(('1 - Cover page'!$B$9-I3109)= 3,"3", IF(('1 - Cover page'!$B$9-I3109)= 4,"4", IF(('1 - Cover page'!$B$9-I3109)= 5,"5", IF(('1 - Cover page'!$B$9-I3109)= 6,"6", IF(('1 - Cover page'!$B$9-I3109)= 7,"7", IF(('1 - Cover page'!$B$9-I3109)= 8,"8", IF(('1 - Cover page'!$B$9-I3109)= 9,"9", IF(('1 - Cover page'!$B$9-I3109)= 10,"10", IF(('1 - Cover page'!$B$9-I3109)= 11,"11", IF(('1 - Cover page'!$B$9-I3109)= 12,"12", IF(('1 - Cover page'!$B$9-I3109)= 13,"13", IF(('1 - Cover page'!$B$9-I3109)= 14,"14", IF(('1 - Cover page'!$B$9-I3109)= 15,"15",  ""))))))))))))))))</f>
        <v>0</v>
      </c>
      <c r="AA3109" t="e">
        <f>VLOOKUP(E3109,'Age group'!$A$2:$B$7,2,TRUE)</f>
        <v>#N/A</v>
      </c>
    </row>
    <row r="3110" spans="1:27" ht="12.75" x14ac:dyDescent="0.2">
      <c r="A3110" s="30">
        <v>3107</v>
      </c>
      <c r="B3110" s="31"/>
      <c r="C3110" s="31"/>
      <c r="D3110" s="32"/>
      <c r="E3110" s="104"/>
      <c r="F3110" s="31"/>
      <c r="G3110" s="31"/>
      <c r="H3110" s="33"/>
      <c r="I3110" s="16"/>
      <c r="J3110" s="34"/>
      <c r="K3110" s="34"/>
      <c r="L3110" s="35"/>
      <c r="M3110" s="36"/>
      <c r="N3110" s="37"/>
      <c r="O3110" s="37"/>
      <c r="P3110" s="37"/>
      <c r="Q3110" s="38"/>
      <c r="R3110" s="38"/>
      <c r="S3110" s="37"/>
      <c r="T3110" s="39"/>
      <c r="U3110" s="39"/>
      <c r="V3110" s="40"/>
      <c r="X3110" t="str">
        <f>IF(('1 - Cover page'!$B$9-M3110)&lt;6,"&lt;=5 Days","&gt;5 Days")</f>
        <v>&lt;=5 Days</v>
      </c>
      <c r="Y3110" t="str">
        <f>IF(('1 - Cover page'!$B$9-M3110)=0,"0", IF(('1 - Cover page'!$B$9-M3110)= 1,"1", IF(('1 - Cover page'!$B$9-M3110)= 2,"2", IF(('1 - Cover page'!$B$9-M3110)= 3,"3", IF(('1 - Cover page'!$B$9-M3110)= 4,"4", IF(('1 - Cover page'!$B$9-M3110)= 5,"5", IF(('1 - Cover page'!$B$9-M3110)= 6,"6", IF(('1 - Cover page'!$B$9-M3110)= 7,"7", IF(('1 - Cover page'!$B$9-M3110)= 8,"8", IF(('1 - Cover page'!$B$9-M3110)= 9,"9", IF(('1 - Cover page'!$B$9-M3110)= 10,"10", IF(('1 - Cover page'!$B$9-M3110)= 11,"11", IF(('1 - Cover page'!$B$9-M3110)= 12,"12", IF(('1 - Cover page'!$B$9-M3110)= 13,"13", IF(('1 - Cover page'!$B$9-M3110)= 14,"14", IF(('1 - Cover page'!$B$9-M3110)= 15,"15",  ""))))))))))))))))</f>
        <v>0</v>
      </c>
      <c r="Z3110" t="str">
        <f>IF(('1 - Cover page'!$B$9-I3110)=0,"0", IF(('1 - Cover page'!$B$9-I3110)= 1,"1", IF(('1 - Cover page'!$B$9-I3110)= 2,"2", IF(('1 - Cover page'!$B$9-I3110)= 3,"3", IF(('1 - Cover page'!$B$9-I3110)= 4,"4", IF(('1 - Cover page'!$B$9-I3110)= 5,"5", IF(('1 - Cover page'!$B$9-I3110)= 6,"6", IF(('1 - Cover page'!$B$9-I3110)= 7,"7", IF(('1 - Cover page'!$B$9-I3110)= 8,"8", IF(('1 - Cover page'!$B$9-I3110)= 9,"9", IF(('1 - Cover page'!$B$9-I3110)= 10,"10", IF(('1 - Cover page'!$B$9-I3110)= 11,"11", IF(('1 - Cover page'!$B$9-I3110)= 12,"12", IF(('1 - Cover page'!$B$9-I3110)= 13,"13", IF(('1 - Cover page'!$B$9-I3110)= 14,"14", IF(('1 - Cover page'!$B$9-I3110)= 15,"15",  ""))))))))))))))))</f>
        <v>0</v>
      </c>
      <c r="AA3110" t="e">
        <f>VLOOKUP(E3110,'Age group'!$A$2:$B$7,2,TRUE)</f>
        <v>#N/A</v>
      </c>
    </row>
    <row r="3111" spans="1:27" ht="12.75" x14ac:dyDescent="0.2">
      <c r="A3111" s="30">
        <v>3108</v>
      </c>
      <c r="B3111" s="31"/>
      <c r="C3111" s="31"/>
      <c r="D3111" s="32"/>
      <c r="E3111" s="104"/>
      <c r="F3111" s="31"/>
      <c r="G3111" s="31"/>
      <c r="H3111" s="33"/>
      <c r="I3111" s="16"/>
      <c r="J3111" s="34"/>
      <c r="K3111" s="34"/>
      <c r="L3111" s="35"/>
      <c r="M3111" s="36"/>
      <c r="N3111" s="37"/>
      <c r="O3111" s="37"/>
      <c r="P3111" s="37"/>
      <c r="Q3111" s="38"/>
      <c r="R3111" s="38"/>
      <c r="S3111" s="37"/>
      <c r="T3111" s="39"/>
      <c r="U3111" s="39"/>
      <c r="V3111" s="40"/>
      <c r="X3111" t="str">
        <f>IF(('1 - Cover page'!$B$9-M3111)&lt;6,"&lt;=5 Days","&gt;5 Days")</f>
        <v>&lt;=5 Days</v>
      </c>
      <c r="Y3111" t="str">
        <f>IF(('1 - Cover page'!$B$9-M3111)=0,"0", IF(('1 - Cover page'!$B$9-M3111)= 1,"1", IF(('1 - Cover page'!$B$9-M3111)= 2,"2", IF(('1 - Cover page'!$B$9-M3111)= 3,"3", IF(('1 - Cover page'!$B$9-M3111)= 4,"4", IF(('1 - Cover page'!$B$9-M3111)= 5,"5", IF(('1 - Cover page'!$B$9-M3111)= 6,"6", IF(('1 - Cover page'!$B$9-M3111)= 7,"7", IF(('1 - Cover page'!$B$9-M3111)= 8,"8", IF(('1 - Cover page'!$B$9-M3111)= 9,"9", IF(('1 - Cover page'!$B$9-M3111)= 10,"10", IF(('1 - Cover page'!$B$9-M3111)= 11,"11", IF(('1 - Cover page'!$B$9-M3111)= 12,"12", IF(('1 - Cover page'!$B$9-M3111)= 13,"13", IF(('1 - Cover page'!$B$9-M3111)= 14,"14", IF(('1 - Cover page'!$B$9-M3111)= 15,"15",  ""))))))))))))))))</f>
        <v>0</v>
      </c>
      <c r="Z3111" t="str">
        <f>IF(('1 - Cover page'!$B$9-I3111)=0,"0", IF(('1 - Cover page'!$B$9-I3111)= 1,"1", IF(('1 - Cover page'!$B$9-I3111)= 2,"2", IF(('1 - Cover page'!$B$9-I3111)= 3,"3", IF(('1 - Cover page'!$B$9-I3111)= 4,"4", IF(('1 - Cover page'!$B$9-I3111)= 5,"5", IF(('1 - Cover page'!$B$9-I3111)= 6,"6", IF(('1 - Cover page'!$B$9-I3111)= 7,"7", IF(('1 - Cover page'!$B$9-I3111)= 8,"8", IF(('1 - Cover page'!$B$9-I3111)= 9,"9", IF(('1 - Cover page'!$B$9-I3111)= 10,"10", IF(('1 - Cover page'!$B$9-I3111)= 11,"11", IF(('1 - Cover page'!$B$9-I3111)= 12,"12", IF(('1 - Cover page'!$B$9-I3111)= 13,"13", IF(('1 - Cover page'!$B$9-I3111)= 14,"14", IF(('1 - Cover page'!$B$9-I3111)= 15,"15",  ""))))))))))))))))</f>
        <v>0</v>
      </c>
      <c r="AA3111" t="e">
        <f>VLOOKUP(E3111,'Age group'!$A$2:$B$7,2,TRUE)</f>
        <v>#N/A</v>
      </c>
    </row>
    <row r="3112" spans="1:27" ht="12.75" x14ac:dyDescent="0.2">
      <c r="A3112" s="30">
        <v>3109</v>
      </c>
      <c r="B3112" s="31"/>
      <c r="C3112" s="31"/>
      <c r="D3112" s="32"/>
      <c r="E3112" s="104"/>
      <c r="F3112" s="31"/>
      <c r="G3112" s="31"/>
      <c r="H3112" s="33"/>
      <c r="I3112" s="16"/>
      <c r="J3112" s="34"/>
      <c r="K3112" s="34"/>
      <c r="L3112" s="35"/>
      <c r="M3112" s="36"/>
      <c r="N3112" s="37"/>
      <c r="O3112" s="37"/>
      <c r="P3112" s="37"/>
      <c r="Q3112" s="38"/>
      <c r="R3112" s="38"/>
      <c r="S3112" s="37"/>
      <c r="T3112" s="39"/>
      <c r="U3112" s="39"/>
      <c r="V3112" s="40"/>
      <c r="X3112" t="str">
        <f>IF(('1 - Cover page'!$B$9-M3112)&lt;6,"&lt;=5 Days","&gt;5 Days")</f>
        <v>&lt;=5 Days</v>
      </c>
      <c r="Y3112" t="str">
        <f>IF(('1 - Cover page'!$B$9-M3112)=0,"0", IF(('1 - Cover page'!$B$9-M3112)= 1,"1", IF(('1 - Cover page'!$B$9-M3112)= 2,"2", IF(('1 - Cover page'!$B$9-M3112)= 3,"3", IF(('1 - Cover page'!$B$9-M3112)= 4,"4", IF(('1 - Cover page'!$B$9-M3112)= 5,"5", IF(('1 - Cover page'!$B$9-M3112)= 6,"6", IF(('1 - Cover page'!$B$9-M3112)= 7,"7", IF(('1 - Cover page'!$B$9-M3112)= 8,"8", IF(('1 - Cover page'!$B$9-M3112)= 9,"9", IF(('1 - Cover page'!$B$9-M3112)= 10,"10", IF(('1 - Cover page'!$B$9-M3112)= 11,"11", IF(('1 - Cover page'!$B$9-M3112)= 12,"12", IF(('1 - Cover page'!$B$9-M3112)= 13,"13", IF(('1 - Cover page'!$B$9-M3112)= 14,"14", IF(('1 - Cover page'!$B$9-M3112)= 15,"15",  ""))))))))))))))))</f>
        <v>0</v>
      </c>
      <c r="Z3112" t="str">
        <f>IF(('1 - Cover page'!$B$9-I3112)=0,"0", IF(('1 - Cover page'!$B$9-I3112)= 1,"1", IF(('1 - Cover page'!$B$9-I3112)= 2,"2", IF(('1 - Cover page'!$B$9-I3112)= 3,"3", IF(('1 - Cover page'!$B$9-I3112)= 4,"4", IF(('1 - Cover page'!$B$9-I3112)= 5,"5", IF(('1 - Cover page'!$B$9-I3112)= 6,"6", IF(('1 - Cover page'!$B$9-I3112)= 7,"7", IF(('1 - Cover page'!$B$9-I3112)= 8,"8", IF(('1 - Cover page'!$B$9-I3112)= 9,"9", IF(('1 - Cover page'!$B$9-I3112)= 10,"10", IF(('1 - Cover page'!$B$9-I3112)= 11,"11", IF(('1 - Cover page'!$B$9-I3112)= 12,"12", IF(('1 - Cover page'!$B$9-I3112)= 13,"13", IF(('1 - Cover page'!$B$9-I3112)= 14,"14", IF(('1 - Cover page'!$B$9-I3112)= 15,"15",  ""))))))))))))))))</f>
        <v>0</v>
      </c>
      <c r="AA3112" t="e">
        <f>VLOOKUP(E3112,'Age group'!$A$2:$B$7,2,TRUE)</f>
        <v>#N/A</v>
      </c>
    </row>
    <row r="3113" spans="1:27" ht="12.75" x14ac:dyDescent="0.2">
      <c r="A3113" s="30">
        <v>3110</v>
      </c>
      <c r="B3113" s="31"/>
      <c r="C3113" s="31"/>
      <c r="D3113" s="32"/>
      <c r="E3113" s="104"/>
      <c r="F3113" s="31"/>
      <c r="G3113" s="31"/>
      <c r="H3113" s="33"/>
      <c r="I3113" s="16"/>
      <c r="J3113" s="34"/>
      <c r="K3113" s="34"/>
      <c r="L3113" s="35"/>
      <c r="M3113" s="36"/>
      <c r="N3113" s="37"/>
      <c r="O3113" s="37"/>
      <c r="P3113" s="37"/>
      <c r="Q3113" s="38"/>
      <c r="R3113" s="38"/>
      <c r="S3113" s="37"/>
      <c r="T3113" s="39"/>
      <c r="U3113" s="39"/>
      <c r="V3113" s="40"/>
      <c r="X3113" t="str">
        <f>IF(('1 - Cover page'!$B$9-M3113)&lt;6,"&lt;=5 Days","&gt;5 Days")</f>
        <v>&lt;=5 Days</v>
      </c>
      <c r="Y3113" t="str">
        <f>IF(('1 - Cover page'!$B$9-M3113)=0,"0", IF(('1 - Cover page'!$B$9-M3113)= 1,"1", IF(('1 - Cover page'!$B$9-M3113)= 2,"2", IF(('1 - Cover page'!$B$9-M3113)= 3,"3", IF(('1 - Cover page'!$B$9-M3113)= 4,"4", IF(('1 - Cover page'!$B$9-M3113)= 5,"5", IF(('1 - Cover page'!$B$9-M3113)= 6,"6", IF(('1 - Cover page'!$B$9-M3113)= 7,"7", IF(('1 - Cover page'!$B$9-M3113)= 8,"8", IF(('1 - Cover page'!$B$9-M3113)= 9,"9", IF(('1 - Cover page'!$B$9-M3113)= 10,"10", IF(('1 - Cover page'!$B$9-M3113)= 11,"11", IF(('1 - Cover page'!$B$9-M3113)= 12,"12", IF(('1 - Cover page'!$B$9-M3113)= 13,"13", IF(('1 - Cover page'!$B$9-M3113)= 14,"14", IF(('1 - Cover page'!$B$9-M3113)= 15,"15",  ""))))))))))))))))</f>
        <v>0</v>
      </c>
      <c r="Z3113" t="str">
        <f>IF(('1 - Cover page'!$B$9-I3113)=0,"0", IF(('1 - Cover page'!$B$9-I3113)= 1,"1", IF(('1 - Cover page'!$B$9-I3113)= 2,"2", IF(('1 - Cover page'!$B$9-I3113)= 3,"3", IF(('1 - Cover page'!$B$9-I3113)= 4,"4", IF(('1 - Cover page'!$B$9-I3113)= 5,"5", IF(('1 - Cover page'!$B$9-I3113)= 6,"6", IF(('1 - Cover page'!$B$9-I3113)= 7,"7", IF(('1 - Cover page'!$B$9-I3113)= 8,"8", IF(('1 - Cover page'!$B$9-I3113)= 9,"9", IF(('1 - Cover page'!$B$9-I3113)= 10,"10", IF(('1 - Cover page'!$B$9-I3113)= 11,"11", IF(('1 - Cover page'!$B$9-I3113)= 12,"12", IF(('1 - Cover page'!$B$9-I3113)= 13,"13", IF(('1 - Cover page'!$B$9-I3113)= 14,"14", IF(('1 - Cover page'!$B$9-I3113)= 15,"15",  ""))))))))))))))))</f>
        <v>0</v>
      </c>
      <c r="AA3113" t="e">
        <f>VLOOKUP(E3113,'Age group'!$A$2:$B$7,2,TRUE)</f>
        <v>#N/A</v>
      </c>
    </row>
    <row r="3114" spans="1:27" ht="12.75" x14ac:dyDescent="0.2">
      <c r="A3114" s="30">
        <v>3111</v>
      </c>
      <c r="B3114" s="31"/>
      <c r="C3114" s="31"/>
      <c r="D3114" s="32"/>
      <c r="E3114" s="104"/>
      <c r="F3114" s="31"/>
      <c r="G3114" s="31"/>
      <c r="H3114" s="33"/>
      <c r="I3114" s="16"/>
      <c r="J3114" s="34"/>
      <c r="K3114" s="34"/>
      <c r="L3114" s="35"/>
      <c r="M3114" s="36"/>
      <c r="N3114" s="37"/>
      <c r="O3114" s="37"/>
      <c r="P3114" s="37"/>
      <c r="Q3114" s="38"/>
      <c r="R3114" s="38"/>
      <c r="S3114" s="37"/>
      <c r="T3114" s="39"/>
      <c r="U3114" s="39"/>
      <c r="V3114" s="40"/>
      <c r="X3114" t="str">
        <f>IF(('1 - Cover page'!$B$9-M3114)&lt;6,"&lt;=5 Days","&gt;5 Days")</f>
        <v>&lt;=5 Days</v>
      </c>
      <c r="Y3114" t="str">
        <f>IF(('1 - Cover page'!$B$9-M3114)=0,"0", IF(('1 - Cover page'!$B$9-M3114)= 1,"1", IF(('1 - Cover page'!$B$9-M3114)= 2,"2", IF(('1 - Cover page'!$B$9-M3114)= 3,"3", IF(('1 - Cover page'!$B$9-M3114)= 4,"4", IF(('1 - Cover page'!$B$9-M3114)= 5,"5", IF(('1 - Cover page'!$B$9-M3114)= 6,"6", IF(('1 - Cover page'!$B$9-M3114)= 7,"7", IF(('1 - Cover page'!$B$9-M3114)= 8,"8", IF(('1 - Cover page'!$B$9-M3114)= 9,"9", IF(('1 - Cover page'!$B$9-M3114)= 10,"10", IF(('1 - Cover page'!$B$9-M3114)= 11,"11", IF(('1 - Cover page'!$B$9-M3114)= 12,"12", IF(('1 - Cover page'!$B$9-M3114)= 13,"13", IF(('1 - Cover page'!$B$9-M3114)= 14,"14", IF(('1 - Cover page'!$B$9-M3114)= 15,"15",  ""))))))))))))))))</f>
        <v>0</v>
      </c>
      <c r="Z3114" t="str">
        <f>IF(('1 - Cover page'!$B$9-I3114)=0,"0", IF(('1 - Cover page'!$B$9-I3114)= 1,"1", IF(('1 - Cover page'!$B$9-I3114)= 2,"2", IF(('1 - Cover page'!$B$9-I3114)= 3,"3", IF(('1 - Cover page'!$B$9-I3114)= 4,"4", IF(('1 - Cover page'!$B$9-I3114)= 5,"5", IF(('1 - Cover page'!$B$9-I3114)= 6,"6", IF(('1 - Cover page'!$B$9-I3114)= 7,"7", IF(('1 - Cover page'!$B$9-I3114)= 8,"8", IF(('1 - Cover page'!$B$9-I3114)= 9,"9", IF(('1 - Cover page'!$B$9-I3114)= 10,"10", IF(('1 - Cover page'!$B$9-I3114)= 11,"11", IF(('1 - Cover page'!$B$9-I3114)= 12,"12", IF(('1 - Cover page'!$B$9-I3114)= 13,"13", IF(('1 - Cover page'!$B$9-I3114)= 14,"14", IF(('1 - Cover page'!$B$9-I3114)= 15,"15",  ""))))))))))))))))</f>
        <v>0</v>
      </c>
      <c r="AA3114" t="e">
        <f>VLOOKUP(E3114,'Age group'!$A$2:$B$7,2,TRUE)</f>
        <v>#N/A</v>
      </c>
    </row>
    <row r="3115" spans="1:27" ht="12.75" x14ac:dyDescent="0.2">
      <c r="A3115" s="30">
        <v>3112</v>
      </c>
      <c r="B3115" s="31"/>
      <c r="C3115" s="31"/>
      <c r="D3115" s="32"/>
      <c r="E3115" s="104"/>
      <c r="F3115" s="31"/>
      <c r="G3115" s="31"/>
      <c r="H3115" s="33"/>
      <c r="I3115" s="16"/>
      <c r="J3115" s="34"/>
      <c r="K3115" s="34"/>
      <c r="L3115" s="35"/>
      <c r="M3115" s="36"/>
      <c r="N3115" s="37"/>
      <c r="O3115" s="37"/>
      <c r="P3115" s="37"/>
      <c r="Q3115" s="38"/>
      <c r="R3115" s="38"/>
      <c r="S3115" s="37"/>
      <c r="T3115" s="39"/>
      <c r="U3115" s="39"/>
      <c r="V3115" s="40"/>
      <c r="X3115" t="str">
        <f>IF(('1 - Cover page'!$B$9-M3115)&lt;6,"&lt;=5 Days","&gt;5 Days")</f>
        <v>&lt;=5 Days</v>
      </c>
      <c r="Y3115" t="str">
        <f>IF(('1 - Cover page'!$B$9-M3115)=0,"0", IF(('1 - Cover page'!$B$9-M3115)= 1,"1", IF(('1 - Cover page'!$B$9-M3115)= 2,"2", IF(('1 - Cover page'!$B$9-M3115)= 3,"3", IF(('1 - Cover page'!$B$9-M3115)= 4,"4", IF(('1 - Cover page'!$B$9-M3115)= 5,"5", IF(('1 - Cover page'!$B$9-M3115)= 6,"6", IF(('1 - Cover page'!$B$9-M3115)= 7,"7", IF(('1 - Cover page'!$B$9-M3115)= 8,"8", IF(('1 - Cover page'!$B$9-M3115)= 9,"9", IF(('1 - Cover page'!$B$9-M3115)= 10,"10", IF(('1 - Cover page'!$B$9-M3115)= 11,"11", IF(('1 - Cover page'!$B$9-M3115)= 12,"12", IF(('1 - Cover page'!$B$9-M3115)= 13,"13", IF(('1 - Cover page'!$B$9-M3115)= 14,"14", IF(('1 - Cover page'!$B$9-M3115)= 15,"15",  ""))))))))))))))))</f>
        <v>0</v>
      </c>
      <c r="Z3115" t="str">
        <f>IF(('1 - Cover page'!$B$9-I3115)=0,"0", IF(('1 - Cover page'!$B$9-I3115)= 1,"1", IF(('1 - Cover page'!$B$9-I3115)= 2,"2", IF(('1 - Cover page'!$B$9-I3115)= 3,"3", IF(('1 - Cover page'!$B$9-I3115)= 4,"4", IF(('1 - Cover page'!$B$9-I3115)= 5,"5", IF(('1 - Cover page'!$B$9-I3115)= 6,"6", IF(('1 - Cover page'!$B$9-I3115)= 7,"7", IF(('1 - Cover page'!$B$9-I3115)= 8,"8", IF(('1 - Cover page'!$B$9-I3115)= 9,"9", IF(('1 - Cover page'!$B$9-I3115)= 10,"10", IF(('1 - Cover page'!$B$9-I3115)= 11,"11", IF(('1 - Cover page'!$B$9-I3115)= 12,"12", IF(('1 - Cover page'!$B$9-I3115)= 13,"13", IF(('1 - Cover page'!$B$9-I3115)= 14,"14", IF(('1 - Cover page'!$B$9-I3115)= 15,"15",  ""))))))))))))))))</f>
        <v>0</v>
      </c>
      <c r="AA3115" t="e">
        <f>VLOOKUP(E3115,'Age group'!$A$2:$B$7,2,TRUE)</f>
        <v>#N/A</v>
      </c>
    </row>
    <row r="3116" spans="1:27" ht="12.75" x14ac:dyDescent="0.2">
      <c r="A3116" s="30">
        <v>3113</v>
      </c>
      <c r="B3116" s="31"/>
      <c r="C3116" s="31"/>
      <c r="D3116" s="32"/>
      <c r="E3116" s="104"/>
      <c r="F3116" s="31"/>
      <c r="G3116" s="31"/>
      <c r="H3116" s="33"/>
      <c r="I3116" s="16"/>
      <c r="J3116" s="34"/>
      <c r="K3116" s="34"/>
      <c r="L3116" s="35"/>
      <c r="M3116" s="36"/>
      <c r="N3116" s="37"/>
      <c r="O3116" s="37"/>
      <c r="P3116" s="37"/>
      <c r="Q3116" s="38"/>
      <c r="R3116" s="38"/>
      <c r="S3116" s="37"/>
      <c r="T3116" s="39"/>
      <c r="U3116" s="39"/>
      <c r="V3116" s="40"/>
      <c r="X3116" t="str">
        <f>IF(('1 - Cover page'!$B$9-M3116)&lt;6,"&lt;=5 Days","&gt;5 Days")</f>
        <v>&lt;=5 Days</v>
      </c>
      <c r="Y3116" t="str">
        <f>IF(('1 - Cover page'!$B$9-M3116)=0,"0", IF(('1 - Cover page'!$B$9-M3116)= 1,"1", IF(('1 - Cover page'!$B$9-M3116)= 2,"2", IF(('1 - Cover page'!$B$9-M3116)= 3,"3", IF(('1 - Cover page'!$B$9-M3116)= 4,"4", IF(('1 - Cover page'!$B$9-M3116)= 5,"5", IF(('1 - Cover page'!$B$9-M3116)= 6,"6", IF(('1 - Cover page'!$B$9-M3116)= 7,"7", IF(('1 - Cover page'!$B$9-M3116)= 8,"8", IF(('1 - Cover page'!$B$9-M3116)= 9,"9", IF(('1 - Cover page'!$B$9-M3116)= 10,"10", IF(('1 - Cover page'!$B$9-M3116)= 11,"11", IF(('1 - Cover page'!$B$9-M3116)= 12,"12", IF(('1 - Cover page'!$B$9-M3116)= 13,"13", IF(('1 - Cover page'!$B$9-M3116)= 14,"14", IF(('1 - Cover page'!$B$9-M3116)= 15,"15",  ""))))))))))))))))</f>
        <v>0</v>
      </c>
      <c r="Z3116" t="str">
        <f>IF(('1 - Cover page'!$B$9-I3116)=0,"0", IF(('1 - Cover page'!$B$9-I3116)= 1,"1", IF(('1 - Cover page'!$B$9-I3116)= 2,"2", IF(('1 - Cover page'!$B$9-I3116)= 3,"3", IF(('1 - Cover page'!$B$9-I3116)= 4,"4", IF(('1 - Cover page'!$B$9-I3116)= 5,"5", IF(('1 - Cover page'!$B$9-I3116)= 6,"6", IF(('1 - Cover page'!$B$9-I3116)= 7,"7", IF(('1 - Cover page'!$B$9-I3116)= 8,"8", IF(('1 - Cover page'!$B$9-I3116)= 9,"9", IF(('1 - Cover page'!$B$9-I3116)= 10,"10", IF(('1 - Cover page'!$B$9-I3116)= 11,"11", IF(('1 - Cover page'!$B$9-I3116)= 12,"12", IF(('1 - Cover page'!$B$9-I3116)= 13,"13", IF(('1 - Cover page'!$B$9-I3116)= 14,"14", IF(('1 - Cover page'!$B$9-I3116)= 15,"15",  ""))))))))))))))))</f>
        <v>0</v>
      </c>
      <c r="AA3116" t="e">
        <f>VLOOKUP(E3116,'Age group'!$A$2:$B$7,2,TRUE)</f>
        <v>#N/A</v>
      </c>
    </row>
    <row r="3117" spans="1:27" ht="12.75" x14ac:dyDescent="0.2">
      <c r="A3117" s="30">
        <v>3114</v>
      </c>
      <c r="B3117" s="31"/>
      <c r="C3117" s="31"/>
      <c r="D3117" s="32"/>
      <c r="E3117" s="104"/>
      <c r="F3117" s="31"/>
      <c r="G3117" s="31"/>
      <c r="H3117" s="33"/>
      <c r="I3117" s="16"/>
      <c r="J3117" s="34"/>
      <c r="K3117" s="34"/>
      <c r="L3117" s="35"/>
      <c r="M3117" s="36"/>
      <c r="N3117" s="37"/>
      <c r="O3117" s="37"/>
      <c r="P3117" s="37"/>
      <c r="Q3117" s="38"/>
      <c r="R3117" s="38"/>
      <c r="S3117" s="37"/>
      <c r="T3117" s="39"/>
      <c r="U3117" s="39"/>
      <c r="V3117" s="40"/>
      <c r="X3117" t="str">
        <f>IF(('1 - Cover page'!$B$9-M3117)&lt;6,"&lt;=5 Days","&gt;5 Days")</f>
        <v>&lt;=5 Days</v>
      </c>
      <c r="Y3117" t="str">
        <f>IF(('1 - Cover page'!$B$9-M3117)=0,"0", IF(('1 - Cover page'!$B$9-M3117)= 1,"1", IF(('1 - Cover page'!$B$9-M3117)= 2,"2", IF(('1 - Cover page'!$B$9-M3117)= 3,"3", IF(('1 - Cover page'!$B$9-M3117)= 4,"4", IF(('1 - Cover page'!$B$9-M3117)= 5,"5", IF(('1 - Cover page'!$B$9-M3117)= 6,"6", IF(('1 - Cover page'!$B$9-M3117)= 7,"7", IF(('1 - Cover page'!$B$9-M3117)= 8,"8", IF(('1 - Cover page'!$B$9-M3117)= 9,"9", IF(('1 - Cover page'!$B$9-M3117)= 10,"10", IF(('1 - Cover page'!$B$9-M3117)= 11,"11", IF(('1 - Cover page'!$B$9-M3117)= 12,"12", IF(('1 - Cover page'!$B$9-M3117)= 13,"13", IF(('1 - Cover page'!$B$9-M3117)= 14,"14", IF(('1 - Cover page'!$B$9-M3117)= 15,"15",  ""))))))))))))))))</f>
        <v>0</v>
      </c>
      <c r="Z3117" t="str">
        <f>IF(('1 - Cover page'!$B$9-I3117)=0,"0", IF(('1 - Cover page'!$B$9-I3117)= 1,"1", IF(('1 - Cover page'!$B$9-I3117)= 2,"2", IF(('1 - Cover page'!$B$9-I3117)= 3,"3", IF(('1 - Cover page'!$B$9-I3117)= 4,"4", IF(('1 - Cover page'!$B$9-I3117)= 5,"5", IF(('1 - Cover page'!$B$9-I3117)= 6,"6", IF(('1 - Cover page'!$B$9-I3117)= 7,"7", IF(('1 - Cover page'!$B$9-I3117)= 8,"8", IF(('1 - Cover page'!$B$9-I3117)= 9,"9", IF(('1 - Cover page'!$B$9-I3117)= 10,"10", IF(('1 - Cover page'!$B$9-I3117)= 11,"11", IF(('1 - Cover page'!$B$9-I3117)= 12,"12", IF(('1 - Cover page'!$B$9-I3117)= 13,"13", IF(('1 - Cover page'!$B$9-I3117)= 14,"14", IF(('1 - Cover page'!$B$9-I3117)= 15,"15",  ""))))))))))))))))</f>
        <v>0</v>
      </c>
      <c r="AA3117" t="e">
        <f>VLOOKUP(E3117,'Age group'!$A$2:$B$7,2,TRUE)</f>
        <v>#N/A</v>
      </c>
    </row>
    <row r="3118" spans="1:27" ht="12.75" x14ac:dyDescent="0.2">
      <c r="A3118" s="30">
        <v>3115</v>
      </c>
      <c r="B3118" s="31"/>
      <c r="C3118" s="31"/>
      <c r="D3118" s="32"/>
      <c r="E3118" s="104"/>
      <c r="F3118" s="31"/>
      <c r="G3118" s="31"/>
      <c r="H3118" s="33"/>
      <c r="I3118" s="16"/>
      <c r="J3118" s="34"/>
      <c r="K3118" s="34"/>
      <c r="L3118" s="35"/>
      <c r="M3118" s="36"/>
      <c r="N3118" s="37"/>
      <c r="O3118" s="37"/>
      <c r="P3118" s="37"/>
      <c r="Q3118" s="38"/>
      <c r="R3118" s="38"/>
      <c r="S3118" s="37"/>
      <c r="T3118" s="39"/>
      <c r="U3118" s="39"/>
      <c r="V3118" s="40"/>
      <c r="X3118" t="str">
        <f>IF(('1 - Cover page'!$B$9-M3118)&lt;6,"&lt;=5 Days","&gt;5 Days")</f>
        <v>&lt;=5 Days</v>
      </c>
      <c r="Y3118" t="str">
        <f>IF(('1 - Cover page'!$B$9-M3118)=0,"0", IF(('1 - Cover page'!$B$9-M3118)= 1,"1", IF(('1 - Cover page'!$B$9-M3118)= 2,"2", IF(('1 - Cover page'!$B$9-M3118)= 3,"3", IF(('1 - Cover page'!$B$9-M3118)= 4,"4", IF(('1 - Cover page'!$B$9-M3118)= 5,"5", IF(('1 - Cover page'!$B$9-M3118)= 6,"6", IF(('1 - Cover page'!$B$9-M3118)= 7,"7", IF(('1 - Cover page'!$B$9-M3118)= 8,"8", IF(('1 - Cover page'!$B$9-M3118)= 9,"9", IF(('1 - Cover page'!$B$9-M3118)= 10,"10", IF(('1 - Cover page'!$B$9-M3118)= 11,"11", IF(('1 - Cover page'!$B$9-M3118)= 12,"12", IF(('1 - Cover page'!$B$9-M3118)= 13,"13", IF(('1 - Cover page'!$B$9-M3118)= 14,"14", IF(('1 - Cover page'!$B$9-M3118)= 15,"15",  ""))))))))))))))))</f>
        <v>0</v>
      </c>
      <c r="Z3118" t="str">
        <f>IF(('1 - Cover page'!$B$9-I3118)=0,"0", IF(('1 - Cover page'!$B$9-I3118)= 1,"1", IF(('1 - Cover page'!$B$9-I3118)= 2,"2", IF(('1 - Cover page'!$B$9-I3118)= 3,"3", IF(('1 - Cover page'!$B$9-I3118)= 4,"4", IF(('1 - Cover page'!$B$9-I3118)= 5,"5", IF(('1 - Cover page'!$B$9-I3118)= 6,"6", IF(('1 - Cover page'!$B$9-I3118)= 7,"7", IF(('1 - Cover page'!$B$9-I3118)= 8,"8", IF(('1 - Cover page'!$B$9-I3118)= 9,"9", IF(('1 - Cover page'!$B$9-I3118)= 10,"10", IF(('1 - Cover page'!$B$9-I3118)= 11,"11", IF(('1 - Cover page'!$B$9-I3118)= 12,"12", IF(('1 - Cover page'!$B$9-I3118)= 13,"13", IF(('1 - Cover page'!$B$9-I3118)= 14,"14", IF(('1 - Cover page'!$B$9-I3118)= 15,"15",  ""))))))))))))))))</f>
        <v>0</v>
      </c>
      <c r="AA3118" t="e">
        <f>VLOOKUP(E3118,'Age group'!$A$2:$B$7,2,TRUE)</f>
        <v>#N/A</v>
      </c>
    </row>
    <row r="3119" spans="1:27" ht="12.75" x14ac:dyDescent="0.2">
      <c r="A3119" s="30">
        <v>3116</v>
      </c>
      <c r="B3119" s="31"/>
      <c r="C3119" s="31"/>
      <c r="D3119" s="32"/>
      <c r="E3119" s="104"/>
      <c r="F3119" s="31"/>
      <c r="G3119" s="31"/>
      <c r="H3119" s="33"/>
      <c r="I3119" s="16"/>
      <c r="J3119" s="34"/>
      <c r="K3119" s="34"/>
      <c r="L3119" s="35"/>
      <c r="M3119" s="36"/>
      <c r="N3119" s="37"/>
      <c r="O3119" s="37"/>
      <c r="P3119" s="37"/>
      <c r="Q3119" s="38"/>
      <c r="R3119" s="38"/>
      <c r="S3119" s="37"/>
      <c r="T3119" s="39"/>
      <c r="U3119" s="39"/>
      <c r="V3119" s="40"/>
      <c r="X3119" t="str">
        <f>IF(('1 - Cover page'!$B$9-M3119)&lt;6,"&lt;=5 Days","&gt;5 Days")</f>
        <v>&lt;=5 Days</v>
      </c>
      <c r="Y3119" t="str">
        <f>IF(('1 - Cover page'!$B$9-M3119)=0,"0", IF(('1 - Cover page'!$B$9-M3119)= 1,"1", IF(('1 - Cover page'!$B$9-M3119)= 2,"2", IF(('1 - Cover page'!$B$9-M3119)= 3,"3", IF(('1 - Cover page'!$B$9-M3119)= 4,"4", IF(('1 - Cover page'!$B$9-M3119)= 5,"5", IF(('1 - Cover page'!$B$9-M3119)= 6,"6", IF(('1 - Cover page'!$B$9-M3119)= 7,"7", IF(('1 - Cover page'!$B$9-M3119)= 8,"8", IF(('1 - Cover page'!$B$9-M3119)= 9,"9", IF(('1 - Cover page'!$B$9-M3119)= 10,"10", IF(('1 - Cover page'!$B$9-M3119)= 11,"11", IF(('1 - Cover page'!$B$9-M3119)= 12,"12", IF(('1 - Cover page'!$B$9-M3119)= 13,"13", IF(('1 - Cover page'!$B$9-M3119)= 14,"14", IF(('1 - Cover page'!$B$9-M3119)= 15,"15",  ""))))))))))))))))</f>
        <v>0</v>
      </c>
      <c r="Z3119" t="str">
        <f>IF(('1 - Cover page'!$B$9-I3119)=0,"0", IF(('1 - Cover page'!$B$9-I3119)= 1,"1", IF(('1 - Cover page'!$B$9-I3119)= 2,"2", IF(('1 - Cover page'!$B$9-I3119)= 3,"3", IF(('1 - Cover page'!$B$9-I3119)= 4,"4", IF(('1 - Cover page'!$B$9-I3119)= 5,"5", IF(('1 - Cover page'!$B$9-I3119)= 6,"6", IF(('1 - Cover page'!$B$9-I3119)= 7,"7", IF(('1 - Cover page'!$B$9-I3119)= 8,"8", IF(('1 - Cover page'!$B$9-I3119)= 9,"9", IF(('1 - Cover page'!$B$9-I3119)= 10,"10", IF(('1 - Cover page'!$B$9-I3119)= 11,"11", IF(('1 - Cover page'!$B$9-I3119)= 12,"12", IF(('1 - Cover page'!$B$9-I3119)= 13,"13", IF(('1 - Cover page'!$B$9-I3119)= 14,"14", IF(('1 - Cover page'!$B$9-I3119)= 15,"15",  ""))))))))))))))))</f>
        <v>0</v>
      </c>
      <c r="AA3119" t="e">
        <f>VLOOKUP(E3119,'Age group'!$A$2:$B$7,2,TRUE)</f>
        <v>#N/A</v>
      </c>
    </row>
    <row r="3120" spans="1:27" ht="12.75" x14ac:dyDescent="0.2">
      <c r="A3120" s="30">
        <v>3117</v>
      </c>
      <c r="B3120" s="31"/>
      <c r="C3120" s="31"/>
      <c r="D3120" s="32"/>
      <c r="E3120" s="104"/>
      <c r="F3120" s="31"/>
      <c r="G3120" s="31"/>
      <c r="H3120" s="33"/>
      <c r="I3120" s="16"/>
      <c r="J3120" s="34"/>
      <c r="K3120" s="34"/>
      <c r="L3120" s="35"/>
      <c r="M3120" s="36"/>
      <c r="N3120" s="37"/>
      <c r="O3120" s="37"/>
      <c r="P3120" s="37"/>
      <c r="Q3120" s="38"/>
      <c r="R3120" s="38"/>
      <c r="S3120" s="37"/>
      <c r="T3120" s="39"/>
      <c r="U3120" s="39"/>
      <c r="V3120" s="40"/>
      <c r="X3120" t="str">
        <f>IF(('1 - Cover page'!$B$9-M3120)&lt;6,"&lt;=5 Days","&gt;5 Days")</f>
        <v>&lt;=5 Days</v>
      </c>
      <c r="Y3120" t="str">
        <f>IF(('1 - Cover page'!$B$9-M3120)=0,"0", IF(('1 - Cover page'!$B$9-M3120)= 1,"1", IF(('1 - Cover page'!$B$9-M3120)= 2,"2", IF(('1 - Cover page'!$B$9-M3120)= 3,"3", IF(('1 - Cover page'!$B$9-M3120)= 4,"4", IF(('1 - Cover page'!$B$9-M3120)= 5,"5", IF(('1 - Cover page'!$B$9-M3120)= 6,"6", IF(('1 - Cover page'!$B$9-M3120)= 7,"7", IF(('1 - Cover page'!$B$9-M3120)= 8,"8", IF(('1 - Cover page'!$B$9-M3120)= 9,"9", IF(('1 - Cover page'!$B$9-M3120)= 10,"10", IF(('1 - Cover page'!$B$9-M3120)= 11,"11", IF(('1 - Cover page'!$B$9-M3120)= 12,"12", IF(('1 - Cover page'!$B$9-M3120)= 13,"13", IF(('1 - Cover page'!$B$9-M3120)= 14,"14", IF(('1 - Cover page'!$B$9-M3120)= 15,"15",  ""))))))))))))))))</f>
        <v>0</v>
      </c>
      <c r="Z3120" t="str">
        <f>IF(('1 - Cover page'!$B$9-I3120)=0,"0", IF(('1 - Cover page'!$B$9-I3120)= 1,"1", IF(('1 - Cover page'!$B$9-I3120)= 2,"2", IF(('1 - Cover page'!$B$9-I3120)= 3,"3", IF(('1 - Cover page'!$B$9-I3120)= 4,"4", IF(('1 - Cover page'!$B$9-I3120)= 5,"5", IF(('1 - Cover page'!$B$9-I3120)= 6,"6", IF(('1 - Cover page'!$B$9-I3120)= 7,"7", IF(('1 - Cover page'!$B$9-I3120)= 8,"8", IF(('1 - Cover page'!$B$9-I3120)= 9,"9", IF(('1 - Cover page'!$B$9-I3120)= 10,"10", IF(('1 - Cover page'!$B$9-I3120)= 11,"11", IF(('1 - Cover page'!$B$9-I3120)= 12,"12", IF(('1 - Cover page'!$B$9-I3120)= 13,"13", IF(('1 - Cover page'!$B$9-I3120)= 14,"14", IF(('1 - Cover page'!$B$9-I3120)= 15,"15",  ""))))))))))))))))</f>
        <v>0</v>
      </c>
      <c r="AA3120" t="e">
        <f>VLOOKUP(E3120,'Age group'!$A$2:$B$7,2,TRUE)</f>
        <v>#N/A</v>
      </c>
    </row>
    <row r="3121" spans="1:27" ht="12.75" x14ac:dyDescent="0.2">
      <c r="A3121" s="30">
        <v>3118</v>
      </c>
      <c r="B3121" s="31"/>
      <c r="C3121" s="31"/>
      <c r="D3121" s="32"/>
      <c r="E3121" s="104"/>
      <c r="F3121" s="31"/>
      <c r="G3121" s="31"/>
      <c r="H3121" s="33"/>
      <c r="I3121" s="16"/>
      <c r="J3121" s="34"/>
      <c r="K3121" s="34"/>
      <c r="L3121" s="35"/>
      <c r="M3121" s="36"/>
      <c r="N3121" s="37"/>
      <c r="O3121" s="37"/>
      <c r="P3121" s="37"/>
      <c r="Q3121" s="38"/>
      <c r="R3121" s="38"/>
      <c r="S3121" s="37"/>
      <c r="T3121" s="39"/>
      <c r="U3121" s="39"/>
      <c r="V3121" s="40"/>
      <c r="X3121" t="str">
        <f>IF(('1 - Cover page'!$B$9-M3121)&lt;6,"&lt;=5 Days","&gt;5 Days")</f>
        <v>&lt;=5 Days</v>
      </c>
      <c r="Y3121" t="str">
        <f>IF(('1 - Cover page'!$B$9-M3121)=0,"0", IF(('1 - Cover page'!$B$9-M3121)= 1,"1", IF(('1 - Cover page'!$B$9-M3121)= 2,"2", IF(('1 - Cover page'!$B$9-M3121)= 3,"3", IF(('1 - Cover page'!$B$9-M3121)= 4,"4", IF(('1 - Cover page'!$B$9-M3121)= 5,"5", IF(('1 - Cover page'!$B$9-M3121)= 6,"6", IF(('1 - Cover page'!$B$9-M3121)= 7,"7", IF(('1 - Cover page'!$B$9-M3121)= 8,"8", IF(('1 - Cover page'!$B$9-M3121)= 9,"9", IF(('1 - Cover page'!$B$9-M3121)= 10,"10", IF(('1 - Cover page'!$B$9-M3121)= 11,"11", IF(('1 - Cover page'!$B$9-M3121)= 12,"12", IF(('1 - Cover page'!$B$9-M3121)= 13,"13", IF(('1 - Cover page'!$B$9-M3121)= 14,"14", IF(('1 - Cover page'!$B$9-M3121)= 15,"15",  ""))))))))))))))))</f>
        <v>0</v>
      </c>
      <c r="Z3121" t="str">
        <f>IF(('1 - Cover page'!$B$9-I3121)=0,"0", IF(('1 - Cover page'!$B$9-I3121)= 1,"1", IF(('1 - Cover page'!$B$9-I3121)= 2,"2", IF(('1 - Cover page'!$B$9-I3121)= 3,"3", IF(('1 - Cover page'!$B$9-I3121)= 4,"4", IF(('1 - Cover page'!$B$9-I3121)= 5,"5", IF(('1 - Cover page'!$B$9-I3121)= 6,"6", IF(('1 - Cover page'!$B$9-I3121)= 7,"7", IF(('1 - Cover page'!$B$9-I3121)= 8,"8", IF(('1 - Cover page'!$B$9-I3121)= 9,"9", IF(('1 - Cover page'!$B$9-I3121)= 10,"10", IF(('1 - Cover page'!$B$9-I3121)= 11,"11", IF(('1 - Cover page'!$B$9-I3121)= 12,"12", IF(('1 - Cover page'!$B$9-I3121)= 13,"13", IF(('1 - Cover page'!$B$9-I3121)= 14,"14", IF(('1 - Cover page'!$B$9-I3121)= 15,"15",  ""))))))))))))))))</f>
        <v>0</v>
      </c>
      <c r="AA3121" t="e">
        <f>VLOOKUP(E3121,'Age group'!$A$2:$B$7,2,TRUE)</f>
        <v>#N/A</v>
      </c>
    </row>
    <row r="3122" spans="1:27" ht="12.75" x14ac:dyDescent="0.2">
      <c r="A3122" s="30">
        <v>3119</v>
      </c>
      <c r="B3122" s="31"/>
      <c r="C3122" s="31"/>
      <c r="D3122" s="32"/>
      <c r="E3122" s="104"/>
      <c r="F3122" s="31"/>
      <c r="G3122" s="31"/>
      <c r="H3122" s="33"/>
      <c r="I3122" s="16"/>
      <c r="J3122" s="34"/>
      <c r="K3122" s="34"/>
      <c r="L3122" s="35"/>
      <c r="M3122" s="36"/>
      <c r="N3122" s="37"/>
      <c r="O3122" s="37"/>
      <c r="P3122" s="37"/>
      <c r="Q3122" s="38"/>
      <c r="R3122" s="38"/>
      <c r="S3122" s="37"/>
      <c r="T3122" s="39"/>
      <c r="U3122" s="39"/>
      <c r="V3122" s="40"/>
      <c r="X3122" t="str">
        <f>IF(('1 - Cover page'!$B$9-M3122)&lt;6,"&lt;=5 Days","&gt;5 Days")</f>
        <v>&lt;=5 Days</v>
      </c>
      <c r="Y3122" t="str">
        <f>IF(('1 - Cover page'!$B$9-M3122)=0,"0", IF(('1 - Cover page'!$B$9-M3122)= 1,"1", IF(('1 - Cover page'!$B$9-M3122)= 2,"2", IF(('1 - Cover page'!$B$9-M3122)= 3,"3", IF(('1 - Cover page'!$B$9-M3122)= 4,"4", IF(('1 - Cover page'!$B$9-M3122)= 5,"5", IF(('1 - Cover page'!$B$9-M3122)= 6,"6", IF(('1 - Cover page'!$B$9-M3122)= 7,"7", IF(('1 - Cover page'!$B$9-M3122)= 8,"8", IF(('1 - Cover page'!$B$9-M3122)= 9,"9", IF(('1 - Cover page'!$B$9-M3122)= 10,"10", IF(('1 - Cover page'!$B$9-M3122)= 11,"11", IF(('1 - Cover page'!$B$9-M3122)= 12,"12", IF(('1 - Cover page'!$B$9-M3122)= 13,"13", IF(('1 - Cover page'!$B$9-M3122)= 14,"14", IF(('1 - Cover page'!$B$9-M3122)= 15,"15",  ""))))))))))))))))</f>
        <v>0</v>
      </c>
      <c r="Z3122" t="str">
        <f>IF(('1 - Cover page'!$B$9-I3122)=0,"0", IF(('1 - Cover page'!$B$9-I3122)= 1,"1", IF(('1 - Cover page'!$B$9-I3122)= 2,"2", IF(('1 - Cover page'!$B$9-I3122)= 3,"3", IF(('1 - Cover page'!$B$9-I3122)= 4,"4", IF(('1 - Cover page'!$B$9-I3122)= 5,"5", IF(('1 - Cover page'!$B$9-I3122)= 6,"6", IF(('1 - Cover page'!$B$9-I3122)= 7,"7", IF(('1 - Cover page'!$B$9-I3122)= 8,"8", IF(('1 - Cover page'!$B$9-I3122)= 9,"9", IF(('1 - Cover page'!$B$9-I3122)= 10,"10", IF(('1 - Cover page'!$B$9-I3122)= 11,"11", IF(('1 - Cover page'!$B$9-I3122)= 12,"12", IF(('1 - Cover page'!$B$9-I3122)= 13,"13", IF(('1 - Cover page'!$B$9-I3122)= 14,"14", IF(('1 - Cover page'!$B$9-I3122)= 15,"15",  ""))))))))))))))))</f>
        <v>0</v>
      </c>
      <c r="AA3122" t="e">
        <f>VLOOKUP(E3122,'Age group'!$A$2:$B$7,2,TRUE)</f>
        <v>#N/A</v>
      </c>
    </row>
    <row r="3123" spans="1:27" ht="12.75" x14ac:dyDescent="0.2">
      <c r="A3123" s="30">
        <v>3120</v>
      </c>
      <c r="B3123" s="31"/>
      <c r="C3123" s="31"/>
      <c r="D3123" s="32"/>
      <c r="E3123" s="104"/>
      <c r="F3123" s="31"/>
      <c r="G3123" s="31"/>
      <c r="H3123" s="33"/>
      <c r="I3123" s="16"/>
      <c r="J3123" s="34"/>
      <c r="K3123" s="34"/>
      <c r="L3123" s="35"/>
      <c r="M3123" s="36"/>
      <c r="N3123" s="37"/>
      <c r="O3123" s="37"/>
      <c r="P3123" s="37"/>
      <c r="Q3123" s="38"/>
      <c r="R3123" s="38"/>
      <c r="S3123" s="37"/>
      <c r="T3123" s="39"/>
      <c r="U3123" s="39"/>
      <c r="V3123" s="40"/>
      <c r="X3123" t="str">
        <f>IF(('1 - Cover page'!$B$9-M3123)&lt;6,"&lt;=5 Days","&gt;5 Days")</f>
        <v>&lt;=5 Days</v>
      </c>
      <c r="Y3123" t="str">
        <f>IF(('1 - Cover page'!$B$9-M3123)=0,"0", IF(('1 - Cover page'!$B$9-M3123)= 1,"1", IF(('1 - Cover page'!$B$9-M3123)= 2,"2", IF(('1 - Cover page'!$B$9-M3123)= 3,"3", IF(('1 - Cover page'!$B$9-M3123)= 4,"4", IF(('1 - Cover page'!$B$9-M3123)= 5,"5", IF(('1 - Cover page'!$B$9-M3123)= 6,"6", IF(('1 - Cover page'!$B$9-M3123)= 7,"7", IF(('1 - Cover page'!$B$9-M3123)= 8,"8", IF(('1 - Cover page'!$B$9-M3123)= 9,"9", IF(('1 - Cover page'!$B$9-M3123)= 10,"10", IF(('1 - Cover page'!$B$9-M3123)= 11,"11", IF(('1 - Cover page'!$B$9-M3123)= 12,"12", IF(('1 - Cover page'!$B$9-M3123)= 13,"13", IF(('1 - Cover page'!$B$9-M3123)= 14,"14", IF(('1 - Cover page'!$B$9-M3123)= 15,"15",  ""))))))))))))))))</f>
        <v>0</v>
      </c>
      <c r="Z3123" t="str">
        <f>IF(('1 - Cover page'!$B$9-I3123)=0,"0", IF(('1 - Cover page'!$B$9-I3123)= 1,"1", IF(('1 - Cover page'!$B$9-I3123)= 2,"2", IF(('1 - Cover page'!$B$9-I3123)= 3,"3", IF(('1 - Cover page'!$B$9-I3123)= 4,"4", IF(('1 - Cover page'!$B$9-I3123)= 5,"5", IF(('1 - Cover page'!$B$9-I3123)= 6,"6", IF(('1 - Cover page'!$B$9-I3123)= 7,"7", IF(('1 - Cover page'!$B$9-I3123)= 8,"8", IF(('1 - Cover page'!$B$9-I3123)= 9,"9", IF(('1 - Cover page'!$B$9-I3123)= 10,"10", IF(('1 - Cover page'!$B$9-I3123)= 11,"11", IF(('1 - Cover page'!$B$9-I3123)= 12,"12", IF(('1 - Cover page'!$B$9-I3123)= 13,"13", IF(('1 - Cover page'!$B$9-I3123)= 14,"14", IF(('1 - Cover page'!$B$9-I3123)= 15,"15",  ""))))))))))))))))</f>
        <v>0</v>
      </c>
      <c r="AA3123" t="e">
        <f>VLOOKUP(E3123,'Age group'!$A$2:$B$7,2,TRUE)</f>
        <v>#N/A</v>
      </c>
    </row>
    <row r="3124" spans="1:27" ht="12.75" x14ac:dyDescent="0.2">
      <c r="A3124" s="30">
        <v>3121</v>
      </c>
      <c r="B3124" s="31"/>
      <c r="C3124" s="31"/>
      <c r="D3124" s="32"/>
      <c r="E3124" s="104"/>
      <c r="F3124" s="31"/>
      <c r="G3124" s="31"/>
      <c r="H3124" s="33"/>
      <c r="I3124" s="16"/>
      <c r="J3124" s="34"/>
      <c r="K3124" s="34"/>
      <c r="L3124" s="35"/>
      <c r="M3124" s="36"/>
      <c r="N3124" s="37"/>
      <c r="O3124" s="37"/>
      <c r="P3124" s="37"/>
      <c r="Q3124" s="38"/>
      <c r="R3124" s="38"/>
      <c r="S3124" s="37"/>
      <c r="T3124" s="39"/>
      <c r="U3124" s="39"/>
      <c r="V3124" s="40"/>
      <c r="X3124" t="str">
        <f>IF(('1 - Cover page'!$B$9-M3124)&lt;6,"&lt;=5 Days","&gt;5 Days")</f>
        <v>&lt;=5 Days</v>
      </c>
      <c r="Y3124" t="str">
        <f>IF(('1 - Cover page'!$B$9-M3124)=0,"0", IF(('1 - Cover page'!$B$9-M3124)= 1,"1", IF(('1 - Cover page'!$B$9-M3124)= 2,"2", IF(('1 - Cover page'!$B$9-M3124)= 3,"3", IF(('1 - Cover page'!$B$9-M3124)= 4,"4", IF(('1 - Cover page'!$B$9-M3124)= 5,"5", IF(('1 - Cover page'!$B$9-M3124)= 6,"6", IF(('1 - Cover page'!$B$9-M3124)= 7,"7", IF(('1 - Cover page'!$B$9-M3124)= 8,"8", IF(('1 - Cover page'!$B$9-M3124)= 9,"9", IF(('1 - Cover page'!$B$9-M3124)= 10,"10", IF(('1 - Cover page'!$B$9-M3124)= 11,"11", IF(('1 - Cover page'!$B$9-M3124)= 12,"12", IF(('1 - Cover page'!$B$9-M3124)= 13,"13", IF(('1 - Cover page'!$B$9-M3124)= 14,"14", IF(('1 - Cover page'!$B$9-M3124)= 15,"15",  ""))))))))))))))))</f>
        <v>0</v>
      </c>
      <c r="Z3124" t="str">
        <f>IF(('1 - Cover page'!$B$9-I3124)=0,"0", IF(('1 - Cover page'!$B$9-I3124)= 1,"1", IF(('1 - Cover page'!$B$9-I3124)= 2,"2", IF(('1 - Cover page'!$B$9-I3124)= 3,"3", IF(('1 - Cover page'!$B$9-I3124)= 4,"4", IF(('1 - Cover page'!$B$9-I3124)= 5,"5", IF(('1 - Cover page'!$B$9-I3124)= 6,"6", IF(('1 - Cover page'!$B$9-I3124)= 7,"7", IF(('1 - Cover page'!$B$9-I3124)= 8,"8", IF(('1 - Cover page'!$B$9-I3124)= 9,"9", IF(('1 - Cover page'!$B$9-I3124)= 10,"10", IF(('1 - Cover page'!$B$9-I3124)= 11,"11", IF(('1 - Cover page'!$B$9-I3124)= 12,"12", IF(('1 - Cover page'!$B$9-I3124)= 13,"13", IF(('1 - Cover page'!$B$9-I3124)= 14,"14", IF(('1 - Cover page'!$B$9-I3124)= 15,"15",  ""))))))))))))))))</f>
        <v>0</v>
      </c>
      <c r="AA3124" t="e">
        <f>VLOOKUP(E3124,'Age group'!$A$2:$B$7,2,TRUE)</f>
        <v>#N/A</v>
      </c>
    </row>
    <row r="3125" spans="1:27" ht="12.75" x14ac:dyDescent="0.2">
      <c r="A3125" s="30">
        <v>3122</v>
      </c>
      <c r="B3125" s="31"/>
      <c r="C3125" s="31"/>
      <c r="D3125" s="32"/>
      <c r="E3125" s="104"/>
      <c r="F3125" s="31"/>
      <c r="G3125" s="31"/>
      <c r="H3125" s="33"/>
      <c r="I3125" s="16"/>
      <c r="J3125" s="34"/>
      <c r="K3125" s="34"/>
      <c r="L3125" s="35"/>
      <c r="M3125" s="36"/>
      <c r="N3125" s="37"/>
      <c r="O3125" s="37"/>
      <c r="P3125" s="37"/>
      <c r="Q3125" s="38"/>
      <c r="R3125" s="38"/>
      <c r="S3125" s="37"/>
      <c r="T3125" s="39"/>
      <c r="U3125" s="39"/>
      <c r="V3125" s="40"/>
      <c r="X3125" t="str">
        <f>IF(('1 - Cover page'!$B$9-M3125)&lt;6,"&lt;=5 Days","&gt;5 Days")</f>
        <v>&lt;=5 Days</v>
      </c>
      <c r="Y3125" t="str">
        <f>IF(('1 - Cover page'!$B$9-M3125)=0,"0", IF(('1 - Cover page'!$B$9-M3125)= 1,"1", IF(('1 - Cover page'!$B$9-M3125)= 2,"2", IF(('1 - Cover page'!$B$9-M3125)= 3,"3", IF(('1 - Cover page'!$B$9-M3125)= 4,"4", IF(('1 - Cover page'!$B$9-M3125)= 5,"5", IF(('1 - Cover page'!$B$9-M3125)= 6,"6", IF(('1 - Cover page'!$B$9-M3125)= 7,"7", IF(('1 - Cover page'!$B$9-M3125)= 8,"8", IF(('1 - Cover page'!$B$9-M3125)= 9,"9", IF(('1 - Cover page'!$B$9-M3125)= 10,"10", IF(('1 - Cover page'!$B$9-M3125)= 11,"11", IF(('1 - Cover page'!$B$9-M3125)= 12,"12", IF(('1 - Cover page'!$B$9-M3125)= 13,"13", IF(('1 - Cover page'!$B$9-M3125)= 14,"14", IF(('1 - Cover page'!$B$9-M3125)= 15,"15",  ""))))))))))))))))</f>
        <v>0</v>
      </c>
      <c r="Z3125" t="str">
        <f>IF(('1 - Cover page'!$B$9-I3125)=0,"0", IF(('1 - Cover page'!$B$9-I3125)= 1,"1", IF(('1 - Cover page'!$B$9-I3125)= 2,"2", IF(('1 - Cover page'!$B$9-I3125)= 3,"3", IF(('1 - Cover page'!$B$9-I3125)= 4,"4", IF(('1 - Cover page'!$B$9-I3125)= 5,"5", IF(('1 - Cover page'!$B$9-I3125)= 6,"6", IF(('1 - Cover page'!$B$9-I3125)= 7,"7", IF(('1 - Cover page'!$B$9-I3125)= 8,"8", IF(('1 - Cover page'!$B$9-I3125)= 9,"9", IF(('1 - Cover page'!$B$9-I3125)= 10,"10", IF(('1 - Cover page'!$B$9-I3125)= 11,"11", IF(('1 - Cover page'!$B$9-I3125)= 12,"12", IF(('1 - Cover page'!$B$9-I3125)= 13,"13", IF(('1 - Cover page'!$B$9-I3125)= 14,"14", IF(('1 - Cover page'!$B$9-I3125)= 15,"15",  ""))))))))))))))))</f>
        <v>0</v>
      </c>
      <c r="AA3125" t="e">
        <f>VLOOKUP(E3125,'Age group'!$A$2:$B$7,2,TRUE)</f>
        <v>#N/A</v>
      </c>
    </row>
    <row r="3126" spans="1:27" ht="12.75" x14ac:dyDescent="0.2">
      <c r="A3126" s="30">
        <v>3123</v>
      </c>
      <c r="B3126" s="31"/>
      <c r="C3126" s="31"/>
      <c r="D3126" s="32"/>
      <c r="E3126" s="104"/>
      <c r="F3126" s="31"/>
      <c r="G3126" s="31"/>
      <c r="H3126" s="33"/>
      <c r="I3126" s="16"/>
      <c r="J3126" s="34"/>
      <c r="K3126" s="34"/>
      <c r="L3126" s="35"/>
      <c r="M3126" s="36"/>
      <c r="N3126" s="37"/>
      <c r="O3126" s="37"/>
      <c r="P3126" s="37"/>
      <c r="Q3126" s="38"/>
      <c r="R3126" s="38"/>
      <c r="S3126" s="37"/>
      <c r="T3126" s="39"/>
      <c r="U3126" s="39"/>
      <c r="V3126" s="40"/>
      <c r="X3126" t="str">
        <f>IF(('1 - Cover page'!$B$9-M3126)&lt;6,"&lt;=5 Days","&gt;5 Days")</f>
        <v>&lt;=5 Days</v>
      </c>
      <c r="Y3126" t="str">
        <f>IF(('1 - Cover page'!$B$9-M3126)=0,"0", IF(('1 - Cover page'!$B$9-M3126)= 1,"1", IF(('1 - Cover page'!$B$9-M3126)= 2,"2", IF(('1 - Cover page'!$B$9-M3126)= 3,"3", IF(('1 - Cover page'!$B$9-M3126)= 4,"4", IF(('1 - Cover page'!$B$9-M3126)= 5,"5", IF(('1 - Cover page'!$B$9-M3126)= 6,"6", IF(('1 - Cover page'!$B$9-M3126)= 7,"7", IF(('1 - Cover page'!$B$9-M3126)= 8,"8", IF(('1 - Cover page'!$B$9-M3126)= 9,"9", IF(('1 - Cover page'!$B$9-M3126)= 10,"10", IF(('1 - Cover page'!$B$9-M3126)= 11,"11", IF(('1 - Cover page'!$B$9-M3126)= 12,"12", IF(('1 - Cover page'!$B$9-M3126)= 13,"13", IF(('1 - Cover page'!$B$9-M3126)= 14,"14", IF(('1 - Cover page'!$B$9-M3126)= 15,"15",  ""))))))))))))))))</f>
        <v>0</v>
      </c>
      <c r="Z3126" t="str">
        <f>IF(('1 - Cover page'!$B$9-I3126)=0,"0", IF(('1 - Cover page'!$B$9-I3126)= 1,"1", IF(('1 - Cover page'!$B$9-I3126)= 2,"2", IF(('1 - Cover page'!$B$9-I3126)= 3,"3", IF(('1 - Cover page'!$B$9-I3126)= 4,"4", IF(('1 - Cover page'!$B$9-I3126)= 5,"5", IF(('1 - Cover page'!$B$9-I3126)= 6,"6", IF(('1 - Cover page'!$B$9-I3126)= 7,"7", IF(('1 - Cover page'!$B$9-I3126)= 8,"8", IF(('1 - Cover page'!$B$9-I3126)= 9,"9", IF(('1 - Cover page'!$B$9-I3126)= 10,"10", IF(('1 - Cover page'!$B$9-I3126)= 11,"11", IF(('1 - Cover page'!$B$9-I3126)= 12,"12", IF(('1 - Cover page'!$B$9-I3126)= 13,"13", IF(('1 - Cover page'!$B$9-I3126)= 14,"14", IF(('1 - Cover page'!$B$9-I3126)= 15,"15",  ""))))))))))))))))</f>
        <v>0</v>
      </c>
      <c r="AA3126" t="e">
        <f>VLOOKUP(E3126,'Age group'!$A$2:$B$7,2,TRUE)</f>
        <v>#N/A</v>
      </c>
    </row>
    <row r="3127" spans="1:27" ht="12.75" x14ac:dyDescent="0.2">
      <c r="A3127" s="30">
        <v>3124</v>
      </c>
      <c r="B3127" s="31"/>
      <c r="C3127" s="31"/>
      <c r="D3127" s="32"/>
      <c r="E3127" s="104"/>
      <c r="F3127" s="31"/>
      <c r="G3127" s="31"/>
      <c r="H3127" s="33"/>
      <c r="I3127" s="16"/>
      <c r="J3127" s="34"/>
      <c r="K3127" s="34"/>
      <c r="L3127" s="35"/>
      <c r="M3127" s="36"/>
      <c r="N3127" s="37"/>
      <c r="O3127" s="37"/>
      <c r="P3127" s="37"/>
      <c r="Q3127" s="38"/>
      <c r="R3127" s="38"/>
      <c r="S3127" s="37"/>
      <c r="T3127" s="39"/>
      <c r="U3127" s="39"/>
      <c r="V3127" s="40"/>
      <c r="X3127" t="str">
        <f>IF(('1 - Cover page'!$B$9-M3127)&lt;6,"&lt;=5 Days","&gt;5 Days")</f>
        <v>&lt;=5 Days</v>
      </c>
      <c r="Y3127" t="str">
        <f>IF(('1 - Cover page'!$B$9-M3127)=0,"0", IF(('1 - Cover page'!$B$9-M3127)= 1,"1", IF(('1 - Cover page'!$B$9-M3127)= 2,"2", IF(('1 - Cover page'!$B$9-M3127)= 3,"3", IF(('1 - Cover page'!$B$9-M3127)= 4,"4", IF(('1 - Cover page'!$B$9-M3127)= 5,"5", IF(('1 - Cover page'!$B$9-M3127)= 6,"6", IF(('1 - Cover page'!$B$9-M3127)= 7,"7", IF(('1 - Cover page'!$B$9-M3127)= 8,"8", IF(('1 - Cover page'!$B$9-M3127)= 9,"9", IF(('1 - Cover page'!$B$9-M3127)= 10,"10", IF(('1 - Cover page'!$B$9-M3127)= 11,"11", IF(('1 - Cover page'!$B$9-M3127)= 12,"12", IF(('1 - Cover page'!$B$9-M3127)= 13,"13", IF(('1 - Cover page'!$B$9-M3127)= 14,"14", IF(('1 - Cover page'!$B$9-M3127)= 15,"15",  ""))))))))))))))))</f>
        <v>0</v>
      </c>
      <c r="Z3127" t="str">
        <f>IF(('1 - Cover page'!$B$9-I3127)=0,"0", IF(('1 - Cover page'!$B$9-I3127)= 1,"1", IF(('1 - Cover page'!$B$9-I3127)= 2,"2", IF(('1 - Cover page'!$B$9-I3127)= 3,"3", IF(('1 - Cover page'!$B$9-I3127)= 4,"4", IF(('1 - Cover page'!$B$9-I3127)= 5,"5", IF(('1 - Cover page'!$B$9-I3127)= 6,"6", IF(('1 - Cover page'!$B$9-I3127)= 7,"7", IF(('1 - Cover page'!$B$9-I3127)= 8,"8", IF(('1 - Cover page'!$B$9-I3127)= 9,"9", IF(('1 - Cover page'!$B$9-I3127)= 10,"10", IF(('1 - Cover page'!$B$9-I3127)= 11,"11", IF(('1 - Cover page'!$B$9-I3127)= 12,"12", IF(('1 - Cover page'!$B$9-I3127)= 13,"13", IF(('1 - Cover page'!$B$9-I3127)= 14,"14", IF(('1 - Cover page'!$B$9-I3127)= 15,"15",  ""))))))))))))))))</f>
        <v>0</v>
      </c>
      <c r="AA3127" t="e">
        <f>VLOOKUP(E3127,'Age group'!$A$2:$B$7,2,TRUE)</f>
        <v>#N/A</v>
      </c>
    </row>
    <row r="3128" spans="1:27" ht="12.75" x14ac:dyDescent="0.2">
      <c r="A3128" s="30">
        <v>3125</v>
      </c>
      <c r="B3128" s="31"/>
      <c r="C3128" s="31"/>
      <c r="D3128" s="32"/>
      <c r="E3128" s="104"/>
      <c r="F3128" s="31"/>
      <c r="G3128" s="31"/>
      <c r="H3128" s="33"/>
      <c r="I3128" s="16"/>
      <c r="J3128" s="34"/>
      <c r="K3128" s="34"/>
      <c r="L3128" s="35"/>
      <c r="M3128" s="36"/>
      <c r="N3128" s="37"/>
      <c r="O3128" s="37"/>
      <c r="P3128" s="37"/>
      <c r="Q3128" s="38"/>
      <c r="R3128" s="38"/>
      <c r="S3128" s="37"/>
      <c r="T3128" s="39"/>
      <c r="U3128" s="39"/>
      <c r="V3128" s="40"/>
      <c r="X3128" t="str">
        <f>IF(('1 - Cover page'!$B$9-M3128)&lt;6,"&lt;=5 Days","&gt;5 Days")</f>
        <v>&lt;=5 Days</v>
      </c>
      <c r="Y3128" t="str">
        <f>IF(('1 - Cover page'!$B$9-M3128)=0,"0", IF(('1 - Cover page'!$B$9-M3128)= 1,"1", IF(('1 - Cover page'!$B$9-M3128)= 2,"2", IF(('1 - Cover page'!$B$9-M3128)= 3,"3", IF(('1 - Cover page'!$B$9-M3128)= 4,"4", IF(('1 - Cover page'!$B$9-M3128)= 5,"5", IF(('1 - Cover page'!$B$9-M3128)= 6,"6", IF(('1 - Cover page'!$B$9-M3128)= 7,"7", IF(('1 - Cover page'!$B$9-M3128)= 8,"8", IF(('1 - Cover page'!$B$9-M3128)= 9,"9", IF(('1 - Cover page'!$B$9-M3128)= 10,"10", IF(('1 - Cover page'!$B$9-M3128)= 11,"11", IF(('1 - Cover page'!$B$9-M3128)= 12,"12", IF(('1 - Cover page'!$B$9-M3128)= 13,"13", IF(('1 - Cover page'!$B$9-M3128)= 14,"14", IF(('1 - Cover page'!$B$9-M3128)= 15,"15",  ""))))))))))))))))</f>
        <v>0</v>
      </c>
      <c r="Z3128" t="str">
        <f>IF(('1 - Cover page'!$B$9-I3128)=0,"0", IF(('1 - Cover page'!$B$9-I3128)= 1,"1", IF(('1 - Cover page'!$B$9-I3128)= 2,"2", IF(('1 - Cover page'!$B$9-I3128)= 3,"3", IF(('1 - Cover page'!$B$9-I3128)= 4,"4", IF(('1 - Cover page'!$B$9-I3128)= 5,"5", IF(('1 - Cover page'!$B$9-I3128)= 6,"6", IF(('1 - Cover page'!$B$9-I3128)= 7,"7", IF(('1 - Cover page'!$B$9-I3128)= 8,"8", IF(('1 - Cover page'!$B$9-I3128)= 9,"9", IF(('1 - Cover page'!$B$9-I3128)= 10,"10", IF(('1 - Cover page'!$B$9-I3128)= 11,"11", IF(('1 - Cover page'!$B$9-I3128)= 12,"12", IF(('1 - Cover page'!$B$9-I3128)= 13,"13", IF(('1 - Cover page'!$B$9-I3128)= 14,"14", IF(('1 - Cover page'!$B$9-I3128)= 15,"15",  ""))))))))))))))))</f>
        <v>0</v>
      </c>
      <c r="AA3128" t="e">
        <f>VLOOKUP(E3128,'Age group'!$A$2:$B$7,2,TRUE)</f>
        <v>#N/A</v>
      </c>
    </row>
    <row r="3129" spans="1:27" ht="12.75" x14ac:dyDescent="0.2">
      <c r="A3129" s="30">
        <v>3126</v>
      </c>
      <c r="B3129" s="31"/>
      <c r="C3129" s="31"/>
      <c r="D3129" s="32"/>
      <c r="E3129" s="104"/>
      <c r="F3129" s="31"/>
      <c r="G3129" s="31"/>
      <c r="H3129" s="33"/>
      <c r="I3129" s="16"/>
      <c r="J3129" s="34"/>
      <c r="K3129" s="34"/>
      <c r="L3129" s="35"/>
      <c r="M3129" s="36"/>
      <c r="N3129" s="37"/>
      <c r="O3129" s="37"/>
      <c r="P3129" s="37"/>
      <c r="Q3129" s="38"/>
      <c r="R3129" s="38"/>
      <c r="S3129" s="37"/>
      <c r="T3129" s="39"/>
      <c r="U3129" s="39"/>
      <c r="V3129" s="40"/>
      <c r="X3129" t="str">
        <f>IF(('1 - Cover page'!$B$9-M3129)&lt;6,"&lt;=5 Days","&gt;5 Days")</f>
        <v>&lt;=5 Days</v>
      </c>
      <c r="Y3129" t="str">
        <f>IF(('1 - Cover page'!$B$9-M3129)=0,"0", IF(('1 - Cover page'!$B$9-M3129)= 1,"1", IF(('1 - Cover page'!$B$9-M3129)= 2,"2", IF(('1 - Cover page'!$B$9-M3129)= 3,"3", IF(('1 - Cover page'!$B$9-M3129)= 4,"4", IF(('1 - Cover page'!$B$9-M3129)= 5,"5", IF(('1 - Cover page'!$B$9-M3129)= 6,"6", IF(('1 - Cover page'!$B$9-M3129)= 7,"7", IF(('1 - Cover page'!$B$9-M3129)= 8,"8", IF(('1 - Cover page'!$B$9-M3129)= 9,"9", IF(('1 - Cover page'!$B$9-M3129)= 10,"10", IF(('1 - Cover page'!$B$9-M3129)= 11,"11", IF(('1 - Cover page'!$B$9-M3129)= 12,"12", IF(('1 - Cover page'!$B$9-M3129)= 13,"13", IF(('1 - Cover page'!$B$9-M3129)= 14,"14", IF(('1 - Cover page'!$B$9-M3129)= 15,"15",  ""))))))))))))))))</f>
        <v>0</v>
      </c>
      <c r="Z3129" t="str">
        <f>IF(('1 - Cover page'!$B$9-I3129)=0,"0", IF(('1 - Cover page'!$B$9-I3129)= 1,"1", IF(('1 - Cover page'!$B$9-I3129)= 2,"2", IF(('1 - Cover page'!$B$9-I3129)= 3,"3", IF(('1 - Cover page'!$B$9-I3129)= 4,"4", IF(('1 - Cover page'!$B$9-I3129)= 5,"5", IF(('1 - Cover page'!$B$9-I3129)= 6,"6", IF(('1 - Cover page'!$B$9-I3129)= 7,"7", IF(('1 - Cover page'!$B$9-I3129)= 8,"8", IF(('1 - Cover page'!$B$9-I3129)= 9,"9", IF(('1 - Cover page'!$B$9-I3129)= 10,"10", IF(('1 - Cover page'!$B$9-I3129)= 11,"11", IF(('1 - Cover page'!$B$9-I3129)= 12,"12", IF(('1 - Cover page'!$B$9-I3129)= 13,"13", IF(('1 - Cover page'!$B$9-I3129)= 14,"14", IF(('1 - Cover page'!$B$9-I3129)= 15,"15",  ""))))))))))))))))</f>
        <v>0</v>
      </c>
      <c r="AA3129" t="e">
        <f>VLOOKUP(E3129,'Age group'!$A$2:$B$7,2,TRUE)</f>
        <v>#N/A</v>
      </c>
    </row>
    <row r="3130" spans="1:27" ht="12.75" x14ac:dyDescent="0.2">
      <c r="A3130" s="30">
        <v>3127</v>
      </c>
      <c r="B3130" s="31"/>
      <c r="C3130" s="31"/>
      <c r="D3130" s="32"/>
      <c r="E3130" s="104"/>
      <c r="F3130" s="31"/>
      <c r="G3130" s="31"/>
      <c r="H3130" s="33"/>
      <c r="I3130" s="16"/>
      <c r="J3130" s="34"/>
      <c r="K3130" s="34"/>
      <c r="L3130" s="35"/>
      <c r="M3130" s="36"/>
      <c r="N3130" s="37"/>
      <c r="O3130" s="37"/>
      <c r="P3130" s="37"/>
      <c r="Q3130" s="38"/>
      <c r="R3130" s="38"/>
      <c r="S3130" s="37"/>
      <c r="T3130" s="39"/>
      <c r="U3130" s="39"/>
      <c r="V3130" s="40"/>
      <c r="X3130" t="str">
        <f>IF(('1 - Cover page'!$B$9-M3130)&lt;6,"&lt;=5 Days","&gt;5 Days")</f>
        <v>&lt;=5 Days</v>
      </c>
      <c r="Y3130" t="str">
        <f>IF(('1 - Cover page'!$B$9-M3130)=0,"0", IF(('1 - Cover page'!$B$9-M3130)= 1,"1", IF(('1 - Cover page'!$B$9-M3130)= 2,"2", IF(('1 - Cover page'!$B$9-M3130)= 3,"3", IF(('1 - Cover page'!$B$9-M3130)= 4,"4", IF(('1 - Cover page'!$B$9-M3130)= 5,"5", IF(('1 - Cover page'!$B$9-M3130)= 6,"6", IF(('1 - Cover page'!$B$9-M3130)= 7,"7", IF(('1 - Cover page'!$B$9-M3130)= 8,"8", IF(('1 - Cover page'!$B$9-M3130)= 9,"9", IF(('1 - Cover page'!$B$9-M3130)= 10,"10", IF(('1 - Cover page'!$B$9-M3130)= 11,"11", IF(('1 - Cover page'!$B$9-M3130)= 12,"12", IF(('1 - Cover page'!$B$9-M3130)= 13,"13", IF(('1 - Cover page'!$B$9-M3130)= 14,"14", IF(('1 - Cover page'!$B$9-M3130)= 15,"15",  ""))))))))))))))))</f>
        <v>0</v>
      </c>
      <c r="Z3130" t="str">
        <f>IF(('1 - Cover page'!$B$9-I3130)=0,"0", IF(('1 - Cover page'!$B$9-I3130)= 1,"1", IF(('1 - Cover page'!$B$9-I3130)= 2,"2", IF(('1 - Cover page'!$B$9-I3130)= 3,"3", IF(('1 - Cover page'!$B$9-I3130)= 4,"4", IF(('1 - Cover page'!$B$9-I3130)= 5,"5", IF(('1 - Cover page'!$B$9-I3130)= 6,"6", IF(('1 - Cover page'!$B$9-I3130)= 7,"7", IF(('1 - Cover page'!$B$9-I3130)= 8,"8", IF(('1 - Cover page'!$B$9-I3130)= 9,"9", IF(('1 - Cover page'!$B$9-I3130)= 10,"10", IF(('1 - Cover page'!$B$9-I3130)= 11,"11", IF(('1 - Cover page'!$B$9-I3130)= 12,"12", IF(('1 - Cover page'!$B$9-I3130)= 13,"13", IF(('1 - Cover page'!$B$9-I3130)= 14,"14", IF(('1 - Cover page'!$B$9-I3130)= 15,"15",  ""))))))))))))))))</f>
        <v>0</v>
      </c>
      <c r="AA3130" t="e">
        <f>VLOOKUP(E3130,'Age group'!$A$2:$B$7,2,TRUE)</f>
        <v>#N/A</v>
      </c>
    </row>
    <row r="3131" spans="1:27" ht="12.75" x14ac:dyDescent="0.2">
      <c r="A3131" s="30">
        <v>3128</v>
      </c>
      <c r="B3131" s="31"/>
      <c r="C3131" s="31"/>
      <c r="D3131" s="32"/>
      <c r="E3131" s="104"/>
      <c r="F3131" s="31"/>
      <c r="G3131" s="31"/>
      <c r="H3131" s="33"/>
      <c r="I3131" s="16"/>
      <c r="J3131" s="34"/>
      <c r="K3131" s="34"/>
      <c r="L3131" s="35"/>
      <c r="M3131" s="36"/>
      <c r="N3131" s="37"/>
      <c r="O3131" s="37"/>
      <c r="P3131" s="37"/>
      <c r="Q3131" s="38"/>
      <c r="R3131" s="38"/>
      <c r="S3131" s="37"/>
      <c r="T3131" s="39"/>
      <c r="U3131" s="39"/>
      <c r="V3131" s="40"/>
      <c r="X3131" t="str">
        <f>IF(('1 - Cover page'!$B$9-M3131)&lt;6,"&lt;=5 Days","&gt;5 Days")</f>
        <v>&lt;=5 Days</v>
      </c>
      <c r="Y3131" t="str">
        <f>IF(('1 - Cover page'!$B$9-M3131)=0,"0", IF(('1 - Cover page'!$B$9-M3131)= 1,"1", IF(('1 - Cover page'!$B$9-M3131)= 2,"2", IF(('1 - Cover page'!$B$9-M3131)= 3,"3", IF(('1 - Cover page'!$B$9-M3131)= 4,"4", IF(('1 - Cover page'!$B$9-M3131)= 5,"5", IF(('1 - Cover page'!$B$9-M3131)= 6,"6", IF(('1 - Cover page'!$B$9-M3131)= 7,"7", IF(('1 - Cover page'!$B$9-M3131)= 8,"8", IF(('1 - Cover page'!$B$9-M3131)= 9,"9", IF(('1 - Cover page'!$B$9-M3131)= 10,"10", IF(('1 - Cover page'!$B$9-M3131)= 11,"11", IF(('1 - Cover page'!$B$9-M3131)= 12,"12", IF(('1 - Cover page'!$B$9-M3131)= 13,"13", IF(('1 - Cover page'!$B$9-M3131)= 14,"14", IF(('1 - Cover page'!$B$9-M3131)= 15,"15",  ""))))))))))))))))</f>
        <v>0</v>
      </c>
      <c r="Z3131" t="str">
        <f>IF(('1 - Cover page'!$B$9-I3131)=0,"0", IF(('1 - Cover page'!$B$9-I3131)= 1,"1", IF(('1 - Cover page'!$B$9-I3131)= 2,"2", IF(('1 - Cover page'!$B$9-I3131)= 3,"3", IF(('1 - Cover page'!$B$9-I3131)= 4,"4", IF(('1 - Cover page'!$B$9-I3131)= 5,"5", IF(('1 - Cover page'!$B$9-I3131)= 6,"6", IF(('1 - Cover page'!$B$9-I3131)= 7,"7", IF(('1 - Cover page'!$B$9-I3131)= 8,"8", IF(('1 - Cover page'!$B$9-I3131)= 9,"9", IF(('1 - Cover page'!$B$9-I3131)= 10,"10", IF(('1 - Cover page'!$B$9-I3131)= 11,"11", IF(('1 - Cover page'!$B$9-I3131)= 12,"12", IF(('1 - Cover page'!$B$9-I3131)= 13,"13", IF(('1 - Cover page'!$B$9-I3131)= 14,"14", IF(('1 - Cover page'!$B$9-I3131)= 15,"15",  ""))))))))))))))))</f>
        <v>0</v>
      </c>
      <c r="AA3131" t="e">
        <f>VLOOKUP(E3131,'Age group'!$A$2:$B$7,2,TRUE)</f>
        <v>#N/A</v>
      </c>
    </row>
    <row r="3132" spans="1:27" ht="12.75" x14ac:dyDescent="0.2">
      <c r="A3132" s="30">
        <v>3129</v>
      </c>
      <c r="B3132" s="31"/>
      <c r="C3132" s="31"/>
      <c r="D3132" s="32"/>
      <c r="E3132" s="104"/>
      <c r="F3132" s="31"/>
      <c r="G3132" s="31"/>
      <c r="H3132" s="33"/>
      <c r="I3132" s="16"/>
      <c r="J3132" s="34"/>
      <c r="K3132" s="34"/>
      <c r="L3132" s="35"/>
      <c r="M3132" s="36"/>
      <c r="N3132" s="37"/>
      <c r="O3132" s="37"/>
      <c r="P3132" s="37"/>
      <c r="Q3132" s="38"/>
      <c r="R3132" s="38"/>
      <c r="S3132" s="37"/>
      <c r="T3132" s="39"/>
      <c r="U3132" s="39"/>
      <c r="V3132" s="40"/>
      <c r="X3132" t="str">
        <f>IF(('1 - Cover page'!$B$9-M3132)&lt;6,"&lt;=5 Days","&gt;5 Days")</f>
        <v>&lt;=5 Days</v>
      </c>
      <c r="Y3132" t="str">
        <f>IF(('1 - Cover page'!$B$9-M3132)=0,"0", IF(('1 - Cover page'!$B$9-M3132)= 1,"1", IF(('1 - Cover page'!$B$9-M3132)= 2,"2", IF(('1 - Cover page'!$B$9-M3132)= 3,"3", IF(('1 - Cover page'!$B$9-M3132)= 4,"4", IF(('1 - Cover page'!$B$9-M3132)= 5,"5", IF(('1 - Cover page'!$B$9-M3132)= 6,"6", IF(('1 - Cover page'!$B$9-M3132)= 7,"7", IF(('1 - Cover page'!$B$9-M3132)= 8,"8", IF(('1 - Cover page'!$B$9-M3132)= 9,"9", IF(('1 - Cover page'!$B$9-M3132)= 10,"10", IF(('1 - Cover page'!$B$9-M3132)= 11,"11", IF(('1 - Cover page'!$B$9-M3132)= 12,"12", IF(('1 - Cover page'!$B$9-M3132)= 13,"13", IF(('1 - Cover page'!$B$9-M3132)= 14,"14", IF(('1 - Cover page'!$B$9-M3132)= 15,"15",  ""))))))))))))))))</f>
        <v>0</v>
      </c>
      <c r="Z3132" t="str">
        <f>IF(('1 - Cover page'!$B$9-I3132)=0,"0", IF(('1 - Cover page'!$B$9-I3132)= 1,"1", IF(('1 - Cover page'!$B$9-I3132)= 2,"2", IF(('1 - Cover page'!$B$9-I3132)= 3,"3", IF(('1 - Cover page'!$B$9-I3132)= 4,"4", IF(('1 - Cover page'!$B$9-I3132)= 5,"5", IF(('1 - Cover page'!$B$9-I3132)= 6,"6", IF(('1 - Cover page'!$B$9-I3132)= 7,"7", IF(('1 - Cover page'!$B$9-I3132)= 8,"8", IF(('1 - Cover page'!$B$9-I3132)= 9,"9", IF(('1 - Cover page'!$B$9-I3132)= 10,"10", IF(('1 - Cover page'!$B$9-I3132)= 11,"11", IF(('1 - Cover page'!$B$9-I3132)= 12,"12", IF(('1 - Cover page'!$B$9-I3132)= 13,"13", IF(('1 - Cover page'!$B$9-I3132)= 14,"14", IF(('1 - Cover page'!$B$9-I3132)= 15,"15",  ""))))))))))))))))</f>
        <v>0</v>
      </c>
      <c r="AA3132" t="e">
        <f>VLOOKUP(E3132,'Age group'!$A$2:$B$7,2,TRUE)</f>
        <v>#N/A</v>
      </c>
    </row>
    <row r="3133" spans="1:27" ht="12.75" x14ac:dyDescent="0.2">
      <c r="A3133" s="30">
        <v>3130</v>
      </c>
      <c r="B3133" s="31"/>
      <c r="C3133" s="31"/>
      <c r="D3133" s="32"/>
      <c r="E3133" s="104"/>
      <c r="F3133" s="31"/>
      <c r="G3133" s="31"/>
      <c r="H3133" s="33"/>
      <c r="I3133" s="16"/>
      <c r="J3133" s="34"/>
      <c r="K3133" s="34"/>
      <c r="L3133" s="35"/>
      <c r="M3133" s="36"/>
      <c r="N3133" s="37"/>
      <c r="O3133" s="37"/>
      <c r="P3133" s="37"/>
      <c r="Q3133" s="38"/>
      <c r="R3133" s="38"/>
      <c r="S3133" s="37"/>
      <c r="T3133" s="39"/>
      <c r="U3133" s="39"/>
      <c r="V3133" s="40"/>
      <c r="X3133" t="str">
        <f>IF(('1 - Cover page'!$B$9-M3133)&lt;6,"&lt;=5 Days","&gt;5 Days")</f>
        <v>&lt;=5 Days</v>
      </c>
      <c r="Y3133" t="str">
        <f>IF(('1 - Cover page'!$B$9-M3133)=0,"0", IF(('1 - Cover page'!$B$9-M3133)= 1,"1", IF(('1 - Cover page'!$B$9-M3133)= 2,"2", IF(('1 - Cover page'!$B$9-M3133)= 3,"3", IF(('1 - Cover page'!$B$9-M3133)= 4,"4", IF(('1 - Cover page'!$B$9-M3133)= 5,"5", IF(('1 - Cover page'!$B$9-M3133)= 6,"6", IF(('1 - Cover page'!$B$9-M3133)= 7,"7", IF(('1 - Cover page'!$B$9-M3133)= 8,"8", IF(('1 - Cover page'!$B$9-M3133)= 9,"9", IF(('1 - Cover page'!$B$9-M3133)= 10,"10", IF(('1 - Cover page'!$B$9-M3133)= 11,"11", IF(('1 - Cover page'!$B$9-M3133)= 12,"12", IF(('1 - Cover page'!$B$9-M3133)= 13,"13", IF(('1 - Cover page'!$B$9-M3133)= 14,"14", IF(('1 - Cover page'!$B$9-M3133)= 15,"15",  ""))))))))))))))))</f>
        <v>0</v>
      </c>
      <c r="Z3133" t="str">
        <f>IF(('1 - Cover page'!$B$9-I3133)=0,"0", IF(('1 - Cover page'!$B$9-I3133)= 1,"1", IF(('1 - Cover page'!$B$9-I3133)= 2,"2", IF(('1 - Cover page'!$B$9-I3133)= 3,"3", IF(('1 - Cover page'!$B$9-I3133)= 4,"4", IF(('1 - Cover page'!$B$9-I3133)= 5,"5", IF(('1 - Cover page'!$B$9-I3133)= 6,"6", IF(('1 - Cover page'!$B$9-I3133)= 7,"7", IF(('1 - Cover page'!$B$9-I3133)= 8,"8", IF(('1 - Cover page'!$B$9-I3133)= 9,"9", IF(('1 - Cover page'!$B$9-I3133)= 10,"10", IF(('1 - Cover page'!$B$9-I3133)= 11,"11", IF(('1 - Cover page'!$B$9-I3133)= 12,"12", IF(('1 - Cover page'!$B$9-I3133)= 13,"13", IF(('1 - Cover page'!$B$9-I3133)= 14,"14", IF(('1 - Cover page'!$B$9-I3133)= 15,"15",  ""))))))))))))))))</f>
        <v>0</v>
      </c>
      <c r="AA3133" t="e">
        <f>VLOOKUP(E3133,'Age group'!$A$2:$B$7,2,TRUE)</f>
        <v>#N/A</v>
      </c>
    </row>
    <row r="3134" spans="1:27" ht="12.75" x14ac:dyDescent="0.2">
      <c r="A3134" s="30">
        <v>3131</v>
      </c>
      <c r="B3134" s="31"/>
      <c r="C3134" s="31"/>
      <c r="D3134" s="32"/>
      <c r="E3134" s="104"/>
      <c r="F3134" s="31"/>
      <c r="G3134" s="31"/>
      <c r="H3134" s="33"/>
      <c r="I3134" s="16"/>
      <c r="J3134" s="34"/>
      <c r="K3134" s="34"/>
      <c r="L3134" s="35"/>
      <c r="M3134" s="36"/>
      <c r="N3134" s="37"/>
      <c r="O3134" s="37"/>
      <c r="P3134" s="37"/>
      <c r="Q3134" s="38"/>
      <c r="R3134" s="38"/>
      <c r="S3134" s="37"/>
      <c r="T3134" s="39"/>
      <c r="U3134" s="39"/>
      <c r="V3134" s="40"/>
      <c r="X3134" t="str">
        <f>IF(('1 - Cover page'!$B$9-M3134)&lt;6,"&lt;=5 Days","&gt;5 Days")</f>
        <v>&lt;=5 Days</v>
      </c>
      <c r="Y3134" t="str">
        <f>IF(('1 - Cover page'!$B$9-M3134)=0,"0", IF(('1 - Cover page'!$B$9-M3134)= 1,"1", IF(('1 - Cover page'!$B$9-M3134)= 2,"2", IF(('1 - Cover page'!$B$9-M3134)= 3,"3", IF(('1 - Cover page'!$B$9-M3134)= 4,"4", IF(('1 - Cover page'!$B$9-M3134)= 5,"5", IF(('1 - Cover page'!$B$9-M3134)= 6,"6", IF(('1 - Cover page'!$B$9-M3134)= 7,"7", IF(('1 - Cover page'!$B$9-M3134)= 8,"8", IF(('1 - Cover page'!$B$9-M3134)= 9,"9", IF(('1 - Cover page'!$B$9-M3134)= 10,"10", IF(('1 - Cover page'!$B$9-M3134)= 11,"11", IF(('1 - Cover page'!$B$9-M3134)= 12,"12", IF(('1 - Cover page'!$B$9-M3134)= 13,"13", IF(('1 - Cover page'!$B$9-M3134)= 14,"14", IF(('1 - Cover page'!$B$9-M3134)= 15,"15",  ""))))))))))))))))</f>
        <v>0</v>
      </c>
      <c r="Z3134" t="str">
        <f>IF(('1 - Cover page'!$B$9-I3134)=0,"0", IF(('1 - Cover page'!$B$9-I3134)= 1,"1", IF(('1 - Cover page'!$B$9-I3134)= 2,"2", IF(('1 - Cover page'!$B$9-I3134)= 3,"3", IF(('1 - Cover page'!$B$9-I3134)= 4,"4", IF(('1 - Cover page'!$B$9-I3134)= 5,"5", IF(('1 - Cover page'!$B$9-I3134)= 6,"6", IF(('1 - Cover page'!$B$9-I3134)= 7,"7", IF(('1 - Cover page'!$B$9-I3134)= 8,"8", IF(('1 - Cover page'!$B$9-I3134)= 9,"9", IF(('1 - Cover page'!$B$9-I3134)= 10,"10", IF(('1 - Cover page'!$B$9-I3134)= 11,"11", IF(('1 - Cover page'!$B$9-I3134)= 12,"12", IF(('1 - Cover page'!$B$9-I3134)= 13,"13", IF(('1 - Cover page'!$B$9-I3134)= 14,"14", IF(('1 - Cover page'!$B$9-I3134)= 15,"15",  ""))))))))))))))))</f>
        <v>0</v>
      </c>
      <c r="AA3134" t="e">
        <f>VLOOKUP(E3134,'Age group'!$A$2:$B$7,2,TRUE)</f>
        <v>#N/A</v>
      </c>
    </row>
    <row r="3135" spans="1:27" ht="12.75" x14ac:dyDescent="0.2">
      <c r="A3135" s="30">
        <v>3132</v>
      </c>
      <c r="B3135" s="31"/>
      <c r="C3135" s="31"/>
      <c r="D3135" s="32"/>
      <c r="E3135" s="104"/>
      <c r="F3135" s="31"/>
      <c r="G3135" s="31"/>
      <c r="H3135" s="33"/>
      <c r="I3135" s="16"/>
      <c r="J3135" s="34"/>
      <c r="K3135" s="34"/>
      <c r="L3135" s="35"/>
      <c r="M3135" s="36"/>
      <c r="N3135" s="37"/>
      <c r="O3135" s="37"/>
      <c r="P3135" s="37"/>
      <c r="Q3135" s="38"/>
      <c r="R3135" s="38"/>
      <c r="S3135" s="37"/>
      <c r="T3135" s="39"/>
      <c r="U3135" s="39"/>
      <c r="V3135" s="40"/>
      <c r="X3135" t="str">
        <f>IF(('1 - Cover page'!$B$9-M3135)&lt;6,"&lt;=5 Days","&gt;5 Days")</f>
        <v>&lt;=5 Days</v>
      </c>
      <c r="Y3135" t="str">
        <f>IF(('1 - Cover page'!$B$9-M3135)=0,"0", IF(('1 - Cover page'!$B$9-M3135)= 1,"1", IF(('1 - Cover page'!$B$9-M3135)= 2,"2", IF(('1 - Cover page'!$B$9-M3135)= 3,"3", IF(('1 - Cover page'!$B$9-M3135)= 4,"4", IF(('1 - Cover page'!$B$9-M3135)= 5,"5", IF(('1 - Cover page'!$B$9-M3135)= 6,"6", IF(('1 - Cover page'!$B$9-M3135)= 7,"7", IF(('1 - Cover page'!$B$9-M3135)= 8,"8", IF(('1 - Cover page'!$B$9-M3135)= 9,"9", IF(('1 - Cover page'!$B$9-M3135)= 10,"10", IF(('1 - Cover page'!$B$9-M3135)= 11,"11", IF(('1 - Cover page'!$B$9-M3135)= 12,"12", IF(('1 - Cover page'!$B$9-M3135)= 13,"13", IF(('1 - Cover page'!$B$9-M3135)= 14,"14", IF(('1 - Cover page'!$B$9-M3135)= 15,"15",  ""))))))))))))))))</f>
        <v>0</v>
      </c>
      <c r="Z3135" t="str">
        <f>IF(('1 - Cover page'!$B$9-I3135)=0,"0", IF(('1 - Cover page'!$B$9-I3135)= 1,"1", IF(('1 - Cover page'!$B$9-I3135)= 2,"2", IF(('1 - Cover page'!$B$9-I3135)= 3,"3", IF(('1 - Cover page'!$B$9-I3135)= 4,"4", IF(('1 - Cover page'!$B$9-I3135)= 5,"5", IF(('1 - Cover page'!$B$9-I3135)= 6,"6", IF(('1 - Cover page'!$B$9-I3135)= 7,"7", IF(('1 - Cover page'!$B$9-I3135)= 8,"8", IF(('1 - Cover page'!$B$9-I3135)= 9,"9", IF(('1 - Cover page'!$B$9-I3135)= 10,"10", IF(('1 - Cover page'!$B$9-I3135)= 11,"11", IF(('1 - Cover page'!$B$9-I3135)= 12,"12", IF(('1 - Cover page'!$B$9-I3135)= 13,"13", IF(('1 - Cover page'!$B$9-I3135)= 14,"14", IF(('1 - Cover page'!$B$9-I3135)= 15,"15",  ""))))))))))))))))</f>
        <v>0</v>
      </c>
      <c r="AA3135" t="e">
        <f>VLOOKUP(E3135,'Age group'!$A$2:$B$7,2,TRUE)</f>
        <v>#N/A</v>
      </c>
    </row>
    <row r="3136" spans="1:27" ht="12.75" x14ac:dyDescent="0.2">
      <c r="A3136" s="30">
        <v>3133</v>
      </c>
      <c r="B3136" s="31"/>
      <c r="C3136" s="31"/>
      <c r="D3136" s="32"/>
      <c r="E3136" s="104"/>
      <c r="F3136" s="31"/>
      <c r="G3136" s="31"/>
      <c r="H3136" s="33"/>
      <c r="I3136" s="16"/>
      <c r="J3136" s="34"/>
      <c r="K3136" s="34"/>
      <c r="L3136" s="35"/>
      <c r="M3136" s="36"/>
      <c r="N3136" s="37"/>
      <c r="O3136" s="37"/>
      <c r="P3136" s="37"/>
      <c r="Q3136" s="38"/>
      <c r="R3136" s="38"/>
      <c r="S3136" s="37"/>
      <c r="T3136" s="39"/>
      <c r="U3136" s="39"/>
      <c r="V3136" s="40"/>
      <c r="X3136" t="str">
        <f>IF(('1 - Cover page'!$B$9-M3136)&lt;6,"&lt;=5 Days","&gt;5 Days")</f>
        <v>&lt;=5 Days</v>
      </c>
      <c r="Y3136" t="str">
        <f>IF(('1 - Cover page'!$B$9-M3136)=0,"0", IF(('1 - Cover page'!$B$9-M3136)= 1,"1", IF(('1 - Cover page'!$B$9-M3136)= 2,"2", IF(('1 - Cover page'!$B$9-M3136)= 3,"3", IF(('1 - Cover page'!$B$9-M3136)= 4,"4", IF(('1 - Cover page'!$B$9-M3136)= 5,"5", IF(('1 - Cover page'!$B$9-M3136)= 6,"6", IF(('1 - Cover page'!$B$9-M3136)= 7,"7", IF(('1 - Cover page'!$B$9-M3136)= 8,"8", IF(('1 - Cover page'!$B$9-M3136)= 9,"9", IF(('1 - Cover page'!$B$9-M3136)= 10,"10", IF(('1 - Cover page'!$B$9-M3136)= 11,"11", IF(('1 - Cover page'!$B$9-M3136)= 12,"12", IF(('1 - Cover page'!$B$9-M3136)= 13,"13", IF(('1 - Cover page'!$B$9-M3136)= 14,"14", IF(('1 - Cover page'!$B$9-M3136)= 15,"15",  ""))))))))))))))))</f>
        <v>0</v>
      </c>
      <c r="Z3136" t="str">
        <f>IF(('1 - Cover page'!$B$9-I3136)=0,"0", IF(('1 - Cover page'!$B$9-I3136)= 1,"1", IF(('1 - Cover page'!$B$9-I3136)= 2,"2", IF(('1 - Cover page'!$B$9-I3136)= 3,"3", IF(('1 - Cover page'!$B$9-I3136)= 4,"4", IF(('1 - Cover page'!$B$9-I3136)= 5,"5", IF(('1 - Cover page'!$B$9-I3136)= 6,"6", IF(('1 - Cover page'!$B$9-I3136)= 7,"7", IF(('1 - Cover page'!$B$9-I3136)= 8,"8", IF(('1 - Cover page'!$B$9-I3136)= 9,"9", IF(('1 - Cover page'!$B$9-I3136)= 10,"10", IF(('1 - Cover page'!$B$9-I3136)= 11,"11", IF(('1 - Cover page'!$B$9-I3136)= 12,"12", IF(('1 - Cover page'!$B$9-I3136)= 13,"13", IF(('1 - Cover page'!$B$9-I3136)= 14,"14", IF(('1 - Cover page'!$B$9-I3136)= 15,"15",  ""))))))))))))))))</f>
        <v>0</v>
      </c>
      <c r="AA3136" t="e">
        <f>VLOOKUP(E3136,'Age group'!$A$2:$B$7,2,TRUE)</f>
        <v>#N/A</v>
      </c>
    </row>
    <row r="3137" spans="1:27" ht="12.75" x14ac:dyDescent="0.2">
      <c r="A3137" s="30">
        <v>3134</v>
      </c>
      <c r="B3137" s="31"/>
      <c r="C3137" s="31"/>
      <c r="D3137" s="32"/>
      <c r="E3137" s="104"/>
      <c r="F3137" s="31"/>
      <c r="G3137" s="31"/>
      <c r="H3137" s="33"/>
      <c r="I3137" s="16"/>
      <c r="J3137" s="34"/>
      <c r="K3137" s="34"/>
      <c r="L3137" s="35"/>
      <c r="M3137" s="36"/>
      <c r="N3137" s="37"/>
      <c r="O3137" s="37"/>
      <c r="P3137" s="37"/>
      <c r="Q3137" s="38"/>
      <c r="R3137" s="38"/>
      <c r="S3137" s="37"/>
      <c r="T3137" s="39"/>
      <c r="U3137" s="39"/>
      <c r="V3137" s="40"/>
      <c r="X3137" t="str">
        <f>IF(('1 - Cover page'!$B$9-M3137)&lt;6,"&lt;=5 Days","&gt;5 Days")</f>
        <v>&lt;=5 Days</v>
      </c>
      <c r="Y3137" t="str">
        <f>IF(('1 - Cover page'!$B$9-M3137)=0,"0", IF(('1 - Cover page'!$B$9-M3137)= 1,"1", IF(('1 - Cover page'!$B$9-M3137)= 2,"2", IF(('1 - Cover page'!$B$9-M3137)= 3,"3", IF(('1 - Cover page'!$B$9-M3137)= 4,"4", IF(('1 - Cover page'!$B$9-M3137)= 5,"5", IF(('1 - Cover page'!$B$9-M3137)= 6,"6", IF(('1 - Cover page'!$B$9-M3137)= 7,"7", IF(('1 - Cover page'!$B$9-M3137)= 8,"8", IF(('1 - Cover page'!$B$9-M3137)= 9,"9", IF(('1 - Cover page'!$B$9-M3137)= 10,"10", IF(('1 - Cover page'!$B$9-M3137)= 11,"11", IF(('1 - Cover page'!$B$9-M3137)= 12,"12", IF(('1 - Cover page'!$B$9-M3137)= 13,"13", IF(('1 - Cover page'!$B$9-M3137)= 14,"14", IF(('1 - Cover page'!$B$9-M3137)= 15,"15",  ""))))))))))))))))</f>
        <v>0</v>
      </c>
      <c r="Z3137" t="str">
        <f>IF(('1 - Cover page'!$B$9-I3137)=0,"0", IF(('1 - Cover page'!$B$9-I3137)= 1,"1", IF(('1 - Cover page'!$B$9-I3137)= 2,"2", IF(('1 - Cover page'!$B$9-I3137)= 3,"3", IF(('1 - Cover page'!$B$9-I3137)= 4,"4", IF(('1 - Cover page'!$B$9-I3137)= 5,"5", IF(('1 - Cover page'!$B$9-I3137)= 6,"6", IF(('1 - Cover page'!$B$9-I3137)= 7,"7", IF(('1 - Cover page'!$B$9-I3137)= 8,"8", IF(('1 - Cover page'!$B$9-I3137)= 9,"9", IF(('1 - Cover page'!$B$9-I3137)= 10,"10", IF(('1 - Cover page'!$B$9-I3137)= 11,"11", IF(('1 - Cover page'!$B$9-I3137)= 12,"12", IF(('1 - Cover page'!$B$9-I3137)= 13,"13", IF(('1 - Cover page'!$B$9-I3137)= 14,"14", IF(('1 - Cover page'!$B$9-I3137)= 15,"15",  ""))))))))))))))))</f>
        <v>0</v>
      </c>
      <c r="AA3137" t="e">
        <f>VLOOKUP(E3137,'Age group'!$A$2:$B$7,2,TRUE)</f>
        <v>#N/A</v>
      </c>
    </row>
    <row r="3138" spans="1:27" ht="12.75" x14ac:dyDescent="0.2">
      <c r="A3138" s="30">
        <v>3135</v>
      </c>
      <c r="B3138" s="31"/>
      <c r="C3138" s="31"/>
      <c r="D3138" s="32"/>
      <c r="E3138" s="104"/>
      <c r="F3138" s="31"/>
      <c r="G3138" s="31"/>
      <c r="H3138" s="33"/>
      <c r="I3138" s="16"/>
      <c r="J3138" s="34"/>
      <c r="K3138" s="34"/>
      <c r="L3138" s="35"/>
      <c r="M3138" s="36"/>
      <c r="N3138" s="37"/>
      <c r="O3138" s="37"/>
      <c r="P3138" s="37"/>
      <c r="Q3138" s="38"/>
      <c r="R3138" s="38"/>
      <c r="S3138" s="37"/>
      <c r="T3138" s="39"/>
      <c r="U3138" s="39"/>
      <c r="V3138" s="40"/>
      <c r="X3138" t="str">
        <f>IF(('1 - Cover page'!$B$9-M3138)&lt;6,"&lt;=5 Days","&gt;5 Days")</f>
        <v>&lt;=5 Days</v>
      </c>
      <c r="Y3138" t="str">
        <f>IF(('1 - Cover page'!$B$9-M3138)=0,"0", IF(('1 - Cover page'!$B$9-M3138)= 1,"1", IF(('1 - Cover page'!$B$9-M3138)= 2,"2", IF(('1 - Cover page'!$B$9-M3138)= 3,"3", IF(('1 - Cover page'!$B$9-M3138)= 4,"4", IF(('1 - Cover page'!$B$9-M3138)= 5,"5", IF(('1 - Cover page'!$B$9-M3138)= 6,"6", IF(('1 - Cover page'!$B$9-M3138)= 7,"7", IF(('1 - Cover page'!$B$9-M3138)= 8,"8", IF(('1 - Cover page'!$B$9-M3138)= 9,"9", IF(('1 - Cover page'!$B$9-M3138)= 10,"10", IF(('1 - Cover page'!$B$9-M3138)= 11,"11", IF(('1 - Cover page'!$B$9-M3138)= 12,"12", IF(('1 - Cover page'!$B$9-M3138)= 13,"13", IF(('1 - Cover page'!$B$9-M3138)= 14,"14", IF(('1 - Cover page'!$B$9-M3138)= 15,"15",  ""))))))))))))))))</f>
        <v>0</v>
      </c>
      <c r="Z3138" t="str">
        <f>IF(('1 - Cover page'!$B$9-I3138)=0,"0", IF(('1 - Cover page'!$B$9-I3138)= 1,"1", IF(('1 - Cover page'!$B$9-I3138)= 2,"2", IF(('1 - Cover page'!$B$9-I3138)= 3,"3", IF(('1 - Cover page'!$B$9-I3138)= 4,"4", IF(('1 - Cover page'!$B$9-I3138)= 5,"5", IF(('1 - Cover page'!$B$9-I3138)= 6,"6", IF(('1 - Cover page'!$B$9-I3138)= 7,"7", IF(('1 - Cover page'!$B$9-I3138)= 8,"8", IF(('1 - Cover page'!$B$9-I3138)= 9,"9", IF(('1 - Cover page'!$B$9-I3138)= 10,"10", IF(('1 - Cover page'!$B$9-I3138)= 11,"11", IF(('1 - Cover page'!$B$9-I3138)= 12,"12", IF(('1 - Cover page'!$B$9-I3138)= 13,"13", IF(('1 - Cover page'!$B$9-I3138)= 14,"14", IF(('1 - Cover page'!$B$9-I3138)= 15,"15",  ""))))))))))))))))</f>
        <v>0</v>
      </c>
      <c r="AA3138" t="e">
        <f>VLOOKUP(E3138,'Age group'!$A$2:$B$7,2,TRUE)</f>
        <v>#N/A</v>
      </c>
    </row>
    <row r="3139" spans="1:27" ht="12.75" x14ac:dyDescent="0.2">
      <c r="A3139" s="30">
        <v>3136</v>
      </c>
      <c r="B3139" s="31"/>
      <c r="C3139" s="31"/>
      <c r="D3139" s="32"/>
      <c r="E3139" s="104"/>
      <c r="F3139" s="31"/>
      <c r="G3139" s="31"/>
      <c r="H3139" s="33"/>
      <c r="I3139" s="16"/>
      <c r="J3139" s="34"/>
      <c r="K3139" s="34"/>
      <c r="L3139" s="35"/>
      <c r="M3139" s="36"/>
      <c r="N3139" s="37"/>
      <c r="O3139" s="37"/>
      <c r="P3139" s="37"/>
      <c r="Q3139" s="38"/>
      <c r="R3139" s="38"/>
      <c r="S3139" s="37"/>
      <c r="T3139" s="39"/>
      <c r="U3139" s="39"/>
      <c r="V3139" s="40"/>
      <c r="X3139" t="str">
        <f>IF(('1 - Cover page'!$B$9-M3139)&lt;6,"&lt;=5 Days","&gt;5 Days")</f>
        <v>&lt;=5 Days</v>
      </c>
      <c r="Y3139" t="str">
        <f>IF(('1 - Cover page'!$B$9-M3139)=0,"0", IF(('1 - Cover page'!$B$9-M3139)= 1,"1", IF(('1 - Cover page'!$B$9-M3139)= 2,"2", IF(('1 - Cover page'!$B$9-M3139)= 3,"3", IF(('1 - Cover page'!$B$9-M3139)= 4,"4", IF(('1 - Cover page'!$B$9-M3139)= 5,"5", IF(('1 - Cover page'!$B$9-M3139)= 6,"6", IF(('1 - Cover page'!$B$9-M3139)= 7,"7", IF(('1 - Cover page'!$B$9-M3139)= 8,"8", IF(('1 - Cover page'!$B$9-M3139)= 9,"9", IF(('1 - Cover page'!$B$9-M3139)= 10,"10", IF(('1 - Cover page'!$B$9-M3139)= 11,"11", IF(('1 - Cover page'!$B$9-M3139)= 12,"12", IF(('1 - Cover page'!$B$9-M3139)= 13,"13", IF(('1 - Cover page'!$B$9-M3139)= 14,"14", IF(('1 - Cover page'!$B$9-M3139)= 15,"15",  ""))))))))))))))))</f>
        <v>0</v>
      </c>
      <c r="Z3139" t="str">
        <f>IF(('1 - Cover page'!$B$9-I3139)=0,"0", IF(('1 - Cover page'!$B$9-I3139)= 1,"1", IF(('1 - Cover page'!$B$9-I3139)= 2,"2", IF(('1 - Cover page'!$B$9-I3139)= 3,"3", IF(('1 - Cover page'!$B$9-I3139)= 4,"4", IF(('1 - Cover page'!$B$9-I3139)= 5,"5", IF(('1 - Cover page'!$B$9-I3139)= 6,"6", IF(('1 - Cover page'!$B$9-I3139)= 7,"7", IF(('1 - Cover page'!$B$9-I3139)= 8,"8", IF(('1 - Cover page'!$B$9-I3139)= 9,"9", IF(('1 - Cover page'!$B$9-I3139)= 10,"10", IF(('1 - Cover page'!$B$9-I3139)= 11,"11", IF(('1 - Cover page'!$B$9-I3139)= 12,"12", IF(('1 - Cover page'!$B$9-I3139)= 13,"13", IF(('1 - Cover page'!$B$9-I3139)= 14,"14", IF(('1 - Cover page'!$B$9-I3139)= 15,"15",  ""))))))))))))))))</f>
        <v>0</v>
      </c>
      <c r="AA3139" t="e">
        <f>VLOOKUP(E3139,'Age group'!$A$2:$B$7,2,TRUE)</f>
        <v>#N/A</v>
      </c>
    </row>
    <row r="3140" spans="1:27" ht="12.75" x14ac:dyDescent="0.2">
      <c r="A3140" s="30">
        <v>3137</v>
      </c>
      <c r="B3140" s="31"/>
      <c r="C3140" s="31"/>
      <c r="D3140" s="32"/>
      <c r="E3140" s="104"/>
      <c r="F3140" s="31"/>
      <c r="G3140" s="31"/>
      <c r="H3140" s="33"/>
      <c r="I3140" s="16"/>
      <c r="J3140" s="34"/>
      <c r="K3140" s="34"/>
      <c r="L3140" s="35"/>
      <c r="M3140" s="36"/>
      <c r="N3140" s="37"/>
      <c r="O3140" s="37"/>
      <c r="P3140" s="37"/>
      <c r="Q3140" s="38"/>
      <c r="R3140" s="38"/>
      <c r="S3140" s="37"/>
      <c r="T3140" s="39"/>
      <c r="U3140" s="39"/>
      <c r="V3140" s="40"/>
      <c r="X3140" t="str">
        <f>IF(('1 - Cover page'!$B$9-M3140)&lt;6,"&lt;=5 Days","&gt;5 Days")</f>
        <v>&lt;=5 Days</v>
      </c>
      <c r="Y3140" t="str">
        <f>IF(('1 - Cover page'!$B$9-M3140)=0,"0", IF(('1 - Cover page'!$B$9-M3140)= 1,"1", IF(('1 - Cover page'!$B$9-M3140)= 2,"2", IF(('1 - Cover page'!$B$9-M3140)= 3,"3", IF(('1 - Cover page'!$B$9-M3140)= 4,"4", IF(('1 - Cover page'!$B$9-M3140)= 5,"5", IF(('1 - Cover page'!$B$9-M3140)= 6,"6", IF(('1 - Cover page'!$B$9-M3140)= 7,"7", IF(('1 - Cover page'!$B$9-M3140)= 8,"8", IF(('1 - Cover page'!$B$9-M3140)= 9,"9", IF(('1 - Cover page'!$B$9-M3140)= 10,"10", IF(('1 - Cover page'!$B$9-M3140)= 11,"11", IF(('1 - Cover page'!$B$9-M3140)= 12,"12", IF(('1 - Cover page'!$B$9-M3140)= 13,"13", IF(('1 - Cover page'!$B$9-M3140)= 14,"14", IF(('1 - Cover page'!$B$9-M3140)= 15,"15",  ""))))))))))))))))</f>
        <v>0</v>
      </c>
      <c r="Z3140" t="str">
        <f>IF(('1 - Cover page'!$B$9-I3140)=0,"0", IF(('1 - Cover page'!$B$9-I3140)= 1,"1", IF(('1 - Cover page'!$B$9-I3140)= 2,"2", IF(('1 - Cover page'!$B$9-I3140)= 3,"3", IF(('1 - Cover page'!$B$9-I3140)= 4,"4", IF(('1 - Cover page'!$B$9-I3140)= 5,"5", IF(('1 - Cover page'!$B$9-I3140)= 6,"6", IF(('1 - Cover page'!$B$9-I3140)= 7,"7", IF(('1 - Cover page'!$B$9-I3140)= 8,"8", IF(('1 - Cover page'!$B$9-I3140)= 9,"9", IF(('1 - Cover page'!$B$9-I3140)= 10,"10", IF(('1 - Cover page'!$B$9-I3140)= 11,"11", IF(('1 - Cover page'!$B$9-I3140)= 12,"12", IF(('1 - Cover page'!$B$9-I3140)= 13,"13", IF(('1 - Cover page'!$B$9-I3140)= 14,"14", IF(('1 - Cover page'!$B$9-I3140)= 15,"15",  ""))))))))))))))))</f>
        <v>0</v>
      </c>
      <c r="AA3140" t="e">
        <f>VLOOKUP(E3140,'Age group'!$A$2:$B$7,2,TRUE)</f>
        <v>#N/A</v>
      </c>
    </row>
    <row r="3141" spans="1:27" ht="12.75" x14ac:dyDescent="0.2">
      <c r="A3141" s="30">
        <v>3138</v>
      </c>
      <c r="B3141" s="31"/>
      <c r="C3141" s="31"/>
      <c r="D3141" s="32"/>
      <c r="E3141" s="104"/>
      <c r="F3141" s="31"/>
      <c r="G3141" s="31"/>
      <c r="H3141" s="33"/>
      <c r="I3141" s="16"/>
      <c r="J3141" s="34"/>
      <c r="K3141" s="34"/>
      <c r="L3141" s="35"/>
      <c r="M3141" s="36"/>
      <c r="N3141" s="37"/>
      <c r="O3141" s="37"/>
      <c r="P3141" s="37"/>
      <c r="Q3141" s="38"/>
      <c r="R3141" s="38"/>
      <c r="S3141" s="37"/>
      <c r="T3141" s="39"/>
      <c r="U3141" s="39"/>
      <c r="V3141" s="40"/>
      <c r="X3141" t="str">
        <f>IF(('1 - Cover page'!$B$9-M3141)&lt;6,"&lt;=5 Days","&gt;5 Days")</f>
        <v>&lt;=5 Days</v>
      </c>
      <c r="Y3141" t="str">
        <f>IF(('1 - Cover page'!$B$9-M3141)=0,"0", IF(('1 - Cover page'!$B$9-M3141)= 1,"1", IF(('1 - Cover page'!$B$9-M3141)= 2,"2", IF(('1 - Cover page'!$B$9-M3141)= 3,"3", IF(('1 - Cover page'!$B$9-M3141)= 4,"4", IF(('1 - Cover page'!$B$9-M3141)= 5,"5", IF(('1 - Cover page'!$B$9-M3141)= 6,"6", IF(('1 - Cover page'!$B$9-M3141)= 7,"7", IF(('1 - Cover page'!$B$9-M3141)= 8,"8", IF(('1 - Cover page'!$B$9-M3141)= 9,"9", IF(('1 - Cover page'!$B$9-M3141)= 10,"10", IF(('1 - Cover page'!$B$9-M3141)= 11,"11", IF(('1 - Cover page'!$B$9-M3141)= 12,"12", IF(('1 - Cover page'!$B$9-M3141)= 13,"13", IF(('1 - Cover page'!$B$9-M3141)= 14,"14", IF(('1 - Cover page'!$B$9-M3141)= 15,"15",  ""))))))))))))))))</f>
        <v>0</v>
      </c>
      <c r="Z3141" t="str">
        <f>IF(('1 - Cover page'!$B$9-I3141)=0,"0", IF(('1 - Cover page'!$B$9-I3141)= 1,"1", IF(('1 - Cover page'!$B$9-I3141)= 2,"2", IF(('1 - Cover page'!$B$9-I3141)= 3,"3", IF(('1 - Cover page'!$B$9-I3141)= 4,"4", IF(('1 - Cover page'!$B$9-I3141)= 5,"5", IF(('1 - Cover page'!$B$9-I3141)= 6,"6", IF(('1 - Cover page'!$B$9-I3141)= 7,"7", IF(('1 - Cover page'!$B$9-I3141)= 8,"8", IF(('1 - Cover page'!$B$9-I3141)= 9,"9", IF(('1 - Cover page'!$B$9-I3141)= 10,"10", IF(('1 - Cover page'!$B$9-I3141)= 11,"11", IF(('1 - Cover page'!$B$9-I3141)= 12,"12", IF(('1 - Cover page'!$B$9-I3141)= 13,"13", IF(('1 - Cover page'!$B$9-I3141)= 14,"14", IF(('1 - Cover page'!$B$9-I3141)= 15,"15",  ""))))))))))))))))</f>
        <v>0</v>
      </c>
      <c r="AA3141" t="e">
        <f>VLOOKUP(E3141,'Age group'!$A$2:$B$7,2,TRUE)</f>
        <v>#N/A</v>
      </c>
    </row>
    <row r="3142" spans="1:27" ht="12.75" x14ac:dyDescent="0.2">
      <c r="A3142" s="30">
        <v>3139</v>
      </c>
      <c r="B3142" s="31"/>
      <c r="C3142" s="31"/>
      <c r="D3142" s="32"/>
      <c r="E3142" s="104"/>
      <c r="F3142" s="31"/>
      <c r="G3142" s="31"/>
      <c r="H3142" s="33"/>
      <c r="I3142" s="16"/>
      <c r="J3142" s="34"/>
      <c r="K3142" s="34"/>
      <c r="L3142" s="35"/>
      <c r="M3142" s="36"/>
      <c r="N3142" s="37"/>
      <c r="O3142" s="37"/>
      <c r="P3142" s="37"/>
      <c r="Q3142" s="38"/>
      <c r="R3142" s="38"/>
      <c r="S3142" s="37"/>
      <c r="T3142" s="39"/>
      <c r="U3142" s="39"/>
      <c r="V3142" s="40"/>
      <c r="X3142" t="str">
        <f>IF(('1 - Cover page'!$B$9-M3142)&lt;6,"&lt;=5 Days","&gt;5 Days")</f>
        <v>&lt;=5 Days</v>
      </c>
      <c r="Y3142" t="str">
        <f>IF(('1 - Cover page'!$B$9-M3142)=0,"0", IF(('1 - Cover page'!$B$9-M3142)= 1,"1", IF(('1 - Cover page'!$B$9-M3142)= 2,"2", IF(('1 - Cover page'!$B$9-M3142)= 3,"3", IF(('1 - Cover page'!$B$9-M3142)= 4,"4", IF(('1 - Cover page'!$B$9-M3142)= 5,"5", IF(('1 - Cover page'!$B$9-M3142)= 6,"6", IF(('1 - Cover page'!$B$9-M3142)= 7,"7", IF(('1 - Cover page'!$B$9-M3142)= 8,"8", IF(('1 - Cover page'!$B$9-M3142)= 9,"9", IF(('1 - Cover page'!$B$9-M3142)= 10,"10", IF(('1 - Cover page'!$B$9-M3142)= 11,"11", IF(('1 - Cover page'!$B$9-M3142)= 12,"12", IF(('1 - Cover page'!$B$9-M3142)= 13,"13", IF(('1 - Cover page'!$B$9-M3142)= 14,"14", IF(('1 - Cover page'!$B$9-M3142)= 15,"15",  ""))))))))))))))))</f>
        <v>0</v>
      </c>
      <c r="Z3142" t="str">
        <f>IF(('1 - Cover page'!$B$9-I3142)=0,"0", IF(('1 - Cover page'!$B$9-I3142)= 1,"1", IF(('1 - Cover page'!$B$9-I3142)= 2,"2", IF(('1 - Cover page'!$B$9-I3142)= 3,"3", IF(('1 - Cover page'!$B$9-I3142)= 4,"4", IF(('1 - Cover page'!$B$9-I3142)= 5,"5", IF(('1 - Cover page'!$B$9-I3142)= 6,"6", IF(('1 - Cover page'!$B$9-I3142)= 7,"7", IF(('1 - Cover page'!$B$9-I3142)= 8,"8", IF(('1 - Cover page'!$B$9-I3142)= 9,"9", IF(('1 - Cover page'!$B$9-I3142)= 10,"10", IF(('1 - Cover page'!$B$9-I3142)= 11,"11", IF(('1 - Cover page'!$B$9-I3142)= 12,"12", IF(('1 - Cover page'!$B$9-I3142)= 13,"13", IF(('1 - Cover page'!$B$9-I3142)= 14,"14", IF(('1 - Cover page'!$B$9-I3142)= 15,"15",  ""))))))))))))))))</f>
        <v>0</v>
      </c>
      <c r="AA3142" t="e">
        <f>VLOOKUP(E3142,'Age group'!$A$2:$B$7,2,TRUE)</f>
        <v>#N/A</v>
      </c>
    </row>
    <row r="3143" spans="1:27" ht="12.75" x14ac:dyDescent="0.2">
      <c r="A3143" s="30">
        <v>3140</v>
      </c>
      <c r="B3143" s="31"/>
      <c r="C3143" s="31"/>
      <c r="D3143" s="32"/>
      <c r="E3143" s="104"/>
      <c r="F3143" s="31"/>
      <c r="G3143" s="31"/>
      <c r="H3143" s="33"/>
      <c r="I3143" s="16"/>
      <c r="J3143" s="34"/>
      <c r="K3143" s="34"/>
      <c r="L3143" s="35"/>
      <c r="M3143" s="36"/>
      <c r="N3143" s="37"/>
      <c r="O3143" s="37"/>
      <c r="P3143" s="37"/>
      <c r="Q3143" s="38"/>
      <c r="R3143" s="38"/>
      <c r="S3143" s="37"/>
      <c r="T3143" s="39"/>
      <c r="U3143" s="39"/>
      <c r="V3143" s="40"/>
      <c r="X3143" t="str">
        <f>IF(('1 - Cover page'!$B$9-M3143)&lt;6,"&lt;=5 Days","&gt;5 Days")</f>
        <v>&lt;=5 Days</v>
      </c>
      <c r="Y3143" t="str">
        <f>IF(('1 - Cover page'!$B$9-M3143)=0,"0", IF(('1 - Cover page'!$B$9-M3143)= 1,"1", IF(('1 - Cover page'!$B$9-M3143)= 2,"2", IF(('1 - Cover page'!$B$9-M3143)= 3,"3", IF(('1 - Cover page'!$B$9-M3143)= 4,"4", IF(('1 - Cover page'!$B$9-M3143)= 5,"5", IF(('1 - Cover page'!$B$9-M3143)= 6,"6", IF(('1 - Cover page'!$B$9-M3143)= 7,"7", IF(('1 - Cover page'!$B$9-M3143)= 8,"8", IF(('1 - Cover page'!$B$9-M3143)= 9,"9", IF(('1 - Cover page'!$B$9-M3143)= 10,"10", IF(('1 - Cover page'!$B$9-M3143)= 11,"11", IF(('1 - Cover page'!$B$9-M3143)= 12,"12", IF(('1 - Cover page'!$B$9-M3143)= 13,"13", IF(('1 - Cover page'!$B$9-M3143)= 14,"14", IF(('1 - Cover page'!$B$9-M3143)= 15,"15",  ""))))))))))))))))</f>
        <v>0</v>
      </c>
      <c r="Z3143" t="str">
        <f>IF(('1 - Cover page'!$B$9-I3143)=0,"0", IF(('1 - Cover page'!$B$9-I3143)= 1,"1", IF(('1 - Cover page'!$B$9-I3143)= 2,"2", IF(('1 - Cover page'!$B$9-I3143)= 3,"3", IF(('1 - Cover page'!$B$9-I3143)= 4,"4", IF(('1 - Cover page'!$B$9-I3143)= 5,"5", IF(('1 - Cover page'!$B$9-I3143)= 6,"6", IF(('1 - Cover page'!$B$9-I3143)= 7,"7", IF(('1 - Cover page'!$B$9-I3143)= 8,"8", IF(('1 - Cover page'!$B$9-I3143)= 9,"9", IF(('1 - Cover page'!$B$9-I3143)= 10,"10", IF(('1 - Cover page'!$B$9-I3143)= 11,"11", IF(('1 - Cover page'!$B$9-I3143)= 12,"12", IF(('1 - Cover page'!$B$9-I3143)= 13,"13", IF(('1 - Cover page'!$B$9-I3143)= 14,"14", IF(('1 - Cover page'!$B$9-I3143)= 15,"15",  ""))))))))))))))))</f>
        <v>0</v>
      </c>
      <c r="AA3143" t="e">
        <f>VLOOKUP(E3143,'Age group'!$A$2:$B$7,2,TRUE)</f>
        <v>#N/A</v>
      </c>
    </row>
    <row r="3144" spans="1:27" ht="12.75" x14ac:dyDescent="0.2">
      <c r="A3144" s="30">
        <v>3141</v>
      </c>
      <c r="B3144" s="31"/>
      <c r="C3144" s="31"/>
      <c r="D3144" s="32"/>
      <c r="E3144" s="104"/>
      <c r="F3144" s="31"/>
      <c r="G3144" s="31"/>
      <c r="H3144" s="33"/>
      <c r="I3144" s="16"/>
      <c r="J3144" s="34"/>
      <c r="K3144" s="34"/>
      <c r="L3144" s="35"/>
      <c r="M3144" s="36"/>
      <c r="N3144" s="37"/>
      <c r="O3144" s="37"/>
      <c r="P3144" s="37"/>
      <c r="Q3144" s="38"/>
      <c r="R3144" s="38"/>
      <c r="S3144" s="37"/>
      <c r="T3144" s="39"/>
      <c r="U3144" s="39"/>
      <c r="V3144" s="40"/>
      <c r="X3144" t="str">
        <f>IF(('1 - Cover page'!$B$9-M3144)&lt;6,"&lt;=5 Days","&gt;5 Days")</f>
        <v>&lt;=5 Days</v>
      </c>
      <c r="Y3144" t="str">
        <f>IF(('1 - Cover page'!$B$9-M3144)=0,"0", IF(('1 - Cover page'!$B$9-M3144)= 1,"1", IF(('1 - Cover page'!$B$9-M3144)= 2,"2", IF(('1 - Cover page'!$B$9-M3144)= 3,"3", IF(('1 - Cover page'!$B$9-M3144)= 4,"4", IF(('1 - Cover page'!$B$9-M3144)= 5,"5", IF(('1 - Cover page'!$B$9-M3144)= 6,"6", IF(('1 - Cover page'!$B$9-M3144)= 7,"7", IF(('1 - Cover page'!$B$9-M3144)= 8,"8", IF(('1 - Cover page'!$B$9-M3144)= 9,"9", IF(('1 - Cover page'!$B$9-M3144)= 10,"10", IF(('1 - Cover page'!$B$9-M3144)= 11,"11", IF(('1 - Cover page'!$B$9-M3144)= 12,"12", IF(('1 - Cover page'!$B$9-M3144)= 13,"13", IF(('1 - Cover page'!$B$9-M3144)= 14,"14", IF(('1 - Cover page'!$B$9-M3144)= 15,"15",  ""))))))))))))))))</f>
        <v>0</v>
      </c>
      <c r="Z3144" t="str">
        <f>IF(('1 - Cover page'!$B$9-I3144)=0,"0", IF(('1 - Cover page'!$B$9-I3144)= 1,"1", IF(('1 - Cover page'!$B$9-I3144)= 2,"2", IF(('1 - Cover page'!$B$9-I3144)= 3,"3", IF(('1 - Cover page'!$B$9-I3144)= 4,"4", IF(('1 - Cover page'!$B$9-I3144)= 5,"5", IF(('1 - Cover page'!$B$9-I3144)= 6,"6", IF(('1 - Cover page'!$B$9-I3144)= 7,"7", IF(('1 - Cover page'!$B$9-I3144)= 8,"8", IF(('1 - Cover page'!$B$9-I3144)= 9,"9", IF(('1 - Cover page'!$B$9-I3144)= 10,"10", IF(('1 - Cover page'!$B$9-I3144)= 11,"11", IF(('1 - Cover page'!$B$9-I3144)= 12,"12", IF(('1 - Cover page'!$B$9-I3144)= 13,"13", IF(('1 - Cover page'!$B$9-I3144)= 14,"14", IF(('1 - Cover page'!$B$9-I3144)= 15,"15",  ""))))))))))))))))</f>
        <v>0</v>
      </c>
      <c r="AA3144" t="e">
        <f>VLOOKUP(E3144,'Age group'!$A$2:$B$7,2,TRUE)</f>
        <v>#N/A</v>
      </c>
    </row>
    <row r="3145" spans="1:27" ht="12.75" x14ac:dyDescent="0.2">
      <c r="A3145" s="30">
        <v>3142</v>
      </c>
      <c r="B3145" s="31"/>
      <c r="C3145" s="31"/>
      <c r="D3145" s="32"/>
      <c r="E3145" s="104"/>
      <c r="F3145" s="31"/>
      <c r="G3145" s="31"/>
      <c r="H3145" s="33"/>
      <c r="I3145" s="16"/>
      <c r="J3145" s="34"/>
      <c r="K3145" s="34"/>
      <c r="L3145" s="35"/>
      <c r="M3145" s="36"/>
      <c r="N3145" s="37"/>
      <c r="O3145" s="37"/>
      <c r="P3145" s="37"/>
      <c r="Q3145" s="38"/>
      <c r="R3145" s="38"/>
      <c r="S3145" s="37"/>
      <c r="T3145" s="39"/>
      <c r="U3145" s="39"/>
      <c r="V3145" s="40"/>
      <c r="X3145" t="str">
        <f>IF(('1 - Cover page'!$B$9-M3145)&lt;6,"&lt;=5 Days","&gt;5 Days")</f>
        <v>&lt;=5 Days</v>
      </c>
      <c r="Y3145" t="str">
        <f>IF(('1 - Cover page'!$B$9-M3145)=0,"0", IF(('1 - Cover page'!$B$9-M3145)= 1,"1", IF(('1 - Cover page'!$B$9-M3145)= 2,"2", IF(('1 - Cover page'!$B$9-M3145)= 3,"3", IF(('1 - Cover page'!$B$9-M3145)= 4,"4", IF(('1 - Cover page'!$B$9-M3145)= 5,"5", IF(('1 - Cover page'!$B$9-M3145)= 6,"6", IF(('1 - Cover page'!$B$9-M3145)= 7,"7", IF(('1 - Cover page'!$B$9-M3145)= 8,"8", IF(('1 - Cover page'!$B$9-M3145)= 9,"9", IF(('1 - Cover page'!$B$9-M3145)= 10,"10", IF(('1 - Cover page'!$B$9-M3145)= 11,"11", IF(('1 - Cover page'!$B$9-M3145)= 12,"12", IF(('1 - Cover page'!$B$9-M3145)= 13,"13", IF(('1 - Cover page'!$B$9-M3145)= 14,"14", IF(('1 - Cover page'!$B$9-M3145)= 15,"15",  ""))))))))))))))))</f>
        <v>0</v>
      </c>
      <c r="Z3145" t="str">
        <f>IF(('1 - Cover page'!$B$9-I3145)=0,"0", IF(('1 - Cover page'!$B$9-I3145)= 1,"1", IF(('1 - Cover page'!$B$9-I3145)= 2,"2", IF(('1 - Cover page'!$B$9-I3145)= 3,"3", IF(('1 - Cover page'!$B$9-I3145)= 4,"4", IF(('1 - Cover page'!$B$9-I3145)= 5,"5", IF(('1 - Cover page'!$B$9-I3145)= 6,"6", IF(('1 - Cover page'!$B$9-I3145)= 7,"7", IF(('1 - Cover page'!$B$9-I3145)= 8,"8", IF(('1 - Cover page'!$B$9-I3145)= 9,"9", IF(('1 - Cover page'!$B$9-I3145)= 10,"10", IF(('1 - Cover page'!$B$9-I3145)= 11,"11", IF(('1 - Cover page'!$B$9-I3145)= 12,"12", IF(('1 - Cover page'!$B$9-I3145)= 13,"13", IF(('1 - Cover page'!$B$9-I3145)= 14,"14", IF(('1 - Cover page'!$B$9-I3145)= 15,"15",  ""))))))))))))))))</f>
        <v>0</v>
      </c>
      <c r="AA3145" t="e">
        <f>VLOOKUP(E3145,'Age group'!$A$2:$B$7,2,TRUE)</f>
        <v>#N/A</v>
      </c>
    </row>
    <row r="3146" spans="1:27" ht="12.75" x14ac:dyDescent="0.2">
      <c r="A3146" s="30">
        <v>3143</v>
      </c>
      <c r="B3146" s="31"/>
      <c r="C3146" s="31"/>
      <c r="D3146" s="32"/>
      <c r="E3146" s="104"/>
      <c r="F3146" s="31"/>
      <c r="G3146" s="31"/>
      <c r="H3146" s="33"/>
      <c r="I3146" s="16"/>
      <c r="J3146" s="34"/>
      <c r="K3146" s="34"/>
      <c r="L3146" s="35"/>
      <c r="M3146" s="36"/>
      <c r="N3146" s="37"/>
      <c r="O3146" s="37"/>
      <c r="P3146" s="37"/>
      <c r="Q3146" s="38"/>
      <c r="R3146" s="38"/>
      <c r="S3146" s="37"/>
      <c r="T3146" s="39"/>
      <c r="U3146" s="39"/>
      <c r="V3146" s="40"/>
      <c r="X3146" t="str">
        <f>IF(('1 - Cover page'!$B$9-M3146)&lt;6,"&lt;=5 Days","&gt;5 Days")</f>
        <v>&lt;=5 Days</v>
      </c>
      <c r="Y3146" t="str">
        <f>IF(('1 - Cover page'!$B$9-M3146)=0,"0", IF(('1 - Cover page'!$B$9-M3146)= 1,"1", IF(('1 - Cover page'!$B$9-M3146)= 2,"2", IF(('1 - Cover page'!$B$9-M3146)= 3,"3", IF(('1 - Cover page'!$B$9-M3146)= 4,"4", IF(('1 - Cover page'!$B$9-M3146)= 5,"5", IF(('1 - Cover page'!$B$9-M3146)= 6,"6", IF(('1 - Cover page'!$B$9-M3146)= 7,"7", IF(('1 - Cover page'!$B$9-M3146)= 8,"8", IF(('1 - Cover page'!$B$9-M3146)= 9,"9", IF(('1 - Cover page'!$B$9-M3146)= 10,"10", IF(('1 - Cover page'!$B$9-M3146)= 11,"11", IF(('1 - Cover page'!$B$9-M3146)= 12,"12", IF(('1 - Cover page'!$B$9-M3146)= 13,"13", IF(('1 - Cover page'!$B$9-M3146)= 14,"14", IF(('1 - Cover page'!$B$9-M3146)= 15,"15",  ""))))))))))))))))</f>
        <v>0</v>
      </c>
      <c r="Z3146" t="str">
        <f>IF(('1 - Cover page'!$B$9-I3146)=0,"0", IF(('1 - Cover page'!$B$9-I3146)= 1,"1", IF(('1 - Cover page'!$B$9-I3146)= 2,"2", IF(('1 - Cover page'!$B$9-I3146)= 3,"3", IF(('1 - Cover page'!$B$9-I3146)= 4,"4", IF(('1 - Cover page'!$B$9-I3146)= 5,"5", IF(('1 - Cover page'!$B$9-I3146)= 6,"6", IF(('1 - Cover page'!$B$9-I3146)= 7,"7", IF(('1 - Cover page'!$B$9-I3146)= 8,"8", IF(('1 - Cover page'!$B$9-I3146)= 9,"9", IF(('1 - Cover page'!$B$9-I3146)= 10,"10", IF(('1 - Cover page'!$B$9-I3146)= 11,"11", IF(('1 - Cover page'!$B$9-I3146)= 12,"12", IF(('1 - Cover page'!$B$9-I3146)= 13,"13", IF(('1 - Cover page'!$B$9-I3146)= 14,"14", IF(('1 - Cover page'!$B$9-I3146)= 15,"15",  ""))))))))))))))))</f>
        <v>0</v>
      </c>
      <c r="AA3146" t="e">
        <f>VLOOKUP(E3146,'Age group'!$A$2:$B$7,2,TRUE)</f>
        <v>#N/A</v>
      </c>
    </row>
    <row r="3147" spans="1:27" ht="12.75" x14ac:dyDescent="0.2">
      <c r="A3147" s="30">
        <v>3144</v>
      </c>
      <c r="B3147" s="31"/>
      <c r="C3147" s="31"/>
      <c r="D3147" s="32"/>
      <c r="E3147" s="104"/>
      <c r="F3147" s="31"/>
      <c r="G3147" s="31"/>
      <c r="H3147" s="33"/>
      <c r="I3147" s="16"/>
      <c r="J3147" s="34"/>
      <c r="K3147" s="34"/>
      <c r="L3147" s="35"/>
      <c r="M3147" s="36"/>
      <c r="N3147" s="37"/>
      <c r="O3147" s="37"/>
      <c r="P3147" s="37"/>
      <c r="Q3147" s="38"/>
      <c r="R3147" s="38"/>
      <c r="S3147" s="37"/>
      <c r="T3147" s="39"/>
      <c r="U3147" s="39"/>
      <c r="V3147" s="40"/>
      <c r="X3147" t="str">
        <f>IF(('1 - Cover page'!$B$9-M3147)&lt;6,"&lt;=5 Days","&gt;5 Days")</f>
        <v>&lt;=5 Days</v>
      </c>
      <c r="Y3147" t="str">
        <f>IF(('1 - Cover page'!$B$9-M3147)=0,"0", IF(('1 - Cover page'!$B$9-M3147)= 1,"1", IF(('1 - Cover page'!$B$9-M3147)= 2,"2", IF(('1 - Cover page'!$B$9-M3147)= 3,"3", IF(('1 - Cover page'!$B$9-M3147)= 4,"4", IF(('1 - Cover page'!$B$9-M3147)= 5,"5", IF(('1 - Cover page'!$B$9-M3147)= 6,"6", IF(('1 - Cover page'!$B$9-M3147)= 7,"7", IF(('1 - Cover page'!$B$9-M3147)= 8,"8", IF(('1 - Cover page'!$B$9-M3147)= 9,"9", IF(('1 - Cover page'!$B$9-M3147)= 10,"10", IF(('1 - Cover page'!$B$9-M3147)= 11,"11", IF(('1 - Cover page'!$B$9-M3147)= 12,"12", IF(('1 - Cover page'!$B$9-M3147)= 13,"13", IF(('1 - Cover page'!$B$9-M3147)= 14,"14", IF(('1 - Cover page'!$B$9-M3147)= 15,"15",  ""))))))))))))))))</f>
        <v>0</v>
      </c>
      <c r="Z3147" t="str">
        <f>IF(('1 - Cover page'!$B$9-I3147)=0,"0", IF(('1 - Cover page'!$B$9-I3147)= 1,"1", IF(('1 - Cover page'!$B$9-I3147)= 2,"2", IF(('1 - Cover page'!$B$9-I3147)= 3,"3", IF(('1 - Cover page'!$B$9-I3147)= 4,"4", IF(('1 - Cover page'!$B$9-I3147)= 5,"5", IF(('1 - Cover page'!$B$9-I3147)= 6,"6", IF(('1 - Cover page'!$B$9-I3147)= 7,"7", IF(('1 - Cover page'!$B$9-I3147)= 8,"8", IF(('1 - Cover page'!$B$9-I3147)= 9,"9", IF(('1 - Cover page'!$B$9-I3147)= 10,"10", IF(('1 - Cover page'!$B$9-I3147)= 11,"11", IF(('1 - Cover page'!$B$9-I3147)= 12,"12", IF(('1 - Cover page'!$B$9-I3147)= 13,"13", IF(('1 - Cover page'!$B$9-I3147)= 14,"14", IF(('1 - Cover page'!$B$9-I3147)= 15,"15",  ""))))))))))))))))</f>
        <v>0</v>
      </c>
      <c r="AA3147" t="e">
        <f>VLOOKUP(E3147,'Age group'!$A$2:$B$7,2,TRUE)</f>
        <v>#N/A</v>
      </c>
    </row>
    <row r="3148" spans="1:27" ht="12.75" x14ac:dyDescent="0.2">
      <c r="A3148" s="30">
        <v>3145</v>
      </c>
      <c r="B3148" s="31"/>
      <c r="C3148" s="31"/>
      <c r="D3148" s="32"/>
      <c r="E3148" s="104"/>
      <c r="F3148" s="31"/>
      <c r="G3148" s="31"/>
      <c r="H3148" s="33"/>
      <c r="I3148" s="16"/>
      <c r="J3148" s="34"/>
      <c r="K3148" s="34"/>
      <c r="L3148" s="35"/>
      <c r="M3148" s="36"/>
      <c r="N3148" s="37"/>
      <c r="O3148" s="37"/>
      <c r="P3148" s="37"/>
      <c r="Q3148" s="38"/>
      <c r="R3148" s="38"/>
      <c r="S3148" s="37"/>
      <c r="T3148" s="39"/>
      <c r="U3148" s="39"/>
      <c r="V3148" s="40"/>
      <c r="X3148" t="str">
        <f>IF(('1 - Cover page'!$B$9-M3148)&lt;6,"&lt;=5 Days","&gt;5 Days")</f>
        <v>&lt;=5 Days</v>
      </c>
      <c r="Y3148" t="str">
        <f>IF(('1 - Cover page'!$B$9-M3148)=0,"0", IF(('1 - Cover page'!$B$9-M3148)= 1,"1", IF(('1 - Cover page'!$B$9-M3148)= 2,"2", IF(('1 - Cover page'!$B$9-M3148)= 3,"3", IF(('1 - Cover page'!$B$9-M3148)= 4,"4", IF(('1 - Cover page'!$B$9-M3148)= 5,"5", IF(('1 - Cover page'!$B$9-M3148)= 6,"6", IF(('1 - Cover page'!$B$9-M3148)= 7,"7", IF(('1 - Cover page'!$B$9-M3148)= 8,"8", IF(('1 - Cover page'!$B$9-M3148)= 9,"9", IF(('1 - Cover page'!$B$9-M3148)= 10,"10", IF(('1 - Cover page'!$B$9-M3148)= 11,"11", IF(('1 - Cover page'!$B$9-M3148)= 12,"12", IF(('1 - Cover page'!$B$9-M3148)= 13,"13", IF(('1 - Cover page'!$B$9-M3148)= 14,"14", IF(('1 - Cover page'!$B$9-M3148)= 15,"15",  ""))))))))))))))))</f>
        <v>0</v>
      </c>
      <c r="Z3148" t="str">
        <f>IF(('1 - Cover page'!$B$9-I3148)=0,"0", IF(('1 - Cover page'!$B$9-I3148)= 1,"1", IF(('1 - Cover page'!$B$9-I3148)= 2,"2", IF(('1 - Cover page'!$B$9-I3148)= 3,"3", IF(('1 - Cover page'!$B$9-I3148)= 4,"4", IF(('1 - Cover page'!$B$9-I3148)= 5,"5", IF(('1 - Cover page'!$B$9-I3148)= 6,"6", IF(('1 - Cover page'!$B$9-I3148)= 7,"7", IF(('1 - Cover page'!$B$9-I3148)= 8,"8", IF(('1 - Cover page'!$B$9-I3148)= 9,"9", IF(('1 - Cover page'!$B$9-I3148)= 10,"10", IF(('1 - Cover page'!$B$9-I3148)= 11,"11", IF(('1 - Cover page'!$B$9-I3148)= 12,"12", IF(('1 - Cover page'!$B$9-I3148)= 13,"13", IF(('1 - Cover page'!$B$9-I3148)= 14,"14", IF(('1 - Cover page'!$B$9-I3148)= 15,"15",  ""))))))))))))))))</f>
        <v>0</v>
      </c>
      <c r="AA3148" t="e">
        <f>VLOOKUP(E3148,'Age group'!$A$2:$B$7,2,TRUE)</f>
        <v>#N/A</v>
      </c>
    </row>
    <row r="3149" spans="1:27" ht="12.75" x14ac:dyDescent="0.2">
      <c r="A3149" s="30">
        <v>3146</v>
      </c>
      <c r="B3149" s="31"/>
      <c r="C3149" s="31"/>
      <c r="D3149" s="32"/>
      <c r="E3149" s="104"/>
      <c r="F3149" s="31"/>
      <c r="G3149" s="31"/>
      <c r="H3149" s="33"/>
      <c r="I3149" s="16"/>
      <c r="J3149" s="34"/>
      <c r="K3149" s="34"/>
      <c r="L3149" s="35"/>
      <c r="M3149" s="36"/>
      <c r="N3149" s="37"/>
      <c r="O3149" s="37"/>
      <c r="P3149" s="37"/>
      <c r="Q3149" s="38"/>
      <c r="R3149" s="38"/>
      <c r="S3149" s="37"/>
      <c r="T3149" s="39"/>
      <c r="U3149" s="39"/>
      <c r="V3149" s="40"/>
      <c r="X3149" t="str">
        <f>IF(('1 - Cover page'!$B$9-M3149)&lt;6,"&lt;=5 Days","&gt;5 Days")</f>
        <v>&lt;=5 Days</v>
      </c>
      <c r="Y3149" t="str">
        <f>IF(('1 - Cover page'!$B$9-M3149)=0,"0", IF(('1 - Cover page'!$B$9-M3149)= 1,"1", IF(('1 - Cover page'!$B$9-M3149)= 2,"2", IF(('1 - Cover page'!$B$9-M3149)= 3,"3", IF(('1 - Cover page'!$B$9-M3149)= 4,"4", IF(('1 - Cover page'!$B$9-M3149)= 5,"5", IF(('1 - Cover page'!$B$9-M3149)= 6,"6", IF(('1 - Cover page'!$B$9-M3149)= 7,"7", IF(('1 - Cover page'!$B$9-M3149)= 8,"8", IF(('1 - Cover page'!$B$9-M3149)= 9,"9", IF(('1 - Cover page'!$B$9-M3149)= 10,"10", IF(('1 - Cover page'!$B$9-M3149)= 11,"11", IF(('1 - Cover page'!$B$9-M3149)= 12,"12", IF(('1 - Cover page'!$B$9-M3149)= 13,"13", IF(('1 - Cover page'!$B$9-M3149)= 14,"14", IF(('1 - Cover page'!$B$9-M3149)= 15,"15",  ""))))))))))))))))</f>
        <v>0</v>
      </c>
      <c r="Z3149" t="str">
        <f>IF(('1 - Cover page'!$B$9-I3149)=0,"0", IF(('1 - Cover page'!$B$9-I3149)= 1,"1", IF(('1 - Cover page'!$B$9-I3149)= 2,"2", IF(('1 - Cover page'!$B$9-I3149)= 3,"3", IF(('1 - Cover page'!$B$9-I3149)= 4,"4", IF(('1 - Cover page'!$B$9-I3149)= 5,"5", IF(('1 - Cover page'!$B$9-I3149)= 6,"6", IF(('1 - Cover page'!$B$9-I3149)= 7,"7", IF(('1 - Cover page'!$B$9-I3149)= 8,"8", IF(('1 - Cover page'!$B$9-I3149)= 9,"9", IF(('1 - Cover page'!$B$9-I3149)= 10,"10", IF(('1 - Cover page'!$B$9-I3149)= 11,"11", IF(('1 - Cover page'!$B$9-I3149)= 12,"12", IF(('1 - Cover page'!$B$9-I3149)= 13,"13", IF(('1 - Cover page'!$B$9-I3149)= 14,"14", IF(('1 - Cover page'!$B$9-I3149)= 15,"15",  ""))))))))))))))))</f>
        <v>0</v>
      </c>
      <c r="AA3149" t="e">
        <f>VLOOKUP(E3149,'Age group'!$A$2:$B$7,2,TRUE)</f>
        <v>#N/A</v>
      </c>
    </row>
    <row r="3150" spans="1:27" ht="12.75" x14ac:dyDescent="0.2">
      <c r="A3150" s="30">
        <v>3147</v>
      </c>
      <c r="B3150" s="31"/>
      <c r="C3150" s="31"/>
      <c r="D3150" s="32"/>
      <c r="E3150" s="104"/>
      <c r="F3150" s="31"/>
      <c r="G3150" s="31"/>
      <c r="H3150" s="33"/>
      <c r="I3150" s="16"/>
      <c r="J3150" s="34"/>
      <c r="K3150" s="34"/>
      <c r="L3150" s="35"/>
      <c r="M3150" s="36"/>
      <c r="N3150" s="37"/>
      <c r="O3150" s="37"/>
      <c r="P3150" s="37"/>
      <c r="Q3150" s="38"/>
      <c r="R3150" s="38"/>
      <c r="S3150" s="37"/>
      <c r="T3150" s="39"/>
      <c r="U3150" s="39"/>
      <c r="V3150" s="40"/>
      <c r="X3150" t="str">
        <f>IF(('1 - Cover page'!$B$9-M3150)&lt;6,"&lt;=5 Days","&gt;5 Days")</f>
        <v>&lt;=5 Days</v>
      </c>
      <c r="Y3150" t="str">
        <f>IF(('1 - Cover page'!$B$9-M3150)=0,"0", IF(('1 - Cover page'!$B$9-M3150)= 1,"1", IF(('1 - Cover page'!$B$9-M3150)= 2,"2", IF(('1 - Cover page'!$B$9-M3150)= 3,"3", IF(('1 - Cover page'!$B$9-M3150)= 4,"4", IF(('1 - Cover page'!$B$9-M3150)= 5,"5", IF(('1 - Cover page'!$B$9-M3150)= 6,"6", IF(('1 - Cover page'!$B$9-M3150)= 7,"7", IF(('1 - Cover page'!$B$9-M3150)= 8,"8", IF(('1 - Cover page'!$B$9-M3150)= 9,"9", IF(('1 - Cover page'!$B$9-M3150)= 10,"10", IF(('1 - Cover page'!$B$9-M3150)= 11,"11", IF(('1 - Cover page'!$B$9-M3150)= 12,"12", IF(('1 - Cover page'!$B$9-M3150)= 13,"13", IF(('1 - Cover page'!$B$9-M3150)= 14,"14", IF(('1 - Cover page'!$B$9-M3150)= 15,"15",  ""))))))))))))))))</f>
        <v>0</v>
      </c>
      <c r="Z3150" t="str">
        <f>IF(('1 - Cover page'!$B$9-I3150)=0,"0", IF(('1 - Cover page'!$B$9-I3150)= 1,"1", IF(('1 - Cover page'!$B$9-I3150)= 2,"2", IF(('1 - Cover page'!$B$9-I3150)= 3,"3", IF(('1 - Cover page'!$B$9-I3150)= 4,"4", IF(('1 - Cover page'!$B$9-I3150)= 5,"5", IF(('1 - Cover page'!$B$9-I3150)= 6,"6", IF(('1 - Cover page'!$B$9-I3150)= 7,"7", IF(('1 - Cover page'!$B$9-I3150)= 8,"8", IF(('1 - Cover page'!$B$9-I3150)= 9,"9", IF(('1 - Cover page'!$B$9-I3150)= 10,"10", IF(('1 - Cover page'!$B$9-I3150)= 11,"11", IF(('1 - Cover page'!$B$9-I3150)= 12,"12", IF(('1 - Cover page'!$B$9-I3150)= 13,"13", IF(('1 - Cover page'!$B$9-I3150)= 14,"14", IF(('1 - Cover page'!$B$9-I3150)= 15,"15",  ""))))))))))))))))</f>
        <v>0</v>
      </c>
      <c r="AA3150" t="e">
        <f>VLOOKUP(E3150,'Age group'!$A$2:$B$7,2,TRUE)</f>
        <v>#N/A</v>
      </c>
    </row>
    <row r="3151" spans="1:27" ht="12.75" x14ac:dyDescent="0.2">
      <c r="A3151" s="30">
        <v>3148</v>
      </c>
      <c r="B3151" s="31"/>
      <c r="C3151" s="31"/>
      <c r="D3151" s="32"/>
      <c r="E3151" s="104"/>
      <c r="F3151" s="31"/>
      <c r="G3151" s="31"/>
      <c r="H3151" s="33"/>
      <c r="I3151" s="16"/>
      <c r="J3151" s="34"/>
      <c r="K3151" s="34"/>
      <c r="L3151" s="35"/>
      <c r="M3151" s="36"/>
      <c r="N3151" s="37"/>
      <c r="O3151" s="37"/>
      <c r="P3151" s="37"/>
      <c r="Q3151" s="38"/>
      <c r="R3151" s="38"/>
      <c r="S3151" s="37"/>
      <c r="T3151" s="39"/>
      <c r="U3151" s="39"/>
      <c r="V3151" s="40"/>
      <c r="X3151" t="str">
        <f>IF(('1 - Cover page'!$B$9-M3151)&lt;6,"&lt;=5 Days","&gt;5 Days")</f>
        <v>&lt;=5 Days</v>
      </c>
      <c r="Y3151" t="str">
        <f>IF(('1 - Cover page'!$B$9-M3151)=0,"0", IF(('1 - Cover page'!$B$9-M3151)= 1,"1", IF(('1 - Cover page'!$B$9-M3151)= 2,"2", IF(('1 - Cover page'!$B$9-M3151)= 3,"3", IF(('1 - Cover page'!$B$9-M3151)= 4,"4", IF(('1 - Cover page'!$B$9-M3151)= 5,"5", IF(('1 - Cover page'!$B$9-M3151)= 6,"6", IF(('1 - Cover page'!$B$9-M3151)= 7,"7", IF(('1 - Cover page'!$B$9-M3151)= 8,"8", IF(('1 - Cover page'!$B$9-M3151)= 9,"9", IF(('1 - Cover page'!$B$9-M3151)= 10,"10", IF(('1 - Cover page'!$B$9-M3151)= 11,"11", IF(('1 - Cover page'!$B$9-M3151)= 12,"12", IF(('1 - Cover page'!$B$9-M3151)= 13,"13", IF(('1 - Cover page'!$B$9-M3151)= 14,"14", IF(('1 - Cover page'!$B$9-M3151)= 15,"15",  ""))))))))))))))))</f>
        <v>0</v>
      </c>
      <c r="Z3151" t="str">
        <f>IF(('1 - Cover page'!$B$9-I3151)=0,"0", IF(('1 - Cover page'!$B$9-I3151)= 1,"1", IF(('1 - Cover page'!$B$9-I3151)= 2,"2", IF(('1 - Cover page'!$B$9-I3151)= 3,"3", IF(('1 - Cover page'!$B$9-I3151)= 4,"4", IF(('1 - Cover page'!$B$9-I3151)= 5,"5", IF(('1 - Cover page'!$B$9-I3151)= 6,"6", IF(('1 - Cover page'!$B$9-I3151)= 7,"7", IF(('1 - Cover page'!$B$9-I3151)= 8,"8", IF(('1 - Cover page'!$B$9-I3151)= 9,"9", IF(('1 - Cover page'!$B$9-I3151)= 10,"10", IF(('1 - Cover page'!$B$9-I3151)= 11,"11", IF(('1 - Cover page'!$B$9-I3151)= 12,"12", IF(('1 - Cover page'!$B$9-I3151)= 13,"13", IF(('1 - Cover page'!$B$9-I3151)= 14,"14", IF(('1 - Cover page'!$B$9-I3151)= 15,"15",  ""))))))))))))))))</f>
        <v>0</v>
      </c>
      <c r="AA3151" t="e">
        <f>VLOOKUP(E3151,'Age group'!$A$2:$B$7,2,TRUE)</f>
        <v>#N/A</v>
      </c>
    </row>
    <row r="3152" spans="1:27" ht="12.75" x14ac:dyDescent="0.2">
      <c r="A3152" s="30">
        <v>3149</v>
      </c>
      <c r="B3152" s="31"/>
      <c r="C3152" s="31"/>
      <c r="D3152" s="32"/>
      <c r="E3152" s="104"/>
      <c r="F3152" s="31"/>
      <c r="G3152" s="31"/>
      <c r="H3152" s="33"/>
      <c r="I3152" s="16"/>
      <c r="J3152" s="34"/>
      <c r="K3152" s="34"/>
      <c r="L3152" s="35"/>
      <c r="M3152" s="36"/>
      <c r="N3152" s="37"/>
      <c r="O3152" s="37"/>
      <c r="P3152" s="37"/>
      <c r="Q3152" s="38"/>
      <c r="R3152" s="38"/>
      <c r="S3152" s="37"/>
      <c r="T3152" s="39"/>
      <c r="U3152" s="39"/>
      <c r="V3152" s="40"/>
      <c r="X3152" t="str">
        <f>IF(('1 - Cover page'!$B$9-M3152)&lt;6,"&lt;=5 Days","&gt;5 Days")</f>
        <v>&lt;=5 Days</v>
      </c>
      <c r="Y3152" t="str">
        <f>IF(('1 - Cover page'!$B$9-M3152)=0,"0", IF(('1 - Cover page'!$B$9-M3152)= 1,"1", IF(('1 - Cover page'!$B$9-M3152)= 2,"2", IF(('1 - Cover page'!$B$9-M3152)= 3,"3", IF(('1 - Cover page'!$B$9-M3152)= 4,"4", IF(('1 - Cover page'!$B$9-M3152)= 5,"5", IF(('1 - Cover page'!$B$9-M3152)= 6,"6", IF(('1 - Cover page'!$B$9-M3152)= 7,"7", IF(('1 - Cover page'!$B$9-M3152)= 8,"8", IF(('1 - Cover page'!$B$9-M3152)= 9,"9", IF(('1 - Cover page'!$B$9-M3152)= 10,"10", IF(('1 - Cover page'!$B$9-M3152)= 11,"11", IF(('1 - Cover page'!$B$9-M3152)= 12,"12", IF(('1 - Cover page'!$B$9-M3152)= 13,"13", IF(('1 - Cover page'!$B$9-M3152)= 14,"14", IF(('1 - Cover page'!$B$9-M3152)= 15,"15",  ""))))))))))))))))</f>
        <v>0</v>
      </c>
      <c r="Z3152" t="str">
        <f>IF(('1 - Cover page'!$B$9-I3152)=0,"0", IF(('1 - Cover page'!$B$9-I3152)= 1,"1", IF(('1 - Cover page'!$B$9-I3152)= 2,"2", IF(('1 - Cover page'!$B$9-I3152)= 3,"3", IF(('1 - Cover page'!$B$9-I3152)= 4,"4", IF(('1 - Cover page'!$B$9-I3152)= 5,"5", IF(('1 - Cover page'!$B$9-I3152)= 6,"6", IF(('1 - Cover page'!$B$9-I3152)= 7,"7", IF(('1 - Cover page'!$B$9-I3152)= 8,"8", IF(('1 - Cover page'!$B$9-I3152)= 9,"9", IF(('1 - Cover page'!$B$9-I3152)= 10,"10", IF(('1 - Cover page'!$B$9-I3152)= 11,"11", IF(('1 - Cover page'!$B$9-I3152)= 12,"12", IF(('1 - Cover page'!$B$9-I3152)= 13,"13", IF(('1 - Cover page'!$B$9-I3152)= 14,"14", IF(('1 - Cover page'!$B$9-I3152)= 15,"15",  ""))))))))))))))))</f>
        <v>0</v>
      </c>
      <c r="AA3152" t="e">
        <f>VLOOKUP(E3152,'Age group'!$A$2:$B$7,2,TRUE)</f>
        <v>#N/A</v>
      </c>
    </row>
    <row r="3153" spans="1:27" ht="12.75" x14ac:dyDescent="0.2">
      <c r="A3153" s="30">
        <v>3150</v>
      </c>
      <c r="B3153" s="31"/>
      <c r="C3153" s="31"/>
      <c r="D3153" s="32"/>
      <c r="E3153" s="104"/>
      <c r="F3153" s="31"/>
      <c r="G3153" s="31"/>
      <c r="H3153" s="33"/>
      <c r="I3153" s="16"/>
      <c r="J3153" s="34"/>
      <c r="K3153" s="34"/>
      <c r="L3153" s="35"/>
      <c r="M3153" s="36"/>
      <c r="N3153" s="37"/>
      <c r="O3153" s="37"/>
      <c r="P3153" s="37"/>
      <c r="Q3153" s="38"/>
      <c r="R3153" s="38"/>
      <c r="S3153" s="37"/>
      <c r="T3153" s="39"/>
      <c r="U3153" s="39"/>
      <c r="V3153" s="40"/>
      <c r="X3153" t="str">
        <f>IF(('1 - Cover page'!$B$9-M3153)&lt;6,"&lt;=5 Days","&gt;5 Days")</f>
        <v>&lt;=5 Days</v>
      </c>
      <c r="Y3153" t="str">
        <f>IF(('1 - Cover page'!$B$9-M3153)=0,"0", IF(('1 - Cover page'!$B$9-M3153)= 1,"1", IF(('1 - Cover page'!$B$9-M3153)= 2,"2", IF(('1 - Cover page'!$B$9-M3153)= 3,"3", IF(('1 - Cover page'!$B$9-M3153)= 4,"4", IF(('1 - Cover page'!$B$9-M3153)= 5,"5", IF(('1 - Cover page'!$B$9-M3153)= 6,"6", IF(('1 - Cover page'!$B$9-M3153)= 7,"7", IF(('1 - Cover page'!$B$9-M3153)= 8,"8", IF(('1 - Cover page'!$B$9-M3153)= 9,"9", IF(('1 - Cover page'!$B$9-M3153)= 10,"10", IF(('1 - Cover page'!$B$9-M3153)= 11,"11", IF(('1 - Cover page'!$B$9-M3153)= 12,"12", IF(('1 - Cover page'!$B$9-M3153)= 13,"13", IF(('1 - Cover page'!$B$9-M3153)= 14,"14", IF(('1 - Cover page'!$B$9-M3153)= 15,"15",  ""))))))))))))))))</f>
        <v>0</v>
      </c>
      <c r="Z3153" t="str">
        <f>IF(('1 - Cover page'!$B$9-I3153)=0,"0", IF(('1 - Cover page'!$B$9-I3153)= 1,"1", IF(('1 - Cover page'!$B$9-I3153)= 2,"2", IF(('1 - Cover page'!$B$9-I3153)= 3,"3", IF(('1 - Cover page'!$B$9-I3153)= 4,"4", IF(('1 - Cover page'!$B$9-I3153)= 5,"5", IF(('1 - Cover page'!$B$9-I3153)= 6,"6", IF(('1 - Cover page'!$B$9-I3153)= 7,"7", IF(('1 - Cover page'!$B$9-I3153)= 8,"8", IF(('1 - Cover page'!$B$9-I3153)= 9,"9", IF(('1 - Cover page'!$B$9-I3153)= 10,"10", IF(('1 - Cover page'!$B$9-I3153)= 11,"11", IF(('1 - Cover page'!$B$9-I3153)= 12,"12", IF(('1 - Cover page'!$B$9-I3153)= 13,"13", IF(('1 - Cover page'!$B$9-I3153)= 14,"14", IF(('1 - Cover page'!$B$9-I3153)= 15,"15",  ""))))))))))))))))</f>
        <v>0</v>
      </c>
      <c r="AA3153" t="e">
        <f>VLOOKUP(E3153,'Age group'!$A$2:$B$7,2,TRUE)</f>
        <v>#N/A</v>
      </c>
    </row>
    <row r="3154" spans="1:27" ht="12.75" x14ac:dyDescent="0.2">
      <c r="A3154" s="30">
        <v>3151</v>
      </c>
      <c r="B3154" s="31"/>
      <c r="C3154" s="31"/>
      <c r="D3154" s="32"/>
      <c r="E3154" s="104"/>
      <c r="F3154" s="31"/>
      <c r="G3154" s="31"/>
      <c r="H3154" s="33"/>
      <c r="I3154" s="16"/>
      <c r="J3154" s="34"/>
      <c r="K3154" s="34"/>
      <c r="L3154" s="35"/>
      <c r="M3154" s="36"/>
      <c r="N3154" s="37"/>
      <c r="O3154" s="37"/>
      <c r="P3154" s="37"/>
      <c r="Q3154" s="38"/>
      <c r="R3154" s="38"/>
      <c r="S3154" s="37"/>
      <c r="T3154" s="39"/>
      <c r="U3154" s="39"/>
      <c r="V3154" s="40"/>
      <c r="X3154" t="str">
        <f>IF(('1 - Cover page'!$B$9-M3154)&lt;6,"&lt;=5 Days","&gt;5 Days")</f>
        <v>&lt;=5 Days</v>
      </c>
      <c r="Y3154" t="str">
        <f>IF(('1 - Cover page'!$B$9-M3154)=0,"0", IF(('1 - Cover page'!$B$9-M3154)= 1,"1", IF(('1 - Cover page'!$B$9-M3154)= 2,"2", IF(('1 - Cover page'!$B$9-M3154)= 3,"3", IF(('1 - Cover page'!$B$9-M3154)= 4,"4", IF(('1 - Cover page'!$B$9-M3154)= 5,"5", IF(('1 - Cover page'!$B$9-M3154)= 6,"6", IF(('1 - Cover page'!$B$9-M3154)= 7,"7", IF(('1 - Cover page'!$B$9-M3154)= 8,"8", IF(('1 - Cover page'!$B$9-M3154)= 9,"9", IF(('1 - Cover page'!$B$9-M3154)= 10,"10", IF(('1 - Cover page'!$B$9-M3154)= 11,"11", IF(('1 - Cover page'!$B$9-M3154)= 12,"12", IF(('1 - Cover page'!$B$9-M3154)= 13,"13", IF(('1 - Cover page'!$B$9-M3154)= 14,"14", IF(('1 - Cover page'!$B$9-M3154)= 15,"15",  ""))))))))))))))))</f>
        <v>0</v>
      </c>
      <c r="Z3154" t="str">
        <f>IF(('1 - Cover page'!$B$9-I3154)=0,"0", IF(('1 - Cover page'!$B$9-I3154)= 1,"1", IF(('1 - Cover page'!$B$9-I3154)= 2,"2", IF(('1 - Cover page'!$B$9-I3154)= 3,"3", IF(('1 - Cover page'!$B$9-I3154)= 4,"4", IF(('1 - Cover page'!$B$9-I3154)= 5,"5", IF(('1 - Cover page'!$B$9-I3154)= 6,"6", IF(('1 - Cover page'!$B$9-I3154)= 7,"7", IF(('1 - Cover page'!$B$9-I3154)= 8,"8", IF(('1 - Cover page'!$B$9-I3154)= 9,"9", IF(('1 - Cover page'!$B$9-I3154)= 10,"10", IF(('1 - Cover page'!$B$9-I3154)= 11,"11", IF(('1 - Cover page'!$B$9-I3154)= 12,"12", IF(('1 - Cover page'!$B$9-I3154)= 13,"13", IF(('1 - Cover page'!$B$9-I3154)= 14,"14", IF(('1 - Cover page'!$B$9-I3154)= 15,"15",  ""))))))))))))))))</f>
        <v>0</v>
      </c>
      <c r="AA3154" t="e">
        <f>VLOOKUP(E3154,'Age group'!$A$2:$B$7,2,TRUE)</f>
        <v>#N/A</v>
      </c>
    </row>
    <row r="3155" spans="1:27" ht="12.75" x14ac:dyDescent="0.2">
      <c r="A3155" s="30">
        <v>3152</v>
      </c>
      <c r="B3155" s="31"/>
      <c r="C3155" s="31"/>
      <c r="D3155" s="32"/>
      <c r="E3155" s="104"/>
      <c r="F3155" s="31"/>
      <c r="G3155" s="31"/>
      <c r="H3155" s="33"/>
      <c r="I3155" s="16"/>
      <c r="J3155" s="34"/>
      <c r="K3155" s="34"/>
      <c r="L3155" s="35"/>
      <c r="M3155" s="36"/>
      <c r="N3155" s="37"/>
      <c r="O3155" s="37"/>
      <c r="P3155" s="37"/>
      <c r="Q3155" s="38"/>
      <c r="R3155" s="38"/>
      <c r="S3155" s="37"/>
      <c r="T3155" s="39"/>
      <c r="U3155" s="39"/>
      <c r="V3155" s="40"/>
      <c r="X3155" t="str">
        <f>IF(('1 - Cover page'!$B$9-M3155)&lt;6,"&lt;=5 Days","&gt;5 Days")</f>
        <v>&lt;=5 Days</v>
      </c>
      <c r="Y3155" t="str">
        <f>IF(('1 - Cover page'!$B$9-M3155)=0,"0", IF(('1 - Cover page'!$B$9-M3155)= 1,"1", IF(('1 - Cover page'!$B$9-M3155)= 2,"2", IF(('1 - Cover page'!$B$9-M3155)= 3,"3", IF(('1 - Cover page'!$B$9-M3155)= 4,"4", IF(('1 - Cover page'!$B$9-M3155)= 5,"5", IF(('1 - Cover page'!$B$9-M3155)= 6,"6", IF(('1 - Cover page'!$B$9-M3155)= 7,"7", IF(('1 - Cover page'!$B$9-M3155)= 8,"8", IF(('1 - Cover page'!$B$9-M3155)= 9,"9", IF(('1 - Cover page'!$B$9-M3155)= 10,"10", IF(('1 - Cover page'!$B$9-M3155)= 11,"11", IF(('1 - Cover page'!$B$9-M3155)= 12,"12", IF(('1 - Cover page'!$B$9-M3155)= 13,"13", IF(('1 - Cover page'!$B$9-M3155)= 14,"14", IF(('1 - Cover page'!$B$9-M3155)= 15,"15",  ""))))))))))))))))</f>
        <v>0</v>
      </c>
      <c r="Z3155" t="str">
        <f>IF(('1 - Cover page'!$B$9-I3155)=0,"0", IF(('1 - Cover page'!$B$9-I3155)= 1,"1", IF(('1 - Cover page'!$B$9-I3155)= 2,"2", IF(('1 - Cover page'!$B$9-I3155)= 3,"3", IF(('1 - Cover page'!$B$9-I3155)= 4,"4", IF(('1 - Cover page'!$B$9-I3155)= 5,"5", IF(('1 - Cover page'!$B$9-I3155)= 6,"6", IF(('1 - Cover page'!$B$9-I3155)= 7,"7", IF(('1 - Cover page'!$B$9-I3155)= 8,"8", IF(('1 - Cover page'!$B$9-I3155)= 9,"9", IF(('1 - Cover page'!$B$9-I3155)= 10,"10", IF(('1 - Cover page'!$B$9-I3155)= 11,"11", IF(('1 - Cover page'!$B$9-I3155)= 12,"12", IF(('1 - Cover page'!$B$9-I3155)= 13,"13", IF(('1 - Cover page'!$B$9-I3155)= 14,"14", IF(('1 - Cover page'!$B$9-I3155)= 15,"15",  ""))))))))))))))))</f>
        <v>0</v>
      </c>
      <c r="AA3155" t="e">
        <f>VLOOKUP(E3155,'Age group'!$A$2:$B$7,2,TRUE)</f>
        <v>#N/A</v>
      </c>
    </row>
    <row r="3156" spans="1:27" ht="12.75" x14ac:dyDescent="0.2">
      <c r="A3156" s="30">
        <v>3153</v>
      </c>
      <c r="B3156" s="31"/>
      <c r="C3156" s="31"/>
      <c r="D3156" s="32"/>
      <c r="E3156" s="104"/>
      <c r="F3156" s="31"/>
      <c r="G3156" s="31"/>
      <c r="H3156" s="33"/>
      <c r="I3156" s="16"/>
      <c r="J3156" s="34"/>
      <c r="K3156" s="34"/>
      <c r="L3156" s="35"/>
      <c r="M3156" s="36"/>
      <c r="N3156" s="37"/>
      <c r="O3156" s="37"/>
      <c r="P3156" s="37"/>
      <c r="Q3156" s="38"/>
      <c r="R3156" s="38"/>
      <c r="S3156" s="37"/>
      <c r="T3156" s="39"/>
      <c r="U3156" s="39"/>
      <c r="V3156" s="40"/>
      <c r="X3156" t="str">
        <f>IF(('1 - Cover page'!$B$9-M3156)&lt;6,"&lt;=5 Days","&gt;5 Days")</f>
        <v>&lt;=5 Days</v>
      </c>
      <c r="Y3156" t="str">
        <f>IF(('1 - Cover page'!$B$9-M3156)=0,"0", IF(('1 - Cover page'!$B$9-M3156)= 1,"1", IF(('1 - Cover page'!$B$9-M3156)= 2,"2", IF(('1 - Cover page'!$B$9-M3156)= 3,"3", IF(('1 - Cover page'!$B$9-M3156)= 4,"4", IF(('1 - Cover page'!$B$9-M3156)= 5,"5", IF(('1 - Cover page'!$B$9-M3156)= 6,"6", IF(('1 - Cover page'!$B$9-M3156)= 7,"7", IF(('1 - Cover page'!$B$9-M3156)= 8,"8", IF(('1 - Cover page'!$B$9-M3156)= 9,"9", IF(('1 - Cover page'!$B$9-M3156)= 10,"10", IF(('1 - Cover page'!$B$9-M3156)= 11,"11", IF(('1 - Cover page'!$B$9-M3156)= 12,"12", IF(('1 - Cover page'!$B$9-M3156)= 13,"13", IF(('1 - Cover page'!$B$9-M3156)= 14,"14", IF(('1 - Cover page'!$B$9-M3156)= 15,"15",  ""))))))))))))))))</f>
        <v>0</v>
      </c>
      <c r="Z3156" t="str">
        <f>IF(('1 - Cover page'!$B$9-I3156)=0,"0", IF(('1 - Cover page'!$B$9-I3156)= 1,"1", IF(('1 - Cover page'!$B$9-I3156)= 2,"2", IF(('1 - Cover page'!$B$9-I3156)= 3,"3", IF(('1 - Cover page'!$B$9-I3156)= 4,"4", IF(('1 - Cover page'!$B$9-I3156)= 5,"5", IF(('1 - Cover page'!$B$9-I3156)= 6,"6", IF(('1 - Cover page'!$B$9-I3156)= 7,"7", IF(('1 - Cover page'!$B$9-I3156)= 8,"8", IF(('1 - Cover page'!$B$9-I3156)= 9,"9", IF(('1 - Cover page'!$B$9-I3156)= 10,"10", IF(('1 - Cover page'!$B$9-I3156)= 11,"11", IF(('1 - Cover page'!$B$9-I3156)= 12,"12", IF(('1 - Cover page'!$B$9-I3156)= 13,"13", IF(('1 - Cover page'!$B$9-I3156)= 14,"14", IF(('1 - Cover page'!$B$9-I3156)= 15,"15",  ""))))))))))))))))</f>
        <v>0</v>
      </c>
      <c r="AA3156" t="e">
        <f>VLOOKUP(E3156,'Age group'!$A$2:$B$7,2,TRUE)</f>
        <v>#N/A</v>
      </c>
    </row>
    <row r="3157" spans="1:27" ht="12.75" x14ac:dyDescent="0.2">
      <c r="A3157" s="30">
        <v>3154</v>
      </c>
      <c r="B3157" s="31"/>
      <c r="C3157" s="31"/>
      <c r="D3157" s="32"/>
      <c r="E3157" s="104"/>
      <c r="F3157" s="31"/>
      <c r="G3157" s="31"/>
      <c r="H3157" s="33"/>
      <c r="I3157" s="16"/>
      <c r="J3157" s="34"/>
      <c r="K3157" s="34"/>
      <c r="L3157" s="35"/>
      <c r="M3157" s="36"/>
      <c r="N3157" s="37"/>
      <c r="O3157" s="37"/>
      <c r="P3157" s="37"/>
      <c r="Q3157" s="38"/>
      <c r="R3157" s="38"/>
      <c r="S3157" s="37"/>
      <c r="T3157" s="39"/>
      <c r="U3157" s="39"/>
      <c r="V3157" s="40"/>
      <c r="X3157" t="str">
        <f>IF(('1 - Cover page'!$B$9-M3157)&lt;6,"&lt;=5 Days","&gt;5 Days")</f>
        <v>&lt;=5 Days</v>
      </c>
      <c r="Y3157" t="str">
        <f>IF(('1 - Cover page'!$B$9-M3157)=0,"0", IF(('1 - Cover page'!$B$9-M3157)= 1,"1", IF(('1 - Cover page'!$B$9-M3157)= 2,"2", IF(('1 - Cover page'!$B$9-M3157)= 3,"3", IF(('1 - Cover page'!$B$9-M3157)= 4,"4", IF(('1 - Cover page'!$B$9-M3157)= 5,"5", IF(('1 - Cover page'!$B$9-M3157)= 6,"6", IF(('1 - Cover page'!$B$9-M3157)= 7,"7", IF(('1 - Cover page'!$B$9-M3157)= 8,"8", IF(('1 - Cover page'!$B$9-M3157)= 9,"9", IF(('1 - Cover page'!$B$9-M3157)= 10,"10", IF(('1 - Cover page'!$B$9-M3157)= 11,"11", IF(('1 - Cover page'!$B$9-M3157)= 12,"12", IF(('1 - Cover page'!$B$9-M3157)= 13,"13", IF(('1 - Cover page'!$B$9-M3157)= 14,"14", IF(('1 - Cover page'!$B$9-M3157)= 15,"15",  ""))))))))))))))))</f>
        <v>0</v>
      </c>
      <c r="Z3157" t="str">
        <f>IF(('1 - Cover page'!$B$9-I3157)=0,"0", IF(('1 - Cover page'!$B$9-I3157)= 1,"1", IF(('1 - Cover page'!$B$9-I3157)= 2,"2", IF(('1 - Cover page'!$B$9-I3157)= 3,"3", IF(('1 - Cover page'!$B$9-I3157)= 4,"4", IF(('1 - Cover page'!$B$9-I3157)= 5,"5", IF(('1 - Cover page'!$B$9-I3157)= 6,"6", IF(('1 - Cover page'!$B$9-I3157)= 7,"7", IF(('1 - Cover page'!$B$9-I3157)= 8,"8", IF(('1 - Cover page'!$B$9-I3157)= 9,"9", IF(('1 - Cover page'!$B$9-I3157)= 10,"10", IF(('1 - Cover page'!$B$9-I3157)= 11,"11", IF(('1 - Cover page'!$B$9-I3157)= 12,"12", IF(('1 - Cover page'!$B$9-I3157)= 13,"13", IF(('1 - Cover page'!$B$9-I3157)= 14,"14", IF(('1 - Cover page'!$B$9-I3157)= 15,"15",  ""))))))))))))))))</f>
        <v>0</v>
      </c>
      <c r="AA3157" t="e">
        <f>VLOOKUP(E3157,'Age group'!$A$2:$B$7,2,TRUE)</f>
        <v>#N/A</v>
      </c>
    </row>
    <row r="3158" spans="1:27" ht="12.75" x14ac:dyDescent="0.2">
      <c r="A3158" s="30">
        <v>3155</v>
      </c>
      <c r="B3158" s="31"/>
      <c r="C3158" s="31"/>
      <c r="D3158" s="32"/>
      <c r="E3158" s="104"/>
      <c r="F3158" s="31"/>
      <c r="G3158" s="31"/>
      <c r="H3158" s="33"/>
      <c r="I3158" s="16"/>
      <c r="J3158" s="34"/>
      <c r="K3158" s="34"/>
      <c r="L3158" s="35"/>
      <c r="M3158" s="36"/>
      <c r="N3158" s="37"/>
      <c r="O3158" s="37"/>
      <c r="P3158" s="37"/>
      <c r="Q3158" s="38"/>
      <c r="R3158" s="38"/>
      <c r="S3158" s="37"/>
      <c r="T3158" s="39"/>
      <c r="U3158" s="39"/>
      <c r="V3158" s="40"/>
      <c r="X3158" t="str">
        <f>IF(('1 - Cover page'!$B$9-M3158)&lt;6,"&lt;=5 Days","&gt;5 Days")</f>
        <v>&lt;=5 Days</v>
      </c>
      <c r="Y3158" t="str">
        <f>IF(('1 - Cover page'!$B$9-M3158)=0,"0", IF(('1 - Cover page'!$B$9-M3158)= 1,"1", IF(('1 - Cover page'!$B$9-M3158)= 2,"2", IF(('1 - Cover page'!$B$9-M3158)= 3,"3", IF(('1 - Cover page'!$B$9-M3158)= 4,"4", IF(('1 - Cover page'!$B$9-M3158)= 5,"5", IF(('1 - Cover page'!$B$9-M3158)= 6,"6", IF(('1 - Cover page'!$B$9-M3158)= 7,"7", IF(('1 - Cover page'!$B$9-M3158)= 8,"8", IF(('1 - Cover page'!$B$9-M3158)= 9,"9", IF(('1 - Cover page'!$B$9-M3158)= 10,"10", IF(('1 - Cover page'!$B$9-M3158)= 11,"11", IF(('1 - Cover page'!$B$9-M3158)= 12,"12", IF(('1 - Cover page'!$B$9-M3158)= 13,"13", IF(('1 - Cover page'!$B$9-M3158)= 14,"14", IF(('1 - Cover page'!$B$9-M3158)= 15,"15",  ""))))))))))))))))</f>
        <v>0</v>
      </c>
      <c r="Z3158" t="str">
        <f>IF(('1 - Cover page'!$B$9-I3158)=0,"0", IF(('1 - Cover page'!$B$9-I3158)= 1,"1", IF(('1 - Cover page'!$B$9-I3158)= 2,"2", IF(('1 - Cover page'!$B$9-I3158)= 3,"3", IF(('1 - Cover page'!$B$9-I3158)= 4,"4", IF(('1 - Cover page'!$B$9-I3158)= 5,"5", IF(('1 - Cover page'!$B$9-I3158)= 6,"6", IF(('1 - Cover page'!$B$9-I3158)= 7,"7", IF(('1 - Cover page'!$B$9-I3158)= 8,"8", IF(('1 - Cover page'!$B$9-I3158)= 9,"9", IF(('1 - Cover page'!$B$9-I3158)= 10,"10", IF(('1 - Cover page'!$B$9-I3158)= 11,"11", IF(('1 - Cover page'!$B$9-I3158)= 12,"12", IF(('1 - Cover page'!$B$9-I3158)= 13,"13", IF(('1 - Cover page'!$B$9-I3158)= 14,"14", IF(('1 - Cover page'!$B$9-I3158)= 15,"15",  ""))))))))))))))))</f>
        <v>0</v>
      </c>
      <c r="AA3158" t="e">
        <f>VLOOKUP(E3158,'Age group'!$A$2:$B$7,2,TRUE)</f>
        <v>#N/A</v>
      </c>
    </row>
    <row r="3159" spans="1:27" ht="12.75" x14ac:dyDescent="0.2">
      <c r="A3159" s="30">
        <v>3156</v>
      </c>
      <c r="B3159" s="31"/>
      <c r="C3159" s="31"/>
      <c r="D3159" s="32"/>
      <c r="E3159" s="104"/>
      <c r="F3159" s="31"/>
      <c r="G3159" s="31"/>
      <c r="H3159" s="33"/>
      <c r="I3159" s="16"/>
      <c r="J3159" s="34"/>
      <c r="K3159" s="34"/>
      <c r="L3159" s="35"/>
      <c r="M3159" s="36"/>
      <c r="N3159" s="37"/>
      <c r="O3159" s="37"/>
      <c r="P3159" s="37"/>
      <c r="Q3159" s="38"/>
      <c r="R3159" s="38"/>
      <c r="S3159" s="37"/>
      <c r="T3159" s="39"/>
      <c r="U3159" s="39"/>
      <c r="V3159" s="40"/>
      <c r="X3159" t="str">
        <f>IF(('1 - Cover page'!$B$9-M3159)&lt;6,"&lt;=5 Days","&gt;5 Days")</f>
        <v>&lt;=5 Days</v>
      </c>
      <c r="Y3159" t="str">
        <f>IF(('1 - Cover page'!$B$9-M3159)=0,"0", IF(('1 - Cover page'!$B$9-M3159)= 1,"1", IF(('1 - Cover page'!$B$9-M3159)= 2,"2", IF(('1 - Cover page'!$B$9-M3159)= 3,"3", IF(('1 - Cover page'!$B$9-M3159)= 4,"4", IF(('1 - Cover page'!$B$9-M3159)= 5,"5", IF(('1 - Cover page'!$B$9-M3159)= 6,"6", IF(('1 - Cover page'!$B$9-M3159)= 7,"7", IF(('1 - Cover page'!$B$9-M3159)= 8,"8", IF(('1 - Cover page'!$B$9-M3159)= 9,"9", IF(('1 - Cover page'!$B$9-M3159)= 10,"10", IF(('1 - Cover page'!$B$9-M3159)= 11,"11", IF(('1 - Cover page'!$B$9-M3159)= 12,"12", IF(('1 - Cover page'!$B$9-M3159)= 13,"13", IF(('1 - Cover page'!$B$9-M3159)= 14,"14", IF(('1 - Cover page'!$B$9-M3159)= 15,"15",  ""))))))))))))))))</f>
        <v>0</v>
      </c>
      <c r="Z3159" t="str">
        <f>IF(('1 - Cover page'!$B$9-I3159)=0,"0", IF(('1 - Cover page'!$B$9-I3159)= 1,"1", IF(('1 - Cover page'!$B$9-I3159)= 2,"2", IF(('1 - Cover page'!$B$9-I3159)= 3,"3", IF(('1 - Cover page'!$B$9-I3159)= 4,"4", IF(('1 - Cover page'!$B$9-I3159)= 5,"5", IF(('1 - Cover page'!$B$9-I3159)= 6,"6", IF(('1 - Cover page'!$B$9-I3159)= 7,"7", IF(('1 - Cover page'!$B$9-I3159)= 8,"8", IF(('1 - Cover page'!$B$9-I3159)= 9,"9", IF(('1 - Cover page'!$B$9-I3159)= 10,"10", IF(('1 - Cover page'!$B$9-I3159)= 11,"11", IF(('1 - Cover page'!$B$9-I3159)= 12,"12", IF(('1 - Cover page'!$B$9-I3159)= 13,"13", IF(('1 - Cover page'!$B$9-I3159)= 14,"14", IF(('1 - Cover page'!$B$9-I3159)= 15,"15",  ""))))))))))))))))</f>
        <v>0</v>
      </c>
      <c r="AA3159" t="e">
        <f>VLOOKUP(E3159,'Age group'!$A$2:$B$7,2,TRUE)</f>
        <v>#N/A</v>
      </c>
    </row>
    <row r="3160" spans="1:27" ht="12.75" x14ac:dyDescent="0.2">
      <c r="A3160" s="30">
        <v>3157</v>
      </c>
      <c r="B3160" s="31"/>
      <c r="C3160" s="31"/>
      <c r="D3160" s="32"/>
      <c r="E3160" s="104"/>
      <c r="F3160" s="31"/>
      <c r="G3160" s="31"/>
      <c r="H3160" s="33"/>
      <c r="I3160" s="16"/>
      <c r="J3160" s="34"/>
      <c r="K3160" s="34"/>
      <c r="L3160" s="35"/>
      <c r="M3160" s="36"/>
      <c r="N3160" s="37"/>
      <c r="O3160" s="37"/>
      <c r="P3160" s="37"/>
      <c r="Q3160" s="38"/>
      <c r="R3160" s="38"/>
      <c r="S3160" s="37"/>
      <c r="T3160" s="39"/>
      <c r="U3160" s="39"/>
      <c r="V3160" s="40"/>
      <c r="X3160" t="str">
        <f>IF(('1 - Cover page'!$B$9-M3160)&lt;6,"&lt;=5 Days","&gt;5 Days")</f>
        <v>&lt;=5 Days</v>
      </c>
      <c r="Y3160" t="str">
        <f>IF(('1 - Cover page'!$B$9-M3160)=0,"0", IF(('1 - Cover page'!$B$9-M3160)= 1,"1", IF(('1 - Cover page'!$B$9-M3160)= 2,"2", IF(('1 - Cover page'!$B$9-M3160)= 3,"3", IF(('1 - Cover page'!$B$9-M3160)= 4,"4", IF(('1 - Cover page'!$B$9-M3160)= 5,"5", IF(('1 - Cover page'!$B$9-M3160)= 6,"6", IF(('1 - Cover page'!$B$9-M3160)= 7,"7", IF(('1 - Cover page'!$B$9-M3160)= 8,"8", IF(('1 - Cover page'!$B$9-M3160)= 9,"9", IF(('1 - Cover page'!$B$9-M3160)= 10,"10", IF(('1 - Cover page'!$B$9-M3160)= 11,"11", IF(('1 - Cover page'!$B$9-M3160)= 12,"12", IF(('1 - Cover page'!$B$9-M3160)= 13,"13", IF(('1 - Cover page'!$B$9-M3160)= 14,"14", IF(('1 - Cover page'!$B$9-M3160)= 15,"15",  ""))))))))))))))))</f>
        <v>0</v>
      </c>
      <c r="Z3160" t="str">
        <f>IF(('1 - Cover page'!$B$9-I3160)=0,"0", IF(('1 - Cover page'!$B$9-I3160)= 1,"1", IF(('1 - Cover page'!$B$9-I3160)= 2,"2", IF(('1 - Cover page'!$B$9-I3160)= 3,"3", IF(('1 - Cover page'!$B$9-I3160)= 4,"4", IF(('1 - Cover page'!$B$9-I3160)= 5,"5", IF(('1 - Cover page'!$B$9-I3160)= 6,"6", IF(('1 - Cover page'!$B$9-I3160)= 7,"7", IF(('1 - Cover page'!$B$9-I3160)= 8,"8", IF(('1 - Cover page'!$B$9-I3160)= 9,"9", IF(('1 - Cover page'!$B$9-I3160)= 10,"10", IF(('1 - Cover page'!$B$9-I3160)= 11,"11", IF(('1 - Cover page'!$B$9-I3160)= 12,"12", IF(('1 - Cover page'!$B$9-I3160)= 13,"13", IF(('1 - Cover page'!$B$9-I3160)= 14,"14", IF(('1 - Cover page'!$B$9-I3160)= 15,"15",  ""))))))))))))))))</f>
        <v>0</v>
      </c>
      <c r="AA3160" t="e">
        <f>VLOOKUP(E3160,'Age group'!$A$2:$B$7,2,TRUE)</f>
        <v>#N/A</v>
      </c>
    </row>
    <row r="3161" spans="1:27" ht="12.75" x14ac:dyDescent="0.2">
      <c r="A3161" s="30">
        <v>3158</v>
      </c>
      <c r="B3161" s="31"/>
      <c r="C3161" s="31"/>
      <c r="D3161" s="32"/>
      <c r="E3161" s="104"/>
      <c r="F3161" s="31"/>
      <c r="G3161" s="31"/>
      <c r="H3161" s="33"/>
      <c r="I3161" s="16"/>
      <c r="J3161" s="34"/>
      <c r="K3161" s="34"/>
      <c r="L3161" s="35"/>
      <c r="M3161" s="36"/>
      <c r="N3161" s="37"/>
      <c r="O3161" s="37"/>
      <c r="P3161" s="37"/>
      <c r="Q3161" s="38"/>
      <c r="R3161" s="38"/>
      <c r="S3161" s="37"/>
      <c r="T3161" s="39"/>
      <c r="U3161" s="39"/>
      <c r="V3161" s="40"/>
      <c r="X3161" t="str">
        <f>IF(('1 - Cover page'!$B$9-M3161)&lt;6,"&lt;=5 Days","&gt;5 Days")</f>
        <v>&lt;=5 Days</v>
      </c>
      <c r="Y3161" t="str">
        <f>IF(('1 - Cover page'!$B$9-M3161)=0,"0", IF(('1 - Cover page'!$B$9-M3161)= 1,"1", IF(('1 - Cover page'!$B$9-M3161)= 2,"2", IF(('1 - Cover page'!$B$9-M3161)= 3,"3", IF(('1 - Cover page'!$B$9-M3161)= 4,"4", IF(('1 - Cover page'!$B$9-M3161)= 5,"5", IF(('1 - Cover page'!$B$9-M3161)= 6,"6", IF(('1 - Cover page'!$B$9-M3161)= 7,"7", IF(('1 - Cover page'!$B$9-M3161)= 8,"8", IF(('1 - Cover page'!$B$9-M3161)= 9,"9", IF(('1 - Cover page'!$B$9-M3161)= 10,"10", IF(('1 - Cover page'!$B$9-M3161)= 11,"11", IF(('1 - Cover page'!$B$9-M3161)= 12,"12", IF(('1 - Cover page'!$B$9-M3161)= 13,"13", IF(('1 - Cover page'!$B$9-M3161)= 14,"14", IF(('1 - Cover page'!$B$9-M3161)= 15,"15",  ""))))))))))))))))</f>
        <v>0</v>
      </c>
      <c r="Z3161" t="str">
        <f>IF(('1 - Cover page'!$B$9-I3161)=0,"0", IF(('1 - Cover page'!$B$9-I3161)= 1,"1", IF(('1 - Cover page'!$B$9-I3161)= 2,"2", IF(('1 - Cover page'!$B$9-I3161)= 3,"3", IF(('1 - Cover page'!$B$9-I3161)= 4,"4", IF(('1 - Cover page'!$B$9-I3161)= 5,"5", IF(('1 - Cover page'!$B$9-I3161)= 6,"6", IF(('1 - Cover page'!$B$9-I3161)= 7,"7", IF(('1 - Cover page'!$B$9-I3161)= 8,"8", IF(('1 - Cover page'!$B$9-I3161)= 9,"9", IF(('1 - Cover page'!$B$9-I3161)= 10,"10", IF(('1 - Cover page'!$B$9-I3161)= 11,"11", IF(('1 - Cover page'!$B$9-I3161)= 12,"12", IF(('1 - Cover page'!$B$9-I3161)= 13,"13", IF(('1 - Cover page'!$B$9-I3161)= 14,"14", IF(('1 - Cover page'!$B$9-I3161)= 15,"15",  ""))))))))))))))))</f>
        <v>0</v>
      </c>
      <c r="AA3161" t="e">
        <f>VLOOKUP(E3161,'Age group'!$A$2:$B$7,2,TRUE)</f>
        <v>#N/A</v>
      </c>
    </row>
    <row r="3162" spans="1:27" ht="12.75" x14ac:dyDescent="0.2">
      <c r="A3162" s="30">
        <v>3159</v>
      </c>
      <c r="B3162" s="31"/>
      <c r="C3162" s="31"/>
      <c r="D3162" s="32"/>
      <c r="E3162" s="104"/>
      <c r="F3162" s="31"/>
      <c r="G3162" s="31"/>
      <c r="H3162" s="33"/>
      <c r="I3162" s="16"/>
      <c r="J3162" s="34"/>
      <c r="K3162" s="34"/>
      <c r="L3162" s="35"/>
      <c r="M3162" s="36"/>
      <c r="N3162" s="37"/>
      <c r="O3162" s="37"/>
      <c r="P3162" s="37"/>
      <c r="Q3162" s="38"/>
      <c r="R3162" s="38"/>
      <c r="S3162" s="37"/>
      <c r="T3162" s="39"/>
      <c r="U3162" s="39"/>
      <c r="V3162" s="40"/>
      <c r="X3162" t="str">
        <f>IF(('1 - Cover page'!$B$9-M3162)&lt;6,"&lt;=5 Days","&gt;5 Days")</f>
        <v>&lt;=5 Days</v>
      </c>
      <c r="Y3162" t="str">
        <f>IF(('1 - Cover page'!$B$9-M3162)=0,"0", IF(('1 - Cover page'!$B$9-M3162)= 1,"1", IF(('1 - Cover page'!$B$9-M3162)= 2,"2", IF(('1 - Cover page'!$B$9-M3162)= 3,"3", IF(('1 - Cover page'!$B$9-M3162)= 4,"4", IF(('1 - Cover page'!$B$9-M3162)= 5,"5", IF(('1 - Cover page'!$B$9-M3162)= 6,"6", IF(('1 - Cover page'!$B$9-M3162)= 7,"7", IF(('1 - Cover page'!$B$9-M3162)= 8,"8", IF(('1 - Cover page'!$B$9-M3162)= 9,"9", IF(('1 - Cover page'!$B$9-M3162)= 10,"10", IF(('1 - Cover page'!$B$9-M3162)= 11,"11", IF(('1 - Cover page'!$B$9-M3162)= 12,"12", IF(('1 - Cover page'!$B$9-M3162)= 13,"13", IF(('1 - Cover page'!$B$9-M3162)= 14,"14", IF(('1 - Cover page'!$B$9-M3162)= 15,"15",  ""))))))))))))))))</f>
        <v>0</v>
      </c>
      <c r="Z3162" t="str">
        <f>IF(('1 - Cover page'!$B$9-I3162)=0,"0", IF(('1 - Cover page'!$B$9-I3162)= 1,"1", IF(('1 - Cover page'!$B$9-I3162)= 2,"2", IF(('1 - Cover page'!$B$9-I3162)= 3,"3", IF(('1 - Cover page'!$B$9-I3162)= 4,"4", IF(('1 - Cover page'!$B$9-I3162)= 5,"5", IF(('1 - Cover page'!$B$9-I3162)= 6,"6", IF(('1 - Cover page'!$B$9-I3162)= 7,"7", IF(('1 - Cover page'!$B$9-I3162)= 8,"8", IF(('1 - Cover page'!$B$9-I3162)= 9,"9", IF(('1 - Cover page'!$B$9-I3162)= 10,"10", IF(('1 - Cover page'!$B$9-I3162)= 11,"11", IF(('1 - Cover page'!$B$9-I3162)= 12,"12", IF(('1 - Cover page'!$B$9-I3162)= 13,"13", IF(('1 - Cover page'!$B$9-I3162)= 14,"14", IF(('1 - Cover page'!$B$9-I3162)= 15,"15",  ""))))))))))))))))</f>
        <v>0</v>
      </c>
      <c r="AA3162" t="e">
        <f>VLOOKUP(E3162,'Age group'!$A$2:$B$7,2,TRUE)</f>
        <v>#N/A</v>
      </c>
    </row>
    <row r="3163" spans="1:27" ht="12.75" x14ac:dyDescent="0.2">
      <c r="A3163" s="30">
        <v>3160</v>
      </c>
      <c r="B3163" s="31"/>
      <c r="C3163" s="31"/>
      <c r="D3163" s="32"/>
      <c r="E3163" s="104"/>
      <c r="F3163" s="31"/>
      <c r="G3163" s="31"/>
      <c r="H3163" s="33"/>
      <c r="I3163" s="16"/>
      <c r="J3163" s="34"/>
      <c r="K3163" s="34"/>
      <c r="L3163" s="35"/>
      <c r="M3163" s="36"/>
      <c r="N3163" s="37"/>
      <c r="O3163" s="37"/>
      <c r="P3163" s="37"/>
      <c r="Q3163" s="38"/>
      <c r="R3163" s="38"/>
      <c r="S3163" s="37"/>
      <c r="T3163" s="39"/>
      <c r="U3163" s="39"/>
      <c r="V3163" s="40"/>
      <c r="X3163" t="str">
        <f>IF(('1 - Cover page'!$B$9-M3163)&lt;6,"&lt;=5 Days","&gt;5 Days")</f>
        <v>&lt;=5 Days</v>
      </c>
      <c r="Y3163" t="str">
        <f>IF(('1 - Cover page'!$B$9-M3163)=0,"0", IF(('1 - Cover page'!$B$9-M3163)= 1,"1", IF(('1 - Cover page'!$B$9-M3163)= 2,"2", IF(('1 - Cover page'!$B$9-M3163)= 3,"3", IF(('1 - Cover page'!$B$9-M3163)= 4,"4", IF(('1 - Cover page'!$B$9-M3163)= 5,"5", IF(('1 - Cover page'!$B$9-M3163)= 6,"6", IF(('1 - Cover page'!$B$9-M3163)= 7,"7", IF(('1 - Cover page'!$B$9-M3163)= 8,"8", IF(('1 - Cover page'!$B$9-M3163)= 9,"9", IF(('1 - Cover page'!$B$9-M3163)= 10,"10", IF(('1 - Cover page'!$B$9-M3163)= 11,"11", IF(('1 - Cover page'!$B$9-M3163)= 12,"12", IF(('1 - Cover page'!$B$9-M3163)= 13,"13", IF(('1 - Cover page'!$B$9-M3163)= 14,"14", IF(('1 - Cover page'!$B$9-M3163)= 15,"15",  ""))))))))))))))))</f>
        <v>0</v>
      </c>
      <c r="Z3163" t="str">
        <f>IF(('1 - Cover page'!$B$9-I3163)=0,"0", IF(('1 - Cover page'!$B$9-I3163)= 1,"1", IF(('1 - Cover page'!$B$9-I3163)= 2,"2", IF(('1 - Cover page'!$B$9-I3163)= 3,"3", IF(('1 - Cover page'!$B$9-I3163)= 4,"4", IF(('1 - Cover page'!$B$9-I3163)= 5,"5", IF(('1 - Cover page'!$B$9-I3163)= 6,"6", IF(('1 - Cover page'!$B$9-I3163)= 7,"7", IF(('1 - Cover page'!$B$9-I3163)= 8,"8", IF(('1 - Cover page'!$B$9-I3163)= 9,"9", IF(('1 - Cover page'!$B$9-I3163)= 10,"10", IF(('1 - Cover page'!$B$9-I3163)= 11,"11", IF(('1 - Cover page'!$B$9-I3163)= 12,"12", IF(('1 - Cover page'!$B$9-I3163)= 13,"13", IF(('1 - Cover page'!$B$9-I3163)= 14,"14", IF(('1 - Cover page'!$B$9-I3163)= 15,"15",  ""))))))))))))))))</f>
        <v>0</v>
      </c>
      <c r="AA3163" t="e">
        <f>VLOOKUP(E3163,'Age group'!$A$2:$B$7,2,TRUE)</f>
        <v>#N/A</v>
      </c>
    </row>
    <row r="3164" spans="1:27" ht="12.75" x14ac:dyDescent="0.2">
      <c r="A3164" s="30">
        <v>3161</v>
      </c>
      <c r="B3164" s="31"/>
      <c r="C3164" s="31"/>
      <c r="D3164" s="32"/>
      <c r="E3164" s="104"/>
      <c r="F3164" s="31"/>
      <c r="G3164" s="31"/>
      <c r="H3164" s="33"/>
      <c r="I3164" s="16"/>
      <c r="J3164" s="34"/>
      <c r="K3164" s="34"/>
      <c r="L3164" s="35"/>
      <c r="M3164" s="36"/>
      <c r="N3164" s="37"/>
      <c r="O3164" s="37"/>
      <c r="P3164" s="37"/>
      <c r="Q3164" s="38"/>
      <c r="R3164" s="38"/>
      <c r="S3164" s="37"/>
      <c r="T3164" s="39"/>
      <c r="U3164" s="39"/>
      <c r="V3164" s="40"/>
      <c r="X3164" t="str">
        <f>IF(('1 - Cover page'!$B$9-M3164)&lt;6,"&lt;=5 Days","&gt;5 Days")</f>
        <v>&lt;=5 Days</v>
      </c>
      <c r="Y3164" t="str">
        <f>IF(('1 - Cover page'!$B$9-M3164)=0,"0", IF(('1 - Cover page'!$B$9-M3164)= 1,"1", IF(('1 - Cover page'!$B$9-M3164)= 2,"2", IF(('1 - Cover page'!$B$9-M3164)= 3,"3", IF(('1 - Cover page'!$B$9-M3164)= 4,"4", IF(('1 - Cover page'!$B$9-M3164)= 5,"5", IF(('1 - Cover page'!$B$9-M3164)= 6,"6", IF(('1 - Cover page'!$B$9-M3164)= 7,"7", IF(('1 - Cover page'!$B$9-M3164)= 8,"8", IF(('1 - Cover page'!$B$9-M3164)= 9,"9", IF(('1 - Cover page'!$B$9-M3164)= 10,"10", IF(('1 - Cover page'!$B$9-M3164)= 11,"11", IF(('1 - Cover page'!$B$9-M3164)= 12,"12", IF(('1 - Cover page'!$B$9-M3164)= 13,"13", IF(('1 - Cover page'!$B$9-M3164)= 14,"14", IF(('1 - Cover page'!$B$9-M3164)= 15,"15",  ""))))))))))))))))</f>
        <v>0</v>
      </c>
      <c r="Z3164" t="str">
        <f>IF(('1 - Cover page'!$B$9-I3164)=0,"0", IF(('1 - Cover page'!$B$9-I3164)= 1,"1", IF(('1 - Cover page'!$B$9-I3164)= 2,"2", IF(('1 - Cover page'!$B$9-I3164)= 3,"3", IF(('1 - Cover page'!$B$9-I3164)= 4,"4", IF(('1 - Cover page'!$B$9-I3164)= 5,"5", IF(('1 - Cover page'!$B$9-I3164)= 6,"6", IF(('1 - Cover page'!$B$9-I3164)= 7,"7", IF(('1 - Cover page'!$B$9-I3164)= 8,"8", IF(('1 - Cover page'!$B$9-I3164)= 9,"9", IF(('1 - Cover page'!$B$9-I3164)= 10,"10", IF(('1 - Cover page'!$B$9-I3164)= 11,"11", IF(('1 - Cover page'!$B$9-I3164)= 12,"12", IF(('1 - Cover page'!$B$9-I3164)= 13,"13", IF(('1 - Cover page'!$B$9-I3164)= 14,"14", IF(('1 - Cover page'!$B$9-I3164)= 15,"15",  ""))))))))))))))))</f>
        <v>0</v>
      </c>
      <c r="AA3164" t="e">
        <f>VLOOKUP(E3164,'Age group'!$A$2:$B$7,2,TRUE)</f>
        <v>#N/A</v>
      </c>
    </row>
    <row r="3165" spans="1:27" ht="12.75" x14ac:dyDescent="0.2">
      <c r="A3165" s="30">
        <v>3162</v>
      </c>
      <c r="B3165" s="31"/>
      <c r="C3165" s="31"/>
      <c r="D3165" s="32"/>
      <c r="E3165" s="104"/>
      <c r="F3165" s="31"/>
      <c r="G3165" s="31"/>
      <c r="H3165" s="33"/>
      <c r="I3165" s="16"/>
      <c r="J3165" s="34"/>
      <c r="K3165" s="34"/>
      <c r="L3165" s="35"/>
      <c r="M3165" s="36"/>
      <c r="N3165" s="37"/>
      <c r="O3165" s="37"/>
      <c r="P3165" s="37"/>
      <c r="Q3165" s="38"/>
      <c r="R3165" s="38"/>
      <c r="S3165" s="37"/>
      <c r="T3165" s="39"/>
      <c r="U3165" s="39"/>
      <c r="V3165" s="40"/>
      <c r="X3165" t="str">
        <f>IF(('1 - Cover page'!$B$9-M3165)&lt;6,"&lt;=5 Days","&gt;5 Days")</f>
        <v>&lt;=5 Days</v>
      </c>
      <c r="Y3165" t="str">
        <f>IF(('1 - Cover page'!$B$9-M3165)=0,"0", IF(('1 - Cover page'!$B$9-M3165)= 1,"1", IF(('1 - Cover page'!$B$9-M3165)= 2,"2", IF(('1 - Cover page'!$B$9-M3165)= 3,"3", IF(('1 - Cover page'!$B$9-M3165)= 4,"4", IF(('1 - Cover page'!$B$9-M3165)= 5,"5", IF(('1 - Cover page'!$B$9-M3165)= 6,"6", IF(('1 - Cover page'!$B$9-M3165)= 7,"7", IF(('1 - Cover page'!$B$9-M3165)= 8,"8", IF(('1 - Cover page'!$B$9-M3165)= 9,"9", IF(('1 - Cover page'!$B$9-M3165)= 10,"10", IF(('1 - Cover page'!$B$9-M3165)= 11,"11", IF(('1 - Cover page'!$B$9-M3165)= 12,"12", IF(('1 - Cover page'!$B$9-M3165)= 13,"13", IF(('1 - Cover page'!$B$9-M3165)= 14,"14", IF(('1 - Cover page'!$B$9-M3165)= 15,"15",  ""))))))))))))))))</f>
        <v>0</v>
      </c>
      <c r="Z3165" t="str">
        <f>IF(('1 - Cover page'!$B$9-I3165)=0,"0", IF(('1 - Cover page'!$B$9-I3165)= 1,"1", IF(('1 - Cover page'!$B$9-I3165)= 2,"2", IF(('1 - Cover page'!$B$9-I3165)= 3,"3", IF(('1 - Cover page'!$B$9-I3165)= 4,"4", IF(('1 - Cover page'!$B$9-I3165)= 5,"5", IF(('1 - Cover page'!$B$9-I3165)= 6,"6", IF(('1 - Cover page'!$B$9-I3165)= 7,"7", IF(('1 - Cover page'!$B$9-I3165)= 8,"8", IF(('1 - Cover page'!$B$9-I3165)= 9,"9", IF(('1 - Cover page'!$B$9-I3165)= 10,"10", IF(('1 - Cover page'!$B$9-I3165)= 11,"11", IF(('1 - Cover page'!$B$9-I3165)= 12,"12", IF(('1 - Cover page'!$B$9-I3165)= 13,"13", IF(('1 - Cover page'!$B$9-I3165)= 14,"14", IF(('1 - Cover page'!$B$9-I3165)= 15,"15",  ""))))))))))))))))</f>
        <v>0</v>
      </c>
      <c r="AA3165" t="e">
        <f>VLOOKUP(E3165,'Age group'!$A$2:$B$7,2,TRUE)</f>
        <v>#N/A</v>
      </c>
    </row>
    <row r="3166" spans="1:27" ht="12.75" x14ac:dyDescent="0.2">
      <c r="A3166" s="30">
        <v>3163</v>
      </c>
      <c r="B3166" s="31"/>
      <c r="C3166" s="31"/>
      <c r="D3166" s="32"/>
      <c r="E3166" s="104"/>
      <c r="F3166" s="31"/>
      <c r="G3166" s="31"/>
      <c r="H3166" s="33"/>
      <c r="I3166" s="16"/>
      <c r="J3166" s="34"/>
      <c r="K3166" s="34"/>
      <c r="L3166" s="35"/>
      <c r="M3166" s="36"/>
      <c r="N3166" s="37"/>
      <c r="O3166" s="37"/>
      <c r="P3166" s="37"/>
      <c r="Q3166" s="38"/>
      <c r="R3166" s="38"/>
      <c r="S3166" s="37"/>
      <c r="T3166" s="39"/>
      <c r="U3166" s="39"/>
      <c r="V3166" s="40"/>
      <c r="X3166" t="str">
        <f>IF(('1 - Cover page'!$B$9-M3166)&lt;6,"&lt;=5 Days","&gt;5 Days")</f>
        <v>&lt;=5 Days</v>
      </c>
      <c r="Y3166" t="str">
        <f>IF(('1 - Cover page'!$B$9-M3166)=0,"0", IF(('1 - Cover page'!$B$9-M3166)= 1,"1", IF(('1 - Cover page'!$B$9-M3166)= 2,"2", IF(('1 - Cover page'!$B$9-M3166)= 3,"3", IF(('1 - Cover page'!$B$9-M3166)= 4,"4", IF(('1 - Cover page'!$B$9-M3166)= 5,"5", IF(('1 - Cover page'!$B$9-M3166)= 6,"6", IF(('1 - Cover page'!$B$9-M3166)= 7,"7", IF(('1 - Cover page'!$B$9-M3166)= 8,"8", IF(('1 - Cover page'!$B$9-M3166)= 9,"9", IF(('1 - Cover page'!$B$9-M3166)= 10,"10", IF(('1 - Cover page'!$B$9-M3166)= 11,"11", IF(('1 - Cover page'!$B$9-M3166)= 12,"12", IF(('1 - Cover page'!$B$9-M3166)= 13,"13", IF(('1 - Cover page'!$B$9-M3166)= 14,"14", IF(('1 - Cover page'!$B$9-M3166)= 15,"15",  ""))))))))))))))))</f>
        <v>0</v>
      </c>
      <c r="Z3166" t="str">
        <f>IF(('1 - Cover page'!$B$9-I3166)=0,"0", IF(('1 - Cover page'!$B$9-I3166)= 1,"1", IF(('1 - Cover page'!$B$9-I3166)= 2,"2", IF(('1 - Cover page'!$B$9-I3166)= 3,"3", IF(('1 - Cover page'!$B$9-I3166)= 4,"4", IF(('1 - Cover page'!$B$9-I3166)= 5,"5", IF(('1 - Cover page'!$B$9-I3166)= 6,"6", IF(('1 - Cover page'!$B$9-I3166)= 7,"7", IF(('1 - Cover page'!$B$9-I3166)= 8,"8", IF(('1 - Cover page'!$B$9-I3166)= 9,"9", IF(('1 - Cover page'!$B$9-I3166)= 10,"10", IF(('1 - Cover page'!$B$9-I3166)= 11,"11", IF(('1 - Cover page'!$B$9-I3166)= 12,"12", IF(('1 - Cover page'!$B$9-I3166)= 13,"13", IF(('1 - Cover page'!$B$9-I3166)= 14,"14", IF(('1 - Cover page'!$B$9-I3166)= 15,"15",  ""))))))))))))))))</f>
        <v>0</v>
      </c>
      <c r="AA3166" t="e">
        <f>VLOOKUP(E3166,'Age group'!$A$2:$B$7,2,TRUE)</f>
        <v>#N/A</v>
      </c>
    </row>
    <row r="3167" spans="1:27" ht="12.75" x14ac:dyDescent="0.2">
      <c r="A3167" s="30">
        <v>3164</v>
      </c>
      <c r="B3167" s="31"/>
      <c r="C3167" s="31"/>
      <c r="D3167" s="32"/>
      <c r="E3167" s="104"/>
      <c r="F3167" s="31"/>
      <c r="G3167" s="31"/>
      <c r="H3167" s="33"/>
      <c r="I3167" s="16"/>
      <c r="J3167" s="34"/>
      <c r="K3167" s="34"/>
      <c r="L3167" s="35"/>
      <c r="M3167" s="36"/>
      <c r="N3167" s="37"/>
      <c r="O3167" s="37"/>
      <c r="P3167" s="37"/>
      <c r="Q3167" s="38"/>
      <c r="R3167" s="38"/>
      <c r="S3167" s="37"/>
      <c r="T3167" s="39"/>
      <c r="U3167" s="39"/>
      <c r="V3167" s="40"/>
      <c r="X3167" t="str">
        <f>IF(('1 - Cover page'!$B$9-M3167)&lt;6,"&lt;=5 Days","&gt;5 Days")</f>
        <v>&lt;=5 Days</v>
      </c>
      <c r="Y3167" t="str">
        <f>IF(('1 - Cover page'!$B$9-M3167)=0,"0", IF(('1 - Cover page'!$B$9-M3167)= 1,"1", IF(('1 - Cover page'!$B$9-M3167)= 2,"2", IF(('1 - Cover page'!$B$9-M3167)= 3,"3", IF(('1 - Cover page'!$B$9-M3167)= 4,"4", IF(('1 - Cover page'!$B$9-M3167)= 5,"5", IF(('1 - Cover page'!$B$9-M3167)= 6,"6", IF(('1 - Cover page'!$B$9-M3167)= 7,"7", IF(('1 - Cover page'!$B$9-M3167)= 8,"8", IF(('1 - Cover page'!$B$9-M3167)= 9,"9", IF(('1 - Cover page'!$B$9-M3167)= 10,"10", IF(('1 - Cover page'!$B$9-M3167)= 11,"11", IF(('1 - Cover page'!$B$9-M3167)= 12,"12", IF(('1 - Cover page'!$B$9-M3167)= 13,"13", IF(('1 - Cover page'!$B$9-M3167)= 14,"14", IF(('1 - Cover page'!$B$9-M3167)= 15,"15",  ""))))))))))))))))</f>
        <v>0</v>
      </c>
      <c r="Z3167" t="str">
        <f>IF(('1 - Cover page'!$B$9-I3167)=0,"0", IF(('1 - Cover page'!$B$9-I3167)= 1,"1", IF(('1 - Cover page'!$B$9-I3167)= 2,"2", IF(('1 - Cover page'!$B$9-I3167)= 3,"3", IF(('1 - Cover page'!$B$9-I3167)= 4,"4", IF(('1 - Cover page'!$B$9-I3167)= 5,"5", IF(('1 - Cover page'!$B$9-I3167)= 6,"6", IF(('1 - Cover page'!$B$9-I3167)= 7,"7", IF(('1 - Cover page'!$B$9-I3167)= 8,"8", IF(('1 - Cover page'!$B$9-I3167)= 9,"9", IF(('1 - Cover page'!$B$9-I3167)= 10,"10", IF(('1 - Cover page'!$B$9-I3167)= 11,"11", IF(('1 - Cover page'!$B$9-I3167)= 12,"12", IF(('1 - Cover page'!$B$9-I3167)= 13,"13", IF(('1 - Cover page'!$B$9-I3167)= 14,"14", IF(('1 - Cover page'!$B$9-I3167)= 15,"15",  ""))))))))))))))))</f>
        <v>0</v>
      </c>
      <c r="AA3167" t="e">
        <f>VLOOKUP(E3167,'Age group'!$A$2:$B$7,2,TRUE)</f>
        <v>#N/A</v>
      </c>
    </row>
    <row r="3168" spans="1:27" ht="12.75" x14ac:dyDescent="0.2">
      <c r="A3168" s="30">
        <v>3165</v>
      </c>
      <c r="B3168" s="31"/>
      <c r="C3168" s="31"/>
      <c r="D3168" s="32"/>
      <c r="E3168" s="104"/>
      <c r="F3168" s="31"/>
      <c r="G3168" s="31"/>
      <c r="H3168" s="33"/>
      <c r="I3168" s="16"/>
      <c r="J3168" s="34"/>
      <c r="K3168" s="34"/>
      <c r="L3168" s="35"/>
      <c r="M3168" s="36"/>
      <c r="N3168" s="37"/>
      <c r="O3168" s="37"/>
      <c r="P3168" s="37"/>
      <c r="Q3168" s="38"/>
      <c r="R3168" s="38"/>
      <c r="S3168" s="37"/>
      <c r="T3168" s="39"/>
      <c r="U3168" s="39"/>
      <c r="V3168" s="40"/>
      <c r="X3168" t="str">
        <f>IF(('1 - Cover page'!$B$9-M3168)&lt;6,"&lt;=5 Days","&gt;5 Days")</f>
        <v>&lt;=5 Days</v>
      </c>
      <c r="Y3168" t="str">
        <f>IF(('1 - Cover page'!$B$9-M3168)=0,"0", IF(('1 - Cover page'!$B$9-M3168)= 1,"1", IF(('1 - Cover page'!$B$9-M3168)= 2,"2", IF(('1 - Cover page'!$B$9-M3168)= 3,"3", IF(('1 - Cover page'!$B$9-M3168)= 4,"4", IF(('1 - Cover page'!$B$9-M3168)= 5,"5", IF(('1 - Cover page'!$B$9-M3168)= 6,"6", IF(('1 - Cover page'!$B$9-M3168)= 7,"7", IF(('1 - Cover page'!$B$9-M3168)= 8,"8", IF(('1 - Cover page'!$B$9-M3168)= 9,"9", IF(('1 - Cover page'!$B$9-M3168)= 10,"10", IF(('1 - Cover page'!$B$9-M3168)= 11,"11", IF(('1 - Cover page'!$B$9-M3168)= 12,"12", IF(('1 - Cover page'!$B$9-M3168)= 13,"13", IF(('1 - Cover page'!$B$9-M3168)= 14,"14", IF(('1 - Cover page'!$B$9-M3168)= 15,"15",  ""))))))))))))))))</f>
        <v>0</v>
      </c>
      <c r="Z3168" t="str">
        <f>IF(('1 - Cover page'!$B$9-I3168)=0,"0", IF(('1 - Cover page'!$B$9-I3168)= 1,"1", IF(('1 - Cover page'!$B$9-I3168)= 2,"2", IF(('1 - Cover page'!$B$9-I3168)= 3,"3", IF(('1 - Cover page'!$B$9-I3168)= 4,"4", IF(('1 - Cover page'!$B$9-I3168)= 5,"5", IF(('1 - Cover page'!$B$9-I3168)= 6,"6", IF(('1 - Cover page'!$B$9-I3168)= 7,"7", IF(('1 - Cover page'!$B$9-I3168)= 8,"8", IF(('1 - Cover page'!$B$9-I3168)= 9,"9", IF(('1 - Cover page'!$B$9-I3168)= 10,"10", IF(('1 - Cover page'!$B$9-I3168)= 11,"11", IF(('1 - Cover page'!$B$9-I3168)= 12,"12", IF(('1 - Cover page'!$B$9-I3168)= 13,"13", IF(('1 - Cover page'!$B$9-I3168)= 14,"14", IF(('1 - Cover page'!$B$9-I3168)= 15,"15",  ""))))))))))))))))</f>
        <v>0</v>
      </c>
      <c r="AA3168" t="e">
        <f>VLOOKUP(E3168,'Age group'!$A$2:$B$7,2,TRUE)</f>
        <v>#N/A</v>
      </c>
    </row>
    <row r="3169" spans="1:27" ht="12.75" x14ac:dyDescent="0.2">
      <c r="A3169" s="30">
        <v>3166</v>
      </c>
      <c r="B3169" s="31"/>
      <c r="C3169" s="31"/>
      <c r="D3169" s="32"/>
      <c r="E3169" s="104"/>
      <c r="F3169" s="31"/>
      <c r="G3169" s="31"/>
      <c r="H3169" s="33"/>
      <c r="I3169" s="16"/>
      <c r="J3169" s="34"/>
      <c r="K3169" s="34"/>
      <c r="L3169" s="35"/>
      <c r="M3169" s="36"/>
      <c r="N3169" s="37"/>
      <c r="O3169" s="37"/>
      <c r="P3169" s="37"/>
      <c r="Q3169" s="38"/>
      <c r="R3169" s="38"/>
      <c r="S3169" s="37"/>
      <c r="T3169" s="39"/>
      <c r="U3169" s="39"/>
      <c r="V3169" s="40"/>
      <c r="X3169" t="str">
        <f>IF(('1 - Cover page'!$B$9-M3169)&lt;6,"&lt;=5 Days","&gt;5 Days")</f>
        <v>&lt;=5 Days</v>
      </c>
      <c r="Y3169" t="str">
        <f>IF(('1 - Cover page'!$B$9-M3169)=0,"0", IF(('1 - Cover page'!$B$9-M3169)= 1,"1", IF(('1 - Cover page'!$B$9-M3169)= 2,"2", IF(('1 - Cover page'!$B$9-M3169)= 3,"3", IF(('1 - Cover page'!$B$9-M3169)= 4,"4", IF(('1 - Cover page'!$B$9-M3169)= 5,"5", IF(('1 - Cover page'!$B$9-M3169)= 6,"6", IF(('1 - Cover page'!$B$9-M3169)= 7,"7", IF(('1 - Cover page'!$B$9-M3169)= 8,"8", IF(('1 - Cover page'!$B$9-M3169)= 9,"9", IF(('1 - Cover page'!$B$9-M3169)= 10,"10", IF(('1 - Cover page'!$B$9-M3169)= 11,"11", IF(('1 - Cover page'!$B$9-M3169)= 12,"12", IF(('1 - Cover page'!$B$9-M3169)= 13,"13", IF(('1 - Cover page'!$B$9-M3169)= 14,"14", IF(('1 - Cover page'!$B$9-M3169)= 15,"15",  ""))))))))))))))))</f>
        <v>0</v>
      </c>
      <c r="Z3169" t="str">
        <f>IF(('1 - Cover page'!$B$9-I3169)=0,"0", IF(('1 - Cover page'!$B$9-I3169)= 1,"1", IF(('1 - Cover page'!$B$9-I3169)= 2,"2", IF(('1 - Cover page'!$B$9-I3169)= 3,"3", IF(('1 - Cover page'!$B$9-I3169)= 4,"4", IF(('1 - Cover page'!$B$9-I3169)= 5,"5", IF(('1 - Cover page'!$B$9-I3169)= 6,"6", IF(('1 - Cover page'!$B$9-I3169)= 7,"7", IF(('1 - Cover page'!$B$9-I3169)= 8,"8", IF(('1 - Cover page'!$B$9-I3169)= 9,"9", IF(('1 - Cover page'!$B$9-I3169)= 10,"10", IF(('1 - Cover page'!$B$9-I3169)= 11,"11", IF(('1 - Cover page'!$B$9-I3169)= 12,"12", IF(('1 - Cover page'!$B$9-I3169)= 13,"13", IF(('1 - Cover page'!$B$9-I3169)= 14,"14", IF(('1 - Cover page'!$B$9-I3169)= 15,"15",  ""))))))))))))))))</f>
        <v>0</v>
      </c>
      <c r="AA3169" t="e">
        <f>VLOOKUP(E3169,'Age group'!$A$2:$B$7,2,TRUE)</f>
        <v>#N/A</v>
      </c>
    </row>
    <row r="3170" spans="1:27" ht="12.75" x14ac:dyDescent="0.2">
      <c r="A3170" s="30">
        <v>3167</v>
      </c>
      <c r="B3170" s="31"/>
      <c r="C3170" s="31"/>
      <c r="D3170" s="32"/>
      <c r="E3170" s="104"/>
      <c r="F3170" s="31"/>
      <c r="G3170" s="31"/>
      <c r="H3170" s="33"/>
      <c r="I3170" s="16"/>
      <c r="J3170" s="34"/>
      <c r="K3170" s="34"/>
      <c r="L3170" s="35"/>
      <c r="M3170" s="36"/>
      <c r="N3170" s="37"/>
      <c r="O3170" s="37"/>
      <c r="P3170" s="37"/>
      <c r="Q3170" s="38"/>
      <c r="R3170" s="38"/>
      <c r="S3170" s="37"/>
      <c r="T3170" s="39"/>
      <c r="U3170" s="39"/>
      <c r="V3170" s="40"/>
      <c r="X3170" t="str">
        <f>IF(('1 - Cover page'!$B$9-M3170)&lt;6,"&lt;=5 Days","&gt;5 Days")</f>
        <v>&lt;=5 Days</v>
      </c>
      <c r="Y3170" t="str">
        <f>IF(('1 - Cover page'!$B$9-M3170)=0,"0", IF(('1 - Cover page'!$B$9-M3170)= 1,"1", IF(('1 - Cover page'!$B$9-M3170)= 2,"2", IF(('1 - Cover page'!$B$9-M3170)= 3,"3", IF(('1 - Cover page'!$B$9-M3170)= 4,"4", IF(('1 - Cover page'!$B$9-M3170)= 5,"5", IF(('1 - Cover page'!$B$9-M3170)= 6,"6", IF(('1 - Cover page'!$B$9-M3170)= 7,"7", IF(('1 - Cover page'!$B$9-M3170)= 8,"8", IF(('1 - Cover page'!$B$9-M3170)= 9,"9", IF(('1 - Cover page'!$B$9-M3170)= 10,"10", IF(('1 - Cover page'!$B$9-M3170)= 11,"11", IF(('1 - Cover page'!$B$9-M3170)= 12,"12", IF(('1 - Cover page'!$B$9-M3170)= 13,"13", IF(('1 - Cover page'!$B$9-M3170)= 14,"14", IF(('1 - Cover page'!$B$9-M3170)= 15,"15",  ""))))))))))))))))</f>
        <v>0</v>
      </c>
      <c r="Z3170" t="str">
        <f>IF(('1 - Cover page'!$B$9-I3170)=0,"0", IF(('1 - Cover page'!$B$9-I3170)= 1,"1", IF(('1 - Cover page'!$B$9-I3170)= 2,"2", IF(('1 - Cover page'!$B$9-I3170)= 3,"3", IF(('1 - Cover page'!$B$9-I3170)= 4,"4", IF(('1 - Cover page'!$B$9-I3170)= 5,"5", IF(('1 - Cover page'!$B$9-I3170)= 6,"6", IF(('1 - Cover page'!$B$9-I3170)= 7,"7", IF(('1 - Cover page'!$B$9-I3170)= 8,"8", IF(('1 - Cover page'!$B$9-I3170)= 9,"9", IF(('1 - Cover page'!$B$9-I3170)= 10,"10", IF(('1 - Cover page'!$B$9-I3170)= 11,"11", IF(('1 - Cover page'!$B$9-I3170)= 12,"12", IF(('1 - Cover page'!$B$9-I3170)= 13,"13", IF(('1 - Cover page'!$B$9-I3170)= 14,"14", IF(('1 - Cover page'!$B$9-I3170)= 15,"15",  ""))))))))))))))))</f>
        <v>0</v>
      </c>
      <c r="AA3170" t="e">
        <f>VLOOKUP(E3170,'Age group'!$A$2:$B$7,2,TRUE)</f>
        <v>#N/A</v>
      </c>
    </row>
    <row r="3171" spans="1:27" ht="12.75" x14ac:dyDescent="0.2">
      <c r="A3171" s="30">
        <v>3168</v>
      </c>
      <c r="B3171" s="31"/>
      <c r="C3171" s="31"/>
      <c r="D3171" s="32"/>
      <c r="E3171" s="104"/>
      <c r="F3171" s="31"/>
      <c r="G3171" s="31"/>
      <c r="H3171" s="33"/>
      <c r="I3171" s="16"/>
      <c r="J3171" s="34"/>
      <c r="K3171" s="34"/>
      <c r="L3171" s="35"/>
      <c r="M3171" s="36"/>
      <c r="N3171" s="37"/>
      <c r="O3171" s="37"/>
      <c r="P3171" s="37"/>
      <c r="Q3171" s="38"/>
      <c r="R3171" s="38"/>
      <c r="S3171" s="37"/>
      <c r="T3171" s="39"/>
      <c r="U3171" s="39"/>
      <c r="V3171" s="40"/>
      <c r="X3171" t="str">
        <f>IF(('1 - Cover page'!$B$9-M3171)&lt;6,"&lt;=5 Days","&gt;5 Days")</f>
        <v>&lt;=5 Days</v>
      </c>
      <c r="Y3171" t="str">
        <f>IF(('1 - Cover page'!$B$9-M3171)=0,"0", IF(('1 - Cover page'!$B$9-M3171)= 1,"1", IF(('1 - Cover page'!$B$9-M3171)= 2,"2", IF(('1 - Cover page'!$B$9-M3171)= 3,"3", IF(('1 - Cover page'!$B$9-M3171)= 4,"4", IF(('1 - Cover page'!$B$9-M3171)= 5,"5", IF(('1 - Cover page'!$B$9-M3171)= 6,"6", IF(('1 - Cover page'!$B$9-M3171)= 7,"7", IF(('1 - Cover page'!$B$9-M3171)= 8,"8", IF(('1 - Cover page'!$B$9-M3171)= 9,"9", IF(('1 - Cover page'!$B$9-M3171)= 10,"10", IF(('1 - Cover page'!$B$9-M3171)= 11,"11", IF(('1 - Cover page'!$B$9-M3171)= 12,"12", IF(('1 - Cover page'!$B$9-M3171)= 13,"13", IF(('1 - Cover page'!$B$9-M3171)= 14,"14", IF(('1 - Cover page'!$B$9-M3171)= 15,"15",  ""))))))))))))))))</f>
        <v>0</v>
      </c>
      <c r="Z3171" t="str">
        <f>IF(('1 - Cover page'!$B$9-I3171)=0,"0", IF(('1 - Cover page'!$B$9-I3171)= 1,"1", IF(('1 - Cover page'!$B$9-I3171)= 2,"2", IF(('1 - Cover page'!$B$9-I3171)= 3,"3", IF(('1 - Cover page'!$B$9-I3171)= 4,"4", IF(('1 - Cover page'!$B$9-I3171)= 5,"5", IF(('1 - Cover page'!$B$9-I3171)= 6,"6", IF(('1 - Cover page'!$B$9-I3171)= 7,"7", IF(('1 - Cover page'!$B$9-I3171)= 8,"8", IF(('1 - Cover page'!$B$9-I3171)= 9,"9", IF(('1 - Cover page'!$B$9-I3171)= 10,"10", IF(('1 - Cover page'!$B$9-I3171)= 11,"11", IF(('1 - Cover page'!$B$9-I3171)= 12,"12", IF(('1 - Cover page'!$B$9-I3171)= 13,"13", IF(('1 - Cover page'!$B$9-I3171)= 14,"14", IF(('1 - Cover page'!$B$9-I3171)= 15,"15",  ""))))))))))))))))</f>
        <v>0</v>
      </c>
      <c r="AA3171" t="e">
        <f>VLOOKUP(E3171,'Age group'!$A$2:$B$7,2,TRUE)</f>
        <v>#N/A</v>
      </c>
    </row>
    <row r="3172" spans="1:27" ht="12.75" x14ac:dyDescent="0.2">
      <c r="A3172" s="30">
        <v>3169</v>
      </c>
      <c r="B3172" s="31"/>
      <c r="C3172" s="31"/>
      <c r="D3172" s="32"/>
      <c r="E3172" s="104"/>
      <c r="F3172" s="31"/>
      <c r="G3172" s="31"/>
      <c r="H3172" s="33"/>
      <c r="I3172" s="16"/>
      <c r="J3172" s="34"/>
      <c r="K3172" s="34"/>
      <c r="L3172" s="35"/>
      <c r="M3172" s="36"/>
      <c r="N3172" s="37"/>
      <c r="O3172" s="37"/>
      <c r="P3172" s="37"/>
      <c r="Q3172" s="38"/>
      <c r="R3172" s="38"/>
      <c r="S3172" s="37"/>
      <c r="T3172" s="39"/>
      <c r="U3172" s="39"/>
      <c r="V3172" s="40"/>
      <c r="X3172" t="str">
        <f>IF(('1 - Cover page'!$B$9-M3172)&lt;6,"&lt;=5 Days","&gt;5 Days")</f>
        <v>&lt;=5 Days</v>
      </c>
      <c r="Y3172" t="str">
        <f>IF(('1 - Cover page'!$B$9-M3172)=0,"0", IF(('1 - Cover page'!$B$9-M3172)= 1,"1", IF(('1 - Cover page'!$B$9-M3172)= 2,"2", IF(('1 - Cover page'!$B$9-M3172)= 3,"3", IF(('1 - Cover page'!$B$9-M3172)= 4,"4", IF(('1 - Cover page'!$B$9-M3172)= 5,"5", IF(('1 - Cover page'!$B$9-M3172)= 6,"6", IF(('1 - Cover page'!$B$9-M3172)= 7,"7", IF(('1 - Cover page'!$B$9-M3172)= 8,"8", IF(('1 - Cover page'!$B$9-M3172)= 9,"9", IF(('1 - Cover page'!$B$9-M3172)= 10,"10", IF(('1 - Cover page'!$B$9-M3172)= 11,"11", IF(('1 - Cover page'!$B$9-M3172)= 12,"12", IF(('1 - Cover page'!$B$9-M3172)= 13,"13", IF(('1 - Cover page'!$B$9-M3172)= 14,"14", IF(('1 - Cover page'!$B$9-M3172)= 15,"15",  ""))))))))))))))))</f>
        <v>0</v>
      </c>
      <c r="Z3172" t="str">
        <f>IF(('1 - Cover page'!$B$9-I3172)=0,"0", IF(('1 - Cover page'!$B$9-I3172)= 1,"1", IF(('1 - Cover page'!$B$9-I3172)= 2,"2", IF(('1 - Cover page'!$B$9-I3172)= 3,"3", IF(('1 - Cover page'!$B$9-I3172)= 4,"4", IF(('1 - Cover page'!$B$9-I3172)= 5,"5", IF(('1 - Cover page'!$B$9-I3172)= 6,"6", IF(('1 - Cover page'!$B$9-I3172)= 7,"7", IF(('1 - Cover page'!$B$9-I3172)= 8,"8", IF(('1 - Cover page'!$B$9-I3172)= 9,"9", IF(('1 - Cover page'!$B$9-I3172)= 10,"10", IF(('1 - Cover page'!$B$9-I3172)= 11,"11", IF(('1 - Cover page'!$B$9-I3172)= 12,"12", IF(('1 - Cover page'!$B$9-I3172)= 13,"13", IF(('1 - Cover page'!$B$9-I3172)= 14,"14", IF(('1 - Cover page'!$B$9-I3172)= 15,"15",  ""))))))))))))))))</f>
        <v>0</v>
      </c>
      <c r="AA3172" t="e">
        <f>VLOOKUP(E3172,'Age group'!$A$2:$B$7,2,TRUE)</f>
        <v>#N/A</v>
      </c>
    </row>
    <row r="3173" spans="1:27" ht="12.75" x14ac:dyDescent="0.2">
      <c r="A3173" s="30">
        <v>3170</v>
      </c>
      <c r="B3173" s="31"/>
      <c r="C3173" s="31"/>
      <c r="D3173" s="32"/>
      <c r="E3173" s="104"/>
      <c r="F3173" s="31"/>
      <c r="G3173" s="31"/>
      <c r="H3173" s="33"/>
      <c r="I3173" s="16"/>
      <c r="J3173" s="34"/>
      <c r="K3173" s="34"/>
      <c r="L3173" s="35"/>
      <c r="M3173" s="36"/>
      <c r="N3173" s="37"/>
      <c r="O3173" s="37"/>
      <c r="P3173" s="37"/>
      <c r="Q3173" s="38"/>
      <c r="R3173" s="38"/>
      <c r="S3173" s="37"/>
      <c r="T3173" s="39"/>
      <c r="U3173" s="39"/>
      <c r="V3173" s="40"/>
      <c r="X3173" t="str">
        <f>IF(('1 - Cover page'!$B$9-M3173)&lt;6,"&lt;=5 Days","&gt;5 Days")</f>
        <v>&lt;=5 Days</v>
      </c>
      <c r="Y3173" t="str">
        <f>IF(('1 - Cover page'!$B$9-M3173)=0,"0", IF(('1 - Cover page'!$B$9-M3173)= 1,"1", IF(('1 - Cover page'!$B$9-M3173)= 2,"2", IF(('1 - Cover page'!$B$9-M3173)= 3,"3", IF(('1 - Cover page'!$B$9-M3173)= 4,"4", IF(('1 - Cover page'!$B$9-M3173)= 5,"5", IF(('1 - Cover page'!$B$9-M3173)= 6,"6", IF(('1 - Cover page'!$B$9-M3173)= 7,"7", IF(('1 - Cover page'!$B$9-M3173)= 8,"8", IF(('1 - Cover page'!$B$9-M3173)= 9,"9", IF(('1 - Cover page'!$B$9-M3173)= 10,"10", IF(('1 - Cover page'!$B$9-M3173)= 11,"11", IF(('1 - Cover page'!$B$9-M3173)= 12,"12", IF(('1 - Cover page'!$B$9-M3173)= 13,"13", IF(('1 - Cover page'!$B$9-M3173)= 14,"14", IF(('1 - Cover page'!$B$9-M3173)= 15,"15",  ""))))))))))))))))</f>
        <v>0</v>
      </c>
      <c r="Z3173" t="str">
        <f>IF(('1 - Cover page'!$B$9-I3173)=0,"0", IF(('1 - Cover page'!$B$9-I3173)= 1,"1", IF(('1 - Cover page'!$B$9-I3173)= 2,"2", IF(('1 - Cover page'!$B$9-I3173)= 3,"3", IF(('1 - Cover page'!$B$9-I3173)= 4,"4", IF(('1 - Cover page'!$B$9-I3173)= 5,"5", IF(('1 - Cover page'!$B$9-I3173)= 6,"6", IF(('1 - Cover page'!$B$9-I3173)= 7,"7", IF(('1 - Cover page'!$B$9-I3173)= 8,"8", IF(('1 - Cover page'!$B$9-I3173)= 9,"9", IF(('1 - Cover page'!$B$9-I3173)= 10,"10", IF(('1 - Cover page'!$B$9-I3173)= 11,"11", IF(('1 - Cover page'!$B$9-I3173)= 12,"12", IF(('1 - Cover page'!$B$9-I3173)= 13,"13", IF(('1 - Cover page'!$B$9-I3173)= 14,"14", IF(('1 - Cover page'!$B$9-I3173)= 15,"15",  ""))))))))))))))))</f>
        <v>0</v>
      </c>
      <c r="AA3173" t="e">
        <f>VLOOKUP(E3173,'Age group'!$A$2:$B$7,2,TRUE)</f>
        <v>#N/A</v>
      </c>
    </row>
    <row r="3174" spans="1:27" ht="12.75" x14ac:dyDescent="0.2">
      <c r="A3174" s="30">
        <v>3171</v>
      </c>
      <c r="B3174" s="31"/>
      <c r="C3174" s="31"/>
      <c r="D3174" s="32"/>
      <c r="E3174" s="104"/>
      <c r="F3174" s="31"/>
      <c r="G3174" s="31"/>
      <c r="H3174" s="33"/>
      <c r="I3174" s="16"/>
      <c r="J3174" s="34"/>
      <c r="K3174" s="34"/>
      <c r="L3174" s="35"/>
      <c r="M3174" s="36"/>
      <c r="N3174" s="37"/>
      <c r="O3174" s="37"/>
      <c r="P3174" s="37"/>
      <c r="Q3174" s="38"/>
      <c r="R3174" s="38"/>
      <c r="S3174" s="37"/>
      <c r="T3174" s="39"/>
      <c r="U3174" s="39"/>
      <c r="V3174" s="40"/>
      <c r="X3174" t="str">
        <f>IF(('1 - Cover page'!$B$9-M3174)&lt;6,"&lt;=5 Days","&gt;5 Days")</f>
        <v>&lt;=5 Days</v>
      </c>
      <c r="Y3174" t="str">
        <f>IF(('1 - Cover page'!$B$9-M3174)=0,"0", IF(('1 - Cover page'!$B$9-M3174)= 1,"1", IF(('1 - Cover page'!$B$9-M3174)= 2,"2", IF(('1 - Cover page'!$B$9-M3174)= 3,"3", IF(('1 - Cover page'!$B$9-M3174)= 4,"4", IF(('1 - Cover page'!$B$9-M3174)= 5,"5", IF(('1 - Cover page'!$B$9-M3174)= 6,"6", IF(('1 - Cover page'!$B$9-M3174)= 7,"7", IF(('1 - Cover page'!$B$9-M3174)= 8,"8", IF(('1 - Cover page'!$B$9-M3174)= 9,"9", IF(('1 - Cover page'!$B$9-M3174)= 10,"10", IF(('1 - Cover page'!$B$9-M3174)= 11,"11", IF(('1 - Cover page'!$B$9-M3174)= 12,"12", IF(('1 - Cover page'!$B$9-M3174)= 13,"13", IF(('1 - Cover page'!$B$9-M3174)= 14,"14", IF(('1 - Cover page'!$B$9-M3174)= 15,"15",  ""))))))))))))))))</f>
        <v>0</v>
      </c>
      <c r="Z3174" t="str">
        <f>IF(('1 - Cover page'!$B$9-I3174)=0,"0", IF(('1 - Cover page'!$B$9-I3174)= 1,"1", IF(('1 - Cover page'!$B$9-I3174)= 2,"2", IF(('1 - Cover page'!$B$9-I3174)= 3,"3", IF(('1 - Cover page'!$B$9-I3174)= 4,"4", IF(('1 - Cover page'!$B$9-I3174)= 5,"5", IF(('1 - Cover page'!$B$9-I3174)= 6,"6", IF(('1 - Cover page'!$B$9-I3174)= 7,"7", IF(('1 - Cover page'!$B$9-I3174)= 8,"8", IF(('1 - Cover page'!$B$9-I3174)= 9,"9", IF(('1 - Cover page'!$B$9-I3174)= 10,"10", IF(('1 - Cover page'!$B$9-I3174)= 11,"11", IF(('1 - Cover page'!$B$9-I3174)= 12,"12", IF(('1 - Cover page'!$B$9-I3174)= 13,"13", IF(('1 - Cover page'!$B$9-I3174)= 14,"14", IF(('1 - Cover page'!$B$9-I3174)= 15,"15",  ""))))))))))))))))</f>
        <v>0</v>
      </c>
      <c r="AA3174" t="e">
        <f>VLOOKUP(E3174,'Age group'!$A$2:$B$7,2,TRUE)</f>
        <v>#N/A</v>
      </c>
    </row>
    <row r="3175" spans="1:27" ht="12.75" x14ac:dyDescent="0.2">
      <c r="A3175" s="30">
        <v>3172</v>
      </c>
      <c r="B3175" s="31"/>
      <c r="C3175" s="31"/>
      <c r="D3175" s="32"/>
      <c r="E3175" s="104"/>
      <c r="F3175" s="31"/>
      <c r="G3175" s="31"/>
      <c r="H3175" s="33"/>
      <c r="I3175" s="16"/>
      <c r="J3175" s="34"/>
      <c r="K3175" s="34"/>
      <c r="L3175" s="35"/>
      <c r="M3175" s="36"/>
      <c r="N3175" s="37"/>
      <c r="O3175" s="37"/>
      <c r="P3175" s="37"/>
      <c r="Q3175" s="38"/>
      <c r="R3175" s="38"/>
      <c r="S3175" s="37"/>
      <c r="T3175" s="39"/>
      <c r="U3175" s="39"/>
      <c r="V3175" s="40"/>
      <c r="X3175" t="str">
        <f>IF(('1 - Cover page'!$B$9-M3175)&lt;6,"&lt;=5 Days","&gt;5 Days")</f>
        <v>&lt;=5 Days</v>
      </c>
      <c r="Y3175" t="str">
        <f>IF(('1 - Cover page'!$B$9-M3175)=0,"0", IF(('1 - Cover page'!$B$9-M3175)= 1,"1", IF(('1 - Cover page'!$B$9-M3175)= 2,"2", IF(('1 - Cover page'!$B$9-M3175)= 3,"3", IF(('1 - Cover page'!$B$9-M3175)= 4,"4", IF(('1 - Cover page'!$B$9-M3175)= 5,"5", IF(('1 - Cover page'!$B$9-M3175)= 6,"6", IF(('1 - Cover page'!$B$9-M3175)= 7,"7", IF(('1 - Cover page'!$B$9-M3175)= 8,"8", IF(('1 - Cover page'!$B$9-M3175)= 9,"9", IF(('1 - Cover page'!$B$9-M3175)= 10,"10", IF(('1 - Cover page'!$B$9-M3175)= 11,"11", IF(('1 - Cover page'!$B$9-M3175)= 12,"12", IF(('1 - Cover page'!$B$9-M3175)= 13,"13", IF(('1 - Cover page'!$B$9-M3175)= 14,"14", IF(('1 - Cover page'!$B$9-M3175)= 15,"15",  ""))))))))))))))))</f>
        <v>0</v>
      </c>
      <c r="Z3175" t="str">
        <f>IF(('1 - Cover page'!$B$9-I3175)=0,"0", IF(('1 - Cover page'!$B$9-I3175)= 1,"1", IF(('1 - Cover page'!$B$9-I3175)= 2,"2", IF(('1 - Cover page'!$B$9-I3175)= 3,"3", IF(('1 - Cover page'!$B$9-I3175)= 4,"4", IF(('1 - Cover page'!$B$9-I3175)= 5,"5", IF(('1 - Cover page'!$B$9-I3175)= 6,"6", IF(('1 - Cover page'!$B$9-I3175)= 7,"7", IF(('1 - Cover page'!$B$9-I3175)= 8,"8", IF(('1 - Cover page'!$B$9-I3175)= 9,"9", IF(('1 - Cover page'!$B$9-I3175)= 10,"10", IF(('1 - Cover page'!$B$9-I3175)= 11,"11", IF(('1 - Cover page'!$B$9-I3175)= 12,"12", IF(('1 - Cover page'!$B$9-I3175)= 13,"13", IF(('1 - Cover page'!$B$9-I3175)= 14,"14", IF(('1 - Cover page'!$B$9-I3175)= 15,"15",  ""))))))))))))))))</f>
        <v>0</v>
      </c>
      <c r="AA3175" t="e">
        <f>VLOOKUP(E3175,'Age group'!$A$2:$B$7,2,TRUE)</f>
        <v>#N/A</v>
      </c>
    </row>
    <row r="3176" spans="1:27" ht="12.75" x14ac:dyDescent="0.2">
      <c r="A3176" s="30">
        <v>3173</v>
      </c>
      <c r="B3176" s="31"/>
      <c r="C3176" s="31"/>
      <c r="D3176" s="32"/>
      <c r="E3176" s="104"/>
      <c r="F3176" s="31"/>
      <c r="G3176" s="31"/>
      <c r="H3176" s="33"/>
      <c r="I3176" s="16"/>
      <c r="J3176" s="34"/>
      <c r="K3176" s="34"/>
      <c r="L3176" s="35"/>
      <c r="M3176" s="36"/>
      <c r="N3176" s="37"/>
      <c r="O3176" s="37"/>
      <c r="P3176" s="37"/>
      <c r="Q3176" s="38"/>
      <c r="R3176" s="38"/>
      <c r="S3176" s="37"/>
      <c r="T3176" s="39"/>
      <c r="U3176" s="39"/>
      <c r="V3176" s="40"/>
      <c r="X3176" t="str">
        <f>IF(('1 - Cover page'!$B$9-M3176)&lt;6,"&lt;=5 Days","&gt;5 Days")</f>
        <v>&lt;=5 Days</v>
      </c>
      <c r="Y3176" t="str">
        <f>IF(('1 - Cover page'!$B$9-M3176)=0,"0", IF(('1 - Cover page'!$B$9-M3176)= 1,"1", IF(('1 - Cover page'!$B$9-M3176)= 2,"2", IF(('1 - Cover page'!$B$9-M3176)= 3,"3", IF(('1 - Cover page'!$B$9-M3176)= 4,"4", IF(('1 - Cover page'!$B$9-M3176)= 5,"5", IF(('1 - Cover page'!$B$9-M3176)= 6,"6", IF(('1 - Cover page'!$B$9-M3176)= 7,"7", IF(('1 - Cover page'!$B$9-M3176)= 8,"8", IF(('1 - Cover page'!$B$9-M3176)= 9,"9", IF(('1 - Cover page'!$B$9-M3176)= 10,"10", IF(('1 - Cover page'!$B$9-M3176)= 11,"11", IF(('1 - Cover page'!$B$9-M3176)= 12,"12", IF(('1 - Cover page'!$B$9-M3176)= 13,"13", IF(('1 - Cover page'!$B$9-M3176)= 14,"14", IF(('1 - Cover page'!$B$9-M3176)= 15,"15",  ""))))))))))))))))</f>
        <v>0</v>
      </c>
      <c r="Z3176" t="str">
        <f>IF(('1 - Cover page'!$B$9-I3176)=0,"0", IF(('1 - Cover page'!$B$9-I3176)= 1,"1", IF(('1 - Cover page'!$B$9-I3176)= 2,"2", IF(('1 - Cover page'!$B$9-I3176)= 3,"3", IF(('1 - Cover page'!$B$9-I3176)= 4,"4", IF(('1 - Cover page'!$B$9-I3176)= 5,"5", IF(('1 - Cover page'!$B$9-I3176)= 6,"6", IF(('1 - Cover page'!$B$9-I3176)= 7,"7", IF(('1 - Cover page'!$B$9-I3176)= 8,"8", IF(('1 - Cover page'!$B$9-I3176)= 9,"9", IF(('1 - Cover page'!$B$9-I3176)= 10,"10", IF(('1 - Cover page'!$B$9-I3176)= 11,"11", IF(('1 - Cover page'!$B$9-I3176)= 12,"12", IF(('1 - Cover page'!$B$9-I3176)= 13,"13", IF(('1 - Cover page'!$B$9-I3176)= 14,"14", IF(('1 - Cover page'!$B$9-I3176)= 15,"15",  ""))))))))))))))))</f>
        <v>0</v>
      </c>
      <c r="AA3176" t="e">
        <f>VLOOKUP(E3176,'Age group'!$A$2:$B$7,2,TRUE)</f>
        <v>#N/A</v>
      </c>
    </row>
    <row r="3177" spans="1:27" ht="12.75" x14ac:dyDescent="0.2">
      <c r="A3177" s="30">
        <v>3174</v>
      </c>
      <c r="B3177" s="31"/>
      <c r="C3177" s="31"/>
      <c r="D3177" s="32"/>
      <c r="E3177" s="104"/>
      <c r="F3177" s="31"/>
      <c r="G3177" s="31"/>
      <c r="H3177" s="33"/>
      <c r="I3177" s="16"/>
      <c r="J3177" s="34"/>
      <c r="K3177" s="34"/>
      <c r="L3177" s="35"/>
      <c r="M3177" s="36"/>
      <c r="N3177" s="37"/>
      <c r="O3177" s="37"/>
      <c r="P3177" s="37"/>
      <c r="Q3177" s="38"/>
      <c r="R3177" s="38"/>
      <c r="S3177" s="37"/>
      <c r="T3177" s="39"/>
      <c r="U3177" s="39"/>
      <c r="V3177" s="40"/>
      <c r="X3177" t="str">
        <f>IF(('1 - Cover page'!$B$9-M3177)&lt;6,"&lt;=5 Days","&gt;5 Days")</f>
        <v>&lt;=5 Days</v>
      </c>
      <c r="Y3177" t="str">
        <f>IF(('1 - Cover page'!$B$9-M3177)=0,"0", IF(('1 - Cover page'!$B$9-M3177)= 1,"1", IF(('1 - Cover page'!$B$9-M3177)= 2,"2", IF(('1 - Cover page'!$B$9-M3177)= 3,"3", IF(('1 - Cover page'!$B$9-M3177)= 4,"4", IF(('1 - Cover page'!$B$9-M3177)= 5,"5", IF(('1 - Cover page'!$B$9-M3177)= 6,"6", IF(('1 - Cover page'!$B$9-M3177)= 7,"7", IF(('1 - Cover page'!$B$9-M3177)= 8,"8", IF(('1 - Cover page'!$B$9-M3177)= 9,"9", IF(('1 - Cover page'!$B$9-M3177)= 10,"10", IF(('1 - Cover page'!$B$9-M3177)= 11,"11", IF(('1 - Cover page'!$B$9-M3177)= 12,"12", IF(('1 - Cover page'!$B$9-M3177)= 13,"13", IF(('1 - Cover page'!$B$9-M3177)= 14,"14", IF(('1 - Cover page'!$B$9-M3177)= 15,"15",  ""))))))))))))))))</f>
        <v>0</v>
      </c>
      <c r="Z3177" t="str">
        <f>IF(('1 - Cover page'!$B$9-I3177)=0,"0", IF(('1 - Cover page'!$B$9-I3177)= 1,"1", IF(('1 - Cover page'!$B$9-I3177)= 2,"2", IF(('1 - Cover page'!$B$9-I3177)= 3,"3", IF(('1 - Cover page'!$B$9-I3177)= 4,"4", IF(('1 - Cover page'!$B$9-I3177)= 5,"5", IF(('1 - Cover page'!$B$9-I3177)= 6,"6", IF(('1 - Cover page'!$B$9-I3177)= 7,"7", IF(('1 - Cover page'!$B$9-I3177)= 8,"8", IF(('1 - Cover page'!$B$9-I3177)= 9,"9", IF(('1 - Cover page'!$B$9-I3177)= 10,"10", IF(('1 - Cover page'!$B$9-I3177)= 11,"11", IF(('1 - Cover page'!$B$9-I3177)= 12,"12", IF(('1 - Cover page'!$B$9-I3177)= 13,"13", IF(('1 - Cover page'!$B$9-I3177)= 14,"14", IF(('1 - Cover page'!$B$9-I3177)= 15,"15",  ""))))))))))))))))</f>
        <v>0</v>
      </c>
      <c r="AA3177" t="e">
        <f>VLOOKUP(E3177,'Age group'!$A$2:$B$7,2,TRUE)</f>
        <v>#N/A</v>
      </c>
    </row>
    <row r="3178" spans="1:27" ht="12.75" x14ac:dyDescent="0.2">
      <c r="A3178" s="30">
        <v>3175</v>
      </c>
      <c r="B3178" s="31"/>
      <c r="C3178" s="31"/>
      <c r="D3178" s="32"/>
      <c r="E3178" s="104"/>
      <c r="F3178" s="31"/>
      <c r="G3178" s="31"/>
      <c r="H3178" s="33"/>
      <c r="I3178" s="16"/>
      <c r="J3178" s="34"/>
      <c r="K3178" s="34"/>
      <c r="L3178" s="35"/>
      <c r="M3178" s="36"/>
      <c r="N3178" s="37"/>
      <c r="O3178" s="37"/>
      <c r="P3178" s="37"/>
      <c r="Q3178" s="38"/>
      <c r="R3178" s="38"/>
      <c r="S3178" s="37"/>
      <c r="T3178" s="39"/>
      <c r="U3178" s="39"/>
      <c r="V3178" s="40"/>
      <c r="X3178" t="str">
        <f>IF(('1 - Cover page'!$B$9-M3178)&lt;6,"&lt;=5 Days","&gt;5 Days")</f>
        <v>&lt;=5 Days</v>
      </c>
      <c r="Y3178" t="str">
        <f>IF(('1 - Cover page'!$B$9-M3178)=0,"0", IF(('1 - Cover page'!$B$9-M3178)= 1,"1", IF(('1 - Cover page'!$B$9-M3178)= 2,"2", IF(('1 - Cover page'!$B$9-M3178)= 3,"3", IF(('1 - Cover page'!$B$9-M3178)= 4,"4", IF(('1 - Cover page'!$B$9-M3178)= 5,"5", IF(('1 - Cover page'!$B$9-M3178)= 6,"6", IF(('1 - Cover page'!$B$9-M3178)= 7,"7", IF(('1 - Cover page'!$B$9-M3178)= 8,"8", IF(('1 - Cover page'!$B$9-M3178)= 9,"9", IF(('1 - Cover page'!$B$9-M3178)= 10,"10", IF(('1 - Cover page'!$B$9-M3178)= 11,"11", IF(('1 - Cover page'!$B$9-M3178)= 12,"12", IF(('1 - Cover page'!$B$9-M3178)= 13,"13", IF(('1 - Cover page'!$B$9-M3178)= 14,"14", IF(('1 - Cover page'!$B$9-M3178)= 15,"15",  ""))))))))))))))))</f>
        <v>0</v>
      </c>
      <c r="Z3178" t="str">
        <f>IF(('1 - Cover page'!$B$9-I3178)=0,"0", IF(('1 - Cover page'!$B$9-I3178)= 1,"1", IF(('1 - Cover page'!$B$9-I3178)= 2,"2", IF(('1 - Cover page'!$B$9-I3178)= 3,"3", IF(('1 - Cover page'!$B$9-I3178)= 4,"4", IF(('1 - Cover page'!$B$9-I3178)= 5,"5", IF(('1 - Cover page'!$B$9-I3178)= 6,"6", IF(('1 - Cover page'!$B$9-I3178)= 7,"7", IF(('1 - Cover page'!$B$9-I3178)= 8,"8", IF(('1 - Cover page'!$B$9-I3178)= 9,"9", IF(('1 - Cover page'!$B$9-I3178)= 10,"10", IF(('1 - Cover page'!$B$9-I3178)= 11,"11", IF(('1 - Cover page'!$B$9-I3178)= 12,"12", IF(('1 - Cover page'!$B$9-I3178)= 13,"13", IF(('1 - Cover page'!$B$9-I3178)= 14,"14", IF(('1 - Cover page'!$B$9-I3178)= 15,"15",  ""))))))))))))))))</f>
        <v>0</v>
      </c>
      <c r="AA3178" t="e">
        <f>VLOOKUP(E3178,'Age group'!$A$2:$B$7,2,TRUE)</f>
        <v>#N/A</v>
      </c>
    </row>
    <row r="3179" spans="1:27" ht="12.75" x14ac:dyDescent="0.2">
      <c r="A3179" s="30">
        <v>3176</v>
      </c>
      <c r="B3179" s="31"/>
      <c r="C3179" s="31"/>
      <c r="D3179" s="32"/>
      <c r="E3179" s="104"/>
      <c r="F3179" s="31"/>
      <c r="G3179" s="31"/>
      <c r="H3179" s="33"/>
      <c r="I3179" s="16"/>
      <c r="J3179" s="34"/>
      <c r="K3179" s="34"/>
      <c r="L3179" s="35"/>
      <c r="M3179" s="36"/>
      <c r="N3179" s="37"/>
      <c r="O3179" s="37"/>
      <c r="P3179" s="37"/>
      <c r="Q3179" s="38"/>
      <c r="R3179" s="38"/>
      <c r="S3179" s="37"/>
      <c r="T3179" s="39"/>
      <c r="U3179" s="39"/>
      <c r="V3179" s="40"/>
      <c r="X3179" t="str">
        <f>IF(('1 - Cover page'!$B$9-M3179)&lt;6,"&lt;=5 Days","&gt;5 Days")</f>
        <v>&lt;=5 Days</v>
      </c>
      <c r="Y3179" t="str">
        <f>IF(('1 - Cover page'!$B$9-M3179)=0,"0", IF(('1 - Cover page'!$B$9-M3179)= 1,"1", IF(('1 - Cover page'!$B$9-M3179)= 2,"2", IF(('1 - Cover page'!$B$9-M3179)= 3,"3", IF(('1 - Cover page'!$B$9-M3179)= 4,"4", IF(('1 - Cover page'!$B$9-M3179)= 5,"5", IF(('1 - Cover page'!$B$9-M3179)= 6,"6", IF(('1 - Cover page'!$B$9-M3179)= 7,"7", IF(('1 - Cover page'!$B$9-M3179)= 8,"8", IF(('1 - Cover page'!$B$9-M3179)= 9,"9", IF(('1 - Cover page'!$B$9-M3179)= 10,"10", IF(('1 - Cover page'!$B$9-M3179)= 11,"11", IF(('1 - Cover page'!$B$9-M3179)= 12,"12", IF(('1 - Cover page'!$B$9-M3179)= 13,"13", IF(('1 - Cover page'!$B$9-M3179)= 14,"14", IF(('1 - Cover page'!$B$9-M3179)= 15,"15",  ""))))))))))))))))</f>
        <v>0</v>
      </c>
      <c r="Z3179" t="str">
        <f>IF(('1 - Cover page'!$B$9-I3179)=0,"0", IF(('1 - Cover page'!$B$9-I3179)= 1,"1", IF(('1 - Cover page'!$B$9-I3179)= 2,"2", IF(('1 - Cover page'!$B$9-I3179)= 3,"3", IF(('1 - Cover page'!$B$9-I3179)= 4,"4", IF(('1 - Cover page'!$B$9-I3179)= 5,"5", IF(('1 - Cover page'!$B$9-I3179)= 6,"6", IF(('1 - Cover page'!$B$9-I3179)= 7,"7", IF(('1 - Cover page'!$B$9-I3179)= 8,"8", IF(('1 - Cover page'!$B$9-I3179)= 9,"9", IF(('1 - Cover page'!$B$9-I3179)= 10,"10", IF(('1 - Cover page'!$B$9-I3179)= 11,"11", IF(('1 - Cover page'!$B$9-I3179)= 12,"12", IF(('1 - Cover page'!$B$9-I3179)= 13,"13", IF(('1 - Cover page'!$B$9-I3179)= 14,"14", IF(('1 - Cover page'!$B$9-I3179)= 15,"15",  ""))))))))))))))))</f>
        <v>0</v>
      </c>
      <c r="AA3179" t="e">
        <f>VLOOKUP(E3179,'Age group'!$A$2:$B$7,2,TRUE)</f>
        <v>#N/A</v>
      </c>
    </row>
    <row r="3180" spans="1:27" ht="12.75" x14ac:dyDescent="0.2">
      <c r="A3180" s="30">
        <v>3177</v>
      </c>
      <c r="B3180" s="31"/>
      <c r="C3180" s="31"/>
      <c r="D3180" s="32"/>
      <c r="E3180" s="104"/>
      <c r="F3180" s="31"/>
      <c r="G3180" s="31"/>
      <c r="H3180" s="33"/>
      <c r="I3180" s="16"/>
      <c r="J3180" s="34"/>
      <c r="K3180" s="34"/>
      <c r="L3180" s="35"/>
      <c r="M3180" s="36"/>
      <c r="N3180" s="37"/>
      <c r="O3180" s="37"/>
      <c r="P3180" s="37"/>
      <c r="Q3180" s="38"/>
      <c r="R3180" s="38"/>
      <c r="S3180" s="37"/>
      <c r="T3180" s="39"/>
      <c r="U3180" s="39"/>
      <c r="V3180" s="40"/>
      <c r="X3180" t="str">
        <f>IF(('1 - Cover page'!$B$9-M3180)&lt;6,"&lt;=5 Days","&gt;5 Days")</f>
        <v>&lt;=5 Days</v>
      </c>
      <c r="Y3180" t="str">
        <f>IF(('1 - Cover page'!$B$9-M3180)=0,"0", IF(('1 - Cover page'!$B$9-M3180)= 1,"1", IF(('1 - Cover page'!$B$9-M3180)= 2,"2", IF(('1 - Cover page'!$B$9-M3180)= 3,"3", IF(('1 - Cover page'!$B$9-M3180)= 4,"4", IF(('1 - Cover page'!$B$9-M3180)= 5,"5", IF(('1 - Cover page'!$B$9-M3180)= 6,"6", IF(('1 - Cover page'!$B$9-M3180)= 7,"7", IF(('1 - Cover page'!$B$9-M3180)= 8,"8", IF(('1 - Cover page'!$B$9-M3180)= 9,"9", IF(('1 - Cover page'!$B$9-M3180)= 10,"10", IF(('1 - Cover page'!$B$9-M3180)= 11,"11", IF(('1 - Cover page'!$B$9-M3180)= 12,"12", IF(('1 - Cover page'!$B$9-M3180)= 13,"13", IF(('1 - Cover page'!$B$9-M3180)= 14,"14", IF(('1 - Cover page'!$B$9-M3180)= 15,"15",  ""))))))))))))))))</f>
        <v>0</v>
      </c>
      <c r="Z3180" t="str">
        <f>IF(('1 - Cover page'!$B$9-I3180)=0,"0", IF(('1 - Cover page'!$B$9-I3180)= 1,"1", IF(('1 - Cover page'!$B$9-I3180)= 2,"2", IF(('1 - Cover page'!$B$9-I3180)= 3,"3", IF(('1 - Cover page'!$B$9-I3180)= 4,"4", IF(('1 - Cover page'!$B$9-I3180)= 5,"5", IF(('1 - Cover page'!$B$9-I3180)= 6,"6", IF(('1 - Cover page'!$B$9-I3180)= 7,"7", IF(('1 - Cover page'!$B$9-I3180)= 8,"8", IF(('1 - Cover page'!$B$9-I3180)= 9,"9", IF(('1 - Cover page'!$B$9-I3180)= 10,"10", IF(('1 - Cover page'!$B$9-I3180)= 11,"11", IF(('1 - Cover page'!$B$9-I3180)= 12,"12", IF(('1 - Cover page'!$B$9-I3180)= 13,"13", IF(('1 - Cover page'!$B$9-I3180)= 14,"14", IF(('1 - Cover page'!$B$9-I3180)= 15,"15",  ""))))))))))))))))</f>
        <v>0</v>
      </c>
      <c r="AA3180" t="e">
        <f>VLOOKUP(E3180,'Age group'!$A$2:$B$7,2,TRUE)</f>
        <v>#N/A</v>
      </c>
    </row>
    <row r="3181" spans="1:27" ht="12.75" x14ac:dyDescent="0.2">
      <c r="A3181" s="30">
        <v>3178</v>
      </c>
      <c r="B3181" s="31"/>
      <c r="C3181" s="31"/>
      <c r="D3181" s="32"/>
      <c r="E3181" s="104"/>
      <c r="F3181" s="31"/>
      <c r="G3181" s="31"/>
      <c r="H3181" s="33"/>
      <c r="I3181" s="16"/>
      <c r="J3181" s="34"/>
      <c r="K3181" s="34"/>
      <c r="L3181" s="35"/>
      <c r="M3181" s="36"/>
      <c r="N3181" s="37"/>
      <c r="O3181" s="37"/>
      <c r="P3181" s="37"/>
      <c r="Q3181" s="38"/>
      <c r="R3181" s="38"/>
      <c r="S3181" s="37"/>
      <c r="T3181" s="39"/>
      <c r="U3181" s="39"/>
      <c r="V3181" s="40"/>
      <c r="X3181" t="str">
        <f>IF(('1 - Cover page'!$B$9-M3181)&lt;6,"&lt;=5 Days","&gt;5 Days")</f>
        <v>&lt;=5 Days</v>
      </c>
      <c r="Y3181" t="str">
        <f>IF(('1 - Cover page'!$B$9-M3181)=0,"0", IF(('1 - Cover page'!$B$9-M3181)= 1,"1", IF(('1 - Cover page'!$B$9-M3181)= 2,"2", IF(('1 - Cover page'!$B$9-M3181)= 3,"3", IF(('1 - Cover page'!$B$9-M3181)= 4,"4", IF(('1 - Cover page'!$B$9-M3181)= 5,"5", IF(('1 - Cover page'!$B$9-M3181)= 6,"6", IF(('1 - Cover page'!$B$9-M3181)= 7,"7", IF(('1 - Cover page'!$B$9-M3181)= 8,"8", IF(('1 - Cover page'!$B$9-M3181)= 9,"9", IF(('1 - Cover page'!$B$9-M3181)= 10,"10", IF(('1 - Cover page'!$B$9-M3181)= 11,"11", IF(('1 - Cover page'!$B$9-M3181)= 12,"12", IF(('1 - Cover page'!$B$9-M3181)= 13,"13", IF(('1 - Cover page'!$B$9-M3181)= 14,"14", IF(('1 - Cover page'!$B$9-M3181)= 15,"15",  ""))))))))))))))))</f>
        <v>0</v>
      </c>
      <c r="Z3181" t="str">
        <f>IF(('1 - Cover page'!$B$9-I3181)=0,"0", IF(('1 - Cover page'!$B$9-I3181)= 1,"1", IF(('1 - Cover page'!$B$9-I3181)= 2,"2", IF(('1 - Cover page'!$B$9-I3181)= 3,"3", IF(('1 - Cover page'!$B$9-I3181)= 4,"4", IF(('1 - Cover page'!$B$9-I3181)= 5,"5", IF(('1 - Cover page'!$B$9-I3181)= 6,"6", IF(('1 - Cover page'!$B$9-I3181)= 7,"7", IF(('1 - Cover page'!$B$9-I3181)= 8,"8", IF(('1 - Cover page'!$B$9-I3181)= 9,"9", IF(('1 - Cover page'!$B$9-I3181)= 10,"10", IF(('1 - Cover page'!$B$9-I3181)= 11,"11", IF(('1 - Cover page'!$B$9-I3181)= 12,"12", IF(('1 - Cover page'!$B$9-I3181)= 13,"13", IF(('1 - Cover page'!$B$9-I3181)= 14,"14", IF(('1 - Cover page'!$B$9-I3181)= 15,"15",  ""))))))))))))))))</f>
        <v>0</v>
      </c>
      <c r="AA3181" t="e">
        <f>VLOOKUP(E3181,'Age group'!$A$2:$B$7,2,TRUE)</f>
        <v>#N/A</v>
      </c>
    </row>
    <row r="3182" spans="1:27" ht="12.75" x14ac:dyDescent="0.2">
      <c r="A3182" s="30">
        <v>3179</v>
      </c>
      <c r="B3182" s="31"/>
      <c r="C3182" s="31"/>
      <c r="D3182" s="32"/>
      <c r="E3182" s="104"/>
      <c r="F3182" s="31"/>
      <c r="G3182" s="31"/>
      <c r="H3182" s="33"/>
      <c r="I3182" s="16"/>
      <c r="J3182" s="34"/>
      <c r="K3182" s="34"/>
      <c r="L3182" s="35"/>
      <c r="M3182" s="36"/>
      <c r="N3182" s="37"/>
      <c r="O3182" s="37"/>
      <c r="P3182" s="37"/>
      <c r="Q3182" s="38"/>
      <c r="R3182" s="38"/>
      <c r="S3182" s="37"/>
      <c r="T3182" s="39"/>
      <c r="U3182" s="39"/>
      <c r="V3182" s="40"/>
      <c r="X3182" t="str">
        <f>IF(('1 - Cover page'!$B$9-M3182)&lt;6,"&lt;=5 Days","&gt;5 Days")</f>
        <v>&lt;=5 Days</v>
      </c>
      <c r="Y3182" t="str">
        <f>IF(('1 - Cover page'!$B$9-M3182)=0,"0", IF(('1 - Cover page'!$B$9-M3182)= 1,"1", IF(('1 - Cover page'!$B$9-M3182)= 2,"2", IF(('1 - Cover page'!$B$9-M3182)= 3,"3", IF(('1 - Cover page'!$B$9-M3182)= 4,"4", IF(('1 - Cover page'!$B$9-M3182)= 5,"5", IF(('1 - Cover page'!$B$9-M3182)= 6,"6", IF(('1 - Cover page'!$B$9-M3182)= 7,"7", IF(('1 - Cover page'!$B$9-M3182)= 8,"8", IF(('1 - Cover page'!$B$9-M3182)= 9,"9", IF(('1 - Cover page'!$B$9-M3182)= 10,"10", IF(('1 - Cover page'!$B$9-M3182)= 11,"11", IF(('1 - Cover page'!$B$9-M3182)= 12,"12", IF(('1 - Cover page'!$B$9-M3182)= 13,"13", IF(('1 - Cover page'!$B$9-M3182)= 14,"14", IF(('1 - Cover page'!$B$9-M3182)= 15,"15",  ""))))))))))))))))</f>
        <v>0</v>
      </c>
      <c r="Z3182" t="str">
        <f>IF(('1 - Cover page'!$B$9-I3182)=0,"0", IF(('1 - Cover page'!$B$9-I3182)= 1,"1", IF(('1 - Cover page'!$B$9-I3182)= 2,"2", IF(('1 - Cover page'!$B$9-I3182)= 3,"3", IF(('1 - Cover page'!$B$9-I3182)= 4,"4", IF(('1 - Cover page'!$B$9-I3182)= 5,"5", IF(('1 - Cover page'!$B$9-I3182)= 6,"6", IF(('1 - Cover page'!$B$9-I3182)= 7,"7", IF(('1 - Cover page'!$B$9-I3182)= 8,"8", IF(('1 - Cover page'!$B$9-I3182)= 9,"9", IF(('1 - Cover page'!$B$9-I3182)= 10,"10", IF(('1 - Cover page'!$B$9-I3182)= 11,"11", IF(('1 - Cover page'!$B$9-I3182)= 12,"12", IF(('1 - Cover page'!$B$9-I3182)= 13,"13", IF(('1 - Cover page'!$B$9-I3182)= 14,"14", IF(('1 - Cover page'!$B$9-I3182)= 15,"15",  ""))))))))))))))))</f>
        <v>0</v>
      </c>
      <c r="AA3182" t="e">
        <f>VLOOKUP(E3182,'Age group'!$A$2:$B$7,2,TRUE)</f>
        <v>#N/A</v>
      </c>
    </row>
    <row r="3183" spans="1:27" ht="12.75" x14ac:dyDescent="0.2">
      <c r="A3183" s="30">
        <v>3180</v>
      </c>
      <c r="B3183" s="31"/>
      <c r="C3183" s="31"/>
      <c r="D3183" s="32"/>
      <c r="E3183" s="104"/>
      <c r="F3183" s="31"/>
      <c r="G3183" s="31"/>
      <c r="H3183" s="33"/>
      <c r="I3183" s="16"/>
      <c r="J3183" s="34"/>
      <c r="K3183" s="34"/>
      <c r="L3183" s="35"/>
      <c r="M3183" s="36"/>
      <c r="N3183" s="37"/>
      <c r="O3183" s="37"/>
      <c r="P3183" s="37"/>
      <c r="Q3183" s="38"/>
      <c r="R3183" s="38"/>
      <c r="S3183" s="37"/>
      <c r="T3183" s="39"/>
      <c r="U3183" s="39"/>
      <c r="V3183" s="40"/>
      <c r="X3183" t="str">
        <f>IF(('1 - Cover page'!$B$9-M3183)&lt;6,"&lt;=5 Days","&gt;5 Days")</f>
        <v>&lt;=5 Days</v>
      </c>
      <c r="Y3183" t="str">
        <f>IF(('1 - Cover page'!$B$9-M3183)=0,"0", IF(('1 - Cover page'!$B$9-M3183)= 1,"1", IF(('1 - Cover page'!$B$9-M3183)= 2,"2", IF(('1 - Cover page'!$B$9-M3183)= 3,"3", IF(('1 - Cover page'!$B$9-M3183)= 4,"4", IF(('1 - Cover page'!$B$9-M3183)= 5,"5", IF(('1 - Cover page'!$B$9-M3183)= 6,"6", IF(('1 - Cover page'!$B$9-M3183)= 7,"7", IF(('1 - Cover page'!$B$9-M3183)= 8,"8", IF(('1 - Cover page'!$B$9-M3183)= 9,"9", IF(('1 - Cover page'!$B$9-M3183)= 10,"10", IF(('1 - Cover page'!$B$9-M3183)= 11,"11", IF(('1 - Cover page'!$B$9-M3183)= 12,"12", IF(('1 - Cover page'!$B$9-M3183)= 13,"13", IF(('1 - Cover page'!$B$9-M3183)= 14,"14", IF(('1 - Cover page'!$B$9-M3183)= 15,"15",  ""))))))))))))))))</f>
        <v>0</v>
      </c>
      <c r="Z3183" t="str">
        <f>IF(('1 - Cover page'!$B$9-I3183)=0,"0", IF(('1 - Cover page'!$B$9-I3183)= 1,"1", IF(('1 - Cover page'!$B$9-I3183)= 2,"2", IF(('1 - Cover page'!$B$9-I3183)= 3,"3", IF(('1 - Cover page'!$B$9-I3183)= 4,"4", IF(('1 - Cover page'!$B$9-I3183)= 5,"5", IF(('1 - Cover page'!$B$9-I3183)= 6,"6", IF(('1 - Cover page'!$B$9-I3183)= 7,"7", IF(('1 - Cover page'!$B$9-I3183)= 8,"8", IF(('1 - Cover page'!$B$9-I3183)= 9,"9", IF(('1 - Cover page'!$B$9-I3183)= 10,"10", IF(('1 - Cover page'!$B$9-I3183)= 11,"11", IF(('1 - Cover page'!$B$9-I3183)= 12,"12", IF(('1 - Cover page'!$B$9-I3183)= 13,"13", IF(('1 - Cover page'!$B$9-I3183)= 14,"14", IF(('1 - Cover page'!$B$9-I3183)= 15,"15",  ""))))))))))))))))</f>
        <v>0</v>
      </c>
      <c r="AA3183" t="e">
        <f>VLOOKUP(E3183,'Age group'!$A$2:$B$7,2,TRUE)</f>
        <v>#N/A</v>
      </c>
    </row>
    <row r="3184" spans="1:27" ht="12.75" x14ac:dyDescent="0.2">
      <c r="A3184" s="30">
        <v>3181</v>
      </c>
      <c r="B3184" s="31"/>
      <c r="C3184" s="31"/>
      <c r="D3184" s="32"/>
      <c r="E3184" s="104"/>
      <c r="F3184" s="31"/>
      <c r="G3184" s="31"/>
      <c r="H3184" s="33"/>
      <c r="I3184" s="16"/>
      <c r="J3184" s="34"/>
      <c r="K3184" s="34"/>
      <c r="L3184" s="35"/>
      <c r="M3184" s="36"/>
      <c r="N3184" s="37"/>
      <c r="O3184" s="37"/>
      <c r="P3184" s="37"/>
      <c r="Q3184" s="38"/>
      <c r="R3184" s="38"/>
      <c r="S3184" s="37"/>
      <c r="T3184" s="39"/>
      <c r="U3184" s="39"/>
      <c r="V3184" s="40"/>
      <c r="X3184" t="str">
        <f>IF(('1 - Cover page'!$B$9-M3184)&lt;6,"&lt;=5 Days","&gt;5 Days")</f>
        <v>&lt;=5 Days</v>
      </c>
      <c r="Y3184" t="str">
        <f>IF(('1 - Cover page'!$B$9-M3184)=0,"0", IF(('1 - Cover page'!$B$9-M3184)= 1,"1", IF(('1 - Cover page'!$B$9-M3184)= 2,"2", IF(('1 - Cover page'!$B$9-M3184)= 3,"3", IF(('1 - Cover page'!$B$9-M3184)= 4,"4", IF(('1 - Cover page'!$B$9-M3184)= 5,"5", IF(('1 - Cover page'!$B$9-M3184)= 6,"6", IF(('1 - Cover page'!$B$9-M3184)= 7,"7", IF(('1 - Cover page'!$B$9-M3184)= 8,"8", IF(('1 - Cover page'!$B$9-M3184)= 9,"9", IF(('1 - Cover page'!$B$9-M3184)= 10,"10", IF(('1 - Cover page'!$B$9-M3184)= 11,"11", IF(('1 - Cover page'!$B$9-M3184)= 12,"12", IF(('1 - Cover page'!$B$9-M3184)= 13,"13", IF(('1 - Cover page'!$B$9-M3184)= 14,"14", IF(('1 - Cover page'!$B$9-M3184)= 15,"15",  ""))))))))))))))))</f>
        <v>0</v>
      </c>
      <c r="Z3184" t="str">
        <f>IF(('1 - Cover page'!$B$9-I3184)=0,"0", IF(('1 - Cover page'!$B$9-I3184)= 1,"1", IF(('1 - Cover page'!$B$9-I3184)= 2,"2", IF(('1 - Cover page'!$B$9-I3184)= 3,"3", IF(('1 - Cover page'!$B$9-I3184)= 4,"4", IF(('1 - Cover page'!$B$9-I3184)= 5,"5", IF(('1 - Cover page'!$B$9-I3184)= 6,"6", IF(('1 - Cover page'!$B$9-I3184)= 7,"7", IF(('1 - Cover page'!$B$9-I3184)= 8,"8", IF(('1 - Cover page'!$B$9-I3184)= 9,"9", IF(('1 - Cover page'!$B$9-I3184)= 10,"10", IF(('1 - Cover page'!$B$9-I3184)= 11,"11", IF(('1 - Cover page'!$B$9-I3184)= 12,"12", IF(('1 - Cover page'!$B$9-I3184)= 13,"13", IF(('1 - Cover page'!$B$9-I3184)= 14,"14", IF(('1 - Cover page'!$B$9-I3184)= 15,"15",  ""))))))))))))))))</f>
        <v>0</v>
      </c>
      <c r="AA3184" t="e">
        <f>VLOOKUP(E3184,'Age group'!$A$2:$B$7,2,TRUE)</f>
        <v>#N/A</v>
      </c>
    </row>
    <row r="3185" spans="1:27" ht="12.75" x14ac:dyDescent="0.2">
      <c r="A3185" s="30">
        <v>3182</v>
      </c>
      <c r="B3185" s="31"/>
      <c r="C3185" s="31"/>
      <c r="D3185" s="32"/>
      <c r="E3185" s="104"/>
      <c r="F3185" s="31"/>
      <c r="G3185" s="31"/>
      <c r="H3185" s="33"/>
      <c r="I3185" s="16"/>
      <c r="J3185" s="34"/>
      <c r="K3185" s="34"/>
      <c r="L3185" s="35"/>
      <c r="M3185" s="36"/>
      <c r="N3185" s="37"/>
      <c r="O3185" s="37"/>
      <c r="P3185" s="37"/>
      <c r="Q3185" s="38"/>
      <c r="R3185" s="38"/>
      <c r="S3185" s="37"/>
      <c r="T3185" s="39"/>
      <c r="U3185" s="39"/>
      <c r="V3185" s="40"/>
      <c r="X3185" t="str">
        <f>IF(('1 - Cover page'!$B$9-M3185)&lt;6,"&lt;=5 Days","&gt;5 Days")</f>
        <v>&lt;=5 Days</v>
      </c>
      <c r="Y3185" t="str">
        <f>IF(('1 - Cover page'!$B$9-M3185)=0,"0", IF(('1 - Cover page'!$B$9-M3185)= 1,"1", IF(('1 - Cover page'!$B$9-M3185)= 2,"2", IF(('1 - Cover page'!$B$9-M3185)= 3,"3", IF(('1 - Cover page'!$B$9-M3185)= 4,"4", IF(('1 - Cover page'!$B$9-M3185)= 5,"5", IF(('1 - Cover page'!$B$9-M3185)= 6,"6", IF(('1 - Cover page'!$B$9-M3185)= 7,"7", IF(('1 - Cover page'!$B$9-M3185)= 8,"8", IF(('1 - Cover page'!$B$9-M3185)= 9,"9", IF(('1 - Cover page'!$B$9-M3185)= 10,"10", IF(('1 - Cover page'!$B$9-M3185)= 11,"11", IF(('1 - Cover page'!$B$9-M3185)= 12,"12", IF(('1 - Cover page'!$B$9-M3185)= 13,"13", IF(('1 - Cover page'!$B$9-M3185)= 14,"14", IF(('1 - Cover page'!$B$9-M3185)= 15,"15",  ""))))))))))))))))</f>
        <v>0</v>
      </c>
      <c r="Z3185" t="str">
        <f>IF(('1 - Cover page'!$B$9-I3185)=0,"0", IF(('1 - Cover page'!$B$9-I3185)= 1,"1", IF(('1 - Cover page'!$B$9-I3185)= 2,"2", IF(('1 - Cover page'!$B$9-I3185)= 3,"3", IF(('1 - Cover page'!$B$9-I3185)= 4,"4", IF(('1 - Cover page'!$B$9-I3185)= 5,"5", IF(('1 - Cover page'!$B$9-I3185)= 6,"6", IF(('1 - Cover page'!$B$9-I3185)= 7,"7", IF(('1 - Cover page'!$B$9-I3185)= 8,"8", IF(('1 - Cover page'!$B$9-I3185)= 9,"9", IF(('1 - Cover page'!$B$9-I3185)= 10,"10", IF(('1 - Cover page'!$B$9-I3185)= 11,"11", IF(('1 - Cover page'!$B$9-I3185)= 12,"12", IF(('1 - Cover page'!$B$9-I3185)= 13,"13", IF(('1 - Cover page'!$B$9-I3185)= 14,"14", IF(('1 - Cover page'!$B$9-I3185)= 15,"15",  ""))))))))))))))))</f>
        <v>0</v>
      </c>
      <c r="AA3185" t="e">
        <f>VLOOKUP(E3185,'Age group'!$A$2:$B$7,2,TRUE)</f>
        <v>#N/A</v>
      </c>
    </row>
    <row r="3186" spans="1:27" ht="12.75" x14ac:dyDescent="0.2">
      <c r="A3186" s="30">
        <v>3183</v>
      </c>
      <c r="B3186" s="31"/>
      <c r="C3186" s="31"/>
      <c r="D3186" s="32"/>
      <c r="E3186" s="104"/>
      <c r="F3186" s="31"/>
      <c r="G3186" s="31"/>
      <c r="H3186" s="33"/>
      <c r="I3186" s="16"/>
      <c r="J3186" s="34"/>
      <c r="K3186" s="34"/>
      <c r="L3186" s="35"/>
      <c r="M3186" s="36"/>
      <c r="N3186" s="37"/>
      <c r="O3186" s="37"/>
      <c r="P3186" s="37"/>
      <c r="Q3186" s="38"/>
      <c r="R3186" s="38"/>
      <c r="S3186" s="37"/>
      <c r="T3186" s="39"/>
      <c r="U3186" s="39"/>
      <c r="V3186" s="40"/>
      <c r="X3186" t="str">
        <f>IF(('1 - Cover page'!$B$9-M3186)&lt;6,"&lt;=5 Days","&gt;5 Days")</f>
        <v>&lt;=5 Days</v>
      </c>
      <c r="Y3186" t="str">
        <f>IF(('1 - Cover page'!$B$9-M3186)=0,"0", IF(('1 - Cover page'!$B$9-M3186)= 1,"1", IF(('1 - Cover page'!$B$9-M3186)= 2,"2", IF(('1 - Cover page'!$B$9-M3186)= 3,"3", IF(('1 - Cover page'!$B$9-M3186)= 4,"4", IF(('1 - Cover page'!$B$9-M3186)= 5,"5", IF(('1 - Cover page'!$B$9-M3186)= 6,"6", IF(('1 - Cover page'!$B$9-M3186)= 7,"7", IF(('1 - Cover page'!$B$9-M3186)= 8,"8", IF(('1 - Cover page'!$B$9-M3186)= 9,"9", IF(('1 - Cover page'!$B$9-M3186)= 10,"10", IF(('1 - Cover page'!$B$9-M3186)= 11,"11", IF(('1 - Cover page'!$B$9-M3186)= 12,"12", IF(('1 - Cover page'!$B$9-M3186)= 13,"13", IF(('1 - Cover page'!$B$9-M3186)= 14,"14", IF(('1 - Cover page'!$B$9-M3186)= 15,"15",  ""))))))))))))))))</f>
        <v>0</v>
      </c>
      <c r="Z3186" t="str">
        <f>IF(('1 - Cover page'!$B$9-I3186)=0,"0", IF(('1 - Cover page'!$B$9-I3186)= 1,"1", IF(('1 - Cover page'!$B$9-I3186)= 2,"2", IF(('1 - Cover page'!$B$9-I3186)= 3,"3", IF(('1 - Cover page'!$B$9-I3186)= 4,"4", IF(('1 - Cover page'!$B$9-I3186)= 5,"5", IF(('1 - Cover page'!$B$9-I3186)= 6,"6", IF(('1 - Cover page'!$B$9-I3186)= 7,"7", IF(('1 - Cover page'!$B$9-I3186)= 8,"8", IF(('1 - Cover page'!$B$9-I3186)= 9,"9", IF(('1 - Cover page'!$B$9-I3186)= 10,"10", IF(('1 - Cover page'!$B$9-I3186)= 11,"11", IF(('1 - Cover page'!$B$9-I3186)= 12,"12", IF(('1 - Cover page'!$B$9-I3186)= 13,"13", IF(('1 - Cover page'!$B$9-I3186)= 14,"14", IF(('1 - Cover page'!$B$9-I3186)= 15,"15",  ""))))))))))))))))</f>
        <v>0</v>
      </c>
      <c r="AA3186" t="e">
        <f>VLOOKUP(E3186,'Age group'!$A$2:$B$7,2,TRUE)</f>
        <v>#N/A</v>
      </c>
    </row>
    <row r="3187" spans="1:27" ht="12.75" x14ac:dyDescent="0.2">
      <c r="A3187" s="30">
        <v>3184</v>
      </c>
      <c r="B3187" s="31"/>
      <c r="C3187" s="31"/>
      <c r="D3187" s="32"/>
      <c r="E3187" s="104"/>
      <c r="F3187" s="31"/>
      <c r="G3187" s="31"/>
      <c r="H3187" s="33"/>
      <c r="I3187" s="16"/>
      <c r="J3187" s="34"/>
      <c r="K3187" s="34"/>
      <c r="L3187" s="35"/>
      <c r="M3187" s="36"/>
      <c r="N3187" s="37"/>
      <c r="O3187" s="37"/>
      <c r="P3187" s="37"/>
      <c r="Q3187" s="38"/>
      <c r="R3187" s="38"/>
      <c r="S3187" s="37"/>
      <c r="T3187" s="39"/>
      <c r="U3187" s="39"/>
      <c r="V3187" s="40"/>
      <c r="X3187" t="str">
        <f>IF(('1 - Cover page'!$B$9-M3187)&lt;6,"&lt;=5 Days","&gt;5 Days")</f>
        <v>&lt;=5 Days</v>
      </c>
      <c r="Y3187" t="str">
        <f>IF(('1 - Cover page'!$B$9-M3187)=0,"0", IF(('1 - Cover page'!$B$9-M3187)= 1,"1", IF(('1 - Cover page'!$B$9-M3187)= 2,"2", IF(('1 - Cover page'!$B$9-M3187)= 3,"3", IF(('1 - Cover page'!$B$9-M3187)= 4,"4", IF(('1 - Cover page'!$B$9-M3187)= 5,"5", IF(('1 - Cover page'!$B$9-M3187)= 6,"6", IF(('1 - Cover page'!$B$9-M3187)= 7,"7", IF(('1 - Cover page'!$B$9-M3187)= 8,"8", IF(('1 - Cover page'!$B$9-M3187)= 9,"9", IF(('1 - Cover page'!$B$9-M3187)= 10,"10", IF(('1 - Cover page'!$B$9-M3187)= 11,"11", IF(('1 - Cover page'!$B$9-M3187)= 12,"12", IF(('1 - Cover page'!$B$9-M3187)= 13,"13", IF(('1 - Cover page'!$B$9-M3187)= 14,"14", IF(('1 - Cover page'!$B$9-M3187)= 15,"15",  ""))))))))))))))))</f>
        <v>0</v>
      </c>
      <c r="Z3187" t="str">
        <f>IF(('1 - Cover page'!$B$9-I3187)=0,"0", IF(('1 - Cover page'!$B$9-I3187)= 1,"1", IF(('1 - Cover page'!$B$9-I3187)= 2,"2", IF(('1 - Cover page'!$B$9-I3187)= 3,"3", IF(('1 - Cover page'!$B$9-I3187)= 4,"4", IF(('1 - Cover page'!$B$9-I3187)= 5,"5", IF(('1 - Cover page'!$B$9-I3187)= 6,"6", IF(('1 - Cover page'!$B$9-I3187)= 7,"7", IF(('1 - Cover page'!$B$9-I3187)= 8,"8", IF(('1 - Cover page'!$B$9-I3187)= 9,"9", IF(('1 - Cover page'!$B$9-I3187)= 10,"10", IF(('1 - Cover page'!$B$9-I3187)= 11,"11", IF(('1 - Cover page'!$B$9-I3187)= 12,"12", IF(('1 - Cover page'!$B$9-I3187)= 13,"13", IF(('1 - Cover page'!$B$9-I3187)= 14,"14", IF(('1 - Cover page'!$B$9-I3187)= 15,"15",  ""))))))))))))))))</f>
        <v>0</v>
      </c>
      <c r="AA3187" t="e">
        <f>VLOOKUP(E3187,'Age group'!$A$2:$B$7,2,TRUE)</f>
        <v>#N/A</v>
      </c>
    </row>
    <row r="3188" spans="1:27" ht="12.75" x14ac:dyDescent="0.2">
      <c r="A3188" s="30">
        <v>3185</v>
      </c>
      <c r="B3188" s="31"/>
      <c r="C3188" s="31"/>
      <c r="D3188" s="32"/>
      <c r="E3188" s="104"/>
      <c r="F3188" s="31"/>
      <c r="G3188" s="31"/>
      <c r="H3188" s="33"/>
      <c r="I3188" s="16"/>
      <c r="J3188" s="34"/>
      <c r="K3188" s="34"/>
      <c r="L3188" s="35"/>
      <c r="M3188" s="36"/>
      <c r="N3188" s="37"/>
      <c r="O3188" s="37"/>
      <c r="P3188" s="37"/>
      <c r="Q3188" s="38"/>
      <c r="R3188" s="38"/>
      <c r="S3188" s="37"/>
      <c r="T3188" s="39"/>
      <c r="U3188" s="39"/>
      <c r="V3188" s="40"/>
      <c r="X3188" t="str">
        <f>IF(('1 - Cover page'!$B$9-M3188)&lt;6,"&lt;=5 Days","&gt;5 Days")</f>
        <v>&lt;=5 Days</v>
      </c>
      <c r="Y3188" t="str">
        <f>IF(('1 - Cover page'!$B$9-M3188)=0,"0", IF(('1 - Cover page'!$B$9-M3188)= 1,"1", IF(('1 - Cover page'!$B$9-M3188)= 2,"2", IF(('1 - Cover page'!$B$9-M3188)= 3,"3", IF(('1 - Cover page'!$B$9-M3188)= 4,"4", IF(('1 - Cover page'!$B$9-M3188)= 5,"5", IF(('1 - Cover page'!$B$9-M3188)= 6,"6", IF(('1 - Cover page'!$B$9-M3188)= 7,"7", IF(('1 - Cover page'!$B$9-M3188)= 8,"8", IF(('1 - Cover page'!$B$9-M3188)= 9,"9", IF(('1 - Cover page'!$B$9-M3188)= 10,"10", IF(('1 - Cover page'!$B$9-M3188)= 11,"11", IF(('1 - Cover page'!$B$9-M3188)= 12,"12", IF(('1 - Cover page'!$B$9-M3188)= 13,"13", IF(('1 - Cover page'!$B$9-M3188)= 14,"14", IF(('1 - Cover page'!$B$9-M3188)= 15,"15",  ""))))))))))))))))</f>
        <v>0</v>
      </c>
      <c r="Z3188" t="str">
        <f>IF(('1 - Cover page'!$B$9-I3188)=0,"0", IF(('1 - Cover page'!$B$9-I3188)= 1,"1", IF(('1 - Cover page'!$B$9-I3188)= 2,"2", IF(('1 - Cover page'!$B$9-I3188)= 3,"3", IF(('1 - Cover page'!$B$9-I3188)= 4,"4", IF(('1 - Cover page'!$B$9-I3188)= 5,"5", IF(('1 - Cover page'!$B$9-I3188)= 6,"6", IF(('1 - Cover page'!$B$9-I3188)= 7,"7", IF(('1 - Cover page'!$B$9-I3188)= 8,"8", IF(('1 - Cover page'!$B$9-I3188)= 9,"9", IF(('1 - Cover page'!$B$9-I3188)= 10,"10", IF(('1 - Cover page'!$B$9-I3188)= 11,"11", IF(('1 - Cover page'!$B$9-I3188)= 12,"12", IF(('1 - Cover page'!$B$9-I3188)= 13,"13", IF(('1 - Cover page'!$B$9-I3188)= 14,"14", IF(('1 - Cover page'!$B$9-I3188)= 15,"15",  ""))))))))))))))))</f>
        <v>0</v>
      </c>
      <c r="AA3188" t="e">
        <f>VLOOKUP(E3188,'Age group'!$A$2:$B$7,2,TRUE)</f>
        <v>#N/A</v>
      </c>
    </row>
    <row r="3189" spans="1:27" ht="12.75" x14ac:dyDescent="0.2">
      <c r="A3189" s="30">
        <v>3186</v>
      </c>
      <c r="B3189" s="31"/>
      <c r="C3189" s="31"/>
      <c r="D3189" s="32"/>
      <c r="E3189" s="104"/>
      <c r="F3189" s="31"/>
      <c r="G3189" s="31"/>
      <c r="H3189" s="33"/>
      <c r="I3189" s="16"/>
      <c r="J3189" s="34"/>
      <c r="K3189" s="34"/>
      <c r="L3189" s="35"/>
      <c r="M3189" s="36"/>
      <c r="N3189" s="37"/>
      <c r="O3189" s="37"/>
      <c r="P3189" s="37"/>
      <c r="Q3189" s="38"/>
      <c r="R3189" s="38"/>
      <c r="S3189" s="37"/>
      <c r="T3189" s="39"/>
      <c r="U3189" s="39"/>
      <c r="V3189" s="40"/>
      <c r="X3189" t="str">
        <f>IF(('1 - Cover page'!$B$9-M3189)&lt;6,"&lt;=5 Days","&gt;5 Days")</f>
        <v>&lt;=5 Days</v>
      </c>
      <c r="Y3189" t="str">
        <f>IF(('1 - Cover page'!$B$9-M3189)=0,"0", IF(('1 - Cover page'!$B$9-M3189)= 1,"1", IF(('1 - Cover page'!$B$9-M3189)= 2,"2", IF(('1 - Cover page'!$B$9-M3189)= 3,"3", IF(('1 - Cover page'!$B$9-M3189)= 4,"4", IF(('1 - Cover page'!$B$9-M3189)= 5,"5", IF(('1 - Cover page'!$B$9-M3189)= 6,"6", IF(('1 - Cover page'!$B$9-M3189)= 7,"7", IF(('1 - Cover page'!$B$9-M3189)= 8,"8", IF(('1 - Cover page'!$B$9-M3189)= 9,"9", IF(('1 - Cover page'!$B$9-M3189)= 10,"10", IF(('1 - Cover page'!$B$9-M3189)= 11,"11", IF(('1 - Cover page'!$B$9-M3189)= 12,"12", IF(('1 - Cover page'!$B$9-M3189)= 13,"13", IF(('1 - Cover page'!$B$9-M3189)= 14,"14", IF(('1 - Cover page'!$B$9-M3189)= 15,"15",  ""))))))))))))))))</f>
        <v>0</v>
      </c>
      <c r="Z3189" t="str">
        <f>IF(('1 - Cover page'!$B$9-I3189)=0,"0", IF(('1 - Cover page'!$B$9-I3189)= 1,"1", IF(('1 - Cover page'!$B$9-I3189)= 2,"2", IF(('1 - Cover page'!$B$9-I3189)= 3,"3", IF(('1 - Cover page'!$B$9-I3189)= 4,"4", IF(('1 - Cover page'!$B$9-I3189)= 5,"5", IF(('1 - Cover page'!$B$9-I3189)= 6,"6", IF(('1 - Cover page'!$B$9-I3189)= 7,"7", IF(('1 - Cover page'!$B$9-I3189)= 8,"8", IF(('1 - Cover page'!$B$9-I3189)= 9,"9", IF(('1 - Cover page'!$B$9-I3189)= 10,"10", IF(('1 - Cover page'!$B$9-I3189)= 11,"11", IF(('1 - Cover page'!$B$9-I3189)= 12,"12", IF(('1 - Cover page'!$B$9-I3189)= 13,"13", IF(('1 - Cover page'!$B$9-I3189)= 14,"14", IF(('1 - Cover page'!$B$9-I3189)= 15,"15",  ""))))))))))))))))</f>
        <v>0</v>
      </c>
      <c r="AA3189" t="e">
        <f>VLOOKUP(E3189,'Age group'!$A$2:$B$7,2,TRUE)</f>
        <v>#N/A</v>
      </c>
    </row>
    <row r="3190" spans="1:27" ht="12.75" x14ac:dyDescent="0.2">
      <c r="A3190" s="30">
        <v>3187</v>
      </c>
      <c r="B3190" s="31"/>
      <c r="C3190" s="31"/>
      <c r="D3190" s="32"/>
      <c r="E3190" s="104"/>
      <c r="F3190" s="31"/>
      <c r="G3190" s="31"/>
      <c r="H3190" s="33"/>
      <c r="I3190" s="16"/>
      <c r="J3190" s="34"/>
      <c r="K3190" s="34"/>
      <c r="L3190" s="35"/>
      <c r="M3190" s="36"/>
      <c r="N3190" s="37"/>
      <c r="O3190" s="37"/>
      <c r="P3190" s="37"/>
      <c r="Q3190" s="38"/>
      <c r="R3190" s="38"/>
      <c r="S3190" s="37"/>
      <c r="T3190" s="39"/>
      <c r="U3190" s="39"/>
      <c r="V3190" s="40"/>
      <c r="X3190" t="str">
        <f>IF(('1 - Cover page'!$B$9-M3190)&lt;6,"&lt;=5 Days","&gt;5 Days")</f>
        <v>&lt;=5 Days</v>
      </c>
      <c r="Y3190" t="str">
        <f>IF(('1 - Cover page'!$B$9-M3190)=0,"0", IF(('1 - Cover page'!$B$9-M3190)= 1,"1", IF(('1 - Cover page'!$B$9-M3190)= 2,"2", IF(('1 - Cover page'!$B$9-M3190)= 3,"3", IF(('1 - Cover page'!$B$9-M3190)= 4,"4", IF(('1 - Cover page'!$B$9-M3190)= 5,"5", IF(('1 - Cover page'!$B$9-M3190)= 6,"6", IF(('1 - Cover page'!$B$9-M3190)= 7,"7", IF(('1 - Cover page'!$B$9-M3190)= 8,"8", IF(('1 - Cover page'!$B$9-M3190)= 9,"9", IF(('1 - Cover page'!$B$9-M3190)= 10,"10", IF(('1 - Cover page'!$B$9-M3190)= 11,"11", IF(('1 - Cover page'!$B$9-M3190)= 12,"12", IF(('1 - Cover page'!$B$9-M3190)= 13,"13", IF(('1 - Cover page'!$B$9-M3190)= 14,"14", IF(('1 - Cover page'!$B$9-M3190)= 15,"15",  ""))))))))))))))))</f>
        <v>0</v>
      </c>
      <c r="Z3190" t="str">
        <f>IF(('1 - Cover page'!$B$9-I3190)=0,"0", IF(('1 - Cover page'!$B$9-I3190)= 1,"1", IF(('1 - Cover page'!$B$9-I3190)= 2,"2", IF(('1 - Cover page'!$B$9-I3190)= 3,"3", IF(('1 - Cover page'!$B$9-I3190)= 4,"4", IF(('1 - Cover page'!$B$9-I3190)= 5,"5", IF(('1 - Cover page'!$B$9-I3190)= 6,"6", IF(('1 - Cover page'!$B$9-I3190)= 7,"7", IF(('1 - Cover page'!$B$9-I3190)= 8,"8", IF(('1 - Cover page'!$B$9-I3190)= 9,"9", IF(('1 - Cover page'!$B$9-I3190)= 10,"10", IF(('1 - Cover page'!$B$9-I3190)= 11,"11", IF(('1 - Cover page'!$B$9-I3190)= 12,"12", IF(('1 - Cover page'!$B$9-I3190)= 13,"13", IF(('1 - Cover page'!$B$9-I3190)= 14,"14", IF(('1 - Cover page'!$B$9-I3190)= 15,"15",  ""))))))))))))))))</f>
        <v>0</v>
      </c>
      <c r="AA3190" t="e">
        <f>VLOOKUP(E3190,'Age group'!$A$2:$B$7,2,TRUE)</f>
        <v>#N/A</v>
      </c>
    </row>
    <row r="3191" spans="1:27" ht="12.75" x14ac:dyDescent="0.2">
      <c r="A3191" s="30">
        <v>3188</v>
      </c>
      <c r="B3191" s="31"/>
      <c r="C3191" s="31"/>
      <c r="D3191" s="32"/>
      <c r="E3191" s="104"/>
      <c r="F3191" s="31"/>
      <c r="G3191" s="31"/>
      <c r="H3191" s="33"/>
      <c r="I3191" s="16"/>
      <c r="J3191" s="34"/>
      <c r="K3191" s="34"/>
      <c r="L3191" s="35"/>
      <c r="M3191" s="36"/>
      <c r="N3191" s="37"/>
      <c r="O3191" s="37"/>
      <c r="P3191" s="37"/>
      <c r="Q3191" s="38"/>
      <c r="R3191" s="38"/>
      <c r="S3191" s="37"/>
      <c r="T3191" s="39"/>
      <c r="U3191" s="39"/>
      <c r="V3191" s="40"/>
      <c r="X3191" t="str">
        <f>IF(('1 - Cover page'!$B$9-M3191)&lt;6,"&lt;=5 Days","&gt;5 Days")</f>
        <v>&lt;=5 Days</v>
      </c>
      <c r="Y3191" t="str">
        <f>IF(('1 - Cover page'!$B$9-M3191)=0,"0", IF(('1 - Cover page'!$B$9-M3191)= 1,"1", IF(('1 - Cover page'!$B$9-M3191)= 2,"2", IF(('1 - Cover page'!$B$9-M3191)= 3,"3", IF(('1 - Cover page'!$B$9-M3191)= 4,"4", IF(('1 - Cover page'!$B$9-M3191)= 5,"5", IF(('1 - Cover page'!$B$9-M3191)= 6,"6", IF(('1 - Cover page'!$B$9-M3191)= 7,"7", IF(('1 - Cover page'!$B$9-M3191)= 8,"8", IF(('1 - Cover page'!$B$9-M3191)= 9,"9", IF(('1 - Cover page'!$B$9-M3191)= 10,"10", IF(('1 - Cover page'!$B$9-M3191)= 11,"11", IF(('1 - Cover page'!$B$9-M3191)= 12,"12", IF(('1 - Cover page'!$B$9-M3191)= 13,"13", IF(('1 - Cover page'!$B$9-M3191)= 14,"14", IF(('1 - Cover page'!$B$9-M3191)= 15,"15",  ""))))))))))))))))</f>
        <v>0</v>
      </c>
      <c r="Z3191" t="str">
        <f>IF(('1 - Cover page'!$B$9-I3191)=0,"0", IF(('1 - Cover page'!$B$9-I3191)= 1,"1", IF(('1 - Cover page'!$B$9-I3191)= 2,"2", IF(('1 - Cover page'!$B$9-I3191)= 3,"3", IF(('1 - Cover page'!$B$9-I3191)= 4,"4", IF(('1 - Cover page'!$B$9-I3191)= 5,"5", IF(('1 - Cover page'!$B$9-I3191)= 6,"6", IF(('1 - Cover page'!$B$9-I3191)= 7,"7", IF(('1 - Cover page'!$B$9-I3191)= 8,"8", IF(('1 - Cover page'!$B$9-I3191)= 9,"9", IF(('1 - Cover page'!$B$9-I3191)= 10,"10", IF(('1 - Cover page'!$B$9-I3191)= 11,"11", IF(('1 - Cover page'!$B$9-I3191)= 12,"12", IF(('1 - Cover page'!$B$9-I3191)= 13,"13", IF(('1 - Cover page'!$B$9-I3191)= 14,"14", IF(('1 - Cover page'!$B$9-I3191)= 15,"15",  ""))))))))))))))))</f>
        <v>0</v>
      </c>
      <c r="AA3191" t="e">
        <f>VLOOKUP(E3191,'Age group'!$A$2:$B$7,2,TRUE)</f>
        <v>#N/A</v>
      </c>
    </row>
    <row r="3192" spans="1:27" ht="12.75" x14ac:dyDescent="0.2">
      <c r="A3192" s="30">
        <v>3189</v>
      </c>
      <c r="B3192" s="31"/>
      <c r="C3192" s="31"/>
      <c r="D3192" s="32"/>
      <c r="E3192" s="104"/>
      <c r="F3192" s="31"/>
      <c r="G3192" s="31"/>
      <c r="H3192" s="33"/>
      <c r="I3192" s="16"/>
      <c r="J3192" s="34"/>
      <c r="K3192" s="34"/>
      <c r="L3192" s="35"/>
      <c r="M3192" s="36"/>
      <c r="N3192" s="37"/>
      <c r="O3192" s="37"/>
      <c r="P3192" s="37"/>
      <c r="Q3192" s="38"/>
      <c r="R3192" s="38"/>
      <c r="S3192" s="37"/>
      <c r="T3192" s="39"/>
      <c r="U3192" s="39"/>
      <c r="V3192" s="40"/>
      <c r="X3192" t="str">
        <f>IF(('1 - Cover page'!$B$9-M3192)&lt;6,"&lt;=5 Days","&gt;5 Days")</f>
        <v>&lt;=5 Days</v>
      </c>
      <c r="Y3192" t="str">
        <f>IF(('1 - Cover page'!$B$9-M3192)=0,"0", IF(('1 - Cover page'!$B$9-M3192)= 1,"1", IF(('1 - Cover page'!$B$9-M3192)= 2,"2", IF(('1 - Cover page'!$B$9-M3192)= 3,"3", IF(('1 - Cover page'!$B$9-M3192)= 4,"4", IF(('1 - Cover page'!$B$9-M3192)= 5,"5", IF(('1 - Cover page'!$B$9-M3192)= 6,"6", IF(('1 - Cover page'!$B$9-M3192)= 7,"7", IF(('1 - Cover page'!$B$9-M3192)= 8,"8", IF(('1 - Cover page'!$B$9-M3192)= 9,"9", IF(('1 - Cover page'!$B$9-M3192)= 10,"10", IF(('1 - Cover page'!$B$9-M3192)= 11,"11", IF(('1 - Cover page'!$B$9-M3192)= 12,"12", IF(('1 - Cover page'!$B$9-M3192)= 13,"13", IF(('1 - Cover page'!$B$9-M3192)= 14,"14", IF(('1 - Cover page'!$B$9-M3192)= 15,"15",  ""))))))))))))))))</f>
        <v>0</v>
      </c>
      <c r="Z3192" t="str">
        <f>IF(('1 - Cover page'!$B$9-I3192)=0,"0", IF(('1 - Cover page'!$B$9-I3192)= 1,"1", IF(('1 - Cover page'!$B$9-I3192)= 2,"2", IF(('1 - Cover page'!$B$9-I3192)= 3,"3", IF(('1 - Cover page'!$B$9-I3192)= 4,"4", IF(('1 - Cover page'!$B$9-I3192)= 5,"5", IF(('1 - Cover page'!$B$9-I3192)= 6,"6", IF(('1 - Cover page'!$B$9-I3192)= 7,"7", IF(('1 - Cover page'!$B$9-I3192)= 8,"8", IF(('1 - Cover page'!$B$9-I3192)= 9,"9", IF(('1 - Cover page'!$B$9-I3192)= 10,"10", IF(('1 - Cover page'!$B$9-I3192)= 11,"11", IF(('1 - Cover page'!$B$9-I3192)= 12,"12", IF(('1 - Cover page'!$B$9-I3192)= 13,"13", IF(('1 - Cover page'!$B$9-I3192)= 14,"14", IF(('1 - Cover page'!$B$9-I3192)= 15,"15",  ""))))))))))))))))</f>
        <v>0</v>
      </c>
      <c r="AA3192" t="e">
        <f>VLOOKUP(E3192,'Age group'!$A$2:$B$7,2,TRUE)</f>
        <v>#N/A</v>
      </c>
    </row>
    <row r="3193" spans="1:27" ht="12.75" x14ac:dyDescent="0.2">
      <c r="A3193" s="30">
        <v>3190</v>
      </c>
      <c r="B3193" s="31"/>
      <c r="C3193" s="31"/>
      <c r="D3193" s="32"/>
      <c r="E3193" s="104"/>
      <c r="F3193" s="31"/>
      <c r="G3193" s="31"/>
      <c r="H3193" s="33"/>
      <c r="I3193" s="16"/>
      <c r="J3193" s="34"/>
      <c r="K3193" s="34"/>
      <c r="L3193" s="35"/>
      <c r="M3193" s="36"/>
      <c r="N3193" s="37"/>
      <c r="O3193" s="37"/>
      <c r="P3193" s="37"/>
      <c r="Q3193" s="38"/>
      <c r="R3193" s="38"/>
      <c r="S3193" s="37"/>
      <c r="T3193" s="39"/>
      <c r="U3193" s="39"/>
      <c r="V3193" s="40"/>
      <c r="X3193" t="str">
        <f>IF(('1 - Cover page'!$B$9-M3193)&lt;6,"&lt;=5 Days","&gt;5 Days")</f>
        <v>&lt;=5 Days</v>
      </c>
      <c r="Y3193" t="str">
        <f>IF(('1 - Cover page'!$B$9-M3193)=0,"0", IF(('1 - Cover page'!$B$9-M3193)= 1,"1", IF(('1 - Cover page'!$B$9-M3193)= 2,"2", IF(('1 - Cover page'!$B$9-M3193)= 3,"3", IF(('1 - Cover page'!$B$9-M3193)= 4,"4", IF(('1 - Cover page'!$B$9-M3193)= 5,"5", IF(('1 - Cover page'!$B$9-M3193)= 6,"6", IF(('1 - Cover page'!$B$9-M3193)= 7,"7", IF(('1 - Cover page'!$B$9-M3193)= 8,"8", IF(('1 - Cover page'!$B$9-M3193)= 9,"9", IF(('1 - Cover page'!$B$9-M3193)= 10,"10", IF(('1 - Cover page'!$B$9-M3193)= 11,"11", IF(('1 - Cover page'!$B$9-M3193)= 12,"12", IF(('1 - Cover page'!$B$9-M3193)= 13,"13", IF(('1 - Cover page'!$B$9-M3193)= 14,"14", IF(('1 - Cover page'!$B$9-M3193)= 15,"15",  ""))))))))))))))))</f>
        <v>0</v>
      </c>
      <c r="Z3193" t="str">
        <f>IF(('1 - Cover page'!$B$9-I3193)=0,"0", IF(('1 - Cover page'!$B$9-I3193)= 1,"1", IF(('1 - Cover page'!$B$9-I3193)= 2,"2", IF(('1 - Cover page'!$B$9-I3193)= 3,"3", IF(('1 - Cover page'!$B$9-I3193)= 4,"4", IF(('1 - Cover page'!$B$9-I3193)= 5,"5", IF(('1 - Cover page'!$B$9-I3193)= 6,"6", IF(('1 - Cover page'!$B$9-I3193)= 7,"7", IF(('1 - Cover page'!$B$9-I3193)= 8,"8", IF(('1 - Cover page'!$B$9-I3193)= 9,"9", IF(('1 - Cover page'!$B$9-I3193)= 10,"10", IF(('1 - Cover page'!$B$9-I3193)= 11,"11", IF(('1 - Cover page'!$B$9-I3193)= 12,"12", IF(('1 - Cover page'!$B$9-I3193)= 13,"13", IF(('1 - Cover page'!$B$9-I3193)= 14,"14", IF(('1 - Cover page'!$B$9-I3193)= 15,"15",  ""))))))))))))))))</f>
        <v>0</v>
      </c>
      <c r="AA3193" t="e">
        <f>VLOOKUP(E3193,'Age group'!$A$2:$B$7,2,TRUE)</f>
        <v>#N/A</v>
      </c>
    </row>
    <row r="3194" spans="1:27" ht="12.75" x14ac:dyDescent="0.2">
      <c r="A3194" s="30">
        <v>3191</v>
      </c>
      <c r="B3194" s="31"/>
      <c r="C3194" s="31"/>
      <c r="D3194" s="32"/>
      <c r="E3194" s="104"/>
      <c r="F3194" s="31"/>
      <c r="G3194" s="31"/>
      <c r="H3194" s="33"/>
      <c r="I3194" s="16"/>
      <c r="J3194" s="34"/>
      <c r="K3194" s="34"/>
      <c r="L3194" s="35"/>
      <c r="M3194" s="36"/>
      <c r="N3194" s="37"/>
      <c r="O3194" s="37"/>
      <c r="P3194" s="37"/>
      <c r="Q3194" s="38"/>
      <c r="R3194" s="38"/>
      <c r="S3194" s="37"/>
      <c r="T3194" s="39"/>
      <c r="U3194" s="39"/>
      <c r="V3194" s="40"/>
      <c r="X3194" t="str">
        <f>IF(('1 - Cover page'!$B$9-M3194)&lt;6,"&lt;=5 Days","&gt;5 Days")</f>
        <v>&lt;=5 Days</v>
      </c>
      <c r="Y3194" t="str">
        <f>IF(('1 - Cover page'!$B$9-M3194)=0,"0", IF(('1 - Cover page'!$B$9-M3194)= 1,"1", IF(('1 - Cover page'!$B$9-M3194)= 2,"2", IF(('1 - Cover page'!$B$9-M3194)= 3,"3", IF(('1 - Cover page'!$B$9-M3194)= 4,"4", IF(('1 - Cover page'!$B$9-M3194)= 5,"5", IF(('1 - Cover page'!$B$9-M3194)= 6,"6", IF(('1 - Cover page'!$B$9-M3194)= 7,"7", IF(('1 - Cover page'!$B$9-M3194)= 8,"8", IF(('1 - Cover page'!$B$9-M3194)= 9,"9", IF(('1 - Cover page'!$B$9-M3194)= 10,"10", IF(('1 - Cover page'!$B$9-M3194)= 11,"11", IF(('1 - Cover page'!$B$9-M3194)= 12,"12", IF(('1 - Cover page'!$B$9-M3194)= 13,"13", IF(('1 - Cover page'!$B$9-M3194)= 14,"14", IF(('1 - Cover page'!$B$9-M3194)= 15,"15",  ""))))))))))))))))</f>
        <v>0</v>
      </c>
      <c r="Z3194" t="str">
        <f>IF(('1 - Cover page'!$B$9-I3194)=0,"0", IF(('1 - Cover page'!$B$9-I3194)= 1,"1", IF(('1 - Cover page'!$B$9-I3194)= 2,"2", IF(('1 - Cover page'!$B$9-I3194)= 3,"3", IF(('1 - Cover page'!$B$9-I3194)= 4,"4", IF(('1 - Cover page'!$B$9-I3194)= 5,"5", IF(('1 - Cover page'!$B$9-I3194)= 6,"6", IF(('1 - Cover page'!$B$9-I3194)= 7,"7", IF(('1 - Cover page'!$B$9-I3194)= 8,"8", IF(('1 - Cover page'!$B$9-I3194)= 9,"9", IF(('1 - Cover page'!$B$9-I3194)= 10,"10", IF(('1 - Cover page'!$B$9-I3194)= 11,"11", IF(('1 - Cover page'!$B$9-I3194)= 12,"12", IF(('1 - Cover page'!$B$9-I3194)= 13,"13", IF(('1 - Cover page'!$B$9-I3194)= 14,"14", IF(('1 - Cover page'!$B$9-I3194)= 15,"15",  ""))))))))))))))))</f>
        <v>0</v>
      </c>
      <c r="AA3194" t="e">
        <f>VLOOKUP(E3194,'Age group'!$A$2:$B$7,2,TRUE)</f>
        <v>#N/A</v>
      </c>
    </row>
    <row r="3195" spans="1:27" ht="12.75" x14ac:dyDescent="0.2">
      <c r="A3195" s="30">
        <v>3192</v>
      </c>
      <c r="B3195" s="31"/>
      <c r="C3195" s="31"/>
      <c r="D3195" s="32"/>
      <c r="E3195" s="104"/>
      <c r="F3195" s="31"/>
      <c r="G3195" s="31"/>
      <c r="H3195" s="33"/>
      <c r="I3195" s="16"/>
      <c r="J3195" s="34"/>
      <c r="K3195" s="34"/>
      <c r="L3195" s="35"/>
      <c r="M3195" s="36"/>
      <c r="N3195" s="37"/>
      <c r="O3195" s="37"/>
      <c r="P3195" s="37"/>
      <c r="Q3195" s="38"/>
      <c r="R3195" s="38"/>
      <c r="S3195" s="37"/>
      <c r="T3195" s="39"/>
      <c r="U3195" s="39"/>
      <c r="V3195" s="40"/>
      <c r="X3195" t="str">
        <f>IF(('1 - Cover page'!$B$9-M3195)&lt;6,"&lt;=5 Days","&gt;5 Days")</f>
        <v>&lt;=5 Days</v>
      </c>
      <c r="Y3195" t="str">
        <f>IF(('1 - Cover page'!$B$9-M3195)=0,"0", IF(('1 - Cover page'!$B$9-M3195)= 1,"1", IF(('1 - Cover page'!$B$9-M3195)= 2,"2", IF(('1 - Cover page'!$B$9-M3195)= 3,"3", IF(('1 - Cover page'!$B$9-M3195)= 4,"4", IF(('1 - Cover page'!$B$9-M3195)= 5,"5", IF(('1 - Cover page'!$B$9-M3195)= 6,"6", IF(('1 - Cover page'!$B$9-M3195)= 7,"7", IF(('1 - Cover page'!$B$9-M3195)= 8,"8", IF(('1 - Cover page'!$B$9-M3195)= 9,"9", IF(('1 - Cover page'!$B$9-M3195)= 10,"10", IF(('1 - Cover page'!$B$9-M3195)= 11,"11", IF(('1 - Cover page'!$B$9-M3195)= 12,"12", IF(('1 - Cover page'!$B$9-M3195)= 13,"13", IF(('1 - Cover page'!$B$9-M3195)= 14,"14", IF(('1 - Cover page'!$B$9-M3195)= 15,"15",  ""))))))))))))))))</f>
        <v>0</v>
      </c>
      <c r="Z3195" t="str">
        <f>IF(('1 - Cover page'!$B$9-I3195)=0,"0", IF(('1 - Cover page'!$B$9-I3195)= 1,"1", IF(('1 - Cover page'!$B$9-I3195)= 2,"2", IF(('1 - Cover page'!$B$9-I3195)= 3,"3", IF(('1 - Cover page'!$B$9-I3195)= 4,"4", IF(('1 - Cover page'!$B$9-I3195)= 5,"5", IF(('1 - Cover page'!$B$9-I3195)= 6,"6", IF(('1 - Cover page'!$B$9-I3195)= 7,"7", IF(('1 - Cover page'!$B$9-I3195)= 8,"8", IF(('1 - Cover page'!$B$9-I3195)= 9,"9", IF(('1 - Cover page'!$B$9-I3195)= 10,"10", IF(('1 - Cover page'!$B$9-I3195)= 11,"11", IF(('1 - Cover page'!$B$9-I3195)= 12,"12", IF(('1 - Cover page'!$B$9-I3195)= 13,"13", IF(('1 - Cover page'!$B$9-I3195)= 14,"14", IF(('1 - Cover page'!$B$9-I3195)= 15,"15",  ""))))))))))))))))</f>
        <v>0</v>
      </c>
      <c r="AA3195" t="e">
        <f>VLOOKUP(E3195,'Age group'!$A$2:$B$7,2,TRUE)</f>
        <v>#N/A</v>
      </c>
    </row>
    <row r="3196" spans="1:27" ht="12.75" x14ac:dyDescent="0.2">
      <c r="A3196" s="30">
        <v>3193</v>
      </c>
      <c r="B3196" s="31"/>
      <c r="C3196" s="31"/>
      <c r="D3196" s="32"/>
      <c r="E3196" s="104"/>
      <c r="F3196" s="31"/>
      <c r="G3196" s="31"/>
      <c r="H3196" s="33"/>
      <c r="I3196" s="16"/>
      <c r="J3196" s="34"/>
      <c r="K3196" s="34"/>
      <c r="L3196" s="35"/>
      <c r="M3196" s="36"/>
      <c r="N3196" s="37"/>
      <c r="O3196" s="37"/>
      <c r="P3196" s="37"/>
      <c r="Q3196" s="38"/>
      <c r="R3196" s="38"/>
      <c r="S3196" s="37"/>
      <c r="T3196" s="39"/>
      <c r="U3196" s="39"/>
      <c r="V3196" s="40"/>
      <c r="X3196" t="str">
        <f>IF(('1 - Cover page'!$B$9-M3196)&lt;6,"&lt;=5 Days","&gt;5 Days")</f>
        <v>&lt;=5 Days</v>
      </c>
      <c r="Y3196" t="str">
        <f>IF(('1 - Cover page'!$B$9-M3196)=0,"0", IF(('1 - Cover page'!$B$9-M3196)= 1,"1", IF(('1 - Cover page'!$B$9-M3196)= 2,"2", IF(('1 - Cover page'!$B$9-M3196)= 3,"3", IF(('1 - Cover page'!$B$9-M3196)= 4,"4", IF(('1 - Cover page'!$B$9-M3196)= 5,"5", IF(('1 - Cover page'!$B$9-M3196)= 6,"6", IF(('1 - Cover page'!$B$9-M3196)= 7,"7", IF(('1 - Cover page'!$B$9-M3196)= 8,"8", IF(('1 - Cover page'!$B$9-M3196)= 9,"9", IF(('1 - Cover page'!$B$9-M3196)= 10,"10", IF(('1 - Cover page'!$B$9-M3196)= 11,"11", IF(('1 - Cover page'!$B$9-M3196)= 12,"12", IF(('1 - Cover page'!$B$9-M3196)= 13,"13", IF(('1 - Cover page'!$B$9-M3196)= 14,"14", IF(('1 - Cover page'!$B$9-M3196)= 15,"15",  ""))))))))))))))))</f>
        <v>0</v>
      </c>
      <c r="Z3196" t="str">
        <f>IF(('1 - Cover page'!$B$9-I3196)=0,"0", IF(('1 - Cover page'!$B$9-I3196)= 1,"1", IF(('1 - Cover page'!$B$9-I3196)= 2,"2", IF(('1 - Cover page'!$B$9-I3196)= 3,"3", IF(('1 - Cover page'!$B$9-I3196)= 4,"4", IF(('1 - Cover page'!$B$9-I3196)= 5,"5", IF(('1 - Cover page'!$B$9-I3196)= 6,"6", IF(('1 - Cover page'!$B$9-I3196)= 7,"7", IF(('1 - Cover page'!$B$9-I3196)= 8,"8", IF(('1 - Cover page'!$B$9-I3196)= 9,"9", IF(('1 - Cover page'!$B$9-I3196)= 10,"10", IF(('1 - Cover page'!$B$9-I3196)= 11,"11", IF(('1 - Cover page'!$B$9-I3196)= 12,"12", IF(('1 - Cover page'!$B$9-I3196)= 13,"13", IF(('1 - Cover page'!$B$9-I3196)= 14,"14", IF(('1 - Cover page'!$B$9-I3196)= 15,"15",  ""))))))))))))))))</f>
        <v>0</v>
      </c>
      <c r="AA3196" t="e">
        <f>VLOOKUP(E3196,'Age group'!$A$2:$B$7,2,TRUE)</f>
        <v>#N/A</v>
      </c>
    </row>
    <row r="3197" spans="1:27" ht="12.75" x14ac:dyDescent="0.2">
      <c r="A3197" s="30">
        <v>3194</v>
      </c>
      <c r="B3197" s="31"/>
      <c r="C3197" s="31"/>
      <c r="D3197" s="32"/>
      <c r="E3197" s="104"/>
      <c r="F3197" s="31"/>
      <c r="G3197" s="31"/>
      <c r="H3197" s="33"/>
      <c r="I3197" s="16"/>
      <c r="J3197" s="34"/>
      <c r="K3197" s="34"/>
      <c r="L3197" s="35"/>
      <c r="M3197" s="36"/>
      <c r="N3197" s="37"/>
      <c r="O3197" s="37"/>
      <c r="P3197" s="37"/>
      <c r="Q3197" s="38"/>
      <c r="R3197" s="38"/>
      <c r="S3197" s="37"/>
      <c r="T3197" s="39"/>
      <c r="U3197" s="39"/>
      <c r="V3197" s="40"/>
      <c r="X3197" t="str">
        <f>IF(('1 - Cover page'!$B$9-M3197)&lt;6,"&lt;=5 Days","&gt;5 Days")</f>
        <v>&lt;=5 Days</v>
      </c>
      <c r="Y3197" t="str">
        <f>IF(('1 - Cover page'!$B$9-M3197)=0,"0", IF(('1 - Cover page'!$B$9-M3197)= 1,"1", IF(('1 - Cover page'!$B$9-M3197)= 2,"2", IF(('1 - Cover page'!$B$9-M3197)= 3,"3", IF(('1 - Cover page'!$B$9-M3197)= 4,"4", IF(('1 - Cover page'!$B$9-M3197)= 5,"5", IF(('1 - Cover page'!$B$9-M3197)= 6,"6", IF(('1 - Cover page'!$B$9-M3197)= 7,"7", IF(('1 - Cover page'!$B$9-M3197)= 8,"8", IF(('1 - Cover page'!$B$9-M3197)= 9,"9", IF(('1 - Cover page'!$B$9-M3197)= 10,"10", IF(('1 - Cover page'!$B$9-M3197)= 11,"11", IF(('1 - Cover page'!$B$9-M3197)= 12,"12", IF(('1 - Cover page'!$B$9-M3197)= 13,"13", IF(('1 - Cover page'!$B$9-M3197)= 14,"14", IF(('1 - Cover page'!$B$9-M3197)= 15,"15",  ""))))))))))))))))</f>
        <v>0</v>
      </c>
      <c r="Z3197" t="str">
        <f>IF(('1 - Cover page'!$B$9-I3197)=0,"0", IF(('1 - Cover page'!$B$9-I3197)= 1,"1", IF(('1 - Cover page'!$B$9-I3197)= 2,"2", IF(('1 - Cover page'!$B$9-I3197)= 3,"3", IF(('1 - Cover page'!$B$9-I3197)= 4,"4", IF(('1 - Cover page'!$B$9-I3197)= 5,"5", IF(('1 - Cover page'!$B$9-I3197)= 6,"6", IF(('1 - Cover page'!$B$9-I3197)= 7,"7", IF(('1 - Cover page'!$B$9-I3197)= 8,"8", IF(('1 - Cover page'!$B$9-I3197)= 9,"9", IF(('1 - Cover page'!$B$9-I3197)= 10,"10", IF(('1 - Cover page'!$B$9-I3197)= 11,"11", IF(('1 - Cover page'!$B$9-I3197)= 12,"12", IF(('1 - Cover page'!$B$9-I3197)= 13,"13", IF(('1 - Cover page'!$B$9-I3197)= 14,"14", IF(('1 - Cover page'!$B$9-I3197)= 15,"15",  ""))))))))))))))))</f>
        <v>0</v>
      </c>
      <c r="AA3197" t="e">
        <f>VLOOKUP(E3197,'Age group'!$A$2:$B$7,2,TRUE)</f>
        <v>#N/A</v>
      </c>
    </row>
    <row r="3198" spans="1:27" ht="12.75" x14ac:dyDescent="0.2">
      <c r="A3198" s="30">
        <v>3195</v>
      </c>
      <c r="B3198" s="31"/>
      <c r="C3198" s="31"/>
      <c r="D3198" s="32"/>
      <c r="E3198" s="104"/>
      <c r="F3198" s="31"/>
      <c r="G3198" s="31"/>
      <c r="H3198" s="33"/>
      <c r="I3198" s="16"/>
      <c r="J3198" s="34"/>
      <c r="K3198" s="34"/>
      <c r="L3198" s="35"/>
      <c r="M3198" s="36"/>
      <c r="N3198" s="37"/>
      <c r="O3198" s="37"/>
      <c r="P3198" s="37"/>
      <c r="Q3198" s="38"/>
      <c r="R3198" s="38"/>
      <c r="S3198" s="37"/>
      <c r="T3198" s="39"/>
      <c r="U3198" s="39"/>
      <c r="V3198" s="40"/>
      <c r="X3198" t="str">
        <f>IF(('1 - Cover page'!$B$9-M3198)&lt;6,"&lt;=5 Days","&gt;5 Days")</f>
        <v>&lt;=5 Days</v>
      </c>
      <c r="Y3198" t="str">
        <f>IF(('1 - Cover page'!$B$9-M3198)=0,"0", IF(('1 - Cover page'!$B$9-M3198)= 1,"1", IF(('1 - Cover page'!$B$9-M3198)= 2,"2", IF(('1 - Cover page'!$B$9-M3198)= 3,"3", IF(('1 - Cover page'!$B$9-M3198)= 4,"4", IF(('1 - Cover page'!$B$9-M3198)= 5,"5", IF(('1 - Cover page'!$B$9-M3198)= 6,"6", IF(('1 - Cover page'!$B$9-M3198)= 7,"7", IF(('1 - Cover page'!$B$9-M3198)= 8,"8", IF(('1 - Cover page'!$B$9-M3198)= 9,"9", IF(('1 - Cover page'!$B$9-M3198)= 10,"10", IF(('1 - Cover page'!$B$9-M3198)= 11,"11", IF(('1 - Cover page'!$B$9-M3198)= 12,"12", IF(('1 - Cover page'!$B$9-M3198)= 13,"13", IF(('1 - Cover page'!$B$9-M3198)= 14,"14", IF(('1 - Cover page'!$B$9-M3198)= 15,"15",  ""))))))))))))))))</f>
        <v>0</v>
      </c>
      <c r="Z3198" t="str">
        <f>IF(('1 - Cover page'!$B$9-I3198)=0,"0", IF(('1 - Cover page'!$B$9-I3198)= 1,"1", IF(('1 - Cover page'!$B$9-I3198)= 2,"2", IF(('1 - Cover page'!$B$9-I3198)= 3,"3", IF(('1 - Cover page'!$B$9-I3198)= 4,"4", IF(('1 - Cover page'!$B$9-I3198)= 5,"5", IF(('1 - Cover page'!$B$9-I3198)= 6,"6", IF(('1 - Cover page'!$B$9-I3198)= 7,"7", IF(('1 - Cover page'!$B$9-I3198)= 8,"8", IF(('1 - Cover page'!$B$9-I3198)= 9,"9", IF(('1 - Cover page'!$B$9-I3198)= 10,"10", IF(('1 - Cover page'!$B$9-I3198)= 11,"11", IF(('1 - Cover page'!$B$9-I3198)= 12,"12", IF(('1 - Cover page'!$B$9-I3198)= 13,"13", IF(('1 - Cover page'!$B$9-I3198)= 14,"14", IF(('1 - Cover page'!$B$9-I3198)= 15,"15",  ""))))))))))))))))</f>
        <v>0</v>
      </c>
      <c r="AA3198" t="e">
        <f>VLOOKUP(E3198,'Age group'!$A$2:$B$7,2,TRUE)</f>
        <v>#N/A</v>
      </c>
    </row>
    <row r="3199" spans="1:27" ht="12.75" x14ac:dyDescent="0.2">
      <c r="A3199" s="30">
        <v>3196</v>
      </c>
      <c r="B3199" s="31"/>
      <c r="C3199" s="31"/>
      <c r="D3199" s="32"/>
      <c r="E3199" s="104"/>
      <c r="F3199" s="31"/>
      <c r="G3199" s="31"/>
      <c r="H3199" s="33"/>
      <c r="I3199" s="16"/>
      <c r="J3199" s="34"/>
      <c r="K3199" s="34"/>
      <c r="L3199" s="35"/>
      <c r="M3199" s="36"/>
      <c r="N3199" s="37"/>
      <c r="O3199" s="37"/>
      <c r="P3199" s="37"/>
      <c r="Q3199" s="38"/>
      <c r="R3199" s="38"/>
      <c r="S3199" s="37"/>
      <c r="T3199" s="39"/>
      <c r="U3199" s="39"/>
      <c r="V3199" s="40"/>
      <c r="X3199" t="str">
        <f>IF(('1 - Cover page'!$B$9-M3199)&lt;6,"&lt;=5 Days","&gt;5 Days")</f>
        <v>&lt;=5 Days</v>
      </c>
      <c r="Y3199" t="str">
        <f>IF(('1 - Cover page'!$B$9-M3199)=0,"0", IF(('1 - Cover page'!$B$9-M3199)= 1,"1", IF(('1 - Cover page'!$B$9-M3199)= 2,"2", IF(('1 - Cover page'!$B$9-M3199)= 3,"3", IF(('1 - Cover page'!$B$9-M3199)= 4,"4", IF(('1 - Cover page'!$B$9-M3199)= 5,"5", IF(('1 - Cover page'!$B$9-M3199)= 6,"6", IF(('1 - Cover page'!$B$9-M3199)= 7,"7", IF(('1 - Cover page'!$B$9-M3199)= 8,"8", IF(('1 - Cover page'!$B$9-M3199)= 9,"9", IF(('1 - Cover page'!$B$9-M3199)= 10,"10", IF(('1 - Cover page'!$B$9-M3199)= 11,"11", IF(('1 - Cover page'!$B$9-M3199)= 12,"12", IF(('1 - Cover page'!$B$9-M3199)= 13,"13", IF(('1 - Cover page'!$B$9-M3199)= 14,"14", IF(('1 - Cover page'!$B$9-M3199)= 15,"15",  ""))))))))))))))))</f>
        <v>0</v>
      </c>
      <c r="Z3199" t="str">
        <f>IF(('1 - Cover page'!$B$9-I3199)=0,"0", IF(('1 - Cover page'!$B$9-I3199)= 1,"1", IF(('1 - Cover page'!$B$9-I3199)= 2,"2", IF(('1 - Cover page'!$B$9-I3199)= 3,"3", IF(('1 - Cover page'!$B$9-I3199)= 4,"4", IF(('1 - Cover page'!$B$9-I3199)= 5,"5", IF(('1 - Cover page'!$B$9-I3199)= 6,"6", IF(('1 - Cover page'!$B$9-I3199)= 7,"7", IF(('1 - Cover page'!$B$9-I3199)= 8,"8", IF(('1 - Cover page'!$B$9-I3199)= 9,"9", IF(('1 - Cover page'!$B$9-I3199)= 10,"10", IF(('1 - Cover page'!$B$9-I3199)= 11,"11", IF(('1 - Cover page'!$B$9-I3199)= 12,"12", IF(('1 - Cover page'!$B$9-I3199)= 13,"13", IF(('1 - Cover page'!$B$9-I3199)= 14,"14", IF(('1 - Cover page'!$B$9-I3199)= 15,"15",  ""))))))))))))))))</f>
        <v>0</v>
      </c>
      <c r="AA3199" t="e">
        <f>VLOOKUP(E3199,'Age group'!$A$2:$B$7,2,TRUE)</f>
        <v>#N/A</v>
      </c>
    </row>
    <row r="3200" spans="1:27" ht="12.75" x14ac:dyDescent="0.2">
      <c r="A3200" s="30">
        <v>3197</v>
      </c>
      <c r="B3200" s="31"/>
      <c r="C3200" s="31"/>
      <c r="D3200" s="32"/>
      <c r="E3200" s="104"/>
      <c r="F3200" s="31"/>
      <c r="G3200" s="31"/>
      <c r="H3200" s="33"/>
      <c r="I3200" s="16"/>
      <c r="J3200" s="34"/>
      <c r="K3200" s="34"/>
      <c r="L3200" s="35"/>
      <c r="M3200" s="36"/>
      <c r="N3200" s="37"/>
      <c r="O3200" s="37"/>
      <c r="P3200" s="37"/>
      <c r="Q3200" s="38"/>
      <c r="R3200" s="38"/>
      <c r="S3200" s="37"/>
      <c r="T3200" s="39"/>
      <c r="U3200" s="39"/>
      <c r="V3200" s="40"/>
      <c r="X3200" t="str">
        <f>IF(('1 - Cover page'!$B$9-M3200)&lt;6,"&lt;=5 Days","&gt;5 Days")</f>
        <v>&lt;=5 Days</v>
      </c>
      <c r="Y3200" t="str">
        <f>IF(('1 - Cover page'!$B$9-M3200)=0,"0", IF(('1 - Cover page'!$B$9-M3200)= 1,"1", IF(('1 - Cover page'!$B$9-M3200)= 2,"2", IF(('1 - Cover page'!$B$9-M3200)= 3,"3", IF(('1 - Cover page'!$B$9-M3200)= 4,"4", IF(('1 - Cover page'!$B$9-M3200)= 5,"5", IF(('1 - Cover page'!$B$9-M3200)= 6,"6", IF(('1 - Cover page'!$B$9-M3200)= 7,"7", IF(('1 - Cover page'!$B$9-M3200)= 8,"8", IF(('1 - Cover page'!$B$9-M3200)= 9,"9", IF(('1 - Cover page'!$B$9-M3200)= 10,"10", IF(('1 - Cover page'!$B$9-M3200)= 11,"11", IF(('1 - Cover page'!$B$9-M3200)= 12,"12", IF(('1 - Cover page'!$B$9-M3200)= 13,"13", IF(('1 - Cover page'!$B$9-M3200)= 14,"14", IF(('1 - Cover page'!$B$9-M3200)= 15,"15",  ""))))))))))))))))</f>
        <v>0</v>
      </c>
      <c r="Z3200" t="str">
        <f>IF(('1 - Cover page'!$B$9-I3200)=0,"0", IF(('1 - Cover page'!$B$9-I3200)= 1,"1", IF(('1 - Cover page'!$B$9-I3200)= 2,"2", IF(('1 - Cover page'!$B$9-I3200)= 3,"3", IF(('1 - Cover page'!$B$9-I3200)= 4,"4", IF(('1 - Cover page'!$B$9-I3200)= 5,"5", IF(('1 - Cover page'!$B$9-I3200)= 6,"6", IF(('1 - Cover page'!$B$9-I3200)= 7,"7", IF(('1 - Cover page'!$B$9-I3200)= 8,"8", IF(('1 - Cover page'!$B$9-I3200)= 9,"9", IF(('1 - Cover page'!$B$9-I3200)= 10,"10", IF(('1 - Cover page'!$B$9-I3200)= 11,"11", IF(('1 - Cover page'!$B$9-I3200)= 12,"12", IF(('1 - Cover page'!$B$9-I3200)= 13,"13", IF(('1 - Cover page'!$B$9-I3200)= 14,"14", IF(('1 - Cover page'!$B$9-I3200)= 15,"15",  ""))))))))))))))))</f>
        <v>0</v>
      </c>
      <c r="AA3200" t="e">
        <f>VLOOKUP(E3200,'Age group'!$A$2:$B$7,2,TRUE)</f>
        <v>#N/A</v>
      </c>
    </row>
    <row r="3201" spans="1:27" ht="12.75" x14ac:dyDescent="0.2">
      <c r="A3201" s="30">
        <v>3198</v>
      </c>
      <c r="B3201" s="31"/>
      <c r="C3201" s="31"/>
      <c r="D3201" s="32"/>
      <c r="E3201" s="104"/>
      <c r="F3201" s="31"/>
      <c r="G3201" s="31"/>
      <c r="H3201" s="33"/>
      <c r="I3201" s="16"/>
      <c r="J3201" s="34"/>
      <c r="K3201" s="34"/>
      <c r="L3201" s="35"/>
      <c r="M3201" s="36"/>
      <c r="N3201" s="37"/>
      <c r="O3201" s="37"/>
      <c r="P3201" s="37"/>
      <c r="Q3201" s="38"/>
      <c r="R3201" s="38"/>
      <c r="S3201" s="37"/>
      <c r="T3201" s="39"/>
      <c r="U3201" s="39"/>
      <c r="V3201" s="40"/>
      <c r="X3201" t="str">
        <f>IF(('1 - Cover page'!$B$9-M3201)&lt;6,"&lt;=5 Days","&gt;5 Days")</f>
        <v>&lt;=5 Days</v>
      </c>
      <c r="Y3201" t="str">
        <f>IF(('1 - Cover page'!$B$9-M3201)=0,"0", IF(('1 - Cover page'!$B$9-M3201)= 1,"1", IF(('1 - Cover page'!$B$9-M3201)= 2,"2", IF(('1 - Cover page'!$B$9-M3201)= 3,"3", IF(('1 - Cover page'!$B$9-M3201)= 4,"4", IF(('1 - Cover page'!$B$9-M3201)= 5,"5", IF(('1 - Cover page'!$B$9-M3201)= 6,"6", IF(('1 - Cover page'!$B$9-M3201)= 7,"7", IF(('1 - Cover page'!$B$9-M3201)= 8,"8", IF(('1 - Cover page'!$B$9-M3201)= 9,"9", IF(('1 - Cover page'!$B$9-M3201)= 10,"10", IF(('1 - Cover page'!$B$9-M3201)= 11,"11", IF(('1 - Cover page'!$B$9-M3201)= 12,"12", IF(('1 - Cover page'!$B$9-M3201)= 13,"13", IF(('1 - Cover page'!$B$9-M3201)= 14,"14", IF(('1 - Cover page'!$B$9-M3201)= 15,"15",  ""))))))))))))))))</f>
        <v>0</v>
      </c>
      <c r="Z3201" t="str">
        <f>IF(('1 - Cover page'!$B$9-I3201)=0,"0", IF(('1 - Cover page'!$B$9-I3201)= 1,"1", IF(('1 - Cover page'!$B$9-I3201)= 2,"2", IF(('1 - Cover page'!$B$9-I3201)= 3,"3", IF(('1 - Cover page'!$B$9-I3201)= 4,"4", IF(('1 - Cover page'!$B$9-I3201)= 5,"5", IF(('1 - Cover page'!$B$9-I3201)= 6,"6", IF(('1 - Cover page'!$B$9-I3201)= 7,"7", IF(('1 - Cover page'!$B$9-I3201)= 8,"8", IF(('1 - Cover page'!$B$9-I3201)= 9,"9", IF(('1 - Cover page'!$B$9-I3201)= 10,"10", IF(('1 - Cover page'!$B$9-I3201)= 11,"11", IF(('1 - Cover page'!$B$9-I3201)= 12,"12", IF(('1 - Cover page'!$B$9-I3201)= 13,"13", IF(('1 - Cover page'!$B$9-I3201)= 14,"14", IF(('1 - Cover page'!$B$9-I3201)= 15,"15",  ""))))))))))))))))</f>
        <v>0</v>
      </c>
      <c r="AA3201" t="e">
        <f>VLOOKUP(E3201,'Age group'!$A$2:$B$7,2,TRUE)</f>
        <v>#N/A</v>
      </c>
    </row>
    <row r="3202" spans="1:27" ht="12.75" x14ac:dyDescent="0.2">
      <c r="A3202" s="30">
        <v>3199</v>
      </c>
      <c r="B3202" s="31"/>
      <c r="C3202" s="31"/>
      <c r="D3202" s="32"/>
      <c r="E3202" s="104"/>
      <c r="F3202" s="31"/>
      <c r="G3202" s="31"/>
      <c r="H3202" s="33"/>
      <c r="I3202" s="16"/>
      <c r="J3202" s="34"/>
      <c r="K3202" s="34"/>
      <c r="L3202" s="35"/>
      <c r="M3202" s="36"/>
      <c r="N3202" s="37"/>
      <c r="O3202" s="37"/>
      <c r="P3202" s="37"/>
      <c r="Q3202" s="38"/>
      <c r="R3202" s="38"/>
      <c r="S3202" s="37"/>
      <c r="T3202" s="39"/>
      <c r="U3202" s="39"/>
      <c r="V3202" s="40"/>
      <c r="X3202" t="str">
        <f>IF(('1 - Cover page'!$B$9-M3202)&lt;6,"&lt;=5 Days","&gt;5 Days")</f>
        <v>&lt;=5 Days</v>
      </c>
      <c r="Y3202" t="str">
        <f>IF(('1 - Cover page'!$B$9-M3202)=0,"0", IF(('1 - Cover page'!$B$9-M3202)= 1,"1", IF(('1 - Cover page'!$B$9-M3202)= 2,"2", IF(('1 - Cover page'!$B$9-M3202)= 3,"3", IF(('1 - Cover page'!$B$9-M3202)= 4,"4", IF(('1 - Cover page'!$B$9-M3202)= 5,"5", IF(('1 - Cover page'!$B$9-M3202)= 6,"6", IF(('1 - Cover page'!$B$9-M3202)= 7,"7", IF(('1 - Cover page'!$B$9-M3202)= 8,"8", IF(('1 - Cover page'!$B$9-M3202)= 9,"9", IF(('1 - Cover page'!$B$9-M3202)= 10,"10", IF(('1 - Cover page'!$B$9-M3202)= 11,"11", IF(('1 - Cover page'!$B$9-M3202)= 12,"12", IF(('1 - Cover page'!$B$9-M3202)= 13,"13", IF(('1 - Cover page'!$B$9-M3202)= 14,"14", IF(('1 - Cover page'!$B$9-M3202)= 15,"15",  ""))))))))))))))))</f>
        <v>0</v>
      </c>
      <c r="Z3202" t="str">
        <f>IF(('1 - Cover page'!$B$9-I3202)=0,"0", IF(('1 - Cover page'!$B$9-I3202)= 1,"1", IF(('1 - Cover page'!$B$9-I3202)= 2,"2", IF(('1 - Cover page'!$B$9-I3202)= 3,"3", IF(('1 - Cover page'!$B$9-I3202)= 4,"4", IF(('1 - Cover page'!$B$9-I3202)= 5,"5", IF(('1 - Cover page'!$B$9-I3202)= 6,"6", IF(('1 - Cover page'!$B$9-I3202)= 7,"7", IF(('1 - Cover page'!$B$9-I3202)= 8,"8", IF(('1 - Cover page'!$B$9-I3202)= 9,"9", IF(('1 - Cover page'!$B$9-I3202)= 10,"10", IF(('1 - Cover page'!$B$9-I3202)= 11,"11", IF(('1 - Cover page'!$B$9-I3202)= 12,"12", IF(('1 - Cover page'!$B$9-I3202)= 13,"13", IF(('1 - Cover page'!$B$9-I3202)= 14,"14", IF(('1 - Cover page'!$B$9-I3202)= 15,"15",  ""))))))))))))))))</f>
        <v>0</v>
      </c>
      <c r="AA3202" t="e">
        <f>VLOOKUP(E3202,'Age group'!$A$2:$B$7,2,TRUE)</f>
        <v>#N/A</v>
      </c>
    </row>
    <row r="3203" spans="1:27" ht="12.75" x14ac:dyDescent="0.2">
      <c r="A3203" s="30">
        <v>3200</v>
      </c>
      <c r="B3203" s="31"/>
      <c r="C3203" s="31"/>
      <c r="D3203" s="32"/>
      <c r="E3203" s="104"/>
      <c r="F3203" s="31"/>
      <c r="G3203" s="31"/>
      <c r="H3203" s="33"/>
      <c r="I3203" s="16"/>
      <c r="J3203" s="34"/>
      <c r="K3203" s="34"/>
      <c r="L3203" s="35"/>
      <c r="M3203" s="36"/>
      <c r="N3203" s="37"/>
      <c r="O3203" s="37"/>
      <c r="P3203" s="37"/>
      <c r="Q3203" s="38"/>
      <c r="R3203" s="38"/>
      <c r="S3203" s="37"/>
      <c r="T3203" s="39"/>
      <c r="U3203" s="39"/>
      <c r="V3203" s="40"/>
      <c r="X3203" t="str">
        <f>IF(('1 - Cover page'!$B$9-M3203)&lt;6,"&lt;=5 Days","&gt;5 Days")</f>
        <v>&lt;=5 Days</v>
      </c>
      <c r="Y3203" t="str">
        <f>IF(('1 - Cover page'!$B$9-M3203)=0,"0", IF(('1 - Cover page'!$B$9-M3203)= 1,"1", IF(('1 - Cover page'!$B$9-M3203)= 2,"2", IF(('1 - Cover page'!$B$9-M3203)= 3,"3", IF(('1 - Cover page'!$B$9-M3203)= 4,"4", IF(('1 - Cover page'!$B$9-M3203)= 5,"5", IF(('1 - Cover page'!$B$9-M3203)= 6,"6", IF(('1 - Cover page'!$B$9-M3203)= 7,"7", IF(('1 - Cover page'!$B$9-M3203)= 8,"8", IF(('1 - Cover page'!$B$9-M3203)= 9,"9", IF(('1 - Cover page'!$B$9-M3203)= 10,"10", IF(('1 - Cover page'!$B$9-M3203)= 11,"11", IF(('1 - Cover page'!$B$9-M3203)= 12,"12", IF(('1 - Cover page'!$B$9-M3203)= 13,"13", IF(('1 - Cover page'!$B$9-M3203)= 14,"14", IF(('1 - Cover page'!$B$9-M3203)= 15,"15",  ""))))))))))))))))</f>
        <v>0</v>
      </c>
      <c r="Z3203" t="str">
        <f>IF(('1 - Cover page'!$B$9-I3203)=0,"0", IF(('1 - Cover page'!$B$9-I3203)= 1,"1", IF(('1 - Cover page'!$B$9-I3203)= 2,"2", IF(('1 - Cover page'!$B$9-I3203)= 3,"3", IF(('1 - Cover page'!$B$9-I3203)= 4,"4", IF(('1 - Cover page'!$B$9-I3203)= 5,"5", IF(('1 - Cover page'!$B$9-I3203)= 6,"6", IF(('1 - Cover page'!$B$9-I3203)= 7,"7", IF(('1 - Cover page'!$B$9-I3203)= 8,"8", IF(('1 - Cover page'!$B$9-I3203)= 9,"9", IF(('1 - Cover page'!$B$9-I3203)= 10,"10", IF(('1 - Cover page'!$B$9-I3203)= 11,"11", IF(('1 - Cover page'!$B$9-I3203)= 12,"12", IF(('1 - Cover page'!$B$9-I3203)= 13,"13", IF(('1 - Cover page'!$B$9-I3203)= 14,"14", IF(('1 - Cover page'!$B$9-I3203)= 15,"15",  ""))))))))))))))))</f>
        <v>0</v>
      </c>
      <c r="AA3203" t="e">
        <f>VLOOKUP(E3203,'Age group'!$A$2:$B$7,2,TRUE)</f>
        <v>#N/A</v>
      </c>
    </row>
    <row r="3204" spans="1:27" ht="12.75" x14ac:dyDescent="0.2">
      <c r="A3204" s="30">
        <v>3201</v>
      </c>
      <c r="B3204" s="31"/>
      <c r="C3204" s="31"/>
      <c r="D3204" s="32"/>
      <c r="E3204" s="104"/>
      <c r="F3204" s="31"/>
      <c r="G3204" s="31"/>
      <c r="H3204" s="33"/>
      <c r="I3204" s="16"/>
      <c r="J3204" s="34"/>
      <c r="K3204" s="34"/>
      <c r="L3204" s="35"/>
      <c r="M3204" s="36"/>
      <c r="N3204" s="37"/>
      <c r="O3204" s="37"/>
      <c r="P3204" s="37"/>
      <c r="Q3204" s="38"/>
      <c r="R3204" s="38"/>
      <c r="S3204" s="37"/>
      <c r="T3204" s="39"/>
      <c r="U3204" s="39"/>
      <c r="V3204" s="40"/>
      <c r="X3204" t="str">
        <f>IF(('1 - Cover page'!$B$9-M3204)&lt;6,"&lt;=5 Days","&gt;5 Days")</f>
        <v>&lt;=5 Days</v>
      </c>
      <c r="Y3204" t="str">
        <f>IF(('1 - Cover page'!$B$9-M3204)=0,"0", IF(('1 - Cover page'!$B$9-M3204)= 1,"1", IF(('1 - Cover page'!$B$9-M3204)= 2,"2", IF(('1 - Cover page'!$B$9-M3204)= 3,"3", IF(('1 - Cover page'!$B$9-M3204)= 4,"4", IF(('1 - Cover page'!$B$9-M3204)= 5,"5", IF(('1 - Cover page'!$B$9-M3204)= 6,"6", IF(('1 - Cover page'!$B$9-M3204)= 7,"7", IF(('1 - Cover page'!$B$9-M3204)= 8,"8", IF(('1 - Cover page'!$B$9-M3204)= 9,"9", IF(('1 - Cover page'!$B$9-M3204)= 10,"10", IF(('1 - Cover page'!$B$9-M3204)= 11,"11", IF(('1 - Cover page'!$B$9-M3204)= 12,"12", IF(('1 - Cover page'!$B$9-M3204)= 13,"13", IF(('1 - Cover page'!$B$9-M3204)= 14,"14", IF(('1 - Cover page'!$B$9-M3204)= 15,"15",  ""))))))))))))))))</f>
        <v>0</v>
      </c>
      <c r="Z3204" t="str">
        <f>IF(('1 - Cover page'!$B$9-I3204)=0,"0", IF(('1 - Cover page'!$B$9-I3204)= 1,"1", IF(('1 - Cover page'!$B$9-I3204)= 2,"2", IF(('1 - Cover page'!$B$9-I3204)= 3,"3", IF(('1 - Cover page'!$B$9-I3204)= 4,"4", IF(('1 - Cover page'!$B$9-I3204)= 5,"5", IF(('1 - Cover page'!$B$9-I3204)= 6,"6", IF(('1 - Cover page'!$B$9-I3204)= 7,"7", IF(('1 - Cover page'!$B$9-I3204)= 8,"8", IF(('1 - Cover page'!$B$9-I3204)= 9,"9", IF(('1 - Cover page'!$B$9-I3204)= 10,"10", IF(('1 - Cover page'!$B$9-I3204)= 11,"11", IF(('1 - Cover page'!$B$9-I3204)= 12,"12", IF(('1 - Cover page'!$B$9-I3204)= 13,"13", IF(('1 - Cover page'!$B$9-I3204)= 14,"14", IF(('1 - Cover page'!$B$9-I3204)= 15,"15",  ""))))))))))))))))</f>
        <v>0</v>
      </c>
      <c r="AA3204" t="e">
        <f>VLOOKUP(E3204,'Age group'!$A$2:$B$7,2,TRUE)</f>
        <v>#N/A</v>
      </c>
    </row>
    <row r="3205" spans="1:27" ht="12.75" x14ac:dyDescent="0.2">
      <c r="A3205" s="30">
        <v>3202</v>
      </c>
      <c r="B3205" s="31"/>
      <c r="C3205" s="31"/>
      <c r="D3205" s="32"/>
      <c r="E3205" s="104"/>
      <c r="F3205" s="31"/>
      <c r="G3205" s="31"/>
      <c r="H3205" s="33"/>
      <c r="I3205" s="16"/>
      <c r="J3205" s="34"/>
      <c r="K3205" s="34"/>
      <c r="L3205" s="35"/>
      <c r="M3205" s="36"/>
      <c r="N3205" s="37"/>
      <c r="O3205" s="37"/>
      <c r="P3205" s="37"/>
      <c r="Q3205" s="38"/>
      <c r="R3205" s="38"/>
      <c r="S3205" s="37"/>
      <c r="T3205" s="39"/>
      <c r="U3205" s="39"/>
      <c r="V3205" s="40"/>
      <c r="X3205" t="str">
        <f>IF(('1 - Cover page'!$B$9-M3205)&lt;6,"&lt;=5 Days","&gt;5 Days")</f>
        <v>&lt;=5 Days</v>
      </c>
      <c r="Y3205" t="str">
        <f>IF(('1 - Cover page'!$B$9-M3205)=0,"0", IF(('1 - Cover page'!$B$9-M3205)= 1,"1", IF(('1 - Cover page'!$B$9-M3205)= 2,"2", IF(('1 - Cover page'!$B$9-M3205)= 3,"3", IF(('1 - Cover page'!$B$9-M3205)= 4,"4", IF(('1 - Cover page'!$B$9-M3205)= 5,"5", IF(('1 - Cover page'!$B$9-M3205)= 6,"6", IF(('1 - Cover page'!$B$9-M3205)= 7,"7", IF(('1 - Cover page'!$B$9-M3205)= 8,"8", IF(('1 - Cover page'!$B$9-M3205)= 9,"9", IF(('1 - Cover page'!$B$9-M3205)= 10,"10", IF(('1 - Cover page'!$B$9-M3205)= 11,"11", IF(('1 - Cover page'!$B$9-M3205)= 12,"12", IF(('1 - Cover page'!$B$9-M3205)= 13,"13", IF(('1 - Cover page'!$B$9-M3205)= 14,"14", IF(('1 - Cover page'!$B$9-M3205)= 15,"15",  ""))))))))))))))))</f>
        <v>0</v>
      </c>
      <c r="Z3205" t="str">
        <f>IF(('1 - Cover page'!$B$9-I3205)=0,"0", IF(('1 - Cover page'!$B$9-I3205)= 1,"1", IF(('1 - Cover page'!$B$9-I3205)= 2,"2", IF(('1 - Cover page'!$B$9-I3205)= 3,"3", IF(('1 - Cover page'!$B$9-I3205)= 4,"4", IF(('1 - Cover page'!$B$9-I3205)= 5,"5", IF(('1 - Cover page'!$B$9-I3205)= 6,"6", IF(('1 - Cover page'!$B$9-I3205)= 7,"7", IF(('1 - Cover page'!$B$9-I3205)= 8,"8", IF(('1 - Cover page'!$B$9-I3205)= 9,"9", IF(('1 - Cover page'!$B$9-I3205)= 10,"10", IF(('1 - Cover page'!$B$9-I3205)= 11,"11", IF(('1 - Cover page'!$B$9-I3205)= 12,"12", IF(('1 - Cover page'!$B$9-I3205)= 13,"13", IF(('1 - Cover page'!$B$9-I3205)= 14,"14", IF(('1 - Cover page'!$B$9-I3205)= 15,"15",  ""))))))))))))))))</f>
        <v>0</v>
      </c>
      <c r="AA3205" t="e">
        <f>VLOOKUP(E3205,'Age group'!$A$2:$B$7,2,TRUE)</f>
        <v>#N/A</v>
      </c>
    </row>
    <row r="3206" spans="1:27" ht="12.75" x14ac:dyDescent="0.2">
      <c r="A3206" s="30">
        <v>3203</v>
      </c>
      <c r="B3206" s="31"/>
      <c r="C3206" s="31"/>
      <c r="D3206" s="32"/>
      <c r="E3206" s="104"/>
      <c r="F3206" s="31"/>
      <c r="G3206" s="31"/>
      <c r="H3206" s="33"/>
      <c r="I3206" s="16"/>
      <c r="J3206" s="34"/>
      <c r="K3206" s="34"/>
      <c r="L3206" s="35"/>
      <c r="M3206" s="36"/>
      <c r="N3206" s="37"/>
      <c r="O3206" s="37"/>
      <c r="P3206" s="37"/>
      <c r="Q3206" s="38"/>
      <c r="R3206" s="38"/>
      <c r="S3206" s="37"/>
      <c r="T3206" s="39"/>
      <c r="U3206" s="39"/>
      <c r="V3206" s="40"/>
      <c r="X3206" t="str">
        <f>IF(('1 - Cover page'!$B$9-M3206)&lt;6,"&lt;=5 Days","&gt;5 Days")</f>
        <v>&lt;=5 Days</v>
      </c>
      <c r="Y3206" t="str">
        <f>IF(('1 - Cover page'!$B$9-M3206)=0,"0", IF(('1 - Cover page'!$B$9-M3206)= 1,"1", IF(('1 - Cover page'!$B$9-M3206)= 2,"2", IF(('1 - Cover page'!$B$9-M3206)= 3,"3", IF(('1 - Cover page'!$B$9-M3206)= 4,"4", IF(('1 - Cover page'!$B$9-M3206)= 5,"5", IF(('1 - Cover page'!$B$9-M3206)= 6,"6", IF(('1 - Cover page'!$B$9-M3206)= 7,"7", IF(('1 - Cover page'!$B$9-M3206)= 8,"8", IF(('1 - Cover page'!$B$9-M3206)= 9,"9", IF(('1 - Cover page'!$B$9-M3206)= 10,"10", IF(('1 - Cover page'!$B$9-M3206)= 11,"11", IF(('1 - Cover page'!$B$9-M3206)= 12,"12", IF(('1 - Cover page'!$B$9-M3206)= 13,"13", IF(('1 - Cover page'!$B$9-M3206)= 14,"14", IF(('1 - Cover page'!$B$9-M3206)= 15,"15",  ""))))))))))))))))</f>
        <v>0</v>
      </c>
      <c r="Z3206" t="str">
        <f>IF(('1 - Cover page'!$B$9-I3206)=0,"0", IF(('1 - Cover page'!$B$9-I3206)= 1,"1", IF(('1 - Cover page'!$B$9-I3206)= 2,"2", IF(('1 - Cover page'!$B$9-I3206)= 3,"3", IF(('1 - Cover page'!$B$9-I3206)= 4,"4", IF(('1 - Cover page'!$B$9-I3206)= 5,"5", IF(('1 - Cover page'!$B$9-I3206)= 6,"6", IF(('1 - Cover page'!$B$9-I3206)= 7,"7", IF(('1 - Cover page'!$B$9-I3206)= 8,"8", IF(('1 - Cover page'!$B$9-I3206)= 9,"9", IF(('1 - Cover page'!$B$9-I3206)= 10,"10", IF(('1 - Cover page'!$B$9-I3206)= 11,"11", IF(('1 - Cover page'!$B$9-I3206)= 12,"12", IF(('1 - Cover page'!$B$9-I3206)= 13,"13", IF(('1 - Cover page'!$B$9-I3206)= 14,"14", IF(('1 - Cover page'!$B$9-I3206)= 15,"15",  ""))))))))))))))))</f>
        <v>0</v>
      </c>
      <c r="AA3206" t="e">
        <f>VLOOKUP(E3206,'Age group'!$A$2:$B$7,2,TRUE)</f>
        <v>#N/A</v>
      </c>
    </row>
    <row r="3207" spans="1:27" ht="12.75" x14ac:dyDescent="0.2">
      <c r="A3207" s="30">
        <v>3204</v>
      </c>
      <c r="B3207" s="31"/>
      <c r="C3207" s="31"/>
      <c r="D3207" s="32"/>
      <c r="E3207" s="104"/>
      <c r="F3207" s="31"/>
      <c r="G3207" s="31"/>
      <c r="H3207" s="33"/>
      <c r="I3207" s="16"/>
      <c r="J3207" s="34"/>
      <c r="K3207" s="34"/>
      <c r="L3207" s="35"/>
      <c r="M3207" s="36"/>
      <c r="N3207" s="37"/>
      <c r="O3207" s="37"/>
      <c r="P3207" s="37"/>
      <c r="Q3207" s="38"/>
      <c r="R3207" s="38"/>
      <c r="S3207" s="37"/>
      <c r="T3207" s="39"/>
      <c r="U3207" s="39"/>
      <c r="V3207" s="40"/>
      <c r="X3207" t="str">
        <f>IF(('1 - Cover page'!$B$9-M3207)&lt;6,"&lt;=5 Days","&gt;5 Days")</f>
        <v>&lt;=5 Days</v>
      </c>
      <c r="Y3207" t="str">
        <f>IF(('1 - Cover page'!$B$9-M3207)=0,"0", IF(('1 - Cover page'!$B$9-M3207)= 1,"1", IF(('1 - Cover page'!$B$9-M3207)= 2,"2", IF(('1 - Cover page'!$B$9-M3207)= 3,"3", IF(('1 - Cover page'!$B$9-M3207)= 4,"4", IF(('1 - Cover page'!$B$9-M3207)= 5,"5", IF(('1 - Cover page'!$B$9-M3207)= 6,"6", IF(('1 - Cover page'!$B$9-M3207)= 7,"7", IF(('1 - Cover page'!$B$9-M3207)= 8,"8", IF(('1 - Cover page'!$B$9-M3207)= 9,"9", IF(('1 - Cover page'!$B$9-M3207)= 10,"10", IF(('1 - Cover page'!$B$9-M3207)= 11,"11", IF(('1 - Cover page'!$B$9-M3207)= 12,"12", IF(('1 - Cover page'!$B$9-M3207)= 13,"13", IF(('1 - Cover page'!$B$9-M3207)= 14,"14", IF(('1 - Cover page'!$B$9-M3207)= 15,"15",  ""))))))))))))))))</f>
        <v>0</v>
      </c>
      <c r="Z3207" t="str">
        <f>IF(('1 - Cover page'!$B$9-I3207)=0,"0", IF(('1 - Cover page'!$B$9-I3207)= 1,"1", IF(('1 - Cover page'!$B$9-I3207)= 2,"2", IF(('1 - Cover page'!$B$9-I3207)= 3,"3", IF(('1 - Cover page'!$B$9-I3207)= 4,"4", IF(('1 - Cover page'!$B$9-I3207)= 5,"5", IF(('1 - Cover page'!$B$9-I3207)= 6,"6", IF(('1 - Cover page'!$B$9-I3207)= 7,"7", IF(('1 - Cover page'!$B$9-I3207)= 8,"8", IF(('1 - Cover page'!$B$9-I3207)= 9,"9", IF(('1 - Cover page'!$B$9-I3207)= 10,"10", IF(('1 - Cover page'!$B$9-I3207)= 11,"11", IF(('1 - Cover page'!$B$9-I3207)= 12,"12", IF(('1 - Cover page'!$B$9-I3207)= 13,"13", IF(('1 - Cover page'!$B$9-I3207)= 14,"14", IF(('1 - Cover page'!$B$9-I3207)= 15,"15",  ""))))))))))))))))</f>
        <v>0</v>
      </c>
      <c r="AA3207" t="e">
        <f>VLOOKUP(E3207,'Age group'!$A$2:$B$7,2,TRUE)</f>
        <v>#N/A</v>
      </c>
    </row>
    <row r="3208" spans="1:27" ht="12.75" x14ac:dyDescent="0.2">
      <c r="A3208" s="30">
        <v>3205</v>
      </c>
      <c r="B3208" s="31"/>
      <c r="C3208" s="31"/>
      <c r="D3208" s="32"/>
      <c r="E3208" s="104"/>
      <c r="F3208" s="31"/>
      <c r="G3208" s="31"/>
      <c r="H3208" s="33"/>
      <c r="I3208" s="16"/>
      <c r="J3208" s="34"/>
      <c r="K3208" s="34"/>
      <c r="L3208" s="35"/>
      <c r="M3208" s="36"/>
      <c r="N3208" s="37"/>
      <c r="O3208" s="37"/>
      <c r="P3208" s="37"/>
      <c r="Q3208" s="38"/>
      <c r="R3208" s="38"/>
      <c r="S3208" s="37"/>
      <c r="T3208" s="39"/>
      <c r="U3208" s="39"/>
      <c r="V3208" s="40"/>
      <c r="X3208" t="str">
        <f>IF(('1 - Cover page'!$B$9-M3208)&lt;6,"&lt;=5 Days","&gt;5 Days")</f>
        <v>&lt;=5 Days</v>
      </c>
      <c r="Y3208" t="str">
        <f>IF(('1 - Cover page'!$B$9-M3208)=0,"0", IF(('1 - Cover page'!$B$9-M3208)= 1,"1", IF(('1 - Cover page'!$B$9-M3208)= 2,"2", IF(('1 - Cover page'!$B$9-M3208)= 3,"3", IF(('1 - Cover page'!$B$9-M3208)= 4,"4", IF(('1 - Cover page'!$B$9-M3208)= 5,"5", IF(('1 - Cover page'!$B$9-M3208)= 6,"6", IF(('1 - Cover page'!$B$9-M3208)= 7,"7", IF(('1 - Cover page'!$B$9-M3208)= 8,"8", IF(('1 - Cover page'!$B$9-M3208)= 9,"9", IF(('1 - Cover page'!$B$9-M3208)= 10,"10", IF(('1 - Cover page'!$B$9-M3208)= 11,"11", IF(('1 - Cover page'!$B$9-M3208)= 12,"12", IF(('1 - Cover page'!$B$9-M3208)= 13,"13", IF(('1 - Cover page'!$B$9-M3208)= 14,"14", IF(('1 - Cover page'!$B$9-M3208)= 15,"15",  ""))))))))))))))))</f>
        <v>0</v>
      </c>
      <c r="Z3208" t="str">
        <f>IF(('1 - Cover page'!$B$9-I3208)=0,"0", IF(('1 - Cover page'!$B$9-I3208)= 1,"1", IF(('1 - Cover page'!$B$9-I3208)= 2,"2", IF(('1 - Cover page'!$B$9-I3208)= 3,"3", IF(('1 - Cover page'!$B$9-I3208)= 4,"4", IF(('1 - Cover page'!$B$9-I3208)= 5,"5", IF(('1 - Cover page'!$B$9-I3208)= 6,"6", IF(('1 - Cover page'!$B$9-I3208)= 7,"7", IF(('1 - Cover page'!$B$9-I3208)= 8,"8", IF(('1 - Cover page'!$B$9-I3208)= 9,"9", IF(('1 - Cover page'!$B$9-I3208)= 10,"10", IF(('1 - Cover page'!$B$9-I3208)= 11,"11", IF(('1 - Cover page'!$B$9-I3208)= 12,"12", IF(('1 - Cover page'!$B$9-I3208)= 13,"13", IF(('1 - Cover page'!$B$9-I3208)= 14,"14", IF(('1 - Cover page'!$B$9-I3208)= 15,"15",  ""))))))))))))))))</f>
        <v>0</v>
      </c>
      <c r="AA3208" t="e">
        <f>VLOOKUP(E3208,'Age group'!$A$2:$B$7,2,TRUE)</f>
        <v>#N/A</v>
      </c>
    </row>
    <row r="3209" spans="1:27" ht="12.75" x14ac:dyDescent="0.2">
      <c r="A3209" s="30">
        <v>3206</v>
      </c>
      <c r="B3209" s="31"/>
      <c r="C3209" s="31"/>
      <c r="D3209" s="32"/>
      <c r="E3209" s="104"/>
      <c r="F3209" s="31"/>
      <c r="G3209" s="31"/>
      <c r="H3209" s="33"/>
      <c r="I3209" s="16"/>
      <c r="J3209" s="34"/>
      <c r="K3209" s="34"/>
      <c r="L3209" s="35"/>
      <c r="M3209" s="36"/>
      <c r="N3209" s="37"/>
      <c r="O3209" s="37"/>
      <c r="P3209" s="37"/>
      <c r="Q3209" s="38"/>
      <c r="R3209" s="38"/>
      <c r="S3209" s="37"/>
      <c r="T3209" s="39"/>
      <c r="U3209" s="39"/>
      <c r="V3209" s="40"/>
      <c r="X3209" t="str">
        <f>IF(('1 - Cover page'!$B$9-M3209)&lt;6,"&lt;=5 Days","&gt;5 Days")</f>
        <v>&lt;=5 Days</v>
      </c>
      <c r="Y3209" t="str">
        <f>IF(('1 - Cover page'!$B$9-M3209)=0,"0", IF(('1 - Cover page'!$B$9-M3209)= 1,"1", IF(('1 - Cover page'!$B$9-M3209)= 2,"2", IF(('1 - Cover page'!$B$9-M3209)= 3,"3", IF(('1 - Cover page'!$B$9-M3209)= 4,"4", IF(('1 - Cover page'!$B$9-M3209)= 5,"5", IF(('1 - Cover page'!$B$9-M3209)= 6,"6", IF(('1 - Cover page'!$B$9-M3209)= 7,"7", IF(('1 - Cover page'!$B$9-M3209)= 8,"8", IF(('1 - Cover page'!$B$9-M3209)= 9,"9", IF(('1 - Cover page'!$B$9-M3209)= 10,"10", IF(('1 - Cover page'!$B$9-M3209)= 11,"11", IF(('1 - Cover page'!$B$9-M3209)= 12,"12", IF(('1 - Cover page'!$B$9-M3209)= 13,"13", IF(('1 - Cover page'!$B$9-M3209)= 14,"14", IF(('1 - Cover page'!$B$9-M3209)= 15,"15",  ""))))))))))))))))</f>
        <v>0</v>
      </c>
      <c r="Z3209" t="str">
        <f>IF(('1 - Cover page'!$B$9-I3209)=0,"0", IF(('1 - Cover page'!$B$9-I3209)= 1,"1", IF(('1 - Cover page'!$B$9-I3209)= 2,"2", IF(('1 - Cover page'!$B$9-I3209)= 3,"3", IF(('1 - Cover page'!$B$9-I3209)= 4,"4", IF(('1 - Cover page'!$B$9-I3209)= 5,"5", IF(('1 - Cover page'!$B$9-I3209)= 6,"6", IF(('1 - Cover page'!$B$9-I3209)= 7,"7", IF(('1 - Cover page'!$B$9-I3209)= 8,"8", IF(('1 - Cover page'!$B$9-I3209)= 9,"9", IF(('1 - Cover page'!$B$9-I3209)= 10,"10", IF(('1 - Cover page'!$B$9-I3209)= 11,"11", IF(('1 - Cover page'!$B$9-I3209)= 12,"12", IF(('1 - Cover page'!$B$9-I3209)= 13,"13", IF(('1 - Cover page'!$B$9-I3209)= 14,"14", IF(('1 - Cover page'!$B$9-I3209)= 15,"15",  ""))))))))))))))))</f>
        <v>0</v>
      </c>
      <c r="AA3209" t="e">
        <f>VLOOKUP(E3209,'Age group'!$A$2:$B$7,2,TRUE)</f>
        <v>#N/A</v>
      </c>
    </row>
    <row r="3210" spans="1:27" ht="12.75" x14ac:dyDescent="0.2">
      <c r="A3210" s="30">
        <v>3207</v>
      </c>
      <c r="B3210" s="31"/>
      <c r="C3210" s="31"/>
      <c r="D3210" s="32"/>
      <c r="E3210" s="104"/>
      <c r="F3210" s="31"/>
      <c r="G3210" s="31"/>
      <c r="H3210" s="33"/>
      <c r="I3210" s="16"/>
      <c r="J3210" s="34"/>
      <c r="K3210" s="34"/>
      <c r="L3210" s="35"/>
      <c r="M3210" s="36"/>
      <c r="N3210" s="37"/>
      <c r="O3210" s="37"/>
      <c r="P3210" s="37"/>
      <c r="Q3210" s="38"/>
      <c r="R3210" s="38"/>
      <c r="S3210" s="37"/>
      <c r="T3210" s="39"/>
      <c r="U3210" s="39"/>
      <c r="V3210" s="40"/>
      <c r="X3210" t="str">
        <f>IF(('1 - Cover page'!$B$9-M3210)&lt;6,"&lt;=5 Days","&gt;5 Days")</f>
        <v>&lt;=5 Days</v>
      </c>
      <c r="Y3210" t="str">
        <f>IF(('1 - Cover page'!$B$9-M3210)=0,"0", IF(('1 - Cover page'!$B$9-M3210)= 1,"1", IF(('1 - Cover page'!$B$9-M3210)= 2,"2", IF(('1 - Cover page'!$B$9-M3210)= 3,"3", IF(('1 - Cover page'!$B$9-M3210)= 4,"4", IF(('1 - Cover page'!$B$9-M3210)= 5,"5", IF(('1 - Cover page'!$B$9-M3210)= 6,"6", IF(('1 - Cover page'!$B$9-M3210)= 7,"7", IF(('1 - Cover page'!$B$9-M3210)= 8,"8", IF(('1 - Cover page'!$B$9-M3210)= 9,"9", IF(('1 - Cover page'!$B$9-M3210)= 10,"10", IF(('1 - Cover page'!$B$9-M3210)= 11,"11", IF(('1 - Cover page'!$B$9-M3210)= 12,"12", IF(('1 - Cover page'!$B$9-M3210)= 13,"13", IF(('1 - Cover page'!$B$9-M3210)= 14,"14", IF(('1 - Cover page'!$B$9-M3210)= 15,"15",  ""))))))))))))))))</f>
        <v>0</v>
      </c>
      <c r="Z3210" t="str">
        <f>IF(('1 - Cover page'!$B$9-I3210)=0,"0", IF(('1 - Cover page'!$B$9-I3210)= 1,"1", IF(('1 - Cover page'!$B$9-I3210)= 2,"2", IF(('1 - Cover page'!$B$9-I3210)= 3,"3", IF(('1 - Cover page'!$B$9-I3210)= 4,"4", IF(('1 - Cover page'!$B$9-I3210)= 5,"5", IF(('1 - Cover page'!$B$9-I3210)= 6,"6", IF(('1 - Cover page'!$B$9-I3210)= 7,"7", IF(('1 - Cover page'!$B$9-I3210)= 8,"8", IF(('1 - Cover page'!$B$9-I3210)= 9,"9", IF(('1 - Cover page'!$B$9-I3210)= 10,"10", IF(('1 - Cover page'!$B$9-I3210)= 11,"11", IF(('1 - Cover page'!$B$9-I3210)= 12,"12", IF(('1 - Cover page'!$B$9-I3210)= 13,"13", IF(('1 - Cover page'!$B$9-I3210)= 14,"14", IF(('1 - Cover page'!$B$9-I3210)= 15,"15",  ""))))))))))))))))</f>
        <v>0</v>
      </c>
      <c r="AA3210" t="e">
        <f>VLOOKUP(E3210,'Age group'!$A$2:$B$7,2,TRUE)</f>
        <v>#N/A</v>
      </c>
    </row>
    <row r="3211" spans="1:27" ht="12.75" x14ac:dyDescent="0.2">
      <c r="A3211" s="30">
        <v>3208</v>
      </c>
      <c r="B3211" s="31"/>
      <c r="C3211" s="31"/>
      <c r="D3211" s="32"/>
      <c r="E3211" s="104"/>
      <c r="F3211" s="31"/>
      <c r="G3211" s="31"/>
      <c r="H3211" s="33"/>
      <c r="I3211" s="16"/>
      <c r="J3211" s="34"/>
      <c r="K3211" s="34"/>
      <c r="L3211" s="35"/>
      <c r="M3211" s="36"/>
      <c r="N3211" s="37"/>
      <c r="O3211" s="37"/>
      <c r="P3211" s="37"/>
      <c r="Q3211" s="38"/>
      <c r="R3211" s="38"/>
      <c r="S3211" s="37"/>
      <c r="T3211" s="39"/>
      <c r="U3211" s="39"/>
      <c r="V3211" s="40"/>
      <c r="X3211" t="str">
        <f>IF(('1 - Cover page'!$B$9-M3211)&lt;6,"&lt;=5 Days","&gt;5 Days")</f>
        <v>&lt;=5 Days</v>
      </c>
      <c r="Y3211" t="str">
        <f>IF(('1 - Cover page'!$B$9-M3211)=0,"0", IF(('1 - Cover page'!$B$9-M3211)= 1,"1", IF(('1 - Cover page'!$B$9-M3211)= 2,"2", IF(('1 - Cover page'!$B$9-M3211)= 3,"3", IF(('1 - Cover page'!$B$9-M3211)= 4,"4", IF(('1 - Cover page'!$B$9-M3211)= 5,"5", IF(('1 - Cover page'!$B$9-M3211)= 6,"6", IF(('1 - Cover page'!$B$9-M3211)= 7,"7", IF(('1 - Cover page'!$B$9-M3211)= 8,"8", IF(('1 - Cover page'!$B$9-M3211)= 9,"9", IF(('1 - Cover page'!$B$9-M3211)= 10,"10", IF(('1 - Cover page'!$B$9-M3211)= 11,"11", IF(('1 - Cover page'!$B$9-M3211)= 12,"12", IF(('1 - Cover page'!$B$9-M3211)= 13,"13", IF(('1 - Cover page'!$B$9-M3211)= 14,"14", IF(('1 - Cover page'!$B$9-M3211)= 15,"15",  ""))))))))))))))))</f>
        <v>0</v>
      </c>
      <c r="Z3211" t="str">
        <f>IF(('1 - Cover page'!$B$9-I3211)=0,"0", IF(('1 - Cover page'!$B$9-I3211)= 1,"1", IF(('1 - Cover page'!$B$9-I3211)= 2,"2", IF(('1 - Cover page'!$B$9-I3211)= 3,"3", IF(('1 - Cover page'!$B$9-I3211)= 4,"4", IF(('1 - Cover page'!$B$9-I3211)= 5,"5", IF(('1 - Cover page'!$B$9-I3211)= 6,"6", IF(('1 - Cover page'!$B$9-I3211)= 7,"7", IF(('1 - Cover page'!$B$9-I3211)= 8,"8", IF(('1 - Cover page'!$B$9-I3211)= 9,"9", IF(('1 - Cover page'!$B$9-I3211)= 10,"10", IF(('1 - Cover page'!$B$9-I3211)= 11,"11", IF(('1 - Cover page'!$B$9-I3211)= 12,"12", IF(('1 - Cover page'!$B$9-I3211)= 13,"13", IF(('1 - Cover page'!$B$9-I3211)= 14,"14", IF(('1 - Cover page'!$B$9-I3211)= 15,"15",  ""))))))))))))))))</f>
        <v>0</v>
      </c>
      <c r="AA3211" t="e">
        <f>VLOOKUP(E3211,'Age group'!$A$2:$B$7,2,TRUE)</f>
        <v>#N/A</v>
      </c>
    </row>
    <row r="3212" spans="1:27" ht="12.75" x14ac:dyDescent="0.2">
      <c r="A3212" s="30">
        <v>3209</v>
      </c>
      <c r="B3212" s="31"/>
      <c r="C3212" s="31"/>
      <c r="D3212" s="32"/>
      <c r="E3212" s="104"/>
      <c r="F3212" s="31"/>
      <c r="G3212" s="31"/>
      <c r="H3212" s="33"/>
      <c r="I3212" s="16"/>
      <c r="J3212" s="34"/>
      <c r="K3212" s="34"/>
      <c r="L3212" s="35"/>
      <c r="M3212" s="36"/>
      <c r="N3212" s="37"/>
      <c r="O3212" s="37"/>
      <c r="P3212" s="37"/>
      <c r="Q3212" s="38"/>
      <c r="R3212" s="38"/>
      <c r="S3212" s="37"/>
      <c r="T3212" s="39"/>
      <c r="U3212" s="39"/>
      <c r="V3212" s="40"/>
      <c r="X3212" t="str">
        <f>IF(('1 - Cover page'!$B$9-M3212)&lt;6,"&lt;=5 Days","&gt;5 Days")</f>
        <v>&lt;=5 Days</v>
      </c>
      <c r="Y3212" t="str">
        <f>IF(('1 - Cover page'!$B$9-M3212)=0,"0", IF(('1 - Cover page'!$B$9-M3212)= 1,"1", IF(('1 - Cover page'!$B$9-M3212)= 2,"2", IF(('1 - Cover page'!$B$9-M3212)= 3,"3", IF(('1 - Cover page'!$B$9-M3212)= 4,"4", IF(('1 - Cover page'!$B$9-M3212)= 5,"5", IF(('1 - Cover page'!$B$9-M3212)= 6,"6", IF(('1 - Cover page'!$B$9-M3212)= 7,"7", IF(('1 - Cover page'!$B$9-M3212)= 8,"8", IF(('1 - Cover page'!$B$9-M3212)= 9,"9", IF(('1 - Cover page'!$B$9-M3212)= 10,"10", IF(('1 - Cover page'!$B$9-M3212)= 11,"11", IF(('1 - Cover page'!$B$9-M3212)= 12,"12", IF(('1 - Cover page'!$B$9-M3212)= 13,"13", IF(('1 - Cover page'!$B$9-M3212)= 14,"14", IF(('1 - Cover page'!$B$9-M3212)= 15,"15",  ""))))))))))))))))</f>
        <v>0</v>
      </c>
      <c r="Z3212" t="str">
        <f>IF(('1 - Cover page'!$B$9-I3212)=0,"0", IF(('1 - Cover page'!$B$9-I3212)= 1,"1", IF(('1 - Cover page'!$B$9-I3212)= 2,"2", IF(('1 - Cover page'!$B$9-I3212)= 3,"3", IF(('1 - Cover page'!$B$9-I3212)= 4,"4", IF(('1 - Cover page'!$B$9-I3212)= 5,"5", IF(('1 - Cover page'!$B$9-I3212)= 6,"6", IF(('1 - Cover page'!$B$9-I3212)= 7,"7", IF(('1 - Cover page'!$B$9-I3212)= 8,"8", IF(('1 - Cover page'!$B$9-I3212)= 9,"9", IF(('1 - Cover page'!$B$9-I3212)= 10,"10", IF(('1 - Cover page'!$B$9-I3212)= 11,"11", IF(('1 - Cover page'!$B$9-I3212)= 12,"12", IF(('1 - Cover page'!$B$9-I3212)= 13,"13", IF(('1 - Cover page'!$B$9-I3212)= 14,"14", IF(('1 - Cover page'!$B$9-I3212)= 15,"15",  ""))))))))))))))))</f>
        <v>0</v>
      </c>
      <c r="AA3212" t="e">
        <f>VLOOKUP(E3212,'Age group'!$A$2:$B$7,2,TRUE)</f>
        <v>#N/A</v>
      </c>
    </row>
    <row r="3213" spans="1:27" ht="12.75" x14ac:dyDescent="0.2">
      <c r="A3213" s="30">
        <v>3210</v>
      </c>
      <c r="B3213" s="31"/>
      <c r="C3213" s="31"/>
      <c r="D3213" s="32"/>
      <c r="E3213" s="104"/>
      <c r="F3213" s="31"/>
      <c r="G3213" s="31"/>
      <c r="H3213" s="33"/>
      <c r="I3213" s="16"/>
      <c r="J3213" s="34"/>
      <c r="K3213" s="34"/>
      <c r="L3213" s="35"/>
      <c r="M3213" s="36"/>
      <c r="N3213" s="37"/>
      <c r="O3213" s="37"/>
      <c r="P3213" s="37"/>
      <c r="Q3213" s="38"/>
      <c r="R3213" s="38"/>
      <c r="S3213" s="37"/>
      <c r="T3213" s="39"/>
      <c r="U3213" s="39"/>
      <c r="V3213" s="40"/>
      <c r="X3213" t="str">
        <f>IF(('1 - Cover page'!$B$9-M3213)&lt;6,"&lt;=5 Days","&gt;5 Days")</f>
        <v>&lt;=5 Days</v>
      </c>
      <c r="Y3213" t="str">
        <f>IF(('1 - Cover page'!$B$9-M3213)=0,"0", IF(('1 - Cover page'!$B$9-M3213)= 1,"1", IF(('1 - Cover page'!$B$9-M3213)= 2,"2", IF(('1 - Cover page'!$B$9-M3213)= 3,"3", IF(('1 - Cover page'!$B$9-M3213)= 4,"4", IF(('1 - Cover page'!$B$9-M3213)= 5,"5", IF(('1 - Cover page'!$B$9-M3213)= 6,"6", IF(('1 - Cover page'!$B$9-M3213)= 7,"7", IF(('1 - Cover page'!$B$9-M3213)= 8,"8", IF(('1 - Cover page'!$B$9-M3213)= 9,"9", IF(('1 - Cover page'!$B$9-M3213)= 10,"10", IF(('1 - Cover page'!$B$9-M3213)= 11,"11", IF(('1 - Cover page'!$B$9-M3213)= 12,"12", IF(('1 - Cover page'!$B$9-M3213)= 13,"13", IF(('1 - Cover page'!$B$9-M3213)= 14,"14", IF(('1 - Cover page'!$B$9-M3213)= 15,"15",  ""))))))))))))))))</f>
        <v>0</v>
      </c>
      <c r="Z3213" t="str">
        <f>IF(('1 - Cover page'!$B$9-I3213)=0,"0", IF(('1 - Cover page'!$B$9-I3213)= 1,"1", IF(('1 - Cover page'!$B$9-I3213)= 2,"2", IF(('1 - Cover page'!$B$9-I3213)= 3,"3", IF(('1 - Cover page'!$B$9-I3213)= 4,"4", IF(('1 - Cover page'!$B$9-I3213)= 5,"5", IF(('1 - Cover page'!$B$9-I3213)= 6,"6", IF(('1 - Cover page'!$B$9-I3213)= 7,"7", IF(('1 - Cover page'!$B$9-I3213)= 8,"8", IF(('1 - Cover page'!$B$9-I3213)= 9,"9", IF(('1 - Cover page'!$B$9-I3213)= 10,"10", IF(('1 - Cover page'!$B$9-I3213)= 11,"11", IF(('1 - Cover page'!$B$9-I3213)= 12,"12", IF(('1 - Cover page'!$B$9-I3213)= 13,"13", IF(('1 - Cover page'!$B$9-I3213)= 14,"14", IF(('1 - Cover page'!$B$9-I3213)= 15,"15",  ""))))))))))))))))</f>
        <v>0</v>
      </c>
      <c r="AA3213" t="e">
        <f>VLOOKUP(E3213,'Age group'!$A$2:$B$7,2,TRUE)</f>
        <v>#N/A</v>
      </c>
    </row>
    <row r="3214" spans="1:27" ht="12.75" x14ac:dyDescent="0.2">
      <c r="A3214" s="30">
        <v>3211</v>
      </c>
      <c r="B3214" s="31"/>
      <c r="C3214" s="31"/>
      <c r="D3214" s="32"/>
      <c r="E3214" s="104"/>
      <c r="F3214" s="31"/>
      <c r="G3214" s="31"/>
      <c r="H3214" s="33"/>
      <c r="I3214" s="16"/>
      <c r="J3214" s="34"/>
      <c r="K3214" s="34"/>
      <c r="L3214" s="35"/>
      <c r="M3214" s="36"/>
      <c r="N3214" s="37"/>
      <c r="O3214" s="37"/>
      <c r="P3214" s="37"/>
      <c r="Q3214" s="38"/>
      <c r="R3214" s="38"/>
      <c r="S3214" s="37"/>
      <c r="T3214" s="39"/>
      <c r="U3214" s="39"/>
      <c r="V3214" s="40"/>
      <c r="X3214" t="str">
        <f>IF(('1 - Cover page'!$B$9-M3214)&lt;6,"&lt;=5 Days","&gt;5 Days")</f>
        <v>&lt;=5 Days</v>
      </c>
      <c r="Y3214" t="str">
        <f>IF(('1 - Cover page'!$B$9-M3214)=0,"0", IF(('1 - Cover page'!$B$9-M3214)= 1,"1", IF(('1 - Cover page'!$B$9-M3214)= 2,"2", IF(('1 - Cover page'!$B$9-M3214)= 3,"3", IF(('1 - Cover page'!$B$9-M3214)= 4,"4", IF(('1 - Cover page'!$B$9-M3214)= 5,"5", IF(('1 - Cover page'!$B$9-M3214)= 6,"6", IF(('1 - Cover page'!$B$9-M3214)= 7,"7", IF(('1 - Cover page'!$B$9-M3214)= 8,"8", IF(('1 - Cover page'!$B$9-M3214)= 9,"9", IF(('1 - Cover page'!$B$9-M3214)= 10,"10", IF(('1 - Cover page'!$B$9-M3214)= 11,"11", IF(('1 - Cover page'!$B$9-M3214)= 12,"12", IF(('1 - Cover page'!$B$9-M3214)= 13,"13", IF(('1 - Cover page'!$B$9-M3214)= 14,"14", IF(('1 - Cover page'!$B$9-M3214)= 15,"15",  ""))))))))))))))))</f>
        <v>0</v>
      </c>
      <c r="Z3214" t="str">
        <f>IF(('1 - Cover page'!$B$9-I3214)=0,"0", IF(('1 - Cover page'!$B$9-I3214)= 1,"1", IF(('1 - Cover page'!$B$9-I3214)= 2,"2", IF(('1 - Cover page'!$B$9-I3214)= 3,"3", IF(('1 - Cover page'!$B$9-I3214)= 4,"4", IF(('1 - Cover page'!$B$9-I3214)= 5,"5", IF(('1 - Cover page'!$B$9-I3214)= 6,"6", IF(('1 - Cover page'!$B$9-I3214)= 7,"7", IF(('1 - Cover page'!$B$9-I3214)= 8,"8", IF(('1 - Cover page'!$B$9-I3214)= 9,"9", IF(('1 - Cover page'!$B$9-I3214)= 10,"10", IF(('1 - Cover page'!$B$9-I3214)= 11,"11", IF(('1 - Cover page'!$B$9-I3214)= 12,"12", IF(('1 - Cover page'!$B$9-I3214)= 13,"13", IF(('1 - Cover page'!$B$9-I3214)= 14,"14", IF(('1 - Cover page'!$B$9-I3214)= 15,"15",  ""))))))))))))))))</f>
        <v>0</v>
      </c>
      <c r="AA3214" t="e">
        <f>VLOOKUP(E3214,'Age group'!$A$2:$B$7,2,TRUE)</f>
        <v>#N/A</v>
      </c>
    </row>
    <row r="3215" spans="1:27" ht="12.75" x14ac:dyDescent="0.2">
      <c r="A3215" s="30">
        <v>3212</v>
      </c>
      <c r="B3215" s="31"/>
      <c r="C3215" s="31"/>
      <c r="D3215" s="32"/>
      <c r="E3215" s="104"/>
      <c r="F3215" s="31"/>
      <c r="G3215" s="31"/>
      <c r="H3215" s="33"/>
      <c r="I3215" s="16"/>
      <c r="J3215" s="34"/>
      <c r="K3215" s="34"/>
      <c r="L3215" s="35"/>
      <c r="M3215" s="36"/>
      <c r="N3215" s="37"/>
      <c r="O3215" s="37"/>
      <c r="P3215" s="37"/>
      <c r="Q3215" s="38"/>
      <c r="R3215" s="38"/>
      <c r="S3215" s="37"/>
      <c r="T3215" s="39"/>
      <c r="U3215" s="39"/>
      <c r="V3215" s="40"/>
      <c r="X3215" t="str">
        <f>IF(('1 - Cover page'!$B$9-M3215)&lt;6,"&lt;=5 Days","&gt;5 Days")</f>
        <v>&lt;=5 Days</v>
      </c>
      <c r="Y3215" t="str">
        <f>IF(('1 - Cover page'!$B$9-M3215)=0,"0", IF(('1 - Cover page'!$B$9-M3215)= 1,"1", IF(('1 - Cover page'!$B$9-M3215)= 2,"2", IF(('1 - Cover page'!$B$9-M3215)= 3,"3", IF(('1 - Cover page'!$B$9-M3215)= 4,"4", IF(('1 - Cover page'!$B$9-M3215)= 5,"5", IF(('1 - Cover page'!$B$9-M3215)= 6,"6", IF(('1 - Cover page'!$B$9-M3215)= 7,"7", IF(('1 - Cover page'!$B$9-M3215)= 8,"8", IF(('1 - Cover page'!$B$9-M3215)= 9,"9", IF(('1 - Cover page'!$B$9-M3215)= 10,"10", IF(('1 - Cover page'!$B$9-M3215)= 11,"11", IF(('1 - Cover page'!$B$9-M3215)= 12,"12", IF(('1 - Cover page'!$B$9-M3215)= 13,"13", IF(('1 - Cover page'!$B$9-M3215)= 14,"14", IF(('1 - Cover page'!$B$9-M3215)= 15,"15",  ""))))))))))))))))</f>
        <v>0</v>
      </c>
      <c r="Z3215" t="str">
        <f>IF(('1 - Cover page'!$B$9-I3215)=0,"0", IF(('1 - Cover page'!$B$9-I3215)= 1,"1", IF(('1 - Cover page'!$B$9-I3215)= 2,"2", IF(('1 - Cover page'!$B$9-I3215)= 3,"3", IF(('1 - Cover page'!$B$9-I3215)= 4,"4", IF(('1 - Cover page'!$B$9-I3215)= 5,"5", IF(('1 - Cover page'!$B$9-I3215)= 6,"6", IF(('1 - Cover page'!$B$9-I3215)= 7,"7", IF(('1 - Cover page'!$B$9-I3215)= 8,"8", IF(('1 - Cover page'!$B$9-I3215)= 9,"9", IF(('1 - Cover page'!$B$9-I3215)= 10,"10", IF(('1 - Cover page'!$B$9-I3215)= 11,"11", IF(('1 - Cover page'!$B$9-I3215)= 12,"12", IF(('1 - Cover page'!$B$9-I3215)= 13,"13", IF(('1 - Cover page'!$B$9-I3215)= 14,"14", IF(('1 - Cover page'!$B$9-I3215)= 15,"15",  ""))))))))))))))))</f>
        <v>0</v>
      </c>
      <c r="AA3215" t="e">
        <f>VLOOKUP(E3215,'Age group'!$A$2:$B$7,2,TRUE)</f>
        <v>#N/A</v>
      </c>
    </row>
    <row r="3216" spans="1:27" ht="12.75" x14ac:dyDescent="0.2">
      <c r="A3216" s="30">
        <v>3213</v>
      </c>
      <c r="B3216" s="31"/>
      <c r="C3216" s="31"/>
      <c r="D3216" s="32"/>
      <c r="E3216" s="104"/>
      <c r="F3216" s="31"/>
      <c r="G3216" s="31"/>
      <c r="H3216" s="33"/>
      <c r="I3216" s="16"/>
      <c r="J3216" s="34"/>
      <c r="K3216" s="34"/>
      <c r="L3216" s="35"/>
      <c r="M3216" s="36"/>
      <c r="N3216" s="37"/>
      <c r="O3216" s="37"/>
      <c r="P3216" s="37"/>
      <c r="Q3216" s="38"/>
      <c r="R3216" s="38"/>
      <c r="S3216" s="37"/>
      <c r="T3216" s="39"/>
      <c r="U3216" s="39"/>
      <c r="V3216" s="40"/>
      <c r="X3216" t="str">
        <f>IF(('1 - Cover page'!$B$9-M3216)&lt;6,"&lt;=5 Days","&gt;5 Days")</f>
        <v>&lt;=5 Days</v>
      </c>
      <c r="Y3216" t="str">
        <f>IF(('1 - Cover page'!$B$9-M3216)=0,"0", IF(('1 - Cover page'!$B$9-M3216)= 1,"1", IF(('1 - Cover page'!$B$9-M3216)= 2,"2", IF(('1 - Cover page'!$B$9-M3216)= 3,"3", IF(('1 - Cover page'!$B$9-M3216)= 4,"4", IF(('1 - Cover page'!$B$9-M3216)= 5,"5", IF(('1 - Cover page'!$B$9-M3216)= 6,"6", IF(('1 - Cover page'!$B$9-M3216)= 7,"7", IF(('1 - Cover page'!$B$9-M3216)= 8,"8", IF(('1 - Cover page'!$B$9-M3216)= 9,"9", IF(('1 - Cover page'!$B$9-M3216)= 10,"10", IF(('1 - Cover page'!$B$9-M3216)= 11,"11", IF(('1 - Cover page'!$B$9-M3216)= 12,"12", IF(('1 - Cover page'!$B$9-M3216)= 13,"13", IF(('1 - Cover page'!$B$9-M3216)= 14,"14", IF(('1 - Cover page'!$B$9-M3216)= 15,"15",  ""))))))))))))))))</f>
        <v>0</v>
      </c>
      <c r="Z3216" t="str">
        <f>IF(('1 - Cover page'!$B$9-I3216)=0,"0", IF(('1 - Cover page'!$B$9-I3216)= 1,"1", IF(('1 - Cover page'!$B$9-I3216)= 2,"2", IF(('1 - Cover page'!$B$9-I3216)= 3,"3", IF(('1 - Cover page'!$B$9-I3216)= 4,"4", IF(('1 - Cover page'!$B$9-I3216)= 5,"5", IF(('1 - Cover page'!$B$9-I3216)= 6,"6", IF(('1 - Cover page'!$B$9-I3216)= 7,"7", IF(('1 - Cover page'!$B$9-I3216)= 8,"8", IF(('1 - Cover page'!$B$9-I3216)= 9,"9", IF(('1 - Cover page'!$B$9-I3216)= 10,"10", IF(('1 - Cover page'!$B$9-I3216)= 11,"11", IF(('1 - Cover page'!$B$9-I3216)= 12,"12", IF(('1 - Cover page'!$B$9-I3216)= 13,"13", IF(('1 - Cover page'!$B$9-I3216)= 14,"14", IF(('1 - Cover page'!$B$9-I3216)= 15,"15",  ""))))))))))))))))</f>
        <v>0</v>
      </c>
      <c r="AA3216" t="e">
        <f>VLOOKUP(E3216,'Age group'!$A$2:$B$7,2,TRUE)</f>
        <v>#N/A</v>
      </c>
    </row>
    <row r="3217" spans="1:27" ht="12.75" x14ac:dyDescent="0.2">
      <c r="A3217" s="30">
        <v>3214</v>
      </c>
      <c r="B3217" s="31"/>
      <c r="C3217" s="31"/>
      <c r="D3217" s="32"/>
      <c r="E3217" s="104"/>
      <c r="F3217" s="31"/>
      <c r="G3217" s="31"/>
      <c r="H3217" s="33"/>
      <c r="I3217" s="16"/>
      <c r="J3217" s="34"/>
      <c r="K3217" s="34"/>
      <c r="L3217" s="35"/>
      <c r="M3217" s="36"/>
      <c r="N3217" s="37"/>
      <c r="O3217" s="37"/>
      <c r="P3217" s="37"/>
      <c r="Q3217" s="38"/>
      <c r="R3217" s="38"/>
      <c r="S3217" s="37"/>
      <c r="T3217" s="39"/>
      <c r="U3217" s="39"/>
      <c r="V3217" s="40"/>
      <c r="X3217" t="str">
        <f>IF(('1 - Cover page'!$B$9-M3217)&lt;6,"&lt;=5 Days","&gt;5 Days")</f>
        <v>&lt;=5 Days</v>
      </c>
      <c r="Y3217" t="str">
        <f>IF(('1 - Cover page'!$B$9-M3217)=0,"0", IF(('1 - Cover page'!$B$9-M3217)= 1,"1", IF(('1 - Cover page'!$B$9-M3217)= 2,"2", IF(('1 - Cover page'!$B$9-M3217)= 3,"3", IF(('1 - Cover page'!$B$9-M3217)= 4,"4", IF(('1 - Cover page'!$B$9-M3217)= 5,"5", IF(('1 - Cover page'!$B$9-M3217)= 6,"6", IF(('1 - Cover page'!$B$9-M3217)= 7,"7", IF(('1 - Cover page'!$B$9-M3217)= 8,"8", IF(('1 - Cover page'!$B$9-M3217)= 9,"9", IF(('1 - Cover page'!$B$9-M3217)= 10,"10", IF(('1 - Cover page'!$B$9-M3217)= 11,"11", IF(('1 - Cover page'!$B$9-M3217)= 12,"12", IF(('1 - Cover page'!$B$9-M3217)= 13,"13", IF(('1 - Cover page'!$B$9-M3217)= 14,"14", IF(('1 - Cover page'!$B$9-M3217)= 15,"15",  ""))))))))))))))))</f>
        <v>0</v>
      </c>
      <c r="Z3217" t="str">
        <f>IF(('1 - Cover page'!$B$9-I3217)=0,"0", IF(('1 - Cover page'!$B$9-I3217)= 1,"1", IF(('1 - Cover page'!$B$9-I3217)= 2,"2", IF(('1 - Cover page'!$B$9-I3217)= 3,"3", IF(('1 - Cover page'!$B$9-I3217)= 4,"4", IF(('1 - Cover page'!$B$9-I3217)= 5,"5", IF(('1 - Cover page'!$B$9-I3217)= 6,"6", IF(('1 - Cover page'!$B$9-I3217)= 7,"7", IF(('1 - Cover page'!$B$9-I3217)= 8,"8", IF(('1 - Cover page'!$B$9-I3217)= 9,"9", IF(('1 - Cover page'!$B$9-I3217)= 10,"10", IF(('1 - Cover page'!$B$9-I3217)= 11,"11", IF(('1 - Cover page'!$B$9-I3217)= 12,"12", IF(('1 - Cover page'!$B$9-I3217)= 13,"13", IF(('1 - Cover page'!$B$9-I3217)= 14,"14", IF(('1 - Cover page'!$B$9-I3217)= 15,"15",  ""))))))))))))))))</f>
        <v>0</v>
      </c>
      <c r="AA3217" t="e">
        <f>VLOOKUP(E3217,'Age group'!$A$2:$B$7,2,TRUE)</f>
        <v>#N/A</v>
      </c>
    </row>
    <row r="3218" spans="1:27" ht="12.75" x14ac:dyDescent="0.2">
      <c r="A3218" s="30">
        <v>3215</v>
      </c>
      <c r="B3218" s="31"/>
      <c r="C3218" s="31"/>
      <c r="D3218" s="32"/>
      <c r="E3218" s="104"/>
      <c r="F3218" s="31"/>
      <c r="G3218" s="31"/>
      <c r="H3218" s="33"/>
      <c r="I3218" s="16"/>
      <c r="J3218" s="34"/>
      <c r="K3218" s="34"/>
      <c r="L3218" s="35"/>
      <c r="M3218" s="36"/>
      <c r="N3218" s="37"/>
      <c r="O3218" s="37"/>
      <c r="P3218" s="37"/>
      <c r="Q3218" s="38"/>
      <c r="R3218" s="38"/>
      <c r="S3218" s="37"/>
      <c r="T3218" s="39"/>
      <c r="U3218" s="39"/>
      <c r="V3218" s="40"/>
      <c r="X3218" t="str">
        <f>IF(('1 - Cover page'!$B$9-M3218)&lt;6,"&lt;=5 Days","&gt;5 Days")</f>
        <v>&lt;=5 Days</v>
      </c>
      <c r="Y3218" t="str">
        <f>IF(('1 - Cover page'!$B$9-M3218)=0,"0", IF(('1 - Cover page'!$B$9-M3218)= 1,"1", IF(('1 - Cover page'!$B$9-M3218)= 2,"2", IF(('1 - Cover page'!$B$9-M3218)= 3,"3", IF(('1 - Cover page'!$B$9-M3218)= 4,"4", IF(('1 - Cover page'!$B$9-M3218)= 5,"5", IF(('1 - Cover page'!$B$9-M3218)= 6,"6", IF(('1 - Cover page'!$B$9-M3218)= 7,"7", IF(('1 - Cover page'!$B$9-M3218)= 8,"8", IF(('1 - Cover page'!$B$9-M3218)= 9,"9", IF(('1 - Cover page'!$B$9-M3218)= 10,"10", IF(('1 - Cover page'!$B$9-M3218)= 11,"11", IF(('1 - Cover page'!$B$9-M3218)= 12,"12", IF(('1 - Cover page'!$B$9-M3218)= 13,"13", IF(('1 - Cover page'!$B$9-M3218)= 14,"14", IF(('1 - Cover page'!$B$9-M3218)= 15,"15",  ""))))))))))))))))</f>
        <v>0</v>
      </c>
      <c r="Z3218" t="str">
        <f>IF(('1 - Cover page'!$B$9-I3218)=0,"0", IF(('1 - Cover page'!$B$9-I3218)= 1,"1", IF(('1 - Cover page'!$B$9-I3218)= 2,"2", IF(('1 - Cover page'!$B$9-I3218)= 3,"3", IF(('1 - Cover page'!$B$9-I3218)= 4,"4", IF(('1 - Cover page'!$B$9-I3218)= 5,"5", IF(('1 - Cover page'!$B$9-I3218)= 6,"6", IF(('1 - Cover page'!$B$9-I3218)= 7,"7", IF(('1 - Cover page'!$B$9-I3218)= 8,"8", IF(('1 - Cover page'!$B$9-I3218)= 9,"9", IF(('1 - Cover page'!$B$9-I3218)= 10,"10", IF(('1 - Cover page'!$B$9-I3218)= 11,"11", IF(('1 - Cover page'!$B$9-I3218)= 12,"12", IF(('1 - Cover page'!$B$9-I3218)= 13,"13", IF(('1 - Cover page'!$B$9-I3218)= 14,"14", IF(('1 - Cover page'!$B$9-I3218)= 15,"15",  ""))))))))))))))))</f>
        <v>0</v>
      </c>
      <c r="AA3218" t="e">
        <f>VLOOKUP(E3218,'Age group'!$A$2:$B$7,2,TRUE)</f>
        <v>#N/A</v>
      </c>
    </row>
    <row r="3219" spans="1:27" ht="12.75" x14ac:dyDescent="0.2">
      <c r="A3219" s="30">
        <v>3216</v>
      </c>
      <c r="B3219" s="31"/>
      <c r="C3219" s="31"/>
      <c r="D3219" s="32"/>
      <c r="E3219" s="104"/>
      <c r="F3219" s="31"/>
      <c r="G3219" s="31"/>
      <c r="H3219" s="33"/>
      <c r="I3219" s="16"/>
      <c r="J3219" s="34"/>
      <c r="K3219" s="34"/>
      <c r="L3219" s="35"/>
      <c r="M3219" s="36"/>
      <c r="N3219" s="37"/>
      <c r="O3219" s="37"/>
      <c r="P3219" s="37"/>
      <c r="Q3219" s="38"/>
      <c r="R3219" s="38"/>
      <c r="S3219" s="37"/>
      <c r="T3219" s="39"/>
      <c r="U3219" s="39"/>
      <c r="V3219" s="40"/>
      <c r="X3219" t="str">
        <f>IF(('1 - Cover page'!$B$9-M3219)&lt;6,"&lt;=5 Days","&gt;5 Days")</f>
        <v>&lt;=5 Days</v>
      </c>
      <c r="Y3219" t="str">
        <f>IF(('1 - Cover page'!$B$9-M3219)=0,"0", IF(('1 - Cover page'!$B$9-M3219)= 1,"1", IF(('1 - Cover page'!$B$9-M3219)= 2,"2", IF(('1 - Cover page'!$B$9-M3219)= 3,"3", IF(('1 - Cover page'!$B$9-M3219)= 4,"4", IF(('1 - Cover page'!$B$9-M3219)= 5,"5", IF(('1 - Cover page'!$B$9-M3219)= 6,"6", IF(('1 - Cover page'!$B$9-M3219)= 7,"7", IF(('1 - Cover page'!$B$9-M3219)= 8,"8", IF(('1 - Cover page'!$B$9-M3219)= 9,"9", IF(('1 - Cover page'!$B$9-M3219)= 10,"10", IF(('1 - Cover page'!$B$9-M3219)= 11,"11", IF(('1 - Cover page'!$B$9-M3219)= 12,"12", IF(('1 - Cover page'!$B$9-M3219)= 13,"13", IF(('1 - Cover page'!$B$9-M3219)= 14,"14", IF(('1 - Cover page'!$B$9-M3219)= 15,"15",  ""))))))))))))))))</f>
        <v>0</v>
      </c>
      <c r="Z3219" t="str">
        <f>IF(('1 - Cover page'!$B$9-I3219)=0,"0", IF(('1 - Cover page'!$B$9-I3219)= 1,"1", IF(('1 - Cover page'!$B$9-I3219)= 2,"2", IF(('1 - Cover page'!$B$9-I3219)= 3,"3", IF(('1 - Cover page'!$B$9-I3219)= 4,"4", IF(('1 - Cover page'!$B$9-I3219)= 5,"5", IF(('1 - Cover page'!$B$9-I3219)= 6,"6", IF(('1 - Cover page'!$B$9-I3219)= 7,"7", IF(('1 - Cover page'!$B$9-I3219)= 8,"8", IF(('1 - Cover page'!$B$9-I3219)= 9,"9", IF(('1 - Cover page'!$B$9-I3219)= 10,"10", IF(('1 - Cover page'!$B$9-I3219)= 11,"11", IF(('1 - Cover page'!$B$9-I3219)= 12,"12", IF(('1 - Cover page'!$B$9-I3219)= 13,"13", IF(('1 - Cover page'!$B$9-I3219)= 14,"14", IF(('1 - Cover page'!$B$9-I3219)= 15,"15",  ""))))))))))))))))</f>
        <v>0</v>
      </c>
      <c r="AA3219" t="e">
        <f>VLOOKUP(E3219,'Age group'!$A$2:$B$7,2,TRUE)</f>
        <v>#N/A</v>
      </c>
    </row>
    <row r="3220" spans="1:27" ht="12.75" x14ac:dyDescent="0.2">
      <c r="A3220" s="30">
        <v>3217</v>
      </c>
      <c r="B3220" s="31"/>
      <c r="C3220" s="31"/>
      <c r="D3220" s="32"/>
      <c r="E3220" s="104"/>
      <c r="F3220" s="31"/>
      <c r="G3220" s="31"/>
      <c r="H3220" s="33"/>
      <c r="I3220" s="16"/>
      <c r="J3220" s="34"/>
      <c r="K3220" s="34"/>
      <c r="L3220" s="35"/>
      <c r="M3220" s="36"/>
      <c r="N3220" s="37"/>
      <c r="O3220" s="37"/>
      <c r="P3220" s="37"/>
      <c r="Q3220" s="38"/>
      <c r="R3220" s="38"/>
      <c r="S3220" s="37"/>
      <c r="T3220" s="39"/>
      <c r="U3220" s="39"/>
      <c r="V3220" s="40"/>
      <c r="X3220" t="str">
        <f>IF(('1 - Cover page'!$B$9-M3220)&lt;6,"&lt;=5 Days","&gt;5 Days")</f>
        <v>&lt;=5 Days</v>
      </c>
      <c r="Y3220" t="str">
        <f>IF(('1 - Cover page'!$B$9-M3220)=0,"0", IF(('1 - Cover page'!$B$9-M3220)= 1,"1", IF(('1 - Cover page'!$B$9-M3220)= 2,"2", IF(('1 - Cover page'!$B$9-M3220)= 3,"3", IF(('1 - Cover page'!$B$9-M3220)= 4,"4", IF(('1 - Cover page'!$B$9-M3220)= 5,"5", IF(('1 - Cover page'!$B$9-M3220)= 6,"6", IF(('1 - Cover page'!$B$9-M3220)= 7,"7", IF(('1 - Cover page'!$B$9-M3220)= 8,"8", IF(('1 - Cover page'!$B$9-M3220)= 9,"9", IF(('1 - Cover page'!$B$9-M3220)= 10,"10", IF(('1 - Cover page'!$B$9-M3220)= 11,"11", IF(('1 - Cover page'!$B$9-M3220)= 12,"12", IF(('1 - Cover page'!$B$9-M3220)= 13,"13", IF(('1 - Cover page'!$B$9-M3220)= 14,"14", IF(('1 - Cover page'!$B$9-M3220)= 15,"15",  ""))))))))))))))))</f>
        <v>0</v>
      </c>
      <c r="Z3220" t="str">
        <f>IF(('1 - Cover page'!$B$9-I3220)=0,"0", IF(('1 - Cover page'!$B$9-I3220)= 1,"1", IF(('1 - Cover page'!$B$9-I3220)= 2,"2", IF(('1 - Cover page'!$B$9-I3220)= 3,"3", IF(('1 - Cover page'!$B$9-I3220)= 4,"4", IF(('1 - Cover page'!$B$9-I3220)= 5,"5", IF(('1 - Cover page'!$B$9-I3220)= 6,"6", IF(('1 - Cover page'!$B$9-I3220)= 7,"7", IF(('1 - Cover page'!$B$9-I3220)= 8,"8", IF(('1 - Cover page'!$B$9-I3220)= 9,"9", IF(('1 - Cover page'!$B$9-I3220)= 10,"10", IF(('1 - Cover page'!$B$9-I3220)= 11,"11", IF(('1 - Cover page'!$B$9-I3220)= 12,"12", IF(('1 - Cover page'!$B$9-I3220)= 13,"13", IF(('1 - Cover page'!$B$9-I3220)= 14,"14", IF(('1 - Cover page'!$B$9-I3220)= 15,"15",  ""))))))))))))))))</f>
        <v>0</v>
      </c>
      <c r="AA3220" t="e">
        <f>VLOOKUP(E3220,'Age group'!$A$2:$B$7,2,TRUE)</f>
        <v>#N/A</v>
      </c>
    </row>
    <row r="3221" spans="1:27" ht="12.75" x14ac:dyDescent="0.2">
      <c r="A3221" s="30">
        <v>3218</v>
      </c>
      <c r="B3221" s="31"/>
      <c r="C3221" s="31"/>
      <c r="D3221" s="32"/>
      <c r="E3221" s="104"/>
      <c r="F3221" s="31"/>
      <c r="G3221" s="31"/>
      <c r="H3221" s="33"/>
      <c r="I3221" s="16"/>
      <c r="J3221" s="34"/>
      <c r="K3221" s="34"/>
      <c r="L3221" s="35"/>
      <c r="M3221" s="36"/>
      <c r="N3221" s="37"/>
      <c r="O3221" s="37"/>
      <c r="P3221" s="37"/>
      <c r="Q3221" s="38"/>
      <c r="R3221" s="38"/>
      <c r="S3221" s="37"/>
      <c r="T3221" s="39"/>
      <c r="U3221" s="39"/>
      <c r="V3221" s="40"/>
      <c r="X3221" t="str">
        <f>IF(('1 - Cover page'!$B$9-M3221)&lt;6,"&lt;=5 Days","&gt;5 Days")</f>
        <v>&lt;=5 Days</v>
      </c>
      <c r="Y3221" t="str">
        <f>IF(('1 - Cover page'!$B$9-M3221)=0,"0", IF(('1 - Cover page'!$B$9-M3221)= 1,"1", IF(('1 - Cover page'!$B$9-M3221)= 2,"2", IF(('1 - Cover page'!$B$9-M3221)= 3,"3", IF(('1 - Cover page'!$B$9-M3221)= 4,"4", IF(('1 - Cover page'!$B$9-M3221)= 5,"5", IF(('1 - Cover page'!$B$9-M3221)= 6,"6", IF(('1 - Cover page'!$B$9-M3221)= 7,"7", IF(('1 - Cover page'!$B$9-M3221)= 8,"8", IF(('1 - Cover page'!$B$9-M3221)= 9,"9", IF(('1 - Cover page'!$B$9-M3221)= 10,"10", IF(('1 - Cover page'!$B$9-M3221)= 11,"11", IF(('1 - Cover page'!$B$9-M3221)= 12,"12", IF(('1 - Cover page'!$B$9-M3221)= 13,"13", IF(('1 - Cover page'!$B$9-M3221)= 14,"14", IF(('1 - Cover page'!$B$9-M3221)= 15,"15",  ""))))))))))))))))</f>
        <v>0</v>
      </c>
      <c r="Z3221" t="str">
        <f>IF(('1 - Cover page'!$B$9-I3221)=0,"0", IF(('1 - Cover page'!$B$9-I3221)= 1,"1", IF(('1 - Cover page'!$B$9-I3221)= 2,"2", IF(('1 - Cover page'!$B$9-I3221)= 3,"3", IF(('1 - Cover page'!$B$9-I3221)= 4,"4", IF(('1 - Cover page'!$B$9-I3221)= 5,"5", IF(('1 - Cover page'!$B$9-I3221)= 6,"6", IF(('1 - Cover page'!$B$9-I3221)= 7,"7", IF(('1 - Cover page'!$B$9-I3221)= 8,"8", IF(('1 - Cover page'!$B$9-I3221)= 9,"9", IF(('1 - Cover page'!$B$9-I3221)= 10,"10", IF(('1 - Cover page'!$B$9-I3221)= 11,"11", IF(('1 - Cover page'!$B$9-I3221)= 12,"12", IF(('1 - Cover page'!$B$9-I3221)= 13,"13", IF(('1 - Cover page'!$B$9-I3221)= 14,"14", IF(('1 - Cover page'!$B$9-I3221)= 15,"15",  ""))))))))))))))))</f>
        <v>0</v>
      </c>
      <c r="AA3221" t="e">
        <f>VLOOKUP(E3221,'Age group'!$A$2:$B$7,2,TRUE)</f>
        <v>#N/A</v>
      </c>
    </row>
    <row r="3222" spans="1:27" ht="12.75" x14ac:dyDescent="0.2">
      <c r="A3222" s="30">
        <v>3219</v>
      </c>
      <c r="B3222" s="31"/>
      <c r="C3222" s="31"/>
      <c r="D3222" s="32"/>
      <c r="E3222" s="104"/>
      <c r="F3222" s="31"/>
      <c r="G3222" s="31"/>
      <c r="H3222" s="33"/>
      <c r="I3222" s="16"/>
      <c r="J3222" s="34"/>
      <c r="K3222" s="34"/>
      <c r="L3222" s="35"/>
      <c r="M3222" s="36"/>
      <c r="N3222" s="37"/>
      <c r="O3222" s="37"/>
      <c r="P3222" s="37"/>
      <c r="Q3222" s="38"/>
      <c r="R3222" s="38"/>
      <c r="S3222" s="37"/>
      <c r="T3222" s="39"/>
      <c r="U3222" s="39"/>
      <c r="V3222" s="40"/>
      <c r="X3222" t="str">
        <f>IF(('1 - Cover page'!$B$9-M3222)&lt;6,"&lt;=5 Days","&gt;5 Days")</f>
        <v>&lt;=5 Days</v>
      </c>
      <c r="Y3222" t="str">
        <f>IF(('1 - Cover page'!$B$9-M3222)=0,"0", IF(('1 - Cover page'!$B$9-M3222)= 1,"1", IF(('1 - Cover page'!$B$9-M3222)= 2,"2", IF(('1 - Cover page'!$B$9-M3222)= 3,"3", IF(('1 - Cover page'!$B$9-M3222)= 4,"4", IF(('1 - Cover page'!$B$9-M3222)= 5,"5", IF(('1 - Cover page'!$B$9-M3222)= 6,"6", IF(('1 - Cover page'!$B$9-M3222)= 7,"7", IF(('1 - Cover page'!$B$9-M3222)= 8,"8", IF(('1 - Cover page'!$B$9-M3222)= 9,"9", IF(('1 - Cover page'!$B$9-M3222)= 10,"10", IF(('1 - Cover page'!$B$9-M3222)= 11,"11", IF(('1 - Cover page'!$B$9-M3222)= 12,"12", IF(('1 - Cover page'!$B$9-M3222)= 13,"13", IF(('1 - Cover page'!$B$9-M3222)= 14,"14", IF(('1 - Cover page'!$B$9-M3222)= 15,"15",  ""))))))))))))))))</f>
        <v>0</v>
      </c>
      <c r="Z3222" t="str">
        <f>IF(('1 - Cover page'!$B$9-I3222)=0,"0", IF(('1 - Cover page'!$B$9-I3222)= 1,"1", IF(('1 - Cover page'!$B$9-I3222)= 2,"2", IF(('1 - Cover page'!$B$9-I3222)= 3,"3", IF(('1 - Cover page'!$B$9-I3222)= 4,"4", IF(('1 - Cover page'!$B$9-I3222)= 5,"5", IF(('1 - Cover page'!$B$9-I3222)= 6,"6", IF(('1 - Cover page'!$B$9-I3222)= 7,"7", IF(('1 - Cover page'!$B$9-I3222)= 8,"8", IF(('1 - Cover page'!$B$9-I3222)= 9,"9", IF(('1 - Cover page'!$B$9-I3222)= 10,"10", IF(('1 - Cover page'!$B$9-I3222)= 11,"11", IF(('1 - Cover page'!$B$9-I3222)= 12,"12", IF(('1 - Cover page'!$B$9-I3222)= 13,"13", IF(('1 - Cover page'!$B$9-I3222)= 14,"14", IF(('1 - Cover page'!$B$9-I3222)= 15,"15",  ""))))))))))))))))</f>
        <v>0</v>
      </c>
      <c r="AA3222" t="e">
        <f>VLOOKUP(E3222,'Age group'!$A$2:$B$7,2,TRUE)</f>
        <v>#N/A</v>
      </c>
    </row>
    <row r="3223" spans="1:27" ht="12.75" x14ac:dyDescent="0.2">
      <c r="A3223" s="30">
        <v>3220</v>
      </c>
      <c r="B3223" s="31"/>
      <c r="C3223" s="31"/>
      <c r="D3223" s="32"/>
      <c r="E3223" s="104"/>
      <c r="F3223" s="31"/>
      <c r="G3223" s="31"/>
      <c r="H3223" s="33"/>
      <c r="I3223" s="16"/>
      <c r="J3223" s="34"/>
      <c r="K3223" s="34"/>
      <c r="L3223" s="35"/>
      <c r="M3223" s="36"/>
      <c r="N3223" s="37"/>
      <c r="O3223" s="37"/>
      <c r="P3223" s="37"/>
      <c r="Q3223" s="38"/>
      <c r="R3223" s="38"/>
      <c r="S3223" s="37"/>
      <c r="T3223" s="39"/>
      <c r="U3223" s="39"/>
      <c r="V3223" s="40"/>
      <c r="X3223" t="str">
        <f>IF(('1 - Cover page'!$B$9-M3223)&lt;6,"&lt;=5 Days","&gt;5 Days")</f>
        <v>&lt;=5 Days</v>
      </c>
      <c r="Y3223" t="str">
        <f>IF(('1 - Cover page'!$B$9-M3223)=0,"0", IF(('1 - Cover page'!$B$9-M3223)= 1,"1", IF(('1 - Cover page'!$B$9-M3223)= 2,"2", IF(('1 - Cover page'!$B$9-M3223)= 3,"3", IF(('1 - Cover page'!$B$9-M3223)= 4,"4", IF(('1 - Cover page'!$B$9-M3223)= 5,"5", IF(('1 - Cover page'!$B$9-M3223)= 6,"6", IF(('1 - Cover page'!$B$9-M3223)= 7,"7", IF(('1 - Cover page'!$B$9-M3223)= 8,"8", IF(('1 - Cover page'!$B$9-M3223)= 9,"9", IF(('1 - Cover page'!$B$9-M3223)= 10,"10", IF(('1 - Cover page'!$B$9-M3223)= 11,"11", IF(('1 - Cover page'!$B$9-M3223)= 12,"12", IF(('1 - Cover page'!$B$9-M3223)= 13,"13", IF(('1 - Cover page'!$B$9-M3223)= 14,"14", IF(('1 - Cover page'!$B$9-M3223)= 15,"15",  ""))))))))))))))))</f>
        <v>0</v>
      </c>
      <c r="Z3223" t="str">
        <f>IF(('1 - Cover page'!$B$9-I3223)=0,"0", IF(('1 - Cover page'!$B$9-I3223)= 1,"1", IF(('1 - Cover page'!$B$9-I3223)= 2,"2", IF(('1 - Cover page'!$B$9-I3223)= 3,"3", IF(('1 - Cover page'!$B$9-I3223)= 4,"4", IF(('1 - Cover page'!$B$9-I3223)= 5,"5", IF(('1 - Cover page'!$B$9-I3223)= 6,"6", IF(('1 - Cover page'!$B$9-I3223)= 7,"7", IF(('1 - Cover page'!$B$9-I3223)= 8,"8", IF(('1 - Cover page'!$B$9-I3223)= 9,"9", IF(('1 - Cover page'!$B$9-I3223)= 10,"10", IF(('1 - Cover page'!$B$9-I3223)= 11,"11", IF(('1 - Cover page'!$B$9-I3223)= 12,"12", IF(('1 - Cover page'!$B$9-I3223)= 13,"13", IF(('1 - Cover page'!$B$9-I3223)= 14,"14", IF(('1 - Cover page'!$B$9-I3223)= 15,"15",  ""))))))))))))))))</f>
        <v>0</v>
      </c>
      <c r="AA3223" t="e">
        <f>VLOOKUP(E3223,'Age group'!$A$2:$B$7,2,TRUE)</f>
        <v>#N/A</v>
      </c>
    </row>
    <row r="3224" spans="1:27" ht="12.75" x14ac:dyDescent="0.2">
      <c r="A3224" s="30">
        <v>3221</v>
      </c>
      <c r="B3224" s="31"/>
      <c r="C3224" s="31"/>
      <c r="D3224" s="32"/>
      <c r="E3224" s="104"/>
      <c r="F3224" s="31"/>
      <c r="G3224" s="31"/>
      <c r="H3224" s="33"/>
      <c r="I3224" s="16"/>
      <c r="J3224" s="34"/>
      <c r="K3224" s="34"/>
      <c r="L3224" s="35"/>
      <c r="M3224" s="36"/>
      <c r="N3224" s="37"/>
      <c r="O3224" s="37"/>
      <c r="P3224" s="37"/>
      <c r="Q3224" s="38"/>
      <c r="R3224" s="38"/>
      <c r="S3224" s="37"/>
      <c r="T3224" s="39"/>
      <c r="U3224" s="39"/>
      <c r="V3224" s="40"/>
      <c r="X3224" t="str">
        <f>IF(('1 - Cover page'!$B$9-M3224)&lt;6,"&lt;=5 Days","&gt;5 Days")</f>
        <v>&lt;=5 Days</v>
      </c>
      <c r="Y3224" t="str">
        <f>IF(('1 - Cover page'!$B$9-M3224)=0,"0", IF(('1 - Cover page'!$B$9-M3224)= 1,"1", IF(('1 - Cover page'!$B$9-M3224)= 2,"2", IF(('1 - Cover page'!$B$9-M3224)= 3,"3", IF(('1 - Cover page'!$B$9-M3224)= 4,"4", IF(('1 - Cover page'!$B$9-M3224)= 5,"5", IF(('1 - Cover page'!$B$9-M3224)= 6,"6", IF(('1 - Cover page'!$B$9-M3224)= 7,"7", IF(('1 - Cover page'!$B$9-M3224)= 8,"8", IF(('1 - Cover page'!$B$9-M3224)= 9,"9", IF(('1 - Cover page'!$B$9-M3224)= 10,"10", IF(('1 - Cover page'!$B$9-M3224)= 11,"11", IF(('1 - Cover page'!$B$9-M3224)= 12,"12", IF(('1 - Cover page'!$B$9-M3224)= 13,"13", IF(('1 - Cover page'!$B$9-M3224)= 14,"14", IF(('1 - Cover page'!$B$9-M3224)= 15,"15",  ""))))))))))))))))</f>
        <v>0</v>
      </c>
      <c r="Z3224" t="str">
        <f>IF(('1 - Cover page'!$B$9-I3224)=0,"0", IF(('1 - Cover page'!$B$9-I3224)= 1,"1", IF(('1 - Cover page'!$B$9-I3224)= 2,"2", IF(('1 - Cover page'!$B$9-I3224)= 3,"3", IF(('1 - Cover page'!$B$9-I3224)= 4,"4", IF(('1 - Cover page'!$B$9-I3224)= 5,"5", IF(('1 - Cover page'!$B$9-I3224)= 6,"6", IF(('1 - Cover page'!$B$9-I3224)= 7,"7", IF(('1 - Cover page'!$B$9-I3224)= 8,"8", IF(('1 - Cover page'!$B$9-I3224)= 9,"9", IF(('1 - Cover page'!$B$9-I3224)= 10,"10", IF(('1 - Cover page'!$B$9-I3224)= 11,"11", IF(('1 - Cover page'!$B$9-I3224)= 12,"12", IF(('1 - Cover page'!$B$9-I3224)= 13,"13", IF(('1 - Cover page'!$B$9-I3224)= 14,"14", IF(('1 - Cover page'!$B$9-I3224)= 15,"15",  ""))))))))))))))))</f>
        <v>0</v>
      </c>
      <c r="AA3224" t="e">
        <f>VLOOKUP(E3224,'Age group'!$A$2:$B$7,2,TRUE)</f>
        <v>#N/A</v>
      </c>
    </row>
    <row r="3225" spans="1:27" ht="12.75" x14ac:dyDescent="0.2">
      <c r="A3225" s="30">
        <v>3222</v>
      </c>
      <c r="B3225" s="31"/>
      <c r="C3225" s="31"/>
      <c r="D3225" s="32"/>
      <c r="E3225" s="104"/>
      <c r="F3225" s="31"/>
      <c r="G3225" s="31"/>
      <c r="H3225" s="33"/>
      <c r="I3225" s="16"/>
      <c r="J3225" s="34"/>
      <c r="K3225" s="34"/>
      <c r="L3225" s="35"/>
      <c r="M3225" s="36"/>
      <c r="N3225" s="37"/>
      <c r="O3225" s="37"/>
      <c r="P3225" s="37"/>
      <c r="Q3225" s="38"/>
      <c r="R3225" s="38"/>
      <c r="S3225" s="37"/>
      <c r="T3225" s="39"/>
      <c r="U3225" s="39"/>
      <c r="V3225" s="40"/>
      <c r="X3225" t="str">
        <f>IF(('1 - Cover page'!$B$9-M3225)&lt;6,"&lt;=5 Days","&gt;5 Days")</f>
        <v>&lt;=5 Days</v>
      </c>
      <c r="Y3225" t="str">
        <f>IF(('1 - Cover page'!$B$9-M3225)=0,"0", IF(('1 - Cover page'!$B$9-M3225)= 1,"1", IF(('1 - Cover page'!$B$9-M3225)= 2,"2", IF(('1 - Cover page'!$B$9-M3225)= 3,"3", IF(('1 - Cover page'!$B$9-M3225)= 4,"4", IF(('1 - Cover page'!$B$9-M3225)= 5,"5", IF(('1 - Cover page'!$B$9-M3225)= 6,"6", IF(('1 - Cover page'!$B$9-M3225)= 7,"7", IF(('1 - Cover page'!$B$9-M3225)= 8,"8", IF(('1 - Cover page'!$B$9-M3225)= 9,"9", IF(('1 - Cover page'!$B$9-M3225)= 10,"10", IF(('1 - Cover page'!$B$9-M3225)= 11,"11", IF(('1 - Cover page'!$B$9-M3225)= 12,"12", IF(('1 - Cover page'!$B$9-M3225)= 13,"13", IF(('1 - Cover page'!$B$9-M3225)= 14,"14", IF(('1 - Cover page'!$B$9-M3225)= 15,"15",  ""))))))))))))))))</f>
        <v>0</v>
      </c>
      <c r="Z3225" t="str">
        <f>IF(('1 - Cover page'!$B$9-I3225)=0,"0", IF(('1 - Cover page'!$B$9-I3225)= 1,"1", IF(('1 - Cover page'!$B$9-I3225)= 2,"2", IF(('1 - Cover page'!$B$9-I3225)= 3,"3", IF(('1 - Cover page'!$B$9-I3225)= 4,"4", IF(('1 - Cover page'!$B$9-I3225)= 5,"5", IF(('1 - Cover page'!$B$9-I3225)= 6,"6", IF(('1 - Cover page'!$B$9-I3225)= 7,"7", IF(('1 - Cover page'!$B$9-I3225)= 8,"8", IF(('1 - Cover page'!$B$9-I3225)= 9,"9", IF(('1 - Cover page'!$B$9-I3225)= 10,"10", IF(('1 - Cover page'!$B$9-I3225)= 11,"11", IF(('1 - Cover page'!$B$9-I3225)= 12,"12", IF(('1 - Cover page'!$B$9-I3225)= 13,"13", IF(('1 - Cover page'!$B$9-I3225)= 14,"14", IF(('1 - Cover page'!$B$9-I3225)= 15,"15",  ""))))))))))))))))</f>
        <v>0</v>
      </c>
      <c r="AA3225" t="e">
        <f>VLOOKUP(E3225,'Age group'!$A$2:$B$7,2,TRUE)</f>
        <v>#N/A</v>
      </c>
    </row>
    <row r="3226" spans="1:27" ht="12.75" x14ac:dyDescent="0.2">
      <c r="A3226" s="30">
        <v>3223</v>
      </c>
      <c r="B3226" s="31"/>
      <c r="C3226" s="31"/>
      <c r="D3226" s="32"/>
      <c r="E3226" s="104"/>
      <c r="F3226" s="31"/>
      <c r="G3226" s="31"/>
      <c r="H3226" s="33"/>
      <c r="I3226" s="16"/>
      <c r="J3226" s="34"/>
      <c r="K3226" s="34"/>
      <c r="L3226" s="35"/>
      <c r="M3226" s="36"/>
      <c r="N3226" s="37"/>
      <c r="O3226" s="37"/>
      <c r="P3226" s="37"/>
      <c r="Q3226" s="38"/>
      <c r="R3226" s="38"/>
      <c r="S3226" s="37"/>
      <c r="T3226" s="39"/>
      <c r="U3226" s="39"/>
      <c r="V3226" s="40"/>
      <c r="X3226" t="str">
        <f>IF(('1 - Cover page'!$B$9-M3226)&lt;6,"&lt;=5 Days","&gt;5 Days")</f>
        <v>&lt;=5 Days</v>
      </c>
      <c r="Y3226" t="str">
        <f>IF(('1 - Cover page'!$B$9-M3226)=0,"0", IF(('1 - Cover page'!$B$9-M3226)= 1,"1", IF(('1 - Cover page'!$B$9-M3226)= 2,"2", IF(('1 - Cover page'!$B$9-M3226)= 3,"3", IF(('1 - Cover page'!$B$9-M3226)= 4,"4", IF(('1 - Cover page'!$B$9-M3226)= 5,"5", IF(('1 - Cover page'!$B$9-M3226)= 6,"6", IF(('1 - Cover page'!$B$9-M3226)= 7,"7", IF(('1 - Cover page'!$B$9-M3226)= 8,"8", IF(('1 - Cover page'!$B$9-M3226)= 9,"9", IF(('1 - Cover page'!$B$9-M3226)= 10,"10", IF(('1 - Cover page'!$B$9-M3226)= 11,"11", IF(('1 - Cover page'!$B$9-M3226)= 12,"12", IF(('1 - Cover page'!$B$9-M3226)= 13,"13", IF(('1 - Cover page'!$B$9-M3226)= 14,"14", IF(('1 - Cover page'!$B$9-M3226)= 15,"15",  ""))))))))))))))))</f>
        <v>0</v>
      </c>
      <c r="Z3226" t="str">
        <f>IF(('1 - Cover page'!$B$9-I3226)=0,"0", IF(('1 - Cover page'!$B$9-I3226)= 1,"1", IF(('1 - Cover page'!$B$9-I3226)= 2,"2", IF(('1 - Cover page'!$B$9-I3226)= 3,"3", IF(('1 - Cover page'!$B$9-I3226)= 4,"4", IF(('1 - Cover page'!$B$9-I3226)= 5,"5", IF(('1 - Cover page'!$B$9-I3226)= 6,"6", IF(('1 - Cover page'!$B$9-I3226)= 7,"7", IF(('1 - Cover page'!$B$9-I3226)= 8,"8", IF(('1 - Cover page'!$B$9-I3226)= 9,"9", IF(('1 - Cover page'!$B$9-I3226)= 10,"10", IF(('1 - Cover page'!$B$9-I3226)= 11,"11", IF(('1 - Cover page'!$B$9-I3226)= 12,"12", IF(('1 - Cover page'!$B$9-I3226)= 13,"13", IF(('1 - Cover page'!$B$9-I3226)= 14,"14", IF(('1 - Cover page'!$B$9-I3226)= 15,"15",  ""))))))))))))))))</f>
        <v>0</v>
      </c>
      <c r="AA3226" t="e">
        <f>VLOOKUP(E3226,'Age group'!$A$2:$B$7,2,TRUE)</f>
        <v>#N/A</v>
      </c>
    </row>
    <row r="3227" spans="1:27" ht="12.75" x14ac:dyDescent="0.2">
      <c r="A3227" s="30">
        <v>3224</v>
      </c>
      <c r="B3227" s="31"/>
      <c r="C3227" s="31"/>
      <c r="D3227" s="32"/>
      <c r="E3227" s="104"/>
      <c r="F3227" s="31"/>
      <c r="G3227" s="31"/>
      <c r="H3227" s="33"/>
      <c r="I3227" s="16"/>
      <c r="J3227" s="34"/>
      <c r="K3227" s="34"/>
      <c r="L3227" s="35"/>
      <c r="M3227" s="36"/>
      <c r="N3227" s="37"/>
      <c r="O3227" s="37"/>
      <c r="P3227" s="37"/>
      <c r="Q3227" s="38"/>
      <c r="R3227" s="38"/>
      <c r="S3227" s="37"/>
      <c r="T3227" s="39"/>
      <c r="U3227" s="39"/>
      <c r="V3227" s="40"/>
      <c r="X3227" t="str">
        <f>IF(('1 - Cover page'!$B$9-M3227)&lt;6,"&lt;=5 Days","&gt;5 Days")</f>
        <v>&lt;=5 Days</v>
      </c>
      <c r="Y3227" t="str">
        <f>IF(('1 - Cover page'!$B$9-M3227)=0,"0", IF(('1 - Cover page'!$B$9-M3227)= 1,"1", IF(('1 - Cover page'!$B$9-M3227)= 2,"2", IF(('1 - Cover page'!$B$9-M3227)= 3,"3", IF(('1 - Cover page'!$B$9-M3227)= 4,"4", IF(('1 - Cover page'!$B$9-M3227)= 5,"5", IF(('1 - Cover page'!$B$9-M3227)= 6,"6", IF(('1 - Cover page'!$B$9-M3227)= 7,"7", IF(('1 - Cover page'!$B$9-M3227)= 8,"8", IF(('1 - Cover page'!$B$9-M3227)= 9,"9", IF(('1 - Cover page'!$B$9-M3227)= 10,"10", IF(('1 - Cover page'!$B$9-M3227)= 11,"11", IF(('1 - Cover page'!$B$9-M3227)= 12,"12", IF(('1 - Cover page'!$B$9-M3227)= 13,"13", IF(('1 - Cover page'!$B$9-M3227)= 14,"14", IF(('1 - Cover page'!$B$9-M3227)= 15,"15",  ""))))))))))))))))</f>
        <v>0</v>
      </c>
      <c r="Z3227" t="str">
        <f>IF(('1 - Cover page'!$B$9-I3227)=0,"0", IF(('1 - Cover page'!$B$9-I3227)= 1,"1", IF(('1 - Cover page'!$B$9-I3227)= 2,"2", IF(('1 - Cover page'!$B$9-I3227)= 3,"3", IF(('1 - Cover page'!$B$9-I3227)= 4,"4", IF(('1 - Cover page'!$B$9-I3227)= 5,"5", IF(('1 - Cover page'!$B$9-I3227)= 6,"6", IF(('1 - Cover page'!$B$9-I3227)= 7,"7", IF(('1 - Cover page'!$B$9-I3227)= 8,"8", IF(('1 - Cover page'!$B$9-I3227)= 9,"9", IF(('1 - Cover page'!$B$9-I3227)= 10,"10", IF(('1 - Cover page'!$B$9-I3227)= 11,"11", IF(('1 - Cover page'!$B$9-I3227)= 12,"12", IF(('1 - Cover page'!$B$9-I3227)= 13,"13", IF(('1 - Cover page'!$B$9-I3227)= 14,"14", IF(('1 - Cover page'!$B$9-I3227)= 15,"15",  ""))))))))))))))))</f>
        <v>0</v>
      </c>
      <c r="AA3227" t="e">
        <f>VLOOKUP(E3227,'Age group'!$A$2:$B$7,2,TRUE)</f>
        <v>#N/A</v>
      </c>
    </row>
    <row r="3228" spans="1:27" ht="12.75" x14ac:dyDescent="0.2">
      <c r="A3228" s="30">
        <v>3225</v>
      </c>
      <c r="B3228" s="31"/>
      <c r="C3228" s="31"/>
      <c r="D3228" s="32"/>
      <c r="E3228" s="104"/>
      <c r="F3228" s="31"/>
      <c r="G3228" s="31"/>
      <c r="H3228" s="33"/>
      <c r="I3228" s="16"/>
      <c r="J3228" s="34"/>
      <c r="K3228" s="34"/>
      <c r="L3228" s="35"/>
      <c r="M3228" s="36"/>
      <c r="N3228" s="37"/>
      <c r="O3228" s="37"/>
      <c r="P3228" s="37"/>
      <c r="Q3228" s="38"/>
      <c r="R3228" s="38"/>
      <c r="S3228" s="37"/>
      <c r="T3228" s="39"/>
      <c r="U3228" s="39"/>
      <c r="V3228" s="40"/>
      <c r="X3228" t="str">
        <f>IF(('1 - Cover page'!$B$9-M3228)&lt;6,"&lt;=5 Days","&gt;5 Days")</f>
        <v>&lt;=5 Days</v>
      </c>
      <c r="Y3228" t="str">
        <f>IF(('1 - Cover page'!$B$9-M3228)=0,"0", IF(('1 - Cover page'!$B$9-M3228)= 1,"1", IF(('1 - Cover page'!$B$9-M3228)= 2,"2", IF(('1 - Cover page'!$B$9-M3228)= 3,"3", IF(('1 - Cover page'!$B$9-M3228)= 4,"4", IF(('1 - Cover page'!$B$9-M3228)= 5,"5", IF(('1 - Cover page'!$B$9-M3228)= 6,"6", IF(('1 - Cover page'!$B$9-M3228)= 7,"7", IF(('1 - Cover page'!$B$9-M3228)= 8,"8", IF(('1 - Cover page'!$B$9-M3228)= 9,"9", IF(('1 - Cover page'!$B$9-M3228)= 10,"10", IF(('1 - Cover page'!$B$9-M3228)= 11,"11", IF(('1 - Cover page'!$B$9-M3228)= 12,"12", IF(('1 - Cover page'!$B$9-M3228)= 13,"13", IF(('1 - Cover page'!$B$9-M3228)= 14,"14", IF(('1 - Cover page'!$B$9-M3228)= 15,"15",  ""))))))))))))))))</f>
        <v>0</v>
      </c>
      <c r="Z3228" t="str">
        <f>IF(('1 - Cover page'!$B$9-I3228)=0,"0", IF(('1 - Cover page'!$B$9-I3228)= 1,"1", IF(('1 - Cover page'!$B$9-I3228)= 2,"2", IF(('1 - Cover page'!$B$9-I3228)= 3,"3", IF(('1 - Cover page'!$B$9-I3228)= 4,"4", IF(('1 - Cover page'!$B$9-I3228)= 5,"5", IF(('1 - Cover page'!$B$9-I3228)= 6,"6", IF(('1 - Cover page'!$B$9-I3228)= 7,"7", IF(('1 - Cover page'!$B$9-I3228)= 8,"8", IF(('1 - Cover page'!$B$9-I3228)= 9,"9", IF(('1 - Cover page'!$B$9-I3228)= 10,"10", IF(('1 - Cover page'!$B$9-I3228)= 11,"11", IF(('1 - Cover page'!$B$9-I3228)= 12,"12", IF(('1 - Cover page'!$B$9-I3228)= 13,"13", IF(('1 - Cover page'!$B$9-I3228)= 14,"14", IF(('1 - Cover page'!$B$9-I3228)= 15,"15",  ""))))))))))))))))</f>
        <v>0</v>
      </c>
      <c r="AA3228" t="e">
        <f>VLOOKUP(E3228,'Age group'!$A$2:$B$7,2,TRUE)</f>
        <v>#N/A</v>
      </c>
    </row>
    <row r="3229" spans="1:27" ht="12.75" x14ac:dyDescent="0.2">
      <c r="A3229" s="30">
        <v>3226</v>
      </c>
      <c r="B3229" s="31"/>
      <c r="C3229" s="31"/>
      <c r="D3229" s="32"/>
      <c r="E3229" s="104"/>
      <c r="F3229" s="31"/>
      <c r="G3229" s="31"/>
      <c r="H3229" s="33"/>
      <c r="I3229" s="16"/>
      <c r="J3229" s="34"/>
      <c r="K3229" s="34"/>
      <c r="L3229" s="35"/>
      <c r="M3229" s="36"/>
      <c r="N3229" s="37"/>
      <c r="O3229" s="37"/>
      <c r="P3229" s="37"/>
      <c r="Q3229" s="38"/>
      <c r="R3229" s="38"/>
      <c r="S3229" s="37"/>
      <c r="T3229" s="39"/>
      <c r="U3229" s="39"/>
      <c r="V3229" s="40"/>
      <c r="X3229" t="str">
        <f>IF(('1 - Cover page'!$B$9-M3229)&lt;6,"&lt;=5 Days","&gt;5 Days")</f>
        <v>&lt;=5 Days</v>
      </c>
      <c r="Y3229" t="str">
        <f>IF(('1 - Cover page'!$B$9-M3229)=0,"0", IF(('1 - Cover page'!$B$9-M3229)= 1,"1", IF(('1 - Cover page'!$B$9-M3229)= 2,"2", IF(('1 - Cover page'!$B$9-M3229)= 3,"3", IF(('1 - Cover page'!$B$9-M3229)= 4,"4", IF(('1 - Cover page'!$B$9-M3229)= 5,"5", IF(('1 - Cover page'!$B$9-M3229)= 6,"6", IF(('1 - Cover page'!$B$9-M3229)= 7,"7", IF(('1 - Cover page'!$B$9-M3229)= 8,"8", IF(('1 - Cover page'!$B$9-M3229)= 9,"9", IF(('1 - Cover page'!$B$9-M3229)= 10,"10", IF(('1 - Cover page'!$B$9-M3229)= 11,"11", IF(('1 - Cover page'!$B$9-M3229)= 12,"12", IF(('1 - Cover page'!$B$9-M3229)= 13,"13", IF(('1 - Cover page'!$B$9-M3229)= 14,"14", IF(('1 - Cover page'!$B$9-M3229)= 15,"15",  ""))))))))))))))))</f>
        <v>0</v>
      </c>
      <c r="Z3229" t="str">
        <f>IF(('1 - Cover page'!$B$9-I3229)=0,"0", IF(('1 - Cover page'!$B$9-I3229)= 1,"1", IF(('1 - Cover page'!$B$9-I3229)= 2,"2", IF(('1 - Cover page'!$B$9-I3229)= 3,"3", IF(('1 - Cover page'!$B$9-I3229)= 4,"4", IF(('1 - Cover page'!$B$9-I3229)= 5,"5", IF(('1 - Cover page'!$B$9-I3229)= 6,"6", IF(('1 - Cover page'!$B$9-I3229)= 7,"7", IF(('1 - Cover page'!$B$9-I3229)= 8,"8", IF(('1 - Cover page'!$B$9-I3229)= 9,"9", IF(('1 - Cover page'!$B$9-I3229)= 10,"10", IF(('1 - Cover page'!$B$9-I3229)= 11,"11", IF(('1 - Cover page'!$B$9-I3229)= 12,"12", IF(('1 - Cover page'!$B$9-I3229)= 13,"13", IF(('1 - Cover page'!$B$9-I3229)= 14,"14", IF(('1 - Cover page'!$B$9-I3229)= 15,"15",  ""))))))))))))))))</f>
        <v>0</v>
      </c>
      <c r="AA3229" t="e">
        <f>VLOOKUP(E3229,'Age group'!$A$2:$B$7,2,TRUE)</f>
        <v>#N/A</v>
      </c>
    </row>
    <row r="3230" spans="1:27" ht="12.75" x14ac:dyDescent="0.2">
      <c r="A3230" s="30">
        <v>3227</v>
      </c>
      <c r="B3230" s="31"/>
      <c r="C3230" s="31"/>
      <c r="D3230" s="32"/>
      <c r="E3230" s="104"/>
      <c r="F3230" s="31"/>
      <c r="G3230" s="31"/>
      <c r="H3230" s="33"/>
      <c r="I3230" s="16"/>
      <c r="J3230" s="34"/>
      <c r="K3230" s="34"/>
      <c r="L3230" s="35"/>
      <c r="M3230" s="36"/>
      <c r="N3230" s="37"/>
      <c r="O3230" s="37"/>
      <c r="P3230" s="37"/>
      <c r="Q3230" s="38"/>
      <c r="R3230" s="38"/>
      <c r="S3230" s="37"/>
      <c r="T3230" s="39"/>
      <c r="U3230" s="39"/>
      <c r="V3230" s="40"/>
      <c r="X3230" t="str">
        <f>IF(('1 - Cover page'!$B$9-M3230)&lt;6,"&lt;=5 Days","&gt;5 Days")</f>
        <v>&lt;=5 Days</v>
      </c>
      <c r="Y3230" t="str">
        <f>IF(('1 - Cover page'!$B$9-M3230)=0,"0", IF(('1 - Cover page'!$B$9-M3230)= 1,"1", IF(('1 - Cover page'!$B$9-M3230)= 2,"2", IF(('1 - Cover page'!$B$9-M3230)= 3,"3", IF(('1 - Cover page'!$B$9-M3230)= 4,"4", IF(('1 - Cover page'!$B$9-M3230)= 5,"5", IF(('1 - Cover page'!$B$9-M3230)= 6,"6", IF(('1 - Cover page'!$B$9-M3230)= 7,"7", IF(('1 - Cover page'!$B$9-M3230)= 8,"8", IF(('1 - Cover page'!$B$9-M3230)= 9,"9", IF(('1 - Cover page'!$B$9-M3230)= 10,"10", IF(('1 - Cover page'!$B$9-M3230)= 11,"11", IF(('1 - Cover page'!$B$9-M3230)= 12,"12", IF(('1 - Cover page'!$B$9-M3230)= 13,"13", IF(('1 - Cover page'!$B$9-M3230)= 14,"14", IF(('1 - Cover page'!$B$9-M3230)= 15,"15",  ""))))))))))))))))</f>
        <v>0</v>
      </c>
      <c r="Z3230" t="str">
        <f>IF(('1 - Cover page'!$B$9-I3230)=0,"0", IF(('1 - Cover page'!$B$9-I3230)= 1,"1", IF(('1 - Cover page'!$B$9-I3230)= 2,"2", IF(('1 - Cover page'!$B$9-I3230)= 3,"3", IF(('1 - Cover page'!$B$9-I3230)= 4,"4", IF(('1 - Cover page'!$B$9-I3230)= 5,"5", IF(('1 - Cover page'!$B$9-I3230)= 6,"6", IF(('1 - Cover page'!$B$9-I3230)= 7,"7", IF(('1 - Cover page'!$B$9-I3230)= 8,"8", IF(('1 - Cover page'!$B$9-I3230)= 9,"9", IF(('1 - Cover page'!$B$9-I3230)= 10,"10", IF(('1 - Cover page'!$B$9-I3230)= 11,"11", IF(('1 - Cover page'!$B$9-I3230)= 12,"12", IF(('1 - Cover page'!$B$9-I3230)= 13,"13", IF(('1 - Cover page'!$B$9-I3230)= 14,"14", IF(('1 - Cover page'!$B$9-I3230)= 15,"15",  ""))))))))))))))))</f>
        <v>0</v>
      </c>
      <c r="AA3230" t="e">
        <f>VLOOKUP(E3230,'Age group'!$A$2:$B$7,2,TRUE)</f>
        <v>#N/A</v>
      </c>
    </row>
    <row r="3231" spans="1:27" ht="12.75" x14ac:dyDescent="0.2">
      <c r="A3231" s="30">
        <v>3228</v>
      </c>
      <c r="B3231" s="31"/>
      <c r="C3231" s="31"/>
      <c r="D3231" s="32"/>
      <c r="E3231" s="104"/>
      <c r="F3231" s="31"/>
      <c r="G3231" s="31"/>
      <c r="H3231" s="33"/>
      <c r="I3231" s="16"/>
      <c r="J3231" s="34"/>
      <c r="K3231" s="34"/>
      <c r="L3231" s="35"/>
      <c r="M3231" s="36"/>
      <c r="N3231" s="37"/>
      <c r="O3231" s="37"/>
      <c r="P3231" s="37"/>
      <c r="Q3231" s="38"/>
      <c r="R3231" s="38"/>
      <c r="S3231" s="37"/>
      <c r="T3231" s="39"/>
      <c r="U3231" s="39"/>
      <c r="V3231" s="40"/>
      <c r="X3231" t="str">
        <f>IF(('1 - Cover page'!$B$9-M3231)&lt;6,"&lt;=5 Days","&gt;5 Days")</f>
        <v>&lt;=5 Days</v>
      </c>
      <c r="Y3231" t="str">
        <f>IF(('1 - Cover page'!$B$9-M3231)=0,"0", IF(('1 - Cover page'!$B$9-M3231)= 1,"1", IF(('1 - Cover page'!$B$9-M3231)= 2,"2", IF(('1 - Cover page'!$B$9-M3231)= 3,"3", IF(('1 - Cover page'!$B$9-M3231)= 4,"4", IF(('1 - Cover page'!$B$9-M3231)= 5,"5", IF(('1 - Cover page'!$B$9-M3231)= 6,"6", IF(('1 - Cover page'!$B$9-M3231)= 7,"7", IF(('1 - Cover page'!$B$9-M3231)= 8,"8", IF(('1 - Cover page'!$B$9-M3231)= 9,"9", IF(('1 - Cover page'!$B$9-M3231)= 10,"10", IF(('1 - Cover page'!$B$9-M3231)= 11,"11", IF(('1 - Cover page'!$B$9-M3231)= 12,"12", IF(('1 - Cover page'!$B$9-M3231)= 13,"13", IF(('1 - Cover page'!$B$9-M3231)= 14,"14", IF(('1 - Cover page'!$B$9-M3231)= 15,"15",  ""))))))))))))))))</f>
        <v>0</v>
      </c>
      <c r="Z3231" t="str">
        <f>IF(('1 - Cover page'!$B$9-I3231)=0,"0", IF(('1 - Cover page'!$B$9-I3231)= 1,"1", IF(('1 - Cover page'!$B$9-I3231)= 2,"2", IF(('1 - Cover page'!$B$9-I3231)= 3,"3", IF(('1 - Cover page'!$B$9-I3231)= 4,"4", IF(('1 - Cover page'!$B$9-I3231)= 5,"5", IF(('1 - Cover page'!$B$9-I3231)= 6,"6", IF(('1 - Cover page'!$B$9-I3231)= 7,"7", IF(('1 - Cover page'!$B$9-I3231)= 8,"8", IF(('1 - Cover page'!$B$9-I3231)= 9,"9", IF(('1 - Cover page'!$B$9-I3231)= 10,"10", IF(('1 - Cover page'!$B$9-I3231)= 11,"11", IF(('1 - Cover page'!$B$9-I3231)= 12,"12", IF(('1 - Cover page'!$B$9-I3231)= 13,"13", IF(('1 - Cover page'!$B$9-I3231)= 14,"14", IF(('1 - Cover page'!$B$9-I3231)= 15,"15",  ""))))))))))))))))</f>
        <v>0</v>
      </c>
      <c r="AA3231" t="e">
        <f>VLOOKUP(E3231,'Age group'!$A$2:$B$7,2,TRUE)</f>
        <v>#N/A</v>
      </c>
    </row>
    <row r="3232" spans="1:27" ht="12.75" x14ac:dyDescent="0.2">
      <c r="A3232" s="30">
        <v>3229</v>
      </c>
      <c r="B3232" s="31"/>
      <c r="C3232" s="31"/>
      <c r="D3232" s="32"/>
      <c r="E3232" s="104"/>
      <c r="F3232" s="31"/>
      <c r="G3232" s="31"/>
      <c r="H3232" s="33"/>
      <c r="I3232" s="16"/>
      <c r="J3232" s="34"/>
      <c r="K3232" s="34"/>
      <c r="L3232" s="35"/>
      <c r="M3232" s="36"/>
      <c r="N3232" s="37"/>
      <c r="O3232" s="37"/>
      <c r="P3232" s="37"/>
      <c r="Q3232" s="38"/>
      <c r="R3232" s="38"/>
      <c r="S3232" s="37"/>
      <c r="T3232" s="39"/>
      <c r="U3232" s="39"/>
      <c r="V3232" s="40"/>
      <c r="X3232" t="str">
        <f>IF(('1 - Cover page'!$B$9-M3232)&lt;6,"&lt;=5 Days","&gt;5 Days")</f>
        <v>&lt;=5 Days</v>
      </c>
      <c r="Y3232" t="str">
        <f>IF(('1 - Cover page'!$B$9-M3232)=0,"0", IF(('1 - Cover page'!$B$9-M3232)= 1,"1", IF(('1 - Cover page'!$B$9-M3232)= 2,"2", IF(('1 - Cover page'!$B$9-M3232)= 3,"3", IF(('1 - Cover page'!$B$9-M3232)= 4,"4", IF(('1 - Cover page'!$B$9-M3232)= 5,"5", IF(('1 - Cover page'!$B$9-M3232)= 6,"6", IF(('1 - Cover page'!$B$9-M3232)= 7,"7", IF(('1 - Cover page'!$B$9-M3232)= 8,"8", IF(('1 - Cover page'!$B$9-M3232)= 9,"9", IF(('1 - Cover page'!$B$9-M3232)= 10,"10", IF(('1 - Cover page'!$B$9-M3232)= 11,"11", IF(('1 - Cover page'!$B$9-M3232)= 12,"12", IF(('1 - Cover page'!$B$9-M3232)= 13,"13", IF(('1 - Cover page'!$B$9-M3232)= 14,"14", IF(('1 - Cover page'!$B$9-M3232)= 15,"15",  ""))))))))))))))))</f>
        <v>0</v>
      </c>
      <c r="Z3232" t="str">
        <f>IF(('1 - Cover page'!$B$9-I3232)=0,"0", IF(('1 - Cover page'!$B$9-I3232)= 1,"1", IF(('1 - Cover page'!$B$9-I3232)= 2,"2", IF(('1 - Cover page'!$B$9-I3232)= 3,"3", IF(('1 - Cover page'!$B$9-I3232)= 4,"4", IF(('1 - Cover page'!$B$9-I3232)= 5,"5", IF(('1 - Cover page'!$B$9-I3232)= 6,"6", IF(('1 - Cover page'!$B$9-I3232)= 7,"7", IF(('1 - Cover page'!$B$9-I3232)= 8,"8", IF(('1 - Cover page'!$B$9-I3232)= 9,"9", IF(('1 - Cover page'!$B$9-I3232)= 10,"10", IF(('1 - Cover page'!$B$9-I3232)= 11,"11", IF(('1 - Cover page'!$B$9-I3232)= 12,"12", IF(('1 - Cover page'!$B$9-I3232)= 13,"13", IF(('1 - Cover page'!$B$9-I3232)= 14,"14", IF(('1 - Cover page'!$B$9-I3232)= 15,"15",  ""))))))))))))))))</f>
        <v>0</v>
      </c>
      <c r="AA3232" t="e">
        <f>VLOOKUP(E3232,'Age group'!$A$2:$B$7,2,TRUE)</f>
        <v>#N/A</v>
      </c>
    </row>
    <row r="3233" spans="1:27" ht="12.75" x14ac:dyDescent="0.2">
      <c r="A3233" s="30">
        <v>3230</v>
      </c>
      <c r="B3233" s="31"/>
      <c r="C3233" s="31"/>
      <c r="D3233" s="32"/>
      <c r="E3233" s="104"/>
      <c r="F3233" s="31"/>
      <c r="G3233" s="31"/>
      <c r="H3233" s="33"/>
      <c r="I3233" s="16"/>
      <c r="J3233" s="34"/>
      <c r="K3233" s="34"/>
      <c r="L3233" s="35"/>
      <c r="M3233" s="36"/>
      <c r="N3233" s="37"/>
      <c r="O3233" s="37"/>
      <c r="P3233" s="37"/>
      <c r="Q3233" s="38"/>
      <c r="R3233" s="38"/>
      <c r="S3233" s="37"/>
      <c r="T3233" s="39"/>
      <c r="U3233" s="39"/>
      <c r="V3233" s="40"/>
      <c r="X3233" t="str">
        <f>IF(('1 - Cover page'!$B$9-M3233)&lt;6,"&lt;=5 Days","&gt;5 Days")</f>
        <v>&lt;=5 Days</v>
      </c>
      <c r="Y3233" t="str">
        <f>IF(('1 - Cover page'!$B$9-M3233)=0,"0", IF(('1 - Cover page'!$B$9-M3233)= 1,"1", IF(('1 - Cover page'!$B$9-M3233)= 2,"2", IF(('1 - Cover page'!$B$9-M3233)= 3,"3", IF(('1 - Cover page'!$B$9-M3233)= 4,"4", IF(('1 - Cover page'!$B$9-M3233)= 5,"5", IF(('1 - Cover page'!$B$9-M3233)= 6,"6", IF(('1 - Cover page'!$B$9-M3233)= 7,"7", IF(('1 - Cover page'!$B$9-M3233)= 8,"8", IF(('1 - Cover page'!$B$9-M3233)= 9,"9", IF(('1 - Cover page'!$B$9-M3233)= 10,"10", IF(('1 - Cover page'!$B$9-M3233)= 11,"11", IF(('1 - Cover page'!$B$9-M3233)= 12,"12", IF(('1 - Cover page'!$B$9-M3233)= 13,"13", IF(('1 - Cover page'!$B$9-M3233)= 14,"14", IF(('1 - Cover page'!$B$9-M3233)= 15,"15",  ""))))))))))))))))</f>
        <v>0</v>
      </c>
      <c r="Z3233" t="str">
        <f>IF(('1 - Cover page'!$B$9-I3233)=0,"0", IF(('1 - Cover page'!$B$9-I3233)= 1,"1", IF(('1 - Cover page'!$B$9-I3233)= 2,"2", IF(('1 - Cover page'!$B$9-I3233)= 3,"3", IF(('1 - Cover page'!$B$9-I3233)= 4,"4", IF(('1 - Cover page'!$B$9-I3233)= 5,"5", IF(('1 - Cover page'!$B$9-I3233)= 6,"6", IF(('1 - Cover page'!$B$9-I3233)= 7,"7", IF(('1 - Cover page'!$B$9-I3233)= 8,"8", IF(('1 - Cover page'!$B$9-I3233)= 9,"9", IF(('1 - Cover page'!$B$9-I3233)= 10,"10", IF(('1 - Cover page'!$B$9-I3233)= 11,"11", IF(('1 - Cover page'!$B$9-I3233)= 12,"12", IF(('1 - Cover page'!$B$9-I3233)= 13,"13", IF(('1 - Cover page'!$B$9-I3233)= 14,"14", IF(('1 - Cover page'!$B$9-I3233)= 15,"15",  ""))))))))))))))))</f>
        <v>0</v>
      </c>
      <c r="AA3233" t="e">
        <f>VLOOKUP(E3233,'Age group'!$A$2:$B$7,2,TRUE)</f>
        <v>#N/A</v>
      </c>
    </row>
    <row r="3234" spans="1:27" ht="12.75" x14ac:dyDescent="0.2">
      <c r="A3234" s="30">
        <v>3231</v>
      </c>
      <c r="B3234" s="31"/>
      <c r="C3234" s="31"/>
      <c r="D3234" s="32"/>
      <c r="E3234" s="104"/>
      <c r="F3234" s="31"/>
      <c r="G3234" s="31"/>
      <c r="H3234" s="33"/>
      <c r="I3234" s="16"/>
      <c r="J3234" s="34"/>
      <c r="K3234" s="34"/>
      <c r="L3234" s="35"/>
      <c r="M3234" s="36"/>
      <c r="N3234" s="37"/>
      <c r="O3234" s="37"/>
      <c r="P3234" s="37"/>
      <c r="Q3234" s="38"/>
      <c r="R3234" s="38"/>
      <c r="S3234" s="37"/>
      <c r="T3234" s="39"/>
      <c r="U3234" s="39"/>
      <c r="V3234" s="40"/>
      <c r="X3234" t="str">
        <f>IF(('1 - Cover page'!$B$9-M3234)&lt;6,"&lt;=5 Days","&gt;5 Days")</f>
        <v>&lt;=5 Days</v>
      </c>
      <c r="Y3234" t="str">
        <f>IF(('1 - Cover page'!$B$9-M3234)=0,"0", IF(('1 - Cover page'!$B$9-M3234)= 1,"1", IF(('1 - Cover page'!$B$9-M3234)= 2,"2", IF(('1 - Cover page'!$B$9-M3234)= 3,"3", IF(('1 - Cover page'!$B$9-M3234)= 4,"4", IF(('1 - Cover page'!$B$9-M3234)= 5,"5", IF(('1 - Cover page'!$B$9-M3234)= 6,"6", IF(('1 - Cover page'!$B$9-M3234)= 7,"7", IF(('1 - Cover page'!$B$9-M3234)= 8,"8", IF(('1 - Cover page'!$B$9-M3234)= 9,"9", IF(('1 - Cover page'!$B$9-M3234)= 10,"10", IF(('1 - Cover page'!$B$9-M3234)= 11,"11", IF(('1 - Cover page'!$B$9-M3234)= 12,"12", IF(('1 - Cover page'!$B$9-M3234)= 13,"13", IF(('1 - Cover page'!$B$9-M3234)= 14,"14", IF(('1 - Cover page'!$B$9-M3234)= 15,"15",  ""))))))))))))))))</f>
        <v>0</v>
      </c>
      <c r="Z3234" t="str">
        <f>IF(('1 - Cover page'!$B$9-I3234)=0,"0", IF(('1 - Cover page'!$B$9-I3234)= 1,"1", IF(('1 - Cover page'!$B$9-I3234)= 2,"2", IF(('1 - Cover page'!$B$9-I3234)= 3,"3", IF(('1 - Cover page'!$B$9-I3234)= 4,"4", IF(('1 - Cover page'!$B$9-I3234)= 5,"5", IF(('1 - Cover page'!$B$9-I3234)= 6,"6", IF(('1 - Cover page'!$B$9-I3234)= 7,"7", IF(('1 - Cover page'!$B$9-I3234)= 8,"8", IF(('1 - Cover page'!$B$9-I3234)= 9,"9", IF(('1 - Cover page'!$B$9-I3234)= 10,"10", IF(('1 - Cover page'!$B$9-I3234)= 11,"11", IF(('1 - Cover page'!$B$9-I3234)= 12,"12", IF(('1 - Cover page'!$B$9-I3234)= 13,"13", IF(('1 - Cover page'!$B$9-I3234)= 14,"14", IF(('1 - Cover page'!$B$9-I3234)= 15,"15",  ""))))))))))))))))</f>
        <v>0</v>
      </c>
      <c r="AA3234" t="e">
        <f>VLOOKUP(E3234,'Age group'!$A$2:$B$7,2,TRUE)</f>
        <v>#N/A</v>
      </c>
    </row>
    <row r="3235" spans="1:27" ht="12.75" x14ac:dyDescent="0.2">
      <c r="A3235" s="30">
        <v>3232</v>
      </c>
      <c r="B3235" s="31"/>
      <c r="C3235" s="31"/>
      <c r="D3235" s="32"/>
      <c r="E3235" s="104"/>
      <c r="F3235" s="31"/>
      <c r="G3235" s="31"/>
      <c r="H3235" s="33"/>
      <c r="I3235" s="16"/>
      <c r="J3235" s="34"/>
      <c r="K3235" s="34"/>
      <c r="L3235" s="35"/>
      <c r="M3235" s="36"/>
      <c r="N3235" s="37"/>
      <c r="O3235" s="37"/>
      <c r="P3235" s="37"/>
      <c r="Q3235" s="38"/>
      <c r="R3235" s="38"/>
      <c r="S3235" s="37"/>
      <c r="T3235" s="39"/>
      <c r="U3235" s="39"/>
      <c r="V3235" s="40"/>
      <c r="X3235" t="str">
        <f>IF(('1 - Cover page'!$B$9-M3235)&lt;6,"&lt;=5 Days","&gt;5 Days")</f>
        <v>&lt;=5 Days</v>
      </c>
      <c r="Y3235" t="str">
        <f>IF(('1 - Cover page'!$B$9-M3235)=0,"0", IF(('1 - Cover page'!$B$9-M3235)= 1,"1", IF(('1 - Cover page'!$B$9-M3235)= 2,"2", IF(('1 - Cover page'!$B$9-M3235)= 3,"3", IF(('1 - Cover page'!$B$9-M3235)= 4,"4", IF(('1 - Cover page'!$B$9-M3235)= 5,"5", IF(('1 - Cover page'!$B$9-M3235)= 6,"6", IF(('1 - Cover page'!$B$9-M3235)= 7,"7", IF(('1 - Cover page'!$B$9-M3235)= 8,"8", IF(('1 - Cover page'!$B$9-M3235)= 9,"9", IF(('1 - Cover page'!$B$9-M3235)= 10,"10", IF(('1 - Cover page'!$B$9-M3235)= 11,"11", IF(('1 - Cover page'!$B$9-M3235)= 12,"12", IF(('1 - Cover page'!$B$9-M3235)= 13,"13", IF(('1 - Cover page'!$B$9-M3235)= 14,"14", IF(('1 - Cover page'!$B$9-M3235)= 15,"15",  ""))))))))))))))))</f>
        <v>0</v>
      </c>
      <c r="Z3235" t="str">
        <f>IF(('1 - Cover page'!$B$9-I3235)=0,"0", IF(('1 - Cover page'!$B$9-I3235)= 1,"1", IF(('1 - Cover page'!$B$9-I3235)= 2,"2", IF(('1 - Cover page'!$B$9-I3235)= 3,"3", IF(('1 - Cover page'!$B$9-I3235)= 4,"4", IF(('1 - Cover page'!$B$9-I3235)= 5,"5", IF(('1 - Cover page'!$B$9-I3235)= 6,"6", IF(('1 - Cover page'!$B$9-I3235)= 7,"7", IF(('1 - Cover page'!$B$9-I3235)= 8,"8", IF(('1 - Cover page'!$B$9-I3235)= 9,"9", IF(('1 - Cover page'!$B$9-I3235)= 10,"10", IF(('1 - Cover page'!$B$9-I3235)= 11,"11", IF(('1 - Cover page'!$B$9-I3235)= 12,"12", IF(('1 - Cover page'!$B$9-I3235)= 13,"13", IF(('1 - Cover page'!$B$9-I3235)= 14,"14", IF(('1 - Cover page'!$B$9-I3235)= 15,"15",  ""))))))))))))))))</f>
        <v>0</v>
      </c>
      <c r="AA3235" t="e">
        <f>VLOOKUP(E3235,'Age group'!$A$2:$B$7,2,TRUE)</f>
        <v>#N/A</v>
      </c>
    </row>
    <row r="3236" spans="1:27" ht="12.75" x14ac:dyDescent="0.2">
      <c r="A3236" s="30">
        <v>3233</v>
      </c>
      <c r="B3236" s="31"/>
      <c r="C3236" s="31"/>
      <c r="D3236" s="32"/>
      <c r="E3236" s="104"/>
      <c r="F3236" s="31"/>
      <c r="G3236" s="31"/>
      <c r="H3236" s="33"/>
      <c r="I3236" s="16"/>
      <c r="J3236" s="34"/>
      <c r="K3236" s="34"/>
      <c r="L3236" s="35"/>
      <c r="M3236" s="36"/>
      <c r="N3236" s="37"/>
      <c r="O3236" s="37"/>
      <c r="P3236" s="37"/>
      <c r="Q3236" s="38"/>
      <c r="R3236" s="38"/>
      <c r="S3236" s="37"/>
      <c r="T3236" s="39"/>
      <c r="U3236" s="39"/>
      <c r="V3236" s="40"/>
      <c r="X3236" t="str">
        <f>IF(('1 - Cover page'!$B$9-M3236)&lt;6,"&lt;=5 Days","&gt;5 Days")</f>
        <v>&lt;=5 Days</v>
      </c>
      <c r="Y3236" t="str">
        <f>IF(('1 - Cover page'!$B$9-M3236)=0,"0", IF(('1 - Cover page'!$B$9-M3236)= 1,"1", IF(('1 - Cover page'!$B$9-M3236)= 2,"2", IF(('1 - Cover page'!$B$9-M3236)= 3,"3", IF(('1 - Cover page'!$B$9-M3236)= 4,"4", IF(('1 - Cover page'!$B$9-M3236)= 5,"5", IF(('1 - Cover page'!$B$9-M3236)= 6,"6", IF(('1 - Cover page'!$B$9-M3236)= 7,"7", IF(('1 - Cover page'!$B$9-M3236)= 8,"8", IF(('1 - Cover page'!$B$9-M3236)= 9,"9", IF(('1 - Cover page'!$B$9-M3236)= 10,"10", IF(('1 - Cover page'!$B$9-M3236)= 11,"11", IF(('1 - Cover page'!$B$9-M3236)= 12,"12", IF(('1 - Cover page'!$B$9-M3236)= 13,"13", IF(('1 - Cover page'!$B$9-M3236)= 14,"14", IF(('1 - Cover page'!$B$9-M3236)= 15,"15",  ""))))))))))))))))</f>
        <v>0</v>
      </c>
      <c r="Z3236" t="str">
        <f>IF(('1 - Cover page'!$B$9-I3236)=0,"0", IF(('1 - Cover page'!$B$9-I3236)= 1,"1", IF(('1 - Cover page'!$B$9-I3236)= 2,"2", IF(('1 - Cover page'!$B$9-I3236)= 3,"3", IF(('1 - Cover page'!$B$9-I3236)= 4,"4", IF(('1 - Cover page'!$B$9-I3236)= 5,"5", IF(('1 - Cover page'!$B$9-I3236)= 6,"6", IF(('1 - Cover page'!$B$9-I3236)= 7,"7", IF(('1 - Cover page'!$B$9-I3236)= 8,"8", IF(('1 - Cover page'!$B$9-I3236)= 9,"9", IF(('1 - Cover page'!$B$9-I3236)= 10,"10", IF(('1 - Cover page'!$B$9-I3236)= 11,"11", IF(('1 - Cover page'!$B$9-I3236)= 12,"12", IF(('1 - Cover page'!$B$9-I3236)= 13,"13", IF(('1 - Cover page'!$B$9-I3236)= 14,"14", IF(('1 - Cover page'!$B$9-I3236)= 15,"15",  ""))))))))))))))))</f>
        <v>0</v>
      </c>
      <c r="AA3236" t="e">
        <f>VLOOKUP(E3236,'Age group'!$A$2:$B$7,2,TRUE)</f>
        <v>#N/A</v>
      </c>
    </row>
    <row r="3237" spans="1:27" ht="12.75" x14ac:dyDescent="0.2">
      <c r="A3237" s="30">
        <v>3234</v>
      </c>
      <c r="B3237" s="31"/>
      <c r="C3237" s="31"/>
      <c r="D3237" s="32"/>
      <c r="E3237" s="104"/>
      <c r="F3237" s="31"/>
      <c r="G3237" s="31"/>
      <c r="H3237" s="33"/>
      <c r="I3237" s="16"/>
      <c r="J3237" s="34"/>
      <c r="K3237" s="34"/>
      <c r="L3237" s="35"/>
      <c r="M3237" s="36"/>
      <c r="N3237" s="37"/>
      <c r="O3237" s="37"/>
      <c r="P3237" s="37"/>
      <c r="Q3237" s="38"/>
      <c r="R3237" s="38"/>
      <c r="S3237" s="37"/>
      <c r="T3237" s="39"/>
      <c r="U3237" s="39"/>
      <c r="V3237" s="40"/>
      <c r="X3237" t="str">
        <f>IF(('1 - Cover page'!$B$9-M3237)&lt;6,"&lt;=5 Days","&gt;5 Days")</f>
        <v>&lt;=5 Days</v>
      </c>
      <c r="Y3237" t="str">
        <f>IF(('1 - Cover page'!$B$9-M3237)=0,"0", IF(('1 - Cover page'!$B$9-M3237)= 1,"1", IF(('1 - Cover page'!$B$9-M3237)= 2,"2", IF(('1 - Cover page'!$B$9-M3237)= 3,"3", IF(('1 - Cover page'!$B$9-M3237)= 4,"4", IF(('1 - Cover page'!$B$9-M3237)= 5,"5", IF(('1 - Cover page'!$B$9-M3237)= 6,"6", IF(('1 - Cover page'!$B$9-M3237)= 7,"7", IF(('1 - Cover page'!$B$9-M3237)= 8,"8", IF(('1 - Cover page'!$B$9-M3237)= 9,"9", IF(('1 - Cover page'!$B$9-M3237)= 10,"10", IF(('1 - Cover page'!$B$9-M3237)= 11,"11", IF(('1 - Cover page'!$B$9-M3237)= 12,"12", IF(('1 - Cover page'!$B$9-M3237)= 13,"13", IF(('1 - Cover page'!$B$9-M3237)= 14,"14", IF(('1 - Cover page'!$B$9-M3237)= 15,"15",  ""))))))))))))))))</f>
        <v>0</v>
      </c>
      <c r="Z3237" t="str">
        <f>IF(('1 - Cover page'!$B$9-I3237)=0,"0", IF(('1 - Cover page'!$B$9-I3237)= 1,"1", IF(('1 - Cover page'!$B$9-I3237)= 2,"2", IF(('1 - Cover page'!$B$9-I3237)= 3,"3", IF(('1 - Cover page'!$B$9-I3237)= 4,"4", IF(('1 - Cover page'!$B$9-I3237)= 5,"5", IF(('1 - Cover page'!$B$9-I3237)= 6,"6", IF(('1 - Cover page'!$B$9-I3237)= 7,"7", IF(('1 - Cover page'!$B$9-I3237)= 8,"8", IF(('1 - Cover page'!$B$9-I3237)= 9,"9", IF(('1 - Cover page'!$B$9-I3237)= 10,"10", IF(('1 - Cover page'!$B$9-I3237)= 11,"11", IF(('1 - Cover page'!$B$9-I3237)= 12,"12", IF(('1 - Cover page'!$B$9-I3237)= 13,"13", IF(('1 - Cover page'!$B$9-I3237)= 14,"14", IF(('1 - Cover page'!$B$9-I3237)= 15,"15",  ""))))))))))))))))</f>
        <v>0</v>
      </c>
      <c r="AA3237" t="e">
        <f>VLOOKUP(E3237,'Age group'!$A$2:$B$7,2,TRUE)</f>
        <v>#N/A</v>
      </c>
    </row>
    <row r="3238" spans="1:27" ht="12.75" x14ac:dyDescent="0.2">
      <c r="A3238" s="30">
        <v>3235</v>
      </c>
      <c r="B3238" s="31"/>
      <c r="C3238" s="31"/>
      <c r="D3238" s="32"/>
      <c r="E3238" s="104"/>
      <c r="F3238" s="31"/>
      <c r="G3238" s="31"/>
      <c r="H3238" s="33"/>
      <c r="I3238" s="16"/>
      <c r="J3238" s="34"/>
      <c r="K3238" s="34"/>
      <c r="L3238" s="35"/>
      <c r="M3238" s="36"/>
      <c r="N3238" s="37"/>
      <c r="O3238" s="37"/>
      <c r="P3238" s="37"/>
      <c r="Q3238" s="38"/>
      <c r="R3238" s="38"/>
      <c r="S3238" s="37"/>
      <c r="T3238" s="39"/>
      <c r="U3238" s="39"/>
      <c r="V3238" s="40"/>
      <c r="X3238" t="str">
        <f>IF(('1 - Cover page'!$B$9-M3238)&lt;6,"&lt;=5 Days","&gt;5 Days")</f>
        <v>&lt;=5 Days</v>
      </c>
      <c r="Y3238" t="str">
        <f>IF(('1 - Cover page'!$B$9-M3238)=0,"0", IF(('1 - Cover page'!$B$9-M3238)= 1,"1", IF(('1 - Cover page'!$B$9-M3238)= 2,"2", IF(('1 - Cover page'!$B$9-M3238)= 3,"3", IF(('1 - Cover page'!$B$9-M3238)= 4,"4", IF(('1 - Cover page'!$B$9-M3238)= 5,"5", IF(('1 - Cover page'!$B$9-M3238)= 6,"6", IF(('1 - Cover page'!$B$9-M3238)= 7,"7", IF(('1 - Cover page'!$B$9-M3238)= 8,"8", IF(('1 - Cover page'!$B$9-M3238)= 9,"9", IF(('1 - Cover page'!$B$9-M3238)= 10,"10", IF(('1 - Cover page'!$B$9-M3238)= 11,"11", IF(('1 - Cover page'!$B$9-M3238)= 12,"12", IF(('1 - Cover page'!$B$9-M3238)= 13,"13", IF(('1 - Cover page'!$B$9-M3238)= 14,"14", IF(('1 - Cover page'!$B$9-M3238)= 15,"15",  ""))))))))))))))))</f>
        <v>0</v>
      </c>
      <c r="Z3238" t="str">
        <f>IF(('1 - Cover page'!$B$9-I3238)=0,"0", IF(('1 - Cover page'!$B$9-I3238)= 1,"1", IF(('1 - Cover page'!$B$9-I3238)= 2,"2", IF(('1 - Cover page'!$B$9-I3238)= 3,"3", IF(('1 - Cover page'!$B$9-I3238)= 4,"4", IF(('1 - Cover page'!$B$9-I3238)= 5,"5", IF(('1 - Cover page'!$B$9-I3238)= 6,"6", IF(('1 - Cover page'!$B$9-I3238)= 7,"7", IF(('1 - Cover page'!$B$9-I3238)= 8,"8", IF(('1 - Cover page'!$B$9-I3238)= 9,"9", IF(('1 - Cover page'!$B$9-I3238)= 10,"10", IF(('1 - Cover page'!$B$9-I3238)= 11,"11", IF(('1 - Cover page'!$B$9-I3238)= 12,"12", IF(('1 - Cover page'!$B$9-I3238)= 13,"13", IF(('1 - Cover page'!$B$9-I3238)= 14,"14", IF(('1 - Cover page'!$B$9-I3238)= 15,"15",  ""))))))))))))))))</f>
        <v>0</v>
      </c>
      <c r="AA3238" t="e">
        <f>VLOOKUP(E3238,'Age group'!$A$2:$B$7,2,TRUE)</f>
        <v>#N/A</v>
      </c>
    </row>
    <row r="3239" spans="1:27" ht="12.75" x14ac:dyDescent="0.2">
      <c r="A3239" s="30">
        <v>3236</v>
      </c>
      <c r="B3239" s="31"/>
      <c r="C3239" s="31"/>
      <c r="D3239" s="32"/>
      <c r="E3239" s="104"/>
      <c r="F3239" s="31"/>
      <c r="G3239" s="31"/>
      <c r="H3239" s="33"/>
      <c r="I3239" s="16"/>
      <c r="J3239" s="34"/>
      <c r="K3239" s="34"/>
      <c r="L3239" s="35"/>
      <c r="M3239" s="36"/>
      <c r="N3239" s="37"/>
      <c r="O3239" s="37"/>
      <c r="P3239" s="37"/>
      <c r="Q3239" s="38"/>
      <c r="R3239" s="38"/>
      <c r="S3239" s="37"/>
      <c r="T3239" s="39"/>
      <c r="U3239" s="39"/>
      <c r="V3239" s="40"/>
      <c r="X3239" t="str">
        <f>IF(('1 - Cover page'!$B$9-M3239)&lt;6,"&lt;=5 Days","&gt;5 Days")</f>
        <v>&lt;=5 Days</v>
      </c>
      <c r="Y3239" t="str">
        <f>IF(('1 - Cover page'!$B$9-M3239)=0,"0", IF(('1 - Cover page'!$B$9-M3239)= 1,"1", IF(('1 - Cover page'!$B$9-M3239)= 2,"2", IF(('1 - Cover page'!$B$9-M3239)= 3,"3", IF(('1 - Cover page'!$B$9-M3239)= 4,"4", IF(('1 - Cover page'!$B$9-M3239)= 5,"5", IF(('1 - Cover page'!$B$9-M3239)= 6,"6", IF(('1 - Cover page'!$B$9-M3239)= 7,"7", IF(('1 - Cover page'!$B$9-M3239)= 8,"8", IF(('1 - Cover page'!$B$9-M3239)= 9,"9", IF(('1 - Cover page'!$B$9-M3239)= 10,"10", IF(('1 - Cover page'!$B$9-M3239)= 11,"11", IF(('1 - Cover page'!$B$9-M3239)= 12,"12", IF(('1 - Cover page'!$B$9-M3239)= 13,"13", IF(('1 - Cover page'!$B$9-M3239)= 14,"14", IF(('1 - Cover page'!$B$9-M3239)= 15,"15",  ""))))))))))))))))</f>
        <v>0</v>
      </c>
      <c r="Z3239" t="str">
        <f>IF(('1 - Cover page'!$B$9-I3239)=0,"0", IF(('1 - Cover page'!$B$9-I3239)= 1,"1", IF(('1 - Cover page'!$B$9-I3239)= 2,"2", IF(('1 - Cover page'!$B$9-I3239)= 3,"3", IF(('1 - Cover page'!$B$9-I3239)= 4,"4", IF(('1 - Cover page'!$B$9-I3239)= 5,"5", IF(('1 - Cover page'!$B$9-I3239)= 6,"6", IF(('1 - Cover page'!$B$9-I3239)= 7,"7", IF(('1 - Cover page'!$B$9-I3239)= 8,"8", IF(('1 - Cover page'!$B$9-I3239)= 9,"9", IF(('1 - Cover page'!$B$9-I3239)= 10,"10", IF(('1 - Cover page'!$B$9-I3239)= 11,"11", IF(('1 - Cover page'!$B$9-I3239)= 12,"12", IF(('1 - Cover page'!$B$9-I3239)= 13,"13", IF(('1 - Cover page'!$B$9-I3239)= 14,"14", IF(('1 - Cover page'!$B$9-I3239)= 15,"15",  ""))))))))))))))))</f>
        <v>0</v>
      </c>
      <c r="AA3239" t="e">
        <f>VLOOKUP(E3239,'Age group'!$A$2:$B$7,2,TRUE)</f>
        <v>#N/A</v>
      </c>
    </row>
    <row r="3240" spans="1:27" ht="12.75" x14ac:dyDescent="0.2">
      <c r="A3240" s="30">
        <v>3237</v>
      </c>
      <c r="B3240" s="31"/>
      <c r="C3240" s="31"/>
      <c r="D3240" s="32"/>
      <c r="E3240" s="104"/>
      <c r="F3240" s="31"/>
      <c r="G3240" s="31"/>
      <c r="H3240" s="33"/>
      <c r="I3240" s="16"/>
      <c r="J3240" s="34"/>
      <c r="K3240" s="34"/>
      <c r="L3240" s="35"/>
      <c r="M3240" s="36"/>
      <c r="N3240" s="37"/>
      <c r="O3240" s="37"/>
      <c r="P3240" s="37"/>
      <c r="Q3240" s="38"/>
      <c r="R3240" s="38"/>
      <c r="S3240" s="37"/>
      <c r="T3240" s="39"/>
      <c r="U3240" s="39"/>
      <c r="V3240" s="40"/>
      <c r="X3240" t="str">
        <f>IF(('1 - Cover page'!$B$9-M3240)&lt;6,"&lt;=5 Days","&gt;5 Days")</f>
        <v>&lt;=5 Days</v>
      </c>
      <c r="Y3240" t="str">
        <f>IF(('1 - Cover page'!$B$9-M3240)=0,"0", IF(('1 - Cover page'!$B$9-M3240)= 1,"1", IF(('1 - Cover page'!$B$9-M3240)= 2,"2", IF(('1 - Cover page'!$B$9-M3240)= 3,"3", IF(('1 - Cover page'!$B$9-M3240)= 4,"4", IF(('1 - Cover page'!$B$9-M3240)= 5,"5", IF(('1 - Cover page'!$B$9-M3240)= 6,"6", IF(('1 - Cover page'!$B$9-M3240)= 7,"7", IF(('1 - Cover page'!$B$9-M3240)= 8,"8", IF(('1 - Cover page'!$B$9-M3240)= 9,"9", IF(('1 - Cover page'!$B$9-M3240)= 10,"10", IF(('1 - Cover page'!$B$9-M3240)= 11,"11", IF(('1 - Cover page'!$B$9-M3240)= 12,"12", IF(('1 - Cover page'!$B$9-M3240)= 13,"13", IF(('1 - Cover page'!$B$9-M3240)= 14,"14", IF(('1 - Cover page'!$B$9-M3240)= 15,"15",  ""))))))))))))))))</f>
        <v>0</v>
      </c>
      <c r="Z3240" t="str">
        <f>IF(('1 - Cover page'!$B$9-I3240)=0,"0", IF(('1 - Cover page'!$B$9-I3240)= 1,"1", IF(('1 - Cover page'!$B$9-I3240)= 2,"2", IF(('1 - Cover page'!$B$9-I3240)= 3,"3", IF(('1 - Cover page'!$B$9-I3240)= 4,"4", IF(('1 - Cover page'!$B$9-I3240)= 5,"5", IF(('1 - Cover page'!$B$9-I3240)= 6,"6", IF(('1 - Cover page'!$B$9-I3240)= 7,"7", IF(('1 - Cover page'!$B$9-I3240)= 8,"8", IF(('1 - Cover page'!$B$9-I3240)= 9,"9", IF(('1 - Cover page'!$B$9-I3240)= 10,"10", IF(('1 - Cover page'!$B$9-I3240)= 11,"11", IF(('1 - Cover page'!$B$9-I3240)= 12,"12", IF(('1 - Cover page'!$B$9-I3240)= 13,"13", IF(('1 - Cover page'!$B$9-I3240)= 14,"14", IF(('1 - Cover page'!$B$9-I3240)= 15,"15",  ""))))))))))))))))</f>
        <v>0</v>
      </c>
      <c r="AA3240" t="e">
        <f>VLOOKUP(E3240,'Age group'!$A$2:$B$7,2,TRUE)</f>
        <v>#N/A</v>
      </c>
    </row>
    <row r="3241" spans="1:27" ht="12.75" x14ac:dyDescent="0.2">
      <c r="A3241" s="30">
        <v>3238</v>
      </c>
      <c r="B3241" s="31"/>
      <c r="C3241" s="31"/>
      <c r="D3241" s="32"/>
      <c r="E3241" s="104"/>
      <c r="F3241" s="31"/>
      <c r="G3241" s="31"/>
      <c r="H3241" s="33"/>
      <c r="I3241" s="16"/>
      <c r="J3241" s="34"/>
      <c r="K3241" s="34"/>
      <c r="L3241" s="35"/>
      <c r="M3241" s="36"/>
      <c r="N3241" s="37"/>
      <c r="O3241" s="37"/>
      <c r="P3241" s="37"/>
      <c r="Q3241" s="38"/>
      <c r="R3241" s="38"/>
      <c r="S3241" s="37"/>
      <c r="T3241" s="39"/>
      <c r="U3241" s="39"/>
      <c r="V3241" s="40"/>
      <c r="X3241" t="str">
        <f>IF(('1 - Cover page'!$B$9-M3241)&lt;6,"&lt;=5 Days","&gt;5 Days")</f>
        <v>&lt;=5 Days</v>
      </c>
      <c r="Y3241" t="str">
        <f>IF(('1 - Cover page'!$B$9-M3241)=0,"0", IF(('1 - Cover page'!$B$9-M3241)= 1,"1", IF(('1 - Cover page'!$B$9-M3241)= 2,"2", IF(('1 - Cover page'!$B$9-M3241)= 3,"3", IF(('1 - Cover page'!$B$9-M3241)= 4,"4", IF(('1 - Cover page'!$B$9-M3241)= 5,"5", IF(('1 - Cover page'!$B$9-M3241)= 6,"6", IF(('1 - Cover page'!$B$9-M3241)= 7,"7", IF(('1 - Cover page'!$B$9-M3241)= 8,"8", IF(('1 - Cover page'!$B$9-M3241)= 9,"9", IF(('1 - Cover page'!$B$9-M3241)= 10,"10", IF(('1 - Cover page'!$B$9-M3241)= 11,"11", IF(('1 - Cover page'!$B$9-M3241)= 12,"12", IF(('1 - Cover page'!$B$9-M3241)= 13,"13", IF(('1 - Cover page'!$B$9-M3241)= 14,"14", IF(('1 - Cover page'!$B$9-M3241)= 15,"15",  ""))))))))))))))))</f>
        <v>0</v>
      </c>
      <c r="Z3241" t="str">
        <f>IF(('1 - Cover page'!$B$9-I3241)=0,"0", IF(('1 - Cover page'!$B$9-I3241)= 1,"1", IF(('1 - Cover page'!$B$9-I3241)= 2,"2", IF(('1 - Cover page'!$B$9-I3241)= 3,"3", IF(('1 - Cover page'!$B$9-I3241)= 4,"4", IF(('1 - Cover page'!$B$9-I3241)= 5,"5", IF(('1 - Cover page'!$B$9-I3241)= 6,"6", IF(('1 - Cover page'!$B$9-I3241)= 7,"7", IF(('1 - Cover page'!$B$9-I3241)= 8,"8", IF(('1 - Cover page'!$B$9-I3241)= 9,"9", IF(('1 - Cover page'!$B$9-I3241)= 10,"10", IF(('1 - Cover page'!$B$9-I3241)= 11,"11", IF(('1 - Cover page'!$B$9-I3241)= 12,"12", IF(('1 - Cover page'!$B$9-I3241)= 13,"13", IF(('1 - Cover page'!$B$9-I3241)= 14,"14", IF(('1 - Cover page'!$B$9-I3241)= 15,"15",  ""))))))))))))))))</f>
        <v>0</v>
      </c>
      <c r="AA3241" t="e">
        <f>VLOOKUP(E3241,'Age group'!$A$2:$B$7,2,TRUE)</f>
        <v>#N/A</v>
      </c>
    </row>
    <row r="3242" spans="1:27" ht="12.75" x14ac:dyDescent="0.2">
      <c r="A3242" s="30">
        <v>3239</v>
      </c>
      <c r="B3242" s="31"/>
      <c r="C3242" s="31"/>
      <c r="D3242" s="32"/>
      <c r="E3242" s="104"/>
      <c r="F3242" s="31"/>
      <c r="G3242" s="31"/>
      <c r="H3242" s="33"/>
      <c r="I3242" s="16"/>
      <c r="J3242" s="34"/>
      <c r="K3242" s="34"/>
      <c r="L3242" s="35"/>
      <c r="M3242" s="36"/>
      <c r="N3242" s="37"/>
      <c r="O3242" s="37"/>
      <c r="P3242" s="37"/>
      <c r="Q3242" s="38"/>
      <c r="R3242" s="38"/>
      <c r="S3242" s="37"/>
      <c r="T3242" s="39"/>
      <c r="U3242" s="39"/>
      <c r="V3242" s="40"/>
      <c r="X3242" t="str">
        <f>IF(('1 - Cover page'!$B$9-M3242)&lt;6,"&lt;=5 Days","&gt;5 Days")</f>
        <v>&lt;=5 Days</v>
      </c>
      <c r="Y3242" t="str">
        <f>IF(('1 - Cover page'!$B$9-M3242)=0,"0", IF(('1 - Cover page'!$B$9-M3242)= 1,"1", IF(('1 - Cover page'!$B$9-M3242)= 2,"2", IF(('1 - Cover page'!$B$9-M3242)= 3,"3", IF(('1 - Cover page'!$B$9-M3242)= 4,"4", IF(('1 - Cover page'!$B$9-M3242)= 5,"5", IF(('1 - Cover page'!$B$9-M3242)= 6,"6", IF(('1 - Cover page'!$B$9-M3242)= 7,"7", IF(('1 - Cover page'!$B$9-M3242)= 8,"8", IF(('1 - Cover page'!$B$9-M3242)= 9,"9", IF(('1 - Cover page'!$B$9-M3242)= 10,"10", IF(('1 - Cover page'!$B$9-M3242)= 11,"11", IF(('1 - Cover page'!$B$9-M3242)= 12,"12", IF(('1 - Cover page'!$B$9-M3242)= 13,"13", IF(('1 - Cover page'!$B$9-M3242)= 14,"14", IF(('1 - Cover page'!$B$9-M3242)= 15,"15",  ""))))))))))))))))</f>
        <v>0</v>
      </c>
      <c r="Z3242" t="str">
        <f>IF(('1 - Cover page'!$B$9-I3242)=0,"0", IF(('1 - Cover page'!$B$9-I3242)= 1,"1", IF(('1 - Cover page'!$B$9-I3242)= 2,"2", IF(('1 - Cover page'!$B$9-I3242)= 3,"3", IF(('1 - Cover page'!$B$9-I3242)= 4,"4", IF(('1 - Cover page'!$B$9-I3242)= 5,"5", IF(('1 - Cover page'!$B$9-I3242)= 6,"6", IF(('1 - Cover page'!$B$9-I3242)= 7,"7", IF(('1 - Cover page'!$B$9-I3242)= 8,"8", IF(('1 - Cover page'!$B$9-I3242)= 9,"9", IF(('1 - Cover page'!$B$9-I3242)= 10,"10", IF(('1 - Cover page'!$B$9-I3242)= 11,"11", IF(('1 - Cover page'!$B$9-I3242)= 12,"12", IF(('1 - Cover page'!$B$9-I3242)= 13,"13", IF(('1 - Cover page'!$B$9-I3242)= 14,"14", IF(('1 - Cover page'!$B$9-I3242)= 15,"15",  ""))))))))))))))))</f>
        <v>0</v>
      </c>
      <c r="AA3242" t="e">
        <f>VLOOKUP(E3242,'Age group'!$A$2:$B$7,2,TRUE)</f>
        <v>#N/A</v>
      </c>
    </row>
    <row r="3243" spans="1:27" ht="12.75" x14ac:dyDescent="0.2">
      <c r="A3243" s="30">
        <v>3240</v>
      </c>
      <c r="B3243" s="31"/>
      <c r="C3243" s="31"/>
      <c r="D3243" s="32"/>
      <c r="E3243" s="104"/>
      <c r="F3243" s="31"/>
      <c r="G3243" s="31"/>
      <c r="H3243" s="33"/>
      <c r="I3243" s="16"/>
      <c r="J3243" s="34"/>
      <c r="K3243" s="34"/>
      <c r="L3243" s="35"/>
      <c r="M3243" s="36"/>
      <c r="N3243" s="37"/>
      <c r="O3243" s="37"/>
      <c r="P3243" s="37"/>
      <c r="Q3243" s="38"/>
      <c r="R3243" s="38"/>
      <c r="S3243" s="37"/>
      <c r="T3243" s="39"/>
      <c r="U3243" s="39"/>
      <c r="V3243" s="40"/>
      <c r="X3243" t="str">
        <f>IF(('1 - Cover page'!$B$9-M3243)&lt;6,"&lt;=5 Days","&gt;5 Days")</f>
        <v>&lt;=5 Days</v>
      </c>
      <c r="Y3243" t="str">
        <f>IF(('1 - Cover page'!$B$9-M3243)=0,"0", IF(('1 - Cover page'!$B$9-M3243)= 1,"1", IF(('1 - Cover page'!$B$9-M3243)= 2,"2", IF(('1 - Cover page'!$B$9-M3243)= 3,"3", IF(('1 - Cover page'!$B$9-M3243)= 4,"4", IF(('1 - Cover page'!$B$9-M3243)= 5,"5", IF(('1 - Cover page'!$B$9-M3243)= 6,"6", IF(('1 - Cover page'!$B$9-M3243)= 7,"7", IF(('1 - Cover page'!$B$9-M3243)= 8,"8", IF(('1 - Cover page'!$B$9-M3243)= 9,"9", IF(('1 - Cover page'!$B$9-M3243)= 10,"10", IF(('1 - Cover page'!$B$9-M3243)= 11,"11", IF(('1 - Cover page'!$B$9-M3243)= 12,"12", IF(('1 - Cover page'!$B$9-M3243)= 13,"13", IF(('1 - Cover page'!$B$9-M3243)= 14,"14", IF(('1 - Cover page'!$B$9-M3243)= 15,"15",  ""))))))))))))))))</f>
        <v>0</v>
      </c>
      <c r="Z3243" t="str">
        <f>IF(('1 - Cover page'!$B$9-I3243)=0,"0", IF(('1 - Cover page'!$B$9-I3243)= 1,"1", IF(('1 - Cover page'!$B$9-I3243)= 2,"2", IF(('1 - Cover page'!$B$9-I3243)= 3,"3", IF(('1 - Cover page'!$B$9-I3243)= 4,"4", IF(('1 - Cover page'!$B$9-I3243)= 5,"5", IF(('1 - Cover page'!$B$9-I3243)= 6,"6", IF(('1 - Cover page'!$B$9-I3243)= 7,"7", IF(('1 - Cover page'!$B$9-I3243)= 8,"8", IF(('1 - Cover page'!$B$9-I3243)= 9,"9", IF(('1 - Cover page'!$B$9-I3243)= 10,"10", IF(('1 - Cover page'!$B$9-I3243)= 11,"11", IF(('1 - Cover page'!$B$9-I3243)= 12,"12", IF(('1 - Cover page'!$B$9-I3243)= 13,"13", IF(('1 - Cover page'!$B$9-I3243)= 14,"14", IF(('1 - Cover page'!$B$9-I3243)= 15,"15",  ""))))))))))))))))</f>
        <v>0</v>
      </c>
      <c r="AA3243" t="e">
        <f>VLOOKUP(E3243,'Age group'!$A$2:$B$7,2,TRUE)</f>
        <v>#N/A</v>
      </c>
    </row>
    <row r="3244" spans="1:27" ht="12.75" x14ac:dyDescent="0.2">
      <c r="A3244" s="30">
        <v>3241</v>
      </c>
      <c r="B3244" s="31"/>
      <c r="C3244" s="31"/>
      <c r="D3244" s="32"/>
      <c r="E3244" s="104"/>
      <c r="F3244" s="31"/>
      <c r="G3244" s="31"/>
      <c r="H3244" s="33"/>
      <c r="I3244" s="16"/>
      <c r="J3244" s="34"/>
      <c r="K3244" s="34"/>
      <c r="L3244" s="35"/>
      <c r="M3244" s="36"/>
      <c r="N3244" s="37"/>
      <c r="O3244" s="37"/>
      <c r="P3244" s="37"/>
      <c r="Q3244" s="38"/>
      <c r="R3244" s="38"/>
      <c r="S3244" s="37"/>
      <c r="T3244" s="39"/>
      <c r="U3244" s="39"/>
      <c r="V3244" s="40"/>
      <c r="X3244" t="str">
        <f>IF(('1 - Cover page'!$B$9-M3244)&lt;6,"&lt;=5 Days","&gt;5 Days")</f>
        <v>&lt;=5 Days</v>
      </c>
      <c r="Y3244" t="str">
        <f>IF(('1 - Cover page'!$B$9-M3244)=0,"0", IF(('1 - Cover page'!$B$9-M3244)= 1,"1", IF(('1 - Cover page'!$B$9-M3244)= 2,"2", IF(('1 - Cover page'!$B$9-M3244)= 3,"3", IF(('1 - Cover page'!$B$9-M3244)= 4,"4", IF(('1 - Cover page'!$B$9-M3244)= 5,"5", IF(('1 - Cover page'!$B$9-M3244)= 6,"6", IF(('1 - Cover page'!$B$9-M3244)= 7,"7", IF(('1 - Cover page'!$B$9-M3244)= 8,"8", IF(('1 - Cover page'!$B$9-M3244)= 9,"9", IF(('1 - Cover page'!$B$9-M3244)= 10,"10", IF(('1 - Cover page'!$B$9-M3244)= 11,"11", IF(('1 - Cover page'!$B$9-M3244)= 12,"12", IF(('1 - Cover page'!$B$9-M3244)= 13,"13", IF(('1 - Cover page'!$B$9-M3244)= 14,"14", IF(('1 - Cover page'!$B$9-M3244)= 15,"15",  ""))))))))))))))))</f>
        <v>0</v>
      </c>
      <c r="Z3244" t="str">
        <f>IF(('1 - Cover page'!$B$9-I3244)=0,"0", IF(('1 - Cover page'!$B$9-I3244)= 1,"1", IF(('1 - Cover page'!$B$9-I3244)= 2,"2", IF(('1 - Cover page'!$B$9-I3244)= 3,"3", IF(('1 - Cover page'!$B$9-I3244)= 4,"4", IF(('1 - Cover page'!$B$9-I3244)= 5,"5", IF(('1 - Cover page'!$B$9-I3244)= 6,"6", IF(('1 - Cover page'!$B$9-I3244)= 7,"7", IF(('1 - Cover page'!$B$9-I3244)= 8,"8", IF(('1 - Cover page'!$B$9-I3244)= 9,"9", IF(('1 - Cover page'!$B$9-I3244)= 10,"10", IF(('1 - Cover page'!$B$9-I3244)= 11,"11", IF(('1 - Cover page'!$B$9-I3244)= 12,"12", IF(('1 - Cover page'!$B$9-I3244)= 13,"13", IF(('1 - Cover page'!$B$9-I3244)= 14,"14", IF(('1 - Cover page'!$B$9-I3244)= 15,"15",  ""))))))))))))))))</f>
        <v>0</v>
      </c>
      <c r="AA3244" t="e">
        <f>VLOOKUP(E3244,'Age group'!$A$2:$B$7,2,TRUE)</f>
        <v>#N/A</v>
      </c>
    </row>
    <row r="3245" spans="1:27" ht="12.75" x14ac:dyDescent="0.2">
      <c r="A3245" s="30">
        <v>3242</v>
      </c>
      <c r="B3245" s="31"/>
      <c r="C3245" s="31"/>
      <c r="D3245" s="32"/>
      <c r="E3245" s="104"/>
      <c r="F3245" s="31"/>
      <c r="G3245" s="31"/>
      <c r="H3245" s="33"/>
      <c r="I3245" s="16"/>
      <c r="J3245" s="34"/>
      <c r="K3245" s="34"/>
      <c r="L3245" s="35"/>
      <c r="M3245" s="36"/>
      <c r="N3245" s="37"/>
      <c r="O3245" s="37"/>
      <c r="P3245" s="37"/>
      <c r="Q3245" s="38"/>
      <c r="R3245" s="38"/>
      <c r="S3245" s="37"/>
      <c r="T3245" s="39"/>
      <c r="U3245" s="39"/>
      <c r="V3245" s="40"/>
      <c r="X3245" t="str">
        <f>IF(('1 - Cover page'!$B$9-M3245)&lt;6,"&lt;=5 Days","&gt;5 Days")</f>
        <v>&lt;=5 Days</v>
      </c>
      <c r="Y3245" t="str">
        <f>IF(('1 - Cover page'!$B$9-M3245)=0,"0", IF(('1 - Cover page'!$B$9-M3245)= 1,"1", IF(('1 - Cover page'!$B$9-M3245)= 2,"2", IF(('1 - Cover page'!$B$9-M3245)= 3,"3", IF(('1 - Cover page'!$B$9-M3245)= 4,"4", IF(('1 - Cover page'!$B$9-M3245)= 5,"5", IF(('1 - Cover page'!$B$9-M3245)= 6,"6", IF(('1 - Cover page'!$B$9-M3245)= 7,"7", IF(('1 - Cover page'!$B$9-M3245)= 8,"8", IF(('1 - Cover page'!$B$9-M3245)= 9,"9", IF(('1 - Cover page'!$B$9-M3245)= 10,"10", IF(('1 - Cover page'!$B$9-M3245)= 11,"11", IF(('1 - Cover page'!$B$9-M3245)= 12,"12", IF(('1 - Cover page'!$B$9-M3245)= 13,"13", IF(('1 - Cover page'!$B$9-M3245)= 14,"14", IF(('1 - Cover page'!$B$9-M3245)= 15,"15",  ""))))))))))))))))</f>
        <v>0</v>
      </c>
      <c r="Z3245" t="str">
        <f>IF(('1 - Cover page'!$B$9-I3245)=0,"0", IF(('1 - Cover page'!$B$9-I3245)= 1,"1", IF(('1 - Cover page'!$B$9-I3245)= 2,"2", IF(('1 - Cover page'!$B$9-I3245)= 3,"3", IF(('1 - Cover page'!$B$9-I3245)= 4,"4", IF(('1 - Cover page'!$B$9-I3245)= 5,"5", IF(('1 - Cover page'!$B$9-I3245)= 6,"6", IF(('1 - Cover page'!$B$9-I3245)= 7,"7", IF(('1 - Cover page'!$B$9-I3245)= 8,"8", IF(('1 - Cover page'!$B$9-I3245)= 9,"9", IF(('1 - Cover page'!$B$9-I3245)= 10,"10", IF(('1 - Cover page'!$B$9-I3245)= 11,"11", IF(('1 - Cover page'!$B$9-I3245)= 12,"12", IF(('1 - Cover page'!$B$9-I3245)= 13,"13", IF(('1 - Cover page'!$B$9-I3245)= 14,"14", IF(('1 - Cover page'!$B$9-I3245)= 15,"15",  ""))))))))))))))))</f>
        <v>0</v>
      </c>
      <c r="AA3245" t="e">
        <f>VLOOKUP(E3245,'Age group'!$A$2:$B$7,2,TRUE)</f>
        <v>#N/A</v>
      </c>
    </row>
    <row r="3246" spans="1:27" ht="12.75" x14ac:dyDescent="0.2">
      <c r="A3246" s="30">
        <v>3243</v>
      </c>
      <c r="B3246" s="31"/>
      <c r="C3246" s="31"/>
      <c r="D3246" s="32"/>
      <c r="E3246" s="104"/>
      <c r="F3246" s="31"/>
      <c r="G3246" s="31"/>
      <c r="H3246" s="33"/>
      <c r="I3246" s="16"/>
      <c r="J3246" s="34"/>
      <c r="K3246" s="34"/>
      <c r="L3246" s="35"/>
      <c r="M3246" s="36"/>
      <c r="N3246" s="37"/>
      <c r="O3246" s="37"/>
      <c r="P3246" s="37"/>
      <c r="Q3246" s="38"/>
      <c r="R3246" s="38"/>
      <c r="S3246" s="37"/>
      <c r="T3246" s="39"/>
      <c r="U3246" s="39"/>
      <c r="V3246" s="40"/>
      <c r="X3246" t="str">
        <f>IF(('1 - Cover page'!$B$9-M3246)&lt;6,"&lt;=5 Days","&gt;5 Days")</f>
        <v>&lt;=5 Days</v>
      </c>
      <c r="Y3246" t="str">
        <f>IF(('1 - Cover page'!$B$9-M3246)=0,"0", IF(('1 - Cover page'!$B$9-M3246)= 1,"1", IF(('1 - Cover page'!$B$9-M3246)= 2,"2", IF(('1 - Cover page'!$B$9-M3246)= 3,"3", IF(('1 - Cover page'!$B$9-M3246)= 4,"4", IF(('1 - Cover page'!$B$9-M3246)= 5,"5", IF(('1 - Cover page'!$B$9-M3246)= 6,"6", IF(('1 - Cover page'!$B$9-M3246)= 7,"7", IF(('1 - Cover page'!$B$9-M3246)= 8,"8", IF(('1 - Cover page'!$B$9-M3246)= 9,"9", IF(('1 - Cover page'!$B$9-M3246)= 10,"10", IF(('1 - Cover page'!$B$9-M3246)= 11,"11", IF(('1 - Cover page'!$B$9-M3246)= 12,"12", IF(('1 - Cover page'!$B$9-M3246)= 13,"13", IF(('1 - Cover page'!$B$9-M3246)= 14,"14", IF(('1 - Cover page'!$B$9-M3246)= 15,"15",  ""))))))))))))))))</f>
        <v>0</v>
      </c>
      <c r="Z3246" t="str">
        <f>IF(('1 - Cover page'!$B$9-I3246)=0,"0", IF(('1 - Cover page'!$B$9-I3246)= 1,"1", IF(('1 - Cover page'!$B$9-I3246)= 2,"2", IF(('1 - Cover page'!$B$9-I3246)= 3,"3", IF(('1 - Cover page'!$B$9-I3246)= 4,"4", IF(('1 - Cover page'!$B$9-I3246)= 5,"5", IF(('1 - Cover page'!$B$9-I3246)= 6,"6", IF(('1 - Cover page'!$B$9-I3246)= 7,"7", IF(('1 - Cover page'!$B$9-I3246)= 8,"8", IF(('1 - Cover page'!$B$9-I3246)= 9,"9", IF(('1 - Cover page'!$B$9-I3246)= 10,"10", IF(('1 - Cover page'!$B$9-I3246)= 11,"11", IF(('1 - Cover page'!$B$9-I3246)= 12,"12", IF(('1 - Cover page'!$B$9-I3246)= 13,"13", IF(('1 - Cover page'!$B$9-I3246)= 14,"14", IF(('1 - Cover page'!$B$9-I3246)= 15,"15",  ""))))))))))))))))</f>
        <v>0</v>
      </c>
      <c r="AA3246" t="e">
        <f>VLOOKUP(E3246,'Age group'!$A$2:$B$7,2,TRUE)</f>
        <v>#N/A</v>
      </c>
    </row>
    <row r="3247" spans="1:27" ht="12.75" x14ac:dyDescent="0.2">
      <c r="A3247" s="30">
        <v>3244</v>
      </c>
      <c r="B3247" s="31"/>
      <c r="C3247" s="31"/>
      <c r="D3247" s="32"/>
      <c r="E3247" s="104"/>
      <c r="F3247" s="31"/>
      <c r="G3247" s="31"/>
      <c r="H3247" s="33"/>
      <c r="I3247" s="16"/>
      <c r="J3247" s="34"/>
      <c r="K3247" s="34"/>
      <c r="L3247" s="35"/>
      <c r="M3247" s="36"/>
      <c r="N3247" s="37"/>
      <c r="O3247" s="37"/>
      <c r="P3247" s="37"/>
      <c r="Q3247" s="38"/>
      <c r="R3247" s="38"/>
      <c r="S3247" s="37"/>
      <c r="T3247" s="39"/>
      <c r="U3247" s="39"/>
      <c r="V3247" s="40"/>
      <c r="X3247" t="str">
        <f>IF(('1 - Cover page'!$B$9-M3247)&lt;6,"&lt;=5 Days","&gt;5 Days")</f>
        <v>&lt;=5 Days</v>
      </c>
      <c r="Y3247" t="str">
        <f>IF(('1 - Cover page'!$B$9-M3247)=0,"0", IF(('1 - Cover page'!$B$9-M3247)= 1,"1", IF(('1 - Cover page'!$B$9-M3247)= 2,"2", IF(('1 - Cover page'!$B$9-M3247)= 3,"3", IF(('1 - Cover page'!$B$9-M3247)= 4,"4", IF(('1 - Cover page'!$B$9-M3247)= 5,"5", IF(('1 - Cover page'!$B$9-M3247)= 6,"6", IF(('1 - Cover page'!$B$9-M3247)= 7,"7", IF(('1 - Cover page'!$B$9-M3247)= 8,"8", IF(('1 - Cover page'!$B$9-M3247)= 9,"9", IF(('1 - Cover page'!$B$9-M3247)= 10,"10", IF(('1 - Cover page'!$B$9-M3247)= 11,"11", IF(('1 - Cover page'!$B$9-M3247)= 12,"12", IF(('1 - Cover page'!$B$9-M3247)= 13,"13", IF(('1 - Cover page'!$B$9-M3247)= 14,"14", IF(('1 - Cover page'!$B$9-M3247)= 15,"15",  ""))))))))))))))))</f>
        <v>0</v>
      </c>
      <c r="Z3247" t="str">
        <f>IF(('1 - Cover page'!$B$9-I3247)=0,"0", IF(('1 - Cover page'!$B$9-I3247)= 1,"1", IF(('1 - Cover page'!$B$9-I3247)= 2,"2", IF(('1 - Cover page'!$B$9-I3247)= 3,"3", IF(('1 - Cover page'!$B$9-I3247)= 4,"4", IF(('1 - Cover page'!$B$9-I3247)= 5,"5", IF(('1 - Cover page'!$B$9-I3247)= 6,"6", IF(('1 - Cover page'!$B$9-I3247)= 7,"7", IF(('1 - Cover page'!$B$9-I3247)= 8,"8", IF(('1 - Cover page'!$B$9-I3247)= 9,"9", IF(('1 - Cover page'!$B$9-I3247)= 10,"10", IF(('1 - Cover page'!$B$9-I3247)= 11,"11", IF(('1 - Cover page'!$B$9-I3247)= 12,"12", IF(('1 - Cover page'!$B$9-I3247)= 13,"13", IF(('1 - Cover page'!$B$9-I3247)= 14,"14", IF(('1 - Cover page'!$B$9-I3247)= 15,"15",  ""))))))))))))))))</f>
        <v>0</v>
      </c>
      <c r="AA3247" t="e">
        <f>VLOOKUP(E3247,'Age group'!$A$2:$B$7,2,TRUE)</f>
        <v>#N/A</v>
      </c>
    </row>
    <row r="3248" spans="1:27" ht="12.75" x14ac:dyDescent="0.2">
      <c r="A3248" s="30">
        <v>3245</v>
      </c>
      <c r="B3248" s="31"/>
      <c r="C3248" s="31"/>
      <c r="D3248" s="32"/>
      <c r="E3248" s="104"/>
      <c r="F3248" s="31"/>
      <c r="G3248" s="31"/>
      <c r="H3248" s="33"/>
      <c r="I3248" s="16"/>
      <c r="J3248" s="34"/>
      <c r="K3248" s="34"/>
      <c r="L3248" s="35"/>
      <c r="M3248" s="36"/>
      <c r="N3248" s="37"/>
      <c r="O3248" s="37"/>
      <c r="P3248" s="37"/>
      <c r="Q3248" s="38"/>
      <c r="R3248" s="38"/>
      <c r="S3248" s="37"/>
      <c r="T3248" s="39"/>
      <c r="U3248" s="39"/>
      <c r="V3248" s="40"/>
      <c r="X3248" t="str">
        <f>IF(('1 - Cover page'!$B$9-M3248)&lt;6,"&lt;=5 Days","&gt;5 Days")</f>
        <v>&lt;=5 Days</v>
      </c>
      <c r="Y3248" t="str">
        <f>IF(('1 - Cover page'!$B$9-M3248)=0,"0", IF(('1 - Cover page'!$B$9-M3248)= 1,"1", IF(('1 - Cover page'!$B$9-M3248)= 2,"2", IF(('1 - Cover page'!$B$9-M3248)= 3,"3", IF(('1 - Cover page'!$B$9-M3248)= 4,"4", IF(('1 - Cover page'!$B$9-M3248)= 5,"5", IF(('1 - Cover page'!$B$9-M3248)= 6,"6", IF(('1 - Cover page'!$B$9-M3248)= 7,"7", IF(('1 - Cover page'!$B$9-M3248)= 8,"8", IF(('1 - Cover page'!$B$9-M3248)= 9,"9", IF(('1 - Cover page'!$B$9-M3248)= 10,"10", IF(('1 - Cover page'!$B$9-M3248)= 11,"11", IF(('1 - Cover page'!$B$9-M3248)= 12,"12", IF(('1 - Cover page'!$B$9-M3248)= 13,"13", IF(('1 - Cover page'!$B$9-M3248)= 14,"14", IF(('1 - Cover page'!$B$9-M3248)= 15,"15",  ""))))))))))))))))</f>
        <v>0</v>
      </c>
      <c r="Z3248" t="str">
        <f>IF(('1 - Cover page'!$B$9-I3248)=0,"0", IF(('1 - Cover page'!$B$9-I3248)= 1,"1", IF(('1 - Cover page'!$B$9-I3248)= 2,"2", IF(('1 - Cover page'!$B$9-I3248)= 3,"3", IF(('1 - Cover page'!$B$9-I3248)= 4,"4", IF(('1 - Cover page'!$B$9-I3248)= 5,"5", IF(('1 - Cover page'!$B$9-I3248)= 6,"6", IF(('1 - Cover page'!$B$9-I3248)= 7,"7", IF(('1 - Cover page'!$B$9-I3248)= 8,"8", IF(('1 - Cover page'!$B$9-I3248)= 9,"9", IF(('1 - Cover page'!$B$9-I3248)= 10,"10", IF(('1 - Cover page'!$B$9-I3248)= 11,"11", IF(('1 - Cover page'!$B$9-I3248)= 12,"12", IF(('1 - Cover page'!$B$9-I3248)= 13,"13", IF(('1 - Cover page'!$B$9-I3248)= 14,"14", IF(('1 - Cover page'!$B$9-I3248)= 15,"15",  ""))))))))))))))))</f>
        <v>0</v>
      </c>
      <c r="AA3248" t="e">
        <f>VLOOKUP(E3248,'Age group'!$A$2:$B$7,2,TRUE)</f>
        <v>#N/A</v>
      </c>
    </row>
    <row r="3249" spans="1:27" ht="12.75" x14ac:dyDescent="0.2">
      <c r="A3249" s="30">
        <v>3246</v>
      </c>
      <c r="B3249" s="31"/>
      <c r="C3249" s="31"/>
      <c r="D3249" s="32"/>
      <c r="E3249" s="104"/>
      <c r="F3249" s="31"/>
      <c r="G3249" s="31"/>
      <c r="H3249" s="33"/>
      <c r="I3249" s="16"/>
      <c r="J3249" s="34"/>
      <c r="K3249" s="34"/>
      <c r="L3249" s="35"/>
      <c r="M3249" s="36"/>
      <c r="N3249" s="37"/>
      <c r="O3249" s="37"/>
      <c r="P3249" s="37"/>
      <c r="Q3249" s="38"/>
      <c r="R3249" s="38"/>
      <c r="S3249" s="37"/>
      <c r="T3249" s="39"/>
      <c r="U3249" s="39"/>
      <c r="V3249" s="40"/>
      <c r="X3249" t="str">
        <f>IF(('1 - Cover page'!$B$9-M3249)&lt;6,"&lt;=5 Days","&gt;5 Days")</f>
        <v>&lt;=5 Days</v>
      </c>
      <c r="Y3249" t="str">
        <f>IF(('1 - Cover page'!$B$9-M3249)=0,"0", IF(('1 - Cover page'!$B$9-M3249)= 1,"1", IF(('1 - Cover page'!$B$9-M3249)= 2,"2", IF(('1 - Cover page'!$B$9-M3249)= 3,"3", IF(('1 - Cover page'!$B$9-M3249)= 4,"4", IF(('1 - Cover page'!$B$9-M3249)= 5,"5", IF(('1 - Cover page'!$B$9-M3249)= 6,"6", IF(('1 - Cover page'!$B$9-M3249)= 7,"7", IF(('1 - Cover page'!$B$9-M3249)= 8,"8", IF(('1 - Cover page'!$B$9-M3249)= 9,"9", IF(('1 - Cover page'!$B$9-M3249)= 10,"10", IF(('1 - Cover page'!$B$9-M3249)= 11,"11", IF(('1 - Cover page'!$B$9-M3249)= 12,"12", IF(('1 - Cover page'!$B$9-M3249)= 13,"13", IF(('1 - Cover page'!$B$9-M3249)= 14,"14", IF(('1 - Cover page'!$B$9-M3249)= 15,"15",  ""))))))))))))))))</f>
        <v>0</v>
      </c>
      <c r="Z3249" t="str">
        <f>IF(('1 - Cover page'!$B$9-I3249)=0,"0", IF(('1 - Cover page'!$B$9-I3249)= 1,"1", IF(('1 - Cover page'!$B$9-I3249)= 2,"2", IF(('1 - Cover page'!$B$9-I3249)= 3,"3", IF(('1 - Cover page'!$B$9-I3249)= 4,"4", IF(('1 - Cover page'!$B$9-I3249)= 5,"5", IF(('1 - Cover page'!$B$9-I3249)= 6,"6", IF(('1 - Cover page'!$B$9-I3249)= 7,"7", IF(('1 - Cover page'!$B$9-I3249)= 8,"8", IF(('1 - Cover page'!$B$9-I3249)= 9,"9", IF(('1 - Cover page'!$B$9-I3249)= 10,"10", IF(('1 - Cover page'!$B$9-I3249)= 11,"11", IF(('1 - Cover page'!$B$9-I3249)= 12,"12", IF(('1 - Cover page'!$B$9-I3249)= 13,"13", IF(('1 - Cover page'!$B$9-I3249)= 14,"14", IF(('1 - Cover page'!$B$9-I3249)= 15,"15",  ""))))))))))))))))</f>
        <v>0</v>
      </c>
      <c r="AA3249" t="e">
        <f>VLOOKUP(E3249,'Age group'!$A$2:$B$7,2,TRUE)</f>
        <v>#N/A</v>
      </c>
    </row>
    <row r="3250" spans="1:27" ht="12.75" x14ac:dyDescent="0.2">
      <c r="A3250" s="30">
        <v>3247</v>
      </c>
      <c r="B3250" s="31"/>
      <c r="C3250" s="31"/>
      <c r="D3250" s="32"/>
      <c r="E3250" s="104"/>
      <c r="F3250" s="31"/>
      <c r="G3250" s="31"/>
      <c r="H3250" s="33"/>
      <c r="I3250" s="16"/>
      <c r="J3250" s="34"/>
      <c r="K3250" s="34"/>
      <c r="L3250" s="35"/>
      <c r="M3250" s="36"/>
      <c r="N3250" s="37"/>
      <c r="O3250" s="37"/>
      <c r="P3250" s="37"/>
      <c r="Q3250" s="38"/>
      <c r="R3250" s="38"/>
      <c r="S3250" s="37"/>
      <c r="T3250" s="39"/>
      <c r="U3250" s="39"/>
      <c r="V3250" s="40"/>
      <c r="X3250" t="str">
        <f>IF(('1 - Cover page'!$B$9-M3250)&lt;6,"&lt;=5 Days","&gt;5 Days")</f>
        <v>&lt;=5 Days</v>
      </c>
      <c r="Y3250" t="str">
        <f>IF(('1 - Cover page'!$B$9-M3250)=0,"0", IF(('1 - Cover page'!$B$9-M3250)= 1,"1", IF(('1 - Cover page'!$B$9-M3250)= 2,"2", IF(('1 - Cover page'!$B$9-M3250)= 3,"3", IF(('1 - Cover page'!$B$9-M3250)= 4,"4", IF(('1 - Cover page'!$B$9-M3250)= 5,"5", IF(('1 - Cover page'!$B$9-M3250)= 6,"6", IF(('1 - Cover page'!$B$9-M3250)= 7,"7", IF(('1 - Cover page'!$B$9-M3250)= 8,"8", IF(('1 - Cover page'!$B$9-M3250)= 9,"9", IF(('1 - Cover page'!$B$9-M3250)= 10,"10", IF(('1 - Cover page'!$B$9-M3250)= 11,"11", IF(('1 - Cover page'!$B$9-M3250)= 12,"12", IF(('1 - Cover page'!$B$9-M3250)= 13,"13", IF(('1 - Cover page'!$B$9-M3250)= 14,"14", IF(('1 - Cover page'!$B$9-M3250)= 15,"15",  ""))))))))))))))))</f>
        <v>0</v>
      </c>
      <c r="Z3250" t="str">
        <f>IF(('1 - Cover page'!$B$9-I3250)=0,"0", IF(('1 - Cover page'!$B$9-I3250)= 1,"1", IF(('1 - Cover page'!$B$9-I3250)= 2,"2", IF(('1 - Cover page'!$B$9-I3250)= 3,"3", IF(('1 - Cover page'!$B$9-I3250)= 4,"4", IF(('1 - Cover page'!$B$9-I3250)= 5,"5", IF(('1 - Cover page'!$B$9-I3250)= 6,"6", IF(('1 - Cover page'!$B$9-I3250)= 7,"7", IF(('1 - Cover page'!$B$9-I3250)= 8,"8", IF(('1 - Cover page'!$B$9-I3250)= 9,"9", IF(('1 - Cover page'!$B$9-I3250)= 10,"10", IF(('1 - Cover page'!$B$9-I3250)= 11,"11", IF(('1 - Cover page'!$B$9-I3250)= 12,"12", IF(('1 - Cover page'!$B$9-I3250)= 13,"13", IF(('1 - Cover page'!$B$9-I3250)= 14,"14", IF(('1 - Cover page'!$B$9-I3250)= 15,"15",  ""))))))))))))))))</f>
        <v>0</v>
      </c>
      <c r="AA3250" t="e">
        <f>VLOOKUP(E3250,'Age group'!$A$2:$B$7,2,TRUE)</f>
        <v>#N/A</v>
      </c>
    </row>
    <row r="3251" spans="1:27" ht="12.75" x14ac:dyDescent="0.2">
      <c r="A3251" s="30">
        <v>3248</v>
      </c>
      <c r="B3251" s="31"/>
      <c r="C3251" s="31"/>
      <c r="D3251" s="32"/>
      <c r="E3251" s="104"/>
      <c r="F3251" s="31"/>
      <c r="G3251" s="31"/>
      <c r="H3251" s="33"/>
      <c r="I3251" s="16"/>
      <c r="J3251" s="34"/>
      <c r="K3251" s="34"/>
      <c r="L3251" s="35"/>
      <c r="M3251" s="36"/>
      <c r="N3251" s="37"/>
      <c r="O3251" s="37"/>
      <c r="P3251" s="37"/>
      <c r="Q3251" s="38"/>
      <c r="R3251" s="38"/>
      <c r="S3251" s="37"/>
      <c r="T3251" s="39"/>
      <c r="U3251" s="39"/>
      <c r="V3251" s="40"/>
      <c r="X3251" t="str">
        <f>IF(('1 - Cover page'!$B$9-M3251)&lt;6,"&lt;=5 Days","&gt;5 Days")</f>
        <v>&lt;=5 Days</v>
      </c>
      <c r="Y3251" t="str">
        <f>IF(('1 - Cover page'!$B$9-M3251)=0,"0", IF(('1 - Cover page'!$B$9-M3251)= 1,"1", IF(('1 - Cover page'!$B$9-M3251)= 2,"2", IF(('1 - Cover page'!$B$9-M3251)= 3,"3", IF(('1 - Cover page'!$B$9-M3251)= 4,"4", IF(('1 - Cover page'!$B$9-M3251)= 5,"5", IF(('1 - Cover page'!$B$9-M3251)= 6,"6", IF(('1 - Cover page'!$B$9-M3251)= 7,"7", IF(('1 - Cover page'!$B$9-M3251)= 8,"8", IF(('1 - Cover page'!$B$9-M3251)= 9,"9", IF(('1 - Cover page'!$B$9-M3251)= 10,"10", IF(('1 - Cover page'!$B$9-M3251)= 11,"11", IF(('1 - Cover page'!$B$9-M3251)= 12,"12", IF(('1 - Cover page'!$B$9-M3251)= 13,"13", IF(('1 - Cover page'!$B$9-M3251)= 14,"14", IF(('1 - Cover page'!$B$9-M3251)= 15,"15",  ""))))))))))))))))</f>
        <v>0</v>
      </c>
      <c r="Z3251" t="str">
        <f>IF(('1 - Cover page'!$B$9-I3251)=0,"0", IF(('1 - Cover page'!$B$9-I3251)= 1,"1", IF(('1 - Cover page'!$B$9-I3251)= 2,"2", IF(('1 - Cover page'!$B$9-I3251)= 3,"3", IF(('1 - Cover page'!$B$9-I3251)= 4,"4", IF(('1 - Cover page'!$B$9-I3251)= 5,"5", IF(('1 - Cover page'!$B$9-I3251)= 6,"6", IF(('1 - Cover page'!$B$9-I3251)= 7,"7", IF(('1 - Cover page'!$B$9-I3251)= 8,"8", IF(('1 - Cover page'!$B$9-I3251)= 9,"9", IF(('1 - Cover page'!$B$9-I3251)= 10,"10", IF(('1 - Cover page'!$B$9-I3251)= 11,"11", IF(('1 - Cover page'!$B$9-I3251)= 12,"12", IF(('1 - Cover page'!$B$9-I3251)= 13,"13", IF(('1 - Cover page'!$B$9-I3251)= 14,"14", IF(('1 - Cover page'!$B$9-I3251)= 15,"15",  ""))))))))))))))))</f>
        <v>0</v>
      </c>
      <c r="AA3251" t="e">
        <f>VLOOKUP(E3251,'Age group'!$A$2:$B$7,2,TRUE)</f>
        <v>#N/A</v>
      </c>
    </row>
    <row r="3252" spans="1:27" ht="12.75" x14ac:dyDescent="0.2">
      <c r="A3252" s="30">
        <v>3249</v>
      </c>
      <c r="B3252" s="31"/>
      <c r="C3252" s="31"/>
      <c r="D3252" s="32"/>
      <c r="E3252" s="104"/>
      <c r="F3252" s="31"/>
      <c r="G3252" s="31"/>
      <c r="H3252" s="33"/>
      <c r="I3252" s="16"/>
      <c r="J3252" s="34"/>
      <c r="K3252" s="34"/>
      <c r="L3252" s="35"/>
      <c r="M3252" s="36"/>
      <c r="N3252" s="37"/>
      <c r="O3252" s="37"/>
      <c r="P3252" s="37"/>
      <c r="Q3252" s="38"/>
      <c r="R3252" s="38"/>
      <c r="S3252" s="37"/>
      <c r="T3252" s="39"/>
      <c r="U3252" s="39"/>
      <c r="V3252" s="40"/>
      <c r="X3252" t="str">
        <f>IF(('1 - Cover page'!$B$9-M3252)&lt;6,"&lt;=5 Days","&gt;5 Days")</f>
        <v>&lt;=5 Days</v>
      </c>
      <c r="Y3252" t="str">
        <f>IF(('1 - Cover page'!$B$9-M3252)=0,"0", IF(('1 - Cover page'!$B$9-M3252)= 1,"1", IF(('1 - Cover page'!$B$9-M3252)= 2,"2", IF(('1 - Cover page'!$B$9-M3252)= 3,"3", IF(('1 - Cover page'!$B$9-M3252)= 4,"4", IF(('1 - Cover page'!$B$9-M3252)= 5,"5", IF(('1 - Cover page'!$B$9-M3252)= 6,"6", IF(('1 - Cover page'!$B$9-M3252)= 7,"7", IF(('1 - Cover page'!$B$9-M3252)= 8,"8", IF(('1 - Cover page'!$B$9-M3252)= 9,"9", IF(('1 - Cover page'!$B$9-M3252)= 10,"10", IF(('1 - Cover page'!$B$9-M3252)= 11,"11", IF(('1 - Cover page'!$B$9-M3252)= 12,"12", IF(('1 - Cover page'!$B$9-M3252)= 13,"13", IF(('1 - Cover page'!$B$9-M3252)= 14,"14", IF(('1 - Cover page'!$B$9-M3252)= 15,"15",  ""))))))))))))))))</f>
        <v>0</v>
      </c>
      <c r="Z3252" t="str">
        <f>IF(('1 - Cover page'!$B$9-I3252)=0,"0", IF(('1 - Cover page'!$B$9-I3252)= 1,"1", IF(('1 - Cover page'!$B$9-I3252)= 2,"2", IF(('1 - Cover page'!$B$9-I3252)= 3,"3", IF(('1 - Cover page'!$B$9-I3252)= 4,"4", IF(('1 - Cover page'!$B$9-I3252)= 5,"5", IF(('1 - Cover page'!$B$9-I3252)= 6,"6", IF(('1 - Cover page'!$B$9-I3252)= 7,"7", IF(('1 - Cover page'!$B$9-I3252)= 8,"8", IF(('1 - Cover page'!$B$9-I3252)= 9,"9", IF(('1 - Cover page'!$B$9-I3252)= 10,"10", IF(('1 - Cover page'!$B$9-I3252)= 11,"11", IF(('1 - Cover page'!$B$9-I3252)= 12,"12", IF(('1 - Cover page'!$B$9-I3252)= 13,"13", IF(('1 - Cover page'!$B$9-I3252)= 14,"14", IF(('1 - Cover page'!$B$9-I3252)= 15,"15",  ""))))))))))))))))</f>
        <v>0</v>
      </c>
      <c r="AA3252" t="e">
        <f>VLOOKUP(E3252,'Age group'!$A$2:$B$7,2,TRUE)</f>
        <v>#N/A</v>
      </c>
    </row>
    <row r="3253" spans="1:27" ht="12.75" x14ac:dyDescent="0.2">
      <c r="A3253" s="30">
        <v>3250</v>
      </c>
      <c r="B3253" s="31"/>
      <c r="C3253" s="31"/>
      <c r="D3253" s="32"/>
      <c r="E3253" s="104"/>
      <c r="F3253" s="31"/>
      <c r="G3253" s="31"/>
      <c r="H3253" s="33"/>
      <c r="I3253" s="16"/>
      <c r="J3253" s="34"/>
      <c r="K3253" s="34"/>
      <c r="L3253" s="35"/>
      <c r="M3253" s="36"/>
      <c r="N3253" s="37"/>
      <c r="O3253" s="37"/>
      <c r="P3253" s="37"/>
      <c r="Q3253" s="38"/>
      <c r="R3253" s="38"/>
      <c r="S3253" s="37"/>
      <c r="T3253" s="39"/>
      <c r="U3253" s="39"/>
      <c r="V3253" s="40"/>
      <c r="X3253" t="str">
        <f>IF(('1 - Cover page'!$B$9-M3253)&lt;6,"&lt;=5 Days","&gt;5 Days")</f>
        <v>&lt;=5 Days</v>
      </c>
      <c r="Y3253" t="str">
        <f>IF(('1 - Cover page'!$B$9-M3253)=0,"0", IF(('1 - Cover page'!$B$9-M3253)= 1,"1", IF(('1 - Cover page'!$B$9-M3253)= 2,"2", IF(('1 - Cover page'!$B$9-M3253)= 3,"3", IF(('1 - Cover page'!$B$9-M3253)= 4,"4", IF(('1 - Cover page'!$B$9-M3253)= 5,"5", IF(('1 - Cover page'!$B$9-M3253)= 6,"6", IF(('1 - Cover page'!$B$9-M3253)= 7,"7", IF(('1 - Cover page'!$B$9-M3253)= 8,"8", IF(('1 - Cover page'!$B$9-M3253)= 9,"9", IF(('1 - Cover page'!$B$9-M3253)= 10,"10", IF(('1 - Cover page'!$B$9-M3253)= 11,"11", IF(('1 - Cover page'!$B$9-M3253)= 12,"12", IF(('1 - Cover page'!$B$9-M3253)= 13,"13", IF(('1 - Cover page'!$B$9-M3253)= 14,"14", IF(('1 - Cover page'!$B$9-M3253)= 15,"15",  ""))))))))))))))))</f>
        <v>0</v>
      </c>
      <c r="Z3253" t="str">
        <f>IF(('1 - Cover page'!$B$9-I3253)=0,"0", IF(('1 - Cover page'!$B$9-I3253)= 1,"1", IF(('1 - Cover page'!$B$9-I3253)= 2,"2", IF(('1 - Cover page'!$B$9-I3253)= 3,"3", IF(('1 - Cover page'!$B$9-I3253)= 4,"4", IF(('1 - Cover page'!$B$9-I3253)= 5,"5", IF(('1 - Cover page'!$B$9-I3253)= 6,"6", IF(('1 - Cover page'!$B$9-I3253)= 7,"7", IF(('1 - Cover page'!$B$9-I3253)= 8,"8", IF(('1 - Cover page'!$B$9-I3253)= 9,"9", IF(('1 - Cover page'!$B$9-I3253)= 10,"10", IF(('1 - Cover page'!$B$9-I3253)= 11,"11", IF(('1 - Cover page'!$B$9-I3253)= 12,"12", IF(('1 - Cover page'!$B$9-I3253)= 13,"13", IF(('1 - Cover page'!$B$9-I3253)= 14,"14", IF(('1 - Cover page'!$B$9-I3253)= 15,"15",  ""))))))))))))))))</f>
        <v>0</v>
      </c>
      <c r="AA3253" t="e">
        <f>VLOOKUP(E3253,'Age group'!$A$2:$B$7,2,TRUE)</f>
        <v>#N/A</v>
      </c>
    </row>
    <row r="3254" spans="1:27" ht="12.75" x14ac:dyDescent="0.2">
      <c r="A3254" s="30">
        <v>3251</v>
      </c>
      <c r="B3254" s="31"/>
      <c r="C3254" s="31"/>
      <c r="D3254" s="32"/>
      <c r="E3254" s="104"/>
      <c r="F3254" s="31"/>
      <c r="G3254" s="31"/>
      <c r="H3254" s="33"/>
      <c r="I3254" s="16"/>
      <c r="J3254" s="34"/>
      <c r="K3254" s="34"/>
      <c r="L3254" s="35"/>
      <c r="M3254" s="36"/>
      <c r="N3254" s="37"/>
      <c r="O3254" s="37"/>
      <c r="P3254" s="37"/>
      <c r="Q3254" s="38"/>
      <c r="R3254" s="38"/>
      <c r="S3254" s="37"/>
      <c r="T3254" s="39"/>
      <c r="U3254" s="39"/>
      <c r="V3254" s="40"/>
      <c r="X3254" t="str">
        <f>IF(('1 - Cover page'!$B$9-M3254)&lt;6,"&lt;=5 Days","&gt;5 Days")</f>
        <v>&lt;=5 Days</v>
      </c>
      <c r="Y3254" t="str">
        <f>IF(('1 - Cover page'!$B$9-M3254)=0,"0", IF(('1 - Cover page'!$B$9-M3254)= 1,"1", IF(('1 - Cover page'!$B$9-M3254)= 2,"2", IF(('1 - Cover page'!$B$9-M3254)= 3,"3", IF(('1 - Cover page'!$B$9-M3254)= 4,"4", IF(('1 - Cover page'!$B$9-M3254)= 5,"5", IF(('1 - Cover page'!$B$9-M3254)= 6,"6", IF(('1 - Cover page'!$B$9-M3254)= 7,"7", IF(('1 - Cover page'!$B$9-M3254)= 8,"8", IF(('1 - Cover page'!$B$9-M3254)= 9,"9", IF(('1 - Cover page'!$B$9-M3254)= 10,"10", IF(('1 - Cover page'!$B$9-M3254)= 11,"11", IF(('1 - Cover page'!$B$9-M3254)= 12,"12", IF(('1 - Cover page'!$B$9-M3254)= 13,"13", IF(('1 - Cover page'!$B$9-M3254)= 14,"14", IF(('1 - Cover page'!$B$9-M3254)= 15,"15",  ""))))))))))))))))</f>
        <v>0</v>
      </c>
      <c r="Z3254" t="str">
        <f>IF(('1 - Cover page'!$B$9-I3254)=0,"0", IF(('1 - Cover page'!$B$9-I3254)= 1,"1", IF(('1 - Cover page'!$B$9-I3254)= 2,"2", IF(('1 - Cover page'!$B$9-I3254)= 3,"3", IF(('1 - Cover page'!$B$9-I3254)= 4,"4", IF(('1 - Cover page'!$B$9-I3254)= 5,"5", IF(('1 - Cover page'!$B$9-I3254)= 6,"6", IF(('1 - Cover page'!$B$9-I3254)= 7,"7", IF(('1 - Cover page'!$B$9-I3254)= 8,"8", IF(('1 - Cover page'!$B$9-I3254)= 9,"9", IF(('1 - Cover page'!$B$9-I3254)= 10,"10", IF(('1 - Cover page'!$B$9-I3254)= 11,"11", IF(('1 - Cover page'!$B$9-I3254)= 12,"12", IF(('1 - Cover page'!$B$9-I3254)= 13,"13", IF(('1 - Cover page'!$B$9-I3254)= 14,"14", IF(('1 - Cover page'!$B$9-I3254)= 15,"15",  ""))))))))))))))))</f>
        <v>0</v>
      </c>
      <c r="AA3254" t="e">
        <f>VLOOKUP(E3254,'Age group'!$A$2:$B$7,2,TRUE)</f>
        <v>#N/A</v>
      </c>
    </row>
    <row r="3255" spans="1:27" ht="12.75" x14ac:dyDescent="0.2">
      <c r="A3255" s="30">
        <v>3252</v>
      </c>
      <c r="B3255" s="31"/>
      <c r="C3255" s="31"/>
      <c r="D3255" s="32"/>
      <c r="E3255" s="104"/>
      <c r="F3255" s="31"/>
      <c r="G3255" s="31"/>
      <c r="H3255" s="33"/>
      <c r="I3255" s="16"/>
      <c r="J3255" s="34"/>
      <c r="K3255" s="34"/>
      <c r="L3255" s="35"/>
      <c r="M3255" s="36"/>
      <c r="N3255" s="37"/>
      <c r="O3255" s="37"/>
      <c r="P3255" s="37"/>
      <c r="Q3255" s="38"/>
      <c r="R3255" s="38"/>
      <c r="S3255" s="37"/>
      <c r="T3255" s="39"/>
      <c r="U3255" s="39"/>
      <c r="V3255" s="40"/>
      <c r="X3255" t="str">
        <f>IF(('1 - Cover page'!$B$9-M3255)&lt;6,"&lt;=5 Days","&gt;5 Days")</f>
        <v>&lt;=5 Days</v>
      </c>
      <c r="Y3255" t="str">
        <f>IF(('1 - Cover page'!$B$9-M3255)=0,"0", IF(('1 - Cover page'!$B$9-M3255)= 1,"1", IF(('1 - Cover page'!$B$9-M3255)= 2,"2", IF(('1 - Cover page'!$B$9-M3255)= 3,"3", IF(('1 - Cover page'!$B$9-M3255)= 4,"4", IF(('1 - Cover page'!$B$9-M3255)= 5,"5", IF(('1 - Cover page'!$B$9-M3255)= 6,"6", IF(('1 - Cover page'!$B$9-M3255)= 7,"7", IF(('1 - Cover page'!$B$9-M3255)= 8,"8", IF(('1 - Cover page'!$B$9-M3255)= 9,"9", IF(('1 - Cover page'!$B$9-M3255)= 10,"10", IF(('1 - Cover page'!$B$9-M3255)= 11,"11", IF(('1 - Cover page'!$B$9-M3255)= 12,"12", IF(('1 - Cover page'!$B$9-M3255)= 13,"13", IF(('1 - Cover page'!$B$9-M3255)= 14,"14", IF(('1 - Cover page'!$B$9-M3255)= 15,"15",  ""))))))))))))))))</f>
        <v>0</v>
      </c>
      <c r="Z3255" t="str">
        <f>IF(('1 - Cover page'!$B$9-I3255)=0,"0", IF(('1 - Cover page'!$B$9-I3255)= 1,"1", IF(('1 - Cover page'!$B$9-I3255)= 2,"2", IF(('1 - Cover page'!$B$9-I3255)= 3,"3", IF(('1 - Cover page'!$B$9-I3255)= 4,"4", IF(('1 - Cover page'!$B$9-I3255)= 5,"5", IF(('1 - Cover page'!$B$9-I3255)= 6,"6", IF(('1 - Cover page'!$B$9-I3255)= 7,"7", IF(('1 - Cover page'!$B$9-I3255)= 8,"8", IF(('1 - Cover page'!$B$9-I3255)= 9,"9", IF(('1 - Cover page'!$B$9-I3255)= 10,"10", IF(('1 - Cover page'!$B$9-I3255)= 11,"11", IF(('1 - Cover page'!$B$9-I3255)= 12,"12", IF(('1 - Cover page'!$B$9-I3255)= 13,"13", IF(('1 - Cover page'!$B$9-I3255)= 14,"14", IF(('1 - Cover page'!$B$9-I3255)= 15,"15",  ""))))))))))))))))</f>
        <v>0</v>
      </c>
      <c r="AA3255" t="e">
        <f>VLOOKUP(E3255,'Age group'!$A$2:$B$7,2,TRUE)</f>
        <v>#N/A</v>
      </c>
    </row>
    <row r="3256" spans="1:27" ht="12.75" x14ac:dyDescent="0.2">
      <c r="A3256" s="30">
        <v>3253</v>
      </c>
      <c r="B3256" s="31"/>
      <c r="C3256" s="31"/>
      <c r="D3256" s="32"/>
      <c r="E3256" s="104"/>
      <c r="F3256" s="31"/>
      <c r="G3256" s="31"/>
      <c r="H3256" s="33"/>
      <c r="I3256" s="16"/>
      <c r="J3256" s="34"/>
      <c r="K3256" s="34"/>
      <c r="L3256" s="35"/>
      <c r="M3256" s="36"/>
      <c r="N3256" s="37"/>
      <c r="O3256" s="37"/>
      <c r="P3256" s="37"/>
      <c r="Q3256" s="38"/>
      <c r="R3256" s="38"/>
      <c r="S3256" s="37"/>
      <c r="T3256" s="39"/>
      <c r="U3256" s="39"/>
      <c r="V3256" s="40"/>
      <c r="X3256" t="str">
        <f>IF(('1 - Cover page'!$B$9-M3256)&lt;6,"&lt;=5 Days","&gt;5 Days")</f>
        <v>&lt;=5 Days</v>
      </c>
      <c r="Y3256" t="str">
        <f>IF(('1 - Cover page'!$B$9-M3256)=0,"0", IF(('1 - Cover page'!$B$9-M3256)= 1,"1", IF(('1 - Cover page'!$B$9-M3256)= 2,"2", IF(('1 - Cover page'!$B$9-M3256)= 3,"3", IF(('1 - Cover page'!$B$9-M3256)= 4,"4", IF(('1 - Cover page'!$B$9-M3256)= 5,"5", IF(('1 - Cover page'!$B$9-M3256)= 6,"6", IF(('1 - Cover page'!$B$9-M3256)= 7,"7", IF(('1 - Cover page'!$B$9-M3256)= 8,"8", IF(('1 - Cover page'!$B$9-M3256)= 9,"9", IF(('1 - Cover page'!$B$9-M3256)= 10,"10", IF(('1 - Cover page'!$B$9-M3256)= 11,"11", IF(('1 - Cover page'!$B$9-M3256)= 12,"12", IF(('1 - Cover page'!$B$9-M3256)= 13,"13", IF(('1 - Cover page'!$B$9-M3256)= 14,"14", IF(('1 - Cover page'!$B$9-M3256)= 15,"15",  ""))))))))))))))))</f>
        <v>0</v>
      </c>
      <c r="Z3256" t="str">
        <f>IF(('1 - Cover page'!$B$9-I3256)=0,"0", IF(('1 - Cover page'!$B$9-I3256)= 1,"1", IF(('1 - Cover page'!$B$9-I3256)= 2,"2", IF(('1 - Cover page'!$B$9-I3256)= 3,"3", IF(('1 - Cover page'!$B$9-I3256)= 4,"4", IF(('1 - Cover page'!$B$9-I3256)= 5,"5", IF(('1 - Cover page'!$B$9-I3256)= 6,"6", IF(('1 - Cover page'!$B$9-I3256)= 7,"7", IF(('1 - Cover page'!$B$9-I3256)= 8,"8", IF(('1 - Cover page'!$B$9-I3256)= 9,"9", IF(('1 - Cover page'!$B$9-I3256)= 10,"10", IF(('1 - Cover page'!$B$9-I3256)= 11,"11", IF(('1 - Cover page'!$B$9-I3256)= 12,"12", IF(('1 - Cover page'!$B$9-I3256)= 13,"13", IF(('1 - Cover page'!$B$9-I3256)= 14,"14", IF(('1 - Cover page'!$B$9-I3256)= 15,"15",  ""))))))))))))))))</f>
        <v>0</v>
      </c>
      <c r="AA3256" t="e">
        <f>VLOOKUP(E3256,'Age group'!$A$2:$B$7,2,TRUE)</f>
        <v>#N/A</v>
      </c>
    </row>
    <row r="3257" spans="1:27" ht="12.75" x14ac:dyDescent="0.2">
      <c r="A3257" s="30">
        <v>3254</v>
      </c>
      <c r="B3257" s="31"/>
      <c r="C3257" s="31"/>
      <c r="D3257" s="32"/>
      <c r="E3257" s="104"/>
      <c r="F3257" s="31"/>
      <c r="G3257" s="31"/>
      <c r="H3257" s="33"/>
      <c r="I3257" s="16"/>
      <c r="J3257" s="34"/>
      <c r="K3257" s="34"/>
      <c r="L3257" s="35"/>
      <c r="M3257" s="36"/>
      <c r="N3257" s="37"/>
      <c r="O3257" s="37"/>
      <c r="P3257" s="37"/>
      <c r="Q3257" s="38"/>
      <c r="R3257" s="38"/>
      <c r="S3257" s="37"/>
      <c r="T3257" s="39"/>
      <c r="U3257" s="39"/>
      <c r="V3257" s="40"/>
      <c r="X3257" t="str">
        <f>IF(('1 - Cover page'!$B$9-M3257)&lt;6,"&lt;=5 Days","&gt;5 Days")</f>
        <v>&lt;=5 Days</v>
      </c>
      <c r="Y3257" t="str">
        <f>IF(('1 - Cover page'!$B$9-M3257)=0,"0", IF(('1 - Cover page'!$B$9-M3257)= 1,"1", IF(('1 - Cover page'!$B$9-M3257)= 2,"2", IF(('1 - Cover page'!$B$9-M3257)= 3,"3", IF(('1 - Cover page'!$B$9-M3257)= 4,"4", IF(('1 - Cover page'!$B$9-M3257)= 5,"5", IF(('1 - Cover page'!$B$9-M3257)= 6,"6", IF(('1 - Cover page'!$B$9-M3257)= 7,"7", IF(('1 - Cover page'!$B$9-M3257)= 8,"8", IF(('1 - Cover page'!$B$9-M3257)= 9,"9", IF(('1 - Cover page'!$B$9-M3257)= 10,"10", IF(('1 - Cover page'!$B$9-M3257)= 11,"11", IF(('1 - Cover page'!$B$9-M3257)= 12,"12", IF(('1 - Cover page'!$B$9-M3257)= 13,"13", IF(('1 - Cover page'!$B$9-M3257)= 14,"14", IF(('1 - Cover page'!$B$9-M3257)= 15,"15",  ""))))))))))))))))</f>
        <v>0</v>
      </c>
      <c r="Z3257" t="str">
        <f>IF(('1 - Cover page'!$B$9-I3257)=0,"0", IF(('1 - Cover page'!$B$9-I3257)= 1,"1", IF(('1 - Cover page'!$B$9-I3257)= 2,"2", IF(('1 - Cover page'!$B$9-I3257)= 3,"3", IF(('1 - Cover page'!$B$9-I3257)= 4,"4", IF(('1 - Cover page'!$B$9-I3257)= 5,"5", IF(('1 - Cover page'!$B$9-I3257)= 6,"6", IF(('1 - Cover page'!$B$9-I3257)= 7,"7", IF(('1 - Cover page'!$B$9-I3257)= 8,"8", IF(('1 - Cover page'!$B$9-I3257)= 9,"9", IF(('1 - Cover page'!$B$9-I3257)= 10,"10", IF(('1 - Cover page'!$B$9-I3257)= 11,"11", IF(('1 - Cover page'!$B$9-I3257)= 12,"12", IF(('1 - Cover page'!$B$9-I3257)= 13,"13", IF(('1 - Cover page'!$B$9-I3257)= 14,"14", IF(('1 - Cover page'!$B$9-I3257)= 15,"15",  ""))))))))))))))))</f>
        <v>0</v>
      </c>
      <c r="AA3257" t="e">
        <f>VLOOKUP(E3257,'Age group'!$A$2:$B$7,2,TRUE)</f>
        <v>#N/A</v>
      </c>
    </row>
    <row r="3258" spans="1:27" ht="12.75" x14ac:dyDescent="0.2">
      <c r="A3258" s="30">
        <v>3255</v>
      </c>
      <c r="B3258" s="31"/>
      <c r="C3258" s="31"/>
      <c r="D3258" s="32"/>
      <c r="E3258" s="104"/>
      <c r="F3258" s="31"/>
      <c r="G3258" s="31"/>
      <c r="H3258" s="33"/>
      <c r="I3258" s="16"/>
      <c r="J3258" s="34"/>
      <c r="K3258" s="34"/>
      <c r="L3258" s="35"/>
      <c r="M3258" s="36"/>
      <c r="N3258" s="37"/>
      <c r="O3258" s="37"/>
      <c r="P3258" s="37"/>
      <c r="Q3258" s="38"/>
      <c r="R3258" s="38"/>
      <c r="S3258" s="37"/>
      <c r="T3258" s="39"/>
      <c r="U3258" s="39"/>
      <c r="V3258" s="40"/>
      <c r="X3258" t="str">
        <f>IF(('1 - Cover page'!$B$9-M3258)&lt;6,"&lt;=5 Days","&gt;5 Days")</f>
        <v>&lt;=5 Days</v>
      </c>
      <c r="Y3258" t="str">
        <f>IF(('1 - Cover page'!$B$9-M3258)=0,"0", IF(('1 - Cover page'!$B$9-M3258)= 1,"1", IF(('1 - Cover page'!$B$9-M3258)= 2,"2", IF(('1 - Cover page'!$B$9-M3258)= 3,"3", IF(('1 - Cover page'!$B$9-M3258)= 4,"4", IF(('1 - Cover page'!$B$9-M3258)= 5,"5", IF(('1 - Cover page'!$B$9-M3258)= 6,"6", IF(('1 - Cover page'!$B$9-M3258)= 7,"7", IF(('1 - Cover page'!$B$9-M3258)= 8,"8", IF(('1 - Cover page'!$B$9-M3258)= 9,"9", IF(('1 - Cover page'!$B$9-M3258)= 10,"10", IF(('1 - Cover page'!$B$9-M3258)= 11,"11", IF(('1 - Cover page'!$B$9-M3258)= 12,"12", IF(('1 - Cover page'!$B$9-M3258)= 13,"13", IF(('1 - Cover page'!$B$9-M3258)= 14,"14", IF(('1 - Cover page'!$B$9-M3258)= 15,"15",  ""))))))))))))))))</f>
        <v>0</v>
      </c>
      <c r="Z3258" t="str">
        <f>IF(('1 - Cover page'!$B$9-I3258)=0,"0", IF(('1 - Cover page'!$B$9-I3258)= 1,"1", IF(('1 - Cover page'!$B$9-I3258)= 2,"2", IF(('1 - Cover page'!$B$9-I3258)= 3,"3", IF(('1 - Cover page'!$B$9-I3258)= 4,"4", IF(('1 - Cover page'!$B$9-I3258)= 5,"5", IF(('1 - Cover page'!$B$9-I3258)= 6,"6", IF(('1 - Cover page'!$B$9-I3258)= 7,"7", IF(('1 - Cover page'!$B$9-I3258)= 8,"8", IF(('1 - Cover page'!$B$9-I3258)= 9,"9", IF(('1 - Cover page'!$B$9-I3258)= 10,"10", IF(('1 - Cover page'!$B$9-I3258)= 11,"11", IF(('1 - Cover page'!$B$9-I3258)= 12,"12", IF(('1 - Cover page'!$B$9-I3258)= 13,"13", IF(('1 - Cover page'!$B$9-I3258)= 14,"14", IF(('1 - Cover page'!$B$9-I3258)= 15,"15",  ""))))))))))))))))</f>
        <v>0</v>
      </c>
      <c r="AA3258" t="e">
        <f>VLOOKUP(E3258,'Age group'!$A$2:$B$7,2,TRUE)</f>
        <v>#N/A</v>
      </c>
    </row>
    <row r="3259" spans="1:27" ht="12.75" x14ac:dyDescent="0.2">
      <c r="A3259" s="30">
        <v>3256</v>
      </c>
      <c r="B3259" s="31"/>
      <c r="C3259" s="31"/>
      <c r="D3259" s="32"/>
      <c r="E3259" s="104"/>
      <c r="F3259" s="31"/>
      <c r="G3259" s="31"/>
      <c r="H3259" s="33"/>
      <c r="I3259" s="16"/>
      <c r="J3259" s="34"/>
      <c r="K3259" s="34"/>
      <c r="L3259" s="35"/>
      <c r="M3259" s="36"/>
      <c r="N3259" s="37"/>
      <c r="O3259" s="37"/>
      <c r="P3259" s="37"/>
      <c r="Q3259" s="38"/>
      <c r="R3259" s="38"/>
      <c r="S3259" s="37"/>
      <c r="T3259" s="39"/>
      <c r="U3259" s="39"/>
      <c r="V3259" s="40"/>
      <c r="X3259" t="str">
        <f>IF(('1 - Cover page'!$B$9-M3259)&lt;6,"&lt;=5 Days","&gt;5 Days")</f>
        <v>&lt;=5 Days</v>
      </c>
      <c r="Y3259" t="str">
        <f>IF(('1 - Cover page'!$B$9-M3259)=0,"0", IF(('1 - Cover page'!$B$9-M3259)= 1,"1", IF(('1 - Cover page'!$B$9-M3259)= 2,"2", IF(('1 - Cover page'!$B$9-M3259)= 3,"3", IF(('1 - Cover page'!$B$9-M3259)= 4,"4", IF(('1 - Cover page'!$B$9-M3259)= 5,"5", IF(('1 - Cover page'!$B$9-M3259)= 6,"6", IF(('1 - Cover page'!$B$9-M3259)= 7,"7", IF(('1 - Cover page'!$B$9-M3259)= 8,"8", IF(('1 - Cover page'!$B$9-M3259)= 9,"9", IF(('1 - Cover page'!$B$9-M3259)= 10,"10", IF(('1 - Cover page'!$B$9-M3259)= 11,"11", IF(('1 - Cover page'!$B$9-M3259)= 12,"12", IF(('1 - Cover page'!$B$9-M3259)= 13,"13", IF(('1 - Cover page'!$B$9-M3259)= 14,"14", IF(('1 - Cover page'!$B$9-M3259)= 15,"15",  ""))))))))))))))))</f>
        <v>0</v>
      </c>
      <c r="Z3259" t="str">
        <f>IF(('1 - Cover page'!$B$9-I3259)=0,"0", IF(('1 - Cover page'!$B$9-I3259)= 1,"1", IF(('1 - Cover page'!$B$9-I3259)= 2,"2", IF(('1 - Cover page'!$B$9-I3259)= 3,"3", IF(('1 - Cover page'!$B$9-I3259)= 4,"4", IF(('1 - Cover page'!$B$9-I3259)= 5,"5", IF(('1 - Cover page'!$B$9-I3259)= 6,"6", IF(('1 - Cover page'!$B$9-I3259)= 7,"7", IF(('1 - Cover page'!$B$9-I3259)= 8,"8", IF(('1 - Cover page'!$B$9-I3259)= 9,"9", IF(('1 - Cover page'!$B$9-I3259)= 10,"10", IF(('1 - Cover page'!$B$9-I3259)= 11,"11", IF(('1 - Cover page'!$B$9-I3259)= 12,"12", IF(('1 - Cover page'!$B$9-I3259)= 13,"13", IF(('1 - Cover page'!$B$9-I3259)= 14,"14", IF(('1 - Cover page'!$B$9-I3259)= 15,"15",  ""))))))))))))))))</f>
        <v>0</v>
      </c>
      <c r="AA3259" t="e">
        <f>VLOOKUP(E3259,'Age group'!$A$2:$B$7,2,TRUE)</f>
        <v>#N/A</v>
      </c>
    </row>
    <row r="3260" spans="1:27" ht="12.75" x14ac:dyDescent="0.2">
      <c r="A3260" s="30">
        <v>3257</v>
      </c>
      <c r="B3260" s="31"/>
      <c r="C3260" s="31"/>
      <c r="D3260" s="32"/>
      <c r="E3260" s="104"/>
      <c r="F3260" s="31"/>
      <c r="G3260" s="31"/>
      <c r="H3260" s="33"/>
      <c r="I3260" s="16"/>
      <c r="J3260" s="34"/>
      <c r="K3260" s="34"/>
      <c r="L3260" s="35"/>
      <c r="M3260" s="36"/>
      <c r="N3260" s="37"/>
      <c r="O3260" s="37"/>
      <c r="P3260" s="37"/>
      <c r="Q3260" s="38"/>
      <c r="R3260" s="38"/>
      <c r="S3260" s="37"/>
      <c r="T3260" s="39"/>
      <c r="U3260" s="39"/>
      <c r="V3260" s="40"/>
      <c r="X3260" t="str">
        <f>IF(('1 - Cover page'!$B$9-M3260)&lt;6,"&lt;=5 Days","&gt;5 Days")</f>
        <v>&lt;=5 Days</v>
      </c>
      <c r="Y3260" t="str">
        <f>IF(('1 - Cover page'!$B$9-M3260)=0,"0", IF(('1 - Cover page'!$B$9-M3260)= 1,"1", IF(('1 - Cover page'!$B$9-M3260)= 2,"2", IF(('1 - Cover page'!$B$9-M3260)= 3,"3", IF(('1 - Cover page'!$B$9-M3260)= 4,"4", IF(('1 - Cover page'!$B$9-M3260)= 5,"5", IF(('1 - Cover page'!$B$9-M3260)= 6,"6", IF(('1 - Cover page'!$B$9-M3260)= 7,"7", IF(('1 - Cover page'!$B$9-M3260)= 8,"8", IF(('1 - Cover page'!$B$9-M3260)= 9,"9", IF(('1 - Cover page'!$B$9-M3260)= 10,"10", IF(('1 - Cover page'!$B$9-M3260)= 11,"11", IF(('1 - Cover page'!$B$9-M3260)= 12,"12", IF(('1 - Cover page'!$B$9-M3260)= 13,"13", IF(('1 - Cover page'!$B$9-M3260)= 14,"14", IF(('1 - Cover page'!$B$9-M3260)= 15,"15",  ""))))))))))))))))</f>
        <v>0</v>
      </c>
      <c r="Z3260" t="str">
        <f>IF(('1 - Cover page'!$B$9-I3260)=0,"0", IF(('1 - Cover page'!$B$9-I3260)= 1,"1", IF(('1 - Cover page'!$B$9-I3260)= 2,"2", IF(('1 - Cover page'!$B$9-I3260)= 3,"3", IF(('1 - Cover page'!$B$9-I3260)= 4,"4", IF(('1 - Cover page'!$B$9-I3260)= 5,"5", IF(('1 - Cover page'!$B$9-I3260)= 6,"6", IF(('1 - Cover page'!$B$9-I3260)= 7,"7", IF(('1 - Cover page'!$B$9-I3260)= 8,"8", IF(('1 - Cover page'!$B$9-I3260)= 9,"9", IF(('1 - Cover page'!$B$9-I3260)= 10,"10", IF(('1 - Cover page'!$B$9-I3260)= 11,"11", IF(('1 - Cover page'!$B$9-I3260)= 12,"12", IF(('1 - Cover page'!$B$9-I3260)= 13,"13", IF(('1 - Cover page'!$B$9-I3260)= 14,"14", IF(('1 - Cover page'!$B$9-I3260)= 15,"15",  ""))))))))))))))))</f>
        <v>0</v>
      </c>
      <c r="AA3260" t="e">
        <f>VLOOKUP(E3260,'Age group'!$A$2:$B$7,2,TRUE)</f>
        <v>#N/A</v>
      </c>
    </row>
    <row r="3261" spans="1:27" ht="12.75" x14ac:dyDescent="0.2">
      <c r="A3261" s="30">
        <v>3258</v>
      </c>
      <c r="B3261" s="31"/>
      <c r="C3261" s="31"/>
      <c r="D3261" s="32"/>
      <c r="E3261" s="104"/>
      <c r="F3261" s="31"/>
      <c r="G3261" s="31"/>
      <c r="H3261" s="33"/>
      <c r="I3261" s="16"/>
      <c r="J3261" s="34"/>
      <c r="K3261" s="34"/>
      <c r="L3261" s="35"/>
      <c r="M3261" s="36"/>
      <c r="N3261" s="37"/>
      <c r="O3261" s="37"/>
      <c r="P3261" s="37"/>
      <c r="Q3261" s="38"/>
      <c r="R3261" s="38"/>
      <c r="S3261" s="37"/>
      <c r="T3261" s="39"/>
      <c r="U3261" s="39"/>
      <c r="V3261" s="40"/>
      <c r="X3261" t="str">
        <f>IF(('1 - Cover page'!$B$9-M3261)&lt;6,"&lt;=5 Days","&gt;5 Days")</f>
        <v>&lt;=5 Days</v>
      </c>
      <c r="Y3261" t="str">
        <f>IF(('1 - Cover page'!$B$9-M3261)=0,"0", IF(('1 - Cover page'!$B$9-M3261)= 1,"1", IF(('1 - Cover page'!$B$9-M3261)= 2,"2", IF(('1 - Cover page'!$B$9-M3261)= 3,"3", IF(('1 - Cover page'!$B$9-M3261)= 4,"4", IF(('1 - Cover page'!$B$9-M3261)= 5,"5", IF(('1 - Cover page'!$B$9-M3261)= 6,"6", IF(('1 - Cover page'!$B$9-M3261)= 7,"7", IF(('1 - Cover page'!$B$9-M3261)= 8,"8", IF(('1 - Cover page'!$B$9-M3261)= 9,"9", IF(('1 - Cover page'!$B$9-M3261)= 10,"10", IF(('1 - Cover page'!$B$9-M3261)= 11,"11", IF(('1 - Cover page'!$B$9-M3261)= 12,"12", IF(('1 - Cover page'!$B$9-M3261)= 13,"13", IF(('1 - Cover page'!$B$9-M3261)= 14,"14", IF(('1 - Cover page'!$B$9-M3261)= 15,"15",  ""))))))))))))))))</f>
        <v>0</v>
      </c>
      <c r="Z3261" t="str">
        <f>IF(('1 - Cover page'!$B$9-I3261)=0,"0", IF(('1 - Cover page'!$B$9-I3261)= 1,"1", IF(('1 - Cover page'!$B$9-I3261)= 2,"2", IF(('1 - Cover page'!$B$9-I3261)= 3,"3", IF(('1 - Cover page'!$B$9-I3261)= 4,"4", IF(('1 - Cover page'!$B$9-I3261)= 5,"5", IF(('1 - Cover page'!$B$9-I3261)= 6,"6", IF(('1 - Cover page'!$B$9-I3261)= 7,"7", IF(('1 - Cover page'!$B$9-I3261)= 8,"8", IF(('1 - Cover page'!$B$9-I3261)= 9,"9", IF(('1 - Cover page'!$B$9-I3261)= 10,"10", IF(('1 - Cover page'!$B$9-I3261)= 11,"11", IF(('1 - Cover page'!$B$9-I3261)= 12,"12", IF(('1 - Cover page'!$B$9-I3261)= 13,"13", IF(('1 - Cover page'!$B$9-I3261)= 14,"14", IF(('1 - Cover page'!$B$9-I3261)= 15,"15",  ""))))))))))))))))</f>
        <v>0</v>
      </c>
      <c r="AA3261" t="e">
        <f>VLOOKUP(E3261,'Age group'!$A$2:$B$7,2,TRUE)</f>
        <v>#N/A</v>
      </c>
    </row>
    <row r="3262" spans="1:27" ht="12.75" x14ac:dyDescent="0.2">
      <c r="A3262" s="30">
        <v>3259</v>
      </c>
      <c r="B3262" s="31"/>
      <c r="C3262" s="31"/>
      <c r="D3262" s="32"/>
      <c r="E3262" s="104"/>
      <c r="F3262" s="31"/>
      <c r="G3262" s="31"/>
      <c r="H3262" s="33"/>
      <c r="I3262" s="16"/>
      <c r="J3262" s="34"/>
      <c r="K3262" s="34"/>
      <c r="L3262" s="35"/>
      <c r="M3262" s="36"/>
      <c r="N3262" s="37"/>
      <c r="O3262" s="37"/>
      <c r="P3262" s="37"/>
      <c r="Q3262" s="38"/>
      <c r="R3262" s="38"/>
      <c r="S3262" s="37"/>
      <c r="T3262" s="39"/>
      <c r="U3262" s="39"/>
      <c r="V3262" s="40"/>
      <c r="X3262" t="str">
        <f>IF(('1 - Cover page'!$B$9-M3262)&lt;6,"&lt;=5 Days","&gt;5 Days")</f>
        <v>&lt;=5 Days</v>
      </c>
      <c r="Y3262" t="str">
        <f>IF(('1 - Cover page'!$B$9-M3262)=0,"0", IF(('1 - Cover page'!$B$9-M3262)= 1,"1", IF(('1 - Cover page'!$B$9-M3262)= 2,"2", IF(('1 - Cover page'!$B$9-M3262)= 3,"3", IF(('1 - Cover page'!$B$9-M3262)= 4,"4", IF(('1 - Cover page'!$B$9-M3262)= 5,"5", IF(('1 - Cover page'!$B$9-M3262)= 6,"6", IF(('1 - Cover page'!$B$9-M3262)= 7,"7", IF(('1 - Cover page'!$B$9-M3262)= 8,"8", IF(('1 - Cover page'!$B$9-M3262)= 9,"9", IF(('1 - Cover page'!$B$9-M3262)= 10,"10", IF(('1 - Cover page'!$B$9-M3262)= 11,"11", IF(('1 - Cover page'!$B$9-M3262)= 12,"12", IF(('1 - Cover page'!$B$9-M3262)= 13,"13", IF(('1 - Cover page'!$B$9-M3262)= 14,"14", IF(('1 - Cover page'!$B$9-M3262)= 15,"15",  ""))))))))))))))))</f>
        <v>0</v>
      </c>
      <c r="Z3262" t="str">
        <f>IF(('1 - Cover page'!$B$9-I3262)=0,"0", IF(('1 - Cover page'!$B$9-I3262)= 1,"1", IF(('1 - Cover page'!$B$9-I3262)= 2,"2", IF(('1 - Cover page'!$B$9-I3262)= 3,"3", IF(('1 - Cover page'!$B$9-I3262)= 4,"4", IF(('1 - Cover page'!$B$9-I3262)= 5,"5", IF(('1 - Cover page'!$B$9-I3262)= 6,"6", IF(('1 - Cover page'!$B$9-I3262)= 7,"7", IF(('1 - Cover page'!$B$9-I3262)= 8,"8", IF(('1 - Cover page'!$B$9-I3262)= 9,"9", IF(('1 - Cover page'!$B$9-I3262)= 10,"10", IF(('1 - Cover page'!$B$9-I3262)= 11,"11", IF(('1 - Cover page'!$B$9-I3262)= 12,"12", IF(('1 - Cover page'!$B$9-I3262)= 13,"13", IF(('1 - Cover page'!$B$9-I3262)= 14,"14", IF(('1 - Cover page'!$B$9-I3262)= 15,"15",  ""))))))))))))))))</f>
        <v>0</v>
      </c>
      <c r="AA3262" t="e">
        <f>VLOOKUP(E3262,'Age group'!$A$2:$B$7,2,TRUE)</f>
        <v>#N/A</v>
      </c>
    </row>
    <row r="3263" spans="1:27" ht="12.75" x14ac:dyDescent="0.2">
      <c r="A3263" s="30">
        <v>3260</v>
      </c>
      <c r="B3263" s="31"/>
      <c r="C3263" s="31"/>
      <c r="D3263" s="32"/>
      <c r="E3263" s="104"/>
      <c r="F3263" s="31"/>
      <c r="G3263" s="31"/>
      <c r="H3263" s="33"/>
      <c r="I3263" s="16"/>
      <c r="J3263" s="34"/>
      <c r="K3263" s="34"/>
      <c r="L3263" s="35"/>
      <c r="M3263" s="36"/>
      <c r="N3263" s="37"/>
      <c r="O3263" s="37"/>
      <c r="P3263" s="37"/>
      <c r="Q3263" s="38"/>
      <c r="R3263" s="38"/>
      <c r="S3263" s="37"/>
      <c r="T3263" s="39"/>
      <c r="U3263" s="39"/>
      <c r="V3263" s="40"/>
      <c r="X3263" t="str">
        <f>IF(('1 - Cover page'!$B$9-M3263)&lt;6,"&lt;=5 Days","&gt;5 Days")</f>
        <v>&lt;=5 Days</v>
      </c>
      <c r="Y3263" t="str">
        <f>IF(('1 - Cover page'!$B$9-M3263)=0,"0", IF(('1 - Cover page'!$B$9-M3263)= 1,"1", IF(('1 - Cover page'!$B$9-M3263)= 2,"2", IF(('1 - Cover page'!$B$9-M3263)= 3,"3", IF(('1 - Cover page'!$B$9-M3263)= 4,"4", IF(('1 - Cover page'!$B$9-M3263)= 5,"5", IF(('1 - Cover page'!$B$9-M3263)= 6,"6", IF(('1 - Cover page'!$B$9-M3263)= 7,"7", IF(('1 - Cover page'!$B$9-M3263)= 8,"8", IF(('1 - Cover page'!$B$9-M3263)= 9,"9", IF(('1 - Cover page'!$B$9-M3263)= 10,"10", IF(('1 - Cover page'!$B$9-M3263)= 11,"11", IF(('1 - Cover page'!$B$9-M3263)= 12,"12", IF(('1 - Cover page'!$B$9-M3263)= 13,"13", IF(('1 - Cover page'!$B$9-M3263)= 14,"14", IF(('1 - Cover page'!$B$9-M3263)= 15,"15",  ""))))))))))))))))</f>
        <v>0</v>
      </c>
      <c r="Z3263" t="str">
        <f>IF(('1 - Cover page'!$B$9-I3263)=0,"0", IF(('1 - Cover page'!$B$9-I3263)= 1,"1", IF(('1 - Cover page'!$B$9-I3263)= 2,"2", IF(('1 - Cover page'!$B$9-I3263)= 3,"3", IF(('1 - Cover page'!$B$9-I3263)= 4,"4", IF(('1 - Cover page'!$B$9-I3263)= 5,"5", IF(('1 - Cover page'!$B$9-I3263)= 6,"6", IF(('1 - Cover page'!$B$9-I3263)= 7,"7", IF(('1 - Cover page'!$B$9-I3263)= 8,"8", IF(('1 - Cover page'!$B$9-I3263)= 9,"9", IF(('1 - Cover page'!$B$9-I3263)= 10,"10", IF(('1 - Cover page'!$B$9-I3263)= 11,"11", IF(('1 - Cover page'!$B$9-I3263)= 12,"12", IF(('1 - Cover page'!$B$9-I3263)= 13,"13", IF(('1 - Cover page'!$B$9-I3263)= 14,"14", IF(('1 - Cover page'!$B$9-I3263)= 15,"15",  ""))))))))))))))))</f>
        <v>0</v>
      </c>
      <c r="AA3263" t="e">
        <f>VLOOKUP(E3263,'Age group'!$A$2:$B$7,2,TRUE)</f>
        <v>#N/A</v>
      </c>
    </row>
    <row r="3264" spans="1:27" ht="12.75" x14ac:dyDescent="0.2">
      <c r="A3264" s="30">
        <v>3261</v>
      </c>
      <c r="B3264" s="31"/>
      <c r="C3264" s="31"/>
      <c r="D3264" s="32"/>
      <c r="E3264" s="104"/>
      <c r="F3264" s="31"/>
      <c r="G3264" s="31"/>
      <c r="H3264" s="33"/>
      <c r="I3264" s="16"/>
      <c r="J3264" s="34"/>
      <c r="K3264" s="34"/>
      <c r="L3264" s="35"/>
      <c r="M3264" s="36"/>
      <c r="N3264" s="37"/>
      <c r="O3264" s="37"/>
      <c r="P3264" s="37"/>
      <c r="Q3264" s="38"/>
      <c r="R3264" s="38"/>
      <c r="S3264" s="37"/>
      <c r="T3264" s="39"/>
      <c r="U3264" s="39"/>
      <c r="V3264" s="40"/>
      <c r="X3264" t="str">
        <f>IF(('1 - Cover page'!$B$9-M3264)&lt;6,"&lt;=5 Days","&gt;5 Days")</f>
        <v>&lt;=5 Days</v>
      </c>
      <c r="Y3264" t="str">
        <f>IF(('1 - Cover page'!$B$9-M3264)=0,"0", IF(('1 - Cover page'!$B$9-M3264)= 1,"1", IF(('1 - Cover page'!$B$9-M3264)= 2,"2", IF(('1 - Cover page'!$B$9-M3264)= 3,"3", IF(('1 - Cover page'!$B$9-M3264)= 4,"4", IF(('1 - Cover page'!$B$9-M3264)= 5,"5", IF(('1 - Cover page'!$B$9-M3264)= 6,"6", IF(('1 - Cover page'!$B$9-M3264)= 7,"7", IF(('1 - Cover page'!$B$9-M3264)= 8,"8", IF(('1 - Cover page'!$B$9-M3264)= 9,"9", IF(('1 - Cover page'!$B$9-M3264)= 10,"10", IF(('1 - Cover page'!$B$9-M3264)= 11,"11", IF(('1 - Cover page'!$B$9-M3264)= 12,"12", IF(('1 - Cover page'!$B$9-M3264)= 13,"13", IF(('1 - Cover page'!$B$9-M3264)= 14,"14", IF(('1 - Cover page'!$B$9-M3264)= 15,"15",  ""))))))))))))))))</f>
        <v>0</v>
      </c>
      <c r="Z3264" t="str">
        <f>IF(('1 - Cover page'!$B$9-I3264)=0,"0", IF(('1 - Cover page'!$B$9-I3264)= 1,"1", IF(('1 - Cover page'!$B$9-I3264)= 2,"2", IF(('1 - Cover page'!$B$9-I3264)= 3,"3", IF(('1 - Cover page'!$B$9-I3264)= 4,"4", IF(('1 - Cover page'!$B$9-I3264)= 5,"5", IF(('1 - Cover page'!$B$9-I3264)= 6,"6", IF(('1 - Cover page'!$B$9-I3264)= 7,"7", IF(('1 - Cover page'!$B$9-I3264)= 8,"8", IF(('1 - Cover page'!$B$9-I3264)= 9,"9", IF(('1 - Cover page'!$B$9-I3264)= 10,"10", IF(('1 - Cover page'!$B$9-I3264)= 11,"11", IF(('1 - Cover page'!$B$9-I3264)= 12,"12", IF(('1 - Cover page'!$B$9-I3264)= 13,"13", IF(('1 - Cover page'!$B$9-I3264)= 14,"14", IF(('1 - Cover page'!$B$9-I3264)= 15,"15",  ""))))))))))))))))</f>
        <v>0</v>
      </c>
      <c r="AA3264" t="e">
        <f>VLOOKUP(E3264,'Age group'!$A$2:$B$7,2,TRUE)</f>
        <v>#N/A</v>
      </c>
    </row>
    <row r="3265" spans="1:27" ht="12.75" x14ac:dyDescent="0.2">
      <c r="A3265" s="30">
        <v>3262</v>
      </c>
      <c r="B3265" s="31"/>
      <c r="C3265" s="31"/>
      <c r="D3265" s="32"/>
      <c r="E3265" s="104"/>
      <c r="F3265" s="31"/>
      <c r="G3265" s="31"/>
      <c r="H3265" s="33"/>
      <c r="I3265" s="16"/>
      <c r="J3265" s="34"/>
      <c r="K3265" s="34"/>
      <c r="L3265" s="35"/>
      <c r="M3265" s="36"/>
      <c r="N3265" s="37"/>
      <c r="O3265" s="37"/>
      <c r="P3265" s="37"/>
      <c r="Q3265" s="38"/>
      <c r="R3265" s="38"/>
      <c r="S3265" s="37"/>
      <c r="T3265" s="39"/>
      <c r="U3265" s="39"/>
      <c r="V3265" s="40"/>
      <c r="X3265" t="str">
        <f>IF(('1 - Cover page'!$B$9-M3265)&lt;6,"&lt;=5 Days","&gt;5 Days")</f>
        <v>&lt;=5 Days</v>
      </c>
      <c r="Y3265" t="str">
        <f>IF(('1 - Cover page'!$B$9-M3265)=0,"0", IF(('1 - Cover page'!$B$9-M3265)= 1,"1", IF(('1 - Cover page'!$B$9-M3265)= 2,"2", IF(('1 - Cover page'!$B$9-M3265)= 3,"3", IF(('1 - Cover page'!$B$9-M3265)= 4,"4", IF(('1 - Cover page'!$B$9-M3265)= 5,"5", IF(('1 - Cover page'!$B$9-M3265)= 6,"6", IF(('1 - Cover page'!$B$9-M3265)= 7,"7", IF(('1 - Cover page'!$B$9-M3265)= 8,"8", IF(('1 - Cover page'!$B$9-M3265)= 9,"9", IF(('1 - Cover page'!$B$9-M3265)= 10,"10", IF(('1 - Cover page'!$B$9-M3265)= 11,"11", IF(('1 - Cover page'!$B$9-M3265)= 12,"12", IF(('1 - Cover page'!$B$9-M3265)= 13,"13", IF(('1 - Cover page'!$B$9-M3265)= 14,"14", IF(('1 - Cover page'!$B$9-M3265)= 15,"15",  ""))))))))))))))))</f>
        <v>0</v>
      </c>
      <c r="Z3265" t="str">
        <f>IF(('1 - Cover page'!$B$9-I3265)=0,"0", IF(('1 - Cover page'!$B$9-I3265)= 1,"1", IF(('1 - Cover page'!$B$9-I3265)= 2,"2", IF(('1 - Cover page'!$B$9-I3265)= 3,"3", IF(('1 - Cover page'!$B$9-I3265)= 4,"4", IF(('1 - Cover page'!$B$9-I3265)= 5,"5", IF(('1 - Cover page'!$B$9-I3265)= 6,"6", IF(('1 - Cover page'!$B$9-I3265)= 7,"7", IF(('1 - Cover page'!$B$9-I3265)= 8,"8", IF(('1 - Cover page'!$B$9-I3265)= 9,"9", IF(('1 - Cover page'!$B$9-I3265)= 10,"10", IF(('1 - Cover page'!$B$9-I3265)= 11,"11", IF(('1 - Cover page'!$B$9-I3265)= 12,"12", IF(('1 - Cover page'!$B$9-I3265)= 13,"13", IF(('1 - Cover page'!$B$9-I3265)= 14,"14", IF(('1 - Cover page'!$B$9-I3265)= 15,"15",  ""))))))))))))))))</f>
        <v>0</v>
      </c>
      <c r="AA3265" t="e">
        <f>VLOOKUP(E3265,'Age group'!$A$2:$B$7,2,TRUE)</f>
        <v>#N/A</v>
      </c>
    </row>
    <row r="3266" spans="1:27" ht="12.75" x14ac:dyDescent="0.2">
      <c r="A3266" s="30">
        <v>3263</v>
      </c>
      <c r="B3266" s="31"/>
      <c r="C3266" s="31"/>
      <c r="D3266" s="32"/>
      <c r="E3266" s="104"/>
      <c r="F3266" s="31"/>
      <c r="G3266" s="31"/>
      <c r="H3266" s="33"/>
      <c r="I3266" s="16"/>
      <c r="J3266" s="34"/>
      <c r="K3266" s="34"/>
      <c r="L3266" s="35"/>
      <c r="M3266" s="36"/>
      <c r="N3266" s="37"/>
      <c r="O3266" s="37"/>
      <c r="P3266" s="37"/>
      <c r="Q3266" s="38"/>
      <c r="R3266" s="38"/>
      <c r="S3266" s="37"/>
      <c r="T3266" s="39"/>
      <c r="U3266" s="39"/>
      <c r="V3266" s="40"/>
      <c r="X3266" t="str">
        <f>IF(('1 - Cover page'!$B$9-M3266)&lt;6,"&lt;=5 Days","&gt;5 Days")</f>
        <v>&lt;=5 Days</v>
      </c>
      <c r="Y3266" t="str">
        <f>IF(('1 - Cover page'!$B$9-M3266)=0,"0", IF(('1 - Cover page'!$B$9-M3266)= 1,"1", IF(('1 - Cover page'!$B$9-M3266)= 2,"2", IF(('1 - Cover page'!$B$9-M3266)= 3,"3", IF(('1 - Cover page'!$B$9-M3266)= 4,"4", IF(('1 - Cover page'!$B$9-M3266)= 5,"5", IF(('1 - Cover page'!$B$9-M3266)= 6,"6", IF(('1 - Cover page'!$B$9-M3266)= 7,"7", IF(('1 - Cover page'!$B$9-M3266)= 8,"8", IF(('1 - Cover page'!$B$9-M3266)= 9,"9", IF(('1 - Cover page'!$B$9-M3266)= 10,"10", IF(('1 - Cover page'!$B$9-M3266)= 11,"11", IF(('1 - Cover page'!$B$9-M3266)= 12,"12", IF(('1 - Cover page'!$B$9-M3266)= 13,"13", IF(('1 - Cover page'!$B$9-M3266)= 14,"14", IF(('1 - Cover page'!$B$9-M3266)= 15,"15",  ""))))))))))))))))</f>
        <v>0</v>
      </c>
      <c r="Z3266" t="str">
        <f>IF(('1 - Cover page'!$B$9-I3266)=0,"0", IF(('1 - Cover page'!$B$9-I3266)= 1,"1", IF(('1 - Cover page'!$B$9-I3266)= 2,"2", IF(('1 - Cover page'!$B$9-I3266)= 3,"3", IF(('1 - Cover page'!$B$9-I3266)= 4,"4", IF(('1 - Cover page'!$B$9-I3266)= 5,"5", IF(('1 - Cover page'!$B$9-I3266)= 6,"6", IF(('1 - Cover page'!$B$9-I3266)= 7,"7", IF(('1 - Cover page'!$B$9-I3266)= 8,"8", IF(('1 - Cover page'!$B$9-I3266)= 9,"9", IF(('1 - Cover page'!$B$9-I3266)= 10,"10", IF(('1 - Cover page'!$B$9-I3266)= 11,"11", IF(('1 - Cover page'!$B$9-I3266)= 12,"12", IF(('1 - Cover page'!$B$9-I3266)= 13,"13", IF(('1 - Cover page'!$B$9-I3266)= 14,"14", IF(('1 - Cover page'!$B$9-I3266)= 15,"15",  ""))))))))))))))))</f>
        <v>0</v>
      </c>
      <c r="AA3266" t="e">
        <f>VLOOKUP(E3266,'Age group'!$A$2:$B$7,2,TRUE)</f>
        <v>#N/A</v>
      </c>
    </row>
    <row r="3267" spans="1:27" ht="12.75" x14ac:dyDescent="0.2">
      <c r="A3267" s="30">
        <v>3264</v>
      </c>
      <c r="B3267" s="31"/>
      <c r="C3267" s="31"/>
      <c r="D3267" s="32"/>
      <c r="E3267" s="104"/>
      <c r="F3267" s="31"/>
      <c r="G3267" s="31"/>
      <c r="H3267" s="33"/>
      <c r="I3267" s="16"/>
      <c r="J3267" s="34"/>
      <c r="K3267" s="34"/>
      <c r="L3267" s="35"/>
      <c r="M3267" s="36"/>
      <c r="N3267" s="37"/>
      <c r="O3267" s="37"/>
      <c r="P3267" s="37"/>
      <c r="Q3267" s="38"/>
      <c r="R3267" s="38"/>
      <c r="S3267" s="37"/>
      <c r="T3267" s="39"/>
      <c r="U3267" s="39"/>
      <c r="V3267" s="40"/>
      <c r="X3267" t="str">
        <f>IF(('1 - Cover page'!$B$9-M3267)&lt;6,"&lt;=5 Days","&gt;5 Days")</f>
        <v>&lt;=5 Days</v>
      </c>
      <c r="Y3267" t="str">
        <f>IF(('1 - Cover page'!$B$9-M3267)=0,"0", IF(('1 - Cover page'!$B$9-M3267)= 1,"1", IF(('1 - Cover page'!$B$9-M3267)= 2,"2", IF(('1 - Cover page'!$B$9-M3267)= 3,"3", IF(('1 - Cover page'!$B$9-M3267)= 4,"4", IF(('1 - Cover page'!$B$9-M3267)= 5,"5", IF(('1 - Cover page'!$B$9-M3267)= 6,"6", IF(('1 - Cover page'!$B$9-M3267)= 7,"7", IF(('1 - Cover page'!$B$9-M3267)= 8,"8", IF(('1 - Cover page'!$B$9-M3267)= 9,"9", IF(('1 - Cover page'!$B$9-M3267)= 10,"10", IF(('1 - Cover page'!$B$9-M3267)= 11,"11", IF(('1 - Cover page'!$B$9-M3267)= 12,"12", IF(('1 - Cover page'!$B$9-M3267)= 13,"13", IF(('1 - Cover page'!$B$9-M3267)= 14,"14", IF(('1 - Cover page'!$B$9-M3267)= 15,"15",  ""))))))))))))))))</f>
        <v>0</v>
      </c>
      <c r="Z3267" t="str">
        <f>IF(('1 - Cover page'!$B$9-I3267)=0,"0", IF(('1 - Cover page'!$B$9-I3267)= 1,"1", IF(('1 - Cover page'!$B$9-I3267)= 2,"2", IF(('1 - Cover page'!$B$9-I3267)= 3,"3", IF(('1 - Cover page'!$B$9-I3267)= 4,"4", IF(('1 - Cover page'!$B$9-I3267)= 5,"5", IF(('1 - Cover page'!$B$9-I3267)= 6,"6", IF(('1 - Cover page'!$B$9-I3267)= 7,"7", IF(('1 - Cover page'!$B$9-I3267)= 8,"8", IF(('1 - Cover page'!$B$9-I3267)= 9,"9", IF(('1 - Cover page'!$B$9-I3267)= 10,"10", IF(('1 - Cover page'!$B$9-I3267)= 11,"11", IF(('1 - Cover page'!$B$9-I3267)= 12,"12", IF(('1 - Cover page'!$B$9-I3267)= 13,"13", IF(('1 - Cover page'!$B$9-I3267)= 14,"14", IF(('1 - Cover page'!$B$9-I3267)= 15,"15",  ""))))))))))))))))</f>
        <v>0</v>
      </c>
      <c r="AA3267" t="e">
        <f>VLOOKUP(E3267,'Age group'!$A$2:$B$7,2,TRUE)</f>
        <v>#N/A</v>
      </c>
    </row>
    <row r="3268" spans="1:27" ht="12.75" x14ac:dyDescent="0.2">
      <c r="A3268" s="30">
        <v>3265</v>
      </c>
      <c r="B3268" s="31"/>
      <c r="C3268" s="31"/>
      <c r="D3268" s="32"/>
      <c r="E3268" s="104"/>
      <c r="F3268" s="31"/>
      <c r="G3268" s="31"/>
      <c r="H3268" s="33"/>
      <c r="I3268" s="16"/>
      <c r="J3268" s="34"/>
      <c r="K3268" s="34"/>
      <c r="L3268" s="35"/>
      <c r="M3268" s="36"/>
      <c r="N3268" s="37"/>
      <c r="O3268" s="37"/>
      <c r="P3268" s="37"/>
      <c r="Q3268" s="38"/>
      <c r="R3268" s="38"/>
      <c r="S3268" s="37"/>
      <c r="T3268" s="39"/>
      <c r="U3268" s="39"/>
      <c r="V3268" s="40"/>
      <c r="X3268" t="str">
        <f>IF(('1 - Cover page'!$B$9-M3268)&lt;6,"&lt;=5 Days","&gt;5 Days")</f>
        <v>&lt;=5 Days</v>
      </c>
      <c r="Y3268" t="str">
        <f>IF(('1 - Cover page'!$B$9-M3268)=0,"0", IF(('1 - Cover page'!$B$9-M3268)= 1,"1", IF(('1 - Cover page'!$B$9-M3268)= 2,"2", IF(('1 - Cover page'!$B$9-M3268)= 3,"3", IF(('1 - Cover page'!$B$9-M3268)= 4,"4", IF(('1 - Cover page'!$B$9-M3268)= 5,"5", IF(('1 - Cover page'!$B$9-M3268)= 6,"6", IF(('1 - Cover page'!$B$9-M3268)= 7,"7", IF(('1 - Cover page'!$B$9-M3268)= 8,"8", IF(('1 - Cover page'!$B$9-M3268)= 9,"9", IF(('1 - Cover page'!$B$9-M3268)= 10,"10", IF(('1 - Cover page'!$B$9-M3268)= 11,"11", IF(('1 - Cover page'!$B$9-M3268)= 12,"12", IF(('1 - Cover page'!$B$9-M3268)= 13,"13", IF(('1 - Cover page'!$B$9-M3268)= 14,"14", IF(('1 - Cover page'!$B$9-M3268)= 15,"15",  ""))))))))))))))))</f>
        <v>0</v>
      </c>
      <c r="Z3268" t="str">
        <f>IF(('1 - Cover page'!$B$9-I3268)=0,"0", IF(('1 - Cover page'!$B$9-I3268)= 1,"1", IF(('1 - Cover page'!$B$9-I3268)= 2,"2", IF(('1 - Cover page'!$B$9-I3268)= 3,"3", IF(('1 - Cover page'!$B$9-I3268)= 4,"4", IF(('1 - Cover page'!$B$9-I3268)= 5,"5", IF(('1 - Cover page'!$B$9-I3268)= 6,"6", IF(('1 - Cover page'!$B$9-I3268)= 7,"7", IF(('1 - Cover page'!$B$9-I3268)= 8,"8", IF(('1 - Cover page'!$B$9-I3268)= 9,"9", IF(('1 - Cover page'!$B$9-I3268)= 10,"10", IF(('1 - Cover page'!$B$9-I3268)= 11,"11", IF(('1 - Cover page'!$B$9-I3268)= 12,"12", IF(('1 - Cover page'!$B$9-I3268)= 13,"13", IF(('1 - Cover page'!$B$9-I3268)= 14,"14", IF(('1 - Cover page'!$B$9-I3268)= 15,"15",  ""))))))))))))))))</f>
        <v>0</v>
      </c>
      <c r="AA3268" t="e">
        <f>VLOOKUP(E3268,'Age group'!$A$2:$B$7,2,TRUE)</f>
        <v>#N/A</v>
      </c>
    </row>
    <row r="3269" spans="1:27" ht="12.75" x14ac:dyDescent="0.2">
      <c r="A3269" s="30">
        <v>3266</v>
      </c>
      <c r="B3269" s="31"/>
      <c r="C3269" s="31"/>
      <c r="D3269" s="32"/>
      <c r="E3269" s="104"/>
      <c r="F3269" s="31"/>
      <c r="G3269" s="31"/>
      <c r="H3269" s="33"/>
      <c r="I3269" s="16"/>
      <c r="J3269" s="34"/>
      <c r="K3269" s="34"/>
      <c r="L3269" s="35"/>
      <c r="M3269" s="36"/>
      <c r="N3269" s="37"/>
      <c r="O3269" s="37"/>
      <c r="P3269" s="37"/>
      <c r="Q3269" s="38"/>
      <c r="R3269" s="38"/>
      <c r="S3269" s="37"/>
      <c r="T3269" s="39"/>
      <c r="U3269" s="39"/>
      <c r="V3269" s="40"/>
      <c r="X3269" t="str">
        <f>IF(('1 - Cover page'!$B$9-M3269)&lt;6,"&lt;=5 Days","&gt;5 Days")</f>
        <v>&lt;=5 Days</v>
      </c>
      <c r="Y3269" t="str">
        <f>IF(('1 - Cover page'!$B$9-M3269)=0,"0", IF(('1 - Cover page'!$B$9-M3269)= 1,"1", IF(('1 - Cover page'!$B$9-M3269)= 2,"2", IF(('1 - Cover page'!$B$9-M3269)= 3,"3", IF(('1 - Cover page'!$B$9-M3269)= 4,"4", IF(('1 - Cover page'!$B$9-M3269)= 5,"5", IF(('1 - Cover page'!$B$9-M3269)= 6,"6", IF(('1 - Cover page'!$B$9-M3269)= 7,"7", IF(('1 - Cover page'!$B$9-M3269)= 8,"8", IF(('1 - Cover page'!$B$9-M3269)= 9,"9", IF(('1 - Cover page'!$B$9-M3269)= 10,"10", IF(('1 - Cover page'!$B$9-M3269)= 11,"11", IF(('1 - Cover page'!$B$9-M3269)= 12,"12", IF(('1 - Cover page'!$B$9-M3269)= 13,"13", IF(('1 - Cover page'!$B$9-M3269)= 14,"14", IF(('1 - Cover page'!$B$9-M3269)= 15,"15",  ""))))))))))))))))</f>
        <v>0</v>
      </c>
      <c r="Z3269" t="str">
        <f>IF(('1 - Cover page'!$B$9-I3269)=0,"0", IF(('1 - Cover page'!$B$9-I3269)= 1,"1", IF(('1 - Cover page'!$B$9-I3269)= 2,"2", IF(('1 - Cover page'!$B$9-I3269)= 3,"3", IF(('1 - Cover page'!$B$9-I3269)= 4,"4", IF(('1 - Cover page'!$B$9-I3269)= 5,"5", IF(('1 - Cover page'!$B$9-I3269)= 6,"6", IF(('1 - Cover page'!$B$9-I3269)= 7,"7", IF(('1 - Cover page'!$B$9-I3269)= 8,"8", IF(('1 - Cover page'!$B$9-I3269)= 9,"9", IF(('1 - Cover page'!$B$9-I3269)= 10,"10", IF(('1 - Cover page'!$B$9-I3269)= 11,"11", IF(('1 - Cover page'!$B$9-I3269)= 12,"12", IF(('1 - Cover page'!$B$9-I3269)= 13,"13", IF(('1 - Cover page'!$B$9-I3269)= 14,"14", IF(('1 - Cover page'!$B$9-I3269)= 15,"15",  ""))))))))))))))))</f>
        <v>0</v>
      </c>
      <c r="AA3269" t="e">
        <f>VLOOKUP(E3269,'Age group'!$A$2:$B$7,2,TRUE)</f>
        <v>#N/A</v>
      </c>
    </row>
    <row r="3270" spans="1:27" ht="12.75" x14ac:dyDescent="0.2">
      <c r="A3270" s="30">
        <v>3267</v>
      </c>
      <c r="B3270" s="31"/>
      <c r="C3270" s="31"/>
      <c r="D3270" s="32"/>
      <c r="E3270" s="104"/>
      <c r="F3270" s="31"/>
      <c r="G3270" s="31"/>
      <c r="H3270" s="33"/>
      <c r="I3270" s="16"/>
      <c r="J3270" s="34"/>
      <c r="K3270" s="34"/>
      <c r="L3270" s="35"/>
      <c r="M3270" s="36"/>
      <c r="N3270" s="37"/>
      <c r="O3270" s="37"/>
      <c r="P3270" s="37"/>
      <c r="Q3270" s="38"/>
      <c r="R3270" s="38"/>
      <c r="S3270" s="37"/>
      <c r="T3270" s="39"/>
      <c r="U3270" s="39"/>
      <c r="V3270" s="40"/>
      <c r="X3270" t="str">
        <f>IF(('1 - Cover page'!$B$9-M3270)&lt;6,"&lt;=5 Days","&gt;5 Days")</f>
        <v>&lt;=5 Days</v>
      </c>
      <c r="Y3270" t="str">
        <f>IF(('1 - Cover page'!$B$9-M3270)=0,"0", IF(('1 - Cover page'!$B$9-M3270)= 1,"1", IF(('1 - Cover page'!$B$9-M3270)= 2,"2", IF(('1 - Cover page'!$B$9-M3270)= 3,"3", IF(('1 - Cover page'!$B$9-M3270)= 4,"4", IF(('1 - Cover page'!$B$9-M3270)= 5,"5", IF(('1 - Cover page'!$B$9-M3270)= 6,"6", IF(('1 - Cover page'!$B$9-M3270)= 7,"7", IF(('1 - Cover page'!$B$9-M3270)= 8,"8", IF(('1 - Cover page'!$B$9-M3270)= 9,"9", IF(('1 - Cover page'!$B$9-M3270)= 10,"10", IF(('1 - Cover page'!$B$9-M3270)= 11,"11", IF(('1 - Cover page'!$B$9-M3270)= 12,"12", IF(('1 - Cover page'!$B$9-M3270)= 13,"13", IF(('1 - Cover page'!$B$9-M3270)= 14,"14", IF(('1 - Cover page'!$B$9-M3270)= 15,"15",  ""))))))))))))))))</f>
        <v>0</v>
      </c>
      <c r="Z3270" t="str">
        <f>IF(('1 - Cover page'!$B$9-I3270)=0,"0", IF(('1 - Cover page'!$B$9-I3270)= 1,"1", IF(('1 - Cover page'!$B$9-I3270)= 2,"2", IF(('1 - Cover page'!$B$9-I3270)= 3,"3", IF(('1 - Cover page'!$B$9-I3270)= 4,"4", IF(('1 - Cover page'!$B$9-I3270)= 5,"5", IF(('1 - Cover page'!$B$9-I3270)= 6,"6", IF(('1 - Cover page'!$B$9-I3270)= 7,"7", IF(('1 - Cover page'!$B$9-I3270)= 8,"8", IF(('1 - Cover page'!$B$9-I3270)= 9,"9", IF(('1 - Cover page'!$B$9-I3270)= 10,"10", IF(('1 - Cover page'!$B$9-I3270)= 11,"11", IF(('1 - Cover page'!$B$9-I3270)= 12,"12", IF(('1 - Cover page'!$B$9-I3270)= 13,"13", IF(('1 - Cover page'!$B$9-I3270)= 14,"14", IF(('1 - Cover page'!$B$9-I3270)= 15,"15",  ""))))))))))))))))</f>
        <v>0</v>
      </c>
      <c r="AA3270" t="e">
        <f>VLOOKUP(E3270,'Age group'!$A$2:$B$7,2,TRUE)</f>
        <v>#N/A</v>
      </c>
    </row>
    <row r="3271" spans="1:27" ht="12.75" x14ac:dyDescent="0.2">
      <c r="A3271" s="30">
        <v>3268</v>
      </c>
      <c r="B3271" s="31"/>
      <c r="C3271" s="31"/>
      <c r="D3271" s="32"/>
      <c r="E3271" s="104"/>
      <c r="F3271" s="31"/>
      <c r="G3271" s="31"/>
      <c r="H3271" s="33"/>
      <c r="I3271" s="16"/>
      <c r="J3271" s="34"/>
      <c r="K3271" s="34"/>
      <c r="L3271" s="35"/>
      <c r="M3271" s="36"/>
      <c r="N3271" s="37"/>
      <c r="O3271" s="37"/>
      <c r="P3271" s="37"/>
      <c r="Q3271" s="38"/>
      <c r="R3271" s="38"/>
      <c r="S3271" s="37"/>
      <c r="T3271" s="39"/>
      <c r="U3271" s="39"/>
      <c r="V3271" s="40"/>
      <c r="X3271" t="str">
        <f>IF(('1 - Cover page'!$B$9-M3271)&lt;6,"&lt;=5 Days","&gt;5 Days")</f>
        <v>&lt;=5 Days</v>
      </c>
      <c r="Y3271" t="str">
        <f>IF(('1 - Cover page'!$B$9-M3271)=0,"0", IF(('1 - Cover page'!$B$9-M3271)= 1,"1", IF(('1 - Cover page'!$B$9-M3271)= 2,"2", IF(('1 - Cover page'!$B$9-M3271)= 3,"3", IF(('1 - Cover page'!$B$9-M3271)= 4,"4", IF(('1 - Cover page'!$B$9-M3271)= 5,"5", IF(('1 - Cover page'!$B$9-M3271)= 6,"6", IF(('1 - Cover page'!$B$9-M3271)= 7,"7", IF(('1 - Cover page'!$B$9-M3271)= 8,"8", IF(('1 - Cover page'!$B$9-M3271)= 9,"9", IF(('1 - Cover page'!$B$9-M3271)= 10,"10", IF(('1 - Cover page'!$B$9-M3271)= 11,"11", IF(('1 - Cover page'!$B$9-M3271)= 12,"12", IF(('1 - Cover page'!$B$9-M3271)= 13,"13", IF(('1 - Cover page'!$B$9-M3271)= 14,"14", IF(('1 - Cover page'!$B$9-M3271)= 15,"15",  ""))))))))))))))))</f>
        <v>0</v>
      </c>
      <c r="Z3271" t="str">
        <f>IF(('1 - Cover page'!$B$9-I3271)=0,"0", IF(('1 - Cover page'!$B$9-I3271)= 1,"1", IF(('1 - Cover page'!$B$9-I3271)= 2,"2", IF(('1 - Cover page'!$B$9-I3271)= 3,"3", IF(('1 - Cover page'!$B$9-I3271)= 4,"4", IF(('1 - Cover page'!$B$9-I3271)= 5,"5", IF(('1 - Cover page'!$B$9-I3271)= 6,"6", IF(('1 - Cover page'!$B$9-I3271)= 7,"7", IF(('1 - Cover page'!$B$9-I3271)= 8,"8", IF(('1 - Cover page'!$B$9-I3271)= 9,"9", IF(('1 - Cover page'!$B$9-I3271)= 10,"10", IF(('1 - Cover page'!$B$9-I3271)= 11,"11", IF(('1 - Cover page'!$B$9-I3271)= 12,"12", IF(('1 - Cover page'!$B$9-I3271)= 13,"13", IF(('1 - Cover page'!$B$9-I3271)= 14,"14", IF(('1 - Cover page'!$B$9-I3271)= 15,"15",  ""))))))))))))))))</f>
        <v>0</v>
      </c>
      <c r="AA3271" t="e">
        <f>VLOOKUP(E3271,'Age group'!$A$2:$B$7,2,TRUE)</f>
        <v>#N/A</v>
      </c>
    </row>
    <row r="3272" spans="1:27" ht="12.75" x14ac:dyDescent="0.2">
      <c r="A3272" s="30">
        <v>3269</v>
      </c>
      <c r="B3272" s="31"/>
      <c r="C3272" s="31"/>
      <c r="D3272" s="32"/>
      <c r="E3272" s="104"/>
      <c r="F3272" s="31"/>
      <c r="G3272" s="31"/>
      <c r="H3272" s="33"/>
      <c r="I3272" s="16"/>
      <c r="J3272" s="34"/>
      <c r="K3272" s="34"/>
      <c r="L3272" s="35"/>
      <c r="M3272" s="36"/>
      <c r="N3272" s="37"/>
      <c r="O3272" s="37"/>
      <c r="P3272" s="37"/>
      <c r="Q3272" s="38"/>
      <c r="R3272" s="38"/>
      <c r="S3272" s="37"/>
      <c r="T3272" s="39"/>
      <c r="U3272" s="39"/>
      <c r="V3272" s="40"/>
      <c r="X3272" t="str">
        <f>IF(('1 - Cover page'!$B$9-M3272)&lt;6,"&lt;=5 Days","&gt;5 Days")</f>
        <v>&lt;=5 Days</v>
      </c>
      <c r="Y3272" t="str">
        <f>IF(('1 - Cover page'!$B$9-M3272)=0,"0", IF(('1 - Cover page'!$B$9-M3272)= 1,"1", IF(('1 - Cover page'!$B$9-M3272)= 2,"2", IF(('1 - Cover page'!$B$9-M3272)= 3,"3", IF(('1 - Cover page'!$B$9-M3272)= 4,"4", IF(('1 - Cover page'!$B$9-M3272)= 5,"5", IF(('1 - Cover page'!$B$9-M3272)= 6,"6", IF(('1 - Cover page'!$B$9-M3272)= 7,"7", IF(('1 - Cover page'!$B$9-M3272)= 8,"8", IF(('1 - Cover page'!$B$9-M3272)= 9,"9", IF(('1 - Cover page'!$B$9-M3272)= 10,"10", IF(('1 - Cover page'!$B$9-M3272)= 11,"11", IF(('1 - Cover page'!$B$9-M3272)= 12,"12", IF(('1 - Cover page'!$B$9-M3272)= 13,"13", IF(('1 - Cover page'!$B$9-M3272)= 14,"14", IF(('1 - Cover page'!$B$9-M3272)= 15,"15",  ""))))))))))))))))</f>
        <v>0</v>
      </c>
      <c r="Z3272" t="str">
        <f>IF(('1 - Cover page'!$B$9-I3272)=0,"0", IF(('1 - Cover page'!$B$9-I3272)= 1,"1", IF(('1 - Cover page'!$B$9-I3272)= 2,"2", IF(('1 - Cover page'!$B$9-I3272)= 3,"3", IF(('1 - Cover page'!$B$9-I3272)= 4,"4", IF(('1 - Cover page'!$B$9-I3272)= 5,"5", IF(('1 - Cover page'!$B$9-I3272)= 6,"6", IF(('1 - Cover page'!$B$9-I3272)= 7,"7", IF(('1 - Cover page'!$B$9-I3272)= 8,"8", IF(('1 - Cover page'!$B$9-I3272)= 9,"9", IF(('1 - Cover page'!$B$9-I3272)= 10,"10", IF(('1 - Cover page'!$B$9-I3272)= 11,"11", IF(('1 - Cover page'!$B$9-I3272)= 12,"12", IF(('1 - Cover page'!$B$9-I3272)= 13,"13", IF(('1 - Cover page'!$B$9-I3272)= 14,"14", IF(('1 - Cover page'!$B$9-I3272)= 15,"15",  ""))))))))))))))))</f>
        <v>0</v>
      </c>
      <c r="AA3272" t="e">
        <f>VLOOKUP(E3272,'Age group'!$A$2:$B$7,2,TRUE)</f>
        <v>#N/A</v>
      </c>
    </row>
    <row r="3273" spans="1:27" ht="12.75" x14ac:dyDescent="0.2">
      <c r="A3273" s="30">
        <v>3270</v>
      </c>
      <c r="B3273" s="31"/>
      <c r="C3273" s="31"/>
      <c r="D3273" s="32"/>
      <c r="E3273" s="104"/>
      <c r="F3273" s="31"/>
      <c r="G3273" s="31"/>
      <c r="H3273" s="33"/>
      <c r="I3273" s="16"/>
      <c r="J3273" s="34"/>
      <c r="K3273" s="34"/>
      <c r="L3273" s="35"/>
      <c r="M3273" s="36"/>
      <c r="N3273" s="37"/>
      <c r="O3273" s="37"/>
      <c r="P3273" s="37"/>
      <c r="Q3273" s="38"/>
      <c r="R3273" s="38"/>
      <c r="S3273" s="37"/>
      <c r="T3273" s="39"/>
      <c r="U3273" s="39"/>
      <c r="V3273" s="40"/>
      <c r="X3273" t="str">
        <f>IF(('1 - Cover page'!$B$9-M3273)&lt;6,"&lt;=5 Days","&gt;5 Days")</f>
        <v>&lt;=5 Days</v>
      </c>
      <c r="Y3273" t="str">
        <f>IF(('1 - Cover page'!$B$9-M3273)=0,"0", IF(('1 - Cover page'!$B$9-M3273)= 1,"1", IF(('1 - Cover page'!$B$9-M3273)= 2,"2", IF(('1 - Cover page'!$B$9-M3273)= 3,"3", IF(('1 - Cover page'!$B$9-M3273)= 4,"4", IF(('1 - Cover page'!$B$9-M3273)= 5,"5", IF(('1 - Cover page'!$B$9-M3273)= 6,"6", IF(('1 - Cover page'!$B$9-M3273)= 7,"7", IF(('1 - Cover page'!$B$9-M3273)= 8,"8", IF(('1 - Cover page'!$B$9-M3273)= 9,"9", IF(('1 - Cover page'!$B$9-M3273)= 10,"10", IF(('1 - Cover page'!$B$9-M3273)= 11,"11", IF(('1 - Cover page'!$B$9-M3273)= 12,"12", IF(('1 - Cover page'!$B$9-M3273)= 13,"13", IF(('1 - Cover page'!$B$9-M3273)= 14,"14", IF(('1 - Cover page'!$B$9-M3273)= 15,"15",  ""))))))))))))))))</f>
        <v>0</v>
      </c>
      <c r="Z3273" t="str">
        <f>IF(('1 - Cover page'!$B$9-I3273)=0,"0", IF(('1 - Cover page'!$B$9-I3273)= 1,"1", IF(('1 - Cover page'!$B$9-I3273)= 2,"2", IF(('1 - Cover page'!$B$9-I3273)= 3,"3", IF(('1 - Cover page'!$B$9-I3273)= 4,"4", IF(('1 - Cover page'!$B$9-I3273)= 5,"5", IF(('1 - Cover page'!$B$9-I3273)= 6,"6", IF(('1 - Cover page'!$B$9-I3273)= 7,"7", IF(('1 - Cover page'!$B$9-I3273)= 8,"8", IF(('1 - Cover page'!$B$9-I3273)= 9,"9", IF(('1 - Cover page'!$B$9-I3273)= 10,"10", IF(('1 - Cover page'!$B$9-I3273)= 11,"11", IF(('1 - Cover page'!$B$9-I3273)= 12,"12", IF(('1 - Cover page'!$B$9-I3273)= 13,"13", IF(('1 - Cover page'!$B$9-I3273)= 14,"14", IF(('1 - Cover page'!$B$9-I3273)= 15,"15",  ""))))))))))))))))</f>
        <v>0</v>
      </c>
      <c r="AA3273" t="e">
        <f>VLOOKUP(E3273,'Age group'!$A$2:$B$7,2,TRUE)</f>
        <v>#N/A</v>
      </c>
    </row>
    <row r="3274" spans="1:27" ht="12.75" x14ac:dyDescent="0.2">
      <c r="A3274" s="30">
        <v>3271</v>
      </c>
      <c r="B3274" s="31"/>
      <c r="C3274" s="31"/>
      <c r="D3274" s="32"/>
      <c r="E3274" s="104"/>
      <c r="F3274" s="31"/>
      <c r="G3274" s="31"/>
      <c r="H3274" s="33"/>
      <c r="I3274" s="16"/>
      <c r="J3274" s="34"/>
      <c r="K3274" s="34"/>
      <c r="L3274" s="35"/>
      <c r="M3274" s="36"/>
      <c r="N3274" s="37"/>
      <c r="O3274" s="37"/>
      <c r="P3274" s="37"/>
      <c r="Q3274" s="38"/>
      <c r="R3274" s="38"/>
      <c r="S3274" s="37"/>
      <c r="T3274" s="39"/>
      <c r="U3274" s="39"/>
      <c r="V3274" s="40"/>
      <c r="X3274" t="str">
        <f>IF(('1 - Cover page'!$B$9-M3274)&lt;6,"&lt;=5 Days","&gt;5 Days")</f>
        <v>&lt;=5 Days</v>
      </c>
      <c r="Y3274" t="str">
        <f>IF(('1 - Cover page'!$B$9-M3274)=0,"0", IF(('1 - Cover page'!$B$9-M3274)= 1,"1", IF(('1 - Cover page'!$B$9-M3274)= 2,"2", IF(('1 - Cover page'!$B$9-M3274)= 3,"3", IF(('1 - Cover page'!$B$9-M3274)= 4,"4", IF(('1 - Cover page'!$B$9-M3274)= 5,"5", IF(('1 - Cover page'!$B$9-M3274)= 6,"6", IF(('1 - Cover page'!$B$9-M3274)= 7,"7", IF(('1 - Cover page'!$B$9-M3274)= 8,"8", IF(('1 - Cover page'!$B$9-M3274)= 9,"9", IF(('1 - Cover page'!$B$9-M3274)= 10,"10", IF(('1 - Cover page'!$B$9-M3274)= 11,"11", IF(('1 - Cover page'!$B$9-M3274)= 12,"12", IF(('1 - Cover page'!$B$9-M3274)= 13,"13", IF(('1 - Cover page'!$B$9-M3274)= 14,"14", IF(('1 - Cover page'!$B$9-M3274)= 15,"15",  ""))))))))))))))))</f>
        <v>0</v>
      </c>
      <c r="Z3274" t="str">
        <f>IF(('1 - Cover page'!$B$9-I3274)=0,"0", IF(('1 - Cover page'!$B$9-I3274)= 1,"1", IF(('1 - Cover page'!$B$9-I3274)= 2,"2", IF(('1 - Cover page'!$B$9-I3274)= 3,"3", IF(('1 - Cover page'!$B$9-I3274)= 4,"4", IF(('1 - Cover page'!$B$9-I3274)= 5,"5", IF(('1 - Cover page'!$B$9-I3274)= 6,"6", IF(('1 - Cover page'!$B$9-I3274)= 7,"7", IF(('1 - Cover page'!$B$9-I3274)= 8,"8", IF(('1 - Cover page'!$B$9-I3274)= 9,"9", IF(('1 - Cover page'!$B$9-I3274)= 10,"10", IF(('1 - Cover page'!$B$9-I3274)= 11,"11", IF(('1 - Cover page'!$B$9-I3274)= 12,"12", IF(('1 - Cover page'!$B$9-I3274)= 13,"13", IF(('1 - Cover page'!$B$9-I3274)= 14,"14", IF(('1 - Cover page'!$B$9-I3274)= 15,"15",  ""))))))))))))))))</f>
        <v>0</v>
      </c>
      <c r="AA3274" t="e">
        <f>VLOOKUP(E3274,'Age group'!$A$2:$B$7,2,TRUE)</f>
        <v>#N/A</v>
      </c>
    </row>
    <row r="3275" spans="1:27" ht="12.75" x14ac:dyDescent="0.2">
      <c r="A3275" s="30">
        <v>3272</v>
      </c>
      <c r="B3275" s="31"/>
      <c r="C3275" s="31"/>
      <c r="D3275" s="32"/>
      <c r="E3275" s="104"/>
      <c r="F3275" s="31"/>
      <c r="G3275" s="31"/>
      <c r="H3275" s="33"/>
      <c r="I3275" s="16"/>
      <c r="J3275" s="34"/>
      <c r="K3275" s="34"/>
      <c r="L3275" s="35"/>
      <c r="M3275" s="36"/>
      <c r="N3275" s="37"/>
      <c r="O3275" s="37"/>
      <c r="P3275" s="37"/>
      <c r="Q3275" s="38"/>
      <c r="R3275" s="38"/>
      <c r="S3275" s="37"/>
      <c r="T3275" s="39"/>
      <c r="U3275" s="39"/>
      <c r="V3275" s="40"/>
      <c r="X3275" t="str">
        <f>IF(('1 - Cover page'!$B$9-M3275)&lt;6,"&lt;=5 Days","&gt;5 Days")</f>
        <v>&lt;=5 Days</v>
      </c>
      <c r="Y3275" t="str">
        <f>IF(('1 - Cover page'!$B$9-M3275)=0,"0", IF(('1 - Cover page'!$B$9-M3275)= 1,"1", IF(('1 - Cover page'!$B$9-M3275)= 2,"2", IF(('1 - Cover page'!$B$9-M3275)= 3,"3", IF(('1 - Cover page'!$B$9-M3275)= 4,"4", IF(('1 - Cover page'!$B$9-M3275)= 5,"5", IF(('1 - Cover page'!$B$9-M3275)= 6,"6", IF(('1 - Cover page'!$B$9-M3275)= 7,"7", IF(('1 - Cover page'!$B$9-M3275)= 8,"8", IF(('1 - Cover page'!$B$9-M3275)= 9,"9", IF(('1 - Cover page'!$B$9-M3275)= 10,"10", IF(('1 - Cover page'!$B$9-M3275)= 11,"11", IF(('1 - Cover page'!$B$9-M3275)= 12,"12", IF(('1 - Cover page'!$B$9-M3275)= 13,"13", IF(('1 - Cover page'!$B$9-M3275)= 14,"14", IF(('1 - Cover page'!$B$9-M3275)= 15,"15",  ""))))))))))))))))</f>
        <v>0</v>
      </c>
      <c r="Z3275" t="str">
        <f>IF(('1 - Cover page'!$B$9-I3275)=0,"0", IF(('1 - Cover page'!$B$9-I3275)= 1,"1", IF(('1 - Cover page'!$B$9-I3275)= 2,"2", IF(('1 - Cover page'!$B$9-I3275)= 3,"3", IF(('1 - Cover page'!$B$9-I3275)= 4,"4", IF(('1 - Cover page'!$B$9-I3275)= 5,"5", IF(('1 - Cover page'!$B$9-I3275)= 6,"6", IF(('1 - Cover page'!$B$9-I3275)= 7,"7", IF(('1 - Cover page'!$B$9-I3275)= 8,"8", IF(('1 - Cover page'!$B$9-I3275)= 9,"9", IF(('1 - Cover page'!$B$9-I3275)= 10,"10", IF(('1 - Cover page'!$B$9-I3275)= 11,"11", IF(('1 - Cover page'!$B$9-I3275)= 12,"12", IF(('1 - Cover page'!$B$9-I3275)= 13,"13", IF(('1 - Cover page'!$B$9-I3275)= 14,"14", IF(('1 - Cover page'!$B$9-I3275)= 15,"15",  ""))))))))))))))))</f>
        <v>0</v>
      </c>
      <c r="AA3275" t="e">
        <f>VLOOKUP(E3275,'Age group'!$A$2:$B$7,2,TRUE)</f>
        <v>#N/A</v>
      </c>
    </row>
    <row r="3276" spans="1:27" ht="12.75" x14ac:dyDescent="0.2">
      <c r="A3276" s="30">
        <v>3273</v>
      </c>
      <c r="B3276" s="31"/>
      <c r="C3276" s="31"/>
      <c r="D3276" s="32"/>
      <c r="E3276" s="104"/>
      <c r="F3276" s="31"/>
      <c r="G3276" s="31"/>
      <c r="H3276" s="33"/>
      <c r="I3276" s="16"/>
      <c r="J3276" s="34"/>
      <c r="K3276" s="34"/>
      <c r="L3276" s="35"/>
      <c r="M3276" s="36"/>
      <c r="N3276" s="37"/>
      <c r="O3276" s="37"/>
      <c r="P3276" s="37"/>
      <c r="Q3276" s="38"/>
      <c r="R3276" s="38"/>
      <c r="S3276" s="37"/>
      <c r="T3276" s="39"/>
      <c r="U3276" s="39"/>
      <c r="V3276" s="40"/>
      <c r="X3276" t="str">
        <f>IF(('1 - Cover page'!$B$9-M3276)&lt;6,"&lt;=5 Days","&gt;5 Days")</f>
        <v>&lt;=5 Days</v>
      </c>
      <c r="Y3276" t="str">
        <f>IF(('1 - Cover page'!$B$9-M3276)=0,"0", IF(('1 - Cover page'!$B$9-M3276)= 1,"1", IF(('1 - Cover page'!$B$9-M3276)= 2,"2", IF(('1 - Cover page'!$B$9-M3276)= 3,"3", IF(('1 - Cover page'!$B$9-M3276)= 4,"4", IF(('1 - Cover page'!$B$9-M3276)= 5,"5", IF(('1 - Cover page'!$B$9-M3276)= 6,"6", IF(('1 - Cover page'!$B$9-M3276)= 7,"7", IF(('1 - Cover page'!$B$9-M3276)= 8,"8", IF(('1 - Cover page'!$B$9-M3276)= 9,"9", IF(('1 - Cover page'!$B$9-M3276)= 10,"10", IF(('1 - Cover page'!$B$9-M3276)= 11,"11", IF(('1 - Cover page'!$B$9-M3276)= 12,"12", IF(('1 - Cover page'!$B$9-M3276)= 13,"13", IF(('1 - Cover page'!$B$9-M3276)= 14,"14", IF(('1 - Cover page'!$B$9-M3276)= 15,"15",  ""))))))))))))))))</f>
        <v>0</v>
      </c>
      <c r="Z3276" t="str">
        <f>IF(('1 - Cover page'!$B$9-I3276)=0,"0", IF(('1 - Cover page'!$B$9-I3276)= 1,"1", IF(('1 - Cover page'!$B$9-I3276)= 2,"2", IF(('1 - Cover page'!$B$9-I3276)= 3,"3", IF(('1 - Cover page'!$B$9-I3276)= 4,"4", IF(('1 - Cover page'!$B$9-I3276)= 5,"5", IF(('1 - Cover page'!$B$9-I3276)= 6,"6", IF(('1 - Cover page'!$B$9-I3276)= 7,"7", IF(('1 - Cover page'!$B$9-I3276)= 8,"8", IF(('1 - Cover page'!$B$9-I3276)= 9,"9", IF(('1 - Cover page'!$B$9-I3276)= 10,"10", IF(('1 - Cover page'!$B$9-I3276)= 11,"11", IF(('1 - Cover page'!$B$9-I3276)= 12,"12", IF(('1 - Cover page'!$B$9-I3276)= 13,"13", IF(('1 - Cover page'!$B$9-I3276)= 14,"14", IF(('1 - Cover page'!$B$9-I3276)= 15,"15",  ""))))))))))))))))</f>
        <v>0</v>
      </c>
      <c r="AA3276" t="e">
        <f>VLOOKUP(E3276,'Age group'!$A$2:$B$7,2,TRUE)</f>
        <v>#N/A</v>
      </c>
    </row>
    <row r="3277" spans="1:27" ht="12.75" x14ac:dyDescent="0.2">
      <c r="A3277" s="30">
        <v>3274</v>
      </c>
      <c r="B3277" s="31"/>
      <c r="C3277" s="31"/>
      <c r="D3277" s="32"/>
      <c r="E3277" s="104"/>
      <c r="F3277" s="31"/>
      <c r="G3277" s="31"/>
      <c r="H3277" s="33"/>
      <c r="I3277" s="16"/>
      <c r="J3277" s="34"/>
      <c r="K3277" s="34"/>
      <c r="L3277" s="35"/>
      <c r="M3277" s="36"/>
      <c r="N3277" s="37"/>
      <c r="O3277" s="37"/>
      <c r="P3277" s="37"/>
      <c r="Q3277" s="38"/>
      <c r="R3277" s="38"/>
      <c r="S3277" s="37"/>
      <c r="T3277" s="39"/>
      <c r="U3277" s="39"/>
      <c r="V3277" s="40"/>
      <c r="X3277" t="str">
        <f>IF(('1 - Cover page'!$B$9-M3277)&lt;6,"&lt;=5 Days","&gt;5 Days")</f>
        <v>&lt;=5 Days</v>
      </c>
      <c r="Y3277" t="str">
        <f>IF(('1 - Cover page'!$B$9-M3277)=0,"0", IF(('1 - Cover page'!$B$9-M3277)= 1,"1", IF(('1 - Cover page'!$B$9-M3277)= 2,"2", IF(('1 - Cover page'!$B$9-M3277)= 3,"3", IF(('1 - Cover page'!$B$9-M3277)= 4,"4", IF(('1 - Cover page'!$B$9-M3277)= 5,"5", IF(('1 - Cover page'!$B$9-M3277)= 6,"6", IF(('1 - Cover page'!$B$9-M3277)= 7,"7", IF(('1 - Cover page'!$B$9-M3277)= 8,"8", IF(('1 - Cover page'!$B$9-M3277)= 9,"9", IF(('1 - Cover page'!$B$9-M3277)= 10,"10", IF(('1 - Cover page'!$B$9-M3277)= 11,"11", IF(('1 - Cover page'!$B$9-M3277)= 12,"12", IF(('1 - Cover page'!$B$9-M3277)= 13,"13", IF(('1 - Cover page'!$B$9-M3277)= 14,"14", IF(('1 - Cover page'!$B$9-M3277)= 15,"15",  ""))))))))))))))))</f>
        <v>0</v>
      </c>
      <c r="Z3277" t="str">
        <f>IF(('1 - Cover page'!$B$9-I3277)=0,"0", IF(('1 - Cover page'!$B$9-I3277)= 1,"1", IF(('1 - Cover page'!$B$9-I3277)= 2,"2", IF(('1 - Cover page'!$B$9-I3277)= 3,"3", IF(('1 - Cover page'!$B$9-I3277)= 4,"4", IF(('1 - Cover page'!$B$9-I3277)= 5,"5", IF(('1 - Cover page'!$B$9-I3277)= 6,"6", IF(('1 - Cover page'!$B$9-I3277)= 7,"7", IF(('1 - Cover page'!$B$9-I3277)= 8,"8", IF(('1 - Cover page'!$B$9-I3277)= 9,"9", IF(('1 - Cover page'!$B$9-I3277)= 10,"10", IF(('1 - Cover page'!$B$9-I3277)= 11,"11", IF(('1 - Cover page'!$B$9-I3277)= 12,"12", IF(('1 - Cover page'!$B$9-I3277)= 13,"13", IF(('1 - Cover page'!$B$9-I3277)= 14,"14", IF(('1 - Cover page'!$B$9-I3277)= 15,"15",  ""))))))))))))))))</f>
        <v>0</v>
      </c>
      <c r="AA3277" t="e">
        <f>VLOOKUP(E3277,'Age group'!$A$2:$B$7,2,TRUE)</f>
        <v>#N/A</v>
      </c>
    </row>
    <row r="3278" spans="1:27" ht="12.75" x14ac:dyDescent="0.2">
      <c r="A3278" s="30">
        <v>3275</v>
      </c>
      <c r="B3278" s="31"/>
      <c r="C3278" s="31"/>
      <c r="D3278" s="32"/>
      <c r="E3278" s="104"/>
      <c r="F3278" s="31"/>
      <c r="G3278" s="31"/>
      <c r="H3278" s="33"/>
      <c r="I3278" s="16"/>
      <c r="J3278" s="34"/>
      <c r="K3278" s="34"/>
      <c r="L3278" s="35"/>
      <c r="M3278" s="36"/>
      <c r="N3278" s="37"/>
      <c r="O3278" s="37"/>
      <c r="P3278" s="37"/>
      <c r="Q3278" s="38"/>
      <c r="R3278" s="38"/>
      <c r="S3278" s="37"/>
      <c r="T3278" s="39"/>
      <c r="U3278" s="39"/>
      <c r="V3278" s="40"/>
      <c r="X3278" t="str">
        <f>IF(('1 - Cover page'!$B$9-M3278)&lt;6,"&lt;=5 Days","&gt;5 Days")</f>
        <v>&lt;=5 Days</v>
      </c>
      <c r="Y3278" t="str">
        <f>IF(('1 - Cover page'!$B$9-M3278)=0,"0", IF(('1 - Cover page'!$B$9-M3278)= 1,"1", IF(('1 - Cover page'!$B$9-M3278)= 2,"2", IF(('1 - Cover page'!$B$9-M3278)= 3,"3", IF(('1 - Cover page'!$B$9-M3278)= 4,"4", IF(('1 - Cover page'!$B$9-M3278)= 5,"5", IF(('1 - Cover page'!$B$9-M3278)= 6,"6", IF(('1 - Cover page'!$B$9-M3278)= 7,"7", IF(('1 - Cover page'!$B$9-M3278)= 8,"8", IF(('1 - Cover page'!$B$9-M3278)= 9,"9", IF(('1 - Cover page'!$B$9-M3278)= 10,"10", IF(('1 - Cover page'!$B$9-M3278)= 11,"11", IF(('1 - Cover page'!$B$9-M3278)= 12,"12", IF(('1 - Cover page'!$B$9-M3278)= 13,"13", IF(('1 - Cover page'!$B$9-M3278)= 14,"14", IF(('1 - Cover page'!$B$9-M3278)= 15,"15",  ""))))))))))))))))</f>
        <v>0</v>
      </c>
      <c r="Z3278" t="str">
        <f>IF(('1 - Cover page'!$B$9-I3278)=0,"0", IF(('1 - Cover page'!$B$9-I3278)= 1,"1", IF(('1 - Cover page'!$B$9-I3278)= 2,"2", IF(('1 - Cover page'!$B$9-I3278)= 3,"3", IF(('1 - Cover page'!$B$9-I3278)= 4,"4", IF(('1 - Cover page'!$B$9-I3278)= 5,"5", IF(('1 - Cover page'!$B$9-I3278)= 6,"6", IF(('1 - Cover page'!$B$9-I3278)= 7,"7", IF(('1 - Cover page'!$B$9-I3278)= 8,"8", IF(('1 - Cover page'!$B$9-I3278)= 9,"9", IF(('1 - Cover page'!$B$9-I3278)= 10,"10", IF(('1 - Cover page'!$B$9-I3278)= 11,"11", IF(('1 - Cover page'!$B$9-I3278)= 12,"12", IF(('1 - Cover page'!$B$9-I3278)= 13,"13", IF(('1 - Cover page'!$B$9-I3278)= 14,"14", IF(('1 - Cover page'!$B$9-I3278)= 15,"15",  ""))))))))))))))))</f>
        <v>0</v>
      </c>
      <c r="AA3278" t="e">
        <f>VLOOKUP(E3278,'Age group'!$A$2:$B$7,2,TRUE)</f>
        <v>#N/A</v>
      </c>
    </row>
    <row r="3279" spans="1:27" ht="12.75" x14ac:dyDescent="0.2">
      <c r="A3279" s="30">
        <v>3276</v>
      </c>
      <c r="B3279" s="31"/>
      <c r="C3279" s="31"/>
      <c r="D3279" s="32"/>
      <c r="E3279" s="104"/>
      <c r="F3279" s="31"/>
      <c r="G3279" s="31"/>
      <c r="H3279" s="33"/>
      <c r="I3279" s="16"/>
      <c r="J3279" s="34"/>
      <c r="K3279" s="34"/>
      <c r="L3279" s="35"/>
      <c r="M3279" s="36"/>
      <c r="N3279" s="37"/>
      <c r="O3279" s="37"/>
      <c r="P3279" s="37"/>
      <c r="Q3279" s="38"/>
      <c r="R3279" s="38"/>
      <c r="S3279" s="37"/>
      <c r="T3279" s="39"/>
      <c r="U3279" s="39"/>
      <c r="V3279" s="40"/>
      <c r="X3279" t="str">
        <f>IF(('1 - Cover page'!$B$9-M3279)&lt;6,"&lt;=5 Days","&gt;5 Days")</f>
        <v>&lt;=5 Days</v>
      </c>
      <c r="Y3279" t="str">
        <f>IF(('1 - Cover page'!$B$9-M3279)=0,"0", IF(('1 - Cover page'!$B$9-M3279)= 1,"1", IF(('1 - Cover page'!$B$9-M3279)= 2,"2", IF(('1 - Cover page'!$B$9-M3279)= 3,"3", IF(('1 - Cover page'!$B$9-M3279)= 4,"4", IF(('1 - Cover page'!$B$9-M3279)= 5,"5", IF(('1 - Cover page'!$B$9-M3279)= 6,"6", IF(('1 - Cover page'!$B$9-M3279)= 7,"7", IF(('1 - Cover page'!$B$9-M3279)= 8,"8", IF(('1 - Cover page'!$B$9-M3279)= 9,"9", IF(('1 - Cover page'!$B$9-M3279)= 10,"10", IF(('1 - Cover page'!$B$9-M3279)= 11,"11", IF(('1 - Cover page'!$B$9-M3279)= 12,"12", IF(('1 - Cover page'!$B$9-M3279)= 13,"13", IF(('1 - Cover page'!$B$9-M3279)= 14,"14", IF(('1 - Cover page'!$B$9-M3279)= 15,"15",  ""))))))))))))))))</f>
        <v>0</v>
      </c>
      <c r="Z3279" t="str">
        <f>IF(('1 - Cover page'!$B$9-I3279)=0,"0", IF(('1 - Cover page'!$B$9-I3279)= 1,"1", IF(('1 - Cover page'!$B$9-I3279)= 2,"2", IF(('1 - Cover page'!$B$9-I3279)= 3,"3", IF(('1 - Cover page'!$B$9-I3279)= 4,"4", IF(('1 - Cover page'!$B$9-I3279)= 5,"5", IF(('1 - Cover page'!$B$9-I3279)= 6,"6", IF(('1 - Cover page'!$B$9-I3279)= 7,"7", IF(('1 - Cover page'!$B$9-I3279)= 8,"8", IF(('1 - Cover page'!$B$9-I3279)= 9,"9", IF(('1 - Cover page'!$B$9-I3279)= 10,"10", IF(('1 - Cover page'!$B$9-I3279)= 11,"11", IF(('1 - Cover page'!$B$9-I3279)= 12,"12", IF(('1 - Cover page'!$B$9-I3279)= 13,"13", IF(('1 - Cover page'!$B$9-I3279)= 14,"14", IF(('1 - Cover page'!$B$9-I3279)= 15,"15",  ""))))))))))))))))</f>
        <v>0</v>
      </c>
      <c r="AA3279" t="e">
        <f>VLOOKUP(E3279,'Age group'!$A$2:$B$7,2,TRUE)</f>
        <v>#N/A</v>
      </c>
    </row>
    <row r="3280" spans="1:27" ht="12.75" x14ac:dyDescent="0.2">
      <c r="A3280" s="30">
        <v>3277</v>
      </c>
      <c r="B3280" s="31"/>
      <c r="C3280" s="31"/>
      <c r="D3280" s="32"/>
      <c r="E3280" s="104"/>
      <c r="F3280" s="31"/>
      <c r="G3280" s="31"/>
      <c r="H3280" s="33"/>
      <c r="I3280" s="16"/>
      <c r="J3280" s="34"/>
      <c r="K3280" s="34"/>
      <c r="L3280" s="35"/>
      <c r="M3280" s="36"/>
      <c r="N3280" s="37"/>
      <c r="O3280" s="37"/>
      <c r="P3280" s="37"/>
      <c r="Q3280" s="38"/>
      <c r="R3280" s="38"/>
      <c r="S3280" s="37"/>
      <c r="T3280" s="39"/>
      <c r="U3280" s="39"/>
      <c r="V3280" s="40"/>
      <c r="X3280" t="str">
        <f>IF(('1 - Cover page'!$B$9-M3280)&lt;6,"&lt;=5 Days","&gt;5 Days")</f>
        <v>&lt;=5 Days</v>
      </c>
      <c r="Y3280" t="str">
        <f>IF(('1 - Cover page'!$B$9-M3280)=0,"0", IF(('1 - Cover page'!$B$9-M3280)= 1,"1", IF(('1 - Cover page'!$B$9-M3280)= 2,"2", IF(('1 - Cover page'!$B$9-M3280)= 3,"3", IF(('1 - Cover page'!$B$9-M3280)= 4,"4", IF(('1 - Cover page'!$B$9-M3280)= 5,"5", IF(('1 - Cover page'!$B$9-M3280)= 6,"6", IF(('1 - Cover page'!$B$9-M3280)= 7,"7", IF(('1 - Cover page'!$B$9-M3280)= 8,"8", IF(('1 - Cover page'!$B$9-M3280)= 9,"9", IF(('1 - Cover page'!$B$9-M3280)= 10,"10", IF(('1 - Cover page'!$B$9-M3280)= 11,"11", IF(('1 - Cover page'!$B$9-M3280)= 12,"12", IF(('1 - Cover page'!$B$9-M3280)= 13,"13", IF(('1 - Cover page'!$B$9-M3280)= 14,"14", IF(('1 - Cover page'!$B$9-M3280)= 15,"15",  ""))))))))))))))))</f>
        <v>0</v>
      </c>
      <c r="Z3280" t="str">
        <f>IF(('1 - Cover page'!$B$9-I3280)=0,"0", IF(('1 - Cover page'!$B$9-I3280)= 1,"1", IF(('1 - Cover page'!$B$9-I3280)= 2,"2", IF(('1 - Cover page'!$B$9-I3280)= 3,"3", IF(('1 - Cover page'!$B$9-I3280)= 4,"4", IF(('1 - Cover page'!$B$9-I3280)= 5,"5", IF(('1 - Cover page'!$B$9-I3280)= 6,"6", IF(('1 - Cover page'!$B$9-I3280)= 7,"7", IF(('1 - Cover page'!$B$9-I3280)= 8,"8", IF(('1 - Cover page'!$B$9-I3280)= 9,"9", IF(('1 - Cover page'!$B$9-I3280)= 10,"10", IF(('1 - Cover page'!$B$9-I3280)= 11,"11", IF(('1 - Cover page'!$B$9-I3280)= 12,"12", IF(('1 - Cover page'!$B$9-I3280)= 13,"13", IF(('1 - Cover page'!$B$9-I3280)= 14,"14", IF(('1 - Cover page'!$B$9-I3280)= 15,"15",  ""))))))))))))))))</f>
        <v>0</v>
      </c>
      <c r="AA3280" t="e">
        <f>VLOOKUP(E3280,'Age group'!$A$2:$B$7,2,TRUE)</f>
        <v>#N/A</v>
      </c>
    </row>
    <row r="3281" spans="1:27" ht="12.75" x14ac:dyDescent="0.2">
      <c r="A3281" s="30">
        <v>3278</v>
      </c>
      <c r="B3281" s="31"/>
      <c r="C3281" s="31"/>
      <c r="D3281" s="32"/>
      <c r="E3281" s="104"/>
      <c r="F3281" s="31"/>
      <c r="G3281" s="31"/>
      <c r="H3281" s="33"/>
      <c r="I3281" s="16"/>
      <c r="J3281" s="34"/>
      <c r="K3281" s="34"/>
      <c r="L3281" s="35"/>
      <c r="M3281" s="36"/>
      <c r="N3281" s="37"/>
      <c r="O3281" s="37"/>
      <c r="P3281" s="37"/>
      <c r="Q3281" s="38"/>
      <c r="R3281" s="38"/>
      <c r="S3281" s="37"/>
      <c r="T3281" s="39"/>
      <c r="U3281" s="39"/>
      <c r="V3281" s="40"/>
      <c r="X3281" t="str">
        <f>IF(('1 - Cover page'!$B$9-M3281)&lt;6,"&lt;=5 Days","&gt;5 Days")</f>
        <v>&lt;=5 Days</v>
      </c>
      <c r="Y3281" t="str">
        <f>IF(('1 - Cover page'!$B$9-M3281)=0,"0", IF(('1 - Cover page'!$B$9-M3281)= 1,"1", IF(('1 - Cover page'!$B$9-M3281)= 2,"2", IF(('1 - Cover page'!$B$9-M3281)= 3,"3", IF(('1 - Cover page'!$B$9-M3281)= 4,"4", IF(('1 - Cover page'!$B$9-M3281)= 5,"5", IF(('1 - Cover page'!$B$9-M3281)= 6,"6", IF(('1 - Cover page'!$B$9-M3281)= 7,"7", IF(('1 - Cover page'!$B$9-M3281)= 8,"8", IF(('1 - Cover page'!$B$9-M3281)= 9,"9", IF(('1 - Cover page'!$B$9-M3281)= 10,"10", IF(('1 - Cover page'!$B$9-M3281)= 11,"11", IF(('1 - Cover page'!$B$9-M3281)= 12,"12", IF(('1 - Cover page'!$B$9-M3281)= 13,"13", IF(('1 - Cover page'!$B$9-M3281)= 14,"14", IF(('1 - Cover page'!$B$9-M3281)= 15,"15",  ""))))))))))))))))</f>
        <v>0</v>
      </c>
      <c r="Z3281" t="str">
        <f>IF(('1 - Cover page'!$B$9-I3281)=0,"0", IF(('1 - Cover page'!$B$9-I3281)= 1,"1", IF(('1 - Cover page'!$B$9-I3281)= 2,"2", IF(('1 - Cover page'!$B$9-I3281)= 3,"3", IF(('1 - Cover page'!$B$9-I3281)= 4,"4", IF(('1 - Cover page'!$B$9-I3281)= 5,"5", IF(('1 - Cover page'!$B$9-I3281)= 6,"6", IF(('1 - Cover page'!$B$9-I3281)= 7,"7", IF(('1 - Cover page'!$B$9-I3281)= 8,"8", IF(('1 - Cover page'!$B$9-I3281)= 9,"9", IF(('1 - Cover page'!$B$9-I3281)= 10,"10", IF(('1 - Cover page'!$B$9-I3281)= 11,"11", IF(('1 - Cover page'!$B$9-I3281)= 12,"12", IF(('1 - Cover page'!$B$9-I3281)= 13,"13", IF(('1 - Cover page'!$B$9-I3281)= 14,"14", IF(('1 - Cover page'!$B$9-I3281)= 15,"15",  ""))))))))))))))))</f>
        <v>0</v>
      </c>
      <c r="AA3281" t="e">
        <f>VLOOKUP(E3281,'Age group'!$A$2:$B$7,2,TRUE)</f>
        <v>#N/A</v>
      </c>
    </row>
    <row r="3282" spans="1:27" ht="12.75" x14ac:dyDescent="0.2">
      <c r="A3282" s="30">
        <v>3279</v>
      </c>
      <c r="B3282" s="31"/>
      <c r="C3282" s="31"/>
      <c r="D3282" s="32"/>
      <c r="E3282" s="104"/>
      <c r="F3282" s="31"/>
      <c r="G3282" s="31"/>
      <c r="H3282" s="33"/>
      <c r="I3282" s="16"/>
      <c r="J3282" s="34"/>
      <c r="K3282" s="34"/>
      <c r="L3282" s="35"/>
      <c r="M3282" s="36"/>
      <c r="N3282" s="37"/>
      <c r="O3282" s="37"/>
      <c r="P3282" s="37"/>
      <c r="Q3282" s="38"/>
      <c r="R3282" s="38"/>
      <c r="S3282" s="37"/>
      <c r="T3282" s="39"/>
      <c r="U3282" s="39"/>
      <c r="V3282" s="40"/>
      <c r="X3282" t="str">
        <f>IF(('1 - Cover page'!$B$9-M3282)&lt;6,"&lt;=5 Days","&gt;5 Days")</f>
        <v>&lt;=5 Days</v>
      </c>
      <c r="Y3282" t="str">
        <f>IF(('1 - Cover page'!$B$9-M3282)=0,"0", IF(('1 - Cover page'!$B$9-M3282)= 1,"1", IF(('1 - Cover page'!$B$9-M3282)= 2,"2", IF(('1 - Cover page'!$B$9-M3282)= 3,"3", IF(('1 - Cover page'!$B$9-M3282)= 4,"4", IF(('1 - Cover page'!$B$9-M3282)= 5,"5", IF(('1 - Cover page'!$B$9-M3282)= 6,"6", IF(('1 - Cover page'!$B$9-M3282)= 7,"7", IF(('1 - Cover page'!$B$9-M3282)= 8,"8", IF(('1 - Cover page'!$B$9-M3282)= 9,"9", IF(('1 - Cover page'!$B$9-M3282)= 10,"10", IF(('1 - Cover page'!$B$9-M3282)= 11,"11", IF(('1 - Cover page'!$B$9-M3282)= 12,"12", IF(('1 - Cover page'!$B$9-M3282)= 13,"13", IF(('1 - Cover page'!$B$9-M3282)= 14,"14", IF(('1 - Cover page'!$B$9-M3282)= 15,"15",  ""))))))))))))))))</f>
        <v>0</v>
      </c>
      <c r="Z3282" t="str">
        <f>IF(('1 - Cover page'!$B$9-I3282)=0,"0", IF(('1 - Cover page'!$B$9-I3282)= 1,"1", IF(('1 - Cover page'!$B$9-I3282)= 2,"2", IF(('1 - Cover page'!$B$9-I3282)= 3,"3", IF(('1 - Cover page'!$B$9-I3282)= 4,"4", IF(('1 - Cover page'!$B$9-I3282)= 5,"5", IF(('1 - Cover page'!$B$9-I3282)= 6,"6", IF(('1 - Cover page'!$B$9-I3282)= 7,"7", IF(('1 - Cover page'!$B$9-I3282)= 8,"8", IF(('1 - Cover page'!$B$9-I3282)= 9,"9", IF(('1 - Cover page'!$B$9-I3282)= 10,"10", IF(('1 - Cover page'!$B$9-I3282)= 11,"11", IF(('1 - Cover page'!$B$9-I3282)= 12,"12", IF(('1 - Cover page'!$B$9-I3282)= 13,"13", IF(('1 - Cover page'!$B$9-I3282)= 14,"14", IF(('1 - Cover page'!$B$9-I3282)= 15,"15",  ""))))))))))))))))</f>
        <v>0</v>
      </c>
      <c r="AA3282" t="e">
        <f>VLOOKUP(E3282,'Age group'!$A$2:$B$7,2,TRUE)</f>
        <v>#N/A</v>
      </c>
    </row>
    <row r="3283" spans="1:27" ht="12.75" x14ac:dyDescent="0.2">
      <c r="A3283" s="30">
        <v>3280</v>
      </c>
      <c r="B3283" s="31"/>
      <c r="C3283" s="31"/>
      <c r="D3283" s="32"/>
      <c r="E3283" s="104"/>
      <c r="F3283" s="31"/>
      <c r="G3283" s="31"/>
      <c r="H3283" s="33"/>
      <c r="I3283" s="16"/>
      <c r="J3283" s="34"/>
      <c r="K3283" s="34"/>
      <c r="L3283" s="35"/>
      <c r="M3283" s="36"/>
      <c r="N3283" s="37"/>
      <c r="O3283" s="37"/>
      <c r="P3283" s="37"/>
      <c r="Q3283" s="38"/>
      <c r="R3283" s="38"/>
      <c r="S3283" s="37"/>
      <c r="T3283" s="39"/>
      <c r="U3283" s="39"/>
      <c r="V3283" s="40"/>
      <c r="X3283" t="str">
        <f>IF(('1 - Cover page'!$B$9-M3283)&lt;6,"&lt;=5 Days","&gt;5 Days")</f>
        <v>&lt;=5 Days</v>
      </c>
      <c r="Y3283" t="str">
        <f>IF(('1 - Cover page'!$B$9-M3283)=0,"0", IF(('1 - Cover page'!$B$9-M3283)= 1,"1", IF(('1 - Cover page'!$B$9-M3283)= 2,"2", IF(('1 - Cover page'!$B$9-M3283)= 3,"3", IF(('1 - Cover page'!$B$9-M3283)= 4,"4", IF(('1 - Cover page'!$B$9-M3283)= 5,"5", IF(('1 - Cover page'!$B$9-M3283)= 6,"6", IF(('1 - Cover page'!$B$9-M3283)= 7,"7", IF(('1 - Cover page'!$B$9-M3283)= 8,"8", IF(('1 - Cover page'!$B$9-M3283)= 9,"9", IF(('1 - Cover page'!$B$9-M3283)= 10,"10", IF(('1 - Cover page'!$B$9-M3283)= 11,"11", IF(('1 - Cover page'!$B$9-M3283)= 12,"12", IF(('1 - Cover page'!$B$9-M3283)= 13,"13", IF(('1 - Cover page'!$B$9-M3283)= 14,"14", IF(('1 - Cover page'!$B$9-M3283)= 15,"15",  ""))))))))))))))))</f>
        <v>0</v>
      </c>
      <c r="Z3283" t="str">
        <f>IF(('1 - Cover page'!$B$9-I3283)=0,"0", IF(('1 - Cover page'!$B$9-I3283)= 1,"1", IF(('1 - Cover page'!$B$9-I3283)= 2,"2", IF(('1 - Cover page'!$B$9-I3283)= 3,"3", IF(('1 - Cover page'!$B$9-I3283)= 4,"4", IF(('1 - Cover page'!$B$9-I3283)= 5,"5", IF(('1 - Cover page'!$B$9-I3283)= 6,"6", IF(('1 - Cover page'!$B$9-I3283)= 7,"7", IF(('1 - Cover page'!$B$9-I3283)= 8,"8", IF(('1 - Cover page'!$B$9-I3283)= 9,"9", IF(('1 - Cover page'!$B$9-I3283)= 10,"10", IF(('1 - Cover page'!$B$9-I3283)= 11,"11", IF(('1 - Cover page'!$B$9-I3283)= 12,"12", IF(('1 - Cover page'!$B$9-I3283)= 13,"13", IF(('1 - Cover page'!$B$9-I3283)= 14,"14", IF(('1 - Cover page'!$B$9-I3283)= 15,"15",  ""))))))))))))))))</f>
        <v>0</v>
      </c>
      <c r="AA3283" t="e">
        <f>VLOOKUP(E3283,'Age group'!$A$2:$B$7,2,TRUE)</f>
        <v>#N/A</v>
      </c>
    </row>
    <row r="3284" spans="1:27" ht="12.75" x14ac:dyDescent="0.2">
      <c r="A3284" s="30">
        <v>3281</v>
      </c>
      <c r="B3284" s="31"/>
      <c r="C3284" s="31"/>
      <c r="D3284" s="32"/>
      <c r="E3284" s="104"/>
      <c r="F3284" s="31"/>
      <c r="G3284" s="31"/>
      <c r="H3284" s="33"/>
      <c r="I3284" s="16"/>
      <c r="J3284" s="34"/>
      <c r="K3284" s="34"/>
      <c r="L3284" s="35"/>
      <c r="M3284" s="36"/>
      <c r="N3284" s="37"/>
      <c r="O3284" s="37"/>
      <c r="P3284" s="37"/>
      <c r="Q3284" s="38"/>
      <c r="R3284" s="38"/>
      <c r="S3284" s="37"/>
      <c r="T3284" s="39"/>
      <c r="U3284" s="39"/>
      <c r="V3284" s="40"/>
      <c r="X3284" t="str">
        <f>IF(('1 - Cover page'!$B$9-M3284)&lt;6,"&lt;=5 Days","&gt;5 Days")</f>
        <v>&lt;=5 Days</v>
      </c>
      <c r="Y3284" t="str">
        <f>IF(('1 - Cover page'!$B$9-M3284)=0,"0", IF(('1 - Cover page'!$B$9-M3284)= 1,"1", IF(('1 - Cover page'!$B$9-M3284)= 2,"2", IF(('1 - Cover page'!$B$9-M3284)= 3,"3", IF(('1 - Cover page'!$B$9-M3284)= 4,"4", IF(('1 - Cover page'!$B$9-M3284)= 5,"5", IF(('1 - Cover page'!$B$9-M3284)= 6,"6", IF(('1 - Cover page'!$B$9-M3284)= 7,"7", IF(('1 - Cover page'!$B$9-M3284)= 8,"8", IF(('1 - Cover page'!$B$9-M3284)= 9,"9", IF(('1 - Cover page'!$B$9-M3284)= 10,"10", IF(('1 - Cover page'!$B$9-M3284)= 11,"11", IF(('1 - Cover page'!$B$9-M3284)= 12,"12", IF(('1 - Cover page'!$B$9-M3284)= 13,"13", IF(('1 - Cover page'!$B$9-M3284)= 14,"14", IF(('1 - Cover page'!$B$9-M3284)= 15,"15",  ""))))))))))))))))</f>
        <v>0</v>
      </c>
      <c r="Z3284" t="str">
        <f>IF(('1 - Cover page'!$B$9-I3284)=0,"0", IF(('1 - Cover page'!$B$9-I3284)= 1,"1", IF(('1 - Cover page'!$B$9-I3284)= 2,"2", IF(('1 - Cover page'!$B$9-I3284)= 3,"3", IF(('1 - Cover page'!$B$9-I3284)= 4,"4", IF(('1 - Cover page'!$B$9-I3284)= 5,"5", IF(('1 - Cover page'!$B$9-I3284)= 6,"6", IF(('1 - Cover page'!$B$9-I3284)= 7,"7", IF(('1 - Cover page'!$B$9-I3284)= 8,"8", IF(('1 - Cover page'!$B$9-I3284)= 9,"9", IF(('1 - Cover page'!$B$9-I3284)= 10,"10", IF(('1 - Cover page'!$B$9-I3284)= 11,"11", IF(('1 - Cover page'!$B$9-I3284)= 12,"12", IF(('1 - Cover page'!$B$9-I3284)= 13,"13", IF(('1 - Cover page'!$B$9-I3284)= 14,"14", IF(('1 - Cover page'!$B$9-I3284)= 15,"15",  ""))))))))))))))))</f>
        <v>0</v>
      </c>
      <c r="AA3284" t="e">
        <f>VLOOKUP(E3284,'Age group'!$A$2:$B$7,2,TRUE)</f>
        <v>#N/A</v>
      </c>
    </row>
    <row r="3285" spans="1:27" ht="12.75" x14ac:dyDescent="0.2">
      <c r="A3285" s="30">
        <v>3282</v>
      </c>
      <c r="B3285" s="31"/>
      <c r="C3285" s="31"/>
      <c r="D3285" s="32"/>
      <c r="E3285" s="104"/>
      <c r="F3285" s="31"/>
      <c r="G3285" s="31"/>
      <c r="H3285" s="33"/>
      <c r="I3285" s="16"/>
      <c r="J3285" s="34"/>
      <c r="K3285" s="34"/>
      <c r="L3285" s="35"/>
      <c r="M3285" s="36"/>
      <c r="N3285" s="37"/>
      <c r="O3285" s="37"/>
      <c r="P3285" s="37"/>
      <c r="Q3285" s="38"/>
      <c r="R3285" s="38"/>
      <c r="S3285" s="37"/>
      <c r="T3285" s="39"/>
      <c r="U3285" s="39"/>
      <c r="V3285" s="40"/>
      <c r="X3285" t="str">
        <f>IF(('1 - Cover page'!$B$9-M3285)&lt;6,"&lt;=5 Days","&gt;5 Days")</f>
        <v>&lt;=5 Days</v>
      </c>
      <c r="Y3285" t="str">
        <f>IF(('1 - Cover page'!$B$9-M3285)=0,"0", IF(('1 - Cover page'!$B$9-M3285)= 1,"1", IF(('1 - Cover page'!$B$9-M3285)= 2,"2", IF(('1 - Cover page'!$B$9-M3285)= 3,"3", IF(('1 - Cover page'!$B$9-M3285)= 4,"4", IF(('1 - Cover page'!$B$9-M3285)= 5,"5", IF(('1 - Cover page'!$B$9-M3285)= 6,"6", IF(('1 - Cover page'!$B$9-M3285)= 7,"7", IF(('1 - Cover page'!$B$9-M3285)= 8,"8", IF(('1 - Cover page'!$B$9-M3285)= 9,"9", IF(('1 - Cover page'!$B$9-M3285)= 10,"10", IF(('1 - Cover page'!$B$9-M3285)= 11,"11", IF(('1 - Cover page'!$B$9-M3285)= 12,"12", IF(('1 - Cover page'!$B$9-M3285)= 13,"13", IF(('1 - Cover page'!$B$9-M3285)= 14,"14", IF(('1 - Cover page'!$B$9-M3285)= 15,"15",  ""))))))))))))))))</f>
        <v>0</v>
      </c>
      <c r="Z3285" t="str">
        <f>IF(('1 - Cover page'!$B$9-I3285)=0,"0", IF(('1 - Cover page'!$B$9-I3285)= 1,"1", IF(('1 - Cover page'!$B$9-I3285)= 2,"2", IF(('1 - Cover page'!$B$9-I3285)= 3,"3", IF(('1 - Cover page'!$B$9-I3285)= 4,"4", IF(('1 - Cover page'!$B$9-I3285)= 5,"5", IF(('1 - Cover page'!$B$9-I3285)= 6,"6", IF(('1 - Cover page'!$B$9-I3285)= 7,"7", IF(('1 - Cover page'!$B$9-I3285)= 8,"8", IF(('1 - Cover page'!$B$9-I3285)= 9,"9", IF(('1 - Cover page'!$B$9-I3285)= 10,"10", IF(('1 - Cover page'!$B$9-I3285)= 11,"11", IF(('1 - Cover page'!$B$9-I3285)= 12,"12", IF(('1 - Cover page'!$B$9-I3285)= 13,"13", IF(('1 - Cover page'!$B$9-I3285)= 14,"14", IF(('1 - Cover page'!$B$9-I3285)= 15,"15",  ""))))))))))))))))</f>
        <v>0</v>
      </c>
      <c r="AA3285" t="e">
        <f>VLOOKUP(E3285,'Age group'!$A$2:$B$7,2,TRUE)</f>
        <v>#N/A</v>
      </c>
    </row>
    <row r="3286" spans="1:27" ht="12.75" x14ac:dyDescent="0.2">
      <c r="A3286" s="30">
        <v>3283</v>
      </c>
      <c r="B3286" s="31"/>
      <c r="C3286" s="31"/>
      <c r="D3286" s="32"/>
      <c r="E3286" s="104"/>
      <c r="F3286" s="31"/>
      <c r="G3286" s="31"/>
      <c r="H3286" s="33"/>
      <c r="I3286" s="16"/>
      <c r="J3286" s="34"/>
      <c r="K3286" s="34"/>
      <c r="L3286" s="35"/>
      <c r="M3286" s="36"/>
      <c r="N3286" s="37"/>
      <c r="O3286" s="37"/>
      <c r="P3286" s="37"/>
      <c r="Q3286" s="38"/>
      <c r="R3286" s="38"/>
      <c r="S3286" s="37"/>
      <c r="T3286" s="39"/>
      <c r="U3286" s="39"/>
      <c r="V3286" s="40"/>
      <c r="X3286" t="str">
        <f>IF(('1 - Cover page'!$B$9-M3286)&lt;6,"&lt;=5 Days","&gt;5 Days")</f>
        <v>&lt;=5 Days</v>
      </c>
      <c r="Y3286" t="str">
        <f>IF(('1 - Cover page'!$B$9-M3286)=0,"0", IF(('1 - Cover page'!$B$9-M3286)= 1,"1", IF(('1 - Cover page'!$B$9-M3286)= 2,"2", IF(('1 - Cover page'!$B$9-M3286)= 3,"3", IF(('1 - Cover page'!$B$9-M3286)= 4,"4", IF(('1 - Cover page'!$B$9-M3286)= 5,"5", IF(('1 - Cover page'!$B$9-M3286)= 6,"6", IF(('1 - Cover page'!$B$9-M3286)= 7,"7", IF(('1 - Cover page'!$B$9-M3286)= 8,"8", IF(('1 - Cover page'!$B$9-M3286)= 9,"9", IF(('1 - Cover page'!$B$9-M3286)= 10,"10", IF(('1 - Cover page'!$B$9-M3286)= 11,"11", IF(('1 - Cover page'!$B$9-M3286)= 12,"12", IF(('1 - Cover page'!$B$9-M3286)= 13,"13", IF(('1 - Cover page'!$B$9-M3286)= 14,"14", IF(('1 - Cover page'!$B$9-M3286)= 15,"15",  ""))))))))))))))))</f>
        <v>0</v>
      </c>
      <c r="Z3286" t="str">
        <f>IF(('1 - Cover page'!$B$9-I3286)=0,"0", IF(('1 - Cover page'!$B$9-I3286)= 1,"1", IF(('1 - Cover page'!$B$9-I3286)= 2,"2", IF(('1 - Cover page'!$B$9-I3286)= 3,"3", IF(('1 - Cover page'!$B$9-I3286)= 4,"4", IF(('1 - Cover page'!$B$9-I3286)= 5,"5", IF(('1 - Cover page'!$B$9-I3286)= 6,"6", IF(('1 - Cover page'!$B$9-I3286)= 7,"7", IF(('1 - Cover page'!$B$9-I3286)= 8,"8", IF(('1 - Cover page'!$B$9-I3286)= 9,"9", IF(('1 - Cover page'!$B$9-I3286)= 10,"10", IF(('1 - Cover page'!$B$9-I3286)= 11,"11", IF(('1 - Cover page'!$B$9-I3286)= 12,"12", IF(('1 - Cover page'!$B$9-I3286)= 13,"13", IF(('1 - Cover page'!$B$9-I3286)= 14,"14", IF(('1 - Cover page'!$B$9-I3286)= 15,"15",  ""))))))))))))))))</f>
        <v>0</v>
      </c>
      <c r="AA3286" t="e">
        <f>VLOOKUP(E3286,'Age group'!$A$2:$B$7,2,TRUE)</f>
        <v>#N/A</v>
      </c>
    </row>
    <row r="3287" spans="1:27" ht="12.75" x14ac:dyDescent="0.2">
      <c r="A3287" s="30">
        <v>3284</v>
      </c>
      <c r="B3287" s="31"/>
      <c r="C3287" s="31"/>
      <c r="D3287" s="32"/>
      <c r="E3287" s="104"/>
      <c r="F3287" s="31"/>
      <c r="G3287" s="31"/>
      <c r="H3287" s="33"/>
      <c r="I3287" s="16"/>
      <c r="J3287" s="34"/>
      <c r="K3287" s="34"/>
      <c r="L3287" s="35"/>
      <c r="M3287" s="36"/>
      <c r="N3287" s="37"/>
      <c r="O3287" s="37"/>
      <c r="P3287" s="37"/>
      <c r="Q3287" s="38"/>
      <c r="R3287" s="38"/>
      <c r="S3287" s="37"/>
      <c r="T3287" s="39"/>
      <c r="U3287" s="39"/>
      <c r="V3287" s="40"/>
      <c r="X3287" t="str">
        <f>IF(('1 - Cover page'!$B$9-M3287)&lt;6,"&lt;=5 Days","&gt;5 Days")</f>
        <v>&lt;=5 Days</v>
      </c>
      <c r="Y3287" t="str">
        <f>IF(('1 - Cover page'!$B$9-M3287)=0,"0", IF(('1 - Cover page'!$B$9-M3287)= 1,"1", IF(('1 - Cover page'!$B$9-M3287)= 2,"2", IF(('1 - Cover page'!$B$9-M3287)= 3,"3", IF(('1 - Cover page'!$B$9-M3287)= 4,"4", IF(('1 - Cover page'!$B$9-M3287)= 5,"5", IF(('1 - Cover page'!$B$9-M3287)= 6,"6", IF(('1 - Cover page'!$B$9-M3287)= 7,"7", IF(('1 - Cover page'!$B$9-M3287)= 8,"8", IF(('1 - Cover page'!$B$9-M3287)= 9,"9", IF(('1 - Cover page'!$B$9-M3287)= 10,"10", IF(('1 - Cover page'!$B$9-M3287)= 11,"11", IF(('1 - Cover page'!$B$9-M3287)= 12,"12", IF(('1 - Cover page'!$B$9-M3287)= 13,"13", IF(('1 - Cover page'!$B$9-M3287)= 14,"14", IF(('1 - Cover page'!$B$9-M3287)= 15,"15",  ""))))))))))))))))</f>
        <v>0</v>
      </c>
      <c r="Z3287" t="str">
        <f>IF(('1 - Cover page'!$B$9-I3287)=0,"0", IF(('1 - Cover page'!$B$9-I3287)= 1,"1", IF(('1 - Cover page'!$B$9-I3287)= 2,"2", IF(('1 - Cover page'!$B$9-I3287)= 3,"3", IF(('1 - Cover page'!$B$9-I3287)= 4,"4", IF(('1 - Cover page'!$B$9-I3287)= 5,"5", IF(('1 - Cover page'!$B$9-I3287)= 6,"6", IF(('1 - Cover page'!$B$9-I3287)= 7,"7", IF(('1 - Cover page'!$B$9-I3287)= 8,"8", IF(('1 - Cover page'!$B$9-I3287)= 9,"9", IF(('1 - Cover page'!$B$9-I3287)= 10,"10", IF(('1 - Cover page'!$B$9-I3287)= 11,"11", IF(('1 - Cover page'!$B$9-I3287)= 12,"12", IF(('1 - Cover page'!$B$9-I3287)= 13,"13", IF(('1 - Cover page'!$B$9-I3287)= 14,"14", IF(('1 - Cover page'!$B$9-I3287)= 15,"15",  ""))))))))))))))))</f>
        <v>0</v>
      </c>
      <c r="AA3287" t="e">
        <f>VLOOKUP(E3287,'Age group'!$A$2:$B$7,2,TRUE)</f>
        <v>#N/A</v>
      </c>
    </row>
    <row r="3288" spans="1:27" ht="12.75" x14ac:dyDescent="0.2">
      <c r="A3288" s="30">
        <v>3285</v>
      </c>
      <c r="B3288" s="31"/>
      <c r="C3288" s="31"/>
      <c r="D3288" s="32"/>
      <c r="E3288" s="104"/>
      <c r="F3288" s="31"/>
      <c r="G3288" s="31"/>
      <c r="H3288" s="33"/>
      <c r="I3288" s="16"/>
      <c r="J3288" s="34"/>
      <c r="K3288" s="34"/>
      <c r="L3288" s="35"/>
      <c r="M3288" s="36"/>
      <c r="N3288" s="37"/>
      <c r="O3288" s="37"/>
      <c r="P3288" s="37"/>
      <c r="Q3288" s="38"/>
      <c r="R3288" s="38"/>
      <c r="S3288" s="37"/>
      <c r="T3288" s="39"/>
      <c r="U3288" s="39"/>
      <c r="V3288" s="40"/>
      <c r="X3288" t="str">
        <f>IF(('1 - Cover page'!$B$9-M3288)&lt;6,"&lt;=5 Days","&gt;5 Days")</f>
        <v>&lt;=5 Days</v>
      </c>
      <c r="Y3288" t="str">
        <f>IF(('1 - Cover page'!$B$9-M3288)=0,"0", IF(('1 - Cover page'!$B$9-M3288)= 1,"1", IF(('1 - Cover page'!$B$9-M3288)= 2,"2", IF(('1 - Cover page'!$B$9-M3288)= 3,"3", IF(('1 - Cover page'!$B$9-M3288)= 4,"4", IF(('1 - Cover page'!$B$9-M3288)= 5,"5", IF(('1 - Cover page'!$B$9-M3288)= 6,"6", IF(('1 - Cover page'!$B$9-M3288)= 7,"7", IF(('1 - Cover page'!$B$9-M3288)= 8,"8", IF(('1 - Cover page'!$B$9-M3288)= 9,"9", IF(('1 - Cover page'!$B$9-M3288)= 10,"10", IF(('1 - Cover page'!$B$9-M3288)= 11,"11", IF(('1 - Cover page'!$B$9-M3288)= 12,"12", IF(('1 - Cover page'!$B$9-M3288)= 13,"13", IF(('1 - Cover page'!$B$9-M3288)= 14,"14", IF(('1 - Cover page'!$B$9-M3288)= 15,"15",  ""))))))))))))))))</f>
        <v>0</v>
      </c>
      <c r="Z3288" t="str">
        <f>IF(('1 - Cover page'!$B$9-I3288)=0,"0", IF(('1 - Cover page'!$B$9-I3288)= 1,"1", IF(('1 - Cover page'!$B$9-I3288)= 2,"2", IF(('1 - Cover page'!$B$9-I3288)= 3,"3", IF(('1 - Cover page'!$B$9-I3288)= 4,"4", IF(('1 - Cover page'!$B$9-I3288)= 5,"5", IF(('1 - Cover page'!$B$9-I3288)= 6,"6", IF(('1 - Cover page'!$B$9-I3288)= 7,"7", IF(('1 - Cover page'!$B$9-I3288)= 8,"8", IF(('1 - Cover page'!$B$9-I3288)= 9,"9", IF(('1 - Cover page'!$B$9-I3288)= 10,"10", IF(('1 - Cover page'!$B$9-I3288)= 11,"11", IF(('1 - Cover page'!$B$9-I3288)= 12,"12", IF(('1 - Cover page'!$B$9-I3288)= 13,"13", IF(('1 - Cover page'!$B$9-I3288)= 14,"14", IF(('1 - Cover page'!$B$9-I3288)= 15,"15",  ""))))))))))))))))</f>
        <v>0</v>
      </c>
      <c r="AA3288" t="e">
        <f>VLOOKUP(E3288,'Age group'!$A$2:$B$7,2,TRUE)</f>
        <v>#N/A</v>
      </c>
    </row>
    <row r="3289" spans="1:27" ht="12.75" x14ac:dyDescent="0.2">
      <c r="A3289" s="30">
        <v>3286</v>
      </c>
      <c r="B3289" s="31"/>
      <c r="C3289" s="31"/>
      <c r="D3289" s="32"/>
      <c r="E3289" s="104"/>
      <c r="F3289" s="31"/>
      <c r="G3289" s="31"/>
      <c r="H3289" s="33"/>
      <c r="I3289" s="16"/>
      <c r="J3289" s="34"/>
      <c r="K3289" s="34"/>
      <c r="L3289" s="35"/>
      <c r="M3289" s="36"/>
      <c r="N3289" s="37"/>
      <c r="O3289" s="37"/>
      <c r="P3289" s="37"/>
      <c r="Q3289" s="38"/>
      <c r="R3289" s="38"/>
      <c r="S3289" s="37"/>
      <c r="T3289" s="39"/>
      <c r="U3289" s="39"/>
      <c r="V3289" s="40"/>
      <c r="X3289" t="str">
        <f>IF(('1 - Cover page'!$B$9-M3289)&lt;6,"&lt;=5 Days","&gt;5 Days")</f>
        <v>&lt;=5 Days</v>
      </c>
      <c r="Y3289" t="str">
        <f>IF(('1 - Cover page'!$B$9-M3289)=0,"0", IF(('1 - Cover page'!$B$9-M3289)= 1,"1", IF(('1 - Cover page'!$B$9-M3289)= 2,"2", IF(('1 - Cover page'!$B$9-M3289)= 3,"3", IF(('1 - Cover page'!$B$9-M3289)= 4,"4", IF(('1 - Cover page'!$B$9-M3289)= 5,"5", IF(('1 - Cover page'!$B$9-M3289)= 6,"6", IF(('1 - Cover page'!$B$9-M3289)= 7,"7", IF(('1 - Cover page'!$B$9-M3289)= 8,"8", IF(('1 - Cover page'!$B$9-M3289)= 9,"9", IF(('1 - Cover page'!$B$9-M3289)= 10,"10", IF(('1 - Cover page'!$B$9-M3289)= 11,"11", IF(('1 - Cover page'!$B$9-M3289)= 12,"12", IF(('1 - Cover page'!$B$9-M3289)= 13,"13", IF(('1 - Cover page'!$B$9-M3289)= 14,"14", IF(('1 - Cover page'!$B$9-M3289)= 15,"15",  ""))))))))))))))))</f>
        <v>0</v>
      </c>
      <c r="Z3289" t="str">
        <f>IF(('1 - Cover page'!$B$9-I3289)=0,"0", IF(('1 - Cover page'!$B$9-I3289)= 1,"1", IF(('1 - Cover page'!$B$9-I3289)= 2,"2", IF(('1 - Cover page'!$B$9-I3289)= 3,"3", IF(('1 - Cover page'!$B$9-I3289)= 4,"4", IF(('1 - Cover page'!$B$9-I3289)= 5,"5", IF(('1 - Cover page'!$B$9-I3289)= 6,"6", IF(('1 - Cover page'!$B$9-I3289)= 7,"7", IF(('1 - Cover page'!$B$9-I3289)= 8,"8", IF(('1 - Cover page'!$B$9-I3289)= 9,"9", IF(('1 - Cover page'!$B$9-I3289)= 10,"10", IF(('1 - Cover page'!$B$9-I3289)= 11,"11", IF(('1 - Cover page'!$B$9-I3289)= 12,"12", IF(('1 - Cover page'!$B$9-I3289)= 13,"13", IF(('1 - Cover page'!$B$9-I3289)= 14,"14", IF(('1 - Cover page'!$B$9-I3289)= 15,"15",  ""))))))))))))))))</f>
        <v>0</v>
      </c>
      <c r="AA3289" t="e">
        <f>VLOOKUP(E3289,'Age group'!$A$2:$B$7,2,TRUE)</f>
        <v>#N/A</v>
      </c>
    </row>
    <row r="3290" spans="1:27" ht="12.75" x14ac:dyDescent="0.2">
      <c r="A3290" s="30">
        <v>3287</v>
      </c>
      <c r="B3290" s="31"/>
      <c r="C3290" s="31"/>
      <c r="D3290" s="32"/>
      <c r="E3290" s="104"/>
      <c r="F3290" s="31"/>
      <c r="G3290" s="31"/>
      <c r="H3290" s="33"/>
      <c r="I3290" s="16"/>
      <c r="J3290" s="34"/>
      <c r="K3290" s="34"/>
      <c r="L3290" s="35"/>
      <c r="M3290" s="36"/>
      <c r="N3290" s="37"/>
      <c r="O3290" s="37"/>
      <c r="P3290" s="37"/>
      <c r="Q3290" s="38"/>
      <c r="R3290" s="38"/>
      <c r="S3290" s="37"/>
      <c r="T3290" s="39"/>
      <c r="U3290" s="39"/>
      <c r="V3290" s="40"/>
      <c r="X3290" t="str">
        <f>IF(('1 - Cover page'!$B$9-M3290)&lt;6,"&lt;=5 Days","&gt;5 Days")</f>
        <v>&lt;=5 Days</v>
      </c>
      <c r="Y3290" t="str">
        <f>IF(('1 - Cover page'!$B$9-M3290)=0,"0", IF(('1 - Cover page'!$B$9-M3290)= 1,"1", IF(('1 - Cover page'!$B$9-M3290)= 2,"2", IF(('1 - Cover page'!$B$9-M3290)= 3,"3", IF(('1 - Cover page'!$B$9-M3290)= 4,"4", IF(('1 - Cover page'!$B$9-M3290)= 5,"5", IF(('1 - Cover page'!$B$9-M3290)= 6,"6", IF(('1 - Cover page'!$B$9-M3290)= 7,"7", IF(('1 - Cover page'!$B$9-M3290)= 8,"8", IF(('1 - Cover page'!$B$9-M3290)= 9,"9", IF(('1 - Cover page'!$B$9-M3290)= 10,"10", IF(('1 - Cover page'!$B$9-M3290)= 11,"11", IF(('1 - Cover page'!$B$9-M3290)= 12,"12", IF(('1 - Cover page'!$B$9-M3290)= 13,"13", IF(('1 - Cover page'!$B$9-M3290)= 14,"14", IF(('1 - Cover page'!$B$9-M3290)= 15,"15",  ""))))))))))))))))</f>
        <v>0</v>
      </c>
      <c r="Z3290" t="str">
        <f>IF(('1 - Cover page'!$B$9-I3290)=0,"0", IF(('1 - Cover page'!$B$9-I3290)= 1,"1", IF(('1 - Cover page'!$B$9-I3290)= 2,"2", IF(('1 - Cover page'!$B$9-I3290)= 3,"3", IF(('1 - Cover page'!$B$9-I3290)= 4,"4", IF(('1 - Cover page'!$B$9-I3290)= 5,"5", IF(('1 - Cover page'!$B$9-I3290)= 6,"6", IF(('1 - Cover page'!$B$9-I3290)= 7,"7", IF(('1 - Cover page'!$B$9-I3290)= 8,"8", IF(('1 - Cover page'!$B$9-I3290)= 9,"9", IF(('1 - Cover page'!$B$9-I3290)= 10,"10", IF(('1 - Cover page'!$B$9-I3290)= 11,"11", IF(('1 - Cover page'!$B$9-I3290)= 12,"12", IF(('1 - Cover page'!$B$9-I3290)= 13,"13", IF(('1 - Cover page'!$B$9-I3290)= 14,"14", IF(('1 - Cover page'!$B$9-I3290)= 15,"15",  ""))))))))))))))))</f>
        <v>0</v>
      </c>
      <c r="AA3290" t="e">
        <f>VLOOKUP(E3290,'Age group'!$A$2:$B$7,2,TRUE)</f>
        <v>#N/A</v>
      </c>
    </row>
    <row r="3291" spans="1:27" ht="12.75" x14ac:dyDescent="0.2">
      <c r="A3291" s="30">
        <v>3288</v>
      </c>
      <c r="B3291" s="31"/>
      <c r="C3291" s="31"/>
      <c r="D3291" s="32"/>
      <c r="E3291" s="104"/>
      <c r="F3291" s="31"/>
      <c r="G3291" s="31"/>
      <c r="H3291" s="33"/>
      <c r="I3291" s="16"/>
      <c r="J3291" s="34"/>
      <c r="K3291" s="34"/>
      <c r="L3291" s="35"/>
      <c r="M3291" s="36"/>
      <c r="N3291" s="37"/>
      <c r="O3291" s="37"/>
      <c r="P3291" s="37"/>
      <c r="Q3291" s="38"/>
      <c r="R3291" s="38"/>
      <c r="S3291" s="37"/>
      <c r="T3291" s="39"/>
      <c r="U3291" s="39"/>
      <c r="V3291" s="40"/>
      <c r="X3291" t="str">
        <f>IF(('1 - Cover page'!$B$9-M3291)&lt;6,"&lt;=5 Days","&gt;5 Days")</f>
        <v>&lt;=5 Days</v>
      </c>
      <c r="Y3291" t="str">
        <f>IF(('1 - Cover page'!$B$9-M3291)=0,"0", IF(('1 - Cover page'!$B$9-M3291)= 1,"1", IF(('1 - Cover page'!$B$9-M3291)= 2,"2", IF(('1 - Cover page'!$B$9-M3291)= 3,"3", IF(('1 - Cover page'!$B$9-M3291)= 4,"4", IF(('1 - Cover page'!$B$9-M3291)= 5,"5", IF(('1 - Cover page'!$B$9-M3291)= 6,"6", IF(('1 - Cover page'!$B$9-M3291)= 7,"7", IF(('1 - Cover page'!$B$9-M3291)= 8,"8", IF(('1 - Cover page'!$B$9-M3291)= 9,"9", IF(('1 - Cover page'!$B$9-M3291)= 10,"10", IF(('1 - Cover page'!$B$9-M3291)= 11,"11", IF(('1 - Cover page'!$B$9-M3291)= 12,"12", IF(('1 - Cover page'!$B$9-M3291)= 13,"13", IF(('1 - Cover page'!$B$9-M3291)= 14,"14", IF(('1 - Cover page'!$B$9-M3291)= 15,"15",  ""))))))))))))))))</f>
        <v>0</v>
      </c>
      <c r="Z3291" t="str">
        <f>IF(('1 - Cover page'!$B$9-I3291)=0,"0", IF(('1 - Cover page'!$B$9-I3291)= 1,"1", IF(('1 - Cover page'!$B$9-I3291)= 2,"2", IF(('1 - Cover page'!$B$9-I3291)= 3,"3", IF(('1 - Cover page'!$B$9-I3291)= 4,"4", IF(('1 - Cover page'!$B$9-I3291)= 5,"5", IF(('1 - Cover page'!$B$9-I3291)= 6,"6", IF(('1 - Cover page'!$B$9-I3291)= 7,"7", IF(('1 - Cover page'!$B$9-I3291)= 8,"8", IF(('1 - Cover page'!$B$9-I3291)= 9,"9", IF(('1 - Cover page'!$B$9-I3291)= 10,"10", IF(('1 - Cover page'!$B$9-I3291)= 11,"11", IF(('1 - Cover page'!$B$9-I3291)= 12,"12", IF(('1 - Cover page'!$B$9-I3291)= 13,"13", IF(('1 - Cover page'!$B$9-I3291)= 14,"14", IF(('1 - Cover page'!$B$9-I3291)= 15,"15",  ""))))))))))))))))</f>
        <v>0</v>
      </c>
      <c r="AA3291" t="e">
        <f>VLOOKUP(E3291,'Age group'!$A$2:$B$7,2,TRUE)</f>
        <v>#N/A</v>
      </c>
    </row>
    <row r="3292" spans="1:27" ht="12.75" x14ac:dyDescent="0.2">
      <c r="A3292" s="30">
        <v>3289</v>
      </c>
      <c r="B3292" s="31"/>
      <c r="C3292" s="31"/>
      <c r="D3292" s="32"/>
      <c r="E3292" s="104"/>
      <c r="F3292" s="31"/>
      <c r="G3292" s="31"/>
      <c r="H3292" s="33"/>
      <c r="I3292" s="16"/>
      <c r="J3292" s="34"/>
      <c r="K3292" s="34"/>
      <c r="L3292" s="35"/>
      <c r="M3292" s="36"/>
      <c r="N3292" s="37"/>
      <c r="O3292" s="37"/>
      <c r="P3292" s="37"/>
      <c r="Q3292" s="38"/>
      <c r="R3292" s="38"/>
      <c r="S3292" s="37"/>
      <c r="T3292" s="39"/>
      <c r="U3292" s="39"/>
      <c r="V3292" s="40"/>
      <c r="X3292" t="str">
        <f>IF(('1 - Cover page'!$B$9-M3292)&lt;6,"&lt;=5 Days","&gt;5 Days")</f>
        <v>&lt;=5 Days</v>
      </c>
      <c r="Y3292" t="str">
        <f>IF(('1 - Cover page'!$B$9-M3292)=0,"0", IF(('1 - Cover page'!$B$9-M3292)= 1,"1", IF(('1 - Cover page'!$B$9-M3292)= 2,"2", IF(('1 - Cover page'!$B$9-M3292)= 3,"3", IF(('1 - Cover page'!$B$9-M3292)= 4,"4", IF(('1 - Cover page'!$B$9-M3292)= 5,"5", IF(('1 - Cover page'!$B$9-M3292)= 6,"6", IF(('1 - Cover page'!$B$9-M3292)= 7,"7", IF(('1 - Cover page'!$B$9-M3292)= 8,"8", IF(('1 - Cover page'!$B$9-M3292)= 9,"9", IF(('1 - Cover page'!$B$9-M3292)= 10,"10", IF(('1 - Cover page'!$B$9-M3292)= 11,"11", IF(('1 - Cover page'!$B$9-M3292)= 12,"12", IF(('1 - Cover page'!$B$9-M3292)= 13,"13", IF(('1 - Cover page'!$B$9-M3292)= 14,"14", IF(('1 - Cover page'!$B$9-M3292)= 15,"15",  ""))))))))))))))))</f>
        <v>0</v>
      </c>
      <c r="Z3292" t="str">
        <f>IF(('1 - Cover page'!$B$9-I3292)=0,"0", IF(('1 - Cover page'!$B$9-I3292)= 1,"1", IF(('1 - Cover page'!$B$9-I3292)= 2,"2", IF(('1 - Cover page'!$B$9-I3292)= 3,"3", IF(('1 - Cover page'!$B$9-I3292)= 4,"4", IF(('1 - Cover page'!$B$9-I3292)= 5,"5", IF(('1 - Cover page'!$B$9-I3292)= 6,"6", IF(('1 - Cover page'!$B$9-I3292)= 7,"7", IF(('1 - Cover page'!$B$9-I3292)= 8,"8", IF(('1 - Cover page'!$B$9-I3292)= 9,"9", IF(('1 - Cover page'!$B$9-I3292)= 10,"10", IF(('1 - Cover page'!$B$9-I3292)= 11,"11", IF(('1 - Cover page'!$B$9-I3292)= 12,"12", IF(('1 - Cover page'!$B$9-I3292)= 13,"13", IF(('1 - Cover page'!$B$9-I3292)= 14,"14", IF(('1 - Cover page'!$B$9-I3292)= 15,"15",  ""))))))))))))))))</f>
        <v>0</v>
      </c>
      <c r="AA3292" t="e">
        <f>VLOOKUP(E3292,'Age group'!$A$2:$B$7,2,TRUE)</f>
        <v>#N/A</v>
      </c>
    </row>
    <row r="3293" spans="1:27" ht="12.75" x14ac:dyDescent="0.2">
      <c r="A3293" s="30">
        <v>3290</v>
      </c>
      <c r="B3293" s="31"/>
      <c r="C3293" s="31"/>
      <c r="D3293" s="32"/>
      <c r="E3293" s="104"/>
      <c r="F3293" s="31"/>
      <c r="G3293" s="31"/>
      <c r="H3293" s="33"/>
      <c r="I3293" s="16"/>
      <c r="J3293" s="34"/>
      <c r="K3293" s="34"/>
      <c r="L3293" s="35"/>
      <c r="M3293" s="36"/>
      <c r="N3293" s="37"/>
      <c r="O3293" s="37"/>
      <c r="P3293" s="37"/>
      <c r="Q3293" s="38"/>
      <c r="R3293" s="38"/>
      <c r="S3293" s="37"/>
      <c r="T3293" s="39"/>
      <c r="U3293" s="39"/>
      <c r="V3293" s="40"/>
      <c r="X3293" t="str">
        <f>IF(('1 - Cover page'!$B$9-M3293)&lt;6,"&lt;=5 Days","&gt;5 Days")</f>
        <v>&lt;=5 Days</v>
      </c>
      <c r="Y3293" t="str">
        <f>IF(('1 - Cover page'!$B$9-M3293)=0,"0", IF(('1 - Cover page'!$B$9-M3293)= 1,"1", IF(('1 - Cover page'!$B$9-M3293)= 2,"2", IF(('1 - Cover page'!$B$9-M3293)= 3,"3", IF(('1 - Cover page'!$B$9-M3293)= 4,"4", IF(('1 - Cover page'!$B$9-M3293)= 5,"5", IF(('1 - Cover page'!$B$9-M3293)= 6,"6", IF(('1 - Cover page'!$B$9-M3293)= 7,"7", IF(('1 - Cover page'!$B$9-M3293)= 8,"8", IF(('1 - Cover page'!$B$9-M3293)= 9,"9", IF(('1 - Cover page'!$B$9-M3293)= 10,"10", IF(('1 - Cover page'!$B$9-M3293)= 11,"11", IF(('1 - Cover page'!$B$9-M3293)= 12,"12", IF(('1 - Cover page'!$B$9-M3293)= 13,"13", IF(('1 - Cover page'!$B$9-M3293)= 14,"14", IF(('1 - Cover page'!$B$9-M3293)= 15,"15",  ""))))))))))))))))</f>
        <v>0</v>
      </c>
      <c r="Z3293" t="str">
        <f>IF(('1 - Cover page'!$B$9-I3293)=0,"0", IF(('1 - Cover page'!$B$9-I3293)= 1,"1", IF(('1 - Cover page'!$B$9-I3293)= 2,"2", IF(('1 - Cover page'!$B$9-I3293)= 3,"3", IF(('1 - Cover page'!$B$9-I3293)= 4,"4", IF(('1 - Cover page'!$B$9-I3293)= 5,"5", IF(('1 - Cover page'!$B$9-I3293)= 6,"6", IF(('1 - Cover page'!$B$9-I3293)= 7,"7", IF(('1 - Cover page'!$B$9-I3293)= 8,"8", IF(('1 - Cover page'!$B$9-I3293)= 9,"9", IF(('1 - Cover page'!$B$9-I3293)= 10,"10", IF(('1 - Cover page'!$B$9-I3293)= 11,"11", IF(('1 - Cover page'!$B$9-I3293)= 12,"12", IF(('1 - Cover page'!$B$9-I3293)= 13,"13", IF(('1 - Cover page'!$B$9-I3293)= 14,"14", IF(('1 - Cover page'!$B$9-I3293)= 15,"15",  ""))))))))))))))))</f>
        <v>0</v>
      </c>
      <c r="AA3293" t="e">
        <f>VLOOKUP(E3293,'Age group'!$A$2:$B$7,2,TRUE)</f>
        <v>#N/A</v>
      </c>
    </row>
    <row r="3294" spans="1:27" ht="12.75" x14ac:dyDescent="0.2">
      <c r="A3294" s="30">
        <v>3291</v>
      </c>
      <c r="B3294" s="31"/>
      <c r="C3294" s="31"/>
      <c r="D3294" s="32"/>
      <c r="E3294" s="104"/>
      <c r="F3294" s="31"/>
      <c r="G3294" s="31"/>
      <c r="H3294" s="33"/>
      <c r="I3294" s="16"/>
      <c r="J3294" s="34"/>
      <c r="K3294" s="34"/>
      <c r="L3294" s="35"/>
      <c r="M3294" s="36"/>
      <c r="N3294" s="37"/>
      <c r="O3294" s="37"/>
      <c r="P3294" s="37"/>
      <c r="Q3294" s="38"/>
      <c r="R3294" s="38"/>
      <c r="S3294" s="37"/>
      <c r="T3294" s="39"/>
      <c r="U3294" s="39"/>
      <c r="V3294" s="40"/>
      <c r="X3294" t="str">
        <f>IF(('1 - Cover page'!$B$9-M3294)&lt;6,"&lt;=5 Days","&gt;5 Days")</f>
        <v>&lt;=5 Days</v>
      </c>
      <c r="Y3294" t="str">
        <f>IF(('1 - Cover page'!$B$9-M3294)=0,"0", IF(('1 - Cover page'!$B$9-M3294)= 1,"1", IF(('1 - Cover page'!$B$9-M3294)= 2,"2", IF(('1 - Cover page'!$B$9-M3294)= 3,"3", IF(('1 - Cover page'!$B$9-M3294)= 4,"4", IF(('1 - Cover page'!$B$9-M3294)= 5,"5", IF(('1 - Cover page'!$B$9-M3294)= 6,"6", IF(('1 - Cover page'!$B$9-M3294)= 7,"7", IF(('1 - Cover page'!$B$9-M3294)= 8,"8", IF(('1 - Cover page'!$B$9-M3294)= 9,"9", IF(('1 - Cover page'!$B$9-M3294)= 10,"10", IF(('1 - Cover page'!$B$9-M3294)= 11,"11", IF(('1 - Cover page'!$B$9-M3294)= 12,"12", IF(('1 - Cover page'!$B$9-M3294)= 13,"13", IF(('1 - Cover page'!$B$9-M3294)= 14,"14", IF(('1 - Cover page'!$B$9-M3294)= 15,"15",  ""))))))))))))))))</f>
        <v>0</v>
      </c>
      <c r="Z3294" t="str">
        <f>IF(('1 - Cover page'!$B$9-I3294)=0,"0", IF(('1 - Cover page'!$B$9-I3294)= 1,"1", IF(('1 - Cover page'!$B$9-I3294)= 2,"2", IF(('1 - Cover page'!$B$9-I3294)= 3,"3", IF(('1 - Cover page'!$B$9-I3294)= 4,"4", IF(('1 - Cover page'!$B$9-I3294)= 5,"5", IF(('1 - Cover page'!$B$9-I3294)= 6,"6", IF(('1 - Cover page'!$B$9-I3294)= 7,"7", IF(('1 - Cover page'!$B$9-I3294)= 8,"8", IF(('1 - Cover page'!$B$9-I3294)= 9,"9", IF(('1 - Cover page'!$B$9-I3294)= 10,"10", IF(('1 - Cover page'!$B$9-I3294)= 11,"11", IF(('1 - Cover page'!$B$9-I3294)= 12,"12", IF(('1 - Cover page'!$B$9-I3294)= 13,"13", IF(('1 - Cover page'!$B$9-I3294)= 14,"14", IF(('1 - Cover page'!$B$9-I3294)= 15,"15",  ""))))))))))))))))</f>
        <v>0</v>
      </c>
      <c r="AA3294" t="e">
        <f>VLOOKUP(E3294,'Age group'!$A$2:$B$7,2,TRUE)</f>
        <v>#N/A</v>
      </c>
    </row>
    <row r="3295" spans="1:27" ht="12.75" x14ac:dyDescent="0.2">
      <c r="A3295" s="30">
        <v>3292</v>
      </c>
      <c r="B3295" s="31"/>
      <c r="C3295" s="31"/>
      <c r="D3295" s="32"/>
      <c r="E3295" s="104"/>
      <c r="F3295" s="31"/>
      <c r="G3295" s="31"/>
      <c r="H3295" s="33"/>
      <c r="I3295" s="16"/>
      <c r="J3295" s="34"/>
      <c r="K3295" s="34"/>
      <c r="L3295" s="35"/>
      <c r="M3295" s="36"/>
      <c r="N3295" s="37"/>
      <c r="O3295" s="37"/>
      <c r="P3295" s="37"/>
      <c r="Q3295" s="38"/>
      <c r="R3295" s="38"/>
      <c r="S3295" s="37"/>
      <c r="T3295" s="39"/>
      <c r="U3295" s="39"/>
      <c r="V3295" s="40"/>
      <c r="X3295" t="str">
        <f>IF(('1 - Cover page'!$B$9-M3295)&lt;6,"&lt;=5 Days","&gt;5 Days")</f>
        <v>&lt;=5 Days</v>
      </c>
      <c r="Y3295" t="str">
        <f>IF(('1 - Cover page'!$B$9-M3295)=0,"0", IF(('1 - Cover page'!$B$9-M3295)= 1,"1", IF(('1 - Cover page'!$B$9-M3295)= 2,"2", IF(('1 - Cover page'!$B$9-M3295)= 3,"3", IF(('1 - Cover page'!$B$9-M3295)= 4,"4", IF(('1 - Cover page'!$B$9-M3295)= 5,"5", IF(('1 - Cover page'!$B$9-M3295)= 6,"6", IF(('1 - Cover page'!$B$9-M3295)= 7,"7", IF(('1 - Cover page'!$B$9-M3295)= 8,"8", IF(('1 - Cover page'!$B$9-M3295)= 9,"9", IF(('1 - Cover page'!$B$9-M3295)= 10,"10", IF(('1 - Cover page'!$B$9-M3295)= 11,"11", IF(('1 - Cover page'!$B$9-M3295)= 12,"12", IF(('1 - Cover page'!$B$9-M3295)= 13,"13", IF(('1 - Cover page'!$B$9-M3295)= 14,"14", IF(('1 - Cover page'!$B$9-M3295)= 15,"15",  ""))))))))))))))))</f>
        <v>0</v>
      </c>
      <c r="Z3295" t="str">
        <f>IF(('1 - Cover page'!$B$9-I3295)=0,"0", IF(('1 - Cover page'!$B$9-I3295)= 1,"1", IF(('1 - Cover page'!$B$9-I3295)= 2,"2", IF(('1 - Cover page'!$B$9-I3295)= 3,"3", IF(('1 - Cover page'!$B$9-I3295)= 4,"4", IF(('1 - Cover page'!$B$9-I3295)= 5,"5", IF(('1 - Cover page'!$B$9-I3295)= 6,"6", IF(('1 - Cover page'!$B$9-I3295)= 7,"7", IF(('1 - Cover page'!$B$9-I3295)= 8,"8", IF(('1 - Cover page'!$B$9-I3295)= 9,"9", IF(('1 - Cover page'!$B$9-I3295)= 10,"10", IF(('1 - Cover page'!$B$9-I3295)= 11,"11", IF(('1 - Cover page'!$B$9-I3295)= 12,"12", IF(('1 - Cover page'!$B$9-I3295)= 13,"13", IF(('1 - Cover page'!$B$9-I3295)= 14,"14", IF(('1 - Cover page'!$B$9-I3295)= 15,"15",  ""))))))))))))))))</f>
        <v>0</v>
      </c>
      <c r="AA3295" t="e">
        <f>VLOOKUP(E3295,'Age group'!$A$2:$B$7,2,TRUE)</f>
        <v>#N/A</v>
      </c>
    </row>
    <row r="3296" spans="1:27" ht="12.75" x14ac:dyDescent="0.2">
      <c r="A3296" s="30">
        <v>3293</v>
      </c>
      <c r="B3296" s="31"/>
      <c r="C3296" s="31"/>
      <c r="D3296" s="32"/>
      <c r="E3296" s="104"/>
      <c r="F3296" s="31"/>
      <c r="G3296" s="31"/>
      <c r="H3296" s="33"/>
      <c r="I3296" s="16"/>
      <c r="J3296" s="34"/>
      <c r="K3296" s="34"/>
      <c r="L3296" s="35"/>
      <c r="M3296" s="36"/>
      <c r="N3296" s="37"/>
      <c r="O3296" s="37"/>
      <c r="P3296" s="37"/>
      <c r="Q3296" s="38"/>
      <c r="R3296" s="38"/>
      <c r="S3296" s="37"/>
      <c r="T3296" s="39"/>
      <c r="U3296" s="39"/>
      <c r="V3296" s="40"/>
      <c r="X3296" t="str">
        <f>IF(('1 - Cover page'!$B$9-M3296)&lt;6,"&lt;=5 Days","&gt;5 Days")</f>
        <v>&lt;=5 Days</v>
      </c>
      <c r="Y3296" t="str">
        <f>IF(('1 - Cover page'!$B$9-M3296)=0,"0", IF(('1 - Cover page'!$B$9-M3296)= 1,"1", IF(('1 - Cover page'!$B$9-M3296)= 2,"2", IF(('1 - Cover page'!$B$9-M3296)= 3,"3", IF(('1 - Cover page'!$B$9-M3296)= 4,"4", IF(('1 - Cover page'!$B$9-M3296)= 5,"5", IF(('1 - Cover page'!$B$9-M3296)= 6,"6", IF(('1 - Cover page'!$B$9-M3296)= 7,"7", IF(('1 - Cover page'!$B$9-M3296)= 8,"8", IF(('1 - Cover page'!$B$9-M3296)= 9,"9", IF(('1 - Cover page'!$B$9-M3296)= 10,"10", IF(('1 - Cover page'!$B$9-M3296)= 11,"11", IF(('1 - Cover page'!$B$9-M3296)= 12,"12", IF(('1 - Cover page'!$B$9-M3296)= 13,"13", IF(('1 - Cover page'!$B$9-M3296)= 14,"14", IF(('1 - Cover page'!$B$9-M3296)= 15,"15",  ""))))))))))))))))</f>
        <v>0</v>
      </c>
      <c r="Z3296" t="str">
        <f>IF(('1 - Cover page'!$B$9-I3296)=0,"0", IF(('1 - Cover page'!$B$9-I3296)= 1,"1", IF(('1 - Cover page'!$B$9-I3296)= 2,"2", IF(('1 - Cover page'!$B$9-I3296)= 3,"3", IF(('1 - Cover page'!$B$9-I3296)= 4,"4", IF(('1 - Cover page'!$B$9-I3296)= 5,"5", IF(('1 - Cover page'!$B$9-I3296)= 6,"6", IF(('1 - Cover page'!$B$9-I3296)= 7,"7", IF(('1 - Cover page'!$B$9-I3296)= 8,"8", IF(('1 - Cover page'!$B$9-I3296)= 9,"9", IF(('1 - Cover page'!$B$9-I3296)= 10,"10", IF(('1 - Cover page'!$B$9-I3296)= 11,"11", IF(('1 - Cover page'!$B$9-I3296)= 12,"12", IF(('1 - Cover page'!$B$9-I3296)= 13,"13", IF(('1 - Cover page'!$B$9-I3296)= 14,"14", IF(('1 - Cover page'!$B$9-I3296)= 15,"15",  ""))))))))))))))))</f>
        <v>0</v>
      </c>
      <c r="AA3296" t="e">
        <f>VLOOKUP(E3296,'Age group'!$A$2:$B$7,2,TRUE)</f>
        <v>#N/A</v>
      </c>
    </row>
    <row r="3297" spans="1:27" ht="12.75" x14ac:dyDescent="0.2">
      <c r="A3297" s="30">
        <v>3294</v>
      </c>
      <c r="B3297" s="31"/>
      <c r="C3297" s="31"/>
      <c r="D3297" s="32"/>
      <c r="E3297" s="104"/>
      <c r="F3297" s="31"/>
      <c r="G3297" s="31"/>
      <c r="H3297" s="33"/>
      <c r="I3297" s="16"/>
      <c r="J3297" s="34"/>
      <c r="K3297" s="34"/>
      <c r="L3297" s="35"/>
      <c r="M3297" s="36"/>
      <c r="N3297" s="37"/>
      <c r="O3297" s="37"/>
      <c r="P3297" s="37"/>
      <c r="Q3297" s="38"/>
      <c r="R3297" s="38"/>
      <c r="S3297" s="37"/>
      <c r="T3297" s="39"/>
      <c r="U3297" s="39"/>
      <c r="V3297" s="40"/>
      <c r="X3297" t="str">
        <f>IF(('1 - Cover page'!$B$9-M3297)&lt;6,"&lt;=5 Days","&gt;5 Days")</f>
        <v>&lt;=5 Days</v>
      </c>
      <c r="Y3297" t="str">
        <f>IF(('1 - Cover page'!$B$9-M3297)=0,"0", IF(('1 - Cover page'!$B$9-M3297)= 1,"1", IF(('1 - Cover page'!$B$9-M3297)= 2,"2", IF(('1 - Cover page'!$B$9-M3297)= 3,"3", IF(('1 - Cover page'!$B$9-M3297)= 4,"4", IF(('1 - Cover page'!$B$9-M3297)= 5,"5", IF(('1 - Cover page'!$B$9-M3297)= 6,"6", IF(('1 - Cover page'!$B$9-M3297)= 7,"7", IF(('1 - Cover page'!$B$9-M3297)= 8,"8", IF(('1 - Cover page'!$B$9-M3297)= 9,"9", IF(('1 - Cover page'!$B$9-M3297)= 10,"10", IF(('1 - Cover page'!$B$9-M3297)= 11,"11", IF(('1 - Cover page'!$B$9-M3297)= 12,"12", IF(('1 - Cover page'!$B$9-M3297)= 13,"13", IF(('1 - Cover page'!$B$9-M3297)= 14,"14", IF(('1 - Cover page'!$B$9-M3297)= 15,"15",  ""))))))))))))))))</f>
        <v>0</v>
      </c>
      <c r="Z3297" t="str">
        <f>IF(('1 - Cover page'!$B$9-I3297)=0,"0", IF(('1 - Cover page'!$B$9-I3297)= 1,"1", IF(('1 - Cover page'!$B$9-I3297)= 2,"2", IF(('1 - Cover page'!$B$9-I3297)= 3,"3", IF(('1 - Cover page'!$B$9-I3297)= 4,"4", IF(('1 - Cover page'!$B$9-I3297)= 5,"5", IF(('1 - Cover page'!$B$9-I3297)= 6,"6", IF(('1 - Cover page'!$B$9-I3297)= 7,"7", IF(('1 - Cover page'!$B$9-I3297)= 8,"8", IF(('1 - Cover page'!$B$9-I3297)= 9,"9", IF(('1 - Cover page'!$B$9-I3297)= 10,"10", IF(('1 - Cover page'!$B$9-I3297)= 11,"11", IF(('1 - Cover page'!$B$9-I3297)= 12,"12", IF(('1 - Cover page'!$B$9-I3297)= 13,"13", IF(('1 - Cover page'!$B$9-I3297)= 14,"14", IF(('1 - Cover page'!$B$9-I3297)= 15,"15",  ""))))))))))))))))</f>
        <v>0</v>
      </c>
      <c r="AA3297" t="e">
        <f>VLOOKUP(E3297,'Age group'!$A$2:$B$7,2,TRUE)</f>
        <v>#N/A</v>
      </c>
    </row>
    <row r="3298" spans="1:27" ht="12.75" x14ac:dyDescent="0.2">
      <c r="A3298" s="30">
        <v>3295</v>
      </c>
      <c r="B3298" s="31"/>
      <c r="C3298" s="31"/>
      <c r="D3298" s="32"/>
      <c r="E3298" s="104"/>
      <c r="F3298" s="31"/>
      <c r="G3298" s="31"/>
      <c r="H3298" s="33"/>
      <c r="I3298" s="16"/>
      <c r="J3298" s="34"/>
      <c r="K3298" s="34"/>
      <c r="L3298" s="35"/>
      <c r="M3298" s="36"/>
      <c r="N3298" s="37"/>
      <c r="O3298" s="37"/>
      <c r="P3298" s="37"/>
      <c r="Q3298" s="38"/>
      <c r="R3298" s="38"/>
      <c r="S3298" s="37"/>
      <c r="T3298" s="39"/>
      <c r="U3298" s="39"/>
      <c r="V3298" s="40"/>
      <c r="X3298" t="str">
        <f>IF(('1 - Cover page'!$B$9-M3298)&lt;6,"&lt;=5 Days","&gt;5 Days")</f>
        <v>&lt;=5 Days</v>
      </c>
      <c r="Y3298" t="str">
        <f>IF(('1 - Cover page'!$B$9-M3298)=0,"0", IF(('1 - Cover page'!$B$9-M3298)= 1,"1", IF(('1 - Cover page'!$B$9-M3298)= 2,"2", IF(('1 - Cover page'!$B$9-M3298)= 3,"3", IF(('1 - Cover page'!$B$9-M3298)= 4,"4", IF(('1 - Cover page'!$B$9-M3298)= 5,"5", IF(('1 - Cover page'!$B$9-M3298)= 6,"6", IF(('1 - Cover page'!$B$9-M3298)= 7,"7", IF(('1 - Cover page'!$B$9-M3298)= 8,"8", IF(('1 - Cover page'!$B$9-M3298)= 9,"9", IF(('1 - Cover page'!$B$9-M3298)= 10,"10", IF(('1 - Cover page'!$B$9-M3298)= 11,"11", IF(('1 - Cover page'!$B$9-M3298)= 12,"12", IF(('1 - Cover page'!$B$9-M3298)= 13,"13", IF(('1 - Cover page'!$B$9-M3298)= 14,"14", IF(('1 - Cover page'!$B$9-M3298)= 15,"15",  ""))))))))))))))))</f>
        <v>0</v>
      </c>
      <c r="Z3298" t="str">
        <f>IF(('1 - Cover page'!$B$9-I3298)=0,"0", IF(('1 - Cover page'!$B$9-I3298)= 1,"1", IF(('1 - Cover page'!$B$9-I3298)= 2,"2", IF(('1 - Cover page'!$B$9-I3298)= 3,"3", IF(('1 - Cover page'!$B$9-I3298)= 4,"4", IF(('1 - Cover page'!$B$9-I3298)= 5,"5", IF(('1 - Cover page'!$B$9-I3298)= 6,"6", IF(('1 - Cover page'!$B$9-I3298)= 7,"7", IF(('1 - Cover page'!$B$9-I3298)= 8,"8", IF(('1 - Cover page'!$B$9-I3298)= 9,"9", IF(('1 - Cover page'!$B$9-I3298)= 10,"10", IF(('1 - Cover page'!$B$9-I3298)= 11,"11", IF(('1 - Cover page'!$B$9-I3298)= 12,"12", IF(('1 - Cover page'!$B$9-I3298)= 13,"13", IF(('1 - Cover page'!$B$9-I3298)= 14,"14", IF(('1 - Cover page'!$B$9-I3298)= 15,"15",  ""))))))))))))))))</f>
        <v>0</v>
      </c>
      <c r="AA3298" t="e">
        <f>VLOOKUP(E3298,'Age group'!$A$2:$B$7,2,TRUE)</f>
        <v>#N/A</v>
      </c>
    </row>
    <row r="3299" spans="1:27" ht="12.75" x14ac:dyDescent="0.2">
      <c r="A3299" s="30">
        <v>3296</v>
      </c>
      <c r="B3299" s="31"/>
      <c r="C3299" s="31"/>
      <c r="D3299" s="32"/>
      <c r="E3299" s="104"/>
      <c r="F3299" s="31"/>
      <c r="G3299" s="31"/>
      <c r="H3299" s="33"/>
      <c r="I3299" s="16"/>
      <c r="J3299" s="34"/>
      <c r="K3299" s="34"/>
      <c r="L3299" s="35"/>
      <c r="M3299" s="36"/>
      <c r="N3299" s="37"/>
      <c r="O3299" s="37"/>
      <c r="P3299" s="37"/>
      <c r="Q3299" s="38"/>
      <c r="R3299" s="38"/>
      <c r="S3299" s="37"/>
      <c r="T3299" s="39"/>
      <c r="U3299" s="39"/>
      <c r="V3299" s="40"/>
      <c r="X3299" t="str">
        <f>IF(('1 - Cover page'!$B$9-M3299)&lt;6,"&lt;=5 Days","&gt;5 Days")</f>
        <v>&lt;=5 Days</v>
      </c>
      <c r="Y3299" t="str">
        <f>IF(('1 - Cover page'!$B$9-M3299)=0,"0", IF(('1 - Cover page'!$B$9-M3299)= 1,"1", IF(('1 - Cover page'!$B$9-M3299)= 2,"2", IF(('1 - Cover page'!$B$9-M3299)= 3,"3", IF(('1 - Cover page'!$B$9-M3299)= 4,"4", IF(('1 - Cover page'!$B$9-M3299)= 5,"5", IF(('1 - Cover page'!$B$9-M3299)= 6,"6", IF(('1 - Cover page'!$B$9-M3299)= 7,"7", IF(('1 - Cover page'!$B$9-M3299)= 8,"8", IF(('1 - Cover page'!$B$9-M3299)= 9,"9", IF(('1 - Cover page'!$B$9-M3299)= 10,"10", IF(('1 - Cover page'!$B$9-M3299)= 11,"11", IF(('1 - Cover page'!$B$9-M3299)= 12,"12", IF(('1 - Cover page'!$B$9-M3299)= 13,"13", IF(('1 - Cover page'!$B$9-M3299)= 14,"14", IF(('1 - Cover page'!$B$9-M3299)= 15,"15",  ""))))))))))))))))</f>
        <v>0</v>
      </c>
      <c r="Z3299" t="str">
        <f>IF(('1 - Cover page'!$B$9-I3299)=0,"0", IF(('1 - Cover page'!$B$9-I3299)= 1,"1", IF(('1 - Cover page'!$B$9-I3299)= 2,"2", IF(('1 - Cover page'!$B$9-I3299)= 3,"3", IF(('1 - Cover page'!$B$9-I3299)= 4,"4", IF(('1 - Cover page'!$B$9-I3299)= 5,"5", IF(('1 - Cover page'!$B$9-I3299)= 6,"6", IF(('1 - Cover page'!$B$9-I3299)= 7,"7", IF(('1 - Cover page'!$B$9-I3299)= 8,"8", IF(('1 - Cover page'!$B$9-I3299)= 9,"9", IF(('1 - Cover page'!$B$9-I3299)= 10,"10", IF(('1 - Cover page'!$B$9-I3299)= 11,"11", IF(('1 - Cover page'!$B$9-I3299)= 12,"12", IF(('1 - Cover page'!$B$9-I3299)= 13,"13", IF(('1 - Cover page'!$B$9-I3299)= 14,"14", IF(('1 - Cover page'!$B$9-I3299)= 15,"15",  ""))))))))))))))))</f>
        <v>0</v>
      </c>
      <c r="AA3299" t="e">
        <f>VLOOKUP(E3299,'Age group'!$A$2:$B$7,2,TRUE)</f>
        <v>#N/A</v>
      </c>
    </row>
    <row r="3300" spans="1:27" ht="12.75" x14ac:dyDescent="0.2">
      <c r="A3300" s="30">
        <v>3297</v>
      </c>
      <c r="B3300" s="31"/>
      <c r="C3300" s="31"/>
      <c r="D3300" s="32"/>
      <c r="E3300" s="104"/>
      <c r="F3300" s="31"/>
      <c r="G3300" s="31"/>
      <c r="H3300" s="33"/>
      <c r="I3300" s="16"/>
      <c r="J3300" s="34"/>
      <c r="K3300" s="34"/>
      <c r="L3300" s="35"/>
      <c r="M3300" s="36"/>
      <c r="N3300" s="37"/>
      <c r="O3300" s="37"/>
      <c r="P3300" s="37"/>
      <c r="Q3300" s="38"/>
      <c r="R3300" s="38"/>
      <c r="S3300" s="37"/>
      <c r="T3300" s="39"/>
      <c r="U3300" s="39"/>
      <c r="V3300" s="40"/>
      <c r="X3300" t="str">
        <f>IF(('1 - Cover page'!$B$9-M3300)&lt;6,"&lt;=5 Days","&gt;5 Days")</f>
        <v>&lt;=5 Days</v>
      </c>
      <c r="Y3300" t="str">
        <f>IF(('1 - Cover page'!$B$9-M3300)=0,"0", IF(('1 - Cover page'!$B$9-M3300)= 1,"1", IF(('1 - Cover page'!$B$9-M3300)= 2,"2", IF(('1 - Cover page'!$B$9-M3300)= 3,"3", IF(('1 - Cover page'!$B$9-M3300)= 4,"4", IF(('1 - Cover page'!$B$9-M3300)= 5,"5", IF(('1 - Cover page'!$B$9-M3300)= 6,"6", IF(('1 - Cover page'!$B$9-M3300)= 7,"7", IF(('1 - Cover page'!$B$9-M3300)= 8,"8", IF(('1 - Cover page'!$B$9-M3300)= 9,"9", IF(('1 - Cover page'!$B$9-M3300)= 10,"10", IF(('1 - Cover page'!$B$9-M3300)= 11,"11", IF(('1 - Cover page'!$B$9-M3300)= 12,"12", IF(('1 - Cover page'!$B$9-M3300)= 13,"13", IF(('1 - Cover page'!$B$9-M3300)= 14,"14", IF(('1 - Cover page'!$B$9-M3300)= 15,"15",  ""))))))))))))))))</f>
        <v>0</v>
      </c>
      <c r="Z3300" t="str">
        <f>IF(('1 - Cover page'!$B$9-I3300)=0,"0", IF(('1 - Cover page'!$B$9-I3300)= 1,"1", IF(('1 - Cover page'!$B$9-I3300)= 2,"2", IF(('1 - Cover page'!$B$9-I3300)= 3,"3", IF(('1 - Cover page'!$B$9-I3300)= 4,"4", IF(('1 - Cover page'!$B$9-I3300)= 5,"5", IF(('1 - Cover page'!$B$9-I3300)= 6,"6", IF(('1 - Cover page'!$B$9-I3300)= 7,"7", IF(('1 - Cover page'!$B$9-I3300)= 8,"8", IF(('1 - Cover page'!$B$9-I3300)= 9,"9", IF(('1 - Cover page'!$B$9-I3300)= 10,"10", IF(('1 - Cover page'!$B$9-I3300)= 11,"11", IF(('1 - Cover page'!$B$9-I3300)= 12,"12", IF(('1 - Cover page'!$B$9-I3300)= 13,"13", IF(('1 - Cover page'!$B$9-I3300)= 14,"14", IF(('1 - Cover page'!$B$9-I3300)= 15,"15",  ""))))))))))))))))</f>
        <v>0</v>
      </c>
      <c r="AA3300" t="e">
        <f>VLOOKUP(E3300,'Age group'!$A$2:$B$7,2,TRUE)</f>
        <v>#N/A</v>
      </c>
    </row>
    <row r="3301" spans="1:27" ht="12.75" x14ac:dyDescent="0.2">
      <c r="A3301" s="30">
        <v>3298</v>
      </c>
      <c r="B3301" s="31"/>
      <c r="C3301" s="31"/>
      <c r="D3301" s="32"/>
      <c r="E3301" s="104"/>
      <c r="F3301" s="31"/>
      <c r="G3301" s="31"/>
      <c r="H3301" s="33"/>
      <c r="I3301" s="16"/>
      <c r="J3301" s="34"/>
      <c r="K3301" s="34"/>
      <c r="L3301" s="35"/>
      <c r="M3301" s="36"/>
      <c r="N3301" s="37"/>
      <c r="O3301" s="37"/>
      <c r="P3301" s="37"/>
      <c r="Q3301" s="38"/>
      <c r="R3301" s="38"/>
      <c r="S3301" s="37"/>
      <c r="T3301" s="39"/>
      <c r="U3301" s="39"/>
      <c r="V3301" s="40"/>
      <c r="X3301" t="str">
        <f>IF(('1 - Cover page'!$B$9-M3301)&lt;6,"&lt;=5 Days","&gt;5 Days")</f>
        <v>&lt;=5 Days</v>
      </c>
      <c r="Y3301" t="str">
        <f>IF(('1 - Cover page'!$B$9-M3301)=0,"0", IF(('1 - Cover page'!$B$9-M3301)= 1,"1", IF(('1 - Cover page'!$B$9-M3301)= 2,"2", IF(('1 - Cover page'!$B$9-M3301)= 3,"3", IF(('1 - Cover page'!$B$9-M3301)= 4,"4", IF(('1 - Cover page'!$B$9-M3301)= 5,"5", IF(('1 - Cover page'!$B$9-M3301)= 6,"6", IF(('1 - Cover page'!$B$9-M3301)= 7,"7", IF(('1 - Cover page'!$B$9-M3301)= 8,"8", IF(('1 - Cover page'!$B$9-M3301)= 9,"9", IF(('1 - Cover page'!$B$9-M3301)= 10,"10", IF(('1 - Cover page'!$B$9-M3301)= 11,"11", IF(('1 - Cover page'!$B$9-M3301)= 12,"12", IF(('1 - Cover page'!$B$9-M3301)= 13,"13", IF(('1 - Cover page'!$B$9-M3301)= 14,"14", IF(('1 - Cover page'!$B$9-M3301)= 15,"15",  ""))))))))))))))))</f>
        <v>0</v>
      </c>
      <c r="Z3301" t="str">
        <f>IF(('1 - Cover page'!$B$9-I3301)=0,"0", IF(('1 - Cover page'!$B$9-I3301)= 1,"1", IF(('1 - Cover page'!$B$9-I3301)= 2,"2", IF(('1 - Cover page'!$B$9-I3301)= 3,"3", IF(('1 - Cover page'!$B$9-I3301)= 4,"4", IF(('1 - Cover page'!$B$9-I3301)= 5,"5", IF(('1 - Cover page'!$B$9-I3301)= 6,"6", IF(('1 - Cover page'!$B$9-I3301)= 7,"7", IF(('1 - Cover page'!$B$9-I3301)= 8,"8", IF(('1 - Cover page'!$B$9-I3301)= 9,"9", IF(('1 - Cover page'!$B$9-I3301)= 10,"10", IF(('1 - Cover page'!$B$9-I3301)= 11,"11", IF(('1 - Cover page'!$B$9-I3301)= 12,"12", IF(('1 - Cover page'!$B$9-I3301)= 13,"13", IF(('1 - Cover page'!$B$9-I3301)= 14,"14", IF(('1 - Cover page'!$B$9-I3301)= 15,"15",  ""))))))))))))))))</f>
        <v>0</v>
      </c>
      <c r="AA3301" t="e">
        <f>VLOOKUP(E3301,'Age group'!$A$2:$B$7,2,TRUE)</f>
        <v>#N/A</v>
      </c>
    </row>
    <row r="3302" spans="1:27" ht="12.75" x14ac:dyDescent="0.2">
      <c r="A3302" s="30">
        <v>3299</v>
      </c>
      <c r="B3302" s="31"/>
      <c r="C3302" s="31"/>
      <c r="D3302" s="32"/>
      <c r="E3302" s="104"/>
      <c r="F3302" s="31"/>
      <c r="G3302" s="31"/>
      <c r="H3302" s="33"/>
      <c r="I3302" s="16"/>
      <c r="J3302" s="34"/>
      <c r="K3302" s="34"/>
      <c r="L3302" s="35"/>
      <c r="M3302" s="36"/>
      <c r="N3302" s="37"/>
      <c r="O3302" s="37"/>
      <c r="P3302" s="37"/>
      <c r="Q3302" s="38"/>
      <c r="R3302" s="38"/>
      <c r="S3302" s="37"/>
      <c r="T3302" s="39"/>
      <c r="U3302" s="39"/>
      <c r="V3302" s="40"/>
      <c r="X3302" t="str">
        <f>IF(('1 - Cover page'!$B$9-M3302)&lt;6,"&lt;=5 Days","&gt;5 Days")</f>
        <v>&lt;=5 Days</v>
      </c>
      <c r="Y3302" t="str">
        <f>IF(('1 - Cover page'!$B$9-M3302)=0,"0", IF(('1 - Cover page'!$B$9-M3302)= 1,"1", IF(('1 - Cover page'!$B$9-M3302)= 2,"2", IF(('1 - Cover page'!$B$9-M3302)= 3,"3", IF(('1 - Cover page'!$B$9-M3302)= 4,"4", IF(('1 - Cover page'!$B$9-M3302)= 5,"5", IF(('1 - Cover page'!$B$9-M3302)= 6,"6", IF(('1 - Cover page'!$B$9-M3302)= 7,"7", IF(('1 - Cover page'!$B$9-M3302)= 8,"8", IF(('1 - Cover page'!$B$9-M3302)= 9,"9", IF(('1 - Cover page'!$B$9-M3302)= 10,"10", IF(('1 - Cover page'!$B$9-M3302)= 11,"11", IF(('1 - Cover page'!$B$9-M3302)= 12,"12", IF(('1 - Cover page'!$B$9-M3302)= 13,"13", IF(('1 - Cover page'!$B$9-M3302)= 14,"14", IF(('1 - Cover page'!$B$9-M3302)= 15,"15",  ""))))))))))))))))</f>
        <v>0</v>
      </c>
      <c r="Z3302" t="str">
        <f>IF(('1 - Cover page'!$B$9-I3302)=0,"0", IF(('1 - Cover page'!$B$9-I3302)= 1,"1", IF(('1 - Cover page'!$B$9-I3302)= 2,"2", IF(('1 - Cover page'!$B$9-I3302)= 3,"3", IF(('1 - Cover page'!$B$9-I3302)= 4,"4", IF(('1 - Cover page'!$B$9-I3302)= 5,"5", IF(('1 - Cover page'!$B$9-I3302)= 6,"6", IF(('1 - Cover page'!$B$9-I3302)= 7,"7", IF(('1 - Cover page'!$B$9-I3302)= 8,"8", IF(('1 - Cover page'!$B$9-I3302)= 9,"9", IF(('1 - Cover page'!$B$9-I3302)= 10,"10", IF(('1 - Cover page'!$B$9-I3302)= 11,"11", IF(('1 - Cover page'!$B$9-I3302)= 12,"12", IF(('1 - Cover page'!$B$9-I3302)= 13,"13", IF(('1 - Cover page'!$B$9-I3302)= 14,"14", IF(('1 - Cover page'!$B$9-I3302)= 15,"15",  ""))))))))))))))))</f>
        <v>0</v>
      </c>
      <c r="AA3302" t="e">
        <f>VLOOKUP(E3302,'Age group'!$A$2:$B$7,2,TRUE)</f>
        <v>#N/A</v>
      </c>
    </row>
    <row r="3303" spans="1:27" ht="12.75" x14ac:dyDescent="0.2">
      <c r="A3303" s="30">
        <v>3300</v>
      </c>
      <c r="B3303" s="31"/>
      <c r="C3303" s="31"/>
      <c r="D3303" s="32"/>
      <c r="E3303" s="104"/>
      <c r="F3303" s="31"/>
      <c r="G3303" s="31"/>
      <c r="H3303" s="33"/>
      <c r="I3303" s="16"/>
      <c r="J3303" s="34"/>
      <c r="K3303" s="34"/>
      <c r="L3303" s="35"/>
      <c r="M3303" s="36"/>
      <c r="N3303" s="37"/>
      <c r="O3303" s="37"/>
      <c r="P3303" s="37"/>
      <c r="Q3303" s="38"/>
      <c r="R3303" s="38"/>
      <c r="S3303" s="37"/>
      <c r="T3303" s="39"/>
      <c r="U3303" s="39"/>
      <c r="V3303" s="40"/>
      <c r="X3303" t="str">
        <f>IF(('1 - Cover page'!$B$9-M3303)&lt;6,"&lt;=5 Days","&gt;5 Days")</f>
        <v>&lt;=5 Days</v>
      </c>
      <c r="Y3303" t="str">
        <f>IF(('1 - Cover page'!$B$9-M3303)=0,"0", IF(('1 - Cover page'!$B$9-M3303)= 1,"1", IF(('1 - Cover page'!$B$9-M3303)= 2,"2", IF(('1 - Cover page'!$B$9-M3303)= 3,"3", IF(('1 - Cover page'!$B$9-M3303)= 4,"4", IF(('1 - Cover page'!$B$9-M3303)= 5,"5", IF(('1 - Cover page'!$B$9-M3303)= 6,"6", IF(('1 - Cover page'!$B$9-M3303)= 7,"7", IF(('1 - Cover page'!$B$9-M3303)= 8,"8", IF(('1 - Cover page'!$B$9-M3303)= 9,"9", IF(('1 - Cover page'!$B$9-M3303)= 10,"10", IF(('1 - Cover page'!$B$9-M3303)= 11,"11", IF(('1 - Cover page'!$B$9-M3303)= 12,"12", IF(('1 - Cover page'!$B$9-M3303)= 13,"13", IF(('1 - Cover page'!$B$9-M3303)= 14,"14", IF(('1 - Cover page'!$B$9-M3303)= 15,"15",  ""))))))))))))))))</f>
        <v>0</v>
      </c>
      <c r="Z3303" t="str">
        <f>IF(('1 - Cover page'!$B$9-I3303)=0,"0", IF(('1 - Cover page'!$B$9-I3303)= 1,"1", IF(('1 - Cover page'!$B$9-I3303)= 2,"2", IF(('1 - Cover page'!$B$9-I3303)= 3,"3", IF(('1 - Cover page'!$B$9-I3303)= 4,"4", IF(('1 - Cover page'!$B$9-I3303)= 5,"5", IF(('1 - Cover page'!$B$9-I3303)= 6,"6", IF(('1 - Cover page'!$B$9-I3303)= 7,"7", IF(('1 - Cover page'!$B$9-I3303)= 8,"8", IF(('1 - Cover page'!$B$9-I3303)= 9,"9", IF(('1 - Cover page'!$B$9-I3303)= 10,"10", IF(('1 - Cover page'!$B$9-I3303)= 11,"11", IF(('1 - Cover page'!$B$9-I3303)= 12,"12", IF(('1 - Cover page'!$B$9-I3303)= 13,"13", IF(('1 - Cover page'!$B$9-I3303)= 14,"14", IF(('1 - Cover page'!$B$9-I3303)= 15,"15",  ""))))))))))))))))</f>
        <v>0</v>
      </c>
      <c r="AA3303" t="e">
        <f>VLOOKUP(E3303,'Age group'!$A$2:$B$7,2,TRUE)</f>
        <v>#N/A</v>
      </c>
    </row>
    <row r="3304" spans="1:27" ht="12.75" x14ac:dyDescent="0.2">
      <c r="A3304" s="30">
        <v>3301</v>
      </c>
      <c r="B3304" s="31"/>
      <c r="C3304" s="31"/>
      <c r="D3304" s="32"/>
      <c r="E3304" s="104"/>
      <c r="F3304" s="31"/>
      <c r="G3304" s="31"/>
      <c r="H3304" s="33"/>
      <c r="I3304" s="16"/>
      <c r="J3304" s="34"/>
      <c r="K3304" s="34"/>
      <c r="L3304" s="35"/>
      <c r="M3304" s="36"/>
      <c r="N3304" s="37"/>
      <c r="O3304" s="37"/>
      <c r="P3304" s="37"/>
      <c r="Q3304" s="38"/>
      <c r="R3304" s="38"/>
      <c r="S3304" s="37"/>
      <c r="T3304" s="39"/>
      <c r="U3304" s="39"/>
      <c r="V3304" s="40"/>
      <c r="X3304" t="str">
        <f>IF(('1 - Cover page'!$B$9-M3304)&lt;6,"&lt;=5 Days","&gt;5 Days")</f>
        <v>&lt;=5 Days</v>
      </c>
      <c r="Y3304" t="str">
        <f>IF(('1 - Cover page'!$B$9-M3304)=0,"0", IF(('1 - Cover page'!$B$9-M3304)= 1,"1", IF(('1 - Cover page'!$B$9-M3304)= 2,"2", IF(('1 - Cover page'!$B$9-M3304)= 3,"3", IF(('1 - Cover page'!$B$9-M3304)= 4,"4", IF(('1 - Cover page'!$B$9-M3304)= 5,"5", IF(('1 - Cover page'!$B$9-M3304)= 6,"6", IF(('1 - Cover page'!$B$9-M3304)= 7,"7", IF(('1 - Cover page'!$B$9-M3304)= 8,"8", IF(('1 - Cover page'!$B$9-M3304)= 9,"9", IF(('1 - Cover page'!$B$9-M3304)= 10,"10", IF(('1 - Cover page'!$B$9-M3304)= 11,"11", IF(('1 - Cover page'!$B$9-M3304)= 12,"12", IF(('1 - Cover page'!$B$9-M3304)= 13,"13", IF(('1 - Cover page'!$B$9-M3304)= 14,"14", IF(('1 - Cover page'!$B$9-M3304)= 15,"15",  ""))))))))))))))))</f>
        <v>0</v>
      </c>
      <c r="Z3304" t="str">
        <f>IF(('1 - Cover page'!$B$9-I3304)=0,"0", IF(('1 - Cover page'!$B$9-I3304)= 1,"1", IF(('1 - Cover page'!$B$9-I3304)= 2,"2", IF(('1 - Cover page'!$B$9-I3304)= 3,"3", IF(('1 - Cover page'!$B$9-I3304)= 4,"4", IF(('1 - Cover page'!$B$9-I3304)= 5,"5", IF(('1 - Cover page'!$B$9-I3304)= 6,"6", IF(('1 - Cover page'!$B$9-I3304)= 7,"7", IF(('1 - Cover page'!$B$9-I3304)= 8,"8", IF(('1 - Cover page'!$B$9-I3304)= 9,"9", IF(('1 - Cover page'!$B$9-I3304)= 10,"10", IF(('1 - Cover page'!$B$9-I3304)= 11,"11", IF(('1 - Cover page'!$B$9-I3304)= 12,"12", IF(('1 - Cover page'!$B$9-I3304)= 13,"13", IF(('1 - Cover page'!$B$9-I3304)= 14,"14", IF(('1 - Cover page'!$B$9-I3304)= 15,"15",  ""))))))))))))))))</f>
        <v>0</v>
      </c>
      <c r="AA3304" t="e">
        <f>VLOOKUP(E3304,'Age group'!$A$2:$B$7,2,TRUE)</f>
        <v>#N/A</v>
      </c>
    </row>
    <row r="3305" spans="1:27" ht="12.75" x14ac:dyDescent="0.2">
      <c r="A3305" s="30">
        <v>3302</v>
      </c>
      <c r="B3305" s="31"/>
      <c r="C3305" s="31"/>
      <c r="D3305" s="32"/>
      <c r="E3305" s="104"/>
      <c r="F3305" s="31"/>
      <c r="G3305" s="31"/>
      <c r="H3305" s="33"/>
      <c r="I3305" s="16"/>
      <c r="J3305" s="34"/>
      <c r="K3305" s="34"/>
      <c r="L3305" s="35"/>
      <c r="M3305" s="36"/>
      <c r="N3305" s="37"/>
      <c r="O3305" s="37"/>
      <c r="P3305" s="37"/>
      <c r="Q3305" s="38"/>
      <c r="R3305" s="38"/>
      <c r="S3305" s="37"/>
      <c r="T3305" s="39"/>
      <c r="U3305" s="39"/>
      <c r="V3305" s="40"/>
      <c r="X3305" t="str">
        <f>IF(('1 - Cover page'!$B$9-M3305)&lt;6,"&lt;=5 Days","&gt;5 Days")</f>
        <v>&lt;=5 Days</v>
      </c>
      <c r="Y3305" t="str">
        <f>IF(('1 - Cover page'!$B$9-M3305)=0,"0", IF(('1 - Cover page'!$B$9-M3305)= 1,"1", IF(('1 - Cover page'!$B$9-M3305)= 2,"2", IF(('1 - Cover page'!$B$9-M3305)= 3,"3", IF(('1 - Cover page'!$B$9-M3305)= 4,"4", IF(('1 - Cover page'!$B$9-M3305)= 5,"5", IF(('1 - Cover page'!$B$9-M3305)= 6,"6", IF(('1 - Cover page'!$B$9-M3305)= 7,"7", IF(('1 - Cover page'!$B$9-M3305)= 8,"8", IF(('1 - Cover page'!$B$9-M3305)= 9,"9", IF(('1 - Cover page'!$B$9-M3305)= 10,"10", IF(('1 - Cover page'!$B$9-M3305)= 11,"11", IF(('1 - Cover page'!$B$9-M3305)= 12,"12", IF(('1 - Cover page'!$B$9-M3305)= 13,"13", IF(('1 - Cover page'!$B$9-M3305)= 14,"14", IF(('1 - Cover page'!$B$9-M3305)= 15,"15",  ""))))))))))))))))</f>
        <v>0</v>
      </c>
      <c r="Z3305" t="str">
        <f>IF(('1 - Cover page'!$B$9-I3305)=0,"0", IF(('1 - Cover page'!$B$9-I3305)= 1,"1", IF(('1 - Cover page'!$B$9-I3305)= 2,"2", IF(('1 - Cover page'!$B$9-I3305)= 3,"3", IF(('1 - Cover page'!$B$9-I3305)= 4,"4", IF(('1 - Cover page'!$B$9-I3305)= 5,"5", IF(('1 - Cover page'!$B$9-I3305)= 6,"6", IF(('1 - Cover page'!$B$9-I3305)= 7,"7", IF(('1 - Cover page'!$B$9-I3305)= 8,"8", IF(('1 - Cover page'!$B$9-I3305)= 9,"9", IF(('1 - Cover page'!$B$9-I3305)= 10,"10", IF(('1 - Cover page'!$B$9-I3305)= 11,"11", IF(('1 - Cover page'!$B$9-I3305)= 12,"12", IF(('1 - Cover page'!$B$9-I3305)= 13,"13", IF(('1 - Cover page'!$B$9-I3305)= 14,"14", IF(('1 - Cover page'!$B$9-I3305)= 15,"15",  ""))))))))))))))))</f>
        <v>0</v>
      </c>
      <c r="AA3305" t="e">
        <f>VLOOKUP(E3305,'Age group'!$A$2:$B$7,2,TRUE)</f>
        <v>#N/A</v>
      </c>
    </row>
    <row r="3306" spans="1:27" ht="12.75" x14ac:dyDescent="0.2">
      <c r="A3306" s="30">
        <v>3303</v>
      </c>
      <c r="B3306" s="31"/>
      <c r="C3306" s="31"/>
      <c r="D3306" s="32"/>
      <c r="E3306" s="104"/>
      <c r="F3306" s="31"/>
      <c r="G3306" s="31"/>
      <c r="H3306" s="33"/>
      <c r="I3306" s="16"/>
      <c r="J3306" s="34"/>
      <c r="K3306" s="34"/>
      <c r="L3306" s="35"/>
      <c r="M3306" s="36"/>
      <c r="N3306" s="37"/>
      <c r="O3306" s="37"/>
      <c r="P3306" s="37"/>
      <c r="Q3306" s="38"/>
      <c r="R3306" s="38"/>
      <c r="S3306" s="37"/>
      <c r="T3306" s="39"/>
      <c r="U3306" s="39"/>
      <c r="V3306" s="40"/>
      <c r="X3306" t="str">
        <f>IF(('1 - Cover page'!$B$9-M3306)&lt;6,"&lt;=5 Days","&gt;5 Days")</f>
        <v>&lt;=5 Days</v>
      </c>
      <c r="Y3306" t="str">
        <f>IF(('1 - Cover page'!$B$9-M3306)=0,"0", IF(('1 - Cover page'!$B$9-M3306)= 1,"1", IF(('1 - Cover page'!$B$9-M3306)= 2,"2", IF(('1 - Cover page'!$B$9-M3306)= 3,"3", IF(('1 - Cover page'!$B$9-M3306)= 4,"4", IF(('1 - Cover page'!$B$9-M3306)= 5,"5", IF(('1 - Cover page'!$B$9-M3306)= 6,"6", IF(('1 - Cover page'!$B$9-M3306)= 7,"7", IF(('1 - Cover page'!$B$9-M3306)= 8,"8", IF(('1 - Cover page'!$B$9-M3306)= 9,"9", IF(('1 - Cover page'!$B$9-M3306)= 10,"10", IF(('1 - Cover page'!$B$9-M3306)= 11,"11", IF(('1 - Cover page'!$B$9-M3306)= 12,"12", IF(('1 - Cover page'!$B$9-M3306)= 13,"13", IF(('1 - Cover page'!$B$9-M3306)= 14,"14", IF(('1 - Cover page'!$B$9-M3306)= 15,"15",  ""))))))))))))))))</f>
        <v>0</v>
      </c>
      <c r="Z3306" t="str">
        <f>IF(('1 - Cover page'!$B$9-I3306)=0,"0", IF(('1 - Cover page'!$B$9-I3306)= 1,"1", IF(('1 - Cover page'!$B$9-I3306)= 2,"2", IF(('1 - Cover page'!$B$9-I3306)= 3,"3", IF(('1 - Cover page'!$B$9-I3306)= 4,"4", IF(('1 - Cover page'!$B$9-I3306)= 5,"5", IF(('1 - Cover page'!$B$9-I3306)= 6,"6", IF(('1 - Cover page'!$B$9-I3306)= 7,"7", IF(('1 - Cover page'!$B$9-I3306)= 8,"8", IF(('1 - Cover page'!$B$9-I3306)= 9,"9", IF(('1 - Cover page'!$B$9-I3306)= 10,"10", IF(('1 - Cover page'!$B$9-I3306)= 11,"11", IF(('1 - Cover page'!$B$9-I3306)= 12,"12", IF(('1 - Cover page'!$B$9-I3306)= 13,"13", IF(('1 - Cover page'!$B$9-I3306)= 14,"14", IF(('1 - Cover page'!$B$9-I3306)= 15,"15",  ""))))))))))))))))</f>
        <v>0</v>
      </c>
      <c r="AA3306" t="e">
        <f>VLOOKUP(E3306,'Age group'!$A$2:$B$7,2,TRUE)</f>
        <v>#N/A</v>
      </c>
    </row>
    <row r="3307" spans="1:27" ht="12.75" x14ac:dyDescent="0.2">
      <c r="A3307" s="30">
        <v>3304</v>
      </c>
      <c r="B3307" s="31"/>
      <c r="C3307" s="31"/>
      <c r="D3307" s="32"/>
      <c r="E3307" s="104"/>
      <c r="F3307" s="31"/>
      <c r="G3307" s="31"/>
      <c r="H3307" s="33"/>
      <c r="I3307" s="16"/>
      <c r="J3307" s="34"/>
      <c r="K3307" s="34"/>
      <c r="L3307" s="35"/>
      <c r="M3307" s="36"/>
      <c r="N3307" s="37"/>
      <c r="O3307" s="37"/>
      <c r="P3307" s="37"/>
      <c r="Q3307" s="38"/>
      <c r="R3307" s="38"/>
      <c r="S3307" s="37"/>
      <c r="T3307" s="39"/>
      <c r="U3307" s="39"/>
      <c r="V3307" s="40"/>
      <c r="X3307" t="str">
        <f>IF(('1 - Cover page'!$B$9-M3307)&lt;6,"&lt;=5 Days","&gt;5 Days")</f>
        <v>&lt;=5 Days</v>
      </c>
      <c r="Y3307" t="str">
        <f>IF(('1 - Cover page'!$B$9-M3307)=0,"0", IF(('1 - Cover page'!$B$9-M3307)= 1,"1", IF(('1 - Cover page'!$B$9-M3307)= 2,"2", IF(('1 - Cover page'!$B$9-M3307)= 3,"3", IF(('1 - Cover page'!$B$9-M3307)= 4,"4", IF(('1 - Cover page'!$B$9-M3307)= 5,"5", IF(('1 - Cover page'!$B$9-M3307)= 6,"6", IF(('1 - Cover page'!$B$9-M3307)= 7,"7", IF(('1 - Cover page'!$B$9-M3307)= 8,"8", IF(('1 - Cover page'!$B$9-M3307)= 9,"9", IF(('1 - Cover page'!$B$9-M3307)= 10,"10", IF(('1 - Cover page'!$B$9-M3307)= 11,"11", IF(('1 - Cover page'!$B$9-M3307)= 12,"12", IF(('1 - Cover page'!$B$9-M3307)= 13,"13", IF(('1 - Cover page'!$B$9-M3307)= 14,"14", IF(('1 - Cover page'!$B$9-M3307)= 15,"15",  ""))))))))))))))))</f>
        <v>0</v>
      </c>
      <c r="Z3307" t="str">
        <f>IF(('1 - Cover page'!$B$9-I3307)=0,"0", IF(('1 - Cover page'!$B$9-I3307)= 1,"1", IF(('1 - Cover page'!$B$9-I3307)= 2,"2", IF(('1 - Cover page'!$B$9-I3307)= 3,"3", IF(('1 - Cover page'!$B$9-I3307)= 4,"4", IF(('1 - Cover page'!$B$9-I3307)= 5,"5", IF(('1 - Cover page'!$B$9-I3307)= 6,"6", IF(('1 - Cover page'!$B$9-I3307)= 7,"7", IF(('1 - Cover page'!$B$9-I3307)= 8,"8", IF(('1 - Cover page'!$B$9-I3307)= 9,"9", IF(('1 - Cover page'!$B$9-I3307)= 10,"10", IF(('1 - Cover page'!$B$9-I3307)= 11,"11", IF(('1 - Cover page'!$B$9-I3307)= 12,"12", IF(('1 - Cover page'!$B$9-I3307)= 13,"13", IF(('1 - Cover page'!$B$9-I3307)= 14,"14", IF(('1 - Cover page'!$B$9-I3307)= 15,"15",  ""))))))))))))))))</f>
        <v>0</v>
      </c>
      <c r="AA3307" t="e">
        <f>VLOOKUP(E3307,'Age group'!$A$2:$B$7,2,TRUE)</f>
        <v>#N/A</v>
      </c>
    </row>
    <row r="3308" spans="1:27" ht="12.75" x14ac:dyDescent="0.2">
      <c r="A3308" s="30">
        <v>3305</v>
      </c>
      <c r="B3308" s="31"/>
      <c r="C3308" s="31"/>
      <c r="D3308" s="32"/>
      <c r="E3308" s="104"/>
      <c r="F3308" s="31"/>
      <c r="G3308" s="31"/>
      <c r="H3308" s="33"/>
      <c r="I3308" s="16"/>
      <c r="J3308" s="34"/>
      <c r="K3308" s="34"/>
      <c r="L3308" s="35"/>
      <c r="M3308" s="36"/>
      <c r="N3308" s="37"/>
      <c r="O3308" s="37"/>
      <c r="P3308" s="37"/>
      <c r="Q3308" s="38"/>
      <c r="R3308" s="38"/>
      <c r="S3308" s="37"/>
      <c r="T3308" s="39"/>
      <c r="U3308" s="39"/>
      <c r="V3308" s="40"/>
      <c r="X3308" t="str">
        <f>IF(('1 - Cover page'!$B$9-M3308)&lt;6,"&lt;=5 Days","&gt;5 Days")</f>
        <v>&lt;=5 Days</v>
      </c>
      <c r="Y3308" t="str">
        <f>IF(('1 - Cover page'!$B$9-M3308)=0,"0", IF(('1 - Cover page'!$B$9-M3308)= 1,"1", IF(('1 - Cover page'!$B$9-M3308)= 2,"2", IF(('1 - Cover page'!$B$9-M3308)= 3,"3", IF(('1 - Cover page'!$B$9-M3308)= 4,"4", IF(('1 - Cover page'!$B$9-M3308)= 5,"5", IF(('1 - Cover page'!$B$9-M3308)= 6,"6", IF(('1 - Cover page'!$B$9-M3308)= 7,"7", IF(('1 - Cover page'!$B$9-M3308)= 8,"8", IF(('1 - Cover page'!$B$9-M3308)= 9,"9", IF(('1 - Cover page'!$B$9-M3308)= 10,"10", IF(('1 - Cover page'!$B$9-M3308)= 11,"11", IF(('1 - Cover page'!$B$9-M3308)= 12,"12", IF(('1 - Cover page'!$B$9-M3308)= 13,"13", IF(('1 - Cover page'!$B$9-M3308)= 14,"14", IF(('1 - Cover page'!$B$9-M3308)= 15,"15",  ""))))))))))))))))</f>
        <v>0</v>
      </c>
      <c r="Z3308" t="str">
        <f>IF(('1 - Cover page'!$B$9-I3308)=0,"0", IF(('1 - Cover page'!$B$9-I3308)= 1,"1", IF(('1 - Cover page'!$B$9-I3308)= 2,"2", IF(('1 - Cover page'!$B$9-I3308)= 3,"3", IF(('1 - Cover page'!$B$9-I3308)= 4,"4", IF(('1 - Cover page'!$B$9-I3308)= 5,"5", IF(('1 - Cover page'!$B$9-I3308)= 6,"6", IF(('1 - Cover page'!$B$9-I3308)= 7,"7", IF(('1 - Cover page'!$B$9-I3308)= 8,"8", IF(('1 - Cover page'!$B$9-I3308)= 9,"9", IF(('1 - Cover page'!$B$9-I3308)= 10,"10", IF(('1 - Cover page'!$B$9-I3308)= 11,"11", IF(('1 - Cover page'!$B$9-I3308)= 12,"12", IF(('1 - Cover page'!$B$9-I3308)= 13,"13", IF(('1 - Cover page'!$B$9-I3308)= 14,"14", IF(('1 - Cover page'!$B$9-I3308)= 15,"15",  ""))))))))))))))))</f>
        <v>0</v>
      </c>
      <c r="AA3308" t="e">
        <f>VLOOKUP(E3308,'Age group'!$A$2:$B$7,2,TRUE)</f>
        <v>#N/A</v>
      </c>
    </row>
    <row r="3309" spans="1:27" ht="12.75" x14ac:dyDescent="0.2">
      <c r="A3309" s="30">
        <v>3306</v>
      </c>
      <c r="B3309" s="31"/>
      <c r="C3309" s="31"/>
      <c r="D3309" s="32"/>
      <c r="E3309" s="104"/>
      <c r="F3309" s="31"/>
      <c r="G3309" s="31"/>
      <c r="H3309" s="33"/>
      <c r="I3309" s="16"/>
      <c r="J3309" s="34"/>
      <c r="K3309" s="34"/>
      <c r="L3309" s="35"/>
      <c r="M3309" s="36"/>
      <c r="N3309" s="37"/>
      <c r="O3309" s="37"/>
      <c r="P3309" s="37"/>
      <c r="Q3309" s="38"/>
      <c r="R3309" s="38"/>
      <c r="S3309" s="37"/>
      <c r="T3309" s="39"/>
      <c r="U3309" s="39"/>
      <c r="V3309" s="40"/>
      <c r="X3309" t="str">
        <f>IF(('1 - Cover page'!$B$9-M3309)&lt;6,"&lt;=5 Days","&gt;5 Days")</f>
        <v>&lt;=5 Days</v>
      </c>
      <c r="Y3309" t="str">
        <f>IF(('1 - Cover page'!$B$9-M3309)=0,"0", IF(('1 - Cover page'!$B$9-M3309)= 1,"1", IF(('1 - Cover page'!$B$9-M3309)= 2,"2", IF(('1 - Cover page'!$B$9-M3309)= 3,"3", IF(('1 - Cover page'!$B$9-M3309)= 4,"4", IF(('1 - Cover page'!$B$9-M3309)= 5,"5", IF(('1 - Cover page'!$B$9-M3309)= 6,"6", IF(('1 - Cover page'!$B$9-M3309)= 7,"7", IF(('1 - Cover page'!$B$9-M3309)= 8,"8", IF(('1 - Cover page'!$B$9-M3309)= 9,"9", IF(('1 - Cover page'!$B$9-M3309)= 10,"10", IF(('1 - Cover page'!$B$9-M3309)= 11,"11", IF(('1 - Cover page'!$B$9-M3309)= 12,"12", IF(('1 - Cover page'!$B$9-M3309)= 13,"13", IF(('1 - Cover page'!$B$9-M3309)= 14,"14", IF(('1 - Cover page'!$B$9-M3309)= 15,"15",  ""))))))))))))))))</f>
        <v>0</v>
      </c>
      <c r="Z3309" t="str">
        <f>IF(('1 - Cover page'!$B$9-I3309)=0,"0", IF(('1 - Cover page'!$B$9-I3309)= 1,"1", IF(('1 - Cover page'!$B$9-I3309)= 2,"2", IF(('1 - Cover page'!$B$9-I3309)= 3,"3", IF(('1 - Cover page'!$B$9-I3309)= 4,"4", IF(('1 - Cover page'!$B$9-I3309)= 5,"5", IF(('1 - Cover page'!$B$9-I3309)= 6,"6", IF(('1 - Cover page'!$B$9-I3309)= 7,"7", IF(('1 - Cover page'!$B$9-I3309)= 8,"8", IF(('1 - Cover page'!$B$9-I3309)= 9,"9", IF(('1 - Cover page'!$B$9-I3309)= 10,"10", IF(('1 - Cover page'!$B$9-I3309)= 11,"11", IF(('1 - Cover page'!$B$9-I3309)= 12,"12", IF(('1 - Cover page'!$B$9-I3309)= 13,"13", IF(('1 - Cover page'!$B$9-I3309)= 14,"14", IF(('1 - Cover page'!$B$9-I3309)= 15,"15",  ""))))))))))))))))</f>
        <v>0</v>
      </c>
      <c r="AA3309" t="e">
        <f>VLOOKUP(E3309,'Age group'!$A$2:$B$7,2,TRUE)</f>
        <v>#N/A</v>
      </c>
    </row>
    <row r="3310" spans="1:27" ht="12.75" x14ac:dyDescent="0.2">
      <c r="A3310" s="30">
        <v>3307</v>
      </c>
      <c r="B3310" s="31"/>
      <c r="C3310" s="31"/>
      <c r="D3310" s="32"/>
      <c r="E3310" s="104"/>
      <c r="F3310" s="31"/>
      <c r="G3310" s="31"/>
      <c r="H3310" s="33"/>
      <c r="I3310" s="16"/>
      <c r="J3310" s="34"/>
      <c r="K3310" s="34"/>
      <c r="L3310" s="35"/>
      <c r="M3310" s="36"/>
      <c r="N3310" s="37"/>
      <c r="O3310" s="37"/>
      <c r="P3310" s="37"/>
      <c r="Q3310" s="38"/>
      <c r="R3310" s="38"/>
      <c r="S3310" s="37"/>
      <c r="T3310" s="39"/>
      <c r="U3310" s="39"/>
      <c r="V3310" s="40"/>
      <c r="X3310" t="str">
        <f>IF(('1 - Cover page'!$B$9-M3310)&lt;6,"&lt;=5 Days","&gt;5 Days")</f>
        <v>&lt;=5 Days</v>
      </c>
      <c r="Y3310" t="str">
        <f>IF(('1 - Cover page'!$B$9-M3310)=0,"0", IF(('1 - Cover page'!$B$9-M3310)= 1,"1", IF(('1 - Cover page'!$B$9-M3310)= 2,"2", IF(('1 - Cover page'!$B$9-M3310)= 3,"3", IF(('1 - Cover page'!$B$9-M3310)= 4,"4", IF(('1 - Cover page'!$B$9-M3310)= 5,"5", IF(('1 - Cover page'!$B$9-M3310)= 6,"6", IF(('1 - Cover page'!$B$9-M3310)= 7,"7", IF(('1 - Cover page'!$B$9-M3310)= 8,"8", IF(('1 - Cover page'!$B$9-M3310)= 9,"9", IF(('1 - Cover page'!$B$9-M3310)= 10,"10", IF(('1 - Cover page'!$B$9-M3310)= 11,"11", IF(('1 - Cover page'!$B$9-M3310)= 12,"12", IF(('1 - Cover page'!$B$9-M3310)= 13,"13", IF(('1 - Cover page'!$B$9-M3310)= 14,"14", IF(('1 - Cover page'!$B$9-M3310)= 15,"15",  ""))))))))))))))))</f>
        <v>0</v>
      </c>
      <c r="Z3310" t="str">
        <f>IF(('1 - Cover page'!$B$9-I3310)=0,"0", IF(('1 - Cover page'!$B$9-I3310)= 1,"1", IF(('1 - Cover page'!$B$9-I3310)= 2,"2", IF(('1 - Cover page'!$B$9-I3310)= 3,"3", IF(('1 - Cover page'!$B$9-I3310)= 4,"4", IF(('1 - Cover page'!$B$9-I3310)= 5,"5", IF(('1 - Cover page'!$B$9-I3310)= 6,"6", IF(('1 - Cover page'!$B$9-I3310)= 7,"7", IF(('1 - Cover page'!$B$9-I3310)= 8,"8", IF(('1 - Cover page'!$B$9-I3310)= 9,"9", IF(('1 - Cover page'!$B$9-I3310)= 10,"10", IF(('1 - Cover page'!$B$9-I3310)= 11,"11", IF(('1 - Cover page'!$B$9-I3310)= 12,"12", IF(('1 - Cover page'!$B$9-I3310)= 13,"13", IF(('1 - Cover page'!$B$9-I3310)= 14,"14", IF(('1 - Cover page'!$B$9-I3310)= 15,"15",  ""))))))))))))))))</f>
        <v>0</v>
      </c>
      <c r="AA3310" t="e">
        <f>VLOOKUP(E3310,'Age group'!$A$2:$B$7,2,TRUE)</f>
        <v>#N/A</v>
      </c>
    </row>
    <row r="3311" spans="1:27" ht="12.75" x14ac:dyDescent="0.2">
      <c r="A3311" s="30">
        <v>3308</v>
      </c>
      <c r="B3311" s="31"/>
      <c r="C3311" s="31"/>
      <c r="D3311" s="32"/>
      <c r="E3311" s="104"/>
      <c r="F3311" s="31"/>
      <c r="G3311" s="31"/>
      <c r="H3311" s="33"/>
      <c r="I3311" s="16"/>
      <c r="J3311" s="34"/>
      <c r="K3311" s="34"/>
      <c r="L3311" s="35"/>
      <c r="M3311" s="36"/>
      <c r="N3311" s="37"/>
      <c r="O3311" s="37"/>
      <c r="P3311" s="37"/>
      <c r="Q3311" s="38"/>
      <c r="R3311" s="38"/>
      <c r="S3311" s="37"/>
      <c r="T3311" s="39"/>
      <c r="U3311" s="39"/>
      <c r="V3311" s="40"/>
      <c r="X3311" t="str">
        <f>IF(('1 - Cover page'!$B$9-M3311)&lt;6,"&lt;=5 Days","&gt;5 Days")</f>
        <v>&lt;=5 Days</v>
      </c>
      <c r="Y3311" t="str">
        <f>IF(('1 - Cover page'!$B$9-M3311)=0,"0", IF(('1 - Cover page'!$B$9-M3311)= 1,"1", IF(('1 - Cover page'!$B$9-M3311)= 2,"2", IF(('1 - Cover page'!$B$9-M3311)= 3,"3", IF(('1 - Cover page'!$B$9-M3311)= 4,"4", IF(('1 - Cover page'!$B$9-M3311)= 5,"5", IF(('1 - Cover page'!$B$9-M3311)= 6,"6", IF(('1 - Cover page'!$B$9-M3311)= 7,"7", IF(('1 - Cover page'!$B$9-M3311)= 8,"8", IF(('1 - Cover page'!$B$9-M3311)= 9,"9", IF(('1 - Cover page'!$B$9-M3311)= 10,"10", IF(('1 - Cover page'!$B$9-M3311)= 11,"11", IF(('1 - Cover page'!$B$9-M3311)= 12,"12", IF(('1 - Cover page'!$B$9-M3311)= 13,"13", IF(('1 - Cover page'!$B$9-M3311)= 14,"14", IF(('1 - Cover page'!$B$9-M3311)= 15,"15",  ""))))))))))))))))</f>
        <v>0</v>
      </c>
      <c r="Z3311" t="str">
        <f>IF(('1 - Cover page'!$B$9-I3311)=0,"0", IF(('1 - Cover page'!$B$9-I3311)= 1,"1", IF(('1 - Cover page'!$B$9-I3311)= 2,"2", IF(('1 - Cover page'!$B$9-I3311)= 3,"3", IF(('1 - Cover page'!$B$9-I3311)= 4,"4", IF(('1 - Cover page'!$B$9-I3311)= 5,"5", IF(('1 - Cover page'!$B$9-I3311)= 6,"6", IF(('1 - Cover page'!$B$9-I3311)= 7,"7", IF(('1 - Cover page'!$B$9-I3311)= 8,"8", IF(('1 - Cover page'!$B$9-I3311)= 9,"9", IF(('1 - Cover page'!$B$9-I3311)= 10,"10", IF(('1 - Cover page'!$B$9-I3311)= 11,"11", IF(('1 - Cover page'!$B$9-I3311)= 12,"12", IF(('1 - Cover page'!$B$9-I3311)= 13,"13", IF(('1 - Cover page'!$B$9-I3311)= 14,"14", IF(('1 - Cover page'!$B$9-I3311)= 15,"15",  ""))))))))))))))))</f>
        <v>0</v>
      </c>
      <c r="AA3311" t="e">
        <f>VLOOKUP(E3311,'Age group'!$A$2:$B$7,2,TRUE)</f>
        <v>#N/A</v>
      </c>
    </row>
    <row r="3312" spans="1:27" ht="12.75" x14ac:dyDescent="0.2">
      <c r="A3312" s="30">
        <v>3309</v>
      </c>
      <c r="B3312" s="31"/>
      <c r="C3312" s="31"/>
      <c r="D3312" s="32"/>
      <c r="E3312" s="104"/>
      <c r="F3312" s="31"/>
      <c r="G3312" s="31"/>
      <c r="H3312" s="33"/>
      <c r="I3312" s="16"/>
      <c r="J3312" s="34"/>
      <c r="K3312" s="34"/>
      <c r="L3312" s="35"/>
      <c r="M3312" s="36"/>
      <c r="N3312" s="37"/>
      <c r="O3312" s="37"/>
      <c r="P3312" s="37"/>
      <c r="Q3312" s="38"/>
      <c r="R3312" s="38"/>
      <c r="S3312" s="37"/>
      <c r="T3312" s="39"/>
      <c r="U3312" s="39"/>
      <c r="V3312" s="40"/>
      <c r="X3312" t="str">
        <f>IF(('1 - Cover page'!$B$9-M3312)&lt;6,"&lt;=5 Days","&gt;5 Days")</f>
        <v>&lt;=5 Days</v>
      </c>
      <c r="Y3312" t="str">
        <f>IF(('1 - Cover page'!$B$9-M3312)=0,"0", IF(('1 - Cover page'!$B$9-M3312)= 1,"1", IF(('1 - Cover page'!$B$9-M3312)= 2,"2", IF(('1 - Cover page'!$B$9-M3312)= 3,"3", IF(('1 - Cover page'!$B$9-M3312)= 4,"4", IF(('1 - Cover page'!$B$9-M3312)= 5,"5", IF(('1 - Cover page'!$B$9-M3312)= 6,"6", IF(('1 - Cover page'!$B$9-M3312)= 7,"7", IF(('1 - Cover page'!$B$9-M3312)= 8,"8", IF(('1 - Cover page'!$B$9-M3312)= 9,"9", IF(('1 - Cover page'!$B$9-M3312)= 10,"10", IF(('1 - Cover page'!$B$9-M3312)= 11,"11", IF(('1 - Cover page'!$B$9-M3312)= 12,"12", IF(('1 - Cover page'!$B$9-M3312)= 13,"13", IF(('1 - Cover page'!$B$9-M3312)= 14,"14", IF(('1 - Cover page'!$B$9-M3312)= 15,"15",  ""))))))))))))))))</f>
        <v>0</v>
      </c>
      <c r="Z3312" t="str">
        <f>IF(('1 - Cover page'!$B$9-I3312)=0,"0", IF(('1 - Cover page'!$B$9-I3312)= 1,"1", IF(('1 - Cover page'!$B$9-I3312)= 2,"2", IF(('1 - Cover page'!$B$9-I3312)= 3,"3", IF(('1 - Cover page'!$B$9-I3312)= 4,"4", IF(('1 - Cover page'!$B$9-I3312)= 5,"5", IF(('1 - Cover page'!$B$9-I3312)= 6,"6", IF(('1 - Cover page'!$B$9-I3312)= 7,"7", IF(('1 - Cover page'!$B$9-I3312)= 8,"8", IF(('1 - Cover page'!$B$9-I3312)= 9,"9", IF(('1 - Cover page'!$B$9-I3312)= 10,"10", IF(('1 - Cover page'!$B$9-I3312)= 11,"11", IF(('1 - Cover page'!$B$9-I3312)= 12,"12", IF(('1 - Cover page'!$B$9-I3312)= 13,"13", IF(('1 - Cover page'!$B$9-I3312)= 14,"14", IF(('1 - Cover page'!$B$9-I3312)= 15,"15",  ""))))))))))))))))</f>
        <v>0</v>
      </c>
      <c r="AA3312" t="e">
        <f>VLOOKUP(E3312,'Age group'!$A$2:$B$7,2,TRUE)</f>
        <v>#N/A</v>
      </c>
    </row>
    <row r="3313" spans="1:27" ht="12.75" x14ac:dyDescent="0.2">
      <c r="A3313" s="30">
        <v>3310</v>
      </c>
      <c r="B3313" s="31"/>
      <c r="C3313" s="31"/>
      <c r="D3313" s="32"/>
      <c r="E3313" s="104"/>
      <c r="F3313" s="31"/>
      <c r="G3313" s="31"/>
      <c r="H3313" s="33"/>
      <c r="I3313" s="16"/>
      <c r="J3313" s="34"/>
      <c r="K3313" s="34"/>
      <c r="L3313" s="35"/>
      <c r="M3313" s="36"/>
      <c r="N3313" s="37"/>
      <c r="O3313" s="37"/>
      <c r="P3313" s="37"/>
      <c r="Q3313" s="38"/>
      <c r="R3313" s="38"/>
      <c r="S3313" s="37"/>
      <c r="T3313" s="39"/>
      <c r="U3313" s="39"/>
      <c r="V3313" s="40"/>
      <c r="X3313" t="str">
        <f>IF(('1 - Cover page'!$B$9-M3313)&lt;6,"&lt;=5 Days","&gt;5 Days")</f>
        <v>&lt;=5 Days</v>
      </c>
      <c r="Y3313" t="str">
        <f>IF(('1 - Cover page'!$B$9-M3313)=0,"0", IF(('1 - Cover page'!$B$9-M3313)= 1,"1", IF(('1 - Cover page'!$B$9-M3313)= 2,"2", IF(('1 - Cover page'!$B$9-M3313)= 3,"3", IF(('1 - Cover page'!$B$9-M3313)= 4,"4", IF(('1 - Cover page'!$B$9-M3313)= 5,"5", IF(('1 - Cover page'!$B$9-M3313)= 6,"6", IF(('1 - Cover page'!$B$9-M3313)= 7,"7", IF(('1 - Cover page'!$B$9-M3313)= 8,"8", IF(('1 - Cover page'!$B$9-M3313)= 9,"9", IF(('1 - Cover page'!$B$9-M3313)= 10,"10", IF(('1 - Cover page'!$B$9-M3313)= 11,"11", IF(('1 - Cover page'!$B$9-M3313)= 12,"12", IF(('1 - Cover page'!$B$9-M3313)= 13,"13", IF(('1 - Cover page'!$B$9-M3313)= 14,"14", IF(('1 - Cover page'!$B$9-M3313)= 15,"15",  ""))))))))))))))))</f>
        <v>0</v>
      </c>
      <c r="Z3313" t="str">
        <f>IF(('1 - Cover page'!$B$9-I3313)=0,"0", IF(('1 - Cover page'!$B$9-I3313)= 1,"1", IF(('1 - Cover page'!$B$9-I3313)= 2,"2", IF(('1 - Cover page'!$B$9-I3313)= 3,"3", IF(('1 - Cover page'!$B$9-I3313)= 4,"4", IF(('1 - Cover page'!$B$9-I3313)= 5,"5", IF(('1 - Cover page'!$B$9-I3313)= 6,"6", IF(('1 - Cover page'!$B$9-I3313)= 7,"7", IF(('1 - Cover page'!$B$9-I3313)= 8,"8", IF(('1 - Cover page'!$B$9-I3313)= 9,"9", IF(('1 - Cover page'!$B$9-I3313)= 10,"10", IF(('1 - Cover page'!$B$9-I3313)= 11,"11", IF(('1 - Cover page'!$B$9-I3313)= 12,"12", IF(('1 - Cover page'!$B$9-I3313)= 13,"13", IF(('1 - Cover page'!$B$9-I3313)= 14,"14", IF(('1 - Cover page'!$B$9-I3313)= 15,"15",  ""))))))))))))))))</f>
        <v>0</v>
      </c>
      <c r="AA3313" t="e">
        <f>VLOOKUP(E3313,'Age group'!$A$2:$B$7,2,TRUE)</f>
        <v>#N/A</v>
      </c>
    </row>
    <row r="3314" spans="1:27" ht="12.75" x14ac:dyDescent="0.2">
      <c r="A3314" s="30">
        <v>3311</v>
      </c>
      <c r="B3314" s="31"/>
      <c r="C3314" s="31"/>
      <c r="D3314" s="32"/>
      <c r="E3314" s="104"/>
      <c r="F3314" s="31"/>
      <c r="G3314" s="31"/>
      <c r="H3314" s="33"/>
      <c r="I3314" s="16"/>
      <c r="J3314" s="34"/>
      <c r="K3314" s="34"/>
      <c r="L3314" s="35"/>
      <c r="M3314" s="36"/>
      <c r="N3314" s="37"/>
      <c r="O3314" s="37"/>
      <c r="P3314" s="37"/>
      <c r="Q3314" s="38"/>
      <c r="R3314" s="38"/>
      <c r="S3314" s="37"/>
      <c r="T3314" s="39"/>
      <c r="U3314" s="39"/>
      <c r="V3314" s="40"/>
      <c r="X3314" t="str">
        <f>IF(('1 - Cover page'!$B$9-M3314)&lt;6,"&lt;=5 Days","&gt;5 Days")</f>
        <v>&lt;=5 Days</v>
      </c>
      <c r="Y3314" t="str">
        <f>IF(('1 - Cover page'!$B$9-M3314)=0,"0", IF(('1 - Cover page'!$B$9-M3314)= 1,"1", IF(('1 - Cover page'!$B$9-M3314)= 2,"2", IF(('1 - Cover page'!$B$9-M3314)= 3,"3", IF(('1 - Cover page'!$B$9-M3314)= 4,"4", IF(('1 - Cover page'!$B$9-M3314)= 5,"5", IF(('1 - Cover page'!$B$9-M3314)= 6,"6", IF(('1 - Cover page'!$B$9-M3314)= 7,"7", IF(('1 - Cover page'!$B$9-M3314)= 8,"8", IF(('1 - Cover page'!$B$9-M3314)= 9,"9", IF(('1 - Cover page'!$B$9-M3314)= 10,"10", IF(('1 - Cover page'!$B$9-M3314)= 11,"11", IF(('1 - Cover page'!$B$9-M3314)= 12,"12", IF(('1 - Cover page'!$B$9-M3314)= 13,"13", IF(('1 - Cover page'!$B$9-M3314)= 14,"14", IF(('1 - Cover page'!$B$9-M3314)= 15,"15",  ""))))))))))))))))</f>
        <v>0</v>
      </c>
      <c r="Z3314" t="str">
        <f>IF(('1 - Cover page'!$B$9-I3314)=0,"0", IF(('1 - Cover page'!$B$9-I3314)= 1,"1", IF(('1 - Cover page'!$B$9-I3314)= 2,"2", IF(('1 - Cover page'!$B$9-I3314)= 3,"3", IF(('1 - Cover page'!$B$9-I3314)= 4,"4", IF(('1 - Cover page'!$B$9-I3314)= 5,"5", IF(('1 - Cover page'!$B$9-I3314)= 6,"6", IF(('1 - Cover page'!$B$9-I3314)= 7,"7", IF(('1 - Cover page'!$B$9-I3314)= 8,"8", IF(('1 - Cover page'!$B$9-I3314)= 9,"9", IF(('1 - Cover page'!$B$9-I3314)= 10,"10", IF(('1 - Cover page'!$B$9-I3314)= 11,"11", IF(('1 - Cover page'!$B$9-I3314)= 12,"12", IF(('1 - Cover page'!$B$9-I3314)= 13,"13", IF(('1 - Cover page'!$B$9-I3314)= 14,"14", IF(('1 - Cover page'!$B$9-I3314)= 15,"15",  ""))))))))))))))))</f>
        <v>0</v>
      </c>
      <c r="AA3314" t="e">
        <f>VLOOKUP(E3314,'Age group'!$A$2:$B$7,2,TRUE)</f>
        <v>#N/A</v>
      </c>
    </row>
    <row r="3315" spans="1:27" ht="12.75" x14ac:dyDescent="0.2">
      <c r="A3315" s="30">
        <v>3312</v>
      </c>
      <c r="B3315" s="31"/>
      <c r="C3315" s="31"/>
      <c r="D3315" s="32"/>
      <c r="E3315" s="104"/>
      <c r="F3315" s="31"/>
      <c r="G3315" s="31"/>
      <c r="H3315" s="33"/>
      <c r="I3315" s="16"/>
      <c r="J3315" s="34"/>
      <c r="K3315" s="34"/>
      <c r="L3315" s="35"/>
      <c r="M3315" s="36"/>
      <c r="N3315" s="37"/>
      <c r="O3315" s="37"/>
      <c r="P3315" s="37"/>
      <c r="Q3315" s="38"/>
      <c r="R3315" s="38"/>
      <c r="S3315" s="37"/>
      <c r="T3315" s="39"/>
      <c r="U3315" s="39"/>
      <c r="V3315" s="40"/>
      <c r="X3315" t="str">
        <f>IF(('1 - Cover page'!$B$9-M3315)&lt;6,"&lt;=5 Days","&gt;5 Days")</f>
        <v>&lt;=5 Days</v>
      </c>
      <c r="Y3315" t="str">
        <f>IF(('1 - Cover page'!$B$9-M3315)=0,"0", IF(('1 - Cover page'!$B$9-M3315)= 1,"1", IF(('1 - Cover page'!$B$9-M3315)= 2,"2", IF(('1 - Cover page'!$B$9-M3315)= 3,"3", IF(('1 - Cover page'!$B$9-M3315)= 4,"4", IF(('1 - Cover page'!$B$9-M3315)= 5,"5", IF(('1 - Cover page'!$B$9-M3315)= 6,"6", IF(('1 - Cover page'!$B$9-M3315)= 7,"7", IF(('1 - Cover page'!$B$9-M3315)= 8,"8", IF(('1 - Cover page'!$B$9-M3315)= 9,"9", IF(('1 - Cover page'!$B$9-M3315)= 10,"10", IF(('1 - Cover page'!$B$9-M3315)= 11,"11", IF(('1 - Cover page'!$B$9-M3315)= 12,"12", IF(('1 - Cover page'!$B$9-M3315)= 13,"13", IF(('1 - Cover page'!$B$9-M3315)= 14,"14", IF(('1 - Cover page'!$B$9-M3315)= 15,"15",  ""))))))))))))))))</f>
        <v>0</v>
      </c>
      <c r="Z3315" t="str">
        <f>IF(('1 - Cover page'!$B$9-I3315)=0,"0", IF(('1 - Cover page'!$B$9-I3315)= 1,"1", IF(('1 - Cover page'!$B$9-I3315)= 2,"2", IF(('1 - Cover page'!$B$9-I3315)= 3,"3", IF(('1 - Cover page'!$B$9-I3315)= 4,"4", IF(('1 - Cover page'!$B$9-I3315)= 5,"5", IF(('1 - Cover page'!$B$9-I3315)= 6,"6", IF(('1 - Cover page'!$B$9-I3315)= 7,"7", IF(('1 - Cover page'!$B$9-I3315)= 8,"8", IF(('1 - Cover page'!$B$9-I3315)= 9,"9", IF(('1 - Cover page'!$B$9-I3315)= 10,"10", IF(('1 - Cover page'!$B$9-I3315)= 11,"11", IF(('1 - Cover page'!$B$9-I3315)= 12,"12", IF(('1 - Cover page'!$B$9-I3315)= 13,"13", IF(('1 - Cover page'!$B$9-I3315)= 14,"14", IF(('1 - Cover page'!$B$9-I3315)= 15,"15",  ""))))))))))))))))</f>
        <v>0</v>
      </c>
      <c r="AA3315" t="e">
        <f>VLOOKUP(E3315,'Age group'!$A$2:$B$7,2,TRUE)</f>
        <v>#N/A</v>
      </c>
    </row>
    <row r="3316" spans="1:27" ht="12.75" x14ac:dyDescent="0.2">
      <c r="A3316" s="30">
        <v>3313</v>
      </c>
      <c r="B3316" s="31"/>
      <c r="C3316" s="31"/>
      <c r="D3316" s="32"/>
      <c r="E3316" s="104"/>
      <c r="F3316" s="31"/>
      <c r="G3316" s="31"/>
      <c r="H3316" s="33"/>
      <c r="I3316" s="16"/>
      <c r="J3316" s="34"/>
      <c r="K3316" s="34"/>
      <c r="L3316" s="35"/>
      <c r="M3316" s="36"/>
      <c r="N3316" s="37"/>
      <c r="O3316" s="37"/>
      <c r="P3316" s="37"/>
      <c r="Q3316" s="38"/>
      <c r="R3316" s="38"/>
      <c r="S3316" s="37"/>
      <c r="T3316" s="39"/>
      <c r="U3316" s="39"/>
      <c r="V3316" s="40"/>
      <c r="X3316" t="str">
        <f>IF(('1 - Cover page'!$B$9-M3316)&lt;6,"&lt;=5 Days","&gt;5 Days")</f>
        <v>&lt;=5 Days</v>
      </c>
      <c r="Y3316" t="str">
        <f>IF(('1 - Cover page'!$B$9-M3316)=0,"0", IF(('1 - Cover page'!$B$9-M3316)= 1,"1", IF(('1 - Cover page'!$B$9-M3316)= 2,"2", IF(('1 - Cover page'!$B$9-M3316)= 3,"3", IF(('1 - Cover page'!$B$9-M3316)= 4,"4", IF(('1 - Cover page'!$B$9-M3316)= 5,"5", IF(('1 - Cover page'!$B$9-M3316)= 6,"6", IF(('1 - Cover page'!$B$9-M3316)= 7,"7", IF(('1 - Cover page'!$B$9-M3316)= 8,"8", IF(('1 - Cover page'!$B$9-M3316)= 9,"9", IF(('1 - Cover page'!$B$9-M3316)= 10,"10", IF(('1 - Cover page'!$B$9-M3316)= 11,"11", IF(('1 - Cover page'!$B$9-M3316)= 12,"12", IF(('1 - Cover page'!$B$9-M3316)= 13,"13", IF(('1 - Cover page'!$B$9-M3316)= 14,"14", IF(('1 - Cover page'!$B$9-M3316)= 15,"15",  ""))))))))))))))))</f>
        <v>0</v>
      </c>
      <c r="Z3316" t="str">
        <f>IF(('1 - Cover page'!$B$9-I3316)=0,"0", IF(('1 - Cover page'!$B$9-I3316)= 1,"1", IF(('1 - Cover page'!$B$9-I3316)= 2,"2", IF(('1 - Cover page'!$B$9-I3316)= 3,"3", IF(('1 - Cover page'!$B$9-I3316)= 4,"4", IF(('1 - Cover page'!$B$9-I3316)= 5,"5", IF(('1 - Cover page'!$B$9-I3316)= 6,"6", IF(('1 - Cover page'!$B$9-I3316)= 7,"7", IF(('1 - Cover page'!$B$9-I3316)= 8,"8", IF(('1 - Cover page'!$B$9-I3316)= 9,"9", IF(('1 - Cover page'!$B$9-I3316)= 10,"10", IF(('1 - Cover page'!$B$9-I3316)= 11,"11", IF(('1 - Cover page'!$B$9-I3316)= 12,"12", IF(('1 - Cover page'!$B$9-I3316)= 13,"13", IF(('1 - Cover page'!$B$9-I3316)= 14,"14", IF(('1 - Cover page'!$B$9-I3316)= 15,"15",  ""))))))))))))))))</f>
        <v>0</v>
      </c>
      <c r="AA3316" t="e">
        <f>VLOOKUP(E3316,'Age group'!$A$2:$B$7,2,TRUE)</f>
        <v>#N/A</v>
      </c>
    </row>
    <row r="3317" spans="1:27" ht="12.75" x14ac:dyDescent="0.2">
      <c r="A3317" s="30">
        <v>3314</v>
      </c>
      <c r="B3317" s="31"/>
      <c r="C3317" s="31"/>
      <c r="D3317" s="32"/>
      <c r="E3317" s="104"/>
      <c r="F3317" s="31"/>
      <c r="G3317" s="31"/>
      <c r="H3317" s="33"/>
      <c r="I3317" s="16"/>
      <c r="J3317" s="34"/>
      <c r="K3317" s="34"/>
      <c r="L3317" s="35"/>
      <c r="M3317" s="36"/>
      <c r="N3317" s="37"/>
      <c r="O3317" s="37"/>
      <c r="P3317" s="37"/>
      <c r="Q3317" s="38"/>
      <c r="R3317" s="38"/>
      <c r="S3317" s="37"/>
      <c r="T3317" s="39"/>
      <c r="U3317" s="39"/>
      <c r="V3317" s="40"/>
      <c r="X3317" t="str">
        <f>IF(('1 - Cover page'!$B$9-M3317)&lt;6,"&lt;=5 Days","&gt;5 Days")</f>
        <v>&lt;=5 Days</v>
      </c>
      <c r="Y3317" t="str">
        <f>IF(('1 - Cover page'!$B$9-M3317)=0,"0", IF(('1 - Cover page'!$B$9-M3317)= 1,"1", IF(('1 - Cover page'!$B$9-M3317)= 2,"2", IF(('1 - Cover page'!$B$9-M3317)= 3,"3", IF(('1 - Cover page'!$B$9-M3317)= 4,"4", IF(('1 - Cover page'!$B$9-M3317)= 5,"5", IF(('1 - Cover page'!$B$9-M3317)= 6,"6", IF(('1 - Cover page'!$B$9-M3317)= 7,"7", IF(('1 - Cover page'!$B$9-M3317)= 8,"8", IF(('1 - Cover page'!$B$9-M3317)= 9,"9", IF(('1 - Cover page'!$B$9-M3317)= 10,"10", IF(('1 - Cover page'!$B$9-M3317)= 11,"11", IF(('1 - Cover page'!$B$9-M3317)= 12,"12", IF(('1 - Cover page'!$B$9-M3317)= 13,"13", IF(('1 - Cover page'!$B$9-M3317)= 14,"14", IF(('1 - Cover page'!$B$9-M3317)= 15,"15",  ""))))))))))))))))</f>
        <v>0</v>
      </c>
      <c r="Z3317" t="str">
        <f>IF(('1 - Cover page'!$B$9-I3317)=0,"0", IF(('1 - Cover page'!$B$9-I3317)= 1,"1", IF(('1 - Cover page'!$B$9-I3317)= 2,"2", IF(('1 - Cover page'!$B$9-I3317)= 3,"3", IF(('1 - Cover page'!$B$9-I3317)= 4,"4", IF(('1 - Cover page'!$B$9-I3317)= 5,"5", IF(('1 - Cover page'!$B$9-I3317)= 6,"6", IF(('1 - Cover page'!$B$9-I3317)= 7,"7", IF(('1 - Cover page'!$B$9-I3317)= 8,"8", IF(('1 - Cover page'!$B$9-I3317)= 9,"9", IF(('1 - Cover page'!$B$9-I3317)= 10,"10", IF(('1 - Cover page'!$B$9-I3317)= 11,"11", IF(('1 - Cover page'!$B$9-I3317)= 12,"12", IF(('1 - Cover page'!$B$9-I3317)= 13,"13", IF(('1 - Cover page'!$B$9-I3317)= 14,"14", IF(('1 - Cover page'!$B$9-I3317)= 15,"15",  ""))))))))))))))))</f>
        <v>0</v>
      </c>
      <c r="AA3317" t="e">
        <f>VLOOKUP(E3317,'Age group'!$A$2:$B$7,2,TRUE)</f>
        <v>#N/A</v>
      </c>
    </row>
    <row r="3318" spans="1:27" ht="12.75" x14ac:dyDescent="0.2">
      <c r="A3318" s="30">
        <v>3315</v>
      </c>
      <c r="B3318" s="31"/>
      <c r="C3318" s="31"/>
      <c r="D3318" s="32"/>
      <c r="E3318" s="104"/>
      <c r="F3318" s="31"/>
      <c r="G3318" s="31"/>
      <c r="H3318" s="33"/>
      <c r="I3318" s="16"/>
      <c r="J3318" s="34"/>
      <c r="K3318" s="34"/>
      <c r="L3318" s="35"/>
      <c r="M3318" s="36"/>
      <c r="N3318" s="37"/>
      <c r="O3318" s="37"/>
      <c r="P3318" s="37"/>
      <c r="Q3318" s="38"/>
      <c r="R3318" s="38"/>
      <c r="S3318" s="37"/>
      <c r="T3318" s="39"/>
      <c r="U3318" s="39"/>
      <c r="V3318" s="40"/>
      <c r="X3318" t="str">
        <f>IF(('1 - Cover page'!$B$9-M3318)&lt;6,"&lt;=5 Days","&gt;5 Days")</f>
        <v>&lt;=5 Days</v>
      </c>
      <c r="Y3318" t="str">
        <f>IF(('1 - Cover page'!$B$9-M3318)=0,"0", IF(('1 - Cover page'!$B$9-M3318)= 1,"1", IF(('1 - Cover page'!$B$9-M3318)= 2,"2", IF(('1 - Cover page'!$B$9-M3318)= 3,"3", IF(('1 - Cover page'!$B$9-M3318)= 4,"4", IF(('1 - Cover page'!$B$9-M3318)= 5,"5", IF(('1 - Cover page'!$B$9-M3318)= 6,"6", IF(('1 - Cover page'!$B$9-M3318)= 7,"7", IF(('1 - Cover page'!$B$9-M3318)= 8,"8", IF(('1 - Cover page'!$B$9-M3318)= 9,"9", IF(('1 - Cover page'!$B$9-M3318)= 10,"10", IF(('1 - Cover page'!$B$9-M3318)= 11,"11", IF(('1 - Cover page'!$B$9-M3318)= 12,"12", IF(('1 - Cover page'!$B$9-M3318)= 13,"13", IF(('1 - Cover page'!$B$9-M3318)= 14,"14", IF(('1 - Cover page'!$B$9-M3318)= 15,"15",  ""))))))))))))))))</f>
        <v>0</v>
      </c>
      <c r="Z3318" t="str">
        <f>IF(('1 - Cover page'!$B$9-I3318)=0,"0", IF(('1 - Cover page'!$B$9-I3318)= 1,"1", IF(('1 - Cover page'!$B$9-I3318)= 2,"2", IF(('1 - Cover page'!$B$9-I3318)= 3,"3", IF(('1 - Cover page'!$B$9-I3318)= 4,"4", IF(('1 - Cover page'!$B$9-I3318)= 5,"5", IF(('1 - Cover page'!$B$9-I3318)= 6,"6", IF(('1 - Cover page'!$B$9-I3318)= 7,"7", IF(('1 - Cover page'!$B$9-I3318)= 8,"8", IF(('1 - Cover page'!$B$9-I3318)= 9,"9", IF(('1 - Cover page'!$B$9-I3318)= 10,"10", IF(('1 - Cover page'!$B$9-I3318)= 11,"11", IF(('1 - Cover page'!$B$9-I3318)= 12,"12", IF(('1 - Cover page'!$B$9-I3318)= 13,"13", IF(('1 - Cover page'!$B$9-I3318)= 14,"14", IF(('1 - Cover page'!$B$9-I3318)= 15,"15",  ""))))))))))))))))</f>
        <v>0</v>
      </c>
      <c r="AA3318" t="e">
        <f>VLOOKUP(E3318,'Age group'!$A$2:$B$7,2,TRUE)</f>
        <v>#N/A</v>
      </c>
    </row>
    <row r="3319" spans="1:27" ht="12.75" x14ac:dyDescent="0.2">
      <c r="A3319" s="30">
        <v>3316</v>
      </c>
      <c r="B3319" s="31"/>
      <c r="C3319" s="31"/>
      <c r="D3319" s="32"/>
      <c r="E3319" s="104"/>
      <c r="F3319" s="31"/>
      <c r="G3319" s="31"/>
      <c r="H3319" s="33"/>
      <c r="I3319" s="16"/>
      <c r="J3319" s="34"/>
      <c r="K3319" s="34"/>
      <c r="L3319" s="35"/>
      <c r="M3319" s="36"/>
      <c r="N3319" s="37"/>
      <c r="O3319" s="37"/>
      <c r="P3319" s="37"/>
      <c r="Q3319" s="38"/>
      <c r="R3319" s="38"/>
      <c r="S3319" s="37"/>
      <c r="T3319" s="39"/>
      <c r="U3319" s="39"/>
      <c r="V3319" s="40"/>
      <c r="X3319" t="str">
        <f>IF(('1 - Cover page'!$B$9-M3319)&lt;6,"&lt;=5 Days","&gt;5 Days")</f>
        <v>&lt;=5 Days</v>
      </c>
      <c r="Y3319" t="str">
        <f>IF(('1 - Cover page'!$B$9-M3319)=0,"0", IF(('1 - Cover page'!$B$9-M3319)= 1,"1", IF(('1 - Cover page'!$B$9-M3319)= 2,"2", IF(('1 - Cover page'!$B$9-M3319)= 3,"3", IF(('1 - Cover page'!$B$9-M3319)= 4,"4", IF(('1 - Cover page'!$B$9-M3319)= 5,"5", IF(('1 - Cover page'!$B$9-M3319)= 6,"6", IF(('1 - Cover page'!$B$9-M3319)= 7,"7", IF(('1 - Cover page'!$B$9-M3319)= 8,"8", IF(('1 - Cover page'!$B$9-M3319)= 9,"9", IF(('1 - Cover page'!$B$9-M3319)= 10,"10", IF(('1 - Cover page'!$B$9-M3319)= 11,"11", IF(('1 - Cover page'!$B$9-M3319)= 12,"12", IF(('1 - Cover page'!$B$9-M3319)= 13,"13", IF(('1 - Cover page'!$B$9-M3319)= 14,"14", IF(('1 - Cover page'!$B$9-M3319)= 15,"15",  ""))))))))))))))))</f>
        <v>0</v>
      </c>
      <c r="Z3319" t="str">
        <f>IF(('1 - Cover page'!$B$9-I3319)=0,"0", IF(('1 - Cover page'!$B$9-I3319)= 1,"1", IF(('1 - Cover page'!$B$9-I3319)= 2,"2", IF(('1 - Cover page'!$B$9-I3319)= 3,"3", IF(('1 - Cover page'!$B$9-I3319)= 4,"4", IF(('1 - Cover page'!$B$9-I3319)= 5,"5", IF(('1 - Cover page'!$B$9-I3319)= 6,"6", IF(('1 - Cover page'!$B$9-I3319)= 7,"7", IF(('1 - Cover page'!$B$9-I3319)= 8,"8", IF(('1 - Cover page'!$B$9-I3319)= 9,"9", IF(('1 - Cover page'!$B$9-I3319)= 10,"10", IF(('1 - Cover page'!$B$9-I3319)= 11,"11", IF(('1 - Cover page'!$B$9-I3319)= 12,"12", IF(('1 - Cover page'!$B$9-I3319)= 13,"13", IF(('1 - Cover page'!$B$9-I3319)= 14,"14", IF(('1 - Cover page'!$B$9-I3319)= 15,"15",  ""))))))))))))))))</f>
        <v>0</v>
      </c>
      <c r="AA3319" t="e">
        <f>VLOOKUP(E3319,'Age group'!$A$2:$B$7,2,TRUE)</f>
        <v>#N/A</v>
      </c>
    </row>
    <row r="3320" spans="1:27" ht="12.75" x14ac:dyDescent="0.2">
      <c r="A3320" s="30">
        <v>3317</v>
      </c>
      <c r="B3320" s="31"/>
      <c r="C3320" s="31"/>
      <c r="D3320" s="32"/>
      <c r="E3320" s="104"/>
      <c r="F3320" s="31"/>
      <c r="G3320" s="31"/>
      <c r="H3320" s="33"/>
      <c r="I3320" s="16"/>
      <c r="J3320" s="34"/>
      <c r="K3320" s="34"/>
      <c r="L3320" s="35"/>
      <c r="M3320" s="36"/>
      <c r="N3320" s="37"/>
      <c r="O3320" s="37"/>
      <c r="P3320" s="37"/>
      <c r="Q3320" s="38"/>
      <c r="R3320" s="38"/>
      <c r="S3320" s="37"/>
      <c r="T3320" s="39"/>
      <c r="U3320" s="39"/>
      <c r="V3320" s="40"/>
      <c r="X3320" t="str">
        <f>IF(('1 - Cover page'!$B$9-M3320)&lt;6,"&lt;=5 Days","&gt;5 Days")</f>
        <v>&lt;=5 Days</v>
      </c>
      <c r="Y3320" t="str">
        <f>IF(('1 - Cover page'!$B$9-M3320)=0,"0", IF(('1 - Cover page'!$B$9-M3320)= 1,"1", IF(('1 - Cover page'!$B$9-M3320)= 2,"2", IF(('1 - Cover page'!$B$9-M3320)= 3,"3", IF(('1 - Cover page'!$B$9-M3320)= 4,"4", IF(('1 - Cover page'!$B$9-M3320)= 5,"5", IF(('1 - Cover page'!$B$9-M3320)= 6,"6", IF(('1 - Cover page'!$B$9-M3320)= 7,"7", IF(('1 - Cover page'!$B$9-M3320)= 8,"8", IF(('1 - Cover page'!$B$9-M3320)= 9,"9", IF(('1 - Cover page'!$B$9-M3320)= 10,"10", IF(('1 - Cover page'!$B$9-M3320)= 11,"11", IF(('1 - Cover page'!$B$9-M3320)= 12,"12", IF(('1 - Cover page'!$B$9-M3320)= 13,"13", IF(('1 - Cover page'!$B$9-M3320)= 14,"14", IF(('1 - Cover page'!$B$9-M3320)= 15,"15",  ""))))))))))))))))</f>
        <v>0</v>
      </c>
      <c r="Z3320" t="str">
        <f>IF(('1 - Cover page'!$B$9-I3320)=0,"0", IF(('1 - Cover page'!$B$9-I3320)= 1,"1", IF(('1 - Cover page'!$B$9-I3320)= 2,"2", IF(('1 - Cover page'!$B$9-I3320)= 3,"3", IF(('1 - Cover page'!$B$9-I3320)= 4,"4", IF(('1 - Cover page'!$B$9-I3320)= 5,"5", IF(('1 - Cover page'!$B$9-I3320)= 6,"6", IF(('1 - Cover page'!$B$9-I3320)= 7,"7", IF(('1 - Cover page'!$B$9-I3320)= 8,"8", IF(('1 - Cover page'!$B$9-I3320)= 9,"9", IF(('1 - Cover page'!$B$9-I3320)= 10,"10", IF(('1 - Cover page'!$B$9-I3320)= 11,"11", IF(('1 - Cover page'!$B$9-I3320)= 12,"12", IF(('1 - Cover page'!$B$9-I3320)= 13,"13", IF(('1 - Cover page'!$B$9-I3320)= 14,"14", IF(('1 - Cover page'!$B$9-I3320)= 15,"15",  ""))))))))))))))))</f>
        <v>0</v>
      </c>
      <c r="AA3320" t="e">
        <f>VLOOKUP(E3320,'Age group'!$A$2:$B$7,2,TRUE)</f>
        <v>#N/A</v>
      </c>
    </row>
    <row r="3321" spans="1:27" ht="12.75" x14ac:dyDescent="0.2">
      <c r="A3321" s="30">
        <v>3318</v>
      </c>
      <c r="B3321" s="31"/>
      <c r="C3321" s="31"/>
      <c r="D3321" s="32"/>
      <c r="E3321" s="104"/>
      <c r="F3321" s="31"/>
      <c r="G3321" s="31"/>
      <c r="H3321" s="33"/>
      <c r="I3321" s="16"/>
      <c r="J3321" s="34"/>
      <c r="K3321" s="34"/>
      <c r="L3321" s="35"/>
      <c r="M3321" s="36"/>
      <c r="N3321" s="37"/>
      <c r="O3321" s="37"/>
      <c r="P3321" s="37"/>
      <c r="Q3321" s="38"/>
      <c r="R3321" s="38"/>
      <c r="S3321" s="37"/>
      <c r="T3321" s="39"/>
      <c r="U3321" s="39"/>
      <c r="V3321" s="40"/>
      <c r="X3321" t="str">
        <f>IF(('1 - Cover page'!$B$9-M3321)&lt;6,"&lt;=5 Days","&gt;5 Days")</f>
        <v>&lt;=5 Days</v>
      </c>
      <c r="Y3321" t="str">
        <f>IF(('1 - Cover page'!$B$9-M3321)=0,"0", IF(('1 - Cover page'!$B$9-M3321)= 1,"1", IF(('1 - Cover page'!$B$9-M3321)= 2,"2", IF(('1 - Cover page'!$B$9-M3321)= 3,"3", IF(('1 - Cover page'!$B$9-M3321)= 4,"4", IF(('1 - Cover page'!$B$9-M3321)= 5,"5", IF(('1 - Cover page'!$B$9-M3321)= 6,"6", IF(('1 - Cover page'!$B$9-M3321)= 7,"7", IF(('1 - Cover page'!$B$9-M3321)= 8,"8", IF(('1 - Cover page'!$B$9-M3321)= 9,"9", IF(('1 - Cover page'!$B$9-M3321)= 10,"10", IF(('1 - Cover page'!$B$9-M3321)= 11,"11", IF(('1 - Cover page'!$B$9-M3321)= 12,"12", IF(('1 - Cover page'!$B$9-M3321)= 13,"13", IF(('1 - Cover page'!$B$9-M3321)= 14,"14", IF(('1 - Cover page'!$B$9-M3321)= 15,"15",  ""))))))))))))))))</f>
        <v>0</v>
      </c>
      <c r="Z3321" t="str">
        <f>IF(('1 - Cover page'!$B$9-I3321)=0,"0", IF(('1 - Cover page'!$B$9-I3321)= 1,"1", IF(('1 - Cover page'!$B$9-I3321)= 2,"2", IF(('1 - Cover page'!$B$9-I3321)= 3,"3", IF(('1 - Cover page'!$B$9-I3321)= 4,"4", IF(('1 - Cover page'!$B$9-I3321)= 5,"5", IF(('1 - Cover page'!$B$9-I3321)= 6,"6", IF(('1 - Cover page'!$B$9-I3321)= 7,"7", IF(('1 - Cover page'!$B$9-I3321)= 8,"8", IF(('1 - Cover page'!$B$9-I3321)= 9,"9", IF(('1 - Cover page'!$B$9-I3321)= 10,"10", IF(('1 - Cover page'!$B$9-I3321)= 11,"11", IF(('1 - Cover page'!$B$9-I3321)= 12,"12", IF(('1 - Cover page'!$B$9-I3321)= 13,"13", IF(('1 - Cover page'!$B$9-I3321)= 14,"14", IF(('1 - Cover page'!$B$9-I3321)= 15,"15",  ""))))))))))))))))</f>
        <v>0</v>
      </c>
      <c r="AA3321" t="e">
        <f>VLOOKUP(E3321,'Age group'!$A$2:$B$7,2,TRUE)</f>
        <v>#N/A</v>
      </c>
    </row>
    <row r="3322" spans="1:27" ht="12.75" x14ac:dyDescent="0.2">
      <c r="A3322" s="30">
        <v>3319</v>
      </c>
      <c r="B3322" s="31"/>
      <c r="C3322" s="31"/>
      <c r="D3322" s="32"/>
      <c r="E3322" s="104"/>
      <c r="F3322" s="31"/>
      <c r="G3322" s="31"/>
      <c r="H3322" s="33"/>
      <c r="I3322" s="16"/>
      <c r="J3322" s="34"/>
      <c r="K3322" s="34"/>
      <c r="L3322" s="35"/>
      <c r="M3322" s="36"/>
      <c r="N3322" s="37"/>
      <c r="O3322" s="37"/>
      <c r="P3322" s="37"/>
      <c r="Q3322" s="38"/>
      <c r="R3322" s="38"/>
      <c r="S3322" s="37"/>
      <c r="T3322" s="39"/>
      <c r="U3322" s="39"/>
      <c r="V3322" s="40"/>
      <c r="X3322" t="str">
        <f>IF(('1 - Cover page'!$B$9-M3322)&lt;6,"&lt;=5 Days","&gt;5 Days")</f>
        <v>&lt;=5 Days</v>
      </c>
      <c r="Y3322" t="str">
        <f>IF(('1 - Cover page'!$B$9-M3322)=0,"0", IF(('1 - Cover page'!$B$9-M3322)= 1,"1", IF(('1 - Cover page'!$B$9-M3322)= 2,"2", IF(('1 - Cover page'!$B$9-M3322)= 3,"3", IF(('1 - Cover page'!$B$9-M3322)= 4,"4", IF(('1 - Cover page'!$B$9-M3322)= 5,"5", IF(('1 - Cover page'!$B$9-M3322)= 6,"6", IF(('1 - Cover page'!$B$9-M3322)= 7,"7", IF(('1 - Cover page'!$B$9-M3322)= 8,"8", IF(('1 - Cover page'!$B$9-M3322)= 9,"9", IF(('1 - Cover page'!$B$9-M3322)= 10,"10", IF(('1 - Cover page'!$B$9-M3322)= 11,"11", IF(('1 - Cover page'!$B$9-M3322)= 12,"12", IF(('1 - Cover page'!$B$9-M3322)= 13,"13", IF(('1 - Cover page'!$B$9-M3322)= 14,"14", IF(('1 - Cover page'!$B$9-M3322)= 15,"15",  ""))))))))))))))))</f>
        <v>0</v>
      </c>
      <c r="Z3322" t="str">
        <f>IF(('1 - Cover page'!$B$9-I3322)=0,"0", IF(('1 - Cover page'!$B$9-I3322)= 1,"1", IF(('1 - Cover page'!$B$9-I3322)= 2,"2", IF(('1 - Cover page'!$B$9-I3322)= 3,"3", IF(('1 - Cover page'!$B$9-I3322)= 4,"4", IF(('1 - Cover page'!$B$9-I3322)= 5,"5", IF(('1 - Cover page'!$B$9-I3322)= 6,"6", IF(('1 - Cover page'!$B$9-I3322)= 7,"7", IF(('1 - Cover page'!$B$9-I3322)= 8,"8", IF(('1 - Cover page'!$B$9-I3322)= 9,"9", IF(('1 - Cover page'!$B$9-I3322)= 10,"10", IF(('1 - Cover page'!$B$9-I3322)= 11,"11", IF(('1 - Cover page'!$B$9-I3322)= 12,"12", IF(('1 - Cover page'!$B$9-I3322)= 13,"13", IF(('1 - Cover page'!$B$9-I3322)= 14,"14", IF(('1 - Cover page'!$B$9-I3322)= 15,"15",  ""))))))))))))))))</f>
        <v>0</v>
      </c>
      <c r="AA3322" t="e">
        <f>VLOOKUP(E3322,'Age group'!$A$2:$B$7,2,TRUE)</f>
        <v>#N/A</v>
      </c>
    </row>
    <row r="3323" spans="1:27" ht="12.75" x14ac:dyDescent="0.2">
      <c r="A3323" s="30">
        <v>3320</v>
      </c>
      <c r="B3323" s="31"/>
      <c r="C3323" s="31"/>
      <c r="D3323" s="32"/>
      <c r="E3323" s="104"/>
      <c r="F3323" s="31"/>
      <c r="G3323" s="31"/>
      <c r="H3323" s="33"/>
      <c r="I3323" s="16"/>
      <c r="J3323" s="34"/>
      <c r="K3323" s="34"/>
      <c r="L3323" s="35"/>
      <c r="M3323" s="36"/>
      <c r="N3323" s="37"/>
      <c r="O3323" s="37"/>
      <c r="P3323" s="37"/>
      <c r="Q3323" s="38"/>
      <c r="R3323" s="38"/>
      <c r="S3323" s="37"/>
      <c r="T3323" s="39"/>
      <c r="U3323" s="39"/>
      <c r="V3323" s="40"/>
      <c r="X3323" t="str">
        <f>IF(('1 - Cover page'!$B$9-M3323)&lt;6,"&lt;=5 Days","&gt;5 Days")</f>
        <v>&lt;=5 Days</v>
      </c>
      <c r="Y3323" t="str">
        <f>IF(('1 - Cover page'!$B$9-M3323)=0,"0", IF(('1 - Cover page'!$B$9-M3323)= 1,"1", IF(('1 - Cover page'!$B$9-M3323)= 2,"2", IF(('1 - Cover page'!$B$9-M3323)= 3,"3", IF(('1 - Cover page'!$B$9-M3323)= 4,"4", IF(('1 - Cover page'!$B$9-M3323)= 5,"5", IF(('1 - Cover page'!$B$9-M3323)= 6,"6", IF(('1 - Cover page'!$B$9-M3323)= 7,"7", IF(('1 - Cover page'!$B$9-M3323)= 8,"8", IF(('1 - Cover page'!$B$9-M3323)= 9,"9", IF(('1 - Cover page'!$B$9-M3323)= 10,"10", IF(('1 - Cover page'!$B$9-M3323)= 11,"11", IF(('1 - Cover page'!$B$9-M3323)= 12,"12", IF(('1 - Cover page'!$B$9-M3323)= 13,"13", IF(('1 - Cover page'!$B$9-M3323)= 14,"14", IF(('1 - Cover page'!$B$9-M3323)= 15,"15",  ""))))))))))))))))</f>
        <v>0</v>
      </c>
      <c r="Z3323" t="str">
        <f>IF(('1 - Cover page'!$B$9-I3323)=0,"0", IF(('1 - Cover page'!$B$9-I3323)= 1,"1", IF(('1 - Cover page'!$B$9-I3323)= 2,"2", IF(('1 - Cover page'!$B$9-I3323)= 3,"3", IF(('1 - Cover page'!$B$9-I3323)= 4,"4", IF(('1 - Cover page'!$B$9-I3323)= 5,"5", IF(('1 - Cover page'!$B$9-I3323)= 6,"6", IF(('1 - Cover page'!$B$9-I3323)= 7,"7", IF(('1 - Cover page'!$B$9-I3323)= 8,"8", IF(('1 - Cover page'!$B$9-I3323)= 9,"9", IF(('1 - Cover page'!$B$9-I3323)= 10,"10", IF(('1 - Cover page'!$B$9-I3323)= 11,"11", IF(('1 - Cover page'!$B$9-I3323)= 12,"12", IF(('1 - Cover page'!$B$9-I3323)= 13,"13", IF(('1 - Cover page'!$B$9-I3323)= 14,"14", IF(('1 - Cover page'!$B$9-I3323)= 15,"15",  ""))))))))))))))))</f>
        <v>0</v>
      </c>
      <c r="AA3323" t="e">
        <f>VLOOKUP(E3323,'Age group'!$A$2:$B$7,2,TRUE)</f>
        <v>#N/A</v>
      </c>
    </row>
    <row r="3324" spans="1:27" ht="12.75" x14ac:dyDescent="0.2">
      <c r="A3324" s="30">
        <v>3321</v>
      </c>
      <c r="B3324" s="31"/>
      <c r="C3324" s="31"/>
      <c r="D3324" s="32"/>
      <c r="E3324" s="104"/>
      <c r="F3324" s="31"/>
      <c r="G3324" s="31"/>
      <c r="H3324" s="33"/>
      <c r="I3324" s="16"/>
      <c r="J3324" s="34"/>
      <c r="K3324" s="34"/>
      <c r="L3324" s="35"/>
      <c r="M3324" s="36"/>
      <c r="N3324" s="37"/>
      <c r="O3324" s="37"/>
      <c r="P3324" s="37"/>
      <c r="Q3324" s="38"/>
      <c r="R3324" s="38"/>
      <c r="S3324" s="37"/>
      <c r="T3324" s="39"/>
      <c r="U3324" s="39"/>
      <c r="V3324" s="40"/>
      <c r="X3324" t="str">
        <f>IF(('1 - Cover page'!$B$9-M3324)&lt;6,"&lt;=5 Days","&gt;5 Days")</f>
        <v>&lt;=5 Days</v>
      </c>
      <c r="Y3324" t="str">
        <f>IF(('1 - Cover page'!$B$9-M3324)=0,"0", IF(('1 - Cover page'!$B$9-M3324)= 1,"1", IF(('1 - Cover page'!$B$9-M3324)= 2,"2", IF(('1 - Cover page'!$B$9-M3324)= 3,"3", IF(('1 - Cover page'!$B$9-M3324)= 4,"4", IF(('1 - Cover page'!$B$9-M3324)= 5,"5", IF(('1 - Cover page'!$B$9-M3324)= 6,"6", IF(('1 - Cover page'!$B$9-M3324)= 7,"7", IF(('1 - Cover page'!$B$9-M3324)= 8,"8", IF(('1 - Cover page'!$B$9-M3324)= 9,"9", IF(('1 - Cover page'!$B$9-M3324)= 10,"10", IF(('1 - Cover page'!$B$9-M3324)= 11,"11", IF(('1 - Cover page'!$B$9-M3324)= 12,"12", IF(('1 - Cover page'!$B$9-M3324)= 13,"13", IF(('1 - Cover page'!$B$9-M3324)= 14,"14", IF(('1 - Cover page'!$B$9-M3324)= 15,"15",  ""))))))))))))))))</f>
        <v>0</v>
      </c>
      <c r="Z3324" t="str">
        <f>IF(('1 - Cover page'!$B$9-I3324)=0,"0", IF(('1 - Cover page'!$B$9-I3324)= 1,"1", IF(('1 - Cover page'!$B$9-I3324)= 2,"2", IF(('1 - Cover page'!$B$9-I3324)= 3,"3", IF(('1 - Cover page'!$B$9-I3324)= 4,"4", IF(('1 - Cover page'!$B$9-I3324)= 5,"5", IF(('1 - Cover page'!$B$9-I3324)= 6,"6", IF(('1 - Cover page'!$B$9-I3324)= 7,"7", IF(('1 - Cover page'!$B$9-I3324)= 8,"8", IF(('1 - Cover page'!$B$9-I3324)= 9,"9", IF(('1 - Cover page'!$B$9-I3324)= 10,"10", IF(('1 - Cover page'!$B$9-I3324)= 11,"11", IF(('1 - Cover page'!$B$9-I3324)= 12,"12", IF(('1 - Cover page'!$B$9-I3324)= 13,"13", IF(('1 - Cover page'!$B$9-I3324)= 14,"14", IF(('1 - Cover page'!$B$9-I3324)= 15,"15",  ""))))))))))))))))</f>
        <v>0</v>
      </c>
      <c r="AA3324" t="e">
        <f>VLOOKUP(E3324,'Age group'!$A$2:$B$7,2,TRUE)</f>
        <v>#N/A</v>
      </c>
    </row>
    <row r="3325" spans="1:27" ht="12.75" x14ac:dyDescent="0.2">
      <c r="A3325" s="30">
        <v>3322</v>
      </c>
      <c r="B3325" s="31"/>
      <c r="C3325" s="31"/>
      <c r="D3325" s="32"/>
      <c r="E3325" s="104"/>
      <c r="F3325" s="31"/>
      <c r="G3325" s="31"/>
      <c r="H3325" s="33"/>
      <c r="I3325" s="16"/>
      <c r="J3325" s="34"/>
      <c r="K3325" s="34"/>
      <c r="L3325" s="35"/>
      <c r="M3325" s="36"/>
      <c r="N3325" s="37"/>
      <c r="O3325" s="37"/>
      <c r="P3325" s="37"/>
      <c r="Q3325" s="38"/>
      <c r="R3325" s="38"/>
      <c r="S3325" s="37"/>
      <c r="T3325" s="39"/>
      <c r="U3325" s="39"/>
      <c r="V3325" s="40"/>
      <c r="X3325" t="str">
        <f>IF(('1 - Cover page'!$B$9-M3325)&lt;6,"&lt;=5 Days","&gt;5 Days")</f>
        <v>&lt;=5 Days</v>
      </c>
      <c r="Y3325" t="str">
        <f>IF(('1 - Cover page'!$B$9-M3325)=0,"0", IF(('1 - Cover page'!$B$9-M3325)= 1,"1", IF(('1 - Cover page'!$B$9-M3325)= 2,"2", IF(('1 - Cover page'!$B$9-M3325)= 3,"3", IF(('1 - Cover page'!$B$9-M3325)= 4,"4", IF(('1 - Cover page'!$B$9-M3325)= 5,"5", IF(('1 - Cover page'!$B$9-M3325)= 6,"6", IF(('1 - Cover page'!$B$9-M3325)= 7,"7", IF(('1 - Cover page'!$B$9-M3325)= 8,"8", IF(('1 - Cover page'!$B$9-M3325)= 9,"9", IF(('1 - Cover page'!$B$9-M3325)= 10,"10", IF(('1 - Cover page'!$B$9-M3325)= 11,"11", IF(('1 - Cover page'!$B$9-M3325)= 12,"12", IF(('1 - Cover page'!$B$9-M3325)= 13,"13", IF(('1 - Cover page'!$B$9-M3325)= 14,"14", IF(('1 - Cover page'!$B$9-M3325)= 15,"15",  ""))))))))))))))))</f>
        <v>0</v>
      </c>
      <c r="Z3325" t="str">
        <f>IF(('1 - Cover page'!$B$9-I3325)=0,"0", IF(('1 - Cover page'!$B$9-I3325)= 1,"1", IF(('1 - Cover page'!$B$9-I3325)= 2,"2", IF(('1 - Cover page'!$B$9-I3325)= 3,"3", IF(('1 - Cover page'!$B$9-I3325)= 4,"4", IF(('1 - Cover page'!$B$9-I3325)= 5,"5", IF(('1 - Cover page'!$B$9-I3325)= 6,"6", IF(('1 - Cover page'!$B$9-I3325)= 7,"7", IF(('1 - Cover page'!$B$9-I3325)= 8,"8", IF(('1 - Cover page'!$B$9-I3325)= 9,"9", IF(('1 - Cover page'!$B$9-I3325)= 10,"10", IF(('1 - Cover page'!$B$9-I3325)= 11,"11", IF(('1 - Cover page'!$B$9-I3325)= 12,"12", IF(('1 - Cover page'!$B$9-I3325)= 13,"13", IF(('1 - Cover page'!$B$9-I3325)= 14,"14", IF(('1 - Cover page'!$B$9-I3325)= 15,"15",  ""))))))))))))))))</f>
        <v>0</v>
      </c>
      <c r="AA3325" t="e">
        <f>VLOOKUP(E3325,'Age group'!$A$2:$B$7,2,TRUE)</f>
        <v>#N/A</v>
      </c>
    </row>
    <row r="3326" spans="1:27" ht="12.75" x14ac:dyDescent="0.2">
      <c r="A3326" s="30">
        <v>3323</v>
      </c>
      <c r="B3326" s="31"/>
      <c r="C3326" s="31"/>
      <c r="D3326" s="32"/>
      <c r="E3326" s="104"/>
      <c r="F3326" s="31"/>
      <c r="G3326" s="31"/>
      <c r="H3326" s="33"/>
      <c r="I3326" s="16"/>
      <c r="J3326" s="34"/>
      <c r="K3326" s="34"/>
      <c r="L3326" s="35"/>
      <c r="M3326" s="36"/>
      <c r="N3326" s="37"/>
      <c r="O3326" s="37"/>
      <c r="P3326" s="37"/>
      <c r="Q3326" s="38"/>
      <c r="R3326" s="38"/>
      <c r="S3326" s="37"/>
      <c r="T3326" s="39"/>
      <c r="U3326" s="39"/>
      <c r="V3326" s="40"/>
      <c r="X3326" t="str">
        <f>IF(('1 - Cover page'!$B$9-M3326)&lt;6,"&lt;=5 Days","&gt;5 Days")</f>
        <v>&lt;=5 Days</v>
      </c>
      <c r="Y3326" t="str">
        <f>IF(('1 - Cover page'!$B$9-M3326)=0,"0", IF(('1 - Cover page'!$B$9-M3326)= 1,"1", IF(('1 - Cover page'!$B$9-M3326)= 2,"2", IF(('1 - Cover page'!$B$9-M3326)= 3,"3", IF(('1 - Cover page'!$B$9-M3326)= 4,"4", IF(('1 - Cover page'!$B$9-M3326)= 5,"5", IF(('1 - Cover page'!$B$9-M3326)= 6,"6", IF(('1 - Cover page'!$B$9-M3326)= 7,"7", IF(('1 - Cover page'!$B$9-M3326)= 8,"8", IF(('1 - Cover page'!$B$9-M3326)= 9,"9", IF(('1 - Cover page'!$B$9-M3326)= 10,"10", IF(('1 - Cover page'!$B$9-M3326)= 11,"11", IF(('1 - Cover page'!$B$9-M3326)= 12,"12", IF(('1 - Cover page'!$B$9-M3326)= 13,"13", IF(('1 - Cover page'!$B$9-M3326)= 14,"14", IF(('1 - Cover page'!$B$9-M3326)= 15,"15",  ""))))))))))))))))</f>
        <v>0</v>
      </c>
      <c r="Z3326" t="str">
        <f>IF(('1 - Cover page'!$B$9-I3326)=0,"0", IF(('1 - Cover page'!$B$9-I3326)= 1,"1", IF(('1 - Cover page'!$B$9-I3326)= 2,"2", IF(('1 - Cover page'!$B$9-I3326)= 3,"3", IF(('1 - Cover page'!$B$9-I3326)= 4,"4", IF(('1 - Cover page'!$B$9-I3326)= 5,"5", IF(('1 - Cover page'!$B$9-I3326)= 6,"6", IF(('1 - Cover page'!$B$9-I3326)= 7,"7", IF(('1 - Cover page'!$B$9-I3326)= 8,"8", IF(('1 - Cover page'!$B$9-I3326)= 9,"9", IF(('1 - Cover page'!$B$9-I3326)= 10,"10", IF(('1 - Cover page'!$B$9-I3326)= 11,"11", IF(('1 - Cover page'!$B$9-I3326)= 12,"12", IF(('1 - Cover page'!$B$9-I3326)= 13,"13", IF(('1 - Cover page'!$B$9-I3326)= 14,"14", IF(('1 - Cover page'!$B$9-I3326)= 15,"15",  ""))))))))))))))))</f>
        <v>0</v>
      </c>
      <c r="AA3326" t="e">
        <f>VLOOKUP(E3326,'Age group'!$A$2:$B$7,2,TRUE)</f>
        <v>#N/A</v>
      </c>
    </row>
    <row r="3327" spans="1:27" ht="12.75" x14ac:dyDescent="0.2">
      <c r="A3327" s="30">
        <v>3324</v>
      </c>
      <c r="B3327" s="31"/>
      <c r="C3327" s="31"/>
      <c r="D3327" s="32"/>
      <c r="E3327" s="104"/>
      <c r="F3327" s="31"/>
      <c r="G3327" s="31"/>
      <c r="H3327" s="33"/>
      <c r="I3327" s="16"/>
      <c r="J3327" s="34"/>
      <c r="K3327" s="34"/>
      <c r="L3327" s="35"/>
      <c r="M3327" s="36"/>
      <c r="N3327" s="37"/>
      <c r="O3327" s="37"/>
      <c r="P3327" s="37"/>
      <c r="Q3327" s="38"/>
      <c r="R3327" s="38"/>
      <c r="S3327" s="37"/>
      <c r="T3327" s="39"/>
      <c r="U3327" s="39"/>
      <c r="V3327" s="40"/>
      <c r="X3327" t="str">
        <f>IF(('1 - Cover page'!$B$9-M3327)&lt;6,"&lt;=5 Days","&gt;5 Days")</f>
        <v>&lt;=5 Days</v>
      </c>
      <c r="Y3327" t="str">
        <f>IF(('1 - Cover page'!$B$9-M3327)=0,"0", IF(('1 - Cover page'!$B$9-M3327)= 1,"1", IF(('1 - Cover page'!$B$9-M3327)= 2,"2", IF(('1 - Cover page'!$B$9-M3327)= 3,"3", IF(('1 - Cover page'!$B$9-M3327)= 4,"4", IF(('1 - Cover page'!$B$9-M3327)= 5,"5", IF(('1 - Cover page'!$B$9-M3327)= 6,"6", IF(('1 - Cover page'!$B$9-M3327)= 7,"7", IF(('1 - Cover page'!$B$9-M3327)= 8,"8", IF(('1 - Cover page'!$B$9-M3327)= 9,"9", IF(('1 - Cover page'!$B$9-M3327)= 10,"10", IF(('1 - Cover page'!$B$9-M3327)= 11,"11", IF(('1 - Cover page'!$B$9-M3327)= 12,"12", IF(('1 - Cover page'!$B$9-M3327)= 13,"13", IF(('1 - Cover page'!$B$9-M3327)= 14,"14", IF(('1 - Cover page'!$B$9-M3327)= 15,"15",  ""))))))))))))))))</f>
        <v>0</v>
      </c>
      <c r="Z3327" t="str">
        <f>IF(('1 - Cover page'!$B$9-I3327)=0,"0", IF(('1 - Cover page'!$B$9-I3327)= 1,"1", IF(('1 - Cover page'!$B$9-I3327)= 2,"2", IF(('1 - Cover page'!$B$9-I3327)= 3,"3", IF(('1 - Cover page'!$B$9-I3327)= 4,"4", IF(('1 - Cover page'!$B$9-I3327)= 5,"5", IF(('1 - Cover page'!$B$9-I3327)= 6,"6", IF(('1 - Cover page'!$B$9-I3327)= 7,"7", IF(('1 - Cover page'!$B$9-I3327)= 8,"8", IF(('1 - Cover page'!$B$9-I3327)= 9,"9", IF(('1 - Cover page'!$B$9-I3327)= 10,"10", IF(('1 - Cover page'!$B$9-I3327)= 11,"11", IF(('1 - Cover page'!$B$9-I3327)= 12,"12", IF(('1 - Cover page'!$B$9-I3327)= 13,"13", IF(('1 - Cover page'!$B$9-I3327)= 14,"14", IF(('1 - Cover page'!$B$9-I3327)= 15,"15",  ""))))))))))))))))</f>
        <v>0</v>
      </c>
      <c r="AA3327" t="e">
        <f>VLOOKUP(E3327,'Age group'!$A$2:$B$7,2,TRUE)</f>
        <v>#N/A</v>
      </c>
    </row>
    <row r="3328" spans="1:27" ht="12.75" x14ac:dyDescent="0.2">
      <c r="A3328" s="30">
        <v>3325</v>
      </c>
      <c r="B3328" s="31"/>
      <c r="C3328" s="31"/>
      <c r="D3328" s="32"/>
      <c r="E3328" s="104"/>
      <c r="F3328" s="31"/>
      <c r="G3328" s="31"/>
      <c r="H3328" s="33"/>
      <c r="I3328" s="16"/>
      <c r="J3328" s="34"/>
      <c r="K3328" s="34"/>
      <c r="L3328" s="35"/>
      <c r="M3328" s="36"/>
      <c r="N3328" s="37"/>
      <c r="O3328" s="37"/>
      <c r="P3328" s="37"/>
      <c r="Q3328" s="38"/>
      <c r="R3328" s="38"/>
      <c r="S3328" s="37"/>
      <c r="T3328" s="39"/>
      <c r="U3328" s="39"/>
      <c r="V3328" s="40"/>
      <c r="X3328" t="str">
        <f>IF(('1 - Cover page'!$B$9-M3328)&lt;6,"&lt;=5 Days","&gt;5 Days")</f>
        <v>&lt;=5 Days</v>
      </c>
      <c r="Y3328" t="str">
        <f>IF(('1 - Cover page'!$B$9-M3328)=0,"0", IF(('1 - Cover page'!$B$9-M3328)= 1,"1", IF(('1 - Cover page'!$B$9-M3328)= 2,"2", IF(('1 - Cover page'!$B$9-M3328)= 3,"3", IF(('1 - Cover page'!$B$9-M3328)= 4,"4", IF(('1 - Cover page'!$B$9-M3328)= 5,"5", IF(('1 - Cover page'!$B$9-M3328)= 6,"6", IF(('1 - Cover page'!$B$9-M3328)= 7,"7", IF(('1 - Cover page'!$B$9-M3328)= 8,"8", IF(('1 - Cover page'!$B$9-M3328)= 9,"9", IF(('1 - Cover page'!$B$9-M3328)= 10,"10", IF(('1 - Cover page'!$B$9-M3328)= 11,"11", IF(('1 - Cover page'!$B$9-M3328)= 12,"12", IF(('1 - Cover page'!$B$9-M3328)= 13,"13", IF(('1 - Cover page'!$B$9-M3328)= 14,"14", IF(('1 - Cover page'!$B$9-M3328)= 15,"15",  ""))))))))))))))))</f>
        <v>0</v>
      </c>
      <c r="Z3328" t="str">
        <f>IF(('1 - Cover page'!$B$9-I3328)=0,"0", IF(('1 - Cover page'!$B$9-I3328)= 1,"1", IF(('1 - Cover page'!$B$9-I3328)= 2,"2", IF(('1 - Cover page'!$B$9-I3328)= 3,"3", IF(('1 - Cover page'!$B$9-I3328)= 4,"4", IF(('1 - Cover page'!$B$9-I3328)= 5,"5", IF(('1 - Cover page'!$B$9-I3328)= 6,"6", IF(('1 - Cover page'!$B$9-I3328)= 7,"7", IF(('1 - Cover page'!$B$9-I3328)= 8,"8", IF(('1 - Cover page'!$B$9-I3328)= 9,"9", IF(('1 - Cover page'!$B$9-I3328)= 10,"10", IF(('1 - Cover page'!$B$9-I3328)= 11,"11", IF(('1 - Cover page'!$B$9-I3328)= 12,"12", IF(('1 - Cover page'!$B$9-I3328)= 13,"13", IF(('1 - Cover page'!$B$9-I3328)= 14,"14", IF(('1 - Cover page'!$B$9-I3328)= 15,"15",  ""))))))))))))))))</f>
        <v>0</v>
      </c>
      <c r="AA3328" t="e">
        <f>VLOOKUP(E3328,'Age group'!$A$2:$B$7,2,TRUE)</f>
        <v>#N/A</v>
      </c>
    </row>
    <row r="3329" spans="1:27" ht="12.75" x14ac:dyDescent="0.2">
      <c r="A3329" s="30">
        <v>3326</v>
      </c>
      <c r="B3329" s="31"/>
      <c r="C3329" s="31"/>
      <c r="D3329" s="32"/>
      <c r="E3329" s="104"/>
      <c r="F3329" s="31"/>
      <c r="G3329" s="31"/>
      <c r="H3329" s="33"/>
      <c r="I3329" s="16"/>
      <c r="J3329" s="34"/>
      <c r="K3329" s="34"/>
      <c r="L3329" s="35"/>
      <c r="M3329" s="36"/>
      <c r="N3329" s="37"/>
      <c r="O3329" s="37"/>
      <c r="P3329" s="37"/>
      <c r="Q3329" s="38"/>
      <c r="R3329" s="38"/>
      <c r="S3329" s="37"/>
      <c r="T3329" s="39"/>
      <c r="U3329" s="39"/>
      <c r="V3329" s="40"/>
      <c r="X3329" t="str">
        <f>IF(('1 - Cover page'!$B$9-M3329)&lt;6,"&lt;=5 Days","&gt;5 Days")</f>
        <v>&lt;=5 Days</v>
      </c>
      <c r="Y3329" t="str">
        <f>IF(('1 - Cover page'!$B$9-M3329)=0,"0", IF(('1 - Cover page'!$B$9-M3329)= 1,"1", IF(('1 - Cover page'!$B$9-M3329)= 2,"2", IF(('1 - Cover page'!$B$9-M3329)= 3,"3", IF(('1 - Cover page'!$B$9-M3329)= 4,"4", IF(('1 - Cover page'!$B$9-M3329)= 5,"5", IF(('1 - Cover page'!$B$9-M3329)= 6,"6", IF(('1 - Cover page'!$B$9-M3329)= 7,"7", IF(('1 - Cover page'!$B$9-M3329)= 8,"8", IF(('1 - Cover page'!$B$9-M3329)= 9,"9", IF(('1 - Cover page'!$B$9-M3329)= 10,"10", IF(('1 - Cover page'!$B$9-M3329)= 11,"11", IF(('1 - Cover page'!$B$9-M3329)= 12,"12", IF(('1 - Cover page'!$B$9-M3329)= 13,"13", IF(('1 - Cover page'!$B$9-M3329)= 14,"14", IF(('1 - Cover page'!$B$9-M3329)= 15,"15",  ""))))))))))))))))</f>
        <v>0</v>
      </c>
      <c r="Z3329" t="str">
        <f>IF(('1 - Cover page'!$B$9-I3329)=0,"0", IF(('1 - Cover page'!$B$9-I3329)= 1,"1", IF(('1 - Cover page'!$B$9-I3329)= 2,"2", IF(('1 - Cover page'!$B$9-I3329)= 3,"3", IF(('1 - Cover page'!$B$9-I3329)= 4,"4", IF(('1 - Cover page'!$B$9-I3329)= 5,"5", IF(('1 - Cover page'!$B$9-I3329)= 6,"6", IF(('1 - Cover page'!$B$9-I3329)= 7,"7", IF(('1 - Cover page'!$B$9-I3329)= 8,"8", IF(('1 - Cover page'!$B$9-I3329)= 9,"9", IF(('1 - Cover page'!$B$9-I3329)= 10,"10", IF(('1 - Cover page'!$B$9-I3329)= 11,"11", IF(('1 - Cover page'!$B$9-I3329)= 12,"12", IF(('1 - Cover page'!$B$9-I3329)= 13,"13", IF(('1 - Cover page'!$B$9-I3329)= 14,"14", IF(('1 - Cover page'!$B$9-I3329)= 15,"15",  ""))))))))))))))))</f>
        <v>0</v>
      </c>
      <c r="AA3329" t="e">
        <f>VLOOKUP(E3329,'Age group'!$A$2:$B$7,2,TRUE)</f>
        <v>#N/A</v>
      </c>
    </row>
    <row r="3330" spans="1:27" ht="12.75" x14ac:dyDescent="0.2">
      <c r="A3330" s="30">
        <v>3327</v>
      </c>
      <c r="B3330" s="31"/>
      <c r="C3330" s="31"/>
      <c r="D3330" s="32"/>
      <c r="E3330" s="104"/>
      <c r="F3330" s="31"/>
      <c r="G3330" s="31"/>
      <c r="H3330" s="33"/>
      <c r="I3330" s="16"/>
      <c r="J3330" s="34"/>
      <c r="K3330" s="34"/>
      <c r="L3330" s="35"/>
      <c r="M3330" s="36"/>
      <c r="N3330" s="37"/>
      <c r="O3330" s="37"/>
      <c r="P3330" s="37"/>
      <c r="Q3330" s="38"/>
      <c r="R3330" s="38"/>
      <c r="S3330" s="37"/>
      <c r="T3330" s="39"/>
      <c r="U3330" s="39"/>
      <c r="V3330" s="40"/>
      <c r="X3330" t="str">
        <f>IF(('1 - Cover page'!$B$9-M3330)&lt;6,"&lt;=5 Days","&gt;5 Days")</f>
        <v>&lt;=5 Days</v>
      </c>
      <c r="Y3330" t="str">
        <f>IF(('1 - Cover page'!$B$9-M3330)=0,"0", IF(('1 - Cover page'!$B$9-M3330)= 1,"1", IF(('1 - Cover page'!$B$9-M3330)= 2,"2", IF(('1 - Cover page'!$B$9-M3330)= 3,"3", IF(('1 - Cover page'!$B$9-M3330)= 4,"4", IF(('1 - Cover page'!$B$9-M3330)= 5,"5", IF(('1 - Cover page'!$B$9-M3330)= 6,"6", IF(('1 - Cover page'!$B$9-M3330)= 7,"7", IF(('1 - Cover page'!$B$9-M3330)= 8,"8", IF(('1 - Cover page'!$B$9-M3330)= 9,"9", IF(('1 - Cover page'!$B$9-M3330)= 10,"10", IF(('1 - Cover page'!$B$9-M3330)= 11,"11", IF(('1 - Cover page'!$B$9-M3330)= 12,"12", IF(('1 - Cover page'!$B$9-M3330)= 13,"13", IF(('1 - Cover page'!$B$9-M3330)= 14,"14", IF(('1 - Cover page'!$B$9-M3330)= 15,"15",  ""))))))))))))))))</f>
        <v>0</v>
      </c>
      <c r="Z3330" t="str">
        <f>IF(('1 - Cover page'!$B$9-I3330)=0,"0", IF(('1 - Cover page'!$B$9-I3330)= 1,"1", IF(('1 - Cover page'!$B$9-I3330)= 2,"2", IF(('1 - Cover page'!$B$9-I3330)= 3,"3", IF(('1 - Cover page'!$B$9-I3330)= 4,"4", IF(('1 - Cover page'!$B$9-I3330)= 5,"5", IF(('1 - Cover page'!$B$9-I3330)= 6,"6", IF(('1 - Cover page'!$B$9-I3330)= 7,"7", IF(('1 - Cover page'!$B$9-I3330)= 8,"8", IF(('1 - Cover page'!$B$9-I3330)= 9,"9", IF(('1 - Cover page'!$B$9-I3330)= 10,"10", IF(('1 - Cover page'!$B$9-I3330)= 11,"11", IF(('1 - Cover page'!$B$9-I3330)= 12,"12", IF(('1 - Cover page'!$B$9-I3330)= 13,"13", IF(('1 - Cover page'!$B$9-I3330)= 14,"14", IF(('1 - Cover page'!$B$9-I3330)= 15,"15",  ""))))))))))))))))</f>
        <v>0</v>
      </c>
      <c r="AA3330" t="e">
        <f>VLOOKUP(E3330,'Age group'!$A$2:$B$7,2,TRUE)</f>
        <v>#N/A</v>
      </c>
    </row>
    <row r="3331" spans="1:27" ht="12.75" x14ac:dyDescent="0.2">
      <c r="A3331" s="30">
        <v>3328</v>
      </c>
      <c r="B3331" s="31"/>
      <c r="C3331" s="31"/>
      <c r="D3331" s="32"/>
      <c r="E3331" s="104"/>
      <c r="F3331" s="31"/>
      <c r="G3331" s="31"/>
      <c r="H3331" s="33"/>
      <c r="I3331" s="16"/>
      <c r="J3331" s="34"/>
      <c r="K3331" s="34"/>
      <c r="L3331" s="35"/>
      <c r="M3331" s="36"/>
      <c r="N3331" s="37"/>
      <c r="O3331" s="37"/>
      <c r="P3331" s="37"/>
      <c r="Q3331" s="38"/>
      <c r="R3331" s="38"/>
      <c r="S3331" s="37"/>
      <c r="T3331" s="39"/>
      <c r="U3331" s="39"/>
      <c r="V3331" s="40"/>
      <c r="X3331" t="str">
        <f>IF(('1 - Cover page'!$B$9-M3331)&lt;6,"&lt;=5 Days","&gt;5 Days")</f>
        <v>&lt;=5 Days</v>
      </c>
      <c r="Y3331" t="str">
        <f>IF(('1 - Cover page'!$B$9-M3331)=0,"0", IF(('1 - Cover page'!$B$9-M3331)= 1,"1", IF(('1 - Cover page'!$B$9-M3331)= 2,"2", IF(('1 - Cover page'!$B$9-M3331)= 3,"3", IF(('1 - Cover page'!$B$9-M3331)= 4,"4", IF(('1 - Cover page'!$B$9-M3331)= 5,"5", IF(('1 - Cover page'!$B$9-M3331)= 6,"6", IF(('1 - Cover page'!$B$9-M3331)= 7,"7", IF(('1 - Cover page'!$B$9-M3331)= 8,"8", IF(('1 - Cover page'!$B$9-M3331)= 9,"9", IF(('1 - Cover page'!$B$9-M3331)= 10,"10", IF(('1 - Cover page'!$B$9-M3331)= 11,"11", IF(('1 - Cover page'!$B$9-M3331)= 12,"12", IF(('1 - Cover page'!$B$9-M3331)= 13,"13", IF(('1 - Cover page'!$B$9-M3331)= 14,"14", IF(('1 - Cover page'!$B$9-M3331)= 15,"15",  ""))))))))))))))))</f>
        <v>0</v>
      </c>
      <c r="Z3331" t="str">
        <f>IF(('1 - Cover page'!$B$9-I3331)=0,"0", IF(('1 - Cover page'!$B$9-I3331)= 1,"1", IF(('1 - Cover page'!$B$9-I3331)= 2,"2", IF(('1 - Cover page'!$B$9-I3331)= 3,"3", IF(('1 - Cover page'!$B$9-I3331)= 4,"4", IF(('1 - Cover page'!$B$9-I3331)= 5,"5", IF(('1 - Cover page'!$B$9-I3331)= 6,"6", IF(('1 - Cover page'!$B$9-I3331)= 7,"7", IF(('1 - Cover page'!$B$9-I3331)= 8,"8", IF(('1 - Cover page'!$B$9-I3331)= 9,"9", IF(('1 - Cover page'!$B$9-I3331)= 10,"10", IF(('1 - Cover page'!$B$9-I3331)= 11,"11", IF(('1 - Cover page'!$B$9-I3331)= 12,"12", IF(('1 - Cover page'!$B$9-I3331)= 13,"13", IF(('1 - Cover page'!$B$9-I3331)= 14,"14", IF(('1 - Cover page'!$B$9-I3331)= 15,"15",  ""))))))))))))))))</f>
        <v>0</v>
      </c>
      <c r="AA3331" t="e">
        <f>VLOOKUP(E3331,'Age group'!$A$2:$B$7,2,TRUE)</f>
        <v>#N/A</v>
      </c>
    </row>
    <row r="3332" spans="1:27" ht="12.75" x14ac:dyDescent="0.2">
      <c r="A3332" s="30">
        <v>3329</v>
      </c>
      <c r="B3332" s="31"/>
      <c r="C3332" s="31"/>
      <c r="D3332" s="32"/>
      <c r="E3332" s="104"/>
      <c r="F3332" s="31"/>
      <c r="G3332" s="31"/>
      <c r="H3332" s="33"/>
      <c r="I3332" s="16"/>
      <c r="J3332" s="34"/>
      <c r="K3332" s="34"/>
      <c r="L3332" s="35"/>
      <c r="M3332" s="36"/>
      <c r="N3332" s="37"/>
      <c r="O3332" s="37"/>
      <c r="P3332" s="37"/>
      <c r="Q3332" s="38"/>
      <c r="R3332" s="38"/>
      <c r="S3332" s="37"/>
      <c r="T3332" s="39"/>
      <c r="U3332" s="39"/>
      <c r="V3332" s="40"/>
      <c r="X3332" t="str">
        <f>IF(('1 - Cover page'!$B$9-M3332)&lt;6,"&lt;=5 Days","&gt;5 Days")</f>
        <v>&lt;=5 Days</v>
      </c>
      <c r="Y3332" t="str">
        <f>IF(('1 - Cover page'!$B$9-M3332)=0,"0", IF(('1 - Cover page'!$B$9-M3332)= 1,"1", IF(('1 - Cover page'!$B$9-M3332)= 2,"2", IF(('1 - Cover page'!$B$9-M3332)= 3,"3", IF(('1 - Cover page'!$B$9-M3332)= 4,"4", IF(('1 - Cover page'!$B$9-M3332)= 5,"5", IF(('1 - Cover page'!$B$9-M3332)= 6,"6", IF(('1 - Cover page'!$B$9-M3332)= 7,"7", IF(('1 - Cover page'!$B$9-M3332)= 8,"8", IF(('1 - Cover page'!$B$9-M3332)= 9,"9", IF(('1 - Cover page'!$B$9-M3332)= 10,"10", IF(('1 - Cover page'!$B$9-M3332)= 11,"11", IF(('1 - Cover page'!$B$9-M3332)= 12,"12", IF(('1 - Cover page'!$B$9-M3332)= 13,"13", IF(('1 - Cover page'!$B$9-M3332)= 14,"14", IF(('1 - Cover page'!$B$9-M3332)= 15,"15",  ""))))))))))))))))</f>
        <v>0</v>
      </c>
      <c r="Z3332" t="str">
        <f>IF(('1 - Cover page'!$B$9-I3332)=0,"0", IF(('1 - Cover page'!$B$9-I3332)= 1,"1", IF(('1 - Cover page'!$B$9-I3332)= 2,"2", IF(('1 - Cover page'!$B$9-I3332)= 3,"3", IF(('1 - Cover page'!$B$9-I3332)= 4,"4", IF(('1 - Cover page'!$B$9-I3332)= 5,"5", IF(('1 - Cover page'!$B$9-I3332)= 6,"6", IF(('1 - Cover page'!$B$9-I3332)= 7,"7", IF(('1 - Cover page'!$B$9-I3332)= 8,"8", IF(('1 - Cover page'!$B$9-I3332)= 9,"9", IF(('1 - Cover page'!$B$9-I3332)= 10,"10", IF(('1 - Cover page'!$B$9-I3332)= 11,"11", IF(('1 - Cover page'!$B$9-I3332)= 12,"12", IF(('1 - Cover page'!$B$9-I3332)= 13,"13", IF(('1 - Cover page'!$B$9-I3332)= 14,"14", IF(('1 - Cover page'!$B$9-I3332)= 15,"15",  ""))))))))))))))))</f>
        <v>0</v>
      </c>
      <c r="AA3332" t="e">
        <f>VLOOKUP(E3332,'Age group'!$A$2:$B$7,2,TRUE)</f>
        <v>#N/A</v>
      </c>
    </row>
    <row r="3333" spans="1:27" ht="12.75" x14ac:dyDescent="0.2">
      <c r="A3333" s="30">
        <v>3330</v>
      </c>
      <c r="B3333" s="31"/>
      <c r="C3333" s="31"/>
      <c r="D3333" s="32"/>
      <c r="E3333" s="104"/>
      <c r="F3333" s="31"/>
      <c r="G3333" s="31"/>
      <c r="H3333" s="33"/>
      <c r="I3333" s="16"/>
      <c r="J3333" s="34"/>
      <c r="K3333" s="34"/>
      <c r="L3333" s="35"/>
      <c r="M3333" s="36"/>
      <c r="N3333" s="37"/>
      <c r="O3333" s="37"/>
      <c r="P3333" s="37"/>
      <c r="Q3333" s="38"/>
      <c r="R3333" s="38"/>
      <c r="S3333" s="37"/>
      <c r="T3333" s="39"/>
      <c r="U3333" s="39"/>
      <c r="V3333" s="40"/>
      <c r="X3333" t="str">
        <f>IF(('1 - Cover page'!$B$9-M3333)&lt;6,"&lt;=5 Days","&gt;5 Days")</f>
        <v>&lt;=5 Days</v>
      </c>
      <c r="Y3333" t="str">
        <f>IF(('1 - Cover page'!$B$9-M3333)=0,"0", IF(('1 - Cover page'!$B$9-M3333)= 1,"1", IF(('1 - Cover page'!$B$9-M3333)= 2,"2", IF(('1 - Cover page'!$B$9-M3333)= 3,"3", IF(('1 - Cover page'!$B$9-M3333)= 4,"4", IF(('1 - Cover page'!$B$9-M3333)= 5,"5", IF(('1 - Cover page'!$B$9-M3333)= 6,"6", IF(('1 - Cover page'!$B$9-M3333)= 7,"7", IF(('1 - Cover page'!$B$9-M3333)= 8,"8", IF(('1 - Cover page'!$B$9-M3333)= 9,"9", IF(('1 - Cover page'!$B$9-M3333)= 10,"10", IF(('1 - Cover page'!$B$9-M3333)= 11,"11", IF(('1 - Cover page'!$B$9-M3333)= 12,"12", IF(('1 - Cover page'!$B$9-M3333)= 13,"13", IF(('1 - Cover page'!$B$9-M3333)= 14,"14", IF(('1 - Cover page'!$B$9-M3333)= 15,"15",  ""))))))))))))))))</f>
        <v>0</v>
      </c>
      <c r="Z3333" t="str">
        <f>IF(('1 - Cover page'!$B$9-I3333)=0,"0", IF(('1 - Cover page'!$B$9-I3333)= 1,"1", IF(('1 - Cover page'!$B$9-I3333)= 2,"2", IF(('1 - Cover page'!$B$9-I3333)= 3,"3", IF(('1 - Cover page'!$B$9-I3333)= 4,"4", IF(('1 - Cover page'!$B$9-I3333)= 5,"5", IF(('1 - Cover page'!$B$9-I3333)= 6,"6", IF(('1 - Cover page'!$B$9-I3333)= 7,"7", IF(('1 - Cover page'!$B$9-I3333)= 8,"8", IF(('1 - Cover page'!$B$9-I3333)= 9,"9", IF(('1 - Cover page'!$B$9-I3333)= 10,"10", IF(('1 - Cover page'!$B$9-I3333)= 11,"11", IF(('1 - Cover page'!$B$9-I3333)= 12,"12", IF(('1 - Cover page'!$B$9-I3333)= 13,"13", IF(('1 - Cover page'!$B$9-I3333)= 14,"14", IF(('1 - Cover page'!$B$9-I3333)= 15,"15",  ""))))))))))))))))</f>
        <v>0</v>
      </c>
      <c r="AA3333" t="e">
        <f>VLOOKUP(E3333,'Age group'!$A$2:$B$7,2,TRUE)</f>
        <v>#N/A</v>
      </c>
    </row>
    <row r="3334" spans="1:27" ht="12.75" x14ac:dyDescent="0.2">
      <c r="A3334" s="30">
        <v>3331</v>
      </c>
      <c r="B3334" s="31"/>
      <c r="C3334" s="31"/>
      <c r="D3334" s="32"/>
      <c r="E3334" s="104"/>
      <c r="F3334" s="31"/>
      <c r="G3334" s="31"/>
      <c r="H3334" s="33"/>
      <c r="I3334" s="16"/>
      <c r="J3334" s="34"/>
      <c r="K3334" s="34"/>
      <c r="L3334" s="35"/>
      <c r="M3334" s="36"/>
      <c r="N3334" s="37"/>
      <c r="O3334" s="37"/>
      <c r="P3334" s="37"/>
      <c r="Q3334" s="38"/>
      <c r="R3334" s="38"/>
      <c r="S3334" s="37"/>
      <c r="T3334" s="39"/>
      <c r="U3334" s="39"/>
      <c r="V3334" s="40"/>
      <c r="X3334" t="str">
        <f>IF(('1 - Cover page'!$B$9-M3334)&lt;6,"&lt;=5 Days","&gt;5 Days")</f>
        <v>&lt;=5 Days</v>
      </c>
      <c r="Y3334" t="str">
        <f>IF(('1 - Cover page'!$B$9-M3334)=0,"0", IF(('1 - Cover page'!$B$9-M3334)= 1,"1", IF(('1 - Cover page'!$B$9-M3334)= 2,"2", IF(('1 - Cover page'!$B$9-M3334)= 3,"3", IF(('1 - Cover page'!$B$9-M3334)= 4,"4", IF(('1 - Cover page'!$B$9-M3334)= 5,"5", IF(('1 - Cover page'!$B$9-M3334)= 6,"6", IF(('1 - Cover page'!$B$9-M3334)= 7,"7", IF(('1 - Cover page'!$B$9-M3334)= 8,"8", IF(('1 - Cover page'!$B$9-M3334)= 9,"9", IF(('1 - Cover page'!$B$9-M3334)= 10,"10", IF(('1 - Cover page'!$B$9-M3334)= 11,"11", IF(('1 - Cover page'!$B$9-M3334)= 12,"12", IF(('1 - Cover page'!$B$9-M3334)= 13,"13", IF(('1 - Cover page'!$B$9-M3334)= 14,"14", IF(('1 - Cover page'!$B$9-M3334)= 15,"15",  ""))))))))))))))))</f>
        <v>0</v>
      </c>
      <c r="Z3334" t="str">
        <f>IF(('1 - Cover page'!$B$9-I3334)=0,"0", IF(('1 - Cover page'!$B$9-I3334)= 1,"1", IF(('1 - Cover page'!$B$9-I3334)= 2,"2", IF(('1 - Cover page'!$B$9-I3334)= 3,"3", IF(('1 - Cover page'!$B$9-I3334)= 4,"4", IF(('1 - Cover page'!$B$9-I3334)= 5,"5", IF(('1 - Cover page'!$B$9-I3334)= 6,"6", IF(('1 - Cover page'!$B$9-I3334)= 7,"7", IF(('1 - Cover page'!$B$9-I3334)= 8,"8", IF(('1 - Cover page'!$B$9-I3334)= 9,"9", IF(('1 - Cover page'!$B$9-I3334)= 10,"10", IF(('1 - Cover page'!$B$9-I3334)= 11,"11", IF(('1 - Cover page'!$B$9-I3334)= 12,"12", IF(('1 - Cover page'!$B$9-I3334)= 13,"13", IF(('1 - Cover page'!$B$9-I3334)= 14,"14", IF(('1 - Cover page'!$B$9-I3334)= 15,"15",  ""))))))))))))))))</f>
        <v>0</v>
      </c>
      <c r="AA3334" t="e">
        <f>VLOOKUP(E3334,'Age group'!$A$2:$B$7,2,TRUE)</f>
        <v>#N/A</v>
      </c>
    </row>
    <row r="3335" spans="1:27" ht="12.75" x14ac:dyDescent="0.2">
      <c r="A3335" s="30">
        <v>3332</v>
      </c>
      <c r="B3335" s="31"/>
      <c r="C3335" s="31"/>
      <c r="D3335" s="32"/>
      <c r="E3335" s="104"/>
      <c r="F3335" s="31"/>
      <c r="G3335" s="31"/>
      <c r="H3335" s="33"/>
      <c r="I3335" s="16"/>
      <c r="J3335" s="34"/>
      <c r="K3335" s="34"/>
      <c r="L3335" s="35"/>
      <c r="M3335" s="36"/>
      <c r="N3335" s="37"/>
      <c r="O3335" s="37"/>
      <c r="P3335" s="37"/>
      <c r="Q3335" s="38"/>
      <c r="R3335" s="38"/>
      <c r="S3335" s="37"/>
      <c r="T3335" s="39"/>
      <c r="U3335" s="39"/>
      <c r="V3335" s="40"/>
      <c r="X3335" t="str">
        <f>IF(('1 - Cover page'!$B$9-M3335)&lt;6,"&lt;=5 Days","&gt;5 Days")</f>
        <v>&lt;=5 Days</v>
      </c>
      <c r="Y3335" t="str">
        <f>IF(('1 - Cover page'!$B$9-M3335)=0,"0", IF(('1 - Cover page'!$B$9-M3335)= 1,"1", IF(('1 - Cover page'!$B$9-M3335)= 2,"2", IF(('1 - Cover page'!$B$9-M3335)= 3,"3", IF(('1 - Cover page'!$B$9-M3335)= 4,"4", IF(('1 - Cover page'!$B$9-M3335)= 5,"5", IF(('1 - Cover page'!$B$9-M3335)= 6,"6", IF(('1 - Cover page'!$B$9-M3335)= 7,"7", IF(('1 - Cover page'!$B$9-M3335)= 8,"8", IF(('1 - Cover page'!$B$9-M3335)= 9,"9", IF(('1 - Cover page'!$B$9-M3335)= 10,"10", IF(('1 - Cover page'!$B$9-M3335)= 11,"11", IF(('1 - Cover page'!$B$9-M3335)= 12,"12", IF(('1 - Cover page'!$B$9-M3335)= 13,"13", IF(('1 - Cover page'!$B$9-M3335)= 14,"14", IF(('1 - Cover page'!$B$9-M3335)= 15,"15",  ""))))))))))))))))</f>
        <v>0</v>
      </c>
      <c r="Z3335" t="str">
        <f>IF(('1 - Cover page'!$B$9-I3335)=0,"0", IF(('1 - Cover page'!$B$9-I3335)= 1,"1", IF(('1 - Cover page'!$B$9-I3335)= 2,"2", IF(('1 - Cover page'!$B$9-I3335)= 3,"3", IF(('1 - Cover page'!$B$9-I3335)= 4,"4", IF(('1 - Cover page'!$B$9-I3335)= 5,"5", IF(('1 - Cover page'!$B$9-I3335)= 6,"6", IF(('1 - Cover page'!$B$9-I3335)= 7,"7", IF(('1 - Cover page'!$B$9-I3335)= 8,"8", IF(('1 - Cover page'!$B$9-I3335)= 9,"9", IF(('1 - Cover page'!$B$9-I3335)= 10,"10", IF(('1 - Cover page'!$B$9-I3335)= 11,"11", IF(('1 - Cover page'!$B$9-I3335)= 12,"12", IF(('1 - Cover page'!$B$9-I3335)= 13,"13", IF(('1 - Cover page'!$B$9-I3335)= 14,"14", IF(('1 - Cover page'!$B$9-I3335)= 15,"15",  ""))))))))))))))))</f>
        <v>0</v>
      </c>
      <c r="AA3335" t="e">
        <f>VLOOKUP(E3335,'Age group'!$A$2:$B$7,2,TRUE)</f>
        <v>#N/A</v>
      </c>
    </row>
    <row r="3336" spans="1:27" ht="12.75" x14ac:dyDescent="0.2">
      <c r="A3336" s="30">
        <v>3333</v>
      </c>
      <c r="B3336" s="31"/>
      <c r="C3336" s="31"/>
      <c r="D3336" s="32"/>
      <c r="E3336" s="104"/>
      <c r="F3336" s="31"/>
      <c r="G3336" s="31"/>
      <c r="H3336" s="33"/>
      <c r="I3336" s="16"/>
      <c r="J3336" s="34"/>
      <c r="K3336" s="34"/>
      <c r="L3336" s="35"/>
      <c r="M3336" s="36"/>
      <c r="N3336" s="37"/>
      <c r="O3336" s="37"/>
      <c r="P3336" s="37"/>
      <c r="Q3336" s="38"/>
      <c r="R3336" s="38"/>
      <c r="S3336" s="37"/>
      <c r="T3336" s="39"/>
      <c r="U3336" s="39"/>
      <c r="V3336" s="40"/>
      <c r="X3336" t="str">
        <f>IF(('1 - Cover page'!$B$9-M3336)&lt;6,"&lt;=5 Days","&gt;5 Days")</f>
        <v>&lt;=5 Days</v>
      </c>
      <c r="Y3336" t="str">
        <f>IF(('1 - Cover page'!$B$9-M3336)=0,"0", IF(('1 - Cover page'!$B$9-M3336)= 1,"1", IF(('1 - Cover page'!$B$9-M3336)= 2,"2", IF(('1 - Cover page'!$B$9-M3336)= 3,"3", IF(('1 - Cover page'!$B$9-M3336)= 4,"4", IF(('1 - Cover page'!$B$9-M3336)= 5,"5", IF(('1 - Cover page'!$B$9-M3336)= 6,"6", IF(('1 - Cover page'!$B$9-M3336)= 7,"7", IF(('1 - Cover page'!$B$9-M3336)= 8,"8", IF(('1 - Cover page'!$B$9-M3336)= 9,"9", IF(('1 - Cover page'!$B$9-M3336)= 10,"10", IF(('1 - Cover page'!$B$9-M3336)= 11,"11", IF(('1 - Cover page'!$B$9-M3336)= 12,"12", IF(('1 - Cover page'!$B$9-M3336)= 13,"13", IF(('1 - Cover page'!$B$9-M3336)= 14,"14", IF(('1 - Cover page'!$B$9-M3336)= 15,"15",  ""))))))))))))))))</f>
        <v>0</v>
      </c>
      <c r="Z3336" t="str">
        <f>IF(('1 - Cover page'!$B$9-I3336)=0,"0", IF(('1 - Cover page'!$B$9-I3336)= 1,"1", IF(('1 - Cover page'!$B$9-I3336)= 2,"2", IF(('1 - Cover page'!$B$9-I3336)= 3,"3", IF(('1 - Cover page'!$B$9-I3336)= 4,"4", IF(('1 - Cover page'!$B$9-I3336)= 5,"5", IF(('1 - Cover page'!$B$9-I3336)= 6,"6", IF(('1 - Cover page'!$B$9-I3336)= 7,"7", IF(('1 - Cover page'!$B$9-I3336)= 8,"8", IF(('1 - Cover page'!$B$9-I3336)= 9,"9", IF(('1 - Cover page'!$B$9-I3336)= 10,"10", IF(('1 - Cover page'!$B$9-I3336)= 11,"11", IF(('1 - Cover page'!$B$9-I3336)= 12,"12", IF(('1 - Cover page'!$B$9-I3336)= 13,"13", IF(('1 - Cover page'!$B$9-I3336)= 14,"14", IF(('1 - Cover page'!$B$9-I3336)= 15,"15",  ""))))))))))))))))</f>
        <v>0</v>
      </c>
      <c r="AA3336" t="e">
        <f>VLOOKUP(E3336,'Age group'!$A$2:$B$7,2,TRUE)</f>
        <v>#N/A</v>
      </c>
    </row>
    <row r="3337" spans="1:27" ht="12.75" x14ac:dyDescent="0.2">
      <c r="A3337" s="30">
        <v>3334</v>
      </c>
      <c r="B3337" s="31"/>
      <c r="C3337" s="31"/>
      <c r="D3337" s="32"/>
      <c r="E3337" s="104"/>
      <c r="F3337" s="31"/>
      <c r="G3337" s="31"/>
      <c r="H3337" s="33"/>
      <c r="I3337" s="16"/>
      <c r="J3337" s="34"/>
      <c r="K3337" s="34"/>
      <c r="L3337" s="35"/>
      <c r="M3337" s="36"/>
      <c r="N3337" s="37"/>
      <c r="O3337" s="37"/>
      <c r="P3337" s="37"/>
      <c r="Q3337" s="38"/>
      <c r="R3337" s="38"/>
      <c r="S3337" s="37"/>
      <c r="T3337" s="39"/>
      <c r="U3337" s="39"/>
      <c r="V3337" s="40"/>
      <c r="X3337" t="str">
        <f>IF(('1 - Cover page'!$B$9-M3337)&lt;6,"&lt;=5 Days","&gt;5 Days")</f>
        <v>&lt;=5 Days</v>
      </c>
      <c r="Y3337" t="str">
        <f>IF(('1 - Cover page'!$B$9-M3337)=0,"0", IF(('1 - Cover page'!$B$9-M3337)= 1,"1", IF(('1 - Cover page'!$B$9-M3337)= 2,"2", IF(('1 - Cover page'!$B$9-M3337)= 3,"3", IF(('1 - Cover page'!$B$9-M3337)= 4,"4", IF(('1 - Cover page'!$B$9-M3337)= 5,"5", IF(('1 - Cover page'!$B$9-M3337)= 6,"6", IF(('1 - Cover page'!$B$9-M3337)= 7,"7", IF(('1 - Cover page'!$B$9-M3337)= 8,"8", IF(('1 - Cover page'!$B$9-M3337)= 9,"9", IF(('1 - Cover page'!$B$9-M3337)= 10,"10", IF(('1 - Cover page'!$B$9-M3337)= 11,"11", IF(('1 - Cover page'!$B$9-M3337)= 12,"12", IF(('1 - Cover page'!$B$9-M3337)= 13,"13", IF(('1 - Cover page'!$B$9-M3337)= 14,"14", IF(('1 - Cover page'!$B$9-M3337)= 15,"15",  ""))))))))))))))))</f>
        <v>0</v>
      </c>
      <c r="Z3337" t="str">
        <f>IF(('1 - Cover page'!$B$9-I3337)=0,"0", IF(('1 - Cover page'!$B$9-I3337)= 1,"1", IF(('1 - Cover page'!$B$9-I3337)= 2,"2", IF(('1 - Cover page'!$B$9-I3337)= 3,"3", IF(('1 - Cover page'!$B$9-I3337)= 4,"4", IF(('1 - Cover page'!$B$9-I3337)= 5,"5", IF(('1 - Cover page'!$B$9-I3337)= 6,"6", IF(('1 - Cover page'!$B$9-I3337)= 7,"7", IF(('1 - Cover page'!$B$9-I3337)= 8,"8", IF(('1 - Cover page'!$B$9-I3337)= 9,"9", IF(('1 - Cover page'!$B$9-I3337)= 10,"10", IF(('1 - Cover page'!$B$9-I3337)= 11,"11", IF(('1 - Cover page'!$B$9-I3337)= 12,"12", IF(('1 - Cover page'!$B$9-I3337)= 13,"13", IF(('1 - Cover page'!$B$9-I3337)= 14,"14", IF(('1 - Cover page'!$B$9-I3337)= 15,"15",  ""))))))))))))))))</f>
        <v>0</v>
      </c>
      <c r="AA3337" t="e">
        <f>VLOOKUP(E3337,'Age group'!$A$2:$B$7,2,TRUE)</f>
        <v>#N/A</v>
      </c>
    </row>
    <row r="3338" spans="1:27" ht="12.75" x14ac:dyDescent="0.2">
      <c r="A3338" s="30">
        <v>3335</v>
      </c>
      <c r="B3338" s="31"/>
      <c r="C3338" s="31"/>
      <c r="D3338" s="32"/>
      <c r="E3338" s="104"/>
      <c r="F3338" s="31"/>
      <c r="G3338" s="31"/>
      <c r="H3338" s="33"/>
      <c r="I3338" s="16"/>
      <c r="J3338" s="34"/>
      <c r="K3338" s="34"/>
      <c r="L3338" s="35"/>
      <c r="M3338" s="36"/>
      <c r="N3338" s="37"/>
      <c r="O3338" s="37"/>
      <c r="P3338" s="37"/>
      <c r="Q3338" s="38"/>
      <c r="R3338" s="38"/>
      <c r="S3338" s="37"/>
      <c r="T3338" s="39"/>
      <c r="U3338" s="39"/>
      <c r="V3338" s="40"/>
      <c r="X3338" t="str">
        <f>IF(('1 - Cover page'!$B$9-M3338)&lt;6,"&lt;=5 Days","&gt;5 Days")</f>
        <v>&lt;=5 Days</v>
      </c>
      <c r="Y3338" t="str">
        <f>IF(('1 - Cover page'!$B$9-M3338)=0,"0", IF(('1 - Cover page'!$B$9-M3338)= 1,"1", IF(('1 - Cover page'!$B$9-M3338)= 2,"2", IF(('1 - Cover page'!$B$9-M3338)= 3,"3", IF(('1 - Cover page'!$B$9-M3338)= 4,"4", IF(('1 - Cover page'!$B$9-M3338)= 5,"5", IF(('1 - Cover page'!$B$9-M3338)= 6,"6", IF(('1 - Cover page'!$B$9-M3338)= 7,"7", IF(('1 - Cover page'!$B$9-M3338)= 8,"8", IF(('1 - Cover page'!$B$9-M3338)= 9,"9", IF(('1 - Cover page'!$B$9-M3338)= 10,"10", IF(('1 - Cover page'!$B$9-M3338)= 11,"11", IF(('1 - Cover page'!$B$9-M3338)= 12,"12", IF(('1 - Cover page'!$B$9-M3338)= 13,"13", IF(('1 - Cover page'!$B$9-M3338)= 14,"14", IF(('1 - Cover page'!$B$9-M3338)= 15,"15",  ""))))))))))))))))</f>
        <v>0</v>
      </c>
      <c r="Z3338" t="str">
        <f>IF(('1 - Cover page'!$B$9-I3338)=0,"0", IF(('1 - Cover page'!$B$9-I3338)= 1,"1", IF(('1 - Cover page'!$B$9-I3338)= 2,"2", IF(('1 - Cover page'!$B$9-I3338)= 3,"3", IF(('1 - Cover page'!$B$9-I3338)= 4,"4", IF(('1 - Cover page'!$B$9-I3338)= 5,"5", IF(('1 - Cover page'!$B$9-I3338)= 6,"6", IF(('1 - Cover page'!$B$9-I3338)= 7,"7", IF(('1 - Cover page'!$B$9-I3338)= 8,"8", IF(('1 - Cover page'!$B$9-I3338)= 9,"9", IF(('1 - Cover page'!$B$9-I3338)= 10,"10", IF(('1 - Cover page'!$B$9-I3338)= 11,"11", IF(('1 - Cover page'!$B$9-I3338)= 12,"12", IF(('1 - Cover page'!$B$9-I3338)= 13,"13", IF(('1 - Cover page'!$B$9-I3338)= 14,"14", IF(('1 - Cover page'!$B$9-I3338)= 15,"15",  ""))))))))))))))))</f>
        <v>0</v>
      </c>
      <c r="AA3338" t="e">
        <f>VLOOKUP(E3338,'Age group'!$A$2:$B$7,2,TRUE)</f>
        <v>#N/A</v>
      </c>
    </row>
    <row r="3339" spans="1:27" ht="12.75" x14ac:dyDescent="0.2">
      <c r="A3339" s="30">
        <v>3336</v>
      </c>
      <c r="B3339" s="31"/>
      <c r="C3339" s="31"/>
      <c r="D3339" s="32"/>
      <c r="E3339" s="104"/>
      <c r="F3339" s="31"/>
      <c r="G3339" s="31"/>
      <c r="H3339" s="33"/>
      <c r="I3339" s="16"/>
      <c r="J3339" s="34"/>
      <c r="K3339" s="34"/>
      <c r="L3339" s="35"/>
      <c r="M3339" s="36"/>
      <c r="N3339" s="37"/>
      <c r="O3339" s="37"/>
      <c r="P3339" s="37"/>
      <c r="Q3339" s="38"/>
      <c r="R3339" s="38"/>
      <c r="S3339" s="37"/>
      <c r="T3339" s="39"/>
      <c r="U3339" s="39"/>
      <c r="V3339" s="40"/>
      <c r="X3339" t="str">
        <f>IF(('1 - Cover page'!$B$9-M3339)&lt;6,"&lt;=5 Days","&gt;5 Days")</f>
        <v>&lt;=5 Days</v>
      </c>
      <c r="Y3339" t="str">
        <f>IF(('1 - Cover page'!$B$9-M3339)=0,"0", IF(('1 - Cover page'!$B$9-M3339)= 1,"1", IF(('1 - Cover page'!$B$9-M3339)= 2,"2", IF(('1 - Cover page'!$B$9-M3339)= 3,"3", IF(('1 - Cover page'!$B$9-M3339)= 4,"4", IF(('1 - Cover page'!$B$9-M3339)= 5,"5", IF(('1 - Cover page'!$B$9-M3339)= 6,"6", IF(('1 - Cover page'!$B$9-M3339)= 7,"7", IF(('1 - Cover page'!$B$9-M3339)= 8,"8", IF(('1 - Cover page'!$B$9-M3339)= 9,"9", IF(('1 - Cover page'!$B$9-M3339)= 10,"10", IF(('1 - Cover page'!$B$9-M3339)= 11,"11", IF(('1 - Cover page'!$B$9-M3339)= 12,"12", IF(('1 - Cover page'!$B$9-M3339)= 13,"13", IF(('1 - Cover page'!$B$9-M3339)= 14,"14", IF(('1 - Cover page'!$B$9-M3339)= 15,"15",  ""))))))))))))))))</f>
        <v>0</v>
      </c>
      <c r="Z3339" t="str">
        <f>IF(('1 - Cover page'!$B$9-I3339)=0,"0", IF(('1 - Cover page'!$B$9-I3339)= 1,"1", IF(('1 - Cover page'!$B$9-I3339)= 2,"2", IF(('1 - Cover page'!$B$9-I3339)= 3,"3", IF(('1 - Cover page'!$B$9-I3339)= 4,"4", IF(('1 - Cover page'!$B$9-I3339)= 5,"5", IF(('1 - Cover page'!$B$9-I3339)= 6,"6", IF(('1 - Cover page'!$B$9-I3339)= 7,"7", IF(('1 - Cover page'!$B$9-I3339)= 8,"8", IF(('1 - Cover page'!$B$9-I3339)= 9,"9", IF(('1 - Cover page'!$B$9-I3339)= 10,"10", IF(('1 - Cover page'!$B$9-I3339)= 11,"11", IF(('1 - Cover page'!$B$9-I3339)= 12,"12", IF(('1 - Cover page'!$B$9-I3339)= 13,"13", IF(('1 - Cover page'!$B$9-I3339)= 14,"14", IF(('1 - Cover page'!$B$9-I3339)= 15,"15",  ""))))))))))))))))</f>
        <v>0</v>
      </c>
      <c r="AA3339" t="e">
        <f>VLOOKUP(E3339,'Age group'!$A$2:$B$7,2,TRUE)</f>
        <v>#N/A</v>
      </c>
    </row>
    <row r="3340" spans="1:27" ht="12.75" x14ac:dyDescent="0.2">
      <c r="A3340" s="30">
        <v>3337</v>
      </c>
      <c r="B3340" s="31"/>
      <c r="C3340" s="31"/>
      <c r="D3340" s="32"/>
      <c r="E3340" s="104"/>
      <c r="F3340" s="31"/>
      <c r="G3340" s="31"/>
      <c r="H3340" s="33"/>
      <c r="I3340" s="16"/>
      <c r="J3340" s="34"/>
      <c r="K3340" s="34"/>
      <c r="L3340" s="35"/>
      <c r="M3340" s="36"/>
      <c r="N3340" s="37"/>
      <c r="O3340" s="37"/>
      <c r="P3340" s="37"/>
      <c r="Q3340" s="38"/>
      <c r="R3340" s="38"/>
      <c r="S3340" s="37"/>
      <c r="T3340" s="39"/>
      <c r="U3340" s="39"/>
      <c r="V3340" s="40"/>
      <c r="X3340" t="str">
        <f>IF(('1 - Cover page'!$B$9-M3340)&lt;6,"&lt;=5 Days","&gt;5 Days")</f>
        <v>&lt;=5 Days</v>
      </c>
      <c r="Y3340" t="str">
        <f>IF(('1 - Cover page'!$B$9-M3340)=0,"0", IF(('1 - Cover page'!$B$9-M3340)= 1,"1", IF(('1 - Cover page'!$B$9-M3340)= 2,"2", IF(('1 - Cover page'!$B$9-M3340)= 3,"3", IF(('1 - Cover page'!$B$9-M3340)= 4,"4", IF(('1 - Cover page'!$B$9-M3340)= 5,"5", IF(('1 - Cover page'!$B$9-M3340)= 6,"6", IF(('1 - Cover page'!$B$9-M3340)= 7,"7", IF(('1 - Cover page'!$B$9-M3340)= 8,"8", IF(('1 - Cover page'!$B$9-M3340)= 9,"9", IF(('1 - Cover page'!$B$9-M3340)= 10,"10", IF(('1 - Cover page'!$B$9-M3340)= 11,"11", IF(('1 - Cover page'!$B$9-M3340)= 12,"12", IF(('1 - Cover page'!$B$9-M3340)= 13,"13", IF(('1 - Cover page'!$B$9-M3340)= 14,"14", IF(('1 - Cover page'!$B$9-M3340)= 15,"15",  ""))))))))))))))))</f>
        <v>0</v>
      </c>
      <c r="Z3340" t="str">
        <f>IF(('1 - Cover page'!$B$9-I3340)=0,"0", IF(('1 - Cover page'!$B$9-I3340)= 1,"1", IF(('1 - Cover page'!$B$9-I3340)= 2,"2", IF(('1 - Cover page'!$B$9-I3340)= 3,"3", IF(('1 - Cover page'!$B$9-I3340)= 4,"4", IF(('1 - Cover page'!$B$9-I3340)= 5,"5", IF(('1 - Cover page'!$B$9-I3340)= 6,"6", IF(('1 - Cover page'!$B$9-I3340)= 7,"7", IF(('1 - Cover page'!$B$9-I3340)= 8,"8", IF(('1 - Cover page'!$B$9-I3340)= 9,"9", IF(('1 - Cover page'!$B$9-I3340)= 10,"10", IF(('1 - Cover page'!$B$9-I3340)= 11,"11", IF(('1 - Cover page'!$B$9-I3340)= 12,"12", IF(('1 - Cover page'!$B$9-I3340)= 13,"13", IF(('1 - Cover page'!$B$9-I3340)= 14,"14", IF(('1 - Cover page'!$B$9-I3340)= 15,"15",  ""))))))))))))))))</f>
        <v>0</v>
      </c>
      <c r="AA3340" t="e">
        <f>VLOOKUP(E3340,'Age group'!$A$2:$B$7,2,TRUE)</f>
        <v>#N/A</v>
      </c>
    </row>
    <row r="3341" spans="1:27" ht="12.75" x14ac:dyDescent="0.2">
      <c r="A3341" s="30">
        <v>3338</v>
      </c>
      <c r="B3341" s="31"/>
      <c r="C3341" s="31"/>
      <c r="D3341" s="32"/>
      <c r="E3341" s="104"/>
      <c r="F3341" s="31"/>
      <c r="G3341" s="31"/>
      <c r="H3341" s="33"/>
      <c r="I3341" s="16"/>
      <c r="J3341" s="34"/>
      <c r="K3341" s="34"/>
      <c r="L3341" s="35"/>
      <c r="M3341" s="36"/>
      <c r="N3341" s="37"/>
      <c r="O3341" s="37"/>
      <c r="P3341" s="37"/>
      <c r="Q3341" s="38"/>
      <c r="R3341" s="38"/>
      <c r="S3341" s="37"/>
      <c r="T3341" s="39"/>
      <c r="U3341" s="39"/>
      <c r="V3341" s="40"/>
      <c r="X3341" t="str">
        <f>IF(('1 - Cover page'!$B$9-M3341)&lt;6,"&lt;=5 Days","&gt;5 Days")</f>
        <v>&lt;=5 Days</v>
      </c>
      <c r="Y3341" t="str">
        <f>IF(('1 - Cover page'!$B$9-M3341)=0,"0", IF(('1 - Cover page'!$B$9-M3341)= 1,"1", IF(('1 - Cover page'!$B$9-M3341)= 2,"2", IF(('1 - Cover page'!$B$9-M3341)= 3,"3", IF(('1 - Cover page'!$B$9-M3341)= 4,"4", IF(('1 - Cover page'!$B$9-M3341)= 5,"5", IF(('1 - Cover page'!$B$9-M3341)= 6,"6", IF(('1 - Cover page'!$B$9-M3341)= 7,"7", IF(('1 - Cover page'!$B$9-M3341)= 8,"8", IF(('1 - Cover page'!$B$9-M3341)= 9,"9", IF(('1 - Cover page'!$B$9-M3341)= 10,"10", IF(('1 - Cover page'!$B$9-M3341)= 11,"11", IF(('1 - Cover page'!$B$9-M3341)= 12,"12", IF(('1 - Cover page'!$B$9-M3341)= 13,"13", IF(('1 - Cover page'!$B$9-M3341)= 14,"14", IF(('1 - Cover page'!$B$9-M3341)= 15,"15",  ""))))))))))))))))</f>
        <v>0</v>
      </c>
      <c r="Z3341" t="str">
        <f>IF(('1 - Cover page'!$B$9-I3341)=0,"0", IF(('1 - Cover page'!$B$9-I3341)= 1,"1", IF(('1 - Cover page'!$B$9-I3341)= 2,"2", IF(('1 - Cover page'!$B$9-I3341)= 3,"3", IF(('1 - Cover page'!$B$9-I3341)= 4,"4", IF(('1 - Cover page'!$B$9-I3341)= 5,"5", IF(('1 - Cover page'!$B$9-I3341)= 6,"6", IF(('1 - Cover page'!$B$9-I3341)= 7,"7", IF(('1 - Cover page'!$B$9-I3341)= 8,"8", IF(('1 - Cover page'!$B$9-I3341)= 9,"9", IF(('1 - Cover page'!$B$9-I3341)= 10,"10", IF(('1 - Cover page'!$B$9-I3341)= 11,"11", IF(('1 - Cover page'!$B$9-I3341)= 12,"12", IF(('1 - Cover page'!$B$9-I3341)= 13,"13", IF(('1 - Cover page'!$B$9-I3341)= 14,"14", IF(('1 - Cover page'!$B$9-I3341)= 15,"15",  ""))))))))))))))))</f>
        <v>0</v>
      </c>
      <c r="AA3341" t="e">
        <f>VLOOKUP(E3341,'Age group'!$A$2:$B$7,2,TRUE)</f>
        <v>#N/A</v>
      </c>
    </row>
    <row r="3342" spans="1:27" ht="12.75" x14ac:dyDescent="0.2">
      <c r="A3342" s="30">
        <v>3339</v>
      </c>
      <c r="B3342" s="31"/>
      <c r="C3342" s="31"/>
      <c r="D3342" s="32"/>
      <c r="E3342" s="104"/>
      <c r="F3342" s="31"/>
      <c r="G3342" s="31"/>
      <c r="H3342" s="33"/>
      <c r="I3342" s="16"/>
      <c r="J3342" s="34"/>
      <c r="K3342" s="34"/>
      <c r="L3342" s="35"/>
      <c r="M3342" s="36"/>
      <c r="N3342" s="37"/>
      <c r="O3342" s="37"/>
      <c r="P3342" s="37"/>
      <c r="Q3342" s="38"/>
      <c r="R3342" s="38"/>
      <c r="S3342" s="37"/>
      <c r="T3342" s="39"/>
      <c r="U3342" s="39"/>
      <c r="V3342" s="40"/>
      <c r="X3342" t="str">
        <f>IF(('1 - Cover page'!$B$9-M3342)&lt;6,"&lt;=5 Days","&gt;5 Days")</f>
        <v>&lt;=5 Days</v>
      </c>
      <c r="Y3342" t="str">
        <f>IF(('1 - Cover page'!$B$9-M3342)=0,"0", IF(('1 - Cover page'!$B$9-M3342)= 1,"1", IF(('1 - Cover page'!$B$9-M3342)= 2,"2", IF(('1 - Cover page'!$B$9-M3342)= 3,"3", IF(('1 - Cover page'!$B$9-M3342)= 4,"4", IF(('1 - Cover page'!$B$9-M3342)= 5,"5", IF(('1 - Cover page'!$B$9-M3342)= 6,"6", IF(('1 - Cover page'!$B$9-M3342)= 7,"7", IF(('1 - Cover page'!$B$9-M3342)= 8,"8", IF(('1 - Cover page'!$B$9-M3342)= 9,"9", IF(('1 - Cover page'!$B$9-M3342)= 10,"10", IF(('1 - Cover page'!$B$9-M3342)= 11,"11", IF(('1 - Cover page'!$B$9-M3342)= 12,"12", IF(('1 - Cover page'!$B$9-M3342)= 13,"13", IF(('1 - Cover page'!$B$9-M3342)= 14,"14", IF(('1 - Cover page'!$B$9-M3342)= 15,"15",  ""))))))))))))))))</f>
        <v>0</v>
      </c>
      <c r="Z3342" t="str">
        <f>IF(('1 - Cover page'!$B$9-I3342)=0,"0", IF(('1 - Cover page'!$B$9-I3342)= 1,"1", IF(('1 - Cover page'!$B$9-I3342)= 2,"2", IF(('1 - Cover page'!$B$9-I3342)= 3,"3", IF(('1 - Cover page'!$B$9-I3342)= 4,"4", IF(('1 - Cover page'!$B$9-I3342)= 5,"5", IF(('1 - Cover page'!$B$9-I3342)= 6,"6", IF(('1 - Cover page'!$B$9-I3342)= 7,"7", IF(('1 - Cover page'!$B$9-I3342)= 8,"8", IF(('1 - Cover page'!$B$9-I3342)= 9,"9", IF(('1 - Cover page'!$B$9-I3342)= 10,"10", IF(('1 - Cover page'!$B$9-I3342)= 11,"11", IF(('1 - Cover page'!$B$9-I3342)= 12,"12", IF(('1 - Cover page'!$B$9-I3342)= 13,"13", IF(('1 - Cover page'!$B$9-I3342)= 14,"14", IF(('1 - Cover page'!$B$9-I3342)= 15,"15",  ""))))))))))))))))</f>
        <v>0</v>
      </c>
      <c r="AA3342" t="e">
        <f>VLOOKUP(E3342,'Age group'!$A$2:$B$7,2,TRUE)</f>
        <v>#N/A</v>
      </c>
    </row>
    <row r="3343" spans="1:27" ht="12.75" x14ac:dyDescent="0.2">
      <c r="A3343" s="30">
        <v>3340</v>
      </c>
      <c r="B3343" s="31"/>
      <c r="C3343" s="31"/>
      <c r="D3343" s="32"/>
      <c r="E3343" s="104"/>
      <c r="F3343" s="31"/>
      <c r="G3343" s="31"/>
      <c r="H3343" s="33"/>
      <c r="I3343" s="16"/>
      <c r="J3343" s="34"/>
      <c r="K3343" s="34"/>
      <c r="L3343" s="35"/>
      <c r="M3343" s="36"/>
      <c r="N3343" s="37"/>
      <c r="O3343" s="37"/>
      <c r="P3343" s="37"/>
      <c r="Q3343" s="38"/>
      <c r="R3343" s="38"/>
      <c r="S3343" s="37"/>
      <c r="T3343" s="39"/>
      <c r="U3343" s="39"/>
      <c r="V3343" s="40"/>
      <c r="X3343" t="str">
        <f>IF(('1 - Cover page'!$B$9-M3343)&lt;6,"&lt;=5 Days","&gt;5 Days")</f>
        <v>&lt;=5 Days</v>
      </c>
      <c r="Y3343" t="str">
        <f>IF(('1 - Cover page'!$B$9-M3343)=0,"0", IF(('1 - Cover page'!$B$9-M3343)= 1,"1", IF(('1 - Cover page'!$B$9-M3343)= 2,"2", IF(('1 - Cover page'!$B$9-M3343)= 3,"3", IF(('1 - Cover page'!$B$9-M3343)= 4,"4", IF(('1 - Cover page'!$B$9-M3343)= 5,"5", IF(('1 - Cover page'!$B$9-M3343)= 6,"6", IF(('1 - Cover page'!$B$9-M3343)= 7,"7", IF(('1 - Cover page'!$B$9-M3343)= 8,"8", IF(('1 - Cover page'!$B$9-M3343)= 9,"9", IF(('1 - Cover page'!$B$9-M3343)= 10,"10", IF(('1 - Cover page'!$B$9-M3343)= 11,"11", IF(('1 - Cover page'!$B$9-M3343)= 12,"12", IF(('1 - Cover page'!$B$9-M3343)= 13,"13", IF(('1 - Cover page'!$B$9-M3343)= 14,"14", IF(('1 - Cover page'!$B$9-M3343)= 15,"15",  ""))))))))))))))))</f>
        <v>0</v>
      </c>
      <c r="Z3343" t="str">
        <f>IF(('1 - Cover page'!$B$9-I3343)=0,"0", IF(('1 - Cover page'!$B$9-I3343)= 1,"1", IF(('1 - Cover page'!$B$9-I3343)= 2,"2", IF(('1 - Cover page'!$B$9-I3343)= 3,"3", IF(('1 - Cover page'!$B$9-I3343)= 4,"4", IF(('1 - Cover page'!$B$9-I3343)= 5,"5", IF(('1 - Cover page'!$B$9-I3343)= 6,"6", IF(('1 - Cover page'!$B$9-I3343)= 7,"7", IF(('1 - Cover page'!$B$9-I3343)= 8,"8", IF(('1 - Cover page'!$B$9-I3343)= 9,"9", IF(('1 - Cover page'!$B$9-I3343)= 10,"10", IF(('1 - Cover page'!$B$9-I3343)= 11,"11", IF(('1 - Cover page'!$B$9-I3343)= 12,"12", IF(('1 - Cover page'!$B$9-I3343)= 13,"13", IF(('1 - Cover page'!$B$9-I3343)= 14,"14", IF(('1 - Cover page'!$B$9-I3343)= 15,"15",  ""))))))))))))))))</f>
        <v>0</v>
      </c>
      <c r="AA3343" t="e">
        <f>VLOOKUP(E3343,'Age group'!$A$2:$B$7,2,TRUE)</f>
        <v>#N/A</v>
      </c>
    </row>
    <row r="3344" spans="1:27" ht="12.75" x14ac:dyDescent="0.2">
      <c r="A3344" s="30">
        <v>3341</v>
      </c>
      <c r="B3344" s="31"/>
      <c r="C3344" s="31"/>
      <c r="D3344" s="32"/>
      <c r="E3344" s="104"/>
      <c r="F3344" s="31"/>
      <c r="G3344" s="31"/>
      <c r="H3344" s="33"/>
      <c r="I3344" s="16"/>
      <c r="J3344" s="34"/>
      <c r="K3344" s="34"/>
      <c r="L3344" s="35"/>
      <c r="M3344" s="36"/>
      <c r="N3344" s="37"/>
      <c r="O3344" s="37"/>
      <c r="P3344" s="37"/>
      <c r="Q3344" s="38"/>
      <c r="R3344" s="38"/>
      <c r="S3344" s="37"/>
      <c r="T3344" s="39"/>
      <c r="U3344" s="39"/>
      <c r="V3344" s="40"/>
      <c r="X3344" t="str">
        <f>IF(('1 - Cover page'!$B$9-M3344)&lt;6,"&lt;=5 Days","&gt;5 Days")</f>
        <v>&lt;=5 Days</v>
      </c>
      <c r="Y3344" t="str">
        <f>IF(('1 - Cover page'!$B$9-M3344)=0,"0", IF(('1 - Cover page'!$B$9-M3344)= 1,"1", IF(('1 - Cover page'!$B$9-M3344)= 2,"2", IF(('1 - Cover page'!$B$9-M3344)= 3,"3", IF(('1 - Cover page'!$B$9-M3344)= 4,"4", IF(('1 - Cover page'!$B$9-M3344)= 5,"5", IF(('1 - Cover page'!$B$9-M3344)= 6,"6", IF(('1 - Cover page'!$B$9-M3344)= 7,"7", IF(('1 - Cover page'!$B$9-M3344)= 8,"8", IF(('1 - Cover page'!$B$9-M3344)= 9,"9", IF(('1 - Cover page'!$B$9-M3344)= 10,"10", IF(('1 - Cover page'!$B$9-M3344)= 11,"11", IF(('1 - Cover page'!$B$9-M3344)= 12,"12", IF(('1 - Cover page'!$B$9-M3344)= 13,"13", IF(('1 - Cover page'!$B$9-M3344)= 14,"14", IF(('1 - Cover page'!$B$9-M3344)= 15,"15",  ""))))))))))))))))</f>
        <v>0</v>
      </c>
      <c r="Z3344" t="str">
        <f>IF(('1 - Cover page'!$B$9-I3344)=0,"0", IF(('1 - Cover page'!$B$9-I3344)= 1,"1", IF(('1 - Cover page'!$B$9-I3344)= 2,"2", IF(('1 - Cover page'!$B$9-I3344)= 3,"3", IF(('1 - Cover page'!$B$9-I3344)= 4,"4", IF(('1 - Cover page'!$B$9-I3344)= 5,"5", IF(('1 - Cover page'!$B$9-I3344)= 6,"6", IF(('1 - Cover page'!$B$9-I3344)= 7,"7", IF(('1 - Cover page'!$B$9-I3344)= 8,"8", IF(('1 - Cover page'!$B$9-I3344)= 9,"9", IF(('1 - Cover page'!$B$9-I3344)= 10,"10", IF(('1 - Cover page'!$B$9-I3344)= 11,"11", IF(('1 - Cover page'!$B$9-I3344)= 12,"12", IF(('1 - Cover page'!$B$9-I3344)= 13,"13", IF(('1 - Cover page'!$B$9-I3344)= 14,"14", IF(('1 - Cover page'!$B$9-I3344)= 15,"15",  ""))))))))))))))))</f>
        <v>0</v>
      </c>
      <c r="AA3344" t="e">
        <f>VLOOKUP(E3344,'Age group'!$A$2:$B$7,2,TRUE)</f>
        <v>#N/A</v>
      </c>
    </row>
    <row r="3345" spans="1:27" ht="12.75" x14ac:dyDescent="0.2">
      <c r="A3345" s="30">
        <v>3342</v>
      </c>
      <c r="B3345" s="31"/>
      <c r="C3345" s="31"/>
      <c r="D3345" s="32"/>
      <c r="E3345" s="104"/>
      <c r="F3345" s="31"/>
      <c r="G3345" s="31"/>
      <c r="H3345" s="33"/>
      <c r="I3345" s="16"/>
      <c r="J3345" s="34"/>
      <c r="K3345" s="34"/>
      <c r="L3345" s="35"/>
      <c r="M3345" s="36"/>
      <c r="N3345" s="37"/>
      <c r="O3345" s="37"/>
      <c r="P3345" s="37"/>
      <c r="Q3345" s="38"/>
      <c r="R3345" s="38"/>
      <c r="S3345" s="37"/>
      <c r="T3345" s="39"/>
      <c r="U3345" s="39"/>
      <c r="V3345" s="40"/>
      <c r="X3345" t="str">
        <f>IF(('1 - Cover page'!$B$9-M3345)&lt;6,"&lt;=5 Days","&gt;5 Days")</f>
        <v>&lt;=5 Days</v>
      </c>
      <c r="Y3345" t="str">
        <f>IF(('1 - Cover page'!$B$9-M3345)=0,"0", IF(('1 - Cover page'!$B$9-M3345)= 1,"1", IF(('1 - Cover page'!$B$9-M3345)= 2,"2", IF(('1 - Cover page'!$B$9-M3345)= 3,"3", IF(('1 - Cover page'!$B$9-M3345)= 4,"4", IF(('1 - Cover page'!$B$9-M3345)= 5,"5", IF(('1 - Cover page'!$B$9-M3345)= 6,"6", IF(('1 - Cover page'!$B$9-M3345)= 7,"7", IF(('1 - Cover page'!$B$9-M3345)= 8,"8", IF(('1 - Cover page'!$B$9-M3345)= 9,"9", IF(('1 - Cover page'!$B$9-M3345)= 10,"10", IF(('1 - Cover page'!$B$9-M3345)= 11,"11", IF(('1 - Cover page'!$B$9-M3345)= 12,"12", IF(('1 - Cover page'!$B$9-M3345)= 13,"13", IF(('1 - Cover page'!$B$9-M3345)= 14,"14", IF(('1 - Cover page'!$B$9-M3345)= 15,"15",  ""))))))))))))))))</f>
        <v>0</v>
      </c>
      <c r="Z3345" t="str">
        <f>IF(('1 - Cover page'!$B$9-I3345)=0,"0", IF(('1 - Cover page'!$B$9-I3345)= 1,"1", IF(('1 - Cover page'!$B$9-I3345)= 2,"2", IF(('1 - Cover page'!$B$9-I3345)= 3,"3", IF(('1 - Cover page'!$B$9-I3345)= 4,"4", IF(('1 - Cover page'!$B$9-I3345)= 5,"5", IF(('1 - Cover page'!$B$9-I3345)= 6,"6", IF(('1 - Cover page'!$B$9-I3345)= 7,"7", IF(('1 - Cover page'!$B$9-I3345)= 8,"8", IF(('1 - Cover page'!$B$9-I3345)= 9,"9", IF(('1 - Cover page'!$B$9-I3345)= 10,"10", IF(('1 - Cover page'!$B$9-I3345)= 11,"11", IF(('1 - Cover page'!$B$9-I3345)= 12,"12", IF(('1 - Cover page'!$B$9-I3345)= 13,"13", IF(('1 - Cover page'!$B$9-I3345)= 14,"14", IF(('1 - Cover page'!$B$9-I3345)= 15,"15",  ""))))))))))))))))</f>
        <v>0</v>
      </c>
      <c r="AA3345" t="e">
        <f>VLOOKUP(E3345,'Age group'!$A$2:$B$7,2,TRUE)</f>
        <v>#N/A</v>
      </c>
    </row>
    <row r="3346" spans="1:27" ht="12.75" x14ac:dyDescent="0.2">
      <c r="A3346" s="30">
        <v>3343</v>
      </c>
      <c r="B3346" s="31"/>
      <c r="C3346" s="31"/>
      <c r="D3346" s="32"/>
      <c r="E3346" s="104"/>
      <c r="F3346" s="31"/>
      <c r="G3346" s="31"/>
      <c r="H3346" s="33"/>
      <c r="I3346" s="16"/>
      <c r="J3346" s="34"/>
      <c r="K3346" s="34"/>
      <c r="L3346" s="35"/>
      <c r="M3346" s="36"/>
      <c r="N3346" s="37"/>
      <c r="O3346" s="37"/>
      <c r="P3346" s="37"/>
      <c r="Q3346" s="38"/>
      <c r="R3346" s="38"/>
      <c r="S3346" s="37"/>
      <c r="T3346" s="39"/>
      <c r="U3346" s="39"/>
      <c r="V3346" s="40"/>
      <c r="X3346" t="str">
        <f>IF(('1 - Cover page'!$B$9-M3346)&lt;6,"&lt;=5 Days","&gt;5 Days")</f>
        <v>&lt;=5 Days</v>
      </c>
      <c r="Y3346" t="str">
        <f>IF(('1 - Cover page'!$B$9-M3346)=0,"0", IF(('1 - Cover page'!$B$9-M3346)= 1,"1", IF(('1 - Cover page'!$B$9-M3346)= 2,"2", IF(('1 - Cover page'!$B$9-M3346)= 3,"3", IF(('1 - Cover page'!$B$9-M3346)= 4,"4", IF(('1 - Cover page'!$B$9-M3346)= 5,"5", IF(('1 - Cover page'!$B$9-M3346)= 6,"6", IF(('1 - Cover page'!$B$9-M3346)= 7,"7", IF(('1 - Cover page'!$B$9-M3346)= 8,"8", IF(('1 - Cover page'!$B$9-M3346)= 9,"9", IF(('1 - Cover page'!$B$9-M3346)= 10,"10", IF(('1 - Cover page'!$B$9-M3346)= 11,"11", IF(('1 - Cover page'!$B$9-M3346)= 12,"12", IF(('1 - Cover page'!$B$9-M3346)= 13,"13", IF(('1 - Cover page'!$B$9-M3346)= 14,"14", IF(('1 - Cover page'!$B$9-M3346)= 15,"15",  ""))))))))))))))))</f>
        <v>0</v>
      </c>
      <c r="Z3346" t="str">
        <f>IF(('1 - Cover page'!$B$9-I3346)=0,"0", IF(('1 - Cover page'!$B$9-I3346)= 1,"1", IF(('1 - Cover page'!$B$9-I3346)= 2,"2", IF(('1 - Cover page'!$B$9-I3346)= 3,"3", IF(('1 - Cover page'!$B$9-I3346)= 4,"4", IF(('1 - Cover page'!$B$9-I3346)= 5,"5", IF(('1 - Cover page'!$B$9-I3346)= 6,"6", IF(('1 - Cover page'!$B$9-I3346)= 7,"7", IF(('1 - Cover page'!$B$9-I3346)= 8,"8", IF(('1 - Cover page'!$B$9-I3346)= 9,"9", IF(('1 - Cover page'!$B$9-I3346)= 10,"10", IF(('1 - Cover page'!$B$9-I3346)= 11,"11", IF(('1 - Cover page'!$B$9-I3346)= 12,"12", IF(('1 - Cover page'!$B$9-I3346)= 13,"13", IF(('1 - Cover page'!$B$9-I3346)= 14,"14", IF(('1 - Cover page'!$B$9-I3346)= 15,"15",  ""))))))))))))))))</f>
        <v>0</v>
      </c>
      <c r="AA3346" t="e">
        <f>VLOOKUP(E3346,'Age group'!$A$2:$B$7,2,TRUE)</f>
        <v>#N/A</v>
      </c>
    </row>
    <row r="3347" spans="1:27" ht="12.75" x14ac:dyDescent="0.2">
      <c r="A3347" s="30">
        <v>3344</v>
      </c>
      <c r="B3347" s="31"/>
      <c r="C3347" s="31"/>
      <c r="D3347" s="32"/>
      <c r="E3347" s="104"/>
      <c r="F3347" s="31"/>
      <c r="G3347" s="31"/>
      <c r="H3347" s="33"/>
      <c r="I3347" s="16"/>
      <c r="J3347" s="34"/>
      <c r="K3347" s="34"/>
      <c r="L3347" s="35"/>
      <c r="M3347" s="36"/>
      <c r="N3347" s="37"/>
      <c r="O3347" s="37"/>
      <c r="P3347" s="37"/>
      <c r="Q3347" s="38"/>
      <c r="R3347" s="38"/>
      <c r="S3347" s="37"/>
      <c r="T3347" s="39"/>
      <c r="U3347" s="39"/>
      <c r="V3347" s="40"/>
      <c r="X3347" t="str">
        <f>IF(('1 - Cover page'!$B$9-M3347)&lt;6,"&lt;=5 Days","&gt;5 Days")</f>
        <v>&lt;=5 Days</v>
      </c>
      <c r="Y3347" t="str">
        <f>IF(('1 - Cover page'!$B$9-M3347)=0,"0", IF(('1 - Cover page'!$B$9-M3347)= 1,"1", IF(('1 - Cover page'!$B$9-M3347)= 2,"2", IF(('1 - Cover page'!$B$9-M3347)= 3,"3", IF(('1 - Cover page'!$B$9-M3347)= 4,"4", IF(('1 - Cover page'!$B$9-M3347)= 5,"5", IF(('1 - Cover page'!$B$9-M3347)= 6,"6", IF(('1 - Cover page'!$B$9-M3347)= 7,"7", IF(('1 - Cover page'!$B$9-M3347)= 8,"8", IF(('1 - Cover page'!$B$9-M3347)= 9,"9", IF(('1 - Cover page'!$B$9-M3347)= 10,"10", IF(('1 - Cover page'!$B$9-M3347)= 11,"11", IF(('1 - Cover page'!$B$9-M3347)= 12,"12", IF(('1 - Cover page'!$B$9-M3347)= 13,"13", IF(('1 - Cover page'!$B$9-M3347)= 14,"14", IF(('1 - Cover page'!$B$9-M3347)= 15,"15",  ""))))))))))))))))</f>
        <v>0</v>
      </c>
      <c r="Z3347" t="str">
        <f>IF(('1 - Cover page'!$B$9-I3347)=0,"0", IF(('1 - Cover page'!$B$9-I3347)= 1,"1", IF(('1 - Cover page'!$B$9-I3347)= 2,"2", IF(('1 - Cover page'!$B$9-I3347)= 3,"3", IF(('1 - Cover page'!$B$9-I3347)= 4,"4", IF(('1 - Cover page'!$B$9-I3347)= 5,"5", IF(('1 - Cover page'!$B$9-I3347)= 6,"6", IF(('1 - Cover page'!$B$9-I3347)= 7,"7", IF(('1 - Cover page'!$B$9-I3347)= 8,"8", IF(('1 - Cover page'!$B$9-I3347)= 9,"9", IF(('1 - Cover page'!$B$9-I3347)= 10,"10", IF(('1 - Cover page'!$B$9-I3347)= 11,"11", IF(('1 - Cover page'!$B$9-I3347)= 12,"12", IF(('1 - Cover page'!$B$9-I3347)= 13,"13", IF(('1 - Cover page'!$B$9-I3347)= 14,"14", IF(('1 - Cover page'!$B$9-I3347)= 15,"15",  ""))))))))))))))))</f>
        <v>0</v>
      </c>
      <c r="AA3347" t="e">
        <f>VLOOKUP(E3347,'Age group'!$A$2:$B$7,2,TRUE)</f>
        <v>#N/A</v>
      </c>
    </row>
    <row r="3348" spans="1:27" ht="12.75" x14ac:dyDescent="0.2">
      <c r="A3348" s="30">
        <v>3345</v>
      </c>
      <c r="B3348" s="31"/>
      <c r="C3348" s="31"/>
      <c r="D3348" s="32"/>
      <c r="E3348" s="104"/>
      <c r="F3348" s="31"/>
      <c r="G3348" s="31"/>
      <c r="H3348" s="33"/>
      <c r="I3348" s="16"/>
      <c r="J3348" s="34"/>
      <c r="K3348" s="34"/>
      <c r="L3348" s="35"/>
      <c r="M3348" s="36"/>
      <c r="N3348" s="37"/>
      <c r="O3348" s="37"/>
      <c r="P3348" s="37"/>
      <c r="Q3348" s="38"/>
      <c r="R3348" s="38"/>
      <c r="S3348" s="37"/>
      <c r="T3348" s="39"/>
      <c r="U3348" s="39"/>
      <c r="V3348" s="40"/>
      <c r="X3348" t="str">
        <f>IF(('1 - Cover page'!$B$9-M3348)&lt;6,"&lt;=5 Days","&gt;5 Days")</f>
        <v>&lt;=5 Days</v>
      </c>
      <c r="Y3348" t="str">
        <f>IF(('1 - Cover page'!$B$9-M3348)=0,"0", IF(('1 - Cover page'!$B$9-M3348)= 1,"1", IF(('1 - Cover page'!$B$9-M3348)= 2,"2", IF(('1 - Cover page'!$B$9-M3348)= 3,"3", IF(('1 - Cover page'!$B$9-M3348)= 4,"4", IF(('1 - Cover page'!$B$9-M3348)= 5,"5", IF(('1 - Cover page'!$B$9-M3348)= 6,"6", IF(('1 - Cover page'!$B$9-M3348)= 7,"7", IF(('1 - Cover page'!$B$9-M3348)= 8,"8", IF(('1 - Cover page'!$B$9-M3348)= 9,"9", IF(('1 - Cover page'!$B$9-M3348)= 10,"10", IF(('1 - Cover page'!$B$9-M3348)= 11,"11", IF(('1 - Cover page'!$B$9-M3348)= 12,"12", IF(('1 - Cover page'!$B$9-M3348)= 13,"13", IF(('1 - Cover page'!$B$9-M3348)= 14,"14", IF(('1 - Cover page'!$B$9-M3348)= 15,"15",  ""))))))))))))))))</f>
        <v>0</v>
      </c>
      <c r="Z3348" t="str">
        <f>IF(('1 - Cover page'!$B$9-I3348)=0,"0", IF(('1 - Cover page'!$B$9-I3348)= 1,"1", IF(('1 - Cover page'!$B$9-I3348)= 2,"2", IF(('1 - Cover page'!$B$9-I3348)= 3,"3", IF(('1 - Cover page'!$B$9-I3348)= 4,"4", IF(('1 - Cover page'!$B$9-I3348)= 5,"5", IF(('1 - Cover page'!$B$9-I3348)= 6,"6", IF(('1 - Cover page'!$B$9-I3348)= 7,"7", IF(('1 - Cover page'!$B$9-I3348)= 8,"8", IF(('1 - Cover page'!$B$9-I3348)= 9,"9", IF(('1 - Cover page'!$B$9-I3348)= 10,"10", IF(('1 - Cover page'!$B$9-I3348)= 11,"11", IF(('1 - Cover page'!$B$9-I3348)= 12,"12", IF(('1 - Cover page'!$B$9-I3348)= 13,"13", IF(('1 - Cover page'!$B$9-I3348)= 14,"14", IF(('1 - Cover page'!$B$9-I3348)= 15,"15",  ""))))))))))))))))</f>
        <v>0</v>
      </c>
      <c r="AA3348" t="e">
        <f>VLOOKUP(E3348,'Age group'!$A$2:$B$7,2,TRUE)</f>
        <v>#N/A</v>
      </c>
    </row>
    <row r="3349" spans="1:27" ht="12.75" x14ac:dyDescent="0.2">
      <c r="A3349" s="30">
        <v>3346</v>
      </c>
      <c r="B3349" s="31"/>
      <c r="C3349" s="31"/>
      <c r="D3349" s="32"/>
      <c r="E3349" s="104"/>
      <c r="F3349" s="31"/>
      <c r="G3349" s="31"/>
      <c r="H3349" s="33"/>
      <c r="I3349" s="16"/>
      <c r="J3349" s="34"/>
      <c r="K3349" s="34"/>
      <c r="L3349" s="35"/>
      <c r="M3349" s="36"/>
      <c r="N3349" s="37"/>
      <c r="O3349" s="37"/>
      <c r="P3349" s="37"/>
      <c r="Q3349" s="38"/>
      <c r="R3349" s="38"/>
      <c r="S3349" s="37"/>
      <c r="T3349" s="39"/>
      <c r="U3349" s="39"/>
      <c r="V3349" s="40"/>
      <c r="X3349" t="str">
        <f>IF(('1 - Cover page'!$B$9-M3349)&lt;6,"&lt;=5 Days","&gt;5 Days")</f>
        <v>&lt;=5 Days</v>
      </c>
      <c r="Y3349" t="str">
        <f>IF(('1 - Cover page'!$B$9-M3349)=0,"0", IF(('1 - Cover page'!$B$9-M3349)= 1,"1", IF(('1 - Cover page'!$B$9-M3349)= 2,"2", IF(('1 - Cover page'!$B$9-M3349)= 3,"3", IF(('1 - Cover page'!$B$9-M3349)= 4,"4", IF(('1 - Cover page'!$B$9-M3349)= 5,"5", IF(('1 - Cover page'!$B$9-M3349)= 6,"6", IF(('1 - Cover page'!$B$9-M3349)= 7,"7", IF(('1 - Cover page'!$B$9-M3349)= 8,"8", IF(('1 - Cover page'!$B$9-M3349)= 9,"9", IF(('1 - Cover page'!$B$9-M3349)= 10,"10", IF(('1 - Cover page'!$B$9-M3349)= 11,"11", IF(('1 - Cover page'!$B$9-M3349)= 12,"12", IF(('1 - Cover page'!$B$9-M3349)= 13,"13", IF(('1 - Cover page'!$B$9-M3349)= 14,"14", IF(('1 - Cover page'!$B$9-M3349)= 15,"15",  ""))))))))))))))))</f>
        <v>0</v>
      </c>
      <c r="Z3349" t="str">
        <f>IF(('1 - Cover page'!$B$9-I3349)=0,"0", IF(('1 - Cover page'!$B$9-I3349)= 1,"1", IF(('1 - Cover page'!$B$9-I3349)= 2,"2", IF(('1 - Cover page'!$B$9-I3349)= 3,"3", IF(('1 - Cover page'!$B$9-I3349)= 4,"4", IF(('1 - Cover page'!$B$9-I3349)= 5,"5", IF(('1 - Cover page'!$B$9-I3349)= 6,"6", IF(('1 - Cover page'!$B$9-I3349)= 7,"7", IF(('1 - Cover page'!$B$9-I3349)= 8,"8", IF(('1 - Cover page'!$B$9-I3349)= 9,"9", IF(('1 - Cover page'!$B$9-I3349)= 10,"10", IF(('1 - Cover page'!$B$9-I3349)= 11,"11", IF(('1 - Cover page'!$B$9-I3349)= 12,"12", IF(('1 - Cover page'!$B$9-I3349)= 13,"13", IF(('1 - Cover page'!$B$9-I3349)= 14,"14", IF(('1 - Cover page'!$B$9-I3349)= 15,"15",  ""))))))))))))))))</f>
        <v>0</v>
      </c>
      <c r="AA3349" t="e">
        <f>VLOOKUP(E3349,'Age group'!$A$2:$B$7,2,TRUE)</f>
        <v>#N/A</v>
      </c>
    </row>
    <row r="3350" spans="1:27" ht="12.75" x14ac:dyDescent="0.2">
      <c r="A3350" s="30">
        <v>3347</v>
      </c>
      <c r="B3350" s="31"/>
      <c r="C3350" s="31"/>
      <c r="D3350" s="32"/>
      <c r="E3350" s="104"/>
      <c r="F3350" s="31"/>
      <c r="G3350" s="31"/>
      <c r="H3350" s="33"/>
      <c r="I3350" s="16"/>
      <c r="J3350" s="34"/>
      <c r="K3350" s="34"/>
      <c r="L3350" s="35"/>
      <c r="M3350" s="36"/>
      <c r="N3350" s="37"/>
      <c r="O3350" s="37"/>
      <c r="P3350" s="37"/>
      <c r="Q3350" s="38"/>
      <c r="R3350" s="38"/>
      <c r="S3350" s="37"/>
      <c r="T3350" s="39"/>
      <c r="U3350" s="39"/>
      <c r="V3350" s="40"/>
      <c r="X3350" t="str">
        <f>IF(('1 - Cover page'!$B$9-M3350)&lt;6,"&lt;=5 Days","&gt;5 Days")</f>
        <v>&lt;=5 Days</v>
      </c>
      <c r="Y3350" t="str">
        <f>IF(('1 - Cover page'!$B$9-M3350)=0,"0", IF(('1 - Cover page'!$B$9-M3350)= 1,"1", IF(('1 - Cover page'!$B$9-M3350)= 2,"2", IF(('1 - Cover page'!$B$9-M3350)= 3,"3", IF(('1 - Cover page'!$B$9-M3350)= 4,"4", IF(('1 - Cover page'!$B$9-M3350)= 5,"5", IF(('1 - Cover page'!$B$9-M3350)= 6,"6", IF(('1 - Cover page'!$B$9-M3350)= 7,"7", IF(('1 - Cover page'!$B$9-M3350)= 8,"8", IF(('1 - Cover page'!$B$9-M3350)= 9,"9", IF(('1 - Cover page'!$B$9-M3350)= 10,"10", IF(('1 - Cover page'!$B$9-M3350)= 11,"11", IF(('1 - Cover page'!$B$9-M3350)= 12,"12", IF(('1 - Cover page'!$B$9-M3350)= 13,"13", IF(('1 - Cover page'!$B$9-M3350)= 14,"14", IF(('1 - Cover page'!$B$9-M3350)= 15,"15",  ""))))))))))))))))</f>
        <v>0</v>
      </c>
      <c r="Z3350" t="str">
        <f>IF(('1 - Cover page'!$B$9-I3350)=0,"0", IF(('1 - Cover page'!$B$9-I3350)= 1,"1", IF(('1 - Cover page'!$B$9-I3350)= 2,"2", IF(('1 - Cover page'!$B$9-I3350)= 3,"3", IF(('1 - Cover page'!$B$9-I3350)= 4,"4", IF(('1 - Cover page'!$B$9-I3350)= 5,"5", IF(('1 - Cover page'!$B$9-I3350)= 6,"6", IF(('1 - Cover page'!$B$9-I3350)= 7,"7", IF(('1 - Cover page'!$B$9-I3350)= 8,"8", IF(('1 - Cover page'!$B$9-I3350)= 9,"9", IF(('1 - Cover page'!$B$9-I3350)= 10,"10", IF(('1 - Cover page'!$B$9-I3350)= 11,"11", IF(('1 - Cover page'!$B$9-I3350)= 12,"12", IF(('1 - Cover page'!$B$9-I3350)= 13,"13", IF(('1 - Cover page'!$B$9-I3350)= 14,"14", IF(('1 - Cover page'!$B$9-I3350)= 15,"15",  ""))))))))))))))))</f>
        <v>0</v>
      </c>
      <c r="AA3350" t="e">
        <f>VLOOKUP(E3350,'Age group'!$A$2:$B$7,2,TRUE)</f>
        <v>#N/A</v>
      </c>
    </row>
    <row r="3351" spans="1:27" ht="12.75" x14ac:dyDescent="0.2">
      <c r="A3351" s="30">
        <v>3348</v>
      </c>
      <c r="B3351" s="31"/>
      <c r="C3351" s="31"/>
      <c r="D3351" s="32"/>
      <c r="E3351" s="104"/>
      <c r="F3351" s="31"/>
      <c r="G3351" s="31"/>
      <c r="H3351" s="33"/>
      <c r="I3351" s="16"/>
      <c r="J3351" s="34"/>
      <c r="K3351" s="34"/>
      <c r="L3351" s="35"/>
      <c r="M3351" s="36"/>
      <c r="N3351" s="37"/>
      <c r="O3351" s="37"/>
      <c r="P3351" s="37"/>
      <c r="Q3351" s="38"/>
      <c r="R3351" s="38"/>
      <c r="S3351" s="37"/>
      <c r="T3351" s="39"/>
      <c r="U3351" s="39"/>
      <c r="V3351" s="40"/>
      <c r="X3351" t="str">
        <f>IF(('1 - Cover page'!$B$9-M3351)&lt;6,"&lt;=5 Days","&gt;5 Days")</f>
        <v>&lt;=5 Days</v>
      </c>
      <c r="Y3351" t="str">
        <f>IF(('1 - Cover page'!$B$9-M3351)=0,"0", IF(('1 - Cover page'!$B$9-M3351)= 1,"1", IF(('1 - Cover page'!$B$9-M3351)= 2,"2", IF(('1 - Cover page'!$B$9-M3351)= 3,"3", IF(('1 - Cover page'!$B$9-M3351)= 4,"4", IF(('1 - Cover page'!$B$9-M3351)= 5,"5", IF(('1 - Cover page'!$B$9-M3351)= 6,"6", IF(('1 - Cover page'!$B$9-M3351)= 7,"7", IF(('1 - Cover page'!$B$9-M3351)= 8,"8", IF(('1 - Cover page'!$B$9-M3351)= 9,"9", IF(('1 - Cover page'!$B$9-M3351)= 10,"10", IF(('1 - Cover page'!$B$9-M3351)= 11,"11", IF(('1 - Cover page'!$B$9-M3351)= 12,"12", IF(('1 - Cover page'!$B$9-M3351)= 13,"13", IF(('1 - Cover page'!$B$9-M3351)= 14,"14", IF(('1 - Cover page'!$B$9-M3351)= 15,"15",  ""))))))))))))))))</f>
        <v>0</v>
      </c>
      <c r="Z3351" t="str">
        <f>IF(('1 - Cover page'!$B$9-I3351)=0,"0", IF(('1 - Cover page'!$B$9-I3351)= 1,"1", IF(('1 - Cover page'!$B$9-I3351)= 2,"2", IF(('1 - Cover page'!$B$9-I3351)= 3,"3", IF(('1 - Cover page'!$B$9-I3351)= 4,"4", IF(('1 - Cover page'!$B$9-I3351)= 5,"5", IF(('1 - Cover page'!$B$9-I3351)= 6,"6", IF(('1 - Cover page'!$B$9-I3351)= 7,"7", IF(('1 - Cover page'!$B$9-I3351)= 8,"8", IF(('1 - Cover page'!$B$9-I3351)= 9,"9", IF(('1 - Cover page'!$B$9-I3351)= 10,"10", IF(('1 - Cover page'!$B$9-I3351)= 11,"11", IF(('1 - Cover page'!$B$9-I3351)= 12,"12", IF(('1 - Cover page'!$B$9-I3351)= 13,"13", IF(('1 - Cover page'!$B$9-I3351)= 14,"14", IF(('1 - Cover page'!$B$9-I3351)= 15,"15",  ""))))))))))))))))</f>
        <v>0</v>
      </c>
      <c r="AA3351" t="e">
        <f>VLOOKUP(E3351,'Age group'!$A$2:$B$7,2,TRUE)</f>
        <v>#N/A</v>
      </c>
    </row>
    <row r="3352" spans="1:27" ht="12.75" x14ac:dyDescent="0.2">
      <c r="A3352" s="30">
        <v>3349</v>
      </c>
      <c r="B3352" s="31"/>
      <c r="C3352" s="31"/>
      <c r="D3352" s="32"/>
      <c r="E3352" s="104"/>
      <c r="F3352" s="31"/>
      <c r="G3352" s="31"/>
      <c r="H3352" s="33"/>
      <c r="I3352" s="16"/>
      <c r="J3352" s="34"/>
      <c r="K3352" s="34"/>
      <c r="L3352" s="35"/>
      <c r="M3352" s="36"/>
      <c r="N3352" s="37"/>
      <c r="O3352" s="37"/>
      <c r="P3352" s="37"/>
      <c r="Q3352" s="38"/>
      <c r="R3352" s="38"/>
      <c r="S3352" s="37"/>
      <c r="T3352" s="39"/>
      <c r="U3352" s="39"/>
      <c r="V3352" s="40"/>
      <c r="X3352" t="str">
        <f>IF(('1 - Cover page'!$B$9-M3352)&lt;6,"&lt;=5 Days","&gt;5 Days")</f>
        <v>&lt;=5 Days</v>
      </c>
      <c r="Y3352" t="str">
        <f>IF(('1 - Cover page'!$B$9-M3352)=0,"0", IF(('1 - Cover page'!$B$9-M3352)= 1,"1", IF(('1 - Cover page'!$B$9-M3352)= 2,"2", IF(('1 - Cover page'!$B$9-M3352)= 3,"3", IF(('1 - Cover page'!$B$9-M3352)= 4,"4", IF(('1 - Cover page'!$B$9-M3352)= 5,"5", IF(('1 - Cover page'!$B$9-M3352)= 6,"6", IF(('1 - Cover page'!$B$9-M3352)= 7,"7", IF(('1 - Cover page'!$B$9-M3352)= 8,"8", IF(('1 - Cover page'!$B$9-M3352)= 9,"9", IF(('1 - Cover page'!$B$9-M3352)= 10,"10", IF(('1 - Cover page'!$B$9-M3352)= 11,"11", IF(('1 - Cover page'!$B$9-M3352)= 12,"12", IF(('1 - Cover page'!$B$9-M3352)= 13,"13", IF(('1 - Cover page'!$B$9-M3352)= 14,"14", IF(('1 - Cover page'!$B$9-M3352)= 15,"15",  ""))))))))))))))))</f>
        <v>0</v>
      </c>
      <c r="Z3352" t="str">
        <f>IF(('1 - Cover page'!$B$9-I3352)=0,"0", IF(('1 - Cover page'!$B$9-I3352)= 1,"1", IF(('1 - Cover page'!$B$9-I3352)= 2,"2", IF(('1 - Cover page'!$B$9-I3352)= 3,"3", IF(('1 - Cover page'!$B$9-I3352)= 4,"4", IF(('1 - Cover page'!$B$9-I3352)= 5,"5", IF(('1 - Cover page'!$B$9-I3352)= 6,"6", IF(('1 - Cover page'!$B$9-I3352)= 7,"7", IF(('1 - Cover page'!$B$9-I3352)= 8,"8", IF(('1 - Cover page'!$B$9-I3352)= 9,"9", IF(('1 - Cover page'!$B$9-I3352)= 10,"10", IF(('1 - Cover page'!$B$9-I3352)= 11,"11", IF(('1 - Cover page'!$B$9-I3352)= 12,"12", IF(('1 - Cover page'!$B$9-I3352)= 13,"13", IF(('1 - Cover page'!$B$9-I3352)= 14,"14", IF(('1 - Cover page'!$B$9-I3352)= 15,"15",  ""))))))))))))))))</f>
        <v>0</v>
      </c>
      <c r="AA3352" t="e">
        <f>VLOOKUP(E3352,'Age group'!$A$2:$B$7,2,TRUE)</f>
        <v>#N/A</v>
      </c>
    </row>
    <row r="3353" spans="1:27" ht="12.75" x14ac:dyDescent="0.2">
      <c r="A3353" s="30">
        <v>3350</v>
      </c>
      <c r="B3353" s="31"/>
      <c r="C3353" s="31"/>
      <c r="D3353" s="32"/>
      <c r="E3353" s="104"/>
      <c r="F3353" s="31"/>
      <c r="G3353" s="31"/>
      <c r="H3353" s="33"/>
      <c r="I3353" s="16"/>
      <c r="J3353" s="34"/>
      <c r="K3353" s="34"/>
      <c r="L3353" s="35"/>
      <c r="M3353" s="36"/>
      <c r="N3353" s="37"/>
      <c r="O3353" s="37"/>
      <c r="P3353" s="37"/>
      <c r="Q3353" s="38"/>
      <c r="R3353" s="38"/>
      <c r="S3353" s="37"/>
      <c r="T3353" s="39"/>
      <c r="U3353" s="39"/>
      <c r="V3353" s="40"/>
      <c r="X3353" t="str">
        <f>IF(('1 - Cover page'!$B$9-M3353)&lt;6,"&lt;=5 Days","&gt;5 Days")</f>
        <v>&lt;=5 Days</v>
      </c>
      <c r="Y3353" t="str">
        <f>IF(('1 - Cover page'!$B$9-M3353)=0,"0", IF(('1 - Cover page'!$B$9-M3353)= 1,"1", IF(('1 - Cover page'!$B$9-M3353)= 2,"2", IF(('1 - Cover page'!$B$9-M3353)= 3,"3", IF(('1 - Cover page'!$B$9-M3353)= 4,"4", IF(('1 - Cover page'!$B$9-M3353)= 5,"5", IF(('1 - Cover page'!$B$9-M3353)= 6,"6", IF(('1 - Cover page'!$B$9-M3353)= 7,"7", IF(('1 - Cover page'!$B$9-M3353)= 8,"8", IF(('1 - Cover page'!$B$9-M3353)= 9,"9", IF(('1 - Cover page'!$B$9-M3353)= 10,"10", IF(('1 - Cover page'!$B$9-M3353)= 11,"11", IF(('1 - Cover page'!$B$9-M3353)= 12,"12", IF(('1 - Cover page'!$B$9-M3353)= 13,"13", IF(('1 - Cover page'!$B$9-M3353)= 14,"14", IF(('1 - Cover page'!$B$9-M3353)= 15,"15",  ""))))))))))))))))</f>
        <v>0</v>
      </c>
      <c r="Z3353" t="str">
        <f>IF(('1 - Cover page'!$B$9-I3353)=0,"0", IF(('1 - Cover page'!$B$9-I3353)= 1,"1", IF(('1 - Cover page'!$B$9-I3353)= 2,"2", IF(('1 - Cover page'!$B$9-I3353)= 3,"3", IF(('1 - Cover page'!$B$9-I3353)= 4,"4", IF(('1 - Cover page'!$B$9-I3353)= 5,"5", IF(('1 - Cover page'!$B$9-I3353)= 6,"6", IF(('1 - Cover page'!$B$9-I3353)= 7,"7", IF(('1 - Cover page'!$B$9-I3353)= 8,"8", IF(('1 - Cover page'!$B$9-I3353)= 9,"9", IF(('1 - Cover page'!$B$9-I3353)= 10,"10", IF(('1 - Cover page'!$B$9-I3353)= 11,"11", IF(('1 - Cover page'!$B$9-I3353)= 12,"12", IF(('1 - Cover page'!$B$9-I3353)= 13,"13", IF(('1 - Cover page'!$B$9-I3353)= 14,"14", IF(('1 - Cover page'!$B$9-I3353)= 15,"15",  ""))))))))))))))))</f>
        <v>0</v>
      </c>
      <c r="AA3353" t="e">
        <f>VLOOKUP(E3353,'Age group'!$A$2:$B$7,2,TRUE)</f>
        <v>#N/A</v>
      </c>
    </row>
    <row r="3354" spans="1:27" ht="12.75" x14ac:dyDescent="0.2">
      <c r="A3354" s="30">
        <v>3351</v>
      </c>
      <c r="B3354" s="31"/>
      <c r="C3354" s="31"/>
      <c r="D3354" s="32"/>
      <c r="E3354" s="104"/>
      <c r="F3354" s="31"/>
      <c r="G3354" s="31"/>
      <c r="H3354" s="33"/>
      <c r="I3354" s="16"/>
      <c r="J3354" s="34"/>
      <c r="K3354" s="34"/>
      <c r="L3354" s="35"/>
      <c r="M3354" s="36"/>
      <c r="N3354" s="37"/>
      <c r="O3354" s="37"/>
      <c r="P3354" s="37"/>
      <c r="Q3354" s="38"/>
      <c r="R3354" s="38"/>
      <c r="S3354" s="37"/>
      <c r="T3354" s="39"/>
      <c r="U3354" s="39"/>
      <c r="V3354" s="40"/>
      <c r="X3354" t="str">
        <f>IF(('1 - Cover page'!$B$9-M3354)&lt;6,"&lt;=5 Days","&gt;5 Days")</f>
        <v>&lt;=5 Days</v>
      </c>
      <c r="Y3354" t="str">
        <f>IF(('1 - Cover page'!$B$9-M3354)=0,"0", IF(('1 - Cover page'!$B$9-M3354)= 1,"1", IF(('1 - Cover page'!$B$9-M3354)= 2,"2", IF(('1 - Cover page'!$B$9-M3354)= 3,"3", IF(('1 - Cover page'!$B$9-M3354)= 4,"4", IF(('1 - Cover page'!$B$9-M3354)= 5,"5", IF(('1 - Cover page'!$B$9-M3354)= 6,"6", IF(('1 - Cover page'!$B$9-M3354)= 7,"7", IF(('1 - Cover page'!$B$9-M3354)= 8,"8", IF(('1 - Cover page'!$B$9-M3354)= 9,"9", IF(('1 - Cover page'!$B$9-M3354)= 10,"10", IF(('1 - Cover page'!$B$9-M3354)= 11,"11", IF(('1 - Cover page'!$B$9-M3354)= 12,"12", IF(('1 - Cover page'!$B$9-M3354)= 13,"13", IF(('1 - Cover page'!$B$9-M3354)= 14,"14", IF(('1 - Cover page'!$B$9-M3354)= 15,"15",  ""))))))))))))))))</f>
        <v>0</v>
      </c>
      <c r="Z3354" t="str">
        <f>IF(('1 - Cover page'!$B$9-I3354)=0,"0", IF(('1 - Cover page'!$B$9-I3354)= 1,"1", IF(('1 - Cover page'!$B$9-I3354)= 2,"2", IF(('1 - Cover page'!$B$9-I3354)= 3,"3", IF(('1 - Cover page'!$B$9-I3354)= 4,"4", IF(('1 - Cover page'!$B$9-I3354)= 5,"5", IF(('1 - Cover page'!$B$9-I3354)= 6,"6", IF(('1 - Cover page'!$B$9-I3354)= 7,"7", IF(('1 - Cover page'!$B$9-I3354)= 8,"8", IF(('1 - Cover page'!$B$9-I3354)= 9,"9", IF(('1 - Cover page'!$B$9-I3354)= 10,"10", IF(('1 - Cover page'!$B$9-I3354)= 11,"11", IF(('1 - Cover page'!$B$9-I3354)= 12,"12", IF(('1 - Cover page'!$B$9-I3354)= 13,"13", IF(('1 - Cover page'!$B$9-I3354)= 14,"14", IF(('1 - Cover page'!$B$9-I3354)= 15,"15",  ""))))))))))))))))</f>
        <v>0</v>
      </c>
      <c r="AA3354" t="e">
        <f>VLOOKUP(E3354,'Age group'!$A$2:$B$7,2,TRUE)</f>
        <v>#N/A</v>
      </c>
    </row>
    <row r="3355" spans="1:27" ht="12.75" x14ac:dyDescent="0.2">
      <c r="A3355" s="30">
        <v>3352</v>
      </c>
      <c r="B3355" s="31"/>
      <c r="C3355" s="31"/>
      <c r="D3355" s="32"/>
      <c r="E3355" s="104"/>
      <c r="F3355" s="31"/>
      <c r="G3355" s="31"/>
      <c r="H3355" s="33"/>
      <c r="I3355" s="16"/>
      <c r="J3355" s="34"/>
      <c r="K3355" s="34"/>
      <c r="L3355" s="35"/>
      <c r="M3355" s="36"/>
      <c r="N3355" s="37"/>
      <c r="O3355" s="37"/>
      <c r="P3355" s="37"/>
      <c r="Q3355" s="38"/>
      <c r="R3355" s="38"/>
      <c r="S3355" s="37"/>
      <c r="T3355" s="39"/>
      <c r="U3355" s="39"/>
      <c r="V3355" s="40"/>
      <c r="X3355" t="str">
        <f>IF(('1 - Cover page'!$B$9-M3355)&lt;6,"&lt;=5 Days","&gt;5 Days")</f>
        <v>&lt;=5 Days</v>
      </c>
      <c r="Y3355" t="str">
        <f>IF(('1 - Cover page'!$B$9-M3355)=0,"0", IF(('1 - Cover page'!$B$9-M3355)= 1,"1", IF(('1 - Cover page'!$B$9-M3355)= 2,"2", IF(('1 - Cover page'!$B$9-M3355)= 3,"3", IF(('1 - Cover page'!$B$9-M3355)= 4,"4", IF(('1 - Cover page'!$B$9-M3355)= 5,"5", IF(('1 - Cover page'!$B$9-M3355)= 6,"6", IF(('1 - Cover page'!$B$9-M3355)= 7,"7", IF(('1 - Cover page'!$B$9-M3355)= 8,"8", IF(('1 - Cover page'!$B$9-M3355)= 9,"9", IF(('1 - Cover page'!$B$9-M3355)= 10,"10", IF(('1 - Cover page'!$B$9-M3355)= 11,"11", IF(('1 - Cover page'!$B$9-M3355)= 12,"12", IF(('1 - Cover page'!$B$9-M3355)= 13,"13", IF(('1 - Cover page'!$B$9-M3355)= 14,"14", IF(('1 - Cover page'!$B$9-M3355)= 15,"15",  ""))))))))))))))))</f>
        <v>0</v>
      </c>
      <c r="Z3355" t="str">
        <f>IF(('1 - Cover page'!$B$9-I3355)=0,"0", IF(('1 - Cover page'!$B$9-I3355)= 1,"1", IF(('1 - Cover page'!$B$9-I3355)= 2,"2", IF(('1 - Cover page'!$B$9-I3355)= 3,"3", IF(('1 - Cover page'!$B$9-I3355)= 4,"4", IF(('1 - Cover page'!$B$9-I3355)= 5,"5", IF(('1 - Cover page'!$B$9-I3355)= 6,"6", IF(('1 - Cover page'!$B$9-I3355)= 7,"7", IF(('1 - Cover page'!$B$9-I3355)= 8,"8", IF(('1 - Cover page'!$B$9-I3355)= 9,"9", IF(('1 - Cover page'!$B$9-I3355)= 10,"10", IF(('1 - Cover page'!$B$9-I3355)= 11,"11", IF(('1 - Cover page'!$B$9-I3355)= 12,"12", IF(('1 - Cover page'!$B$9-I3355)= 13,"13", IF(('1 - Cover page'!$B$9-I3355)= 14,"14", IF(('1 - Cover page'!$B$9-I3355)= 15,"15",  ""))))))))))))))))</f>
        <v>0</v>
      </c>
      <c r="AA3355" t="e">
        <f>VLOOKUP(E3355,'Age group'!$A$2:$B$7,2,TRUE)</f>
        <v>#N/A</v>
      </c>
    </row>
    <row r="3356" spans="1:27" ht="12.75" x14ac:dyDescent="0.2">
      <c r="A3356" s="30">
        <v>3353</v>
      </c>
      <c r="B3356" s="31"/>
      <c r="C3356" s="31"/>
      <c r="D3356" s="32"/>
      <c r="E3356" s="104"/>
      <c r="F3356" s="31"/>
      <c r="G3356" s="31"/>
      <c r="H3356" s="33"/>
      <c r="I3356" s="16"/>
      <c r="J3356" s="34"/>
      <c r="K3356" s="34"/>
      <c r="L3356" s="35"/>
      <c r="M3356" s="36"/>
      <c r="N3356" s="37"/>
      <c r="O3356" s="37"/>
      <c r="P3356" s="37"/>
      <c r="Q3356" s="38"/>
      <c r="R3356" s="38"/>
      <c r="S3356" s="37"/>
      <c r="T3356" s="39"/>
      <c r="U3356" s="39"/>
      <c r="V3356" s="40"/>
      <c r="X3356" t="str">
        <f>IF(('1 - Cover page'!$B$9-M3356)&lt;6,"&lt;=5 Days","&gt;5 Days")</f>
        <v>&lt;=5 Days</v>
      </c>
      <c r="Y3356" t="str">
        <f>IF(('1 - Cover page'!$B$9-M3356)=0,"0", IF(('1 - Cover page'!$B$9-M3356)= 1,"1", IF(('1 - Cover page'!$B$9-M3356)= 2,"2", IF(('1 - Cover page'!$B$9-M3356)= 3,"3", IF(('1 - Cover page'!$B$9-M3356)= 4,"4", IF(('1 - Cover page'!$B$9-M3356)= 5,"5", IF(('1 - Cover page'!$B$9-M3356)= 6,"6", IF(('1 - Cover page'!$B$9-M3356)= 7,"7", IF(('1 - Cover page'!$B$9-M3356)= 8,"8", IF(('1 - Cover page'!$B$9-M3356)= 9,"9", IF(('1 - Cover page'!$B$9-M3356)= 10,"10", IF(('1 - Cover page'!$B$9-M3356)= 11,"11", IF(('1 - Cover page'!$B$9-M3356)= 12,"12", IF(('1 - Cover page'!$B$9-M3356)= 13,"13", IF(('1 - Cover page'!$B$9-M3356)= 14,"14", IF(('1 - Cover page'!$B$9-M3356)= 15,"15",  ""))))))))))))))))</f>
        <v>0</v>
      </c>
      <c r="Z3356" t="str">
        <f>IF(('1 - Cover page'!$B$9-I3356)=0,"0", IF(('1 - Cover page'!$B$9-I3356)= 1,"1", IF(('1 - Cover page'!$B$9-I3356)= 2,"2", IF(('1 - Cover page'!$B$9-I3356)= 3,"3", IF(('1 - Cover page'!$B$9-I3356)= 4,"4", IF(('1 - Cover page'!$B$9-I3356)= 5,"5", IF(('1 - Cover page'!$B$9-I3356)= 6,"6", IF(('1 - Cover page'!$B$9-I3356)= 7,"7", IF(('1 - Cover page'!$B$9-I3356)= 8,"8", IF(('1 - Cover page'!$B$9-I3356)= 9,"9", IF(('1 - Cover page'!$B$9-I3356)= 10,"10", IF(('1 - Cover page'!$B$9-I3356)= 11,"11", IF(('1 - Cover page'!$B$9-I3356)= 12,"12", IF(('1 - Cover page'!$B$9-I3356)= 13,"13", IF(('1 - Cover page'!$B$9-I3356)= 14,"14", IF(('1 - Cover page'!$B$9-I3356)= 15,"15",  ""))))))))))))))))</f>
        <v>0</v>
      </c>
      <c r="AA3356" t="e">
        <f>VLOOKUP(E3356,'Age group'!$A$2:$B$7,2,TRUE)</f>
        <v>#N/A</v>
      </c>
    </row>
    <row r="3357" spans="1:27" ht="12.75" x14ac:dyDescent="0.2">
      <c r="A3357" s="30">
        <v>3354</v>
      </c>
      <c r="B3357" s="31"/>
      <c r="C3357" s="31"/>
      <c r="D3357" s="32"/>
      <c r="E3357" s="104"/>
      <c r="F3357" s="31"/>
      <c r="G3357" s="31"/>
      <c r="H3357" s="33"/>
      <c r="I3357" s="16"/>
      <c r="J3357" s="34"/>
      <c r="K3357" s="34"/>
      <c r="L3357" s="35"/>
      <c r="M3357" s="36"/>
      <c r="N3357" s="37"/>
      <c r="O3357" s="37"/>
      <c r="P3357" s="37"/>
      <c r="Q3357" s="38"/>
      <c r="R3357" s="38"/>
      <c r="S3357" s="37"/>
      <c r="T3357" s="39"/>
      <c r="U3357" s="39"/>
      <c r="V3357" s="40"/>
      <c r="X3357" t="str">
        <f>IF(('1 - Cover page'!$B$9-M3357)&lt;6,"&lt;=5 Days","&gt;5 Days")</f>
        <v>&lt;=5 Days</v>
      </c>
      <c r="Y3357" t="str">
        <f>IF(('1 - Cover page'!$B$9-M3357)=0,"0", IF(('1 - Cover page'!$B$9-M3357)= 1,"1", IF(('1 - Cover page'!$B$9-M3357)= 2,"2", IF(('1 - Cover page'!$B$9-M3357)= 3,"3", IF(('1 - Cover page'!$B$9-M3357)= 4,"4", IF(('1 - Cover page'!$B$9-M3357)= 5,"5", IF(('1 - Cover page'!$B$9-M3357)= 6,"6", IF(('1 - Cover page'!$B$9-M3357)= 7,"7", IF(('1 - Cover page'!$B$9-M3357)= 8,"8", IF(('1 - Cover page'!$B$9-M3357)= 9,"9", IF(('1 - Cover page'!$B$9-M3357)= 10,"10", IF(('1 - Cover page'!$B$9-M3357)= 11,"11", IF(('1 - Cover page'!$B$9-M3357)= 12,"12", IF(('1 - Cover page'!$B$9-M3357)= 13,"13", IF(('1 - Cover page'!$B$9-M3357)= 14,"14", IF(('1 - Cover page'!$B$9-M3357)= 15,"15",  ""))))))))))))))))</f>
        <v>0</v>
      </c>
      <c r="Z3357" t="str">
        <f>IF(('1 - Cover page'!$B$9-I3357)=0,"0", IF(('1 - Cover page'!$B$9-I3357)= 1,"1", IF(('1 - Cover page'!$B$9-I3357)= 2,"2", IF(('1 - Cover page'!$B$9-I3357)= 3,"3", IF(('1 - Cover page'!$B$9-I3357)= 4,"4", IF(('1 - Cover page'!$B$9-I3357)= 5,"5", IF(('1 - Cover page'!$B$9-I3357)= 6,"6", IF(('1 - Cover page'!$B$9-I3357)= 7,"7", IF(('1 - Cover page'!$B$9-I3357)= 8,"8", IF(('1 - Cover page'!$B$9-I3357)= 9,"9", IF(('1 - Cover page'!$B$9-I3357)= 10,"10", IF(('1 - Cover page'!$B$9-I3357)= 11,"11", IF(('1 - Cover page'!$B$9-I3357)= 12,"12", IF(('1 - Cover page'!$B$9-I3357)= 13,"13", IF(('1 - Cover page'!$B$9-I3357)= 14,"14", IF(('1 - Cover page'!$B$9-I3357)= 15,"15",  ""))))))))))))))))</f>
        <v>0</v>
      </c>
      <c r="AA3357" t="e">
        <f>VLOOKUP(E3357,'Age group'!$A$2:$B$7,2,TRUE)</f>
        <v>#N/A</v>
      </c>
    </row>
    <row r="3358" spans="1:27" ht="12.75" x14ac:dyDescent="0.2">
      <c r="A3358" s="30">
        <v>3355</v>
      </c>
      <c r="B3358" s="31"/>
      <c r="C3358" s="31"/>
      <c r="D3358" s="32"/>
      <c r="E3358" s="104"/>
      <c r="F3358" s="31"/>
      <c r="G3358" s="31"/>
      <c r="H3358" s="33"/>
      <c r="I3358" s="16"/>
      <c r="J3358" s="34"/>
      <c r="K3358" s="34"/>
      <c r="L3358" s="35"/>
      <c r="M3358" s="36"/>
      <c r="N3358" s="37"/>
      <c r="O3358" s="37"/>
      <c r="P3358" s="37"/>
      <c r="Q3358" s="38"/>
      <c r="R3358" s="38"/>
      <c r="S3358" s="37"/>
      <c r="T3358" s="39"/>
      <c r="U3358" s="39"/>
      <c r="V3358" s="40"/>
      <c r="X3358" t="str">
        <f>IF(('1 - Cover page'!$B$9-M3358)&lt;6,"&lt;=5 Days","&gt;5 Days")</f>
        <v>&lt;=5 Days</v>
      </c>
      <c r="Y3358" t="str">
        <f>IF(('1 - Cover page'!$B$9-M3358)=0,"0", IF(('1 - Cover page'!$B$9-M3358)= 1,"1", IF(('1 - Cover page'!$B$9-M3358)= 2,"2", IF(('1 - Cover page'!$B$9-M3358)= 3,"3", IF(('1 - Cover page'!$B$9-M3358)= 4,"4", IF(('1 - Cover page'!$B$9-M3358)= 5,"5", IF(('1 - Cover page'!$B$9-M3358)= 6,"6", IF(('1 - Cover page'!$B$9-M3358)= 7,"7", IF(('1 - Cover page'!$B$9-M3358)= 8,"8", IF(('1 - Cover page'!$B$9-M3358)= 9,"9", IF(('1 - Cover page'!$B$9-M3358)= 10,"10", IF(('1 - Cover page'!$B$9-M3358)= 11,"11", IF(('1 - Cover page'!$B$9-M3358)= 12,"12", IF(('1 - Cover page'!$B$9-M3358)= 13,"13", IF(('1 - Cover page'!$B$9-M3358)= 14,"14", IF(('1 - Cover page'!$B$9-M3358)= 15,"15",  ""))))))))))))))))</f>
        <v>0</v>
      </c>
      <c r="Z3358" t="str">
        <f>IF(('1 - Cover page'!$B$9-I3358)=0,"0", IF(('1 - Cover page'!$B$9-I3358)= 1,"1", IF(('1 - Cover page'!$B$9-I3358)= 2,"2", IF(('1 - Cover page'!$B$9-I3358)= 3,"3", IF(('1 - Cover page'!$B$9-I3358)= 4,"4", IF(('1 - Cover page'!$B$9-I3358)= 5,"5", IF(('1 - Cover page'!$B$9-I3358)= 6,"6", IF(('1 - Cover page'!$B$9-I3358)= 7,"7", IF(('1 - Cover page'!$B$9-I3358)= 8,"8", IF(('1 - Cover page'!$B$9-I3358)= 9,"9", IF(('1 - Cover page'!$B$9-I3358)= 10,"10", IF(('1 - Cover page'!$B$9-I3358)= 11,"11", IF(('1 - Cover page'!$B$9-I3358)= 12,"12", IF(('1 - Cover page'!$B$9-I3358)= 13,"13", IF(('1 - Cover page'!$B$9-I3358)= 14,"14", IF(('1 - Cover page'!$B$9-I3358)= 15,"15",  ""))))))))))))))))</f>
        <v>0</v>
      </c>
      <c r="AA3358" t="e">
        <f>VLOOKUP(E3358,'Age group'!$A$2:$B$7,2,TRUE)</f>
        <v>#N/A</v>
      </c>
    </row>
    <row r="3359" spans="1:27" ht="12.75" x14ac:dyDescent="0.2">
      <c r="A3359" s="30">
        <v>3356</v>
      </c>
      <c r="B3359" s="31"/>
      <c r="C3359" s="31"/>
      <c r="D3359" s="32"/>
      <c r="E3359" s="104"/>
      <c r="F3359" s="31"/>
      <c r="G3359" s="31"/>
      <c r="H3359" s="33"/>
      <c r="I3359" s="16"/>
      <c r="J3359" s="34"/>
      <c r="K3359" s="34"/>
      <c r="L3359" s="35"/>
      <c r="M3359" s="36"/>
      <c r="N3359" s="37"/>
      <c r="O3359" s="37"/>
      <c r="P3359" s="37"/>
      <c r="Q3359" s="38"/>
      <c r="R3359" s="38"/>
      <c r="S3359" s="37"/>
      <c r="T3359" s="39"/>
      <c r="U3359" s="39"/>
      <c r="V3359" s="40"/>
      <c r="X3359" t="str">
        <f>IF(('1 - Cover page'!$B$9-M3359)&lt;6,"&lt;=5 Days","&gt;5 Days")</f>
        <v>&lt;=5 Days</v>
      </c>
      <c r="Y3359" t="str">
        <f>IF(('1 - Cover page'!$B$9-M3359)=0,"0", IF(('1 - Cover page'!$B$9-M3359)= 1,"1", IF(('1 - Cover page'!$B$9-M3359)= 2,"2", IF(('1 - Cover page'!$B$9-M3359)= 3,"3", IF(('1 - Cover page'!$B$9-M3359)= 4,"4", IF(('1 - Cover page'!$B$9-M3359)= 5,"5", IF(('1 - Cover page'!$B$9-M3359)= 6,"6", IF(('1 - Cover page'!$B$9-M3359)= 7,"7", IF(('1 - Cover page'!$B$9-M3359)= 8,"8", IF(('1 - Cover page'!$B$9-M3359)= 9,"9", IF(('1 - Cover page'!$B$9-M3359)= 10,"10", IF(('1 - Cover page'!$B$9-M3359)= 11,"11", IF(('1 - Cover page'!$B$9-M3359)= 12,"12", IF(('1 - Cover page'!$B$9-M3359)= 13,"13", IF(('1 - Cover page'!$B$9-M3359)= 14,"14", IF(('1 - Cover page'!$B$9-M3359)= 15,"15",  ""))))))))))))))))</f>
        <v>0</v>
      </c>
      <c r="Z3359" t="str">
        <f>IF(('1 - Cover page'!$B$9-I3359)=0,"0", IF(('1 - Cover page'!$B$9-I3359)= 1,"1", IF(('1 - Cover page'!$B$9-I3359)= 2,"2", IF(('1 - Cover page'!$B$9-I3359)= 3,"3", IF(('1 - Cover page'!$B$9-I3359)= 4,"4", IF(('1 - Cover page'!$B$9-I3359)= 5,"5", IF(('1 - Cover page'!$B$9-I3359)= 6,"6", IF(('1 - Cover page'!$B$9-I3359)= 7,"7", IF(('1 - Cover page'!$B$9-I3359)= 8,"8", IF(('1 - Cover page'!$B$9-I3359)= 9,"9", IF(('1 - Cover page'!$B$9-I3359)= 10,"10", IF(('1 - Cover page'!$B$9-I3359)= 11,"11", IF(('1 - Cover page'!$B$9-I3359)= 12,"12", IF(('1 - Cover page'!$B$9-I3359)= 13,"13", IF(('1 - Cover page'!$B$9-I3359)= 14,"14", IF(('1 - Cover page'!$B$9-I3359)= 15,"15",  ""))))))))))))))))</f>
        <v>0</v>
      </c>
      <c r="AA3359" t="e">
        <f>VLOOKUP(E3359,'Age group'!$A$2:$B$7,2,TRUE)</f>
        <v>#N/A</v>
      </c>
    </row>
    <row r="3360" spans="1:27" ht="12.75" x14ac:dyDescent="0.2">
      <c r="A3360" s="30">
        <v>3357</v>
      </c>
      <c r="B3360" s="31"/>
      <c r="C3360" s="31"/>
      <c r="D3360" s="32"/>
      <c r="E3360" s="104"/>
      <c r="F3360" s="31"/>
      <c r="G3360" s="31"/>
      <c r="H3360" s="33"/>
      <c r="I3360" s="16"/>
      <c r="J3360" s="34"/>
      <c r="K3360" s="34"/>
      <c r="L3360" s="35"/>
      <c r="M3360" s="36"/>
      <c r="N3360" s="37"/>
      <c r="O3360" s="37"/>
      <c r="P3360" s="37"/>
      <c r="Q3360" s="38"/>
      <c r="R3360" s="38"/>
      <c r="S3360" s="37"/>
      <c r="T3360" s="39"/>
      <c r="U3360" s="39"/>
      <c r="V3360" s="40"/>
      <c r="X3360" t="str">
        <f>IF(('1 - Cover page'!$B$9-M3360)&lt;6,"&lt;=5 Days","&gt;5 Days")</f>
        <v>&lt;=5 Days</v>
      </c>
      <c r="Y3360" t="str">
        <f>IF(('1 - Cover page'!$B$9-M3360)=0,"0", IF(('1 - Cover page'!$B$9-M3360)= 1,"1", IF(('1 - Cover page'!$B$9-M3360)= 2,"2", IF(('1 - Cover page'!$B$9-M3360)= 3,"3", IF(('1 - Cover page'!$B$9-M3360)= 4,"4", IF(('1 - Cover page'!$B$9-M3360)= 5,"5", IF(('1 - Cover page'!$B$9-M3360)= 6,"6", IF(('1 - Cover page'!$B$9-M3360)= 7,"7", IF(('1 - Cover page'!$B$9-M3360)= 8,"8", IF(('1 - Cover page'!$B$9-M3360)= 9,"9", IF(('1 - Cover page'!$B$9-M3360)= 10,"10", IF(('1 - Cover page'!$B$9-M3360)= 11,"11", IF(('1 - Cover page'!$B$9-M3360)= 12,"12", IF(('1 - Cover page'!$B$9-M3360)= 13,"13", IF(('1 - Cover page'!$B$9-M3360)= 14,"14", IF(('1 - Cover page'!$B$9-M3360)= 15,"15",  ""))))))))))))))))</f>
        <v>0</v>
      </c>
      <c r="Z3360" t="str">
        <f>IF(('1 - Cover page'!$B$9-I3360)=0,"0", IF(('1 - Cover page'!$B$9-I3360)= 1,"1", IF(('1 - Cover page'!$B$9-I3360)= 2,"2", IF(('1 - Cover page'!$B$9-I3360)= 3,"3", IF(('1 - Cover page'!$B$9-I3360)= 4,"4", IF(('1 - Cover page'!$B$9-I3360)= 5,"5", IF(('1 - Cover page'!$B$9-I3360)= 6,"6", IF(('1 - Cover page'!$B$9-I3360)= 7,"7", IF(('1 - Cover page'!$B$9-I3360)= 8,"8", IF(('1 - Cover page'!$B$9-I3360)= 9,"9", IF(('1 - Cover page'!$B$9-I3360)= 10,"10", IF(('1 - Cover page'!$B$9-I3360)= 11,"11", IF(('1 - Cover page'!$B$9-I3360)= 12,"12", IF(('1 - Cover page'!$B$9-I3360)= 13,"13", IF(('1 - Cover page'!$B$9-I3360)= 14,"14", IF(('1 - Cover page'!$B$9-I3360)= 15,"15",  ""))))))))))))))))</f>
        <v>0</v>
      </c>
      <c r="AA3360" t="e">
        <f>VLOOKUP(E3360,'Age group'!$A$2:$B$7,2,TRUE)</f>
        <v>#N/A</v>
      </c>
    </row>
    <row r="3361" spans="1:27" ht="12.75" x14ac:dyDescent="0.2">
      <c r="A3361" s="30">
        <v>3358</v>
      </c>
      <c r="B3361" s="31"/>
      <c r="C3361" s="31"/>
      <c r="D3361" s="32"/>
      <c r="E3361" s="104"/>
      <c r="F3361" s="31"/>
      <c r="G3361" s="31"/>
      <c r="H3361" s="33"/>
      <c r="I3361" s="16"/>
      <c r="J3361" s="34"/>
      <c r="K3361" s="34"/>
      <c r="L3361" s="35"/>
      <c r="M3361" s="36"/>
      <c r="N3361" s="37"/>
      <c r="O3361" s="37"/>
      <c r="P3361" s="37"/>
      <c r="Q3361" s="38"/>
      <c r="R3361" s="38"/>
      <c r="S3361" s="37"/>
      <c r="T3361" s="39"/>
      <c r="U3361" s="39"/>
      <c r="V3361" s="40"/>
      <c r="X3361" t="str">
        <f>IF(('1 - Cover page'!$B$9-M3361)&lt;6,"&lt;=5 Days","&gt;5 Days")</f>
        <v>&lt;=5 Days</v>
      </c>
      <c r="Y3361" t="str">
        <f>IF(('1 - Cover page'!$B$9-M3361)=0,"0", IF(('1 - Cover page'!$B$9-M3361)= 1,"1", IF(('1 - Cover page'!$B$9-M3361)= 2,"2", IF(('1 - Cover page'!$B$9-M3361)= 3,"3", IF(('1 - Cover page'!$B$9-M3361)= 4,"4", IF(('1 - Cover page'!$B$9-M3361)= 5,"5", IF(('1 - Cover page'!$B$9-M3361)= 6,"6", IF(('1 - Cover page'!$B$9-M3361)= 7,"7", IF(('1 - Cover page'!$B$9-M3361)= 8,"8", IF(('1 - Cover page'!$B$9-M3361)= 9,"9", IF(('1 - Cover page'!$B$9-M3361)= 10,"10", IF(('1 - Cover page'!$B$9-M3361)= 11,"11", IF(('1 - Cover page'!$B$9-M3361)= 12,"12", IF(('1 - Cover page'!$B$9-M3361)= 13,"13", IF(('1 - Cover page'!$B$9-M3361)= 14,"14", IF(('1 - Cover page'!$B$9-M3361)= 15,"15",  ""))))))))))))))))</f>
        <v>0</v>
      </c>
      <c r="Z3361" t="str">
        <f>IF(('1 - Cover page'!$B$9-I3361)=0,"0", IF(('1 - Cover page'!$B$9-I3361)= 1,"1", IF(('1 - Cover page'!$B$9-I3361)= 2,"2", IF(('1 - Cover page'!$B$9-I3361)= 3,"3", IF(('1 - Cover page'!$B$9-I3361)= 4,"4", IF(('1 - Cover page'!$B$9-I3361)= 5,"5", IF(('1 - Cover page'!$B$9-I3361)= 6,"6", IF(('1 - Cover page'!$B$9-I3361)= 7,"7", IF(('1 - Cover page'!$B$9-I3361)= 8,"8", IF(('1 - Cover page'!$B$9-I3361)= 9,"9", IF(('1 - Cover page'!$B$9-I3361)= 10,"10", IF(('1 - Cover page'!$B$9-I3361)= 11,"11", IF(('1 - Cover page'!$B$9-I3361)= 12,"12", IF(('1 - Cover page'!$B$9-I3361)= 13,"13", IF(('1 - Cover page'!$B$9-I3361)= 14,"14", IF(('1 - Cover page'!$B$9-I3361)= 15,"15",  ""))))))))))))))))</f>
        <v>0</v>
      </c>
      <c r="AA3361" t="e">
        <f>VLOOKUP(E3361,'Age group'!$A$2:$B$7,2,TRUE)</f>
        <v>#N/A</v>
      </c>
    </row>
    <row r="3362" spans="1:27" ht="12.75" x14ac:dyDescent="0.2">
      <c r="A3362" s="30">
        <v>3359</v>
      </c>
      <c r="B3362" s="31"/>
      <c r="C3362" s="31"/>
      <c r="D3362" s="32"/>
      <c r="E3362" s="104"/>
      <c r="F3362" s="31"/>
      <c r="G3362" s="31"/>
      <c r="H3362" s="33"/>
      <c r="I3362" s="16"/>
      <c r="J3362" s="34"/>
      <c r="K3362" s="34"/>
      <c r="L3362" s="35"/>
      <c r="M3362" s="36"/>
      <c r="N3362" s="37"/>
      <c r="O3362" s="37"/>
      <c r="P3362" s="37"/>
      <c r="Q3362" s="38"/>
      <c r="R3362" s="38"/>
      <c r="S3362" s="37"/>
      <c r="T3362" s="39"/>
      <c r="U3362" s="39"/>
      <c r="V3362" s="40"/>
      <c r="X3362" t="str">
        <f>IF(('1 - Cover page'!$B$9-M3362)&lt;6,"&lt;=5 Days","&gt;5 Days")</f>
        <v>&lt;=5 Days</v>
      </c>
      <c r="Y3362" t="str">
        <f>IF(('1 - Cover page'!$B$9-M3362)=0,"0", IF(('1 - Cover page'!$B$9-M3362)= 1,"1", IF(('1 - Cover page'!$B$9-M3362)= 2,"2", IF(('1 - Cover page'!$B$9-M3362)= 3,"3", IF(('1 - Cover page'!$B$9-M3362)= 4,"4", IF(('1 - Cover page'!$B$9-M3362)= 5,"5", IF(('1 - Cover page'!$B$9-M3362)= 6,"6", IF(('1 - Cover page'!$B$9-M3362)= 7,"7", IF(('1 - Cover page'!$B$9-M3362)= 8,"8", IF(('1 - Cover page'!$B$9-M3362)= 9,"9", IF(('1 - Cover page'!$B$9-M3362)= 10,"10", IF(('1 - Cover page'!$B$9-M3362)= 11,"11", IF(('1 - Cover page'!$B$9-M3362)= 12,"12", IF(('1 - Cover page'!$B$9-M3362)= 13,"13", IF(('1 - Cover page'!$B$9-M3362)= 14,"14", IF(('1 - Cover page'!$B$9-M3362)= 15,"15",  ""))))))))))))))))</f>
        <v>0</v>
      </c>
      <c r="Z3362" t="str">
        <f>IF(('1 - Cover page'!$B$9-I3362)=0,"0", IF(('1 - Cover page'!$B$9-I3362)= 1,"1", IF(('1 - Cover page'!$B$9-I3362)= 2,"2", IF(('1 - Cover page'!$B$9-I3362)= 3,"3", IF(('1 - Cover page'!$B$9-I3362)= 4,"4", IF(('1 - Cover page'!$B$9-I3362)= 5,"5", IF(('1 - Cover page'!$B$9-I3362)= 6,"6", IF(('1 - Cover page'!$B$9-I3362)= 7,"7", IF(('1 - Cover page'!$B$9-I3362)= 8,"8", IF(('1 - Cover page'!$B$9-I3362)= 9,"9", IF(('1 - Cover page'!$B$9-I3362)= 10,"10", IF(('1 - Cover page'!$B$9-I3362)= 11,"11", IF(('1 - Cover page'!$B$9-I3362)= 12,"12", IF(('1 - Cover page'!$B$9-I3362)= 13,"13", IF(('1 - Cover page'!$B$9-I3362)= 14,"14", IF(('1 - Cover page'!$B$9-I3362)= 15,"15",  ""))))))))))))))))</f>
        <v>0</v>
      </c>
      <c r="AA3362" t="e">
        <f>VLOOKUP(E3362,'Age group'!$A$2:$B$7,2,TRUE)</f>
        <v>#N/A</v>
      </c>
    </row>
    <row r="3363" spans="1:27" ht="12.75" x14ac:dyDescent="0.2">
      <c r="A3363" s="30">
        <v>3360</v>
      </c>
      <c r="B3363" s="31"/>
      <c r="C3363" s="31"/>
      <c r="D3363" s="32"/>
      <c r="E3363" s="104"/>
      <c r="F3363" s="31"/>
      <c r="G3363" s="31"/>
      <c r="H3363" s="33"/>
      <c r="I3363" s="16"/>
      <c r="J3363" s="34"/>
      <c r="K3363" s="34"/>
      <c r="L3363" s="35"/>
      <c r="M3363" s="36"/>
      <c r="N3363" s="37"/>
      <c r="O3363" s="37"/>
      <c r="P3363" s="37"/>
      <c r="Q3363" s="38"/>
      <c r="R3363" s="38"/>
      <c r="S3363" s="37"/>
      <c r="T3363" s="39"/>
      <c r="U3363" s="39"/>
      <c r="V3363" s="40"/>
      <c r="X3363" t="str">
        <f>IF(('1 - Cover page'!$B$9-M3363)&lt;6,"&lt;=5 Days","&gt;5 Days")</f>
        <v>&lt;=5 Days</v>
      </c>
      <c r="Y3363" t="str">
        <f>IF(('1 - Cover page'!$B$9-M3363)=0,"0", IF(('1 - Cover page'!$B$9-M3363)= 1,"1", IF(('1 - Cover page'!$B$9-M3363)= 2,"2", IF(('1 - Cover page'!$B$9-M3363)= 3,"3", IF(('1 - Cover page'!$B$9-M3363)= 4,"4", IF(('1 - Cover page'!$B$9-M3363)= 5,"5", IF(('1 - Cover page'!$B$9-M3363)= 6,"6", IF(('1 - Cover page'!$B$9-M3363)= 7,"7", IF(('1 - Cover page'!$B$9-M3363)= 8,"8", IF(('1 - Cover page'!$B$9-M3363)= 9,"9", IF(('1 - Cover page'!$B$9-M3363)= 10,"10", IF(('1 - Cover page'!$B$9-M3363)= 11,"11", IF(('1 - Cover page'!$B$9-M3363)= 12,"12", IF(('1 - Cover page'!$B$9-M3363)= 13,"13", IF(('1 - Cover page'!$B$9-M3363)= 14,"14", IF(('1 - Cover page'!$B$9-M3363)= 15,"15",  ""))))))))))))))))</f>
        <v>0</v>
      </c>
      <c r="Z3363" t="str">
        <f>IF(('1 - Cover page'!$B$9-I3363)=0,"0", IF(('1 - Cover page'!$B$9-I3363)= 1,"1", IF(('1 - Cover page'!$B$9-I3363)= 2,"2", IF(('1 - Cover page'!$B$9-I3363)= 3,"3", IF(('1 - Cover page'!$B$9-I3363)= 4,"4", IF(('1 - Cover page'!$B$9-I3363)= 5,"5", IF(('1 - Cover page'!$B$9-I3363)= 6,"6", IF(('1 - Cover page'!$B$9-I3363)= 7,"7", IF(('1 - Cover page'!$B$9-I3363)= 8,"8", IF(('1 - Cover page'!$B$9-I3363)= 9,"9", IF(('1 - Cover page'!$B$9-I3363)= 10,"10", IF(('1 - Cover page'!$B$9-I3363)= 11,"11", IF(('1 - Cover page'!$B$9-I3363)= 12,"12", IF(('1 - Cover page'!$B$9-I3363)= 13,"13", IF(('1 - Cover page'!$B$9-I3363)= 14,"14", IF(('1 - Cover page'!$B$9-I3363)= 15,"15",  ""))))))))))))))))</f>
        <v>0</v>
      </c>
      <c r="AA3363" t="e">
        <f>VLOOKUP(E3363,'Age group'!$A$2:$B$7,2,TRUE)</f>
        <v>#N/A</v>
      </c>
    </row>
    <row r="3364" spans="1:27" ht="12.75" x14ac:dyDescent="0.2">
      <c r="A3364" s="30">
        <v>3361</v>
      </c>
      <c r="B3364" s="31"/>
      <c r="C3364" s="31"/>
      <c r="D3364" s="32"/>
      <c r="E3364" s="104"/>
      <c r="F3364" s="31"/>
      <c r="G3364" s="31"/>
      <c r="H3364" s="33"/>
      <c r="I3364" s="16"/>
      <c r="J3364" s="34"/>
      <c r="K3364" s="34"/>
      <c r="L3364" s="35"/>
      <c r="M3364" s="36"/>
      <c r="N3364" s="37"/>
      <c r="O3364" s="37"/>
      <c r="P3364" s="37"/>
      <c r="Q3364" s="38"/>
      <c r="R3364" s="38"/>
      <c r="S3364" s="37"/>
      <c r="T3364" s="39"/>
      <c r="U3364" s="39"/>
      <c r="V3364" s="40"/>
      <c r="X3364" t="str">
        <f>IF(('1 - Cover page'!$B$9-M3364)&lt;6,"&lt;=5 Days","&gt;5 Days")</f>
        <v>&lt;=5 Days</v>
      </c>
      <c r="Y3364" t="str">
        <f>IF(('1 - Cover page'!$B$9-M3364)=0,"0", IF(('1 - Cover page'!$B$9-M3364)= 1,"1", IF(('1 - Cover page'!$B$9-M3364)= 2,"2", IF(('1 - Cover page'!$B$9-M3364)= 3,"3", IF(('1 - Cover page'!$B$9-M3364)= 4,"4", IF(('1 - Cover page'!$B$9-M3364)= 5,"5", IF(('1 - Cover page'!$B$9-M3364)= 6,"6", IF(('1 - Cover page'!$B$9-M3364)= 7,"7", IF(('1 - Cover page'!$B$9-M3364)= 8,"8", IF(('1 - Cover page'!$B$9-M3364)= 9,"9", IF(('1 - Cover page'!$B$9-M3364)= 10,"10", IF(('1 - Cover page'!$B$9-M3364)= 11,"11", IF(('1 - Cover page'!$B$9-M3364)= 12,"12", IF(('1 - Cover page'!$B$9-M3364)= 13,"13", IF(('1 - Cover page'!$B$9-M3364)= 14,"14", IF(('1 - Cover page'!$B$9-M3364)= 15,"15",  ""))))))))))))))))</f>
        <v>0</v>
      </c>
      <c r="Z3364" t="str">
        <f>IF(('1 - Cover page'!$B$9-I3364)=0,"0", IF(('1 - Cover page'!$B$9-I3364)= 1,"1", IF(('1 - Cover page'!$B$9-I3364)= 2,"2", IF(('1 - Cover page'!$B$9-I3364)= 3,"3", IF(('1 - Cover page'!$B$9-I3364)= 4,"4", IF(('1 - Cover page'!$B$9-I3364)= 5,"5", IF(('1 - Cover page'!$B$9-I3364)= 6,"6", IF(('1 - Cover page'!$B$9-I3364)= 7,"7", IF(('1 - Cover page'!$B$9-I3364)= 8,"8", IF(('1 - Cover page'!$B$9-I3364)= 9,"9", IF(('1 - Cover page'!$B$9-I3364)= 10,"10", IF(('1 - Cover page'!$B$9-I3364)= 11,"11", IF(('1 - Cover page'!$B$9-I3364)= 12,"12", IF(('1 - Cover page'!$B$9-I3364)= 13,"13", IF(('1 - Cover page'!$B$9-I3364)= 14,"14", IF(('1 - Cover page'!$B$9-I3364)= 15,"15",  ""))))))))))))))))</f>
        <v>0</v>
      </c>
      <c r="AA3364" t="e">
        <f>VLOOKUP(E3364,'Age group'!$A$2:$B$7,2,TRUE)</f>
        <v>#N/A</v>
      </c>
    </row>
    <row r="3365" spans="1:27" ht="12.75" x14ac:dyDescent="0.2">
      <c r="A3365" s="30">
        <v>3362</v>
      </c>
      <c r="B3365" s="31"/>
      <c r="C3365" s="31"/>
      <c r="D3365" s="32"/>
      <c r="E3365" s="104"/>
      <c r="F3365" s="31"/>
      <c r="G3365" s="31"/>
      <c r="H3365" s="33"/>
      <c r="I3365" s="16"/>
      <c r="J3365" s="34"/>
      <c r="K3365" s="34"/>
      <c r="L3365" s="35"/>
      <c r="M3365" s="36"/>
      <c r="N3365" s="37"/>
      <c r="O3365" s="37"/>
      <c r="P3365" s="37"/>
      <c r="Q3365" s="38"/>
      <c r="R3365" s="38"/>
      <c r="S3365" s="37"/>
      <c r="T3365" s="39"/>
      <c r="U3365" s="39"/>
      <c r="V3365" s="40"/>
      <c r="X3365" t="str">
        <f>IF(('1 - Cover page'!$B$9-M3365)&lt;6,"&lt;=5 Days","&gt;5 Days")</f>
        <v>&lt;=5 Days</v>
      </c>
      <c r="Y3365" t="str">
        <f>IF(('1 - Cover page'!$B$9-M3365)=0,"0", IF(('1 - Cover page'!$B$9-M3365)= 1,"1", IF(('1 - Cover page'!$B$9-M3365)= 2,"2", IF(('1 - Cover page'!$B$9-M3365)= 3,"3", IF(('1 - Cover page'!$B$9-M3365)= 4,"4", IF(('1 - Cover page'!$B$9-M3365)= 5,"5", IF(('1 - Cover page'!$B$9-M3365)= 6,"6", IF(('1 - Cover page'!$B$9-M3365)= 7,"7", IF(('1 - Cover page'!$B$9-M3365)= 8,"8", IF(('1 - Cover page'!$B$9-M3365)= 9,"9", IF(('1 - Cover page'!$B$9-M3365)= 10,"10", IF(('1 - Cover page'!$B$9-M3365)= 11,"11", IF(('1 - Cover page'!$B$9-M3365)= 12,"12", IF(('1 - Cover page'!$B$9-M3365)= 13,"13", IF(('1 - Cover page'!$B$9-M3365)= 14,"14", IF(('1 - Cover page'!$B$9-M3365)= 15,"15",  ""))))))))))))))))</f>
        <v>0</v>
      </c>
      <c r="Z3365" t="str">
        <f>IF(('1 - Cover page'!$B$9-I3365)=0,"0", IF(('1 - Cover page'!$B$9-I3365)= 1,"1", IF(('1 - Cover page'!$B$9-I3365)= 2,"2", IF(('1 - Cover page'!$B$9-I3365)= 3,"3", IF(('1 - Cover page'!$B$9-I3365)= 4,"4", IF(('1 - Cover page'!$B$9-I3365)= 5,"5", IF(('1 - Cover page'!$B$9-I3365)= 6,"6", IF(('1 - Cover page'!$B$9-I3365)= 7,"7", IF(('1 - Cover page'!$B$9-I3365)= 8,"8", IF(('1 - Cover page'!$B$9-I3365)= 9,"9", IF(('1 - Cover page'!$B$9-I3365)= 10,"10", IF(('1 - Cover page'!$B$9-I3365)= 11,"11", IF(('1 - Cover page'!$B$9-I3365)= 12,"12", IF(('1 - Cover page'!$B$9-I3365)= 13,"13", IF(('1 - Cover page'!$B$9-I3365)= 14,"14", IF(('1 - Cover page'!$B$9-I3365)= 15,"15",  ""))))))))))))))))</f>
        <v>0</v>
      </c>
      <c r="AA3365" t="e">
        <f>VLOOKUP(E3365,'Age group'!$A$2:$B$7,2,TRUE)</f>
        <v>#N/A</v>
      </c>
    </row>
    <row r="3366" spans="1:27" ht="12.75" x14ac:dyDescent="0.2">
      <c r="A3366" s="30">
        <v>3363</v>
      </c>
      <c r="B3366" s="31"/>
      <c r="C3366" s="31"/>
      <c r="D3366" s="32"/>
      <c r="E3366" s="104"/>
      <c r="F3366" s="31"/>
      <c r="G3366" s="31"/>
      <c r="H3366" s="33"/>
      <c r="I3366" s="16"/>
      <c r="J3366" s="34"/>
      <c r="K3366" s="34"/>
      <c r="L3366" s="35"/>
      <c r="M3366" s="36"/>
      <c r="N3366" s="37"/>
      <c r="O3366" s="37"/>
      <c r="P3366" s="37"/>
      <c r="Q3366" s="38"/>
      <c r="R3366" s="38"/>
      <c r="S3366" s="37"/>
      <c r="T3366" s="39"/>
      <c r="U3366" s="39"/>
      <c r="V3366" s="40"/>
      <c r="X3366" t="str">
        <f>IF(('1 - Cover page'!$B$9-M3366)&lt;6,"&lt;=5 Days","&gt;5 Days")</f>
        <v>&lt;=5 Days</v>
      </c>
      <c r="Y3366" t="str">
        <f>IF(('1 - Cover page'!$B$9-M3366)=0,"0", IF(('1 - Cover page'!$B$9-M3366)= 1,"1", IF(('1 - Cover page'!$B$9-M3366)= 2,"2", IF(('1 - Cover page'!$B$9-M3366)= 3,"3", IF(('1 - Cover page'!$B$9-M3366)= 4,"4", IF(('1 - Cover page'!$B$9-M3366)= 5,"5", IF(('1 - Cover page'!$B$9-M3366)= 6,"6", IF(('1 - Cover page'!$B$9-M3366)= 7,"7", IF(('1 - Cover page'!$B$9-M3366)= 8,"8", IF(('1 - Cover page'!$B$9-M3366)= 9,"9", IF(('1 - Cover page'!$B$9-M3366)= 10,"10", IF(('1 - Cover page'!$B$9-M3366)= 11,"11", IF(('1 - Cover page'!$B$9-M3366)= 12,"12", IF(('1 - Cover page'!$B$9-M3366)= 13,"13", IF(('1 - Cover page'!$B$9-M3366)= 14,"14", IF(('1 - Cover page'!$B$9-M3366)= 15,"15",  ""))))))))))))))))</f>
        <v>0</v>
      </c>
      <c r="Z3366" t="str">
        <f>IF(('1 - Cover page'!$B$9-I3366)=0,"0", IF(('1 - Cover page'!$B$9-I3366)= 1,"1", IF(('1 - Cover page'!$B$9-I3366)= 2,"2", IF(('1 - Cover page'!$B$9-I3366)= 3,"3", IF(('1 - Cover page'!$B$9-I3366)= 4,"4", IF(('1 - Cover page'!$B$9-I3366)= 5,"5", IF(('1 - Cover page'!$B$9-I3366)= 6,"6", IF(('1 - Cover page'!$B$9-I3366)= 7,"7", IF(('1 - Cover page'!$B$9-I3366)= 8,"8", IF(('1 - Cover page'!$B$9-I3366)= 9,"9", IF(('1 - Cover page'!$B$9-I3366)= 10,"10", IF(('1 - Cover page'!$B$9-I3366)= 11,"11", IF(('1 - Cover page'!$B$9-I3366)= 12,"12", IF(('1 - Cover page'!$B$9-I3366)= 13,"13", IF(('1 - Cover page'!$B$9-I3366)= 14,"14", IF(('1 - Cover page'!$B$9-I3366)= 15,"15",  ""))))))))))))))))</f>
        <v>0</v>
      </c>
      <c r="AA3366" t="e">
        <f>VLOOKUP(E3366,'Age group'!$A$2:$B$7,2,TRUE)</f>
        <v>#N/A</v>
      </c>
    </row>
    <row r="3367" spans="1:27" ht="12.75" x14ac:dyDescent="0.2">
      <c r="A3367" s="30">
        <v>3364</v>
      </c>
      <c r="B3367" s="31"/>
      <c r="C3367" s="31"/>
      <c r="D3367" s="32"/>
      <c r="E3367" s="104"/>
      <c r="F3367" s="31"/>
      <c r="G3367" s="31"/>
      <c r="H3367" s="33"/>
      <c r="I3367" s="16"/>
      <c r="J3367" s="34"/>
      <c r="K3367" s="34"/>
      <c r="L3367" s="35"/>
      <c r="M3367" s="36"/>
      <c r="N3367" s="37"/>
      <c r="O3367" s="37"/>
      <c r="P3367" s="37"/>
      <c r="Q3367" s="38"/>
      <c r="R3367" s="38"/>
      <c r="S3367" s="37"/>
      <c r="T3367" s="39"/>
      <c r="U3367" s="39"/>
      <c r="V3367" s="40"/>
      <c r="X3367" t="str">
        <f>IF(('1 - Cover page'!$B$9-M3367)&lt;6,"&lt;=5 Days","&gt;5 Days")</f>
        <v>&lt;=5 Days</v>
      </c>
      <c r="Y3367" t="str">
        <f>IF(('1 - Cover page'!$B$9-M3367)=0,"0", IF(('1 - Cover page'!$B$9-M3367)= 1,"1", IF(('1 - Cover page'!$B$9-M3367)= 2,"2", IF(('1 - Cover page'!$B$9-M3367)= 3,"3", IF(('1 - Cover page'!$B$9-M3367)= 4,"4", IF(('1 - Cover page'!$B$9-M3367)= 5,"5", IF(('1 - Cover page'!$B$9-M3367)= 6,"6", IF(('1 - Cover page'!$B$9-M3367)= 7,"7", IF(('1 - Cover page'!$B$9-M3367)= 8,"8", IF(('1 - Cover page'!$B$9-M3367)= 9,"9", IF(('1 - Cover page'!$B$9-M3367)= 10,"10", IF(('1 - Cover page'!$B$9-M3367)= 11,"11", IF(('1 - Cover page'!$B$9-M3367)= 12,"12", IF(('1 - Cover page'!$B$9-M3367)= 13,"13", IF(('1 - Cover page'!$B$9-M3367)= 14,"14", IF(('1 - Cover page'!$B$9-M3367)= 15,"15",  ""))))))))))))))))</f>
        <v>0</v>
      </c>
      <c r="Z3367" t="str">
        <f>IF(('1 - Cover page'!$B$9-I3367)=0,"0", IF(('1 - Cover page'!$B$9-I3367)= 1,"1", IF(('1 - Cover page'!$B$9-I3367)= 2,"2", IF(('1 - Cover page'!$B$9-I3367)= 3,"3", IF(('1 - Cover page'!$B$9-I3367)= 4,"4", IF(('1 - Cover page'!$B$9-I3367)= 5,"5", IF(('1 - Cover page'!$B$9-I3367)= 6,"6", IF(('1 - Cover page'!$B$9-I3367)= 7,"7", IF(('1 - Cover page'!$B$9-I3367)= 8,"8", IF(('1 - Cover page'!$B$9-I3367)= 9,"9", IF(('1 - Cover page'!$B$9-I3367)= 10,"10", IF(('1 - Cover page'!$B$9-I3367)= 11,"11", IF(('1 - Cover page'!$B$9-I3367)= 12,"12", IF(('1 - Cover page'!$B$9-I3367)= 13,"13", IF(('1 - Cover page'!$B$9-I3367)= 14,"14", IF(('1 - Cover page'!$B$9-I3367)= 15,"15",  ""))))))))))))))))</f>
        <v>0</v>
      </c>
      <c r="AA3367" t="e">
        <f>VLOOKUP(E3367,'Age group'!$A$2:$B$7,2,TRUE)</f>
        <v>#N/A</v>
      </c>
    </row>
    <row r="3368" spans="1:27" ht="12.75" x14ac:dyDescent="0.2">
      <c r="A3368" s="30">
        <v>3365</v>
      </c>
      <c r="B3368" s="31"/>
      <c r="C3368" s="31"/>
      <c r="D3368" s="32"/>
      <c r="E3368" s="104"/>
      <c r="F3368" s="31"/>
      <c r="G3368" s="31"/>
      <c r="H3368" s="33"/>
      <c r="I3368" s="16"/>
      <c r="J3368" s="34"/>
      <c r="K3368" s="34"/>
      <c r="L3368" s="35"/>
      <c r="M3368" s="36"/>
      <c r="N3368" s="37"/>
      <c r="O3368" s="37"/>
      <c r="P3368" s="37"/>
      <c r="Q3368" s="38"/>
      <c r="R3368" s="38"/>
      <c r="S3368" s="37"/>
      <c r="T3368" s="39"/>
      <c r="U3368" s="39"/>
      <c r="V3368" s="40"/>
      <c r="X3368" t="str">
        <f>IF(('1 - Cover page'!$B$9-M3368)&lt;6,"&lt;=5 Days","&gt;5 Days")</f>
        <v>&lt;=5 Days</v>
      </c>
      <c r="Y3368" t="str">
        <f>IF(('1 - Cover page'!$B$9-M3368)=0,"0", IF(('1 - Cover page'!$B$9-M3368)= 1,"1", IF(('1 - Cover page'!$B$9-M3368)= 2,"2", IF(('1 - Cover page'!$B$9-M3368)= 3,"3", IF(('1 - Cover page'!$B$9-M3368)= 4,"4", IF(('1 - Cover page'!$B$9-M3368)= 5,"5", IF(('1 - Cover page'!$B$9-M3368)= 6,"6", IF(('1 - Cover page'!$B$9-M3368)= 7,"7", IF(('1 - Cover page'!$B$9-M3368)= 8,"8", IF(('1 - Cover page'!$B$9-M3368)= 9,"9", IF(('1 - Cover page'!$B$9-M3368)= 10,"10", IF(('1 - Cover page'!$B$9-M3368)= 11,"11", IF(('1 - Cover page'!$B$9-M3368)= 12,"12", IF(('1 - Cover page'!$B$9-M3368)= 13,"13", IF(('1 - Cover page'!$B$9-M3368)= 14,"14", IF(('1 - Cover page'!$B$9-M3368)= 15,"15",  ""))))))))))))))))</f>
        <v>0</v>
      </c>
      <c r="Z3368" t="str">
        <f>IF(('1 - Cover page'!$B$9-I3368)=0,"0", IF(('1 - Cover page'!$B$9-I3368)= 1,"1", IF(('1 - Cover page'!$B$9-I3368)= 2,"2", IF(('1 - Cover page'!$B$9-I3368)= 3,"3", IF(('1 - Cover page'!$B$9-I3368)= 4,"4", IF(('1 - Cover page'!$B$9-I3368)= 5,"5", IF(('1 - Cover page'!$B$9-I3368)= 6,"6", IF(('1 - Cover page'!$B$9-I3368)= 7,"7", IF(('1 - Cover page'!$B$9-I3368)= 8,"8", IF(('1 - Cover page'!$B$9-I3368)= 9,"9", IF(('1 - Cover page'!$B$9-I3368)= 10,"10", IF(('1 - Cover page'!$B$9-I3368)= 11,"11", IF(('1 - Cover page'!$B$9-I3368)= 12,"12", IF(('1 - Cover page'!$B$9-I3368)= 13,"13", IF(('1 - Cover page'!$B$9-I3368)= 14,"14", IF(('1 - Cover page'!$B$9-I3368)= 15,"15",  ""))))))))))))))))</f>
        <v>0</v>
      </c>
      <c r="AA3368" t="e">
        <f>VLOOKUP(E3368,'Age group'!$A$2:$B$7,2,TRUE)</f>
        <v>#N/A</v>
      </c>
    </row>
    <row r="3369" spans="1:27" ht="12.75" x14ac:dyDescent="0.2">
      <c r="A3369" s="30">
        <v>3366</v>
      </c>
      <c r="B3369" s="31"/>
      <c r="C3369" s="31"/>
      <c r="D3369" s="32"/>
      <c r="E3369" s="104"/>
      <c r="F3369" s="31"/>
      <c r="G3369" s="31"/>
      <c r="H3369" s="33"/>
      <c r="I3369" s="16"/>
      <c r="J3369" s="34"/>
      <c r="K3369" s="34"/>
      <c r="L3369" s="35"/>
      <c r="M3369" s="36"/>
      <c r="N3369" s="37"/>
      <c r="O3369" s="37"/>
      <c r="P3369" s="37"/>
      <c r="Q3369" s="38"/>
      <c r="R3369" s="38"/>
      <c r="S3369" s="37"/>
      <c r="T3369" s="39"/>
      <c r="U3369" s="39"/>
      <c r="V3369" s="40"/>
      <c r="X3369" t="str">
        <f>IF(('1 - Cover page'!$B$9-M3369)&lt;6,"&lt;=5 Days","&gt;5 Days")</f>
        <v>&lt;=5 Days</v>
      </c>
      <c r="Y3369" t="str">
        <f>IF(('1 - Cover page'!$B$9-M3369)=0,"0", IF(('1 - Cover page'!$B$9-M3369)= 1,"1", IF(('1 - Cover page'!$B$9-M3369)= 2,"2", IF(('1 - Cover page'!$B$9-M3369)= 3,"3", IF(('1 - Cover page'!$B$9-M3369)= 4,"4", IF(('1 - Cover page'!$B$9-M3369)= 5,"5", IF(('1 - Cover page'!$B$9-M3369)= 6,"6", IF(('1 - Cover page'!$B$9-M3369)= 7,"7", IF(('1 - Cover page'!$B$9-M3369)= 8,"8", IF(('1 - Cover page'!$B$9-M3369)= 9,"9", IF(('1 - Cover page'!$B$9-M3369)= 10,"10", IF(('1 - Cover page'!$B$9-M3369)= 11,"11", IF(('1 - Cover page'!$B$9-M3369)= 12,"12", IF(('1 - Cover page'!$B$9-M3369)= 13,"13", IF(('1 - Cover page'!$B$9-M3369)= 14,"14", IF(('1 - Cover page'!$B$9-M3369)= 15,"15",  ""))))))))))))))))</f>
        <v>0</v>
      </c>
      <c r="Z3369" t="str">
        <f>IF(('1 - Cover page'!$B$9-I3369)=0,"0", IF(('1 - Cover page'!$B$9-I3369)= 1,"1", IF(('1 - Cover page'!$B$9-I3369)= 2,"2", IF(('1 - Cover page'!$B$9-I3369)= 3,"3", IF(('1 - Cover page'!$B$9-I3369)= 4,"4", IF(('1 - Cover page'!$B$9-I3369)= 5,"5", IF(('1 - Cover page'!$B$9-I3369)= 6,"6", IF(('1 - Cover page'!$B$9-I3369)= 7,"7", IF(('1 - Cover page'!$B$9-I3369)= 8,"8", IF(('1 - Cover page'!$B$9-I3369)= 9,"9", IF(('1 - Cover page'!$B$9-I3369)= 10,"10", IF(('1 - Cover page'!$B$9-I3369)= 11,"11", IF(('1 - Cover page'!$B$9-I3369)= 12,"12", IF(('1 - Cover page'!$B$9-I3369)= 13,"13", IF(('1 - Cover page'!$B$9-I3369)= 14,"14", IF(('1 - Cover page'!$B$9-I3369)= 15,"15",  ""))))))))))))))))</f>
        <v>0</v>
      </c>
      <c r="AA3369" t="e">
        <f>VLOOKUP(E3369,'Age group'!$A$2:$B$7,2,TRUE)</f>
        <v>#N/A</v>
      </c>
    </row>
    <row r="3370" spans="1:27" ht="12.75" x14ac:dyDescent="0.2">
      <c r="A3370" s="30">
        <v>3367</v>
      </c>
      <c r="B3370" s="31"/>
      <c r="C3370" s="31"/>
      <c r="D3370" s="32"/>
      <c r="E3370" s="104"/>
      <c r="F3370" s="31"/>
      <c r="G3370" s="31"/>
      <c r="H3370" s="33"/>
      <c r="I3370" s="16"/>
      <c r="J3370" s="34"/>
      <c r="K3370" s="34"/>
      <c r="L3370" s="35"/>
      <c r="M3370" s="36"/>
      <c r="N3370" s="37"/>
      <c r="O3370" s="37"/>
      <c r="P3370" s="37"/>
      <c r="Q3370" s="38"/>
      <c r="R3370" s="38"/>
      <c r="S3370" s="37"/>
      <c r="T3370" s="39"/>
      <c r="U3370" s="39"/>
      <c r="V3370" s="40"/>
      <c r="X3370" t="str">
        <f>IF(('1 - Cover page'!$B$9-M3370)&lt;6,"&lt;=5 Days","&gt;5 Days")</f>
        <v>&lt;=5 Days</v>
      </c>
      <c r="Y3370" t="str">
        <f>IF(('1 - Cover page'!$B$9-M3370)=0,"0", IF(('1 - Cover page'!$B$9-M3370)= 1,"1", IF(('1 - Cover page'!$B$9-M3370)= 2,"2", IF(('1 - Cover page'!$B$9-M3370)= 3,"3", IF(('1 - Cover page'!$B$9-M3370)= 4,"4", IF(('1 - Cover page'!$B$9-M3370)= 5,"5", IF(('1 - Cover page'!$B$9-M3370)= 6,"6", IF(('1 - Cover page'!$B$9-M3370)= 7,"7", IF(('1 - Cover page'!$B$9-M3370)= 8,"8", IF(('1 - Cover page'!$B$9-M3370)= 9,"9", IF(('1 - Cover page'!$B$9-M3370)= 10,"10", IF(('1 - Cover page'!$B$9-M3370)= 11,"11", IF(('1 - Cover page'!$B$9-M3370)= 12,"12", IF(('1 - Cover page'!$B$9-M3370)= 13,"13", IF(('1 - Cover page'!$B$9-M3370)= 14,"14", IF(('1 - Cover page'!$B$9-M3370)= 15,"15",  ""))))))))))))))))</f>
        <v>0</v>
      </c>
      <c r="Z3370" t="str">
        <f>IF(('1 - Cover page'!$B$9-I3370)=0,"0", IF(('1 - Cover page'!$B$9-I3370)= 1,"1", IF(('1 - Cover page'!$B$9-I3370)= 2,"2", IF(('1 - Cover page'!$B$9-I3370)= 3,"3", IF(('1 - Cover page'!$B$9-I3370)= 4,"4", IF(('1 - Cover page'!$B$9-I3370)= 5,"5", IF(('1 - Cover page'!$B$9-I3370)= 6,"6", IF(('1 - Cover page'!$B$9-I3370)= 7,"7", IF(('1 - Cover page'!$B$9-I3370)= 8,"8", IF(('1 - Cover page'!$B$9-I3370)= 9,"9", IF(('1 - Cover page'!$B$9-I3370)= 10,"10", IF(('1 - Cover page'!$B$9-I3370)= 11,"11", IF(('1 - Cover page'!$B$9-I3370)= 12,"12", IF(('1 - Cover page'!$B$9-I3370)= 13,"13", IF(('1 - Cover page'!$B$9-I3370)= 14,"14", IF(('1 - Cover page'!$B$9-I3370)= 15,"15",  ""))))))))))))))))</f>
        <v>0</v>
      </c>
      <c r="AA3370" t="e">
        <f>VLOOKUP(E3370,'Age group'!$A$2:$B$7,2,TRUE)</f>
        <v>#N/A</v>
      </c>
    </row>
    <row r="3371" spans="1:27" ht="12.75" x14ac:dyDescent="0.2">
      <c r="A3371" s="30">
        <v>3368</v>
      </c>
      <c r="B3371" s="31"/>
      <c r="C3371" s="31"/>
      <c r="D3371" s="32"/>
      <c r="E3371" s="104"/>
      <c r="F3371" s="31"/>
      <c r="G3371" s="31"/>
      <c r="H3371" s="33"/>
      <c r="I3371" s="16"/>
      <c r="J3371" s="34"/>
      <c r="K3371" s="34"/>
      <c r="L3371" s="35"/>
      <c r="M3371" s="36"/>
      <c r="N3371" s="37"/>
      <c r="O3371" s="37"/>
      <c r="P3371" s="37"/>
      <c r="Q3371" s="38"/>
      <c r="R3371" s="38"/>
      <c r="S3371" s="37"/>
      <c r="T3371" s="39"/>
      <c r="U3371" s="39"/>
      <c r="V3371" s="40"/>
      <c r="X3371" t="str">
        <f>IF(('1 - Cover page'!$B$9-M3371)&lt;6,"&lt;=5 Days","&gt;5 Days")</f>
        <v>&lt;=5 Days</v>
      </c>
      <c r="Y3371" t="str">
        <f>IF(('1 - Cover page'!$B$9-M3371)=0,"0", IF(('1 - Cover page'!$B$9-M3371)= 1,"1", IF(('1 - Cover page'!$B$9-M3371)= 2,"2", IF(('1 - Cover page'!$B$9-M3371)= 3,"3", IF(('1 - Cover page'!$B$9-M3371)= 4,"4", IF(('1 - Cover page'!$B$9-M3371)= 5,"5", IF(('1 - Cover page'!$B$9-M3371)= 6,"6", IF(('1 - Cover page'!$B$9-M3371)= 7,"7", IF(('1 - Cover page'!$B$9-M3371)= 8,"8", IF(('1 - Cover page'!$B$9-M3371)= 9,"9", IF(('1 - Cover page'!$B$9-M3371)= 10,"10", IF(('1 - Cover page'!$B$9-M3371)= 11,"11", IF(('1 - Cover page'!$B$9-M3371)= 12,"12", IF(('1 - Cover page'!$B$9-M3371)= 13,"13", IF(('1 - Cover page'!$B$9-M3371)= 14,"14", IF(('1 - Cover page'!$B$9-M3371)= 15,"15",  ""))))))))))))))))</f>
        <v>0</v>
      </c>
      <c r="Z3371" t="str">
        <f>IF(('1 - Cover page'!$B$9-I3371)=0,"0", IF(('1 - Cover page'!$B$9-I3371)= 1,"1", IF(('1 - Cover page'!$B$9-I3371)= 2,"2", IF(('1 - Cover page'!$B$9-I3371)= 3,"3", IF(('1 - Cover page'!$B$9-I3371)= 4,"4", IF(('1 - Cover page'!$B$9-I3371)= 5,"5", IF(('1 - Cover page'!$B$9-I3371)= 6,"6", IF(('1 - Cover page'!$B$9-I3371)= 7,"7", IF(('1 - Cover page'!$B$9-I3371)= 8,"8", IF(('1 - Cover page'!$B$9-I3371)= 9,"9", IF(('1 - Cover page'!$B$9-I3371)= 10,"10", IF(('1 - Cover page'!$B$9-I3371)= 11,"11", IF(('1 - Cover page'!$B$9-I3371)= 12,"12", IF(('1 - Cover page'!$B$9-I3371)= 13,"13", IF(('1 - Cover page'!$B$9-I3371)= 14,"14", IF(('1 - Cover page'!$B$9-I3371)= 15,"15",  ""))))))))))))))))</f>
        <v>0</v>
      </c>
      <c r="AA3371" t="e">
        <f>VLOOKUP(E3371,'Age group'!$A$2:$B$7,2,TRUE)</f>
        <v>#N/A</v>
      </c>
    </row>
    <row r="3372" spans="1:27" ht="12.75" x14ac:dyDescent="0.2">
      <c r="A3372" s="30">
        <v>3369</v>
      </c>
      <c r="B3372" s="31"/>
      <c r="C3372" s="31"/>
      <c r="D3372" s="32"/>
      <c r="E3372" s="104"/>
      <c r="F3372" s="31"/>
      <c r="G3372" s="31"/>
      <c r="H3372" s="33"/>
      <c r="I3372" s="16"/>
      <c r="J3372" s="34"/>
      <c r="K3372" s="34"/>
      <c r="L3372" s="35"/>
      <c r="M3372" s="36"/>
      <c r="N3372" s="37"/>
      <c r="O3372" s="37"/>
      <c r="P3372" s="37"/>
      <c r="Q3372" s="38"/>
      <c r="R3372" s="38"/>
      <c r="S3372" s="37"/>
      <c r="T3372" s="39"/>
      <c r="U3372" s="39"/>
      <c r="V3372" s="40"/>
      <c r="X3372" t="str">
        <f>IF(('1 - Cover page'!$B$9-M3372)&lt;6,"&lt;=5 Days","&gt;5 Days")</f>
        <v>&lt;=5 Days</v>
      </c>
      <c r="Y3372" t="str">
        <f>IF(('1 - Cover page'!$B$9-M3372)=0,"0", IF(('1 - Cover page'!$B$9-M3372)= 1,"1", IF(('1 - Cover page'!$B$9-M3372)= 2,"2", IF(('1 - Cover page'!$B$9-M3372)= 3,"3", IF(('1 - Cover page'!$B$9-M3372)= 4,"4", IF(('1 - Cover page'!$B$9-M3372)= 5,"5", IF(('1 - Cover page'!$B$9-M3372)= 6,"6", IF(('1 - Cover page'!$B$9-M3372)= 7,"7", IF(('1 - Cover page'!$B$9-M3372)= 8,"8", IF(('1 - Cover page'!$B$9-M3372)= 9,"9", IF(('1 - Cover page'!$B$9-M3372)= 10,"10", IF(('1 - Cover page'!$B$9-M3372)= 11,"11", IF(('1 - Cover page'!$B$9-M3372)= 12,"12", IF(('1 - Cover page'!$B$9-M3372)= 13,"13", IF(('1 - Cover page'!$B$9-M3372)= 14,"14", IF(('1 - Cover page'!$B$9-M3372)= 15,"15",  ""))))))))))))))))</f>
        <v>0</v>
      </c>
      <c r="Z3372" t="str">
        <f>IF(('1 - Cover page'!$B$9-I3372)=0,"0", IF(('1 - Cover page'!$B$9-I3372)= 1,"1", IF(('1 - Cover page'!$B$9-I3372)= 2,"2", IF(('1 - Cover page'!$B$9-I3372)= 3,"3", IF(('1 - Cover page'!$B$9-I3372)= 4,"4", IF(('1 - Cover page'!$B$9-I3372)= 5,"5", IF(('1 - Cover page'!$B$9-I3372)= 6,"6", IF(('1 - Cover page'!$B$9-I3372)= 7,"7", IF(('1 - Cover page'!$B$9-I3372)= 8,"8", IF(('1 - Cover page'!$B$9-I3372)= 9,"9", IF(('1 - Cover page'!$B$9-I3372)= 10,"10", IF(('1 - Cover page'!$B$9-I3372)= 11,"11", IF(('1 - Cover page'!$B$9-I3372)= 12,"12", IF(('1 - Cover page'!$B$9-I3372)= 13,"13", IF(('1 - Cover page'!$B$9-I3372)= 14,"14", IF(('1 - Cover page'!$B$9-I3372)= 15,"15",  ""))))))))))))))))</f>
        <v>0</v>
      </c>
      <c r="AA3372" t="e">
        <f>VLOOKUP(E3372,'Age group'!$A$2:$B$7,2,TRUE)</f>
        <v>#N/A</v>
      </c>
    </row>
    <row r="3373" spans="1:27" ht="12.75" x14ac:dyDescent="0.2">
      <c r="A3373" s="30">
        <v>3370</v>
      </c>
      <c r="B3373" s="31"/>
      <c r="C3373" s="31"/>
      <c r="D3373" s="32"/>
      <c r="E3373" s="104"/>
      <c r="F3373" s="31"/>
      <c r="G3373" s="31"/>
      <c r="H3373" s="33"/>
      <c r="I3373" s="16"/>
      <c r="J3373" s="34"/>
      <c r="K3373" s="34"/>
      <c r="L3373" s="35"/>
      <c r="M3373" s="36"/>
      <c r="N3373" s="37"/>
      <c r="O3373" s="37"/>
      <c r="P3373" s="37"/>
      <c r="Q3373" s="38"/>
      <c r="R3373" s="38"/>
      <c r="S3373" s="37"/>
      <c r="T3373" s="39"/>
      <c r="U3373" s="39"/>
      <c r="V3373" s="40"/>
      <c r="X3373" t="str">
        <f>IF(('1 - Cover page'!$B$9-M3373)&lt;6,"&lt;=5 Days","&gt;5 Days")</f>
        <v>&lt;=5 Days</v>
      </c>
      <c r="Y3373" t="str">
        <f>IF(('1 - Cover page'!$B$9-M3373)=0,"0", IF(('1 - Cover page'!$B$9-M3373)= 1,"1", IF(('1 - Cover page'!$B$9-M3373)= 2,"2", IF(('1 - Cover page'!$B$9-M3373)= 3,"3", IF(('1 - Cover page'!$B$9-M3373)= 4,"4", IF(('1 - Cover page'!$B$9-M3373)= 5,"5", IF(('1 - Cover page'!$B$9-M3373)= 6,"6", IF(('1 - Cover page'!$B$9-M3373)= 7,"7", IF(('1 - Cover page'!$B$9-M3373)= 8,"8", IF(('1 - Cover page'!$B$9-M3373)= 9,"9", IF(('1 - Cover page'!$B$9-M3373)= 10,"10", IF(('1 - Cover page'!$B$9-M3373)= 11,"11", IF(('1 - Cover page'!$B$9-M3373)= 12,"12", IF(('1 - Cover page'!$B$9-M3373)= 13,"13", IF(('1 - Cover page'!$B$9-M3373)= 14,"14", IF(('1 - Cover page'!$B$9-M3373)= 15,"15",  ""))))))))))))))))</f>
        <v>0</v>
      </c>
      <c r="Z3373" t="str">
        <f>IF(('1 - Cover page'!$B$9-I3373)=0,"0", IF(('1 - Cover page'!$B$9-I3373)= 1,"1", IF(('1 - Cover page'!$B$9-I3373)= 2,"2", IF(('1 - Cover page'!$B$9-I3373)= 3,"3", IF(('1 - Cover page'!$B$9-I3373)= 4,"4", IF(('1 - Cover page'!$B$9-I3373)= 5,"5", IF(('1 - Cover page'!$B$9-I3373)= 6,"6", IF(('1 - Cover page'!$B$9-I3373)= 7,"7", IF(('1 - Cover page'!$B$9-I3373)= 8,"8", IF(('1 - Cover page'!$B$9-I3373)= 9,"9", IF(('1 - Cover page'!$B$9-I3373)= 10,"10", IF(('1 - Cover page'!$B$9-I3373)= 11,"11", IF(('1 - Cover page'!$B$9-I3373)= 12,"12", IF(('1 - Cover page'!$B$9-I3373)= 13,"13", IF(('1 - Cover page'!$B$9-I3373)= 14,"14", IF(('1 - Cover page'!$B$9-I3373)= 15,"15",  ""))))))))))))))))</f>
        <v>0</v>
      </c>
      <c r="AA3373" t="e">
        <f>VLOOKUP(E3373,'Age group'!$A$2:$B$7,2,TRUE)</f>
        <v>#N/A</v>
      </c>
    </row>
    <row r="3374" spans="1:27" ht="12.75" x14ac:dyDescent="0.2">
      <c r="A3374" s="30">
        <v>3371</v>
      </c>
      <c r="B3374" s="31"/>
      <c r="C3374" s="31"/>
      <c r="D3374" s="32"/>
      <c r="E3374" s="104"/>
      <c r="F3374" s="31"/>
      <c r="G3374" s="31"/>
      <c r="H3374" s="33"/>
      <c r="I3374" s="16"/>
      <c r="J3374" s="34"/>
      <c r="K3374" s="34"/>
      <c r="L3374" s="35"/>
      <c r="M3374" s="36"/>
      <c r="N3374" s="37"/>
      <c r="O3374" s="37"/>
      <c r="P3374" s="37"/>
      <c r="Q3374" s="38"/>
      <c r="R3374" s="38"/>
      <c r="S3374" s="37"/>
      <c r="T3374" s="39"/>
      <c r="U3374" s="39"/>
      <c r="V3374" s="40"/>
      <c r="X3374" t="str">
        <f>IF(('1 - Cover page'!$B$9-M3374)&lt;6,"&lt;=5 Days","&gt;5 Days")</f>
        <v>&lt;=5 Days</v>
      </c>
      <c r="Y3374" t="str">
        <f>IF(('1 - Cover page'!$B$9-M3374)=0,"0", IF(('1 - Cover page'!$B$9-M3374)= 1,"1", IF(('1 - Cover page'!$B$9-M3374)= 2,"2", IF(('1 - Cover page'!$B$9-M3374)= 3,"3", IF(('1 - Cover page'!$B$9-M3374)= 4,"4", IF(('1 - Cover page'!$B$9-M3374)= 5,"5", IF(('1 - Cover page'!$B$9-M3374)= 6,"6", IF(('1 - Cover page'!$B$9-M3374)= 7,"7", IF(('1 - Cover page'!$B$9-M3374)= 8,"8", IF(('1 - Cover page'!$B$9-M3374)= 9,"9", IF(('1 - Cover page'!$B$9-M3374)= 10,"10", IF(('1 - Cover page'!$B$9-M3374)= 11,"11", IF(('1 - Cover page'!$B$9-M3374)= 12,"12", IF(('1 - Cover page'!$B$9-M3374)= 13,"13", IF(('1 - Cover page'!$B$9-M3374)= 14,"14", IF(('1 - Cover page'!$B$9-M3374)= 15,"15",  ""))))))))))))))))</f>
        <v>0</v>
      </c>
      <c r="Z3374" t="str">
        <f>IF(('1 - Cover page'!$B$9-I3374)=0,"0", IF(('1 - Cover page'!$B$9-I3374)= 1,"1", IF(('1 - Cover page'!$B$9-I3374)= 2,"2", IF(('1 - Cover page'!$B$9-I3374)= 3,"3", IF(('1 - Cover page'!$B$9-I3374)= 4,"4", IF(('1 - Cover page'!$B$9-I3374)= 5,"5", IF(('1 - Cover page'!$B$9-I3374)= 6,"6", IF(('1 - Cover page'!$B$9-I3374)= 7,"7", IF(('1 - Cover page'!$B$9-I3374)= 8,"8", IF(('1 - Cover page'!$B$9-I3374)= 9,"9", IF(('1 - Cover page'!$B$9-I3374)= 10,"10", IF(('1 - Cover page'!$B$9-I3374)= 11,"11", IF(('1 - Cover page'!$B$9-I3374)= 12,"12", IF(('1 - Cover page'!$B$9-I3374)= 13,"13", IF(('1 - Cover page'!$B$9-I3374)= 14,"14", IF(('1 - Cover page'!$B$9-I3374)= 15,"15",  ""))))))))))))))))</f>
        <v>0</v>
      </c>
      <c r="AA3374" t="e">
        <f>VLOOKUP(E3374,'Age group'!$A$2:$B$7,2,TRUE)</f>
        <v>#N/A</v>
      </c>
    </row>
    <row r="3375" spans="1:27" ht="12.75" x14ac:dyDescent="0.2">
      <c r="A3375" s="30">
        <v>3372</v>
      </c>
      <c r="B3375" s="31"/>
      <c r="C3375" s="31"/>
      <c r="D3375" s="32"/>
      <c r="E3375" s="104"/>
      <c r="F3375" s="31"/>
      <c r="G3375" s="31"/>
      <c r="H3375" s="33"/>
      <c r="I3375" s="16"/>
      <c r="J3375" s="34"/>
      <c r="K3375" s="34"/>
      <c r="L3375" s="35"/>
      <c r="M3375" s="36"/>
      <c r="N3375" s="37"/>
      <c r="O3375" s="37"/>
      <c r="P3375" s="37"/>
      <c r="Q3375" s="38"/>
      <c r="R3375" s="38"/>
      <c r="S3375" s="37"/>
      <c r="T3375" s="39"/>
      <c r="U3375" s="39"/>
      <c r="V3375" s="40"/>
      <c r="X3375" t="str">
        <f>IF(('1 - Cover page'!$B$9-M3375)&lt;6,"&lt;=5 Days","&gt;5 Days")</f>
        <v>&lt;=5 Days</v>
      </c>
      <c r="Y3375" t="str">
        <f>IF(('1 - Cover page'!$B$9-M3375)=0,"0", IF(('1 - Cover page'!$B$9-M3375)= 1,"1", IF(('1 - Cover page'!$B$9-M3375)= 2,"2", IF(('1 - Cover page'!$B$9-M3375)= 3,"3", IF(('1 - Cover page'!$B$9-M3375)= 4,"4", IF(('1 - Cover page'!$B$9-M3375)= 5,"5", IF(('1 - Cover page'!$B$9-M3375)= 6,"6", IF(('1 - Cover page'!$B$9-M3375)= 7,"7", IF(('1 - Cover page'!$B$9-M3375)= 8,"8", IF(('1 - Cover page'!$B$9-M3375)= 9,"9", IF(('1 - Cover page'!$B$9-M3375)= 10,"10", IF(('1 - Cover page'!$B$9-M3375)= 11,"11", IF(('1 - Cover page'!$B$9-M3375)= 12,"12", IF(('1 - Cover page'!$B$9-M3375)= 13,"13", IF(('1 - Cover page'!$B$9-M3375)= 14,"14", IF(('1 - Cover page'!$B$9-M3375)= 15,"15",  ""))))))))))))))))</f>
        <v>0</v>
      </c>
      <c r="Z3375" t="str">
        <f>IF(('1 - Cover page'!$B$9-I3375)=0,"0", IF(('1 - Cover page'!$B$9-I3375)= 1,"1", IF(('1 - Cover page'!$B$9-I3375)= 2,"2", IF(('1 - Cover page'!$B$9-I3375)= 3,"3", IF(('1 - Cover page'!$B$9-I3375)= 4,"4", IF(('1 - Cover page'!$B$9-I3375)= 5,"5", IF(('1 - Cover page'!$B$9-I3375)= 6,"6", IF(('1 - Cover page'!$B$9-I3375)= 7,"7", IF(('1 - Cover page'!$B$9-I3375)= 8,"8", IF(('1 - Cover page'!$B$9-I3375)= 9,"9", IF(('1 - Cover page'!$B$9-I3375)= 10,"10", IF(('1 - Cover page'!$B$9-I3375)= 11,"11", IF(('1 - Cover page'!$B$9-I3375)= 12,"12", IF(('1 - Cover page'!$B$9-I3375)= 13,"13", IF(('1 - Cover page'!$B$9-I3375)= 14,"14", IF(('1 - Cover page'!$B$9-I3375)= 15,"15",  ""))))))))))))))))</f>
        <v>0</v>
      </c>
      <c r="AA3375" t="e">
        <f>VLOOKUP(E3375,'Age group'!$A$2:$B$7,2,TRUE)</f>
        <v>#N/A</v>
      </c>
    </row>
    <row r="3376" spans="1:27" ht="12.75" x14ac:dyDescent="0.2">
      <c r="A3376" s="30">
        <v>3373</v>
      </c>
      <c r="B3376" s="31"/>
      <c r="C3376" s="31"/>
      <c r="D3376" s="32"/>
      <c r="E3376" s="104"/>
      <c r="F3376" s="31"/>
      <c r="G3376" s="31"/>
      <c r="H3376" s="33"/>
      <c r="I3376" s="16"/>
      <c r="J3376" s="34"/>
      <c r="K3376" s="34"/>
      <c r="L3376" s="35"/>
      <c r="M3376" s="36"/>
      <c r="N3376" s="37"/>
      <c r="O3376" s="37"/>
      <c r="P3376" s="37"/>
      <c r="Q3376" s="38"/>
      <c r="R3376" s="38"/>
      <c r="S3376" s="37"/>
      <c r="T3376" s="39"/>
      <c r="U3376" s="39"/>
      <c r="V3376" s="40"/>
      <c r="X3376" t="str">
        <f>IF(('1 - Cover page'!$B$9-M3376)&lt;6,"&lt;=5 Days","&gt;5 Days")</f>
        <v>&lt;=5 Days</v>
      </c>
      <c r="Y3376" t="str">
        <f>IF(('1 - Cover page'!$B$9-M3376)=0,"0", IF(('1 - Cover page'!$B$9-M3376)= 1,"1", IF(('1 - Cover page'!$B$9-M3376)= 2,"2", IF(('1 - Cover page'!$B$9-M3376)= 3,"3", IF(('1 - Cover page'!$B$9-M3376)= 4,"4", IF(('1 - Cover page'!$B$9-M3376)= 5,"5", IF(('1 - Cover page'!$B$9-M3376)= 6,"6", IF(('1 - Cover page'!$B$9-M3376)= 7,"7", IF(('1 - Cover page'!$B$9-M3376)= 8,"8", IF(('1 - Cover page'!$B$9-M3376)= 9,"9", IF(('1 - Cover page'!$B$9-M3376)= 10,"10", IF(('1 - Cover page'!$B$9-M3376)= 11,"11", IF(('1 - Cover page'!$B$9-M3376)= 12,"12", IF(('1 - Cover page'!$B$9-M3376)= 13,"13", IF(('1 - Cover page'!$B$9-M3376)= 14,"14", IF(('1 - Cover page'!$B$9-M3376)= 15,"15",  ""))))))))))))))))</f>
        <v>0</v>
      </c>
      <c r="Z3376" t="str">
        <f>IF(('1 - Cover page'!$B$9-I3376)=0,"0", IF(('1 - Cover page'!$B$9-I3376)= 1,"1", IF(('1 - Cover page'!$B$9-I3376)= 2,"2", IF(('1 - Cover page'!$B$9-I3376)= 3,"3", IF(('1 - Cover page'!$B$9-I3376)= 4,"4", IF(('1 - Cover page'!$B$9-I3376)= 5,"5", IF(('1 - Cover page'!$B$9-I3376)= 6,"6", IF(('1 - Cover page'!$B$9-I3376)= 7,"7", IF(('1 - Cover page'!$B$9-I3376)= 8,"8", IF(('1 - Cover page'!$B$9-I3376)= 9,"9", IF(('1 - Cover page'!$B$9-I3376)= 10,"10", IF(('1 - Cover page'!$B$9-I3376)= 11,"11", IF(('1 - Cover page'!$B$9-I3376)= 12,"12", IF(('1 - Cover page'!$B$9-I3376)= 13,"13", IF(('1 - Cover page'!$B$9-I3376)= 14,"14", IF(('1 - Cover page'!$B$9-I3376)= 15,"15",  ""))))))))))))))))</f>
        <v>0</v>
      </c>
      <c r="AA3376" t="e">
        <f>VLOOKUP(E3376,'Age group'!$A$2:$B$7,2,TRUE)</f>
        <v>#N/A</v>
      </c>
    </row>
    <row r="3377" spans="1:27" ht="12.75" x14ac:dyDescent="0.2">
      <c r="A3377" s="30">
        <v>3374</v>
      </c>
      <c r="B3377" s="31"/>
      <c r="C3377" s="31"/>
      <c r="D3377" s="32"/>
      <c r="E3377" s="104"/>
      <c r="F3377" s="31"/>
      <c r="G3377" s="31"/>
      <c r="H3377" s="33"/>
      <c r="I3377" s="16"/>
      <c r="J3377" s="34"/>
      <c r="K3377" s="34"/>
      <c r="L3377" s="35"/>
      <c r="M3377" s="36"/>
      <c r="N3377" s="37"/>
      <c r="O3377" s="37"/>
      <c r="P3377" s="37"/>
      <c r="Q3377" s="38"/>
      <c r="R3377" s="38"/>
      <c r="S3377" s="37"/>
      <c r="T3377" s="39"/>
      <c r="U3377" s="39"/>
      <c r="V3377" s="40"/>
      <c r="X3377" t="str">
        <f>IF(('1 - Cover page'!$B$9-M3377)&lt;6,"&lt;=5 Days","&gt;5 Days")</f>
        <v>&lt;=5 Days</v>
      </c>
      <c r="Y3377" t="str">
        <f>IF(('1 - Cover page'!$B$9-M3377)=0,"0", IF(('1 - Cover page'!$B$9-M3377)= 1,"1", IF(('1 - Cover page'!$B$9-M3377)= 2,"2", IF(('1 - Cover page'!$B$9-M3377)= 3,"3", IF(('1 - Cover page'!$B$9-M3377)= 4,"4", IF(('1 - Cover page'!$B$9-M3377)= 5,"5", IF(('1 - Cover page'!$B$9-M3377)= 6,"6", IF(('1 - Cover page'!$B$9-M3377)= 7,"7", IF(('1 - Cover page'!$B$9-M3377)= 8,"8", IF(('1 - Cover page'!$B$9-M3377)= 9,"9", IF(('1 - Cover page'!$B$9-M3377)= 10,"10", IF(('1 - Cover page'!$B$9-M3377)= 11,"11", IF(('1 - Cover page'!$B$9-M3377)= 12,"12", IF(('1 - Cover page'!$B$9-M3377)= 13,"13", IF(('1 - Cover page'!$B$9-M3377)= 14,"14", IF(('1 - Cover page'!$B$9-M3377)= 15,"15",  ""))))))))))))))))</f>
        <v>0</v>
      </c>
      <c r="Z3377" t="str">
        <f>IF(('1 - Cover page'!$B$9-I3377)=0,"0", IF(('1 - Cover page'!$B$9-I3377)= 1,"1", IF(('1 - Cover page'!$B$9-I3377)= 2,"2", IF(('1 - Cover page'!$B$9-I3377)= 3,"3", IF(('1 - Cover page'!$B$9-I3377)= 4,"4", IF(('1 - Cover page'!$B$9-I3377)= 5,"5", IF(('1 - Cover page'!$B$9-I3377)= 6,"6", IF(('1 - Cover page'!$B$9-I3377)= 7,"7", IF(('1 - Cover page'!$B$9-I3377)= 8,"8", IF(('1 - Cover page'!$B$9-I3377)= 9,"9", IF(('1 - Cover page'!$B$9-I3377)= 10,"10", IF(('1 - Cover page'!$B$9-I3377)= 11,"11", IF(('1 - Cover page'!$B$9-I3377)= 12,"12", IF(('1 - Cover page'!$B$9-I3377)= 13,"13", IF(('1 - Cover page'!$B$9-I3377)= 14,"14", IF(('1 - Cover page'!$B$9-I3377)= 15,"15",  ""))))))))))))))))</f>
        <v>0</v>
      </c>
      <c r="AA3377" t="e">
        <f>VLOOKUP(E3377,'Age group'!$A$2:$B$7,2,TRUE)</f>
        <v>#N/A</v>
      </c>
    </row>
    <row r="3378" spans="1:27" ht="12.75" x14ac:dyDescent="0.2">
      <c r="A3378" s="30">
        <v>3375</v>
      </c>
      <c r="B3378" s="31"/>
      <c r="C3378" s="31"/>
      <c r="D3378" s="32"/>
      <c r="E3378" s="104"/>
      <c r="F3378" s="31"/>
      <c r="G3378" s="31"/>
      <c r="H3378" s="33"/>
      <c r="I3378" s="16"/>
      <c r="J3378" s="34"/>
      <c r="K3378" s="34"/>
      <c r="L3378" s="35"/>
      <c r="M3378" s="36"/>
      <c r="N3378" s="37"/>
      <c r="O3378" s="37"/>
      <c r="P3378" s="37"/>
      <c r="Q3378" s="38"/>
      <c r="R3378" s="38"/>
      <c r="S3378" s="37"/>
      <c r="T3378" s="39"/>
      <c r="U3378" s="39"/>
      <c r="V3378" s="40"/>
      <c r="X3378" t="str">
        <f>IF(('1 - Cover page'!$B$9-M3378)&lt;6,"&lt;=5 Days","&gt;5 Days")</f>
        <v>&lt;=5 Days</v>
      </c>
      <c r="Y3378" t="str">
        <f>IF(('1 - Cover page'!$B$9-M3378)=0,"0", IF(('1 - Cover page'!$B$9-M3378)= 1,"1", IF(('1 - Cover page'!$B$9-M3378)= 2,"2", IF(('1 - Cover page'!$B$9-M3378)= 3,"3", IF(('1 - Cover page'!$B$9-M3378)= 4,"4", IF(('1 - Cover page'!$B$9-M3378)= 5,"5", IF(('1 - Cover page'!$B$9-M3378)= 6,"6", IF(('1 - Cover page'!$B$9-M3378)= 7,"7", IF(('1 - Cover page'!$B$9-M3378)= 8,"8", IF(('1 - Cover page'!$B$9-M3378)= 9,"9", IF(('1 - Cover page'!$B$9-M3378)= 10,"10", IF(('1 - Cover page'!$B$9-M3378)= 11,"11", IF(('1 - Cover page'!$B$9-M3378)= 12,"12", IF(('1 - Cover page'!$B$9-M3378)= 13,"13", IF(('1 - Cover page'!$B$9-M3378)= 14,"14", IF(('1 - Cover page'!$B$9-M3378)= 15,"15",  ""))))))))))))))))</f>
        <v>0</v>
      </c>
      <c r="Z3378" t="str">
        <f>IF(('1 - Cover page'!$B$9-I3378)=0,"0", IF(('1 - Cover page'!$B$9-I3378)= 1,"1", IF(('1 - Cover page'!$B$9-I3378)= 2,"2", IF(('1 - Cover page'!$B$9-I3378)= 3,"3", IF(('1 - Cover page'!$B$9-I3378)= 4,"4", IF(('1 - Cover page'!$B$9-I3378)= 5,"5", IF(('1 - Cover page'!$B$9-I3378)= 6,"6", IF(('1 - Cover page'!$B$9-I3378)= 7,"7", IF(('1 - Cover page'!$B$9-I3378)= 8,"8", IF(('1 - Cover page'!$B$9-I3378)= 9,"9", IF(('1 - Cover page'!$B$9-I3378)= 10,"10", IF(('1 - Cover page'!$B$9-I3378)= 11,"11", IF(('1 - Cover page'!$B$9-I3378)= 12,"12", IF(('1 - Cover page'!$B$9-I3378)= 13,"13", IF(('1 - Cover page'!$B$9-I3378)= 14,"14", IF(('1 - Cover page'!$B$9-I3378)= 15,"15",  ""))))))))))))))))</f>
        <v>0</v>
      </c>
      <c r="AA3378" t="e">
        <f>VLOOKUP(E3378,'Age group'!$A$2:$B$7,2,TRUE)</f>
        <v>#N/A</v>
      </c>
    </row>
    <row r="3379" spans="1:27" ht="12.75" x14ac:dyDescent="0.2">
      <c r="A3379" s="30">
        <v>3376</v>
      </c>
      <c r="B3379" s="31"/>
      <c r="C3379" s="31"/>
      <c r="D3379" s="32"/>
      <c r="E3379" s="104"/>
      <c r="F3379" s="31"/>
      <c r="G3379" s="31"/>
      <c r="H3379" s="33"/>
      <c r="I3379" s="16"/>
      <c r="J3379" s="34"/>
      <c r="K3379" s="34"/>
      <c r="L3379" s="35"/>
      <c r="M3379" s="36"/>
      <c r="N3379" s="37"/>
      <c r="O3379" s="37"/>
      <c r="P3379" s="37"/>
      <c r="Q3379" s="38"/>
      <c r="R3379" s="38"/>
      <c r="S3379" s="37"/>
      <c r="T3379" s="39"/>
      <c r="U3379" s="39"/>
      <c r="V3379" s="40"/>
      <c r="X3379" t="str">
        <f>IF(('1 - Cover page'!$B$9-M3379)&lt;6,"&lt;=5 Days","&gt;5 Days")</f>
        <v>&lt;=5 Days</v>
      </c>
      <c r="Y3379" t="str">
        <f>IF(('1 - Cover page'!$B$9-M3379)=0,"0", IF(('1 - Cover page'!$B$9-M3379)= 1,"1", IF(('1 - Cover page'!$B$9-M3379)= 2,"2", IF(('1 - Cover page'!$B$9-M3379)= 3,"3", IF(('1 - Cover page'!$B$9-M3379)= 4,"4", IF(('1 - Cover page'!$B$9-M3379)= 5,"5", IF(('1 - Cover page'!$B$9-M3379)= 6,"6", IF(('1 - Cover page'!$B$9-M3379)= 7,"7", IF(('1 - Cover page'!$B$9-M3379)= 8,"8", IF(('1 - Cover page'!$B$9-M3379)= 9,"9", IF(('1 - Cover page'!$B$9-M3379)= 10,"10", IF(('1 - Cover page'!$B$9-M3379)= 11,"11", IF(('1 - Cover page'!$B$9-M3379)= 12,"12", IF(('1 - Cover page'!$B$9-M3379)= 13,"13", IF(('1 - Cover page'!$B$9-M3379)= 14,"14", IF(('1 - Cover page'!$B$9-M3379)= 15,"15",  ""))))))))))))))))</f>
        <v>0</v>
      </c>
      <c r="Z3379" t="str">
        <f>IF(('1 - Cover page'!$B$9-I3379)=0,"0", IF(('1 - Cover page'!$B$9-I3379)= 1,"1", IF(('1 - Cover page'!$B$9-I3379)= 2,"2", IF(('1 - Cover page'!$B$9-I3379)= 3,"3", IF(('1 - Cover page'!$B$9-I3379)= 4,"4", IF(('1 - Cover page'!$B$9-I3379)= 5,"5", IF(('1 - Cover page'!$B$9-I3379)= 6,"6", IF(('1 - Cover page'!$B$9-I3379)= 7,"7", IF(('1 - Cover page'!$B$9-I3379)= 8,"8", IF(('1 - Cover page'!$B$9-I3379)= 9,"9", IF(('1 - Cover page'!$B$9-I3379)= 10,"10", IF(('1 - Cover page'!$B$9-I3379)= 11,"11", IF(('1 - Cover page'!$B$9-I3379)= 12,"12", IF(('1 - Cover page'!$B$9-I3379)= 13,"13", IF(('1 - Cover page'!$B$9-I3379)= 14,"14", IF(('1 - Cover page'!$B$9-I3379)= 15,"15",  ""))))))))))))))))</f>
        <v>0</v>
      </c>
      <c r="AA3379" t="e">
        <f>VLOOKUP(E3379,'Age group'!$A$2:$B$7,2,TRUE)</f>
        <v>#N/A</v>
      </c>
    </row>
    <row r="3380" spans="1:27" ht="12.75" x14ac:dyDescent="0.2">
      <c r="A3380" s="30">
        <v>3377</v>
      </c>
      <c r="B3380" s="31"/>
      <c r="C3380" s="31"/>
      <c r="D3380" s="32"/>
      <c r="E3380" s="104"/>
      <c r="F3380" s="31"/>
      <c r="G3380" s="31"/>
      <c r="H3380" s="33"/>
      <c r="I3380" s="16"/>
      <c r="J3380" s="34"/>
      <c r="K3380" s="34"/>
      <c r="L3380" s="35"/>
      <c r="M3380" s="36"/>
      <c r="N3380" s="37"/>
      <c r="O3380" s="37"/>
      <c r="P3380" s="37"/>
      <c r="Q3380" s="38"/>
      <c r="R3380" s="38"/>
      <c r="S3380" s="37"/>
      <c r="T3380" s="39"/>
      <c r="U3380" s="39"/>
      <c r="V3380" s="40"/>
      <c r="X3380" t="str">
        <f>IF(('1 - Cover page'!$B$9-M3380)&lt;6,"&lt;=5 Days","&gt;5 Days")</f>
        <v>&lt;=5 Days</v>
      </c>
      <c r="Y3380" t="str">
        <f>IF(('1 - Cover page'!$B$9-M3380)=0,"0", IF(('1 - Cover page'!$B$9-M3380)= 1,"1", IF(('1 - Cover page'!$B$9-M3380)= 2,"2", IF(('1 - Cover page'!$B$9-M3380)= 3,"3", IF(('1 - Cover page'!$B$9-M3380)= 4,"4", IF(('1 - Cover page'!$B$9-M3380)= 5,"5", IF(('1 - Cover page'!$B$9-M3380)= 6,"6", IF(('1 - Cover page'!$B$9-M3380)= 7,"7", IF(('1 - Cover page'!$B$9-M3380)= 8,"8", IF(('1 - Cover page'!$B$9-M3380)= 9,"9", IF(('1 - Cover page'!$B$9-M3380)= 10,"10", IF(('1 - Cover page'!$B$9-M3380)= 11,"11", IF(('1 - Cover page'!$B$9-M3380)= 12,"12", IF(('1 - Cover page'!$B$9-M3380)= 13,"13", IF(('1 - Cover page'!$B$9-M3380)= 14,"14", IF(('1 - Cover page'!$B$9-M3380)= 15,"15",  ""))))))))))))))))</f>
        <v>0</v>
      </c>
      <c r="Z3380" t="str">
        <f>IF(('1 - Cover page'!$B$9-I3380)=0,"0", IF(('1 - Cover page'!$B$9-I3380)= 1,"1", IF(('1 - Cover page'!$B$9-I3380)= 2,"2", IF(('1 - Cover page'!$B$9-I3380)= 3,"3", IF(('1 - Cover page'!$B$9-I3380)= 4,"4", IF(('1 - Cover page'!$B$9-I3380)= 5,"5", IF(('1 - Cover page'!$B$9-I3380)= 6,"6", IF(('1 - Cover page'!$B$9-I3380)= 7,"7", IF(('1 - Cover page'!$B$9-I3380)= 8,"8", IF(('1 - Cover page'!$B$9-I3380)= 9,"9", IF(('1 - Cover page'!$B$9-I3380)= 10,"10", IF(('1 - Cover page'!$B$9-I3380)= 11,"11", IF(('1 - Cover page'!$B$9-I3380)= 12,"12", IF(('1 - Cover page'!$B$9-I3380)= 13,"13", IF(('1 - Cover page'!$B$9-I3380)= 14,"14", IF(('1 - Cover page'!$B$9-I3380)= 15,"15",  ""))))))))))))))))</f>
        <v>0</v>
      </c>
      <c r="AA3380" t="e">
        <f>VLOOKUP(E3380,'Age group'!$A$2:$B$7,2,TRUE)</f>
        <v>#N/A</v>
      </c>
    </row>
    <row r="3381" spans="1:27" ht="12.75" x14ac:dyDescent="0.2">
      <c r="A3381" s="30">
        <v>3378</v>
      </c>
      <c r="B3381" s="31"/>
      <c r="C3381" s="31"/>
      <c r="D3381" s="32"/>
      <c r="E3381" s="104"/>
      <c r="F3381" s="31"/>
      <c r="G3381" s="31"/>
      <c r="H3381" s="33"/>
      <c r="I3381" s="16"/>
      <c r="J3381" s="34"/>
      <c r="K3381" s="34"/>
      <c r="L3381" s="35"/>
      <c r="M3381" s="36"/>
      <c r="N3381" s="37"/>
      <c r="O3381" s="37"/>
      <c r="P3381" s="37"/>
      <c r="Q3381" s="38"/>
      <c r="R3381" s="38"/>
      <c r="S3381" s="37"/>
      <c r="T3381" s="39"/>
      <c r="U3381" s="39"/>
      <c r="V3381" s="40"/>
      <c r="X3381" t="str">
        <f>IF(('1 - Cover page'!$B$9-M3381)&lt;6,"&lt;=5 Days","&gt;5 Days")</f>
        <v>&lt;=5 Days</v>
      </c>
      <c r="Y3381" t="str">
        <f>IF(('1 - Cover page'!$B$9-M3381)=0,"0", IF(('1 - Cover page'!$B$9-M3381)= 1,"1", IF(('1 - Cover page'!$B$9-M3381)= 2,"2", IF(('1 - Cover page'!$B$9-M3381)= 3,"3", IF(('1 - Cover page'!$B$9-M3381)= 4,"4", IF(('1 - Cover page'!$B$9-M3381)= 5,"5", IF(('1 - Cover page'!$B$9-M3381)= 6,"6", IF(('1 - Cover page'!$B$9-M3381)= 7,"7", IF(('1 - Cover page'!$B$9-M3381)= 8,"8", IF(('1 - Cover page'!$B$9-M3381)= 9,"9", IF(('1 - Cover page'!$B$9-M3381)= 10,"10", IF(('1 - Cover page'!$B$9-M3381)= 11,"11", IF(('1 - Cover page'!$B$9-M3381)= 12,"12", IF(('1 - Cover page'!$B$9-M3381)= 13,"13", IF(('1 - Cover page'!$B$9-M3381)= 14,"14", IF(('1 - Cover page'!$B$9-M3381)= 15,"15",  ""))))))))))))))))</f>
        <v>0</v>
      </c>
      <c r="Z3381" t="str">
        <f>IF(('1 - Cover page'!$B$9-I3381)=0,"0", IF(('1 - Cover page'!$B$9-I3381)= 1,"1", IF(('1 - Cover page'!$B$9-I3381)= 2,"2", IF(('1 - Cover page'!$B$9-I3381)= 3,"3", IF(('1 - Cover page'!$B$9-I3381)= 4,"4", IF(('1 - Cover page'!$B$9-I3381)= 5,"5", IF(('1 - Cover page'!$B$9-I3381)= 6,"6", IF(('1 - Cover page'!$B$9-I3381)= 7,"7", IF(('1 - Cover page'!$B$9-I3381)= 8,"8", IF(('1 - Cover page'!$B$9-I3381)= 9,"9", IF(('1 - Cover page'!$B$9-I3381)= 10,"10", IF(('1 - Cover page'!$B$9-I3381)= 11,"11", IF(('1 - Cover page'!$B$9-I3381)= 12,"12", IF(('1 - Cover page'!$B$9-I3381)= 13,"13", IF(('1 - Cover page'!$B$9-I3381)= 14,"14", IF(('1 - Cover page'!$B$9-I3381)= 15,"15",  ""))))))))))))))))</f>
        <v>0</v>
      </c>
      <c r="AA3381" t="e">
        <f>VLOOKUP(E3381,'Age group'!$A$2:$B$7,2,TRUE)</f>
        <v>#N/A</v>
      </c>
    </row>
    <row r="3382" spans="1:27" ht="12.75" x14ac:dyDescent="0.2">
      <c r="A3382" s="30">
        <v>3379</v>
      </c>
      <c r="B3382" s="31"/>
      <c r="C3382" s="31"/>
      <c r="D3382" s="32"/>
      <c r="E3382" s="104"/>
      <c r="F3382" s="31"/>
      <c r="G3382" s="31"/>
      <c r="H3382" s="33"/>
      <c r="I3382" s="16"/>
      <c r="J3382" s="34"/>
      <c r="K3382" s="34"/>
      <c r="L3382" s="35"/>
      <c r="M3382" s="36"/>
      <c r="N3382" s="37"/>
      <c r="O3382" s="37"/>
      <c r="P3382" s="37"/>
      <c r="Q3382" s="38"/>
      <c r="R3382" s="38"/>
      <c r="S3382" s="37"/>
      <c r="T3382" s="39"/>
      <c r="U3382" s="39"/>
      <c r="V3382" s="40"/>
      <c r="X3382" t="str">
        <f>IF(('1 - Cover page'!$B$9-M3382)&lt;6,"&lt;=5 Days","&gt;5 Days")</f>
        <v>&lt;=5 Days</v>
      </c>
      <c r="Y3382" t="str">
        <f>IF(('1 - Cover page'!$B$9-M3382)=0,"0", IF(('1 - Cover page'!$B$9-M3382)= 1,"1", IF(('1 - Cover page'!$B$9-M3382)= 2,"2", IF(('1 - Cover page'!$B$9-M3382)= 3,"3", IF(('1 - Cover page'!$B$9-M3382)= 4,"4", IF(('1 - Cover page'!$B$9-M3382)= 5,"5", IF(('1 - Cover page'!$B$9-M3382)= 6,"6", IF(('1 - Cover page'!$B$9-M3382)= 7,"7", IF(('1 - Cover page'!$B$9-M3382)= 8,"8", IF(('1 - Cover page'!$B$9-M3382)= 9,"9", IF(('1 - Cover page'!$B$9-M3382)= 10,"10", IF(('1 - Cover page'!$B$9-M3382)= 11,"11", IF(('1 - Cover page'!$B$9-M3382)= 12,"12", IF(('1 - Cover page'!$B$9-M3382)= 13,"13", IF(('1 - Cover page'!$B$9-M3382)= 14,"14", IF(('1 - Cover page'!$B$9-M3382)= 15,"15",  ""))))))))))))))))</f>
        <v>0</v>
      </c>
      <c r="Z3382" t="str">
        <f>IF(('1 - Cover page'!$B$9-I3382)=0,"0", IF(('1 - Cover page'!$B$9-I3382)= 1,"1", IF(('1 - Cover page'!$B$9-I3382)= 2,"2", IF(('1 - Cover page'!$B$9-I3382)= 3,"3", IF(('1 - Cover page'!$B$9-I3382)= 4,"4", IF(('1 - Cover page'!$B$9-I3382)= 5,"5", IF(('1 - Cover page'!$B$9-I3382)= 6,"6", IF(('1 - Cover page'!$B$9-I3382)= 7,"7", IF(('1 - Cover page'!$B$9-I3382)= 8,"8", IF(('1 - Cover page'!$B$9-I3382)= 9,"9", IF(('1 - Cover page'!$B$9-I3382)= 10,"10", IF(('1 - Cover page'!$B$9-I3382)= 11,"11", IF(('1 - Cover page'!$B$9-I3382)= 12,"12", IF(('1 - Cover page'!$B$9-I3382)= 13,"13", IF(('1 - Cover page'!$B$9-I3382)= 14,"14", IF(('1 - Cover page'!$B$9-I3382)= 15,"15",  ""))))))))))))))))</f>
        <v>0</v>
      </c>
      <c r="AA3382" t="e">
        <f>VLOOKUP(E3382,'Age group'!$A$2:$B$7,2,TRUE)</f>
        <v>#N/A</v>
      </c>
    </row>
    <row r="3383" spans="1:27" ht="12.75" x14ac:dyDescent="0.2">
      <c r="A3383" s="30">
        <v>3380</v>
      </c>
      <c r="B3383" s="31"/>
      <c r="C3383" s="31"/>
      <c r="D3383" s="32"/>
      <c r="E3383" s="104"/>
      <c r="F3383" s="31"/>
      <c r="G3383" s="31"/>
      <c r="H3383" s="33"/>
      <c r="I3383" s="16"/>
      <c r="J3383" s="34"/>
      <c r="K3383" s="34"/>
      <c r="L3383" s="35"/>
      <c r="M3383" s="36"/>
      <c r="N3383" s="37"/>
      <c r="O3383" s="37"/>
      <c r="P3383" s="37"/>
      <c r="Q3383" s="38"/>
      <c r="R3383" s="38"/>
      <c r="S3383" s="37"/>
      <c r="T3383" s="39"/>
      <c r="U3383" s="39"/>
      <c r="V3383" s="40"/>
      <c r="X3383" t="str">
        <f>IF(('1 - Cover page'!$B$9-M3383)&lt;6,"&lt;=5 Days","&gt;5 Days")</f>
        <v>&lt;=5 Days</v>
      </c>
      <c r="Y3383" t="str">
        <f>IF(('1 - Cover page'!$B$9-M3383)=0,"0", IF(('1 - Cover page'!$B$9-M3383)= 1,"1", IF(('1 - Cover page'!$B$9-M3383)= 2,"2", IF(('1 - Cover page'!$B$9-M3383)= 3,"3", IF(('1 - Cover page'!$B$9-M3383)= 4,"4", IF(('1 - Cover page'!$B$9-M3383)= 5,"5", IF(('1 - Cover page'!$B$9-M3383)= 6,"6", IF(('1 - Cover page'!$B$9-M3383)= 7,"7", IF(('1 - Cover page'!$B$9-M3383)= 8,"8", IF(('1 - Cover page'!$B$9-M3383)= 9,"9", IF(('1 - Cover page'!$B$9-M3383)= 10,"10", IF(('1 - Cover page'!$B$9-M3383)= 11,"11", IF(('1 - Cover page'!$B$9-M3383)= 12,"12", IF(('1 - Cover page'!$B$9-M3383)= 13,"13", IF(('1 - Cover page'!$B$9-M3383)= 14,"14", IF(('1 - Cover page'!$B$9-M3383)= 15,"15",  ""))))))))))))))))</f>
        <v>0</v>
      </c>
      <c r="Z3383" t="str">
        <f>IF(('1 - Cover page'!$B$9-I3383)=0,"0", IF(('1 - Cover page'!$B$9-I3383)= 1,"1", IF(('1 - Cover page'!$B$9-I3383)= 2,"2", IF(('1 - Cover page'!$B$9-I3383)= 3,"3", IF(('1 - Cover page'!$B$9-I3383)= 4,"4", IF(('1 - Cover page'!$B$9-I3383)= 5,"5", IF(('1 - Cover page'!$B$9-I3383)= 6,"6", IF(('1 - Cover page'!$B$9-I3383)= 7,"7", IF(('1 - Cover page'!$B$9-I3383)= 8,"8", IF(('1 - Cover page'!$B$9-I3383)= 9,"9", IF(('1 - Cover page'!$B$9-I3383)= 10,"10", IF(('1 - Cover page'!$B$9-I3383)= 11,"11", IF(('1 - Cover page'!$B$9-I3383)= 12,"12", IF(('1 - Cover page'!$B$9-I3383)= 13,"13", IF(('1 - Cover page'!$B$9-I3383)= 14,"14", IF(('1 - Cover page'!$B$9-I3383)= 15,"15",  ""))))))))))))))))</f>
        <v>0</v>
      </c>
      <c r="AA3383" t="e">
        <f>VLOOKUP(E3383,'Age group'!$A$2:$B$7,2,TRUE)</f>
        <v>#N/A</v>
      </c>
    </row>
    <row r="3384" spans="1:27" ht="12.75" x14ac:dyDescent="0.2">
      <c r="A3384" s="30">
        <v>3381</v>
      </c>
      <c r="B3384" s="31"/>
      <c r="C3384" s="31"/>
      <c r="D3384" s="32"/>
      <c r="E3384" s="104"/>
      <c r="F3384" s="31"/>
      <c r="G3384" s="31"/>
      <c r="H3384" s="33"/>
      <c r="I3384" s="16"/>
      <c r="J3384" s="34"/>
      <c r="K3384" s="34"/>
      <c r="L3384" s="35"/>
      <c r="M3384" s="36"/>
      <c r="N3384" s="37"/>
      <c r="O3384" s="37"/>
      <c r="P3384" s="37"/>
      <c r="Q3384" s="38"/>
      <c r="R3384" s="38"/>
      <c r="S3384" s="37"/>
      <c r="T3384" s="39"/>
      <c r="U3384" s="39"/>
      <c r="V3384" s="40"/>
      <c r="X3384" t="str">
        <f>IF(('1 - Cover page'!$B$9-M3384)&lt;6,"&lt;=5 Days","&gt;5 Days")</f>
        <v>&lt;=5 Days</v>
      </c>
      <c r="Y3384" t="str">
        <f>IF(('1 - Cover page'!$B$9-M3384)=0,"0", IF(('1 - Cover page'!$B$9-M3384)= 1,"1", IF(('1 - Cover page'!$B$9-M3384)= 2,"2", IF(('1 - Cover page'!$B$9-M3384)= 3,"3", IF(('1 - Cover page'!$B$9-M3384)= 4,"4", IF(('1 - Cover page'!$B$9-M3384)= 5,"5", IF(('1 - Cover page'!$B$9-M3384)= 6,"6", IF(('1 - Cover page'!$B$9-M3384)= 7,"7", IF(('1 - Cover page'!$B$9-M3384)= 8,"8", IF(('1 - Cover page'!$B$9-M3384)= 9,"9", IF(('1 - Cover page'!$B$9-M3384)= 10,"10", IF(('1 - Cover page'!$B$9-M3384)= 11,"11", IF(('1 - Cover page'!$B$9-M3384)= 12,"12", IF(('1 - Cover page'!$B$9-M3384)= 13,"13", IF(('1 - Cover page'!$B$9-M3384)= 14,"14", IF(('1 - Cover page'!$B$9-M3384)= 15,"15",  ""))))))))))))))))</f>
        <v>0</v>
      </c>
      <c r="Z3384" t="str">
        <f>IF(('1 - Cover page'!$B$9-I3384)=0,"0", IF(('1 - Cover page'!$B$9-I3384)= 1,"1", IF(('1 - Cover page'!$B$9-I3384)= 2,"2", IF(('1 - Cover page'!$B$9-I3384)= 3,"3", IF(('1 - Cover page'!$B$9-I3384)= 4,"4", IF(('1 - Cover page'!$B$9-I3384)= 5,"5", IF(('1 - Cover page'!$B$9-I3384)= 6,"6", IF(('1 - Cover page'!$B$9-I3384)= 7,"7", IF(('1 - Cover page'!$B$9-I3384)= 8,"8", IF(('1 - Cover page'!$B$9-I3384)= 9,"9", IF(('1 - Cover page'!$B$9-I3384)= 10,"10", IF(('1 - Cover page'!$B$9-I3384)= 11,"11", IF(('1 - Cover page'!$B$9-I3384)= 12,"12", IF(('1 - Cover page'!$B$9-I3384)= 13,"13", IF(('1 - Cover page'!$B$9-I3384)= 14,"14", IF(('1 - Cover page'!$B$9-I3384)= 15,"15",  ""))))))))))))))))</f>
        <v>0</v>
      </c>
      <c r="AA3384" t="e">
        <f>VLOOKUP(E3384,'Age group'!$A$2:$B$7,2,TRUE)</f>
        <v>#N/A</v>
      </c>
    </row>
    <row r="3385" spans="1:27" ht="12.75" x14ac:dyDescent="0.2">
      <c r="A3385" s="30">
        <v>3382</v>
      </c>
      <c r="B3385" s="31"/>
      <c r="C3385" s="31"/>
      <c r="D3385" s="32"/>
      <c r="E3385" s="104"/>
      <c r="F3385" s="31"/>
      <c r="G3385" s="31"/>
      <c r="H3385" s="33"/>
      <c r="I3385" s="16"/>
      <c r="J3385" s="34"/>
      <c r="K3385" s="34"/>
      <c r="L3385" s="35"/>
      <c r="M3385" s="36"/>
      <c r="N3385" s="37"/>
      <c r="O3385" s="37"/>
      <c r="P3385" s="37"/>
      <c r="Q3385" s="38"/>
      <c r="R3385" s="38"/>
      <c r="S3385" s="37"/>
      <c r="T3385" s="39"/>
      <c r="U3385" s="39"/>
      <c r="V3385" s="40"/>
      <c r="X3385" t="str">
        <f>IF(('1 - Cover page'!$B$9-M3385)&lt;6,"&lt;=5 Days","&gt;5 Days")</f>
        <v>&lt;=5 Days</v>
      </c>
      <c r="Y3385" t="str">
        <f>IF(('1 - Cover page'!$B$9-M3385)=0,"0", IF(('1 - Cover page'!$B$9-M3385)= 1,"1", IF(('1 - Cover page'!$B$9-M3385)= 2,"2", IF(('1 - Cover page'!$B$9-M3385)= 3,"3", IF(('1 - Cover page'!$B$9-M3385)= 4,"4", IF(('1 - Cover page'!$B$9-M3385)= 5,"5", IF(('1 - Cover page'!$B$9-M3385)= 6,"6", IF(('1 - Cover page'!$B$9-M3385)= 7,"7", IF(('1 - Cover page'!$B$9-M3385)= 8,"8", IF(('1 - Cover page'!$B$9-M3385)= 9,"9", IF(('1 - Cover page'!$B$9-M3385)= 10,"10", IF(('1 - Cover page'!$B$9-M3385)= 11,"11", IF(('1 - Cover page'!$B$9-M3385)= 12,"12", IF(('1 - Cover page'!$B$9-M3385)= 13,"13", IF(('1 - Cover page'!$B$9-M3385)= 14,"14", IF(('1 - Cover page'!$B$9-M3385)= 15,"15",  ""))))))))))))))))</f>
        <v>0</v>
      </c>
      <c r="Z3385" t="str">
        <f>IF(('1 - Cover page'!$B$9-I3385)=0,"0", IF(('1 - Cover page'!$B$9-I3385)= 1,"1", IF(('1 - Cover page'!$B$9-I3385)= 2,"2", IF(('1 - Cover page'!$B$9-I3385)= 3,"3", IF(('1 - Cover page'!$B$9-I3385)= 4,"4", IF(('1 - Cover page'!$B$9-I3385)= 5,"5", IF(('1 - Cover page'!$B$9-I3385)= 6,"6", IF(('1 - Cover page'!$B$9-I3385)= 7,"7", IF(('1 - Cover page'!$B$9-I3385)= 8,"8", IF(('1 - Cover page'!$B$9-I3385)= 9,"9", IF(('1 - Cover page'!$B$9-I3385)= 10,"10", IF(('1 - Cover page'!$B$9-I3385)= 11,"11", IF(('1 - Cover page'!$B$9-I3385)= 12,"12", IF(('1 - Cover page'!$B$9-I3385)= 13,"13", IF(('1 - Cover page'!$B$9-I3385)= 14,"14", IF(('1 - Cover page'!$B$9-I3385)= 15,"15",  ""))))))))))))))))</f>
        <v>0</v>
      </c>
      <c r="AA3385" t="e">
        <f>VLOOKUP(E3385,'Age group'!$A$2:$B$7,2,TRUE)</f>
        <v>#N/A</v>
      </c>
    </row>
    <row r="3386" spans="1:27" ht="12.75" x14ac:dyDescent="0.2">
      <c r="A3386" s="30">
        <v>3383</v>
      </c>
      <c r="B3386" s="31"/>
      <c r="C3386" s="31"/>
      <c r="D3386" s="32"/>
      <c r="E3386" s="104"/>
      <c r="F3386" s="31"/>
      <c r="G3386" s="31"/>
      <c r="H3386" s="33"/>
      <c r="I3386" s="16"/>
      <c r="J3386" s="34"/>
      <c r="K3386" s="34"/>
      <c r="L3386" s="35"/>
      <c r="M3386" s="36"/>
      <c r="N3386" s="37"/>
      <c r="O3386" s="37"/>
      <c r="P3386" s="37"/>
      <c r="Q3386" s="38"/>
      <c r="R3386" s="38"/>
      <c r="S3386" s="37"/>
      <c r="T3386" s="39"/>
      <c r="U3386" s="39"/>
      <c r="V3386" s="40"/>
      <c r="X3386" t="str">
        <f>IF(('1 - Cover page'!$B$9-M3386)&lt;6,"&lt;=5 Days","&gt;5 Days")</f>
        <v>&lt;=5 Days</v>
      </c>
      <c r="Y3386" t="str">
        <f>IF(('1 - Cover page'!$B$9-M3386)=0,"0", IF(('1 - Cover page'!$B$9-M3386)= 1,"1", IF(('1 - Cover page'!$B$9-M3386)= 2,"2", IF(('1 - Cover page'!$B$9-M3386)= 3,"3", IF(('1 - Cover page'!$B$9-M3386)= 4,"4", IF(('1 - Cover page'!$B$9-M3386)= 5,"5", IF(('1 - Cover page'!$B$9-M3386)= 6,"6", IF(('1 - Cover page'!$B$9-M3386)= 7,"7", IF(('1 - Cover page'!$B$9-M3386)= 8,"8", IF(('1 - Cover page'!$B$9-M3386)= 9,"9", IF(('1 - Cover page'!$B$9-M3386)= 10,"10", IF(('1 - Cover page'!$B$9-M3386)= 11,"11", IF(('1 - Cover page'!$B$9-M3386)= 12,"12", IF(('1 - Cover page'!$B$9-M3386)= 13,"13", IF(('1 - Cover page'!$B$9-M3386)= 14,"14", IF(('1 - Cover page'!$B$9-M3386)= 15,"15",  ""))))))))))))))))</f>
        <v>0</v>
      </c>
      <c r="Z3386" t="str">
        <f>IF(('1 - Cover page'!$B$9-I3386)=0,"0", IF(('1 - Cover page'!$B$9-I3386)= 1,"1", IF(('1 - Cover page'!$B$9-I3386)= 2,"2", IF(('1 - Cover page'!$B$9-I3386)= 3,"3", IF(('1 - Cover page'!$B$9-I3386)= 4,"4", IF(('1 - Cover page'!$B$9-I3386)= 5,"5", IF(('1 - Cover page'!$B$9-I3386)= 6,"6", IF(('1 - Cover page'!$B$9-I3386)= 7,"7", IF(('1 - Cover page'!$B$9-I3386)= 8,"8", IF(('1 - Cover page'!$B$9-I3386)= 9,"9", IF(('1 - Cover page'!$B$9-I3386)= 10,"10", IF(('1 - Cover page'!$B$9-I3386)= 11,"11", IF(('1 - Cover page'!$B$9-I3386)= 12,"12", IF(('1 - Cover page'!$B$9-I3386)= 13,"13", IF(('1 - Cover page'!$B$9-I3386)= 14,"14", IF(('1 - Cover page'!$B$9-I3386)= 15,"15",  ""))))))))))))))))</f>
        <v>0</v>
      </c>
      <c r="AA3386" t="e">
        <f>VLOOKUP(E3386,'Age group'!$A$2:$B$7,2,TRUE)</f>
        <v>#N/A</v>
      </c>
    </row>
    <row r="3387" spans="1:27" ht="12.75" x14ac:dyDescent="0.2">
      <c r="A3387" s="30">
        <v>3384</v>
      </c>
      <c r="B3387" s="31"/>
      <c r="C3387" s="31"/>
      <c r="D3387" s="32"/>
      <c r="E3387" s="104"/>
      <c r="F3387" s="31"/>
      <c r="G3387" s="31"/>
      <c r="H3387" s="33"/>
      <c r="I3387" s="16"/>
      <c r="J3387" s="34"/>
      <c r="K3387" s="34"/>
      <c r="L3387" s="35"/>
      <c r="M3387" s="36"/>
      <c r="N3387" s="37"/>
      <c r="O3387" s="37"/>
      <c r="P3387" s="37"/>
      <c r="Q3387" s="38"/>
      <c r="R3387" s="38"/>
      <c r="S3387" s="37"/>
      <c r="T3387" s="39"/>
      <c r="U3387" s="39"/>
      <c r="V3387" s="40"/>
      <c r="X3387" t="str">
        <f>IF(('1 - Cover page'!$B$9-M3387)&lt;6,"&lt;=5 Days","&gt;5 Days")</f>
        <v>&lt;=5 Days</v>
      </c>
      <c r="Y3387" t="str">
        <f>IF(('1 - Cover page'!$B$9-M3387)=0,"0", IF(('1 - Cover page'!$B$9-M3387)= 1,"1", IF(('1 - Cover page'!$B$9-M3387)= 2,"2", IF(('1 - Cover page'!$B$9-M3387)= 3,"3", IF(('1 - Cover page'!$B$9-M3387)= 4,"4", IF(('1 - Cover page'!$B$9-M3387)= 5,"5", IF(('1 - Cover page'!$B$9-M3387)= 6,"6", IF(('1 - Cover page'!$B$9-M3387)= 7,"7", IF(('1 - Cover page'!$B$9-M3387)= 8,"8", IF(('1 - Cover page'!$B$9-M3387)= 9,"9", IF(('1 - Cover page'!$B$9-M3387)= 10,"10", IF(('1 - Cover page'!$B$9-M3387)= 11,"11", IF(('1 - Cover page'!$B$9-M3387)= 12,"12", IF(('1 - Cover page'!$B$9-M3387)= 13,"13", IF(('1 - Cover page'!$B$9-M3387)= 14,"14", IF(('1 - Cover page'!$B$9-M3387)= 15,"15",  ""))))))))))))))))</f>
        <v>0</v>
      </c>
      <c r="Z3387" t="str">
        <f>IF(('1 - Cover page'!$B$9-I3387)=0,"0", IF(('1 - Cover page'!$B$9-I3387)= 1,"1", IF(('1 - Cover page'!$B$9-I3387)= 2,"2", IF(('1 - Cover page'!$B$9-I3387)= 3,"3", IF(('1 - Cover page'!$B$9-I3387)= 4,"4", IF(('1 - Cover page'!$B$9-I3387)= 5,"5", IF(('1 - Cover page'!$B$9-I3387)= 6,"6", IF(('1 - Cover page'!$B$9-I3387)= 7,"7", IF(('1 - Cover page'!$B$9-I3387)= 8,"8", IF(('1 - Cover page'!$B$9-I3387)= 9,"9", IF(('1 - Cover page'!$B$9-I3387)= 10,"10", IF(('1 - Cover page'!$B$9-I3387)= 11,"11", IF(('1 - Cover page'!$B$9-I3387)= 12,"12", IF(('1 - Cover page'!$B$9-I3387)= 13,"13", IF(('1 - Cover page'!$B$9-I3387)= 14,"14", IF(('1 - Cover page'!$B$9-I3387)= 15,"15",  ""))))))))))))))))</f>
        <v>0</v>
      </c>
      <c r="AA3387" t="e">
        <f>VLOOKUP(E3387,'Age group'!$A$2:$B$7,2,TRUE)</f>
        <v>#N/A</v>
      </c>
    </row>
    <row r="3388" spans="1:27" ht="12.75" x14ac:dyDescent="0.2">
      <c r="A3388" s="30">
        <v>3385</v>
      </c>
      <c r="B3388" s="31"/>
      <c r="C3388" s="31"/>
      <c r="D3388" s="32"/>
      <c r="E3388" s="104"/>
      <c r="F3388" s="31"/>
      <c r="G3388" s="31"/>
      <c r="H3388" s="33"/>
      <c r="I3388" s="16"/>
      <c r="J3388" s="34"/>
      <c r="K3388" s="34"/>
      <c r="L3388" s="35"/>
      <c r="M3388" s="36"/>
      <c r="N3388" s="37"/>
      <c r="O3388" s="37"/>
      <c r="P3388" s="37"/>
      <c r="Q3388" s="38"/>
      <c r="R3388" s="38"/>
      <c r="S3388" s="37"/>
      <c r="T3388" s="39"/>
      <c r="U3388" s="39"/>
      <c r="V3388" s="40"/>
      <c r="X3388" t="str">
        <f>IF(('1 - Cover page'!$B$9-M3388)&lt;6,"&lt;=5 Days","&gt;5 Days")</f>
        <v>&lt;=5 Days</v>
      </c>
      <c r="Y3388" t="str">
        <f>IF(('1 - Cover page'!$B$9-M3388)=0,"0", IF(('1 - Cover page'!$B$9-M3388)= 1,"1", IF(('1 - Cover page'!$B$9-M3388)= 2,"2", IF(('1 - Cover page'!$B$9-M3388)= 3,"3", IF(('1 - Cover page'!$B$9-M3388)= 4,"4", IF(('1 - Cover page'!$B$9-M3388)= 5,"5", IF(('1 - Cover page'!$B$9-M3388)= 6,"6", IF(('1 - Cover page'!$B$9-M3388)= 7,"7", IF(('1 - Cover page'!$B$9-M3388)= 8,"8", IF(('1 - Cover page'!$B$9-M3388)= 9,"9", IF(('1 - Cover page'!$B$9-M3388)= 10,"10", IF(('1 - Cover page'!$B$9-M3388)= 11,"11", IF(('1 - Cover page'!$B$9-M3388)= 12,"12", IF(('1 - Cover page'!$B$9-M3388)= 13,"13", IF(('1 - Cover page'!$B$9-M3388)= 14,"14", IF(('1 - Cover page'!$B$9-M3388)= 15,"15",  ""))))))))))))))))</f>
        <v>0</v>
      </c>
      <c r="Z3388" t="str">
        <f>IF(('1 - Cover page'!$B$9-I3388)=0,"0", IF(('1 - Cover page'!$B$9-I3388)= 1,"1", IF(('1 - Cover page'!$B$9-I3388)= 2,"2", IF(('1 - Cover page'!$B$9-I3388)= 3,"3", IF(('1 - Cover page'!$B$9-I3388)= 4,"4", IF(('1 - Cover page'!$B$9-I3388)= 5,"5", IF(('1 - Cover page'!$B$9-I3388)= 6,"6", IF(('1 - Cover page'!$B$9-I3388)= 7,"7", IF(('1 - Cover page'!$B$9-I3388)= 8,"8", IF(('1 - Cover page'!$B$9-I3388)= 9,"9", IF(('1 - Cover page'!$B$9-I3388)= 10,"10", IF(('1 - Cover page'!$B$9-I3388)= 11,"11", IF(('1 - Cover page'!$B$9-I3388)= 12,"12", IF(('1 - Cover page'!$B$9-I3388)= 13,"13", IF(('1 - Cover page'!$B$9-I3388)= 14,"14", IF(('1 - Cover page'!$B$9-I3388)= 15,"15",  ""))))))))))))))))</f>
        <v>0</v>
      </c>
      <c r="AA3388" t="e">
        <f>VLOOKUP(E3388,'Age group'!$A$2:$B$7,2,TRUE)</f>
        <v>#N/A</v>
      </c>
    </row>
    <row r="3389" spans="1:27" ht="12.75" x14ac:dyDescent="0.2">
      <c r="A3389" s="30">
        <v>3386</v>
      </c>
      <c r="B3389" s="31"/>
      <c r="C3389" s="31"/>
      <c r="D3389" s="32"/>
      <c r="E3389" s="104"/>
      <c r="F3389" s="31"/>
      <c r="G3389" s="31"/>
      <c r="H3389" s="33"/>
      <c r="I3389" s="16"/>
      <c r="J3389" s="34"/>
      <c r="K3389" s="34"/>
      <c r="L3389" s="35"/>
      <c r="M3389" s="36"/>
      <c r="N3389" s="37"/>
      <c r="O3389" s="37"/>
      <c r="P3389" s="37"/>
      <c r="Q3389" s="38"/>
      <c r="R3389" s="38"/>
      <c r="S3389" s="37"/>
      <c r="T3389" s="39"/>
      <c r="U3389" s="39"/>
      <c r="V3389" s="40"/>
      <c r="X3389" t="str">
        <f>IF(('1 - Cover page'!$B$9-M3389)&lt;6,"&lt;=5 Days","&gt;5 Days")</f>
        <v>&lt;=5 Days</v>
      </c>
      <c r="Y3389" t="str">
        <f>IF(('1 - Cover page'!$B$9-M3389)=0,"0", IF(('1 - Cover page'!$B$9-M3389)= 1,"1", IF(('1 - Cover page'!$B$9-M3389)= 2,"2", IF(('1 - Cover page'!$B$9-M3389)= 3,"3", IF(('1 - Cover page'!$B$9-M3389)= 4,"4", IF(('1 - Cover page'!$B$9-M3389)= 5,"5", IF(('1 - Cover page'!$B$9-M3389)= 6,"6", IF(('1 - Cover page'!$B$9-M3389)= 7,"7", IF(('1 - Cover page'!$B$9-M3389)= 8,"8", IF(('1 - Cover page'!$B$9-M3389)= 9,"9", IF(('1 - Cover page'!$B$9-M3389)= 10,"10", IF(('1 - Cover page'!$B$9-M3389)= 11,"11", IF(('1 - Cover page'!$B$9-M3389)= 12,"12", IF(('1 - Cover page'!$B$9-M3389)= 13,"13", IF(('1 - Cover page'!$B$9-M3389)= 14,"14", IF(('1 - Cover page'!$B$9-M3389)= 15,"15",  ""))))))))))))))))</f>
        <v>0</v>
      </c>
      <c r="Z3389" t="str">
        <f>IF(('1 - Cover page'!$B$9-I3389)=0,"0", IF(('1 - Cover page'!$B$9-I3389)= 1,"1", IF(('1 - Cover page'!$B$9-I3389)= 2,"2", IF(('1 - Cover page'!$B$9-I3389)= 3,"3", IF(('1 - Cover page'!$B$9-I3389)= 4,"4", IF(('1 - Cover page'!$B$9-I3389)= 5,"5", IF(('1 - Cover page'!$B$9-I3389)= 6,"6", IF(('1 - Cover page'!$B$9-I3389)= 7,"7", IF(('1 - Cover page'!$B$9-I3389)= 8,"8", IF(('1 - Cover page'!$B$9-I3389)= 9,"9", IF(('1 - Cover page'!$B$9-I3389)= 10,"10", IF(('1 - Cover page'!$B$9-I3389)= 11,"11", IF(('1 - Cover page'!$B$9-I3389)= 12,"12", IF(('1 - Cover page'!$B$9-I3389)= 13,"13", IF(('1 - Cover page'!$B$9-I3389)= 14,"14", IF(('1 - Cover page'!$B$9-I3389)= 15,"15",  ""))))))))))))))))</f>
        <v>0</v>
      </c>
      <c r="AA3389" t="e">
        <f>VLOOKUP(E3389,'Age group'!$A$2:$B$7,2,TRUE)</f>
        <v>#N/A</v>
      </c>
    </row>
    <row r="3390" spans="1:27" ht="12.75" x14ac:dyDescent="0.2">
      <c r="A3390" s="30">
        <v>3387</v>
      </c>
      <c r="B3390" s="31"/>
      <c r="C3390" s="31"/>
      <c r="D3390" s="32"/>
      <c r="E3390" s="104"/>
      <c r="F3390" s="31"/>
      <c r="G3390" s="31"/>
      <c r="H3390" s="33"/>
      <c r="I3390" s="16"/>
      <c r="J3390" s="34"/>
      <c r="K3390" s="34"/>
      <c r="L3390" s="35"/>
      <c r="M3390" s="36"/>
      <c r="N3390" s="37"/>
      <c r="O3390" s="37"/>
      <c r="P3390" s="37"/>
      <c r="Q3390" s="38"/>
      <c r="R3390" s="38"/>
      <c r="S3390" s="37"/>
      <c r="T3390" s="39"/>
      <c r="U3390" s="39"/>
      <c r="V3390" s="40"/>
      <c r="X3390" t="str">
        <f>IF(('1 - Cover page'!$B$9-M3390)&lt;6,"&lt;=5 Days","&gt;5 Days")</f>
        <v>&lt;=5 Days</v>
      </c>
      <c r="Y3390" t="str">
        <f>IF(('1 - Cover page'!$B$9-M3390)=0,"0", IF(('1 - Cover page'!$B$9-M3390)= 1,"1", IF(('1 - Cover page'!$B$9-M3390)= 2,"2", IF(('1 - Cover page'!$B$9-M3390)= 3,"3", IF(('1 - Cover page'!$B$9-M3390)= 4,"4", IF(('1 - Cover page'!$B$9-M3390)= 5,"5", IF(('1 - Cover page'!$B$9-M3390)= 6,"6", IF(('1 - Cover page'!$B$9-M3390)= 7,"7", IF(('1 - Cover page'!$B$9-M3390)= 8,"8", IF(('1 - Cover page'!$B$9-M3390)= 9,"9", IF(('1 - Cover page'!$B$9-M3390)= 10,"10", IF(('1 - Cover page'!$B$9-M3390)= 11,"11", IF(('1 - Cover page'!$B$9-M3390)= 12,"12", IF(('1 - Cover page'!$B$9-M3390)= 13,"13", IF(('1 - Cover page'!$B$9-M3390)= 14,"14", IF(('1 - Cover page'!$B$9-M3390)= 15,"15",  ""))))))))))))))))</f>
        <v>0</v>
      </c>
      <c r="Z3390" t="str">
        <f>IF(('1 - Cover page'!$B$9-I3390)=0,"0", IF(('1 - Cover page'!$B$9-I3390)= 1,"1", IF(('1 - Cover page'!$B$9-I3390)= 2,"2", IF(('1 - Cover page'!$B$9-I3390)= 3,"3", IF(('1 - Cover page'!$B$9-I3390)= 4,"4", IF(('1 - Cover page'!$B$9-I3390)= 5,"5", IF(('1 - Cover page'!$B$9-I3390)= 6,"6", IF(('1 - Cover page'!$B$9-I3390)= 7,"7", IF(('1 - Cover page'!$B$9-I3390)= 8,"8", IF(('1 - Cover page'!$B$9-I3390)= 9,"9", IF(('1 - Cover page'!$B$9-I3390)= 10,"10", IF(('1 - Cover page'!$B$9-I3390)= 11,"11", IF(('1 - Cover page'!$B$9-I3390)= 12,"12", IF(('1 - Cover page'!$B$9-I3390)= 13,"13", IF(('1 - Cover page'!$B$9-I3390)= 14,"14", IF(('1 - Cover page'!$B$9-I3390)= 15,"15",  ""))))))))))))))))</f>
        <v>0</v>
      </c>
      <c r="AA3390" t="e">
        <f>VLOOKUP(E3390,'Age group'!$A$2:$B$7,2,TRUE)</f>
        <v>#N/A</v>
      </c>
    </row>
    <row r="3391" spans="1:27" ht="12.75" x14ac:dyDescent="0.2">
      <c r="A3391" s="30">
        <v>3388</v>
      </c>
      <c r="B3391" s="31"/>
      <c r="C3391" s="31"/>
      <c r="D3391" s="32"/>
      <c r="E3391" s="104"/>
      <c r="F3391" s="31"/>
      <c r="G3391" s="31"/>
      <c r="H3391" s="33"/>
      <c r="I3391" s="16"/>
      <c r="J3391" s="34"/>
      <c r="K3391" s="34"/>
      <c r="L3391" s="35"/>
      <c r="M3391" s="36"/>
      <c r="N3391" s="37"/>
      <c r="O3391" s="37"/>
      <c r="P3391" s="37"/>
      <c r="Q3391" s="38"/>
      <c r="R3391" s="38"/>
      <c r="S3391" s="37"/>
      <c r="T3391" s="39"/>
      <c r="U3391" s="39"/>
      <c r="V3391" s="40"/>
      <c r="X3391" t="str">
        <f>IF(('1 - Cover page'!$B$9-M3391)&lt;6,"&lt;=5 Days","&gt;5 Days")</f>
        <v>&lt;=5 Days</v>
      </c>
      <c r="Y3391" t="str">
        <f>IF(('1 - Cover page'!$B$9-M3391)=0,"0", IF(('1 - Cover page'!$B$9-M3391)= 1,"1", IF(('1 - Cover page'!$B$9-M3391)= 2,"2", IF(('1 - Cover page'!$B$9-M3391)= 3,"3", IF(('1 - Cover page'!$B$9-M3391)= 4,"4", IF(('1 - Cover page'!$B$9-M3391)= 5,"5", IF(('1 - Cover page'!$B$9-M3391)= 6,"6", IF(('1 - Cover page'!$B$9-M3391)= 7,"7", IF(('1 - Cover page'!$B$9-M3391)= 8,"8", IF(('1 - Cover page'!$B$9-M3391)= 9,"9", IF(('1 - Cover page'!$B$9-M3391)= 10,"10", IF(('1 - Cover page'!$B$9-M3391)= 11,"11", IF(('1 - Cover page'!$B$9-M3391)= 12,"12", IF(('1 - Cover page'!$B$9-M3391)= 13,"13", IF(('1 - Cover page'!$B$9-M3391)= 14,"14", IF(('1 - Cover page'!$B$9-M3391)= 15,"15",  ""))))))))))))))))</f>
        <v>0</v>
      </c>
      <c r="Z3391" t="str">
        <f>IF(('1 - Cover page'!$B$9-I3391)=0,"0", IF(('1 - Cover page'!$B$9-I3391)= 1,"1", IF(('1 - Cover page'!$B$9-I3391)= 2,"2", IF(('1 - Cover page'!$B$9-I3391)= 3,"3", IF(('1 - Cover page'!$B$9-I3391)= 4,"4", IF(('1 - Cover page'!$B$9-I3391)= 5,"5", IF(('1 - Cover page'!$B$9-I3391)= 6,"6", IF(('1 - Cover page'!$B$9-I3391)= 7,"7", IF(('1 - Cover page'!$B$9-I3391)= 8,"8", IF(('1 - Cover page'!$B$9-I3391)= 9,"9", IF(('1 - Cover page'!$B$9-I3391)= 10,"10", IF(('1 - Cover page'!$B$9-I3391)= 11,"11", IF(('1 - Cover page'!$B$9-I3391)= 12,"12", IF(('1 - Cover page'!$B$9-I3391)= 13,"13", IF(('1 - Cover page'!$B$9-I3391)= 14,"14", IF(('1 - Cover page'!$B$9-I3391)= 15,"15",  ""))))))))))))))))</f>
        <v>0</v>
      </c>
      <c r="AA3391" t="e">
        <f>VLOOKUP(E3391,'Age group'!$A$2:$B$7,2,TRUE)</f>
        <v>#N/A</v>
      </c>
    </row>
    <row r="3392" spans="1:27" ht="12.75" x14ac:dyDescent="0.2">
      <c r="A3392" s="30">
        <v>3389</v>
      </c>
      <c r="B3392" s="31"/>
      <c r="C3392" s="31"/>
      <c r="D3392" s="32"/>
      <c r="E3392" s="104"/>
      <c r="F3392" s="31"/>
      <c r="G3392" s="31"/>
      <c r="H3392" s="33"/>
      <c r="I3392" s="16"/>
      <c r="J3392" s="34"/>
      <c r="K3392" s="34"/>
      <c r="L3392" s="35"/>
      <c r="M3392" s="36"/>
      <c r="N3392" s="37"/>
      <c r="O3392" s="37"/>
      <c r="P3392" s="37"/>
      <c r="Q3392" s="38"/>
      <c r="R3392" s="38"/>
      <c r="S3392" s="37"/>
      <c r="T3392" s="39"/>
      <c r="U3392" s="39"/>
      <c r="V3392" s="40"/>
      <c r="X3392" t="str">
        <f>IF(('1 - Cover page'!$B$9-M3392)&lt;6,"&lt;=5 Days","&gt;5 Days")</f>
        <v>&lt;=5 Days</v>
      </c>
      <c r="Y3392" t="str">
        <f>IF(('1 - Cover page'!$B$9-M3392)=0,"0", IF(('1 - Cover page'!$B$9-M3392)= 1,"1", IF(('1 - Cover page'!$B$9-M3392)= 2,"2", IF(('1 - Cover page'!$B$9-M3392)= 3,"3", IF(('1 - Cover page'!$B$9-M3392)= 4,"4", IF(('1 - Cover page'!$B$9-M3392)= 5,"5", IF(('1 - Cover page'!$B$9-M3392)= 6,"6", IF(('1 - Cover page'!$B$9-M3392)= 7,"7", IF(('1 - Cover page'!$B$9-M3392)= 8,"8", IF(('1 - Cover page'!$B$9-M3392)= 9,"9", IF(('1 - Cover page'!$B$9-M3392)= 10,"10", IF(('1 - Cover page'!$B$9-M3392)= 11,"11", IF(('1 - Cover page'!$B$9-M3392)= 12,"12", IF(('1 - Cover page'!$B$9-M3392)= 13,"13", IF(('1 - Cover page'!$B$9-M3392)= 14,"14", IF(('1 - Cover page'!$B$9-M3392)= 15,"15",  ""))))))))))))))))</f>
        <v>0</v>
      </c>
      <c r="Z3392" t="str">
        <f>IF(('1 - Cover page'!$B$9-I3392)=0,"0", IF(('1 - Cover page'!$B$9-I3392)= 1,"1", IF(('1 - Cover page'!$B$9-I3392)= 2,"2", IF(('1 - Cover page'!$B$9-I3392)= 3,"3", IF(('1 - Cover page'!$B$9-I3392)= 4,"4", IF(('1 - Cover page'!$B$9-I3392)= 5,"5", IF(('1 - Cover page'!$B$9-I3392)= 6,"6", IF(('1 - Cover page'!$B$9-I3392)= 7,"7", IF(('1 - Cover page'!$B$9-I3392)= 8,"8", IF(('1 - Cover page'!$B$9-I3392)= 9,"9", IF(('1 - Cover page'!$B$9-I3392)= 10,"10", IF(('1 - Cover page'!$B$9-I3392)= 11,"11", IF(('1 - Cover page'!$B$9-I3392)= 12,"12", IF(('1 - Cover page'!$B$9-I3392)= 13,"13", IF(('1 - Cover page'!$B$9-I3392)= 14,"14", IF(('1 - Cover page'!$B$9-I3392)= 15,"15",  ""))))))))))))))))</f>
        <v>0</v>
      </c>
      <c r="AA3392" t="e">
        <f>VLOOKUP(E3392,'Age group'!$A$2:$B$7,2,TRUE)</f>
        <v>#N/A</v>
      </c>
    </row>
    <row r="3393" spans="1:27" ht="12.75" x14ac:dyDescent="0.2">
      <c r="A3393" s="30">
        <v>3390</v>
      </c>
      <c r="B3393" s="31"/>
      <c r="C3393" s="31"/>
      <c r="D3393" s="32"/>
      <c r="E3393" s="104"/>
      <c r="F3393" s="31"/>
      <c r="G3393" s="31"/>
      <c r="H3393" s="33"/>
      <c r="I3393" s="16"/>
      <c r="J3393" s="34"/>
      <c r="K3393" s="34"/>
      <c r="L3393" s="35"/>
      <c r="M3393" s="36"/>
      <c r="N3393" s="37"/>
      <c r="O3393" s="37"/>
      <c r="P3393" s="37"/>
      <c r="Q3393" s="38"/>
      <c r="R3393" s="38"/>
      <c r="S3393" s="37"/>
      <c r="T3393" s="39"/>
      <c r="U3393" s="39"/>
      <c r="V3393" s="40"/>
      <c r="X3393" t="str">
        <f>IF(('1 - Cover page'!$B$9-M3393)&lt;6,"&lt;=5 Days","&gt;5 Days")</f>
        <v>&lt;=5 Days</v>
      </c>
      <c r="Y3393" t="str">
        <f>IF(('1 - Cover page'!$B$9-M3393)=0,"0", IF(('1 - Cover page'!$B$9-M3393)= 1,"1", IF(('1 - Cover page'!$B$9-M3393)= 2,"2", IF(('1 - Cover page'!$B$9-M3393)= 3,"3", IF(('1 - Cover page'!$B$9-M3393)= 4,"4", IF(('1 - Cover page'!$B$9-M3393)= 5,"5", IF(('1 - Cover page'!$B$9-M3393)= 6,"6", IF(('1 - Cover page'!$B$9-M3393)= 7,"7", IF(('1 - Cover page'!$B$9-M3393)= 8,"8", IF(('1 - Cover page'!$B$9-M3393)= 9,"9", IF(('1 - Cover page'!$B$9-M3393)= 10,"10", IF(('1 - Cover page'!$B$9-M3393)= 11,"11", IF(('1 - Cover page'!$B$9-M3393)= 12,"12", IF(('1 - Cover page'!$B$9-M3393)= 13,"13", IF(('1 - Cover page'!$B$9-M3393)= 14,"14", IF(('1 - Cover page'!$B$9-M3393)= 15,"15",  ""))))))))))))))))</f>
        <v>0</v>
      </c>
      <c r="Z3393" t="str">
        <f>IF(('1 - Cover page'!$B$9-I3393)=0,"0", IF(('1 - Cover page'!$B$9-I3393)= 1,"1", IF(('1 - Cover page'!$B$9-I3393)= 2,"2", IF(('1 - Cover page'!$B$9-I3393)= 3,"3", IF(('1 - Cover page'!$B$9-I3393)= 4,"4", IF(('1 - Cover page'!$B$9-I3393)= 5,"5", IF(('1 - Cover page'!$B$9-I3393)= 6,"6", IF(('1 - Cover page'!$B$9-I3393)= 7,"7", IF(('1 - Cover page'!$B$9-I3393)= 8,"8", IF(('1 - Cover page'!$B$9-I3393)= 9,"9", IF(('1 - Cover page'!$B$9-I3393)= 10,"10", IF(('1 - Cover page'!$B$9-I3393)= 11,"11", IF(('1 - Cover page'!$B$9-I3393)= 12,"12", IF(('1 - Cover page'!$B$9-I3393)= 13,"13", IF(('1 - Cover page'!$B$9-I3393)= 14,"14", IF(('1 - Cover page'!$B$9-I3393)= 15,"15",  ""))))))))))))))))</f>
        <v>0</v>
      </c>
      <c r="AA3393" t="e">
        <f>VLOOKUP(E3393,'Age group'!$A$2:$B$7,2,TRUE)</f>
        <v>#N/A</v>
      </c>
    </row>
    <row r="3394" spans="1:27" ht="12.75" x14ac:dyDescent="0.2">
      <c r="A3394" s="30">
        <v>3391</v>
      </c>
      <c r="B3394" s="31"/>
      <c r="C3394" s="31"/>
      <c r="D3394" s="32"/>
      <c r="E3394" s="104"/>
      <c r="F3394" s="31"/>
      <c r="G3394" s="31"/>
      <c r="H3394" s="33"/>
      <c r="I3394" s="16"/>
      <c r="J3394" s="34"/>
      <c r="K3394" s="34"/>
      <c r="L3394" s="35"/>
      <c r="M3394" s="36"/>
      <c r="N3394" s="37"/>
      <c r="O3394" s="37"/>
      <c r="P3394" s="37"/>
      <c r="Q3394" s="38"/>
      <c r="R3394" s="38"/>
      <c r="S3394" s="37"/>
      <c r="T3394" s="39"/>
      <c r="U3394" s="39"/>
      <c r="V3394" s="40"/>
      <c r="X3394" t="str">
        <f>IF(('1 - Cover page'!$B$9-M3394)&lt;6,"&lt;=5 Days","&gt;5 Days")</f>
        <v>&lt;=5 Days</v>
      </c>
      <c r="Y3394" t="str">
        <f>IF(('1 - Cover page'!$B$9-M3394)=0,"0", IF(('1 - Cover page'!$B$9-M3394)= 1,"1", IF(('1 - Cover page'!$B$9-M3394)= 2,"2", IF(('1 - Cover page'!$B$9-M3394)= 3,"3", IF(('1 - Cover page'!$B$9-M3394)= 4,"4", IF(('1 - Cover page'!$B$9-M3394)= 5,"5", IF(('1 - Cover page'!$B$9-M3394)= 6,"6", IF(('1 - Cover page'!$B$9-M3394)= 7,"7", IF(('1 - Cover page'!$B$9-M3394)= 8,"8", IF(('1 - Cover page'!$B$9-M3394)= 9,"9", IF(('1 - Cover page'!$B$9-M3394)= 10,"10", IF(('1 - Cover page'!$B$9-M3394)= 11,"11", IF(('1 - Cover page'!$B$9-M3394)= 12,"12", IF(('1 - Cover page'!$B$9-M3394)= 13,"13", IF(('1 - Cover page'!$B$9-M3394)= 14,"14", IF(('1 - Cover page'!$B$9-M3394)= 15,"15",  ""))))))))))))))))</f>
        <v>0</v>
      </c>
      <c r="Z3394" t="str">
        <f>IF(('1 - Cover page'!$B$9-I3394)=0,"0", IF(('1 - Cover page'!$B$9-I3394)= 1,"1", IF(('1 - Cover page'!$B$9-I3394)= 2,"2", IF(('1 - Cover page'!$B$9-I3394)= 3,"3", IF(('1 - Cover page'!$B$9-I3394)= 4,"4", IF(('1 - Cover page'!$B$9-I3394)= 5,"5", IF(('1 - Cover page'!$B$9-I3394)= 6,"6", IF(('1 - Cover page'!$B$9-I3394)= 7,"7", IF(('1 - Cover page'!$B$9-I3394)= 8,"8", IF(('1 - Cover page'!$B$9-I3394)= 9,"9", IF(('1 - Cover page'!$B$9-I3394)= 10,"10", IF(('1 - Cover page'!$B$9-I3394)= 11,"11", IF(('1 - Cover page'!$B$9-I3394)= 12,"12", IF(('1 - Cover page'!$B$9-I3394)= 13,"13", IF(('1 - Cover page'!$B$9-I3394)= 14,"14", IF(('1 - Cover page'!$B$9-I3394)= 15,"15",  ""))))))))))))))))</f>
        <v>0</v>
      </c>
      <c r="AA3394" t="e">
        <f>VLOOKUP(E3394,'Age group'!$A$2:$B$7,2,TRUE)</f>
        <v>#N/A</v>
      </c>
    </row>
    <row r="3395" spans="1:27" ht="12.75" x14ac:dyDescent="0.2">
      <c r="A3395" s="30">
        <v>3392</v>
      </c>
      <c r="B3395" s="31"/>
      <c r="C3395" s="31"/>
      <c r="D3395" s="32"/>
      <c r="E3395" s="104"/>
      <c r="F3395" s="31"/>
      <c r="G3395" s="31"/>
      <c r="H3395" s="33"/>
      <c r="I3395" s="16"/>
      <c r="J3395" s="34"/>
      <c r="K3395" s="34"/>
      <c r="L3395" s="35"/>
      <c r="M3395" s="36"/>
      <c r="N3395" s="37"/>
      <c r="O3395" s="37"/>
      <c r="P3395" s="37"/>
      <c r="Q3395" s="38"/>
      <c r="R3395" s="38"/>
      <c r="S3395" s="37"/>
      <c r="T3395" s="39"/>
      <c r="U3395" s="39"/>
      <c r="V3395" s="40"/>
      <c r="X3395" t="str">
        <f>IF(('1 - Cover page'!$B$9-M3395)&lt;6,"&lt;=5 Days","&gt;5 Days")</f>
        <v>&lt;=5 Days</v>
      </c>
      <c r="Y3395" t="str">
        <f>IF(('1 - Cover page'!$B$9-M3395)=0,"0", IF(('1 - Cover page'!$B$9-M3395)= 1,"1", IF(('1 - Cover page'!$B$9-M3395)= 2,"2", IF(('1 - Cover page'!$B$9-M3395)= 3,"3", IF(('1 - Cover page'!$B$9-M3395)= 4,"4", IF(('1 - Cover page'!$B$9-M3395)= 5,"5", IF(('1 - Cover page'!$B$9-M3395)= 6,"6", IF(('1 - Cover page'!$B$9-M3395)= 7,"7", IF(('1 - Cover page'!$B$9-M3395)= 8,"8", IF(('1 - Cover page'!$B$9-M3395)= 9,"9", IF(('1 - Cover page'!$B$9-M3395)= 10,"10", IF(('1 - Cover page'!$B$9-M3395)= 11,"11", IF(('1 - Cover page'!$B$9-M3395)= 12,"12", IF(('1 - Cover page'!$B$9-M3395)= 13,"13", IF(('1 - Cover page'!$B$9-M3395)= 14,"14", IF(('1 - Cover page'!$B$9-M3395)= 15,"15",  ""))))))))))))))))</f>
        <v>0</v>
      </c>
      <c r="Z3395" t="str">
        <f>IF(('1 - Cover page'!$B$9-I3395)=0,"0", IF(('1 - Cover page'!$B$9-I3395)= 1,"1", IF(('1 - Cover page'!$B$9-I3395)= 2,"2", IF(('1 - Cover page'!$B$9-I3395)= 3,"3", IF(('1 - Cover page'!$B$9-I3395)= 4,"4", IF(('1 - Cover page'!$B$9-I3395)= 5,"5", IF(('1 - Cover page'!$B$9-I3395)= 6,"6", IF(('1 - Cover page'!$B$9-I3395)= 7,"7", IF(('1 - Cover page'!$B$9-I3395)= 8,"8", IF(('1 - Cover page'!$B$9-I3395)= 9,"9", IF(('1 - Cover page'!$B$9-I3395)= 10,"10", IF(('1 - Cover page'!$B$9-I3395)= 11,"11", IF(('1 - Cover page'!$B$9-I3395)= 12,"12", IF(('1 - Cover page'!$B$9-I3395)= 13,"13", IF(('1 - Cover page'!$B$9-I3395)= 14,"14", IF(('1 - Cover page'!$B$9-I3395)= 15,"15",  ""))))))))))))))))</f>
        <v>0</v>
      </c>
      <c r="AA3395" t="e">
        <f>VLOOKUP(E3395,'Age group'!$A$2:$B$7,2,TRUE)</f>
        <v>#N/A</v>
      </c>
    </row>
    <row r="3396" spans="1:27" ht="12.75" x14ac:dyDescent="0.2">
      <c r="A3396" s="30">
        <v>3393</v>
      </c>
      <c r="B3396" s="31"/>
      <c r="C3396" s="31"/>
      <c r="D3396" s="32"/>
      <c r="E3396" s="104"/>
      <c r="F3396" s="31"/>
      <c r="G3396" s="31"/>
      <c r="H3396" s="33"/>
      <c r="I3396" s="16"/>
      <c r="J3396" s="34"/>
      <c r="K3396" s="34"/>
      <c r="L3396" s="35"/>
      <c r="M3396" s="36"/>
      <c r="N3396" s="37"/>
      <c r="O3396" s="37"/>
      <c r="P3396" s="37"/>
      <c r="Q3396" s="38"/>
      <c r="R3396" s="38"/>
      <c r="S3396" s="37"/>
      <c r="T3396" s="39"/>
      <c r="U3396" s="39"/>
      <c r="V3396" s="40"/>
      <c r="X3396" t="str">
        <f>IF(('1 - Cover page'!$B$9-M3396)&lt;6,"&lt;=5 Days","&gt;5 Days")</f>
        <v>&lt;=5 Days</v>
      </c>
      <c r="Y3396" t="str">
        <f>IF(('1 - Cover page'!$B$9-M3396)=0,"0", IF(('1 - Cover page'!$B$9-M3396)= 1,"1", IF(('1 - Cover page'!$B$9-M3396)= 2,"2", IF(('1 - Cover page'!$B$9-M3396)= 3,"3", IF(('1 - Cover page'!$B$9-M3396)= 4,"4", IF(('1 - Cover page'!$B$9-M3396)= 5,"5", IF(('1 - Cover page'!$B$9-M3396)= 6,"6", IF(('1 - Cover page'!$B$9-M3396)= 7,"7", IF(('1 - Cover page'!$B$9-M3396)= 8,"8", IF(('1 - Cover page'!$B$9-M3396)= 9,"9", IF(('1 - Cover page'!$B$9-M3396)= 10,"10", IF(('1 - Cover page'!$B$9-M3396)= 11,"11", IF(('1 - Cover page'!$B$9-M3396)= 12,"12", IF(('1 - Cover page'!$B$9-M3396)= 13,"13", IF(('1 - Cover page'!$B$9-M3396)= 14,"14", IF(('1 - Cover page'!$B$9-M3396)= 15,"15",  ""))))))))))))))))</f>
        <v>0</v>
      </c>
      <c r="Z3396" t="str">
        <f>IF(('1 - Cover page'!$B$9-I3396)=0,"0", IF(('1 - Cover page'!$B$9-I3396)= 1,"1", IF(('1 - Cover page'!$B$9-I3396)= 2,"2", IF(('1 - Cover page'!$B$9-I3396)= 3,"3", IF(('1 - Cover page'!$B$9-I3396)= 4,"4", IF(('1 - Cover page'!$B$9-I3396)= 5,"5", IF(('1 - Cover page'!$B$9-I3396)= 6,"6", IF(('1 - Cover page'!$B$9-I3396)= 7,"7", IF(('1 - Cover page'!$B$9-I3396)= 8,"8", IF(('1 - Cover page'!$B$9-I3396)= 9,"9", IF(('1 - Cover page'!$B$9-I3396)= 10,"10", IF(('1 - Cover page'!$B$9-I3396)= 11,"11", IF(('1 - Cover page'!$B$9-I3396)= 12,"12", IF(('1 - Cover page'!$B$9-I3396)= 13,"13", IF(('1 - Cover page'!$B$9-I3396)= 14,"14", IF(('1 - Cover page'!$B$9-I3396)= 15,"15",  ""))))))))))))))))</f>
        <v>0</v>
      </c>
      <c r="AA3396" t="e">
        <f>VLOOKUP(E3396,'Age group'!$A$2:$B$7,2,TRUE)</f>
        <v>#N/A</v>
      </c>
    </row>
    <row r="3397" spans="1:27" ht="12.75" x14ac:dyDescent="0.2">
      <c r="A3397" s="30">
        <v>3394</v>
      </c>
      <c r="B3397" s="31"/>
      <c r="C3397" s="31"/>
      <c r="D3397" s="32"/>
      <c r="E3397" s="104"/>
      <c r="F3397" s="31"/>
      <c r="G3397" s="31"/>
      <c r="H3397" s="33"/>
      <c r="I3397" s="16"/>
      <c r="J3397" s="34"/>
      <c r="K3397" s="34"/>
      <c r="L3397" s="35"/>
      <c r="M3397" s="36"/>
      <c r="N3397" s="37"/>
      <c r="O3397" s="37"/>
      <c r="P3397" s="37"/>
      <c r="Q3397" s="38"/>
      <c r="R3397" s="38"/>
      <c r="S3397" s="37"/>
      <c r="T3397" s="39"/>
      <c r="U3397" s="39"/>
      <c r="V3397" s="40"/>
      <c r="X3397" t="str">
        <f>IF(('1 - Cover page'!$B$9-M3397)&lt;6,"&lt;=5 Days","&gt;5 Days")</f>
        <v>&lt;=5 Days</v>
      </c>
      <c r="Y3397" t="str">
        <f>IF(('1 - Cover page'!$B$9-M3397)=0,"0", IF(('1 - Cover page'!$B$9-M3397)= 1,"1", IF(('1 - Cover page'!$B$9-M3397)= 2,"2", IF(('1 - Cover page'!$B$9-M3397)= 3,"3", IF(('1 - Cover page'!$B$9-M3397)= 4,"4", IF(('1 - Cover page'!$B$9-M3397)= 5,"5", IF(('1 - Cover page'!$B$9-M3397)= 6,"6", IF(('1 - Cover page'!$B$9-M3397)= 7,"7", IF(('1 - Cover page'!$B$9-M3397)= 8,"8", IF(('1 - Cover page'!$B$9-M3397)= 9,"9", IF(('1 - Cover page'!$B$9-M3397)= 10,"10", IF(('1 - Cover page'!$B$9-M3397)= 11,"11", IF(('1 - Cover page'!$B$9-M3397)= 12,"12", IF(('1 - Cover page'!$B$9-M3397)= 13,"13", IF(('1 - Cover page'!$B$9-M3397)= 14,"14", IF(('1 - Cover page'!$B$9-M3397)= 15,"15",  ""))))))))))))))))</f>
        <v>0</v>
      </c>
      <c r="Z3397" t="str">
        <f>IF(('1 - Cover page'!$B$9-I3397)=0,"0", IF(('1 - Cover page'!$B$9-I3397)= 1,"1", IF(('1 - Cover page'!$B$9-I3397)= 2,"2", IF(('1 - Cover page'!$B$9-I3397)= 3,"3", IF(('1 - Cover page'!$B$9-I3397)= 4,"4", IF(('1 - Cover page'!$B$9-I3397)= 5,"5", IF(('1 - Cover page'!$B$9-I3397)= 6,"6", IF(('1 - Cover page'!$B$9-I3397)= 7,"7", IF(('1 - Cover page'!$B$9-I3397)= 8,"8", IF(('1 - Cover page'!$B$9-I3397)= 9,"9", IF(('1 - Cover page'!$B$9-I3397)= 10,"10", IF(('1 - Cover page'!$B$9-I3397)= 11,"11", IF(('1 - Cover page'!$B$9-I3397)= 12,"12", IF(('1 - Cover page'!$B$9-I3397)= 13,"13", IF(('1 - Cover page'!$B$9-I3397)= 14,"14", IF(('1 - Cover page'!$B$9-I3397)= 15,"15",  ""))))))))))))))))</f>
        <v>0</v>
      </c>
      <c r="AA3397" t="e">
        <f>VLOOKUP(E3397,'Age group'!$A$2:$B$7,2,TRUE)</f>
        <v>#N/A</v>
      </c>
    </row>
    <row r="3398" spans="1:27" ht="12.75" x14ac:dyDescent="0.2">
      <c r="A3398" s="30">
        <v>3395</v>
      </c>
      <c r="B3398" s="31"/>
      <c r="C3398" s="31"/>
      <c r="D3398" s="32"/>
      <c r="E3398" s="104"/>
      <c r="F3398" s="31"/>
      <c r="G3398" s="31"/>
      <c r="H3398" s="33"/>
      <c r="I3398" s="16"/>
      <c r="J3398" s="34"/>
      <c r="K3398" s="34"/>
      <c r="L3398" s="35"/>
      <c r="M3398" s="36"/>
      <c r="N3398" s="37"/>
      <c r="O3398" s="37"/>
      <c r="P3398" s="37"/>
      <c r="Q3398" s="38"/>
      <c r="R3398" s="38"/>
      <c r="S3398" s="37"/>
      <c r="T3398" s="39"/>
      <c r="U3398" s="39"/>
      <c r="V3398" s="40"/>
      <c r="X3398" t="str">
        <f>IF(('1 - Cover page'!$B$9-M3398)&lt;6,"&lt;=5 Days","&gt;5 Days")</f>
        <v>&lt;=5 Days</v>
      </c>
      <c r="Y3398" t="str">
        <f>IF(('1 - Cover page'!$B$9-M3398)=0,"0", IF(('1 - Cover page'!$B$9-M3398)= 1,"1", IF(('1 - Cover page'!$B$9-M3398)= 2,"2", IF(('1 - Cover page'!$B$9-M3398)= 3,"3", IF(('1 - Cover page'!$B$9-M3398)= 4,"4", IF(('1 - Cover page'!$B$9-M3398)= 5,"5", IF(('1 - Cover page'!$B$9-M3398)= 6,"6", IF(('1 - Cover page'!$B$9-M3398)= 7,"7", IF(('1 - Cover page'!$B$9-M3398)= 8,"8", IF(('1 - Cover page'!$B$9-M3398)= 9,"9", IF(('1 - Cover page'!$B$9-M3398)= 10,"10", IF(('1 - Cover page'!$B$9-M3398)= 11,"11", IF(('1 - Cover page'!$B$9-M3398)= 12,"12", IF(('1 - Cover page'!$B$9-M3398)= 13,"13", IF(('1 - Cover page'!$B$9-M3398)= 14,"14", IF(('1 - Cover page'!$B$9-M3398)= 15,"15",  ""))))))))))))))))</f>
        <v>0</v>
      </c>
      <c r="Z3398" t="str">
        <f>IF(('1 - Cover page'!$B$9-I3398)=0,"0", IF(('1 - Cover page'!$B$9-I3398)= 1,"1", IF(('1 - Cover page'!$B$9-I3398)= 2,"2", IF(('1 - Cover page'!$B$9-I3398)= 3,"3", IF(('1 - Cover page'!$B$9-I3398)= 4,"4", IF(('1 - Cover page'!$B$9-I3398)= 5,"5", IF(('1 - Cover page'!$B$9-I3398)= 6,"6", IF(('1 - Cover page'!$B$9-I3398)= 7,"7", IF(('1 - Cover page'!$B$9-I3398)= 8,"8", IF(('1 - Cover page'!$B$9-I3398)= 9,"9", IF(('1 - Cover page'!$B$9-I3398)= 10,"10", IF(('1 - Cover page'!$B$9-I3398)= 11,"11", IF(('1 - Cover page'!$B$9-I3398)= 12,"12", IF(('1 - Cover page'!$B$9-I3398)= 13,"13", IF(('1 - Cover page'!$B$9-I3398)= 14,"14", IF(('1 - Cover page'!$B$9-I3398)= 15,"15",  ""))))))))))))))))</f>
        <v>0</v>
      </c>
      <c r="AA3398" t="e">
        <f>VLOOKUP(E3398,'Age group'!$A$2:$B$7,2,TRUE)</f>
        <v>#N/A</v>
      </c>
    </row>
    <row r="3399" spans="1:27" ht="12.75" x14ac:dyDescent="0.2">
      <c r="A3399" s="30">
        <v>3396</v>
      </c>
      <c r="B3399" s="31"/>
      <c r="C3399" s="31"/>
      <c r="D3399" s="32"/>
      <c r="E3399" s="104"/>
      <c r="F3399" s="31"/>
      <c r="G3399" s="31"/>
      <c r="H3399" s="33"/>
      <c r="I3399" s="16"/>
      <c r="J3399" s="34"/>
      <c r="K3399" s="34"/>
      <c r="L3399" s="35"/>
      <c r="M3399" s="36"/>
      <c r="N3399" s="37"/>
      <c r="O3399" s="37"/>
      <c r="P3399" s="37"/>
      <c r="Q3399" s="38"/>
      <c r="R3399" s="38"/>
      <c r="S3399" s="37"/>
      <c r="T3399" s="39"/>
      <c r="U3399" s="39"/>
      <c r="V3399" s="40"/>
      <c r="X3399" t="str">
        <f>IF(('1 - Cover page'!$B$9-M3399)&lt;6,"&lt;=5 Days","&gt;5 Days")</f>
        <v>&lt;=5 Days</v>
      </c>
      <c r="Y3399" t="str">
        <f>IF(('1 - Cover page'!$B$9-M3399)=0,"0", IF(('1 - Cover page'!$B$9-M3399)= 1,"1", IF(('1 - Cover page'!$B$9-M3399)= 2,"2", IF(('1 - Cover page'!$B$9-M3399)= 3,"3", IF(('1 - Cover page'!$B$9-M3399)= 4,"4", IF(('1 - Cover page'!$B$9-M3399)= 5,"5", IF(('1 - Cover page'!$B$9-M3399)= 6,"6", IF(('1 - Cover page'!$B$9-M3399)= 7,"7", IF(('1 - Cover page'!$B$9-M3399)= 8,"8", IF(('1 - Cover page'!$B$9-M3399)= 9,"9", IF(('1 - Cover page'!$B$9-M3399)= 10,"10", IF(('1 - Cover page'!$B$9-M3399)= 11,"11", IF(('1 - Cover page'!$B$9-M3399)= 12,"12", IF(('1 - Cover page'!$B$9-M3399)= 13,"13", IF(('1 - Cover page'!$B$9-M3399)= 14,"14", IF(('1 - Cover page'!$B$9-M3399)= 15,"15",  ""))))))))))))))))</f>
        <v>0</v>
      </c>
      <c r="Z3399" t="str">
        <f>IF(('1 - Cover page'!$B$9-I3399)=0,"0", IF(('1 - Cover page'!$B$9-I3399)= 1,"1", IF(('1 - Cover page'!$B$9-I3399)= 2,"2", IF(('1 - Cover page'!$B$9-I3399)= 3,"3", IF(('1 - Cover page'!$B$9-I3399)= 4,"4", IF(('1 - Cover page'!$B$9-I3399)= 5,"5", IF(('1 - Cover page'!$B$9-I3399)= 6,"6", IF(('1 - Cover page'!$B$9-I3399)= 7,"7", IF(('1 - Cover page'!$B$9-I3399)= 8,"8", IF(('1 - Cover page'!$B$9-I3399)= 9,"9", IF(('1 - Cover page'!$B$9-I3399)= 10,"10", IF(('1 - Cover page'!$B$9-I3399)= 11,"11", IF(('1 - Cover page'!$B$9-I3399)= 12,"12", IF(('1 - Cover page'!$B$9-I3399)= 13,"13", IF(('1 - Cover page'!$B$9-I3399)= 14,"14", IF(('1 - Cover page'!$B$9-I3399)= 15,"15",  ""))))))))))))))))</f>
        <v>0</v>
      </c>
      <c r="AA3399" t="e">
        <f>VLOOKUP(E3399,'Age group'!$A$2:$B$7,2,TRUE)</f>
        <v>#N/A</v>
      </c>
    </row>
    <row r="3400" spans="1:27" ht="12.75" x14ac:dyDescent="0.2">
      <c r="A3400" s="30">
        <v>3397</v>
      </c>
      <c r="B3400" s="31"/>
      <c r="C3400" s="31"/>
      <c r="D3400" s="32"/>
      <c r="E3400" s="104"/>
      <c r="F3400" s="31"/>
      <c r="G3400" s="31"/>
      <c r="H3400" s="33"/>
      <c r="I3400" s="16"/>
      <c r="J3400" s="34"/>
      <c r="K3400" s="34"/>
      <c r="L3400" s="35"/>
      <c r="M3400" s="36"/>
      <c r="N3400" s="37"/>
      <c r="O3400" s="37"/>
      <c r="P3400" s="37"/>
      <c r="Q3400" s="38"/>
      <c r="R3400" s="38"/>
      <c r="S3400" s="37"/>
      <c r="T3400" s="39"/>
      <c r="U3400" s="39"/>
      <c r="V3400" s="40"/>
      <c r="X3400" t="str">
        <f>IF(('1 - Cover page'!$B$9-M3400)&lt;6,"&lt;=5 Days","&gt;5 Days")</f>
        <v>&lt;=5 Days</v>
      </c>
      <c r="Y3400" t="str">
        <f>IF(('1 - Cover page'!$B$9-M3400)=0,"0", IF(('1 - Cover page'!$B$9-M3400)= 1,"1", IF(('1 - Cover page'!$B$9-M3400)= 2,"2", IF(('1 - Cover page'!$B$9-M3400)= 3,"3", IF(('1 - Cover page'!$B$9-M3400)= 4,"4", IF(('1 - Cover page'!$B$9-M3400)= 5,"5", IF(('1 - Cover page'!$B$9-M3400)= 6,"6", IF(('1 - Cover page'!$B$9-M3400)= 7,"7", IF(('1 - Cover page'!$B$9-M3400)= 8,"8", IF(('1 - Cover page'!$B$9-M3400)= 9,"9", IF(('1 - Cover page'!$B$9-M3400)= 10,"10", IF(('1 - Cover page'!$B$9-M3400)= 11,"11", IF(('1 - Cover page'!$B$9-M3400)= 12,"12", IF(('1 - Cover page'!$B$9-M3400)= 13,"13", IF(('1 - Cover page'!$B$9-M3400)= 14,"14", IF(('1 - Cover page'!$B$9-M3400)= 15,"15",  ""))))))))))))))))</f>
        <v>0</v>
      </c>
      <c r="Z3400" t="str">
        <f>IF(('1 - Cover page'!$B$9-I3400)=0,"0", IF(('1 - Cover page'!$B$9-I3400)= 1,"1", IF(('1 - Cover page'!$B$9-I3400)= 2,"2", IF(('1 - Cover page'!$B$9-I3400)= 3,"3", IF(('1 - Cover page'!$B$9-I3400)= 4,"4", IF(('1 - Cover page'!$B$9-I3400)= 5,"5", IF(('1 - Cover page'!$B$9-I3400)= 6,"6", IF(('1 - Cover page'!$B$9-I3400)= 7,"7", IF(('1 - Cover page'!$B$9-I3400)= 8,"8", IF(('1 - Cover page'!$B$9-I3400)= 9,"9", IF(('1 - Cover page'!$B$9-I3400)= 10,"10", IF(('1 - Cover page'!$B$9-I3400)= 11,"11", IF(('1 - Cover page'!$B$9-I3400)= 12,"12", IF(('1 - Cover page'!$B$9-I3400)= 13,"13", IF(('1 - Cover page'!$B$9-I3400)= 14,"14", IF(('1 - Cover page'!$B$9-I3400)= 15,"15",  ""))))))))))))))))</f>
        <v>0</v>
      </c>
      <c r="AA3400" t="e">
        <f>VLOOKUP(E3400,'Age group'!$A$2:$B$7,2,TRUE)</f>
        <v>#N/A</v>
      </c>
    </row>
    <row r="3401" spans="1:27" ht="12.75" x14ac:dyDescent="0.2">
      <c r="A3401" s="30">
        <v>3398</v>
      </c>
      <c r="B3401" s="31"/>
      <c r="C3401" s="31"/>
      <c r="D3401" s="32"/>
      <c r="E3401" s="104"/>
      <c r="F3401" s="31"/>
      <c r="G3401" s="31"/>
      <c r="H3401" s="33"/>
      <c r="I3401" s="16"/>
      <c r="J3401" s="34"/>
      <c r="K3401" s="34"/>
      <c r="L3401" s="35"/>
      <c r="M3401" s="36"/>
      <c r="N3401" s="37"/>
      <c r="O3401" s="37"/>
      <c r="P3401" s="37"/>
      <c r="Q3401" s="38"/>
      <c r="R3401" s="38"/>
      <c r="S3401" s="37"/>
      <c r="T3401" s="39"/>
      <c r="U3401" s="39"/>
      <c r="V3401" s="40"/>
      <c r="X3401" t="str">
        <f>IF(('1 - Cover page'!$B$9-M3401)&lt;6,"&lt;=5 Days","&gt;5 Days")</f>
        <v>&lt;=5 Days</v>
      </c>
      <c r="Y3401" t="str">
        <f>IF(('1 - Cover page'!$B$9-M3401)=0,"0", IF(('1 - Cover page'!$B$9-M3401)= 1,"1", IF(('1 - Cover page'!$B$9-M3401)= 2,"2", IF(('1 - Cover page'!$B$9-M3401)= 3,"3", IF(('1 - Cover page'!$B$9-M3401)= 4,"4", IF(('1 - Cover page'!$B$9-M3401)= 5,"5", IF(('1 - Cover page'!$B$9-M3401)= 6,"6", IF(('1 - Cover page'!$B$9-M3401)= 7,"7", IF(('1 - Cover page'!$B$9-M3401)= 8,"8", IF(('1 - Cover page'!$B$9-M3401)= 9,"9", IF(('1 - Cover page'!$B$9-M3401)= 10,"10", IF(('1 - Cover page'!$B$9-M3401)= 11,"11", IF(('1 - Cover page'!$B$9-M3401)= 12,"12", IF(('1 - Cover page'!$B$9-M3401)= 13,"13", IF(('1 - Cover page'!$B$9-M3401)= 14,"14", IF(('1 - Cover page'!$B$9-M3401)= 15,"15",  ""))))))))))))))))</f>
        <v>0</v>
      </c>
      <c r="Z3401" t="str">
        <f>IF(('1 - Cover page'!$B$9-I3401)=0,"0", IF(('1 - Cover page'!$B$9-I3401)= 1,"1", IF(('1 - Cover page'!$B$9-I3401)= 2,"2", IF(('1 - Cover page'!$B$9-I3401)= 3,"3", IF(('1 - Cover page'!$B$9-I3401)= 4,"4", IF(('1 - Cover page'!$B$9-I3401)= 5,"5", IF(('1 - Cover page'!$B$9-I3401)= 6,"6", IF(('1 - Cover page'!$B$9-I3401)= 7,"7", IF(('1 - Cover page'!$B$9-I3401)= 8,"8", IF(('1 - Cover page'!$B$9-I3401)= 9,"9", IF(('1 - Cover page'!$B$9-I3401)= 10,"10", IF(('1 - Cover page'!$B$9-I3401)= 11,"11", IF(('1 - Cover page'!$B$9-I3401)= 12,"12", IF(('1 - Cover page'!$B$9-I3401)= 13,"13", IF(('1 - Cover page'!$B$9-I3401)= 14,"14", IF(('1 - Cover page'!$B$9-I3401)= 15,"15",  ""))))))))))))))))</f>
        <v>0</v>
      </c>
      <c r="AA3401" t="e">
        <f>VLOOKUP(E3401,'Age group'!$A$2:$B$7,2,TRUE)</f>
        <v>#N/A</v>
      </c>
    </row>
    <row r="3402" spans="1:27" ht="12.75" x14ac:dyDescent="0.2">
      <c r="A3402" s="30">
        <v>3399</v>
      </c>
      <c r="B3402" s="31"/>
      <c r="C3402" s="31"/>
      <c r="D3402" s="32"/>
      <c r="E3402" s="104"/>
      <c r="F3402" s="31"/>
      <c r="G3402" s="31"/>
      <c r="H3402" s="33"/>
      <c r="I3402" s="16"/>
      <c r="J3402" s="34"/>
      <c r="K3402" s="34"/>
      <c r="L3402" s="35"/>
      <c r="M3402" s="36"/>
      <c r="N3402" s="37"/>
      <c r="O3402" s="37"/>
      <c r="P3402" s="37"/>
      <c r="Q3402" s="38"/>
      <c r="R3402" s="38"/>
      <c r="S3402" s="37"/>
      <c r="T3402" s="39"/>
      <c r="U3402" s="39"/>
      <c r="V3402" s="40"/>
      <c r="X3402" t="str">
        <f>IF(('1 - Cover page'!$B$9-M3402)&lt;6,"&lt;=5 Days","&gt;5 Days")</f>
        <v>&lt;=5 Days</v>
      </c>
      <c r="Y3402" t="str">
        <f>IF(('1 - Cover page'!$B$9-M3402)=0,"0", IF(('1 - Cover page'!$B$9-M3402)= 1,"1", IF(('1 - Cover page'!$B$9-M3402)= 2,"2", IF(('1 - Cover page'!$B$9-M3402)= 3,"3", IF(('1 - Cover page'!$B$9-M3402)= 4,"4", IF(('1 - Cover page'!$B$9-M3402)= 5,"5", IF(('1 - Cover page'!$B$9-M3402)= 6,"6", IF(('1 - Cover page'!$B$9-M3402)= 7,"7", IF(('1 - Cover page'!$B$9-M3402)= 8,"8", IF(('1 - Cover page'!$B$9-M3402)= 9,"9", IF(('1 - Cover page'!$B$9-M3402)= 10,"10", IF(('1 - Cover page'!$B$9-M3402)= 11,"11", IF(('1 - Cover page'!$B$9-M3402)= 12,"12", IF(('1 - Cover page'!$B$9-M3402)= 13,"13", IF(('1 - Cover page'!$B$9-M3402)= 14,"14", IF(('1 - Cover page'!$B$9-M3402)= 15,"15",  ""))))))))))))))))</f>
        <v>0</v>
      </c>
      <c r="Z3402" t="str">
        <f>IF(('1 - Cover page'!$B$9-I3402)=0,"0", IF(('1 - Cover page'!$B$9-I3402)= 1,"1", IF(('1 - Cover page'!$B$9-I3402)= 2,"2", IF(('1 - Cover page'!$B$9-I3402)= 3,"3", IF(('1 - Cover page'!$B$9-I3402)= 4,"4", IF(('1 - Cover page'!$B$9-I3402)= 5,"5", IF(('1 - Cover page'!$B$9-I3402)= 6,"6", IF(('1 - Cover page'!$B$9-I3402)= 7,"7", IF(('1 - Cover page'!$B$9-I3402)= 8,"8", IF(('1 - Cover page'!$B$9-I3402)= 9,"9", IF(('1 - Cover page'!$B$9-I3402)= 10,"10", IF(('1 - Cover page'!$B$9-I3402)= 11,"11", IF(('1 - Cover page'!$B$9-I3402)= 12,"12", IF(('1 - Cover page'!$B$9-I3402)= 13,"13", IF(('1 - Cover page'!$B$9-I3402)= 14,"14", IF(('1 - Cover page'!$B$9-I3402)= 15,"15",  ""))))))))))))))))</f>
        <v>0</v>
      </c>
      <c r="AA3402" t="e">
        <f>VLOOKUP(E3402,'Age group'!$A$2:$B$7,2,TRUE)</f>
        <v>#N/A</v>
      </c>
    </row>
    <row r="3403" spans="1:27" ht="12.75" x14ac:dyDescent="0.2">
      <c r="A3403" s="30">
        <v>3400</v>
      </c>
      <c r="B3403" s="31"/>
      <c r="C3403" s="31"/>
      <c r="D3403" s="32"/>
      <c r="E3403" s="104"/>
      <c r="F3403" s="31"/>
      <c r="G3403" s="31"/>
      <c r="H3403" s="33"/>
      <c r="I3403" s="16"/>
      <c r="J3403" s="34"/>
      <c r="K3403" s="34"/>
      <c r="L3403" s="35"/>
      <c r="M3403" s="36"/>
      <c r="N3403" s="37"/>
      <c r="O3403" s="37"/>
      <c r="P3403" s="37"/>
      <c r="Q3403" s="38"/>
      <c r="R3403" s="38"/>
      <c r="S3403" s="37"/>
      <c r="T3403" s="39"/>
      <c r="U3403" s="39"/>
      <c r="V3403" s="40"/>
      <c r="X3403" t="str">
        <f>IF(('1 - Cover page'!$B$9-M3403)&lt;6,"&lt;=5 Days","&gt;5 Days")</f>
        <v>&lt;=5 Days</v>
      </c>
      <c r="Y3403" t="str">
        <f>IF(('1 - Cover page'!$B$9-M3403)=0,"0", IF(('1 - Cover page'!$B$9-M3403)= 1,"1", IF(('1 - Cover page'!$B$9-M3403)= 2,"2", IF(('1 - Cover page'!$B$9-M3403)= 3,"3", IF(('1 - Cover page'!$B$9-M3403)= 4,"4", IF(('1 - Cover page'!$B$9-M3403)= 5,"5", IF(('1 - Cover page'!$B$9-M3403)= 6,"6", IF(('1 - Cover page'!$B$9-M3403)= 7,"7", IF(('1 - Cover page'!$B$9-M3403)= 8,"8", IF(('1 - Cover page'!$B$9-M3403)= 9,"9", IF(('1 - Cover page'!$B$9-M3403)= 10,"10", IF(('1 - Cover page'!$B$9-M3403)= 11,"11", IF(('1 - Cover page'!$B$9-M3403)= 12,"12", IF(('1 - Cover page'!$B$9-M3403)= 13,"13", IF(('1 - Cover page'!$B$9-M3403)= 14,"14", IF(('1 - Cover page'!$B$9-M3403)= 15,"15",  ""))))))))))))))))</f>
        <v>0</v>
      </c>
      <c r="Z3403" t="str">
        <f>IF(('1 - Cover page'!$B$9-I3403)=0,"0", IF(('1 - Cover page'!$B$9-I3403)= 1,"1", IF(('1 - Cover page'!$B$9-I3403)= 2,"2", IF(('1 - Cover page'!$B$9-I3403)= 3,"3", IF(('1 - Cover page'!$B$9-I3403)= 4,"4", IF(('1 - Cover page'!$B$9-I3403)= 5,"5", IF(('1 - Cover page'!$B$9-I3403)= 6,"6", IF(('1 - Cover page'!$B$9-I3403)= 7,"7", IF(('1 - Cover page'!$B$9-I3403)= 8,"8", IF(('1 - Cover page'!$B$9-I3403)= 9,"9", IF(('1 - Cover page'!$B$9-I3403)= 10,"10", IF(('1 - Cover page'!$B$9-I3403)= 11,"11", IF(('1 - Cover page'!$B$9-I3403)= 12,"12", IF(('1 - Cover page'!$B$9-I3403)= 13,"13", IF(('1 - Cover page'!$B$9-I3403)= 14,"14", IF(('1 - Cover page'!$B$9-I3403)= 15,"15",  ""))))))))))))))))</f>
        <v>0</v>
      </c>
      <c r="AA3403" t="e">
        <f>VLOOKUP(E3403,'Age group'!$A$2:$B$7,2,TRUE)</f>
        <v>#N/A</v>
      </c>
    </row>
    <row r="3404" spans="1:27" ht="12.75" x14ac:dyDescent="0.2">
      <c r="A3404" s="30">
        <v>3401</v>
      </c>
      <c r="B3404" s="31"/>
      <c r="C3404" s="31"/>
      <c r="D3404" s="32"/>
      <c r="E3404" s="104"/>
      <c r="F3404" s="31"/>
      <c r="G3404" s="31"/>
      <c r="H3404" s="33"/>
      <c r="I3404" s="16"/>
      <c r="J3404" s="34"/>
      <c r="K3404" s="34"/>
      <c r="L3404" s="35"/>
      <c r="M3404" s="36"/>
      <c r="N3404" s="37"/>
      <c r="O3404" s="37"/>
      <c r="P3404" s="37"/>
      <c r="Q3404" s="38"/>
      <c r="R3404" s="38"/>
      <c r="S3404" s="37"/>
      <c r="T3404" s="39"/>
      <c r="U3404" s="39"/>
      <c r="V3404" s="40"/>
      <c r="X3404" t="str">
        <f>IF(('1 - Cover page'!$B$9-M3404)&lt;6,"&lt;=5 Days","&gt;5 Days")</f>
        <v>&lt;=5 Days</v>
      </c>
      <c r="Y3404" t="str">
        <f>IF(('1 - Cover page'!$B$9-M3404)=0,"0", IF(('1 - Cover page'!$B$9-M3404)= 1,"1", IF(('1 - Cover page'!$B$9-M3404)= 2,"2", IF(('1 - Cover page'!$B$9-M3404)= 3,"3", IF(('1 - Cover page'!$B$9-M3404)= 4,"4", IF(('1 - Cover page'!$B$9-M3404)= 5,"5", IF(('1 - Cover page'!$B$9-M3404)= 6,"6", IF(('1 - Cover page'!$B$9-M3404)= 7,"7", IF(('1 - Cover page'!$B$9-M3404)= 8,"8", IF(('1 - Cover page'!$B$9-M3404)= 9,"9", IF(('1 - Cover page'!$B$9-M3404)= 10,"10", IF(('1 - Cover page'!$B$9-M3404)= 11,"11", IF(('1 - Cover page'!$B$9-M3404)= 12,"12", IF(('1 - Cover page'!$B$9-M3404)= 13,"13", IF(('1 - Cover page'!$B$9-M3404)= 14,"14", IF(('1 - Cover page'!$B$9-M3404)= 15,"15",  ""))))))))))))))))</f>
        <v>0</v>
      </c>
      <c r="Z3404" t="str">
        <f>IF(('1 - Cover page'!$B$9-I3404)=0,"0", IF(('1 - Cover page'!$B$9-I3404)= 1,"1", IF(('1 - Cover page'!$B$9-I3404)= 2,"2", IF(('1 - Cover page'!$B$9-I3404)= 3,"3", IF(('1 - Cover page'!$B$9-I3404)= 4,"4", IF(('1 - Cover page'!$B$9-I3404)= 5,"5", IF(('1 - Cover page'!$B$9-I3404)= 6,"6", IF(('1 - Cover page'!$B$9-I3404)= 7,"7", IF(('1 - Cover page'!$B$9-I3404)= 8,"8", IF(('1 - Cover page'!$B$9-I3404)= 9,"9", IF(('1 - Cover page'!$B$9-I3404)= 10,"10", IF(('1 - Cover page'!$B$9-I3404)= 11,"11", IF(('1 - Cover page'!$B$9-I3404)= 12,"12", IF(('1 - Cover page'!$B$9-I3404)= 13,"13", IF(('1 - Cover page'!$B$9-I3404)= 14,"14", IF(('1 - Cover page'!$B$9-I3404)= 15,"15",  ""))))))))))))))))</f>
        <v>0</v>
      </c>
      <c r="AA3404" t="e">
        <f>VLOOKUP(E3404,'Age group'!$A$2:$B$7,2,TRUE)</f>
        <v>#N/A</v>
      </c>
    </row>
    <row r="3405" spans="1:27" ht="12.75" x14ac:dyDescent="0.2">
      <c r="A3405" s="30">
        <v>3402</v>
      </c>
      <c r="B3405" s="31"/>
      <c r="C3405" s="31"/>
      <c r="D3405" s="32"/>
      <c r="E3405" s="104"/>
      <c r="F3405" s="31"/>
      <c r="G3405" s="31"/>
      <c r="H3405" s="33"/>
      <c r="I3405" s="16"/>
      <c r="J3405" s="34"/>
      <c r="K3405" s="34"/>
      <c r="L3405" s="35"/>
      <c r="M3405" s="36"/>
      <c r="N3405" s="37"/>
      <c r="O3405" s="37"/>
      <c r="P3405" s="37"/>
      <c r="Q3405" s="38"/>
      <c r="R3405" s="38"/>
      <c r="S3405" s="37"/>
      <c r="T3405" s="39"/>
      <c r="U3405" s="39"/>
      <c r="V3405" s="40"/>
      <c r="X3405" t="str">
        <f>IF(('1 - Cover page'!$B$9-M3405)&lt;6,"&lt;=5 Days","&gt;5 Days")</f>
        <v>&lt;=5 Days</v>
      </c>
      <c r="Y3405" t="str">
        <f>IF(('1 - Cover page'!$B$9-M3405)=0,"0", IF(('1 - Cover page'!$B$9-M3405)= 1,"1", IF(('1 - Cover page'!$B$9-M3405)= 2,"2", IF(('1 - Cover page'!$B$9-M3405)= 3,"3", IF(('1 - Cover page'!$B$9-M3405)= 4,"4", IF(('1 - Cover page'!$B$9-M3405)= 5,"5", IF(('1 - Cover page'!$B$9-M3405)= 6,"6", IF(('1 - Cover page'!$B$9-M3405)= 7,"7", IF(('1 - Cover page'!$B$9-M3405)= 8,"8", IF(('1 - Cover page'!$B$9-M3405)= 9,"9", IF(('1 - Cover page'!$B$9-M3405)= 10,"10", IF(('1 - Cover page'!$B$9-M3405)= 11,"11", IF(('1 - Cover page'!$B$9-M3405)= 12,"12", IF(('1 - Cover page'!$B$9-M3405)= 13,"13", IF(('1 - Cover page'!$B$9-M3405)= 14,"14", IF(('1 - Cover page'!$B$9-M3405)= 15,"15",  ""))))))))))))))))</f>
        <v>0</v>
      </c>
      <c r="Z3405" t="str">
        <f>IF(('1 - Cover page'!$B$9-I3405)=0,"0", IF(('1 - Cover page'!$B$9-I3405)= 1,"1", IF(('1 - Cover page'!$B$9-I3405)= 2,"2", IF(('1 - Cover page'!$B$9-I3405)= 3,"3", IF(('1 - Cover page'!$B$9-I3405)= 4,"4", IF(('1 - Cover page'!$B$9-I3405)= 5,"5", IF(('1 - Cover page'!$B$9-I3405)= 6,"6", IF(('1 - Cover page'!$B$9-I3405)= 7,"7", IF(('1 - Cover page'!$B$9-I3405)= 8,"8", IF(('1 - Cover page'!$B$9-I3405)= 9,"9", IF(('1 - Cover page'!$B$9-I3405)= 10,"10", IF(('1 - Cover page'!$B$9-I3405)= 11,"11", IF(('1 - Cover page'!$B$9-I3405)= 12,"12", IF(('1 - Cover page'!$B$9-I3405)= 13,"13", IF(('1 - Cover page'!$B$9-I3405)= 14,"14", IF(('1 - Cover page'!$B$9-I3405)= 15,"15",  ""))))))))))))))))</f>
        <v>0</v>
      </c>
      <c r="AA3405" t="e">
        <f>VLOOKUP(E3405,'Age group'!$A$2:$B$7,2,TRUE)</f>
        <v>#N/A</v>
      </c>
    </row>
    <row r="3406" spans="1:27" ht="12.75" x14ac:dyDescent="0.2">
      <c r="A3406" s="30">
        <v>3403</v>
      </c>
      <c r="B3406" s="31"/>
      <c r="C3406" s="31"/>
      <c r="D3406" s="32"/>
      <c r="E3406" s="104"/>
      <c r="F3406" s="31"/>
      <c r="G3406" s="31"/>
      <c r="H3406" s="33"/>
      <c r="I3406" s="16"/>
      <c r="J3406" s="34"/>
      <c r="K3406" s="34"/>
      <c r="L3406" s="35"/>
      <c r="M3406" s="36"/>
      <c r="N3406" s="37"/>
      <c r="O3406" s="37"/>
      <c r="P3406" s="37"/>
      <c r="Q3406" s="38"/>
      <c r="R3406" s="38"/>
      <c r="S3406" s="37"/>
      <c r="T3406" s="39"/>
      <c r="U3406" s="39"/>
      <c r="V3406" s="40"/>
      <c r="X3406" t="str">
        <f>IF(('1 - Cover page'!$B$9-M3406)&lt;6,"&lt;=5 Days","&gt;5 Days")</f>
        <v>&lt;=5 Days</v>
      </c>
      <c r="Y3406" t="str">
        <f>IF(('1 - Cover page'!$B$9-M3406)=0,"0", IF(('1 - Cover page'!$B$9-M3406)= 1,"1", IF(('1 - Cover page'!$B$9-M3406)= 2,"2", IF(('1 - Cover page'!$B$9-M3406)= 3,"3", IF(('1 - Cover page'!$B$9-M3406)= 4,"4", IF(('1 - Cover page'!$B$9-M3406)= 5,"5", IF(('1 - Cover page'!$B$9-M3406)= 6,"6", IF(('1 - Cover page'!$B$9-M3406)= 7,"7", IF(('1 - Cover page'!$B$9-M3406)= 8,"8", IF(('1 - Cover page'!$B$9-M3406)= 9,"9", IF(('1 - Cover page'!$B$9-M3406)= 10,"10", IF(('1 - Cover page'!$B$9-M3406)= 11,"11", IF(('1 - Cover page'!$B$9-M3406)= 12,"12", IF(('1 - Cover page'!$B$9-M3406)= 13,"13", IF(('1 - Cover page'!$B$9-M3406)= 14,"14", IF(('1 - Cover page'!$B$9-M3406)= 15,"15",  ""))))))))))))))))</f>
        <v>0</v>
      </c>
      <c r="Z3406" t="str">
        <f>IF(('1 - Cover page'!$B$9-I3406)=0,"0", IF(('1 - Cover page'!$B$9-I3406)= 1,"1", IF(('1 - Cover page'!$B$9-I3406)= 2,"2", IF(('1 - Cover page'!$B$9-I3406)= 3,"3", IF(('1 - Cover page'!$B$9-I3406)= 4,"4", IF(('1 - Cover page'!$B$9-I3406)= 5,"5", IF(('1 - Cover page'!$B$9-I3406)= 6,"6", IF(('1 - Cover page'!$B$9-I3406)= 7,"7", IF(('1 - Cover page'!$B$9-I3406)= 8,"8", IF(('1 - Cover page'!$B$9-I3406)= 9,"9", IF(('1 - Cover page'!$B$9-I3406)= 10,"10", IF(('1 - Cover page'!$B$9-I3406)= 11,"11", IF(('1 - Cover page'!$B$9-I3406)= 12,"12", IF(('1 - Cover page'!$B$9-I3406)= 13,"13", IF(('1 - Cover page'!$B$9-I3406)= 14,"14", IF(('1 - Cover page'!$B$9-I3406)= 15,"15",  ""))))))))))))))))</f>
        <v>0</v>
      </c>
      <c r="AA3406" t="e">
        <f>VLOOKUP(E3406,'Age group'!$A$2:$B$7,2,TRUE)</f>
        <v>#N/A</v>
      </c>
    </row>
    <row r="3407" spans="1:27" ht="12.75" x14ac:dyDescent="0.2">
      <c r="A3407" s="30">
        <v>3404</v>
      </c>
      <c r="B3407" s="31"/>
      <c r="C3407" s="31"/>
      <c r="D3407" s="32"/>
      <c r="E3407" s="104"/>
      <c r="F3407" s="31"/>
      <c r="G3407" s="31"/>
      <c r="H3407" s="33"/>
      <c r="I3407" s="16"/>
      <c r="J3407" s="34"/>
      <c r="K3407" s="34"/>
      <c r="L3407" s="35"/>
      <c r="M3407" s="36"/>
      <c r="N3407" s="37"/>
      <c r="O3407" s="37"/>
      <c r="P3407" s="37"/>
      <c r="Q3407" s="38"/>
      <c r="R3407" s="38"/>
      <c r="S3407" s="37"/>
      <c r="T3407" s="39"/>
      <c r="U3407" s="39"/>
      <c r="V3407" s="40"/>
      <c r="X3407" t="str">
        <f>IF(('1 - Cover page'!$B$9-M3407)&lt;6,"&lt;=5 Days","&gt;5 Days")</f>
        <v>&lt;=5 Days</v>
      </c>
      <c r="Y3407" t="str">
        <f>IF(('1 - Cover page'!$B$9-M3407)=0,"0", IF(('1 - Cover page'!$B$9-M3407)= 1,"1", IF(('1 - Cover page'!$B$9-M3407)= 2,"2", IF(('1 - Cover page'!$B$9-M3407)= 3,"3", IF(('1 - Cover page'!$B$9-M3407)= 4,"4", IF(('1 - Cover page'!$B$9-M3407)= 5,"5", IF(('1 - Cover page'!$B$9-M3407)= 6,"6", IF(('1 - Cover page'!$B$9-M3407)= 7,"7", IF(('1 - Cover page'!$B$9-M3407)= 8,"8", IF(('1 - Cover page'!$B$9-M3407)= 9,"9", IF(('1 - Cover page'!$B$9-M3407)= 10,"10", IF(('1 - Cover page'!$B$9-M3407)= 11,"11", IF(('1 - Cover page'!$B$9-M3407)= 12,"12", IF(('1 - Cover page'!$B$9-M3407)= 13,"13", IF(('1 - Cover page'!$B$9-M3407)= 14,"14", IF(('1 - Cover page'!$B$9-M3407)= 15,"15",  ""))))))))))))))))</f>
        <v>0</v>
      </c>
      <c r="Z3407" t="str">
        <f>IF(('1 - Cover page'!$B$9-I3407)=0,"0", IF(('1 - Cover page'!$B$9-I3407)= 1,"1", IF(('1 - Cover page'!$B$9-I3407)= 2,"2", IF(('1 - Cover page'!$B$9-I3407)= 3,"3", IF(('1 - Cover page'!$B$9-I3407)= 4,"4", IF(('1 - Cover page'!$B$9-I3407)= 5,"5", IF(('1 - Cover page'!$B$9-I3407)= 6,"6", IF(('1 - Cover page'!$B$9-I3407)= 7,"7", IF(('1 - Cover page'!$B$9-I3407)= 8,"8", IF(('1 - Cover page'!$B$9-I3407)= 9,"9", IF(('1 - Cover page'!$B$9-I3407)= 10,"10", IF(('1 - Cover page'!$B$9-I3407)= 11,"11", IF(('1 - Cover page'!$B$9-I3407)= 12,"12", IF(('1 - Cover page'!$B$9-I3407)= 13,"13", IF(('1 - Cover page'!$B$9-I3407)= 14,"14", IF(('1 - Cover page'!$B$9-I3407)= 15,"15",  ""))))))))))))))))</f>
        <v>0</v>
      </c>
      <c r="AA3407" t="e">
        <f>VLOOKUP(E3407,'Age group'!$A$2:$B$7,2,TRUE)</f>
        <v>#N/A</v>
      </c>
    </row>
    <row r="3408" spans="1:27" ht="12.75" x14ac:dyDescent="0.2">
      <c r="A3408" s="30">
        <v>3405</v>
      </c>
      <c r="B3408" s="31"/>
      <c r="C3408" s="31"/>
      <c r="D3408" s="32"/>
      <c r="E3408" s="104"/>
      <c r="F3408" s="31"/>
      <c r="G3408" s="31"/>
      <c r="H3408" s="33"/>
      <c r="I3408" s="16"/>
      <c r="J3408" s="34"/>
      <c r="K3408" s="34"/>
      <c r="L3408" s="35"/>
      <c r="M3408" s="36"/>
      <c r="N3408" s="37"/>
      <c r="O3408" s="37"/>
      <c r="P3408" s="37"/>
      <c r="Q3408" s="38"/>
      <c r="R3408" s="38"/>
      <c r="S3408" s="37"/>
      <c r="T3408" s="39"/>
      <c r="U3408" s="39"/>
      <c r="V3408" s="40"/>
      <c r="X3408" t="str">
        <f>IF(('1 - Cover page'!$B$9-M3408)&lt;6,"&lt;=5 Days","&gt;5 Days")</f>
        <v>&lt;=5 Days</v>
      </c>
      <c r="Y3408" t="str">
        <f>IF(('1 - Cover page'!$B$9-M3408)=0,"0", IF(('1 - Cover page'!$B$9-M3408)= 1,"1", IF(('1 - Cover page'!$B$9-M3408)= 2,"2", IF(('1 - Cover page'!$B$9-M3408)= 3,"3", IF(('1 - Cover page'!$B$9-M3408)= 4,"4", IF(('1 - Cover page'!$B$9-M3408)= 5,"5", IF(('1 - Cover page'!$B$9-M3408)= 6,"6", IF(('1 - Cover page'!$B$9-M3408)= 7,"7", IF(('1 - Cover page'!$B$9-M3408)= 8,"8", IF(('1 - Cover page'!$B$9-M3408)= 9,"9", IF(('1 - Cover page'!$B$9-M3408)= 10,"10", IF(('1 - Cover page'!$B$9-M3408)= 11,"11", IF(('1 - Cover page'!$B$9-M3408)= 12,"12", IF(('1 - Cover page'!$B$9-M3408)= 13,"13", IF(('1 - Cover page'!$B$9-M3408)= 14,"14", IF(('1 - Cover page'!$B$9-M3408)= 15,"15",  ""))))))))))))))))</f>
        <v>0</v>
      </c>
      <c r="Z3408" t="str">
        <f>IF(('1 - Cover page'!$B$9-I3408)=0,"0", IF(('1 - Cover page'!$B$9-I3408)= 1,"1", IF(('1 - Cover page'!$B$9-I3408)= 2,"2", IF(('1 - Cover page'!$B$9-I3408)= 3,"3", IF(('1 - Cover page'!$B$9-I3408)= 4,"4", IF(('1 - Cover page'!$B$9-I3408)= 5,"5", IF(('1 - Cover page'!$B$9-I3408)= 6,"6", IF(('1 - Cover page'!$B$9-I3408)= 7,"7", IF(('1 - Cover page'!$B$9-I3408)= 8,"8", IF(('1 - Cover page'!$B$9-I3408)= 9,"9", IF(('1 - Cover page'!$B$9-I3408)= 10,"10", IF(('1 - Cover page'!$B$9-I3408)= 11,"11", IF(('1 - Cover page'!$B$9-I3408)= 12,"12", IF(('1 - Cover page'!$B$9-I3408)= 13,"13", IF(('1 - Cover page'!$B$9-I3408)= 14,"14", IF(('1 - Cover page'!$B$9-I3408)= 15,"15",  ""))))))))))))))))</f>
        <v>0</v>
      </c>
      <c r="AA3408" t="e">
        <f>VLOOKUP(E3408,'Age group'!$A$2:$B$7,2,TRUE)</f>
        <v>#N/A</v>
      </c>
    </row>
    <row r="3409" spans="1:27" ht="12.75" x14ac:dyDescent="0.2">
      <c r="A3409" s="30">
        <v>3406</v>
      </c>
      <c r="B3409" s="31"/>
      <c r="C3409" s="31"/>
      <c r="D3409" s="32"/>
      <c r="E3409" s="104"/>
      <c r="F3409" s="31"/>
      <c r="G3409" s="31"/>
      <c r="H3409" s="33"/>
      <c r="I3409" s="16"/>
      <c r="J3409" s="34"/>
      <c r="K3409" s="34"/>
      <c r="L3409" s="35"/>
      <c r="M3409" s="36"/>
      <c r="N3409" s="37"/>
      <c r="O3409" s="37"/>
      <c r="P3409" s="37"/>
      <c r="Q3409" s="38"/>
      <c r="R3409" s="38"/>
      <c r="S3409" s="37"/>
      <c r="T3409" s="39"/>
      <c r="U3409" s="39"/>
      <c r="V3409" s="40"/>
      <c r="X3409" t="str">
        <f>IF(('1 - Cover page'!$B$9-M3409)&lt;6,"&lt;=5 Days","&gt;5 Days")</f>
        <v>&lt;=5 Days</v>
      </c>
      <c r="Y3409" t="str">
        <f>IF(('1 - Cover page'!$B$9-M3409)=0,"0", IF(('1 - Cover page'!$B$9-M3409)= 1,"1", IF(('1 - Cover page'!$B$9-M3409)= 2,"2", IF(('1 - Cover page'!$B$9-M3409)= 3,"3", IF(('1 - Cover page'!$B$9-M3409)= 4,"4", IF(('1 - Cover page'!$B$9-M3409)= 5,"5", IF(('1 - Cover page'!$B$9-M3409)= 6,"6", IF(('1 - Cover page'!$B$9-M3409)= 7,"7", IF(('1 - Cover page'!$B$9-M3409)= 8,"8", IF(('1 - Cover page'!$B$9-M3409)= 9,"9", IF(('1 - Cover page'!$B$9-M3409)= 10,"10", IF(('1 - Cover page'!$B$9-M3409)= 11,"11", IF(('1 - Cover page'!$B$9-M3409)= 12,"12", IF(('1 - Cover page'!$B$9-M3409)= 13,"13", IF(('1 - Cover page'!$B$9-M3409)= 14,"14", IF(('1 - Cover page'!$B$9-M3409)= 15,"15",  ""))))))))))))))))</f>
        <v>0</v>
      </c>
      <c r="Z3409" t="str">
        <f>IF(('1 - Cover page'!$B$9-I3409)=0,"0", IF(('1 - Cover page'!$B$9-I3409)= 1,"1", IF(('1 - Cover page'!$B$9-I3409)= 2,"2", IF(('1 - Cover page'!$B$9-I3409)= 3,"3", IF(('1 - Cover page'!$B$9-I3409)= 4,"4", IF(('1 - Cover page'!$B$9-I3409)= 5,"5", IF(('1 - Cover page'!$B$9-I3409)= 6,"6", IF(('1 - Cover page'!$B$9-I3409)= 7,"7", IF(('1 - Cover page'!$B$9-I3409)= 8,"8", IF(('1 - Cover page'!$B$9-I3409)= 9,"9", IF(('1 - Cover page'!$B$9-I3409)= 10,"10", IF(('1 - Cover page'!$B$9-I3409)= 11,"11", IF(('1 - Cover page'!$B$9-I3409)= 12,"12", IF(('1 - Cover page'!$B$9-I3409)= 13,"13", IF(('1 - Cover page'!$B$9-I3409)= 14,"14", IF(('1 - Cover page'!$B$9-I3409)= 15,"15",  ""))))))))))))))))</f>
        <v>0</v>
      </c>
      <c r="AA3409" t="e">
        <f>VLOOKUP(E3409,'Age group'!$A$2:$B$7,2,TRUE)</f>
        <v>#N/A</v>
      </c>
    </row>
    <row r="3410" spans="1:27" ht="12.75" x14ac:dyDescent="0.2">
      <c r="A3410" s="30">
        <v>3407</v>
      </c>
      <c r="B3410" s="31"/>
      <c r="C3410" s="31"/>
      <c r="D3410" s="32"/>
      <c r="E3410" s="104"/>
      <c r="F3410" s="31"/>
      <c r="G3410" s="31"/>
      <c r="H3410" s="33"/>
      <c r="I3410" s="16"/>
      <c r="J3410" s="34"/>
      <c r="K3410" s="34"/>
      <c r="L3410" s="35"/>
      <c r="M3410" s="36"/>
      <c r="N3410" s="37"/>
      <c r="O3410" s="37"/>
      <c r="P3410" s="37"/>
      <c r="Q3410" s="38"/>
      <c r="R3410" s="38"/>
      <c r="S3410" s="37"/>
      <c r="T3410" s="39"/>
      <c r="U3410" s="39"/>
      <c r="V3410" s="40"/>
      <c r="X3410" t="str">
        <f>IF(('1 - Cover page'!$B$9-M3410)&lt;6,"&lt;=5 Days","&gt;5 Days")</f>
        <v>&lt;=5 Days</v>
      </c>
      <c r="Y3410" t="str">
        <f>IF(('1 - Cover page'!$B$9-M3410)=0,"0", IF(('1 - Cover page'!$B$9-M3410)= 1,"1", IF(('1 - Cover page'!$B$9-M3410)= 2,"2", IF(('1 - Cover page'!$B$9-M3410)= 3,"3", IF(('1 - Cover page'!$B$9-M3410)= 4,"4", IF(('1 - Cover page'!$B$9-M3410)= 5,"5", IF(('1 - Cover page'!$B$9-M3410)= 6,"6", IF(('1 - Cover page'!$B$9-M3410)= 7,"7", IF(('1 - Cover page'!$B$9-M3410)= 8,"8", IF(('1 - Cover page'!$B$9-M3410)= 9,"9", IF(('1 - Cover page'!$B$9-M3410)= 10,"10", IF(('1 - Cover page'!$B$9-M3410)= 11,"11", IF(('1 - Cover page'!$B$9-M3410)= 12,"12", IF(('1 - Cover page'!$B$9-M3410)= 13,"13", IF(('1 - Cover page'!$B$9-M3410)= 14,"14", IF(('1 - Cover page'!$B$9-M3410)= 15,"15",  ""))))))))))))))))</f>
        <v>0</v>
      </c>
      <c r="Z3410" t="str">
        <f>IF(('1 - Cover page'!$B$9-I3410)=0,"0", IF(('1 - Cover page'!$B$9-I3410)= 1,"1", IF(('1 - Cover page'!$B$9-I3410)= 2,"2", IF(('1 - Cover page'!$B$9-I3410)= 3,"3", IF(('1 - Cover page'!$B$9-I3410)= 4,"4", IF(('1 - Cover page'!$B$9-I3410)= 5,"5", IF(('1 - Cover page'!$B$9-I3410)= 6,"6", IF(('1 - Cover page'!$B$9-I3410)= 7,"7", IF(('1 - Cover page'!$B$9-I3410)= 8,"8", IF(('1 - Cover page'!$B$9-I3410)= 9,"9", IF(('1 - Cover page'!$B$9-I3410)= 10,"10", IF(('1 - Cover page'!$B$9-I3410)= 11,"11", IF(('1 - Cover page'!$B$9-I3410)= 12,"12", IF(('1 - Cover page'!$B$9-I3410)= 13,"13", IF(('1 - Cover page'!$B$9-I3410)= 14,"14", IF(('1 - Cover page'!$B$9-I3410)= 15,"15",  ""))))))))))))))))</f>
        <v>0</v>
      </c>
      <c r="AA3410" t="e">
        <f>VLOOKUP(E3410,'Age group'!$A$2:$B$7,2,TRUE)</f>
        <v>#N/A</v>
      </c>
    </row>
    <row r="3411" spans="1:27" ht="12.75" x14ac:dyDescent="0.2">
      <c r="A3411" s="30">
        <v>3408</v>
      </c>
      <c r="B3411" s="31"/>
      <c r="C3411" s="31"/>
      <c r="D3411" s="32"/>
      <c r="E3411" s="104"/>
      <c r="F3411" s="31"/>
      <c r="G3411" s="31"/>
      <c r="H3411" s="33"/>
      <c r="I3411" s="16"/>
      <c r="J3411" s="34"/>
      <c r="K3411" s="34"/>
      <c r="L3411" s="35"/>
      <c r="M3411" s="36"/>
      <c r="N3411" s="37"/>
      <c r="O3411" s="37"/>
      <c r="P3411" s="37"/>
      <c r="Q3411" s="38"/>
      <c r="R3411" s="38"/>
      <c r="S3411" s="37"/>
      <c r="T3411" s="39"/>
      <c r="U3411" s="39"/>
      <c r="V3411" s="40"/>
      <c r="X3411" t="str">
        <f>IF(('1 - Cover page'!$B$9-M3411)&lt;6,"&lt;=5 Days","&gt;5 Days")</f>
        <v>&lt;=5 Days</v>
      </c>
      <c r="Y3411" t="str">
        <f>IF(('1 - Cover page'!$B$9-M3411)=0,"0", IF(('1 - Cover page'!$B$9-M3411)= 1,"1", IF(('1 - Cover page'!$B$9-M3411)= 2,"2", IF(('1 - Cover page'!$B$9-M3411)= 3,"3", IF(('1 - Cover page'!$B$9-M3411)= 4,"4", IF(('1 - Cover page'!$B$9-M3411)= 5,"5", IF(('1 - Cover page'!$B$9-M3411)= 6,"6", IF(('1 - Cover page'!$B$9-M3411)= 7,"7", IF(('1 - Cover page'!$B$9-M3411)= 8,"8", IF(('1 - Cover page'!$B$9-M3411)= 9,"9", IF(('1 - Cover page'!$B$9-M3411)= 10,"10", IF(('1 - Cover page'!$B$9-M3411)= 11,"11", IF(('1 - Cover page'!$B$9-M3411)= 12,"12", IF(('1 - Cover page'!$B$9-M3411)= 13,"13", IF(('1 - Cover page'!$B$9-M3411)= 14,"14", IF(('1 - Cover page'!$B$9-M3411)= 15,"15",  ""))))))))))))))))</f>
        <v>0</v>
      </c>
      <c r="Z3411" t="str">
        <f>IF(('1 - Cover page'!$B$9-I3411)=0,"0", IF(('1 - Cover page'!$B$9-I3411)= 1,"1", IF(('1 - Cover page'!$B$9-I3411)= 2,"2", IF(('1 - Cover page'!$B$9-I3411)= 3,"3", IF(('1 - Cover page'!$B$9-I3411)= 4,"4", IF(('1 - Cover page'!$B$9-I3411)= 5,"5", IF(('1 - Cover page'!$B$9-I3411)= 6,"6", IF(('1 - Cover page'!$B$9-I3411)= 7,"7", IF(('1 - Cover page'!$B$9-I3411)= 8,"8", IF(('1 - Cover page'!$B$9-I3411)= 9,"9", IF(('1 - Cover page'!$B$9-I3411)= 10,"10", IF(('1 - Cover page'!$B$9-I3411)= 11,"11", IF(('1 - Cover page'!$B$9-I3411)= 12,"12", IF(('1 - Cover page'!$B$9-I3411)= 13,"13", IF(('1 - Cover page'!$B$9-I3411)= 14,"14", IF(('1 - Cover page'!$B$9-I3411)= 15,"15",  ""))))))))))))))))</f>
        <v>0</v>
      </c>
      <c r="AA3411" t="e">
        <f>VLOOKUP(E3411,'Age group'!$A$2:$B$7,2,TRUE)</f>
        <v>#N/A</v>
      </c>
    </row>
    <row r="3412" spans="1:27" ht="12.75" x14ac:dyDescent="0.2">
      <c r="A3412" s="30">
        <v>3409</v>
      </c>
      <c r="B3412" s="31"/>
      <c r="C3412" s="31"/>
      <c r="D3412" s="32"/>
      <c r="E3412" s="104"/>
      <c r="F3412" s="31"/>
      <c r="G3412" s="31"/>
      <c r="H3412" s="33"/>
      <c r="I3412" s="16"/>
      <c r="J3412" s="34"/>
      <c r="K3412" s="34"/>
      <c r="L3412" s="35"/>
      <c r="M3412" s="36"/>
      <c r="N3412" s="37"/>
      <c r="O3412" s="37"/>
      <c r="P3412" s="37"/>
      <c r="Q3412" s="38"/>
      <c r="R3412" s="38"/>
      <c r="S3412" s="37"/>
      <c r="T3412" s="39"/>
      <c r="U3412" s="39"/>
      <c r="V3412" s="40"/>
      <c r="X3412" t="str">
        <f>IF(('1 - Cover page'!$B$9-M3412)&lt;6,"&lt;=5 Days","&gt;5 Days")</f>
        <v>&lt;=5 Days</v>
      </c>
      <c r="Y3412" t="str">
        <f>IF(('1 - Cover page'!$B$9-M3412)=0,"0", IF(('1 - Cover page'!$B$9-M3412)= 1,"1", IF(('1 - Cover page'!$B$9-M3412)= 2,"2", IF(('1 - Cover page'!$B$9-M3412)= 3,"3", IF(('1 - Cover page'!$B$9-M3412)= 4,"4", IF(('1 - Cover page'!$B$9-M3412)= 5,"5", IF(('1 - Cover page'!$B$9-M3412)= 6,"6", IF(('1 - Cover page'!$B$9-M3412)= 7,"7", IF(('1 - Cover page'!$B$9-M3412)= 8,"8", IF(('1 - Cover page'!$B$9-M3412)= 9,"9", IF(('1 - Cover page'!$B$9-M3412)= 10,"10", IF(('1 - Cover page'!$B$9-M3412)= 11,"11", IF(('1 - Cover page'!$B$9-M3412)= 12,"12", IF(('1 - Cover page'!$B$9-M3412)= 13,"13", IF(('1 - Cover page'!$B$9-M3412)= 14,"14", IF(('1 - Cover page'!$B$9-M3412)= 15,"15",  ""))))))))))))))))</f>
        <v>0</v>
      </c>
      <c r="Z3412" t="str">
        <f>IF(('1 - Cover page'!$B$9-I3412)=0,"0", IF(('1 - Cover page'!$B$9-I3412)= 1,"1", IF(('1 - Cover page'!$B$9-I3412)= 2,"2", IF(('1 - Cover page'!$B$9-I3412)= 3,"3", IF(('1 - Cover page'!$B$9-I3412)= 4,"4", IF(('1 - Cover page'!$B$9-I3412)= 5,"5", IF(('1 - Cover page'!$B$9-I3412)= 6,"6", IF(('1 - Cover page'!$B$9-I3412)= 7,"7", IF(('1 - Cover page'!$B$9-I3412)= 8,"8", IF(('1 - Cover page'!$B$9-I3412)= 9,"9", IF(('1 - Cover page'!$B$9-I3412)= 10,"10", IF(('1 - Cover page'!$B$9-I3412)= 11,"11", IF(('1 - Cover page'!$B$9-I3412)= 12,"12", IF(('1 - Cover page'!$B$9-I3412)= 13,"13", IF(('1 - Cover page'!$B$9-I3412)= 14,"14", IF(('1 - Cover page'!$B$9-I3412)= 15,"15",  ""))))))))))))))))</f>
        <v>0</v>
      </c>
      <c r="AA3412" t="e">
        <f>VLOOKUP(E3412,'Age group'!$A$2:$B$7,2,TRUE)</f>
        <v>#N/A</v>
      </c>
    </row>
    <row r="3413" spans="1:27" ht="12.75" x14ac:dyDescent="0.2">
      <c r="A3413" s="30">
        <v>3410</v>
      </c>
      <c r="B3413" s="31"/>
      <c r="C3413" s="31"/>
      <c r="D3413" s="32"/>
      <c r="E3413" s="104"/>
      <c r="F3413" s="31"/>
      <c r="G3413" s="31"/>
      <c r="H3413" s="33"/>
      <c r="I3413" s="16"/>
      <c r="J3413" s="34"/>
      <c r="K3413" s="34"/>
      <c r="L3413" s="35"/>
      <c r="M3413" s="36"/>
      <c r="N3413" s="37"/>
      <c r="O3413" s="37"/>
      <c r="P3413" s="37"/>
      <c r="Q3413" s="38"/>
      <c r="R3413" s="38"/>
      <c r="S3413" s="37"/>
      <c r="T3413" s="39"/>
      <c r="U3413" s="39"/>
      <c r="V3413" s="40"/>
      <c r="X3413" t="str">
        <f>IF(('1 - Cover page'!$B$9-M3413)&lt;6,"&lt;=5 Days","&gt;5 Days")</f>
        <v>&lt;=5 Days</v>
      </c>
      <c r="Y3413" t="str">
        <f>IF(('1 - Cover page'!$B$9-M3413)=0,"0", IF(('1 - Cover page'!$B$9-M3413)= 1,"1", IF(('1 - Cover page'!$B$9-M3413)= 2,"2", IF(('1 - Cover page'!$B$9-M3413)= 3,"3", IF(('1 - Cover page'!$B$9-M3413)= 4,"4", IF(('1 - Cover page'!$B$9-M3413)= 5,"5", IF(('1 - Cover page'!$B$9-M3413)= 6,"6", IF(('1 - Cover page'!$B$9-M3413)= 7,"7", IF(('1 - Cover page'!$B$9-M3413)= 8,"8", IF(('1 - Cover page'!$B$9-M3413)= 9,"9", IF(('1 - Cover page'!$B$9-M3413)= 10,"10", IF(('1 - Cover page'!$B$9-M3413)= 11,"11", IF(('1 - Cover page'!$B$9-M3413)= 12,"12", IF(('1 - Cover page'!$B$9-M3413)= 13,"13", IF(('1 - Cover page'!$B$9-M3413)= 14,"14", IF(('1 - Cover page'!$B$9-M3413)= 15,"15",  ""))))))))))))))))</f>
        <v>0</v>
      </c>
      <c r="Z3413" t="str">
        <f>IF(('1 - Cover page'!$B$9-I3413)=0,"0", IF(('1 - Cover page'!$B$9-I3413)= 1,"1", IF(('1 - Cover page'!$B$9-I3413)= 2,"2", IF(('1 - Cover page'!$B$9-I3413)= 3,"3", IF(('1 - Cover page'!$B$9-I3413)= 4,"4", IF(('1 - Cover page'!$B$9-I3413)= 5,"5", IF(('1 - Cover page'!$B$9-I3413)= 6,"6", IF(('1 - Cover page'!$B$9-I3413)= 7,"7", IF(('1 - Cover page'!$B$9-I3413)= 8,"8", IF(('1 - Cover page'!$B$9-I3413)= 9,"9", IF(('1 - Cover page'!$B$9-I3413)= 10,"10", IF(('1 - Cover page'!$B$9-I3413)= 11,"11", IF(('1 - Cover page'!$B$9-I3413)= 12,"12", IF(('1 - Cover page'!$B$9-I3413)= 13,"13", IF(('1 - Cover page'!$B$9-I3413)= 14,"14", IF(('1 - Cover page'!$B$9-I3413)= 15,"15",  ""))))))))))))))))</f>
        <v>0</v>
      </c>
      <c r="AA3413" t="e">
        <f>VLOOKUP(E3413,'Age group'!$A$2:$B$7,2,TRUE)</f>
        <v>#N/A</v>
      </c>
    </row>
    <row r="3414" spans="1:27" ht="12.75" x14ac:dyDescent="0.2">
      <c r="A3414" s="30">
        <v>3411</v>
      </c>
      <c r="B3414" s="31"/>
      <c r="C3414" s="31"/>
      <c r="D3414" s="32"/>
      <c r="E3414" s="104"/>
      <c r="F3414" s="31"/>
      <c r="G3414" s="31"/>
      <c r="H3414" s="33"/>
      <c r="I3414" s="16"/>
      <c r="J3414" s="34"/>
      <c r="K3414" s="34"/>
      <c r="L3414" s="35"/>
      <c r="M3414" s="36"/>
      <c r="N3414" s="37"/>
      <c r="O3414" s="37"/>
      <c r="P3414" s="37"/>
      <c r="Q3414" s="38"/>
      <c r="R3414" s="38"/>
      <c r="S3414" s="37"/>
      <c r="T3414" s="39"/>
      <c r="U3414" s="39"/>
      <c r="V3414" s="40"/>
      <c r="X3414" t="str">
        <f>IF(('1 - Cover page'!$B$9-M3414)&lt;6,"&lt;=5 Days","&gt;5 Days")</f>
        <v>&lt;=5 Days</v>
      </c>
      <c r="Y3414" t="str">
        <f>IF(('1 - Cover page'!$B$9-M3414)=0,"0", IF(('1 - Cover page'!$B$9-M3414)= 1,"1", IF(('1 - Cover page'!$B$9-M3414)= 2,"2", IF(('1 - Cover page'!$B$9-M3414)= 3,"3", IF(('1 - Cover page'!$B$9-M3414)= 4,"4", IF(('1 - Cover page'!$B$9-M3414)= 5,"5", IF(('1 - Cover page'!$B$9-M3414)= 6,"6", IF(('1 - Cover page'!$B$9-M3414)= 7,"7", IF(('1 - Cover page'!$B$9-M3414)= 8,"8", IF(('1 - Cover page'!$B$9-M3414)= 9,"9", IF(('1 - Cover page'!$B$9-M3414)= 10,"10", IF(('1 - Cover page'!$B$9-M3414)= 11,"11", IF(('1 - Cover page'!$B$9-M3414)= 12,"12", IF(('1 - Cover page'!$B$9-M3414)= 13,"13", IF(('1 - Cover page'!$B$9-M3414)= 14,"14", IF(('1 - Cover page'!$B$9-M3414)= 15,"15",  ""))))))))))))))))</f>
        <v>0</v>
      </c>
      <c r="Z3414" t="str">
        <f>IF(('1 - Cover page'!$B$9-I3414)=0,"0", IF(('1 - Cover page'!$B$9-I3414)= 1,"1", IF(('1 - Cover page'!$B$9-I3414)= 2,"2", IF(('1 - Cover page'!$B$9-I3414)= 3,"3", IF(('1 - Cover page'!$B$9-I3414)= 4,"4", IF(('1 - Cover page'!$B$9-I3414)= 5,"5", IF(('1 - Cover page'!$B$9-I3414)= 6,"6", IF(('1 - Cover page'!$B$9-I3414)= 7,"7", IF(('1 - Cover page'!$B$9-I3414)= 8,"8", IF(('1 - Cover page'!$B$9-I3414)= 9,"9", IF(('1 - Cover page'!$B$9-I3414)= 10,"10", IF(('1 - Cover page'!$B$9-I3414)= 11,"11", IF(('1 - Cover page'!$B$9-I3414)= 12,"12", IF(('1 - Cover page'!$B$9-I3414)= 13,"13", IF(('1 - Cover page'!$B$9-I3414)= 14,"14", IF(('1 - Cover page'!$B$9-I3414)= 15,"15",  ""))))))))))))))))</f>
        <v>0</v>
      </c>
      <c r="AA3414" t="e">
        <f>VLOOKUP(E3414,'Age group'!$A$2:$B$7,2,TRUE)</f>
        <v>#N/A</v>
      </c>
    </row>
    <row r="3415" spans="1:27" ht="12.75" x14ac:dyDescent="0.2">
      <c r="A3415" s="30">
        <v>3412</v>
      </c>
      <c r="B3415" s="31"/>
      <c r="C3415" s="31"/>
      <c r="D3415" s="32"/>
      <c r="E3415" s="104"/>
      <c r="F3415" s="31"/>
      <c r="G3415" s="31"/>
      <c r="H3415" s="33"/>
      <c r="I3415" s="16"/>
      <c r="J3415" s="34"/>
      <c r="K3415" s="34"/>
      <c r="L3415" s="35"/>
      <c r="M3415" s="36"/>
      <c r="N3415" s="37"/>
      <c r="O3415" s="37"/>
      <c r="P3415" s="37"/>
      <c r="Q3415" s="38"/>
      <c r="R3415" s="38"/>
      <c r="S3415" s="37"/>
      <c r="T3415" s="39"/>
      <c r="U3415" s="39"/>
      <c r="V3415" s="40"/>
      <c r="X3415" t="str">
        <f>IF(('1 - Cover page'!$B$9-M3415)&lt;6,"&lt;=5 Days","&gt;5 Days")</f>
        <v>&lt;=5 Days</v>
      </c>
      <c r="Y3415" t="str">
        <f>IF(('1 - Cover page'!$B$9-M3415)=0,"0", IF(('1 - Cover page'!$B$9-M3415)= 1,"1", IF(('1 - Cover page'!$B$9-M3415)= 2,"2", IF(('1 - Cover page'!$B$9-M3415)= 3,"3", IF(('1 - Cover page'!$B$9-M3415)= 4,"4", IF(('1 - Cover page'!$B$9-M3415)= 5,"5", IF(('1 - Cover page'!$B$9-M3415)= 6,"6", IF(('1 - Cover page'!$B$9-M3415)= 7,"7", IF(('1 - Cover page'!$B$9-M3415)= 8,"8", IF(('1 - Cover page'!$B$9-M3415)= 9,"9", IF(('1 - Cover page'!$B$9-M3415)= 10,"10", IF(('1 - Cover page'!$B$9-M3415)= 11,"11", IF(('1 - Cover page'!$B$9-M3415)= 12,"12", IF(('1 - Cover page'!$B$9-M3415)= 13,"13", IF(('1 - Cover page'!$B$9-M3415)= 14,"14", IF(('1 - Cover page'!$B$9-M3415)= 15,"15",  ""))))))))))))))))</f>
        <v>0</v>
      </c>
      <c r="Z3415" t="str">
        <f>IF(('1 - Cover page'!$B$9-I3415)=0,"0", IF(('1 - Cover page'!$B$9-I3415)= 1,"1", IF(('1 - Cover page'!$B$9-I3415)= 2,"2", IF(('1 - Cover page'!$B$9-I3415)= 3,"3", IF(('1 - Cover page'!$B$9-I3415)= 4,"4", IF(('1 - Cover page'!$B$9-I3415)= 5,"5", IF(('1 - Cover page'!$B$9-I3415)= 6,"6", IF(('1 - Cover page'!$B$9-I3415)= 7,"7", IF(('1 - Cover page'!$B$9-I3415)= 8,"8", IF(('1 - Cover page'!$B$9-I3415)= 9,"9", IF(('1 - Cover page'!$B$9-I3415)= 10,"10", IF(('1 - Cover page'!$B$9-I3415)= 11,"11", IF(('1 - Cover page'!$B$9-I3415)= 12,"12", IF(('1 - Cover page'!$B$9-I3415)= 13,"13", IF(('1 - Cover page'!$B$9-I3415)= 14,"14", IF(('1 - Cover page'!$B$9-I3415)= 15,"15",  ""))))))))))))))))</f>
        <v>0</v>
      </c>
      <c r="AA3415" t="e">
        <f>VLOOKUP(E3415,'Age group'!$A$2:$B$7,2,TRUE)</f>
        <v>#N/A</v>
      </c>
    </row>
    <row r="3416" spans="1:27" ht="12.75" x14ac:dyDescent="0.2">
      <c r="A3416" s="30">
        <v>3413</v>
      </c>
      <c r="B3416" s="31"/>
      <c r="C3416" s="31"/>
      <c r="D3416" s="32"/>
      <c r="E3416" s="104"/>
      <c r="F3416" s="31"/>
      <c r="G3416" s="31"/>
      <c r="H3416" s="33"/>
      <c r="I3416" s="16"/>
      <c r="J3416" s="34"/>
      <c r="K3416" s="34"/>
      <c r="L3416" s="35"/>
      <c r="M3416" s="36"/>
      <c r="N3416" s="37"/>
      <c r="O3416" s="37"/>
      <c r="P3416" s="37"/>
      <c r="Q3416" s="38"/>
      <c r="R3416" s="38"/>
      <c r="S3416" s="37"/>
      <c r="T3416" s="39"/>
      <c r="U3416" s="39"/>
      <c r="V3416" s="40"/>
      <c r="X3416" t="str">
        <f>IF(('1 - Cover page'!$B$9-M3416)&lt;6,"&lt;=5 Days","&gt;5 Days")</f>
        <v>&lt;=5 Days</v>
      </c>
      <c r="Y3416" t="str">
        <f>IF(('1 - Cover page'!$B$9-M3416)=0,"0", IF(('1 - Cover page'!$B$9-M3416)= 1,"1", IF(('1 - Cover page'!$B$9-M3416)= 2,"2", IF(('1 - Cover page'!$B$9-M3416)= 3,"3", IF(('1 - Cover page'!$B$9-M3416)= 4,"4", IF(('1 - Cover page'!$B$9-M3416)= 5,"5", IF(('1 - Cover page'!$B$9-M3416)= 6,"6", IF(('1 - Cover page'!$B$9-M3416)= 7,"7", IF(('1 - Cover page'!$B$9-M3416)= 8,"8", IF(('1 - Cover page'!$B$9-M3416)= 9,"9", IF(('1 - Cover page'!$B$9-M3416)= 10,"10", IF(('1 - Cover page'!$B$9-M3416)= 11,"11", IF(('1 - Cover page'!$B$9-M3416)= 12,"12", IF(('1 - Cover page'!$B$9-M3416)= 13,"13", IF(('1 - Cover page'!$B$9-M3416)= 14,"14", IF(('1 - Cover page'!$B$9-M3416)= 15,"15",  ""))))))))))))))))</f>
        <v>0</v>
      </c>
      <c r="Z3416" t="str">
        <f>IF(('1 - Cover page'!$B$9-I3416)=0,"0", IF(('1 - Cover page'!$B$9-I3416)= 1,"1", IF(('1 - Cover page'!$B$9-I3416)= 2,"2", IF(('1 - Cover page'!$B$9-I3416)= 3,"3", IF(('1 - Cover page'!$B$9-I3416)= 4,"4", IF(('1 - Cover page'!$B$9-I3416)= 5,"5", IF(('1 - Cover page'!$B$9-I3416)= 6,"6", IF(('1 - Cover page'!$B$9-I3416)= 7,"7", IF(('1 - Cover page'!$B$9-I3416)= 8,"8", IF(('1 - Cover page'!$B$9-I3416)= 9,"9", IF(('1 - Cover page'!$B$9-I3416)= 10,"10", IF(('1 - Cover page'!$B$9-I3416)= 11,"11", IF(('1 - Cover page'!$B$9-I3416)= 12,"12", IF(('1 - Cover page'!$B$9-I3416)= 13,"13", IF(('1 - Cover page'!$B$9-I3416)= 14,"14", IF(('1 - Cover page'!$B$9-I3416)= 15,"15",  ""))))))))))))))))</f>
        <v>0</v>
      </c>
      <c r="AA3416" t="e">
        <f>VLOOKUP(E3416,'Age group'!$A$2:$B$7,2,TRUE)</f>
        <v>#N/A</v>
      </c>
    </row>
    <row r="3417" spans="1:27" ht="12.75" x14ac:dyDescent="0.2">
      <c r="A3417" s="30">
        <v>3414</v>
      </c>
      <c r="B3417" s="31"/>
      <c r="C3417" s="31"/>
      <c r="D3417" s="32"/>
      <c r="E3417" s="104"/>
      <c r="F3417" s="31"/>
      <c r="G3417" s="31"/>
      <c r="H3417" s="33"/>
      <c r="I3417" s="16"/>
      <c r="J3417" s="34"/>
      <c r="K3417" s="34"/>
      <c r="L3417" s="35"/>
      <c r="M3417" s="36"/>
      <c r="N3417" s="37"/>
      <c r="O3417" s="37"/>
      <c r="P3417" s="37"/>
      <c r="Q3417" s="38"/>
      <c r="R3417" s="38"/>
      <c r="S3417" s="37"/>
      <c r="T3417" s="39"/>
      <c r="U3417" s="39"/>
      <c r="V3417" s="40"/>
      <c r="X3417" t="str">
        <f>IF(('1 - Cover page'!$B$9-M3417)&lt;6,"&lt;=5 Days","&gt;5 Days")</f>
        <v>&lt;=5 Days</v>
      </c>
      <c r="Y3417" t="str">
        <f>IF(('1 - Cover page'!$B$9-M3417)=0,"0", IF(('1 - Cover page'!$B$9-M3417)= 1,"1", IF(('1 - Cover page'!$B$9-M3417)= 2,"2", IF(('1 - Cover page'!$B$9-M3417)= 3,"3", IF(('1 - Cover page'!$B$9-M3417)= 4,"4", IF(('1 - Cover page'!$B$9-M3417)= 5,"5", IF(('1 - Cover page'!$B$9-M3417)= 6,"6", IF(('1 - Cover page'!$B$9-M3417)= 7,"7", IF(('1 - Cover page'!$B$9-M3417)= 8,"8", IF(('1 - Cover page'!$B$9-M3417)= 9,"9", IF(('1 - Cover page'!$B$9-M3417)= 10,"10", IF(('1 - Cover page'!$B$9-M3417)= 11,"11", IF(('1 - Cover page'!$B$9-M3417)= 12,"12", IF(('1 - Cover page'!$B$9-M3417)= 13,"13", IF(('1 - Cover page'!$B$9-M3417)= 14,"14", IF(('1 - Cover page'!$B$9-M3417)= 15,"15",  ""))))))))))))))))</f>
        <v>0</v>
      </c>
      <c r="Z3417" t="str">
        <f>IF(('1 - Cover page'!$B$9-I3417)=0,"0", IF(('1 - Cover page'!$B$9-I3417)= 1,"1", IF(('1 - Cover page'!$B$9-I3417)= 2,"2", IF(('1 - Cover page'!$B$9-I3417)= 3,"3", IF(('1 - Cover page'!$B$9-I3417)= 4,"4", IF(('1 - Cover page'!$B$9-I3417)= 5,"5", IF(('1 - Cover page'!$B$9-I3417)= 6,"6", IF(('1 - Cover page'!$B$9-I3417)= 7,"7", IF(('1 - Cover page'!$B$9-I3417)= 8,"8", IF(('1 - Cover page'!$B$9-I3417)= 9,"9", IF(('1 - Cover page'!$B$9-I3417)= 10,"10", IF(('1 - Cover page'!$B$9-I3417)= 11,"11", IF(('1 - Cover page'!$B$9-I3417)= 12,"12", IF(('1 - Cover page'!$B$9-I3417)= 13,"13", IF(('1 - Cover page'!$B$9-I3417)= 14,"14", IF(('1 - Cover page'!$B$9-I3417)= 15,"15",  ""))))))))))))))))</f>
        <v>0</v>
      </c>
      <c r="AA3417" t="e">
        <f>VLOOKUP(E3417,'Age group'!$A$2:$B$7,2,TRUE)</f>
        <v>#N/A</v>
      </c>
    </row>
    <row r="3418" spans="1:27" ht="12.75" x14ac:dyDescent="0.2">
      <c r="A3418" s="30">
        <v>3415</v>
      </c>
      <c r="B3418" s="31"/>
      <c r="C3418" s="31"/>
      <c r="D3418" s="32"/>
      <c r="E3418" s="104"/>
      <c r="F3418" s="31"/>
      <c r="G3418" s="31"/>
      <c r="H3418" s="33"/>
      <c r="I3418" s="16"/>
      <c r="J3418" s="34"/>
      <c r="K3418" s="34"/>
      <c r="L3418" s="35"/>
      <c r="M3418" s="36"/>
      <c r="N3418" s="37"/>
      <c r="O3418" s="37"/>
      <c r="P3418" s="37"/>
      <c r="Q3418" s="38"/>
      <c r="R3418" s="38"/>
      <c r="S3418" s="37"/>
      <c r="T3418" s="39"/>
      <c r="U3418" s="39"/>
      <c r="V3418" s="40"/>
      <c r="X3418" t="str">
        <f>IF(('1 - Cover page'!$B$9-M3418)&lt;6,"&lt;=5 Days","&gt;5 Days")</f>
        <v>&lt;=5 Days</v>
      </c>
      <c r="Y3418" t="str">
        <f>IF(('1 - Cover page'!$B$9-M3418)=0,"0", IF(('1 - Cover page'!$B$9-M3418)= 1,"1", IF(('1 - Cover page'!$B$9-M3418)= 2,"2", IF(('1 - Cover page'!$B$9-M3418)= 3,"3", IF(('1 - Cover page'!$B$9-M3418)= 4,"4", IF(('1 - Cover page'!$B$9-M3418)= 5,"5", IF(('1 - Cover page'!$B$9-M3418)= 6,"6", IF(('1 - Cover page'!$B$9-M3418)= 7,"7", IF(('1 - Cover page'!$B$9-M3418)= 8,"8", IF(('1 - Cover page'!$B$9-M3418)= 9,"9", IF(('1 - Cover page'!$B$9-M3418)= 10,"10", IF(('1 - Cover page'!$B$9-M3418)= 11,"11", IF(('1 - Cover page'!$B$9-M3418)= 12,"12", IF(('1 - Cover page'!$B$9-M3418)= 13,"13", IF(('1 - Cover page'!$B$9-M3418)= 14,"14", IF(('1 - Cover page'!$B$9-M3418)= 15,"15",  ""))))))))))))))))</f>
        <v>0</v>
      </c>
      <c r="Z3418" t="str">
        <f>IF(('1 - Cover page'!$B$9-I3418)=0,"0", IF(('1 - Cover page'!$B$9-I3418)= 1,"1", IF(('1 - Cover page'!$B$9-I3418)= 2,"2", IF(('1 - Cover page'!$B$9-I3418)= 3,"3", IF(('1 - Cover page'!$B$9-I3418)= 4,"4", IF(('1 - Cover page'!$B$9-I3418)= 5,"5", IF(('1 - Cover page'!$B$9-I3418)= 6,"6", IF(('1 - Cover page'!$B$9-I3418)= 7,"7", IF(('1 - Cover page'!$B$9-I3418)= 8,"8", IF(('1 - Cover page'!$B$9-I3418)= 9,"9", IF(('1 - Cover page'!$B$9-I3418)= 10,"10", IF(('1 - Cover page'!$B$9-I3418)= 11,"11", IF(('1 - Cover page'!$B$9-I3418)= 12,"12", IF(('1 - Cover page'!$B$9-I3418)= 13,"13", IF(('1 - Cover page'!$B$9-I3418)= 14,"14", IF(('1 - Cover page'!$B$9-I3418)= 15,"15",  ""))))))))))))))))</f>
        <v>0</v>
      </c>
      <c r="AA3418" t="e">
        <f>VLOOKUP(E3418,'Age group'!$A$2:$B$7,2,TRUE)</f>
        <v>#N/A</v>
      </c>
    </row>
    <row r="3419" spans="1:27" ht="12.75" x14ac:dyDescent="0.2">
      <c r="A3419" s="30">
        <v>3416</v>
      </c>
      <c r="B3419" s="31"/>
      <c r="C3419" s="31"/>
      <c r="D3419" s="32"/>
      <c r="E3419" s="104"/>
      <c r="F3419" s="31"/>
      <c r="G3419" s="31"/>
      <c r="H3419" s="33"/>
      <c r="I3419" s="16"/>
      <c r="J3419" s="34"/>
      <c r="K3419" s="34"/>
      <c r="L3419" s="35"/>
      <c r="M3419" s="36"/>
      <c r="N3419" s="37"/>
      <c r="O3419" s="37"/>
      <c r="P3419" s="37"/>
      <c r="Q3419" s="38"/>
      <c r="R3419" s="38"/>
      <c r="S3419" s="37"/>
      <c r="T3419" s="39"/>
      <c r="U3419" s="39"/>
      <c r="V3419" s="40"/>
      <c r="X3419" t="str">
        <f>IF(('1 - Cover page'!$B$9-M3419)&lt;6,"&lt;=5 Days","&gt;5 Days")</f>
        <v>&lt;=5 Days</v>
      </c>
      <c r="Y3419" t="str">
        <f>IF(('1 - Cover page'!$B$9-M3419)=0,"0", IF(('1 - Cover page'!$B$9-M3419)= 1,"1", IF(('1 - Cover page'!$B$9-M3419)= 2,"2", IF(('1 - Cover page'!$B$9-M3419)= 3,"3", IF(('1 - Cover page'!$B$9-M3419)= 4,"4", IF(('1 - Cover page'!$B$9-M3419)= 5,"5", IF(('1 - Cover page'!$B$9-M3419)= 6,"6", IF(('1 - Cover page'!$B$9-M3419)= 7,"7", IF(('1 - Cover page'!$B$9-M3419)= 8,"8", IF(('1 - Cover page'!$B$9-M3419)= 9,"9", IF(('1 - Cover page'!$B$9-M3419)= 10,"10", IF(('1 - Cover page'!$B$9-M3419)= 11,"11", IF(('1 - Cover page'!$B$9-M3419)= 12,"12", IF(('1 - Cover page'!$B$9-M3419)= 13,"13", IF(('1 - Cover page'!$B$9-M3419)= 14,"14", IF(('1 - Cover page'!$B$9-M3419)= 15,"15",  ""))))))))))))))))</f>
        <v>0</v>
      </c>
      <c r="Z3419" t="str">
        <f>IF(('1 - Cover page'!$B$9-I3419)=0,"0", IF(('1 - Cover page'!$B$9-I3419)= 1,"1", IF(('1 - Cover page'!$B$9-I3419)= 2,"2", IF(('1 - Cover page'!$B$9-I3419)= 3,"3", IF(('1 - Cover page'!$B$9-I3419)= 4,"4", IF(('1 - Cover page'!$B$9-I3419)= 5,"5", IF(('1 - Cover page'!$B$9-I3419)= 6,"6", IF(('1 - Cover page'!$B$9-I3419)= 7,"7", IF(('1 - Cover page'!$B$9-I3419)= 8,"8", IF(('1 - Cover page'!$B$9-I3419)= 9,"9", IF(('1 - Cover page'!$B$9-I3419)= 10,"10", IF(('1 - Cover page'!$B$9-I3419)= 11,"11", IF(('1 - Cover page'!$B$9-I3419)= 12,"12", IF(('1 - Cover page'!$B$9-I3419)= 13,"13", IF(('1 - Cover page'!$B$9-I3419)= 14,"14", IF(('1 - Cover page'!$B$9-I3419)= 15,"15",  ""))))))))))))))))</f>
        <v>0</v>
      </c>
      <c r="AA3419" t="e">
        <f>VLOOKUP(E3419,'Age group'!$A$2:$B$7,2,TRUE)</f>
        <v>#N/A</v>
      </c>
    </row>
    <row r="3420" spans="1:27" ht="12.75" x14ac:dyDescent="0.2">
      <c r="A3420" s="30">
        <v>3417</v>
      </c>
      <c r="B3420" s="31"/>
      <c r="C3420" s="31"/>
      <c r="D3420" s="32"/>
      <c r="E3420" s="104"/>
      <c r="F3420" s="31"/>
      <c r="G3420" s="31"/>
      <c r="H3420" s="33"/>
      <c r="I3420" s="16"/>
      <c r="J3420" s="34"/>
      <c r="K3420" s="34"/>
      <c r="L3420" s="35"/>
      <c r="M3420" s="36"/>
      <c r="N3420" s="37"/>
      <c r="O3420" s="37"/>
      <c r="P3420" s="37"/>
      <c r="Q3420" s="38"/>
      <c r="R3420" s="38"/>
      <c r="S3420" s="37"/>
      <c r="T3420" s="39"/>
      <c r="U3420" s="39"/>
      <c r="V3420" s="40"/>
      <c r="X3420" t="str">
        <f>IF(('1 - Cover page'!$B$9-M3420)&lt;6,"&lt;=5 Days","&gt;5 Days")</f>
        <v>&lt;=5 Days</v>
      </c>
      <c r="Y3420" t="str">
        <f>IF(('1 - Cover page'!$B$9-M3420)=0,"0", IF(('1 - Cover page'!$B$9-M3420)= 1,"1", IF(('1 - Cover page'!$B$9-M3420)= 2,"2", IF(('1 - Cover page'!$B$9-M3420)= 3,"3", IF(('1 - Cover page'!$B$9-M3420)= 4,"4", IF(('1 - Cover page'!$B$9-M3420)= 5,"5", IF(('1 - Cover page'!$B$9-M3420)= 6,"6", IF(('1 - Cover page'!$B$9-M3420)= 7,"7", IF(('1 - Cover page'!$B$9-M3420)= 8,"8", IF(('1 - Cover page'!$B$9-M3420)= 9,"9", IF(('1 - Cover page'!$B$9-M3420)= 10,"10", IF(('1 - Cover page'!$B$9-M3420)= 11,"11", IF(('1 - Cover page'!$B$9-M3420)= 12,"12", IF(('1 - Cover page'!$B$9-M3420)= 13,"13", IF(('1 - Cover page'!$B$9-M3420)= 14,"14", IF(('1 - Cover page'!$B$9-M3420)= 15,"15",  ""))))))))))))))))</f>
        <v>0</v>
      </c>
      <c r="Z3420" t="str">
        <f>IF(('1 - Cover page'!$B$9-I3420)=0,"0", IF(('1 - Cover page'!$B$9-I3420)= 1,"1", IF(('1 - Cover page'!$B$9-I3420)= 2,"2", IF(('1 - Cover page'!$B$9-I3420)= 3,"3", IF(('1 - Cover page'!$B$9-I3420)= 4,"4", IF(('1 - Cover page'!$B$9-I3420)= 5,"5", IF(('1 - Cover page'!$B$9-I3420)= 6,"6", IF(('1 - Cover page'!$B$9-I3420)= 7,"7", IF(('1 - Cover page'!$B$9-I3420)= 8,"8", IF(('1 - Cover page'!$B$9-I3420)= 9,"9", IF(('1 - Cover page'!$B$9-I3420)= 10,"10", IF(('1 - Cover page'!$B$9-I3420)= 11,"11", IF(('1 - Cover page'!$B$9-I3420)= 12,"12", IF(('1 - Cover page'!$B$9-I3420)= 13,"13", IF(('1 - Cover page'!$B$9-I3420)= 14,"14", IF(('1 - Cover page'!$B$9-I3420)= 15,"15",  ""))))))))))))))))</f>
        <v>0</v>
      </c>
      <c r="AA3420" t="e">
        <f>VLOOKUP(E3420,'Age group'!$A$2:$B$7,2,TRUE)</f>
        <v>#N/A</v>
      </c>
    </row>
    <row r="3421" spans="1:27" ht="12.75" x14ac:dyDescent="0.2">
      <c r="A3421" s="30">
        <v>3418</v>
      </c>
      <c r="B3421" s="31"/>
      <c r="C3421" s="31"/>
      <c r="D3421" s="32"/>
      <c r="E3421" s="104"/>
      <c r="F3421" s="31"/>
      <c r="G3421" s="31"/>
      <c r="H3421" s="33"/>
      <c r="I3421" s="16"/>
      <c r="J3421" s="34"/>
      <c r="K3421" s="34"/>
      <c r="L3421" s="35"/>
      <c r="M3421" s="36"/>
      <c r="N3421" s="37"/>
      <c r="O3421" s="37"/>
      <c r="P3421" s="37"/>
      <c r="Q3421" s="38"/>
      <c r="R3421" s="38"/>
      <c r="S3421" s="37"/>
      <c r="T3421" s="39"/>
      <c r="U3421" s="39"/>
      <c r="V3421" s="40"/>
      <c r="X3421" t="str">
        <f>IF(('1 - Cover page'!$B$9-M3421)&lt;6,"&lt;=5 Days","&gt;5 Days")</f>
        <v>&lt;=5 Days</v>
      </c>
      <c r="Y3421" t="str">
        <f>IF(('1 - Cover page'!$B$9-M3421)=0,"0", IF(('1 - Cover page'!$B$9-M3421)= 1,"1", IF(('1 - Cover page'!$B$9-M3421)= 2,"2", IF(('1 - Cover page'!$B$9-M3421)= 3,"3", IF(('1 - Cover page'!$B$9-M3421)= 4,"4", IF(('1 - Cover page'!$B$9-M3421)= 5,"5", IF(('1 - Cover page'!$B$9-M3421)= 6,"6", IF(('1 - Cover page'!$B$9-M3421)= 7,"7", IF(('1 - Cover page'!$B$9-M3421)= 8,"8", IF(('1 - Cover page'!$B$9-M3421)= 9,"9", IF(('1 - Cover page'!$B$9-M3421)= 10,"10", IF(('1 - Cover page'!$B$9-M3421)= 11,"11", IF(('1 - Cover page'!$B$9-M3421)= 12,"12", IF(('1 - Cover page'!$B$9-M3421)= 13,"13", IF(('1 - Cover page'!$B$9-M3421)= 14,"14", IF(('1 - Cover page'!$B$9-M3421)= 15,"15",  ""))))))))))))))))</f>
        <v>0</v>
      </c>
      <c r="Z3421" t="str">
        <f>IF(('1 - Cover page'!$B$9-I3421)=0,"0", IF(('1 - Cover page'!$B$9-I3421)= 1,"1", IF(('1 - Cover page'!$B$9-I3421)= 2,"2", IF(('1 - Cover page'!$B$9-I3421)= 3,"3", IF(('1 - Cover page'!$B$9-I3421)= 4,"4", IF(('1 - Cover page'!$B$9-I3421)= 5,"5", IF(('1 - Cover page'!$B$9-I3421)= 6,"6", IF(('1 - Cover page'!$B$9-I3421)= 7,"7", IF(('1 - Cover page'!$B$9-I3421)= 8,"8", IF(('1 - Cover page'!$B$9-I3421)= 9,"9", IF(('1 - Cover page'!$B$9-I3421)= 10,"10", IF(('1 - Cover page'!$B$9-I3421)= 11,"11", IF(('1 - Cover page'!$B$9-I3421)= 12,"12", IF(('1 - Cover page'!$B$9-I3421)= 13,"13", IF(('1 - Cover page'!$B$9-I3421)= 14,"14", IF(('1 - Cover page'!$B$9-I3421)= 15,"15",  ""))))))))))))))))</f>
        <v>0</v>
      </c>
      <c r="AA3421" t="e">
        <f>VLOOKUP(E3421,'Age group'!$A$2:$B$7,2,TRUE)</f>
        <v>#N/A</v>
      </c>
    </row>
    <row r="3422" spans="1:27" ht="12.75" x14ac:dyDescent="0.2">
      <c r="A3422" s="30">
        <v>3419</v>
      </c>
      <c r="B3422" s="31"/>
      <c r="C3422" s="31"/>
      <c r="D3422" s="32"/>
      <c r="E3422" s="104"/>
      <c r="F3422" s="31"/>
      <c r="G3422" s="31"/>
      <c r="H3422" s="33"/>
      <c r="I3422" s="16"/>
      <c r="J3422" s="34"/>
      <c r="K3422" s="34"/>
      <c r="L3422" s="35"/>
      <c r="M3422" s="36"/>
      <c r="N3422" s="37"/>
      <c r="O3422" s="37"/>
      <c r="P3422" s="37"/>
      <c r="Q3422" s="38"/>
      <c r="R3422" s="38"/>
      <c r="S3422" s="37"/>
      <c r="T3422" s="39"/>
      <c r="U3422" s="39"/>
      <c r="V3422" s="40"/>
      <c r="X3422" t="str">
        <f>IF(('1 - Cover page'!$B$9-M3422)&lt;6,"&lt;=5 Days","&gt;5 Days")</f>
        <v>&lt;=5 Days</v>
      </c>
      <c r="Y3422" t="str">
        <f>IF(('1 - Cover page'!$B$9-M3422)=0,"0", IF(('1 - Cover page'!$B$9-M3422)= 1,"1", IF(('1 - Cover page'!$B$9-M3422)= 2,"2", IF(('1 - Cover page'!$B$9-M3422)= 3,"3", IF(('1 - Cover page'!$B$9-M3422)= 4,"4", IF(('1 - Cover page'!$B$9-M3422)= 5,"5", IF(('1 - Cover page'!$B$9-M3422)= 6,"6", IF(('1 - Cover page'!$B$9-M3422)= 7,"7", IF(('1 - Cover page'!$B$9-M3422)= 8,"8", IF(('1 - Cover page'!$B$9-M3422)= 9,"9", IF(('1 - Cover page'!$B$9-M3422)= 10,"10", IF(('1 - Cover page'!$B$9-M3422)= 11,"11", IF(('1 - Cover page'!$B$9-M3422)= 12,"12", IF(('1 - Cover page'!$B$9-M3422)= 13,"13", IF(('1 - Cover page'!$B$9-M3422)= 14,"14", IF(('1 - Cover page'!$B$9-M3422)= 15,"15",  ""))))))))))))))))</f>
        <v>0</v>
      </c>
      <c r="Z3422" t="str">
        <f>IF(('1 - Cover page'!$B$9-I3422)=0,"0", IF(('1 - Cover page'!$B$9-I3422)= 1,"1", IF(('1 - Cover page'!$B$9-I3422)= 2,"2", IF(('1 - Cover page'!$B$9-I3422)= 3,"3", IF(('1 - Cover page'!$B$9-I3422)= 4,"4", IF(('1 - Cover page'!$B$9-I3422)= 5,"5", IF(('1 - Cover page'!$B$9-I3422)= 6,"6", IF(('1 - Cover page'!$B$9-I3422)= 7,"7", IF(('1 - Cover page'!$B$9-I3422)= 8,"8", IF(('1 - Cover page'!$B$9-I3422)= 9,"9", IF(('1 - Cover page'!$B$9-I3422)= 10,"10", IF(('1 - Cover page'!$B$9-I3422)= 11,"11", IF(('1 - Cover page'!$B$9-I3422)= 12,"12", IF(('1 - Cover page'!$B$9-I3422)= 13,"13", IF(('1 - Cover page'!$B$9-I3422)= 14,"14", IF(('1 - Cover page'!$B$9-I3422)= 15,"15",  ""))))))))))))))))</f>
        <v>0</v>
      </c>
      <c r="AA3422" t="e">
        <f>VLOOKUP(E3422,'Age group'!$A$2:$B$7,2,TRUE)</f>
        <v>#N/A</v>
      </c>
    </row>
    <row r="3423" spans="1:27" ht="12.75" x14ac:dyDescent="0.2">
      <c r="A3423" s="30">
        <v>3420</v>
      </c>
      <c r="B3423" s="31"/>
      <c r="C3423" s="31"/>
      <c r="D3423" s="32"/>
      <c r="E3423" s="104"/>
      <c r="F3423" s="31"/>
      <c r="G3423" s="31"/>
      <c r="H3423" s="33"/>
      <c r="I3423" s="16"/>
      <c r="J3423" s="34"/>
      <c r="K3423" s="34"/>
      <c r="L3423" s="35"/>
      <c r="M3423" s="36"/>
      <c r="N3423" s="37"/>
      <c r="O3423" s="37"/>
      <c r="P3423" s="37"/>
      <c r="Q3423" s="38"/>
      <c r="R3423" s="38"/>
      <c r="S3423" s="37"/>
      <c r="T3423" s="39"/>
      <c r="U3423" s="39"/>
      <c r="V3423" s="40"/>
      <c r="X3423" t="str">
        <f>IF(('1 - Cover page'!$B$9-M3423)&lt;6,"&lt;=5 Days","&gt;5 Days")</f>
        <v>&lt;=5 Days</v>
      </c>
      <c r="Y3423" t="str">
        <f>IF(('1 - Cover page'!$B$9-M3423)=0,"0", IF(('1 - Cover page'!$B$9-M3423)= 1,"1", IF(('1 - Cover page'!$B$9-M3423)= 2,"2", IF(('1 - Cover page'!$B$9-M3423)= 3,"3", IF(('1 - Cover page'!$B$9-M3423)= 4,"4", IF(('1 - Cover page'!$B$9-M3423)= 5,"5", IF(('1 - Cover page'!$B$9-M3423)= 6,"6", IF(('1 - Cover page'!$B$9-M3423)= 7,"7", IF(('1 - Cover page'!$B$9-M3423)= 8,"8", IF(('1 - Cover page'!$B$9-M3423)= 9,"9", IF(('1 - Cover page'!$B$9-M3423)= 10,"10", IF(('1 - Cover page'!$B$9-M3423)= 11,"11", IF(('1 - Cover page'!$B$9-M3423)= 12,"12", IF(('1 - Cover page'!$B$9-M3423)= 13,"13", IF(('1 - Cover page'!$B$9-M3423)= 14,"14", IF(('1 - Cover page'!$B$9-M3423)= 15,"15",  ""))))))))))))))))</f>
        <v>0</v>
      </c>
      <c r="Z3423" t="str">
        <f>IF(('1 - Cover page'!$B$9-I3423)=0,"0", IF(('1 - Cover page'!$B$9-I3423)= 1,"1", IF(('1 - Cover page'!$B$9-I3423)= 2,"2", IF(('1 - Cover page'!$B$9-I3423)= 3,"3", IF(('1 - Cover page'!$B$9-I3423)= 4,"4", IF(('1 - Cover page'!$B$9-I3423)= 5,"5", IF(('1 - Cover page'!$B$9-I3423)= 6,"6", IF(('1 - Cover page'!$B$9-I3423)= 7,"7", IF(('1 - Cover page'!$B$9-I3423)= 8,"8", IF(('1 - Cover page'!$B$9-I3423)= 9,"9", IF(('1 - Cover page'!$B$9-I3423)= 10,"10", IF(('1 - Cover page'!$B$9-I3423)= 11,"11", IF(('1 - Cover page'!$B$9-I3423)= 12,"12", IF(('1 - Cover page'!$B$9-I3423)= 13,"13", IF(('1 - Cover page'!$B$9-I3423)= 14,"14", IF(('1 - Cover page'!$B$9-I3423)= 15,"15",  ""))))))))))))))))</f>
        <v>0</v>
      </c>
      <c r="AA3423" t="e">
        <f>VLOOKUP(E3423,'Age group'!$A$2:$B$7,2,TRUE)</f>
        <v>#N/A</v>
      </c>
    </row>
    <row r="3424" spans="1:27" ht="12.75" x14ac:dyDescent="0.2">
      <c r="A3424" s="30">
        <v>3421</v>
      </c>
      <c r="B3424" s="31"/>
      <c r="C3424" s="31"/>
      <c r="D3424" s="32"/>
      <c r="E3424" s="104"/>
      <c r="F3424" s="31"/>
      <c r="G3424" s="31"/>
      <c r="H3424" s="33"/>
      <c r="I3424" s="16"/>
      <c r="J3424" s="34"/>
      <c r="K3424" s="34"/>
      <c r="L3424" s="35"/>
      <c r="M3424" s="36"/>
      <c r="N3424" s="37"/>
      <c r="O3424" s="37"/>
      <c r="P3424" s="37"/>
      <c r="Q3424" s="38"/>
      <c r="R3424" s="38"/>
      <c r="S3424" s="37"/>
      <c r="T3424" s="39"/>
      <c r="U3424" s="39"/>
      <c r="V3424" s="40"/>
      <c r="X3424" t="str">
        <f>IF(('1 - Cover page'!$B$9-M3424)&lt;6,"&lt;=5 Days","&gt;5 Days")</f>
        <v>&lt;=5 Days</v>
      </c>
      <c r="Y3424" t="str">
        <f>IF(('1 - Cover page'!$B$9-M3424)=0,"0", IF(('1 - Cover page'!$B$9-M3424)= 1,"1", IF(('1 - Cover page'!$B$9-M3424)= 2,"2", IF(('1 - Cover page'!$B$9-M3424)= 3,"3", IF(('1 - Cover page'!$B$9-M3424)= 4,"4", IF(('1 - Cover page'!$B$9-M3424)= 5,"5", IF(('1 - Cover page'!$B$9-M3424)= 6,"6", IF(('1 - Cover page'!$B$9-M3424)= 7,"7", IF(('1 - Cover page'!$B$9-M3424)= 8,"8", IF(('1 - Cover page'!$B$9-M3424)= 9,"9", IF(('1 - Cover page'!$B$9-M3424)= 10,"10", IF(('1 - Cover page'!$B$9-M3424)= 11,"11", IF(('1 - Cover page'!$B$9-M3424)= 12,"12", IF(('1 - Cover page'!$B$9-M3424)= 13,"13", IF(('1 - Cover page'!$B$9-M3424)= 14,"14", IF(('1 - Cover page'!$B$9-M3424)= 15,"15",  ""))))))))))))))))</f>
        <v>0</v>
      </c>
      <c r="Z3424" t="str">
        <f>IF(('1 - Cover page'!$B$9-I3424)=0,"0", IF(('1 - Cover page'!$B$9-I3424)= 1,"1", IF(('1 - Cover page'!$B$9-I3424)= 2,"2", IF(('1 - Cover page'!$B$9-I3424)= 3,"3", IF(('1 - Cover page'!$B$9-I3424)= 4,"4", IF(('1 - Cover page'!$B$9-I3424)= 5,"5", IF(('1 - Cover page'!$B$9-I3424)= 6,"6", IF(('1 - Cover page'!$B$9-I3424)= 7,"7", IF(('1 - Cover page'!$B$9-I3424)= 8,"8", IF(('1 - Cover page'!$B$9-I3424)= 9,"9", IF(('1 - Cover page'!$B$9-I3424)= 10,"10", IF(('1 - Cover page'!$B$9-I3424)= 11,"11", IF(('1 - Cover page'!$B$9-I3424)= 12,"12", IF(('1 - Cover page'!$B$9-I3424)= 13,"13", IF(('1 - Cover page'!$B$9-I3424)= 14,"14", IF(('1 - Cover page'!$B$9-I3424)= 15,"15",  ""))))))))))))))))</f>
        <v>0</v>
      </c>
      <c r="AA3424" t="e">
        <f>VLOOKUP(E3424,'Age group'!$A$2:$B$7,2,TRUE)</f>
        <v>#N/A</v>
      </c>
    </row>
    <row r="3425" spans="1:27" ht="12.75" x14ac:dyDescent="0.2">
      <c r="A3425" s="30">
        <v>3422</v>
      </c>
      <c r="B3425" s="31"/>
      <c r="C3425" s="31"/>
      <c r="D3425" s="32"/>
      <c r="E3425" s="104"/>
      <c r="F3425" s="31"/>
      <c r="G3425" s="31"/>
      <c r="H3425" s="33"/>
      <c r="I3425" s="16"/>
      <c r="J3425" s="34"/>
      <c r="K3425" s="34"/>
      <c r="L3425" s="35"/>
      <c r="M3425" s="36"/>
      <c r="N3425" s="37"/>
      <c r="O3425" s="37"/>
      <c r="P3425" s="37"/>
      <c r="Q3425" s="38"/>
      <c r="R3425" s="38"/>
      <c r="S3425" s="37"/>
      <c r="T3425" s="39"/>
      <c r="U3425" s="39"/>
      <c r="V3425" s="40"/>
      <c r="X3425" t="str">
        <f>IF(('1 - Cover page'!$B$9-M3425)&lt;6,"&lt;=5 Days","&gt;5 Days")</f>
        <v>&lt;=5 Days</v>
      </c>
      <c r="Y3425" t="str">
        <f>IF(('1 - Cover page'!$B$9-M3425)=0,"0", IF(('1 - Cover page'!$B$9-M3425)= 1,"1", IF(('1 - Cover page'!$B$9-M3425)= 2,"2", IF(('1 - Cover page'!$B$9-M3425)= 3,"3", IF(('1 - Cover page'!$B$9-M3425)= 4,"4", IF(('1 - Cover page'!$B$9-M3425)= 5,"5", IF(('1 - Cover page'!$B$9-M3425)= 6,"6", IF(('1 - Cover page'!$B$9-M3425)= 7,"7", IF(('1 - Cover page'!$B$9-M3425)= 8,"8", IF(('1 - Cover page'!$B$9-M3425)= 9,"9", IF(('1 - Cover page'!$B$9-M3425)= 10,"10", IF(('1 - Cover page'!$B$9-M3425)= 11,"11", IF(('1 - Cover page'!$B$9-M3425)= 12,"12", IF(('1 - Cover page'!$B$9-M3425)= 13,"13", IF(('1 - Cover page'!$B$9-M3425)= 14,"14", IF(('1 - Cover page'!$B$9-M3425)= 15,"15",  ""))))))))))))))))</f>
        <v>0</v>
      </c>
      <c r="Z3425" t="str">
        <f>IF(('1 - Cover page'!$B$9-I3425)=0,"0", IF(('1 - Cover page'!$B$9-I3425)= 1,"1", IF(('1 - Cover page'!$B$9-I3425)= 2,"2", IF(('1 - Cover page'!$B$9-I3425)= 3,"3", IF(('1 - Cover page'!$B$9-I3425)= 4,"4", IF(('1 - Cover page'!$B$9-I3425)= 5,"5", IF(('1 - Cover page'!$B$9-I3425)= 6,"6", IF(('1 - Cover page'!$B$9-I3425)= 7,"7", IF(('1 - Cover page'!$B$9-I3425)= 8,"8", IF(('1 - Cover page'!$B$9-I3425)= 9,"9", IF(('1 - Cover page'!$B$9-I3425)= 10,"10", IF(('1 - Cover page'!$B$9-I3425)= 11,"11", IF(('1 - Cover page'!$B$9-I3425)= 12,"12", IF(('1 - Cover page'!$B$9-I3425)= 13,"13", IF(('1 - Cover page'!$B$9-I3425)= 14,"14", IF(('1 - Cover page'!$B$9-I3425)= 15,"15",  ""))))))))))))))))</f>
        <v>0</v>
      </c>
      <c r="AA3425" t="e">
        <f>VLOOKUP(E3425,'Age group'!$A$2:$B$7,2,TRUE)</f>
        <v>#N/A</v>
      </c>
    </row>
    <row r="3426" spans="1:27" ht="12.75" x14ac:dyDescent="0.2">
      <c r="A3426" s="30">
        <v>3423</v>
      </c>
      <c r="B3426" s="31"/>
      <c r="C3426" s="31"/>
      <c r="D3426" s="32"/>
      <c r="E3426" s="104"/>
      <c r="F3426" s="31"/>
      <c r="G3426" s="31"/>
      <c r="H3426" s="33"/>
      <c r="I3426" s="16"/>
      <c r="J3426" s="34"/>
      <c r="K3426" s="34"/>
      <c r="L3426" s="35"/>
      <c r="M3426" s="36"/>
      <c r="N3426" s="37"/>
      <c r="O3426" s="37"/>
      <c r="P3426" s="37"/>
      <c r="Q3426" s="38"/>
      <c r="R3426" s="38"/>
      <c r="S3426" s="37"/>
      <c r="T3426" s="39"/>
      <c r="U3426" s="39"/>
      <c r="V3426" s="40"/>
      <c r="X3426" t="str">
        <f>IF(('1 - Cover page'!$B$9-M3426)&lt;6,"&lt;=5 Days","&gt;5 Days")</f>
        <v>&lt;=5 Days</v>
      </c>
      <c r="Y3426" t="str">
        <f>IF(('1 - Cover page'!$B$9-M3426)=0,"0", IF(('1 - Cover page'!$B$9-M3426)= 1,"1", IF(('1 - Cover page'!$B$9-M3426)= 2,"2", IF(('1 - Cover page'!$B$9-M3426)= 3,"3", IF(('1 - Cover page'!$B$9-M3426)= 4,"4", IF(('1 - Cover page'!$B$9-M3426)= 5,"5", IF(('1 - Cover page'!$B$9-M3426)= 6,"6", IF(('1 - Cover page'!$B$9-M3426)= 7,"7", IF(('1 - Cover page'!$B$9-M3426)= 8,"8", IF(('1 - Cover page'!$B$9-M3426)= 9,"9", IF(('1 - Cover page'!$B$9-M3426)= 10,"10", IF(('1 - Cover page'!$B$9-M3426)= 11,"11", IF(('1 - Cover page'!$B$9-M3426)= 12,"12", IF(('1 - Cover page'!$B$9-M3426)= 13,"13", IF(('1 - Cover page'!$B$9-M3426)= 14,"14", IF(('1 - Cover page'!$B$9-M3426)= 15,"15",  ""))))))))))))))))</f>
        <v>0</v>
      </c>
      <c r="Z3426" t="str">
        <f>IF(('1 - Cover page'!$B$9-I3426)=0,"0", IF(('1 - Cover page'!$B$9-I3426)= 1,"1", IF(('1 - Cover page'!$B$9-I3426)= 2,"2", IF(('1 - Cover page'!$B$9-I3426)= 3,"3", IF(('1 - Cover page'!$B$9-I3426)= 4,"4", IF(('1 - Cover page'!$B$9-I3426)= 5,"5", IF(('1 - Cover page'!$B$9-I3426)= 6,"6", IF(('1 - Cover page'!$B$9-I3426)= 7,"7", IF(('1 - Cover page'!$B$9-I3426)= 8,"8", IF(('1 - Cover page'!$B$9-I3426)= 9,"9", IF(('1 - Cover page'!$B$9-I3426)= 10,"10", IF(('1 - Cover page'!$B$9-I3426)= 11,"11", IF(('1 - Cover page'!$B$9-I3426)= 12,"12", IF(('1 - Cover page'!$B$9-I3426)= 13,"13", IF(('1 - Cover page'!$B$9-I3426)= 14,"14", IF(('1 - Cover page'!$B$9-I3426)= 15,"15",  ""))))))))))))))))</f>
        <v>0</v>
      </c>
      <c r="AA3426" t="e">
        <f>VLOOKUP(E3426,'Age group'!$A$2:$B$7,2,TRUE)</f>
        <v>#N/A</v>
      </c>
    </row>
    <row r="3427" spans="1:27" ht="12.75" x14ac:dyDescent="0.2">
      <c r="A3427" s="30">
        <v>3424</v>
      </c>
      <c r="B3427" s="31"/>
      <c r="C3427" s="31"/>
      <c r="D3427" s="32"/>
      <c r="E3427" s="104"/>
      <c r="F3427" s="31"/>
      <c r="G3427" s="31"/>
      <c r="H3427" s="33"/>
      <c r="I3427" s="16"/>
      <c r="J3427" s="34"/>
      <c r="K3427" s="34"/>
      <c r="L3427" s="35"/>
      <c r="M3427" s="36"/>
      <c r="N3427" s="37"/>
      <c r="O3427" s="37"/>
      <c r="P3427" s="37"/>
      <c r="Q3427" s="38"/>
      <c r="R3427" s="38"/>
      <c r="S3427" s="37"/>
      <c r="T3427" s="39"/>
      <c r="U3427" s="39"/>
      <c r="V3427" s="40"/>
      <c r="X3427" t="str">
        <f>IF(('1 - Cover page'!$B$9-M3427)&lt;6,"&lt;=5 Days","&gt;5 Days")</f>
        <v>&lt;=5 Days</v>
      </c>
      <c r="Y3427" t="str">
        <f>IF(('1 - Cover page'!$B$9-M3427)=0,"0", IF(('1 - Cover page'!$B$9-M3427)= 1,"1", IF(('1 - Cover page'!$B$9-M3427)= 2,"2", IF(('1 - Cover page'!$B$9-M3427)= 3,"3", IF(('1 - Cover page'!$B$9-M3427)= 4,"4", IF(('1 - Cover page'!$B$9-M3427)= 5,"5", IF(('1 - Cover page'!$B$9-M3427)= 6,"6", IF(('1 - Cover page'!$B$9-M3427)= 7,"7", IF(('1 - Cover page'!$B$9-M3427)= 8,"8", IF(('1 - Cover page'!$B$9-M3427)= 9,"9", IF(('1 - Cover page'!$B$9-M3427)= 10,"10", IF(('1 - Cover page'!$B$9-M3427)= 11,"11", IF(('1 - Cover page'!$B$9-M3427)= 12,"12", IF(('1 - Cover page'!$B$9-M3427)= 13,"13", IF(('1 - Cover page'!$B$9-M3427)= 14,"14", IF(('1 - Cover page'!$B$9-M3427)= 15,"15",  ""))))))))))))))))</f>
        <v>0</v>
      </c>
      <c r="Z3427" t="str">
        <f>IF(('1 - Cover page'!$B$9-I3427)=0,"0", IF(('1 - Cover page'!$B$9-I3427)= 1,"1", IF(('1 - Cover page'!$B$9-I3427)= 2,"2", IF(('1 - Cover page'!$B$9-I3427)= 3,"3", IF(('1 - Cover page'!$B$9-I3427)= 4,"4", IF(('1 - Cover page'!$B$9-I3427)= 5,"5", IF(('1 - Cover page'!$B$9-I3427)= 6,"6", IF(('1 - Cover page'!$B$9-I3427)= 7,"7", IF(('1 - Cover page'!$B$9-I3427)= 8,"8", IF(('1 - Cover page'!$B$9-I3427)= 9,"9", IF(('1 - Cover page'!$B$9-I3427)= 10,"10", IF(('1 - Cover page'!$B$9-I3427)= 11,"11", IF(('1 - Cover page'!$B$9-I3427)= 12,"12", IF(('1 - Cover page'!$B$9-I3427)= 13,"13", IF(('1 - Cover page'!$B$9-I3427)= 14,"14", IF(('1 - Cover page'!$B$9-I3427)= 15,"15",  ""))))))))))))))))</f>
        <v>0</v>
      </c>
      <c r="AA3427" t="e">
        <f>VLOOKUP(E3427,'Age group'!$A$2:$B$7,2,TRUE)</f>
        <v>#N/A</v>
      </c>
    </row>
    <row r="3428" spans="1:27" ht="12.75" x14ac:dyDescent="0.2">
      <c r="A3428" s="30">
        <v>3425</v>
      </c>
      <c r="B3428" s="31"/>
      <c r="C3428" s="31"/>
      <c r="D3428" s="32"/>
      <c r="E3428" s="104"/>
      <c r="F3428" s="31"/>
      <c r="G3428" s="31"/>
      <c r="H3428" s="33"/>
      <c r="I3428" s="16"/>
      <c r="J3428" s="34"/>
      <c r="K3428" s="34"/>
      <c r="L3428" s="35"/>
      <c r="M3428" s="36"/>
      <c r="N3428" s="37"/>
      <c r="O3428" s="37"/>
      <c r="P3428" s="37"/>
      <c r="Q3428" s="38"/>
      <c r="R3428" s="38"/>
      <c r="S3428" s="37"/>
      <c r="T3428" s="39"/>
      <c r="U3428" s="39"/>
      <c r="V3428" s="40"/>
      <c r="X3428" t="str">
        <f>IF(('1 - Cover page'!$B$9-M3428)&lt;6,"&lt;=5 Days","&gt;5 Days")</f>
        <v>&lt;=5 Days</v>
      </c>
      <c r="Y3428" t="str">
        <f>IF(('1 - Cover page'!$B$9-M3428)=0,"0", IF(('1 - Cover page'!$B$9-M3428)= 1,"1", IF(('1 - Cover page'!$B$9-M3428)= 2,"2", IF(('1 - Cover page'!$B$9-M3428)= 3,"3", IF(('1 - Cover page'!$B$9-M3428)= 4,"4", IF(('1 - Cover page'!$B$9-M3428)= 5,"5", IF(('1 - Cover page'!$B$9-M3428)= 6,"6", IF(('1 - Cover page'!$B$9-M3428)= 7,"7", IF(('1 - Cover page'!$B$9-M3428)= 8,"8", IF(('1 - Cover page'!$B$9-M3428)= 9,"9", IF(('1 - Cover page'!$B$9-M3428)= 10,"10", IF(('1 - Cover page'!$B$9-M3428)= 11,"11", IF(('1 - Cover page'!$B$9-M3428)= 12,"12", IF(('1 - Cover page'!$B$9-M3428)= 13,"13", IF(('1 - Cover page'!$B$9-M3428)= 14,"14", IF(('1 - Cover page'!$B$9-M3428)= 15,"15",  ""))))))))))))))))</f>
        <v>0</v>
      </c>
      <c r="Z3428" t="str">
        <f>IF(('1 - Cover page'!$B$9-I3428)=0,"0", IF(('1 - Cover page'!$B$9-I3428)= 1,"1", IF(('1 - Cover page'!$B$9-I3428)= 2,"2", IF(('1 - Cover page'!$B$9-I3428)= 3,"3", IF(('1 - Cover page'!$B$9-I3428)= 4,"4", IF(('1 - Cover page'!$B$9-I3428)= 5,"5", IF(('1 - Cover page'!$B$9-I3428)= 6,"6", IF(('1 - Cover page'!$B$9-I3428)= 7,"7", IF(('1 - Cover page'!$B$9-I3428)= 8,"8", IF(('1 - Cover page'!$B$9-I3428)= 9,"9", IF(('1 - Cover page'!$B$9-I3428)= 10,"10", IF(('1 - Cover page'!$B$9-I3428)= 11,"11", IF(('1 - Cover page'!$B$9-I3428)= 12,"12", IF(('1 - Cover page'!$B$9-I3428)= 13,"13", IF(('1 - Cover page'!$B$9-I3428)= 14,"14", IF(('1 - Cover page'!$B$9-I3428)= 15,"15",  ""))))))))))))))))</f>
        <v>0</v>
      </c>
      <c r="AA3428" t="e">
        <f>VLOOKUP(E3428,'Age group'!$A$2:$B$7,2,TRUE)</f>
        <v>#N/A</v>
      </c>
    </row>
    <row r="3429" spans="1:27" ht="12.75" x14ac:dyDescent="0.2">
      <c r="A3429" s="30">
        <v>3426</v>
      </c>
      <c r="B3429" s="31"/>
      <c r="C3429" s="31"/>
      <c r="D3429" s="32"/>
      <c r="E3429" s="104"/>
      <c r="F3429" s="31"/>
      <c r="G3429" s="31"/>
      <c r="H3429" s="33"/>
      <c r="I3429" s="16"/>
      <c r="J3429" s="34"/>
      <c r="K3429" s="34"/>
      <c r="L3429" s="35"/>
      <c r="M3429" s="36"/>
      <c r="N3429" s="37"/>
      <c r="O3429" s="37"/>
      <c r="P3429" s="37"/>
      <c r="Q3429" s="38"/>
      <c r="R3429" s="38"/>
      <c r="S3429" s="37"/>
      <c r="T3429" s="39"/>
      <c r="U3429" s="39"/>
      <c r="V3429" s="40"/>
      <c r="X3429" t="str">
        <f>IF(('1 - Cover page'!$B$9-M3429)&lt;6,"&lt;=5 Days","&gt;5 Days")</f>
        <v>&lt;=5 Days</v>
      </c>
      <c r="Y3429" t="str">
        <f>IF(('1 - Cover page'!$B$9-M3429)=0,"0", IF(('1 - Cover page'!$B$9-M3429)= 1,"1", IF(('1 - Cover page'!$B$9-M3429)= 2,"2", IF(('1 - Cover page'!$B$9-M3429)= 3,"3", IF(('1 - Cover page'!$B$9-M3429)= 4,"4", IF(('1 - Cover page'!$B$9-M3429)= 5,"5", IF(('1 - Cover page'!$B$9-M3429)= 6,"6", IF(('1 - Cover page'!$B$9-M3429)= 7,"7", IF(('1 - Cover page'!$B$9-M3429)= 8,"8", IF(('1 - Cover page'!$B$9-M3429)= 9,"9", IF(('1 - Cover page'!$B$9-M3429)= 10,"10", IF(('1 - Cover page'!$B$9-M3429)= 11,"11", IF(('1 - Cover page'!$B$9-M3429)= 12,"12", IF(('1 - Cover page'!$B$9-M3429)= 13,"13", IF(('1 - Cover page'!$B$9-M3429)= 14,"14", IF(('1 - Cover page'!$B$9-M3429)= 15,"15",  ""))))))))))))))))</f>
        <v>0</v>
      </c>
      <c r="Z3429" t="str">
        <f>IF(('1 - Cover page'!$B$9-I3429)=0,"0", IF(('1 - Cover page'!$B$9-I3429)= 1,"1", IF(('1 - Cover page'!$B$9-I3429)= 2,"2", IF(('1 - Cover page'!$B$9-I3429)= 3,"3", IF(('1 - Cover page'!$B$9-I3429)= 4,"4", IF(('1 - Cover page'!$B$9-I3429)= 5,"5", IF(('1 - Cover page'!$B$9-I3429)= 6,"6", IF(('1 - Cover page'!$B$9-I3429)= 7,"7", IF(('1 - Cover page'!$B$9-I3429)= 8,"8", IF(('1 - Cover page'!$B$9-I3429)= 9,"9", IF(('1 - Cover page'!$B$9-I3429)= 10,"10", IF(('1 - Cover page'!$B$9-I3429)= 11,"11", IF(('1 - Cover page'!$B$9-I3429)= 12,"12", IF(('1 - Cover page'!$B$9-I3429)= 13,"13", IF(('1 - Cover page'!$B$9-I3429)= 14,"14", IF(('1 - Cover page'!$B$9-I3429)= 15,"15",  ""))))))))))))))))</f>
        <v>0</v>
      </c>
      <c r="AA3429" t="e">
        <f>VLOOKUP(E3429,'Age group'!$A$2:$B$7,2,TRUE)</f>
        <v>#N/A</v>
      </c>
    </row>
    <row r="3430" spans="1:27" ht="12.75" x14ac:dyDescent="0.2">
      <c r="A3430" s="30">
        <v>3427</v>
      </c>
      <c r="B3430" s="31"/>
      <c r="C3430" s="31"/>
      <c r="D3430" s="32"/>
      <c r="E3430" s="104"/>
      <c r="F3430" s="31"/>
      <c r="G3430" s="31"/>
      <c r="H3430" s="33"/>
      <c r="I3430" s="16"/>
      <c r="J3430" s="34"/>
      <c r="K3430" s="34"/>
      <c r="L3430" s="35"/>
      <c r="M3430" s="36"/>
      <c r="N3430" s="37"/>
      <c r="O3430" s="37"/>
      <c r="P3430" s="37"/>
      <c r="Q3430" s="38"/>
      <c r="R3430" s="38"/>
      <c r="S3430" s="37"/>
      <c r="T3430" s="39"/>
      <c r="U3430" s="39"/>
      <c r="V3430" s="40"/>
      <c r="X3430" t="str">
        <f>IF(('1 - Cover page'!$B$9-M3430)&lt;6,"&lt;=5 Days","&gt;5 Days")</f>
        <v>&lt;=5 Days</v>
      </c>
      <c r="Y3430" t="str">
        <f>IF(('1 - Cover page'!$B$9-M3430)=0,"0", IF(('1 - Cover page'!$B$9-M3430)= 1,"1", IF(('1 - Cover page'!$B$9-M3430)= 2,"2", IF(('1 - Cover page'!$B$9-M3430)= 3,"3", IF(('1 - Cover page'!$B$9-M3430)= 4,"4", IF(('1 - Cover page'!$B$9-M3430)= 5,"5", IF(('1 - Cover page'!$B$9-M3430)= 6,"6", IF(('1 - Cover page'!$B$9-M3430)= 7,"7", IF(('1 - Cover page'!$B$9-M3430)= 8,"8", IF(('1 - Cover page'!$B$9-M3430)= 9,"9", IF(('1 - Cover page'!$B$9-M3430)= 10,"10", IF(('1 - Cover page'!$B$9-M3430)= 11,"11", IF(('1 - Cover page'!$B$9-M3430)= 12,"12", IF(('1 - Cover page'!$B$9-M3430)= 13,"13", IF(('1 - Cover page'!$B$9-M3430)= 14,"14", IF(('1 - Cover page'!$B$9-M3430)= 15,"15",  ""))))))))))))))))</f>
        <v>0</v>
      </c>
      <c r="Z3430" t="str">
        <f>IF(('1 - Cover page'!$B$9-I3430)=0,"0", IF(('1 - Cover page'!$B$9-I3430)= 1,"1", IF(('1 - Cover page'!$B$9-I3430)= 2,"2", IF(('1 - Cover page'!$B$9-I3430)= 3,"3", IF(('1 - Cover page'!$B$9-I3430)= 4,"4", IF(('1 - Cover page'!$B$9-I3430)= 5,"5", IF(('1 - Cover page'!$B$9-I3430)= 6,"6", IF(('1 - Cover page'!$B$9-I3430)= 7,"7", IF(('1 - Cover page'!$B$9-I3430)= 8,"8", IF(('1 - Cover page'!$B$9-I3430)= 9,"9", IF(('1 - Cover page'!$B$9-I3430)= 10,"10", IF(('1 - Cover page'!$B$9-I3430)= 11,"11", IF(('1 - Cover page'!$B$9-I3430)= 12,"12", IF(('1 - Cover page'!$B$9-I3430)= 13,"13", IF(('1 - Cover page'!$B$9-I3430)= 14,"14", IF(('1 - Cover page'!$B$9-I3430)= 15,"15",  ""))))))))))))))))</f>
        <v>0</v>
      </c>
      <c r="AA3430" t="e">
        <f>VLOOKUP(E3430,'Age group'!$A$2:$B$7,2,TRUE)</f>
        <v>#N/A</v>
      </c>
    </row>
    <row r="3431" spans="1:27" ht="12.75" x14ac:dyDescent="0.2">
      <c r="A3431" s="30">
        <v>3428</v>
      </c>
      <c r="B3431" s="31"/>
      <c r="C3431" s="31"/>
      <c r="D3431" s="32"/>
      <c r="E3431" s="104"/>
      <c r="F3431" s="31"/>
      <c r="G3431" s="31"/>
      <c r="H3431" s="33"/>
      <c r="I3431" s="16"/>
      <c r="J3431" s="34"/>
      <c r="K3431" s="34"/>
      <c r="L3431" s="35"/>
      <c r="M3431" s="36"/>
      <c r="N3431" s="37"/>
      <c r="O3431" s="37"/>
      <c r="P3431" s="37"/>
      <c r="Q3431" s="38"/>
      <c r="R3431" s="38"/>
      <c r="S3431" s="37"/>
      <c r="T3431" s="39"/>
      <c r="U3431" s="39"/>
      <c r="V3431" s="40"/>
      <c r="X3431" t="str">
        <f>IF(('1 - Cover page'!$B$9-M3431)&lt;6,"&lt;=5 Days","&gt;5 Days")</f>
        <v>&lt;=5 Days</v>
      </c>
      <c r="Y3431" t="str">
        <f>IF(('1 - Cover page'!$B$9-M3431)=0,"0", IF(('1 - Cover page'!$B$9-M3431)= 1,"1", IF(('1 - Cover page'!$B$9-M3431)= 2,"2", IF(('1 - Cover page'!$B$9-M3431)= 3,"3", IF(('1 - Cover page'!$B$9-M3431)= 4,"4", IF(('1 - Cover page'!$B$9-M3431)= 5,"5", IF(('1 - Cover page'!$B$9-M3431)= 6,"6", IF(('1 - Cover page'!$B$9-M3431)= 7,"7", IF(('1 - Cover page'!$B$9-M3431)= 8,"8", IF(('1 - Cover page'!$B$9-M3431)= 9,"9", IF(('1 - Cover page'!$B$9-M3431)= 10,"10", IF(('1 - Cover page'!$B$9-M3431)= 11,"11", IF(('1 - Cover page'!$B$9-M3431)= 12,"12", IF(('1 - Cover page'!$B$9-M3431)= 13,"13", IF(('1 - Cover page'!$B$9-M3431)= 14,"14", IF(('1 - Cover page'!$B$9-M3431)= 15,"15",  ""))))))))))))))))</f>
        <v>0</v>
      </c>
      <c r="Z3431" t="str">
        <f>IF(('1 - Cover page'!$B$9-I3431)=0,"0", IF(('1 - Cover page'!$B$9-I3431)= 1,"1", IF(('1 - Cover page'!$B$9-I3431)= 2,"2", IF(('1 - Cover page'!$B$9-I3431)= 3,"3", IF(('1 - Cover page'!$B$9-I3431)= 4,"4", IF(('1 - Cover page'!$B$9-I3431)= 5,"5", IF(('1 - Cover page'!$B$9-I3431)= 6,"6", IF(('1 - Cover page'!$B$9-I3431)= 7,"7", IF(('1 - Cover page'!$B$9-I3431)= 8,"8", IF(('1 - Cover page'!$B$9-I3431)= 9,"9", IF(('1 - Cover page'!$B$9-I3431)= 10,"10", IF(('1 - Cover page'!$B$9-I3431)= 11,"11", IF(('1 - Cover page'!$B$9-I3431)= 12,"12", IF(('1 - Cover page'!$B$9-I3431)= 13,"13", IF(('1 - Cover page'!$B$9-I3431)= 14,"14", IF(('1 - Cover page'!$B$9-I3431)= 15,"15",  ""))))))))))))))))</f>
        <v>0</v>
      </c>
      <c r="AA3431" t="e">
        <f>VLOOKUP(E3431,'Age group'!$A$2:$B$7,2,TRUE)</f>
        <v>#N/A</v>
      </c>
    </row>
    <row r="3432" spans="1:27" ht="12.75" x14ac:dyDescent="0.2">
      <c r="A3432" s="30">
        <v>3429</v>
      </c>
      <c r="B3432" s="31"/>
      <c r="C3432" s="31"/>
      <c r="D3432" s="32"/>
      <c r="E3432" s="104"/>
      <c r="F3432" s="31"/>
      <c r="G3432" s="31"/>
      <c r="H3432" s="33"/>
      <c r="I3432" s="16"/>
      <c r="J3432" s="34"/>
      <c r="K3432" s="34"/>
      <c r="L3432" s="35"/>
      <c r="M3432" s="36"/>
      <c r="N3432" s="37"/>
      <c r="O3432" s="37"/>
      <c r="P3432" s="37"/>
      <c r="Q3432" s="38"/>
      <c r="R3432" s="38"/>
      <c r="S3432" s="37"/>
      <c r="T3432" s="39"/>
      <c r="U3432" s="39"/>
      <c r="V3432" s="40"/>
      <c r="X3432" t="str">
        <f>IF(('1 - Cover page'!$B$9-M3432)&lt;6,"&lt;=5 Days","&gt;5 Days")</f>
        <v>&lt;=5 Days</v>
      </c>
      <c r="Y3432" t="str">
        <f>IF(('1 - Cover page'!$B$9-M3432)=0,"0", IF(('1 - Cover page'!$B$9-M3432)= 1,"1", IF(('1 - Cover page'!$B$9-M3432)= 2,"2", IF(('1 - Cover page'!$B$9-M3432)= 3,"3", IF(('1 - Cover page'!$B$9-M3432)= 4,"4", IF(('1 - Cover page'!$B$9-M3432)= 5,"5", IF(('1 - Cover page'!$B$9-M3432)= 6,"6", IF(('1 - Cover page'!$B$9-M3432)= 7,"7", IF(('1 - Cover page'!$B$9-M3432)= 8,"8", IF(('1 - Cover page'!$B$9-M3432)= 9,"9", IF(('1 - Cover page'!$B$9-M3432)= 10,"10", IF(('1 - Cover page'!$B$9-M3432)= 11,"11", IF(('1 - Cover page'!$B$9-M3432)= 12,"12", IF(('1 - Cover page'!$B$9-M3432)= 13,"13", IF(('1 - Cover page'!$B$9-M3432)= 14,"14", IF(('1 - Cover page'!$B$9-M3432)= 15,"15",  ""))))))))))))))))</f>
        <v>0</v>
      </c>
      <c r="Z3432" t="str">
        <f>IF(('1 - Cover page'!$B$9-I3432)=0,"0", IF(('1 - Cover page'!$B$9-I3432)= 1,"1", IF(('1 - Cover page'!$B$9-I3432)= 2,"2", IF(('1 - Cover page'!$B$9-I3432)= 3,"3", IF(('1 - Cover page'!$B$9-I3432)= 4,"4", IF(('1 - Cover page'!$B$9-I3432)= 5,"5", IF(('1 - Cover page'!$B$9-I3432)= 6,"6", IF(('1 - Cover page'!$B$9-I3432)= 7,"7", IF(('1 - Cover page'!$B$9-I3432)= 8,"8", IF(('1 - Cover page'!$B$9-I3432)= 9,"9", IF(('1 - Cover page'!$B$9-I3432)= 10,"10", IF(('1 - Cover page'!$B$9-I3432)= 11,"11", IF(('1 - Cover page'!$B$9-I3432)= 12,"12", IF(('1 - Cover page'!$B$9-I3432)= 13,"13", IF(('1 - Cover page'!$B$9-I3432)= 14,"14", IF(('1 - Cover page'!$B$9-I3432)= 15,"15",  ""))))))))))))))))</f>
        <v>0</v>
      </c>
      <c r="AA3432" t="e">
        <f>VLOOKUP(E3432,'Age group'!$A$2:$B$7,2,TRUE)</f>
        <v>#N/A</v>
      </c>
    </row>
    <row r="3433" spans="1:27" ht="12.75" x14ac:dyDescent="0.2">
      <c r="A3433" s="30">
        <v>3430</v>
      </c>
      <c r="B3433" s="31"/>
      <c r="C3433" s="31"/>
      <c r="D3433" s="32"/>
      <c r="E3433" s="104"/>
      <c r="F3433" s="31"/>
      <c r="G3433" s="31"/>
      <c r="H3433" s="33"/>
      <c r="I3433" s="16"/>
      <c r="J3433" s="34"/>
      <c r="K3433" s="34"/>
      <c r="L3433" s="35"/>
      <c r="M3433" s="36"/>
      <c r="N3433" s="37"/>
      <c r="O3433" s="37"/>
      <c r="P3433" s="37"/>
      <c r="Q3433" s="38"/>
      <c r="R3433" s="38"/>
      <c r="S3433" s="37"/>
      <c r="T3433" s="39"/>
      <c r="U3433" s="39"/>
      <c r="V3433" s="40"/>
      <c r="X3433" t="str">
        <f>IF(('1 - Cover page'!$B$9-M3433)&lt;6,"&lt;=5 Days","&gt;5 Days")</f>
        <v>&lt;=5 Days</v>
      </c>
      <c r="Y3433" t="str">
        <f>IF(('1 - Cover page'!$B$9-M3433)=0,"0", IF(('1 - Cover page'!$B$9-M3433)= 1,"1", IF(('1 - Cover page'!$B$9-M3433)= 2,"2", IF(('1 - Cover page'!$B$9-M3433)= 3,"3", IF(('1 - Cover page'!$B$9-M3433)= 4,"4", IF(('1 - Cover page'!$B$9-M3433)= 5,"5", IF(('1 - Cover page'!$B$9-M3433)= 6,"6", IF(('1 - Cover page'!$B$9-M3433)= 7,"7", IF(('1 - Cover page'!$B$9-M3433)= 8,"8", IF(('1 - Cover page'!$B$9-M3433)= 9,"9", IF(('1 - Cover page'!$B$9-M3433)= 10,"10", IF(('1 - Cover page'!$B$9-M3433)= 11,"11", IF(('1 - Cover page'!$B$9-M3433)= 12,"12", IF(('1 - Cover page'!$B$9-M3433)= 13,"13", IF(('1 - Cover page'!$B$9-M3433)= 14,"14", IF(('1 - Cover page'!$B$9-M3433)= 15,"15",  ""))))))))))))))))</f>
        <v>0</v>
      </c>
      <c r="Z3433" t="str">
        <f>IF(('1 - Cover page'!$B$9-I3433)=0,"0", IF(('1 - Cover page'!$B$9-I3433)= 1,"1", IF(('1 - Cover page'!$B$9-I3433)= 2,"2", IF(('1 - Cover page'!$B$9-I3433)= 3,"3", IF(('1 - Cover page'!$B$9-I3433)= 4,"4", IF(('1 - Cover page'!$B$9-I3433)= 5,"5", IF(('1 - Cover page'!$B$9-I3433)= 6,"6", IF(('1 - Cover page'!$B$9-I3433)= 7,"7", IF(('1 - Cover page'!$B$9-I3433)= 8,"8", IF(('1 - Cover page'!$B$9-I3433)= 9,"9", IF(('1 - Cover page'!$B$9-I3433)= 10,"10", IF(('1 - Cover page'!$B$9-I3433)= 11,"11", IF(('1 - Cover page'!$B$9-I3433)= 12,"12", IF(('1 - Cover page'!$B$9-I3433)= 13,"13", IF(('1 - Cover page'!$B$9-I3433)= 14,"14", IF(('1 - Cover page'!$B$9-I3433)= 15,"15",  ""))))))))))))))))</f>
        <v>0</v>
      </c>
      <c r="AA3433" t="e">
        <f>VLOOKUP(E3433,'Age group'!$A$2:$B$7,2,TRUE)</f>
        <v>#N/A</v>
      </c>
    </row>
    <row r="3434" spans="1:27" ht="12.75" x14ac:dyDescent="0.2">
      <c r="A3434" s="30">
        <v>3431</v>
      </c>
      <c r="B3434" s="31"/>
      <c r="C3434" s="31"/>
      <c r="D3434" s="32"/>
      <c r="E3434" s="104"/>
      <c r="F3434" s="31"/>
      <c r="G3434" s="31"/>
      <c r="H3434" s="33"/>
      <c r="I3434" s="16"/>
      <c r="J3434" s="34"/>
      <c r="K3434" s="34"/>
      <c r="L3434" s="35"/>
      <c r="M3434" s="36"/>
      <c r="N3434" s="37"/>
      <c r="O3434" s="37"/>
      <c r="P3434" s="37"/>
      <c r="Q3434" s="38"/>
      <c r="R3434" s="38"/>
      <c r="S3434" s="37"/>
      <c r="T3434" s="39"/>
      <c r="U3434" s="39"/>
      <c r="V3434" s="40"/>
      <c r="X3434" t="str">
        <f>IF(('1 - Cover page'!$B$9-M3434)&lt;6,"&lt;=5 Days","&gt;5 Days")</f>
        <v>&lt;=5 Days</v>
      </c>
      <c r="Y3434" t="str">
        <f>IF(('1 - Cover page'!$B$9-M3434)=0,"0", IF(('1 - Cover page'!$B$9-M3434)= 1,"1", IF(('1 - Cover page'!$B$9-M3434)= 2,"2", IF(('1 - Cover page'!$B$9-M3434)= 3,"3", IF(('1 - Cover page'!$B$9-M3434)= 4,"4", IF(('1 - Cover page'!$B$9-M3434)= 5,"5", IF(('1 - Cover page'!$B$9-M3434)= 6,"6", IF(('1 - Cover page'!$B$9-M3434)= 7,"7", IF(('1 - Cover page'!$B$9-M3434)= 8,"8", IF(('1 - Cover page'!$B$9-M3434)= 9,"9", IF(('1 - Cover page'!$B$9-M3434)= 10,"10", IF(('1 - Cover page'!$B$9-M3434)= 11,"11", IF(('1 - Cover page'!$B$9-M3434)= 12,"12", IF(('1 - Cover page'!$B$9-M3434)= 13,"13", IF(('1 - Cover page'!$B$9-M3434)= 14,"14", IF(('1 - Cover page'!$B$9-M3434)= 15,"15",  ""))))))))))))))))</f>
        <v>0</v>
      </c>
      <c r="Z3434" t="str">
        <f>IF(('1 - Cover page'!$B$9-I3434)=0,"0", IF(('1 - Cover page'!$B$9-I3434)= 1,"1", IF(('1 - Cover page'!$B$9-I3434)= 2,"2", IF(('1 - Cover page'!$B$9-I3434)= 3,"3", IF(('1 - Cover page'!$B$9-I3434)= 4,"4", IF(('1 - Cover page'!$B$9-I3434)= 5,"5", IF(('1 - Cover page'!$B$9-I3434)= 6,"6", IF(('1 - Cover page'!$B$9-I3434)= 7,"7", IF(('1 - Cover page'!$B$9-I3434)= 8,"8", IF(('1 - Cover page'!$B$9-I3434)= 9,"9", IF(('1 - Cover page'!$B$9-I3434)= 10,"10", IF(('1 - Cover page'!$B$9-I3434)= 11,"11", IF(('1 - Cover page'!$B$9-I3434)= 12,"12", IF(('1 - Cover page'!$B$9-I3434)= 13,"13", IF(('1 - Cover page'!$B$9-I3434)= 14,"14", IF(('1 - Cover page'!$B$9-I3434)= 15,"15",  ""))))))))))))))))</f>
        <v>0</v>
      </c>
      <c r="AA3434" t="e">
        <f>VLOOKUP(E3434,'Age group'!$A$2:$B$7,2,TRUE)</f>
        <v>#N/A</v>
      </c>
    </row>
    <row r="3435" spans="1:27" ht="12.75" x14ac:dyDescent="0.2">
      <c r="A3435" s="30">
        <v>3432</v>
      </c>
      <c r="B3435" s="31"/>
      <c r="C3435" s="31"/>
      <c r="D3435" s="32"/>
      <c r="E3435" s="104"/>
      <c r="F3435" s="31"/>
      <c r="G3435" s="31"/>
      <c r="H3435" s="33"/>
      <c r="I3435" s="16"/>
      <c r="J3435" s="34"/>
      <c r="K3435" s="34"/>
      <c r="L3435" s="35"/>
      <c r="M3435" s="36"/>
      <c r="N3435" s="37"/>
      <c r="O3435" s="37"/>
      <c r="P3435" s="37"/>
      <c r="Q3435" s="38"/>
      <c r="R3435" s="38"/>
      <c r="S3435" s="37"/>
      <c r="T3435" s="39"/>
      <c r="U3435" s="39"/>
      <c r="V3435" s="40"/>
      <c r="X3435" t="str">
        <f>IF(('1 - Cover page'!$B$9-M3435)&lt;6,"&lt;=5 Days","&gt;5 Days")</f>
        <v>&lt;=5 Days</v>
      </c>
      <c r="Y3435" t="str">
        <f>IF(('1 - Cover page'!$B$9-M3435)=0,"0", IF(('1 - Cover page'!$B$9-M3435)= 1,"1", IF(('1 - Cover page'!$B$9-M3435)= 2,"2", IF(('1 - Cover page'!$B$9-M3435)= 3,"3", IF(('1 - Cover page'!$B$9-M3435)= 4,"4", IF(('1 - Cover page'!$B$9-M3435)= 5,"5", IF(('1 - Cover page'!$B$9-M3435)= 6,"6", IF(('1 - Cover page'!$B$9-M3435)= 7,"7", IF(('1 - Cover page'!$B$9-M3435)= 8,"8", IF(('1 - Cover page'!$B$9-M3435)= 9,"9", IF(('1 - Cover page'!$B$9-M3435)= 10,"10", IF(('1 - Cover page'!$B$9-M3435)= 11,"11", IF(('1 - Cover page'!$B$9-M3435)= 12,"12", IF(('1 - Cover page'!$B$9-M3435)= 13,"13", IF(('1 - Cover page'!$B$9-M3435)= 14,"14", IF(('1 - Cover page'!$B$9-M3435)= 15,"15",  ""))))))))))))))))</f>
        <v>0</v>
      </c>
      <c r="Z3435" t="str">
        <f>IF(('1 - Cover page'!$B$9-I3435)=0,"0", IF(('1 - Cover page'!$B$9-I3435)= 1,"1", IF(('1 - Cover page'!$B$9-I3435)= 2,"2", IF(('1 - Cover page'!$B$9-I3435)= 3,"3", IF(('1 - Cover page'!$B$9-I3435)= 4,"4", IF(('1 - Cover page'!$B$9-I3435)= 5,"5", IF(('1 - Cover page'!$B$9-I3435)= 6,"6", IF(('1 - Cover page'!$B$9-I3435)= 7,"7", IF(('1 - Cover page'!$B$9-I3435)= 8,"8", IF(('1 - Cover page'!$B$9-I3435)= 9,"9", IF(('1 - Cover page'!$B$9-I3435)= 10,"10", IF(('1 - Cover page'!$B$9-I3435)= 11,"11", IF(('1 - Cover page'!$B$9-I3435)= 12,"12", IF(('1 - Cover page'!$B$9-I3435)= 13,"13", IF(('1 - Cover page'!$B$9-I3435)= 14,"14", IF(('1 - Cover page'!$B$9-I3435)= 15,"15",  ""))))))))))))))))</f>
        <v>0</v>
      </c>
      <c r="AA3435" t="e">
        <f>VLOOKUP(E3435,'Age group'!$A$2:$B$7,2,TRUE)</f>
        <v>#N/A</v>
      </c>
    </row>
    <row r="3436" spans="1:27" ht="12.75" x14ac:dyDescent="0.2">
      <c r="A3436" s="30">
        <v>3433</v>
      </c>
      <c r="B3436" s="31"/>
      <c r="C3436" s="31"/>
      <c r="D3436" s="32"/>
      <c r="E3436" s="104"/>
      <c r="F3436" s="31"/>
      <c r="G3436" s="31"/>
      <c r="H3436" s="33"/>
      <c r="I3436" s="16"/>
      <c r="J3436" s="34"/>
      <c r="K3436" s="34"/>
      <c r="L3436" s="35"/>
      <c r="M3436" s="36"/>
      <c r="N3436" s="37"/>
      <c r="O3436" s="37"/>
      <c r="P3436" s="37"/>
      <c r="Q3436" s="38"/>
      <c r="R3436" s="38"/>
      <c r="S3436" s="37"/>
      <c r="T3436" s="39"/>
      <c r="U3436" s="39"/>
      <c r="V3436" s="40"/>
      <c r="X3436" t="str">
        <f>IF(('1 - Cover page'!$B$9-M3436)&lt;6,"&lt;=5 Days","&gt;5 Days")</f>
        <v>&lt;=5 Days</v>
      </c>
      <c r="Y3436" t="str">
        <f>IF(('1 - Cover page'!$B$9-M3436)=0,"0", IF(('1 - Cover page'!$B$9-M3436)= 1,"1", IF(('1 - Cover page'!$B$9-M3436)= 2,"2", IF(('1 - Cover page'!$B$9-M3436)= 3,"3", IF(('1 - Cover page'!$B$9-M3436)= 4,"4", IF(('1 - Cover page'!$B$9-M3436)= 5,"5", IF(('1 - Cover page'!$B$9-M3436)= 6,"6", IF(('1 - Cover page'!$B$9-M3436)= 7,"7", IF(('1 - Cover page'!$B$9-M3436)= 8,"8", IF(('1 - Cover page'!$B$9-M3436)= 9,"9", IF(('1 - Cover page'!$B$9-M3436)= 10,"10", IF(('1 - Cover page'!$B$9-M3436)= 11,"11", IF(('1 - Cover page'!$B$9-M3436)= 12,"12", IF(('1 - Cover page'!$B$9-M3436)= 13,"13", IF(('1 - Cover page'!$B$9-M3436)= 14,"14", IF(('1 - Cover page'!$B$9-M3436)= 15,"15",  ""))))))))))))))))</f>
        <v>0</v>
      </c>
      <c r="Z3436" t="str">
        <f>IF(('1 - Cover page'!$B$9-I3436)=0,"0", IF(('1 - Cover page'!$B$9-I3436)= 1,"1", IF(('1 - Cover page'!$B$9-I3436)= 2,"2", IF(('1 - Cover page'!$B$9-I3436)= 3,"3", IF(('1 - Cover page'!$B$9-I3436)= 4,"4", IF(('1 - Cover page'!$B$9-I3436)= 5,"5", IF(('1 - Cover page'!$B$9-I3436)= 6,"6", IF(('1 - Cover page'!$B$9-I3436)= 7,"7", IF(('1 - Cover page'!$B$9-I3436)= 8,"8", IF(('1 - Cover page'!$B$9-I3436)= 9,"9", IF(('1 - Cover page'!$B$9-I3436)= 10,"10", IF(('1 - Cover page'!$B$9-I3436)= 11,"11", IF(('1 - Cover page'!$B$9-I3436)= 12,"12", IF(('1 - Cover page'!$B$9-I3436)= 13,"13", IF(('1 - Cover page'!$B$9-I3436)= 14,"14", IF(('1 - Cover page'!$B$9-I3436)= 15,"15",  ""))))))))))))))))</f>
        <v>0</v>
      </c>
      <c r="AA3436" t="e">
        <f>VLOOKUP(E3436,'Age group'!$A$2:$B$7,2,TRUE)</f>
        <v>#N/A</v>
      </c>
    </row>
    <row r="3437" spans="1:27" ht="12.75" x14ac:dyDescent="0.2">
      <c r="A3437" s="30">
        <v>3434</v>
      </c>
      <c r="B3437" s="31"/>
      <c r="C3437" s="31"/>
      <c r="D3437" s="32"/>
      <c r="E3437" s="104"/>
      <c r="F3437" s="31"/>
      <c r="G3437" s="31"/>
      <c r="H3437" s="33"/>
      <c r="I3437" s="16"/>
      <c r="J3437" s="34"/>
      <c r="K3437" s="34"/>
      <c r="L3437" s="35"/>
      <c r="M3437" s="36"/>
      <c r="N3437" s="37"/>
      <c r="O3437" s="37"/>
      <c r="P3437" s="37"/>
      <c r="Q3437" s="38"/>
      <c r="R3437" s="38"/>
      <c r="S3437" s="37"/>
      <c r="T3437" s="39"/>
      <c r="U3437" s="39"/>
      <c r="V3437" s="40"/>
      <c r="X3437" t="str">
        <f>IF(('1 - Cover page'!$B$9-M3437)&lt;6,"&lt;=5 Days","&gt;5 Days")</f>
        <v>&lt;=5 Days</v>
      </c>
      <c r="Y3437" t="str">
        <f>IF(('1 - Cover page'!$B$9-M3437)=0,"0", IF(('1 - Cover page'!$B$9-M3437)= 1,"1", IF(('1 - Cover page'!$B$9-M3437)= 2,"2", IF(('1 - Cover page'!$B$9-M3437)= 3,"3", IF(('1 - Cover page'!$B$9-M3437)= 4,"4", IF(('1 - Cover page'!$B$9-M3437)= 5,"5", IF(('1 - Cover page'!$B$9-M3437)= 6,"6", IF(('1 - Cover page'!$B$9-M3437)= 7,"7", IF(('1 - Cover page'!$B$9-M3437)= 8,"8", IF(('1 - Cover page'!$B$9-M3437)= 9,"9", IF(('1 - Cover page'!$B$9-M3437)= 10,"10", IF(('1 - Cover page'!$B$9-M3437)= 11,"11", IF(('1 - Cover page'!$B$9-M3437)= 12,"12", IF(('1 - Cover page'!$B$9-M3437)= 13,"13", IF(('1 - Cover page'!$B$9-M3437)= 14,"14", IF(('1 - Cover page'!$B$9-M3437)= 15,"15",  ""))))))))))))))))</f>
        <v>0</v>
      </c>
      <c r="Z3437" t="str">
        <f>IF(('1 - Cover page'!$B$9-I3437)=0,"0", IF(('1 - Cover page'!$B$9-I3437)= 1,"1", IF(('1 - Cover page'!$B$9-I3437)= 2,"2", IF(('1 - Cover page'!$B$9-I3437)= 3,"3", IF(('1 - Cover page'!$B$9-I3437)= 4,"4", IF(('1 - Cover page'!$B$9-I3437)= 5,"5", IF(('1 - Cover page'!$B$9-I3437)= 6,"6", IF(('1 - Cover page'!$B$9-I3437)= 7,"7", IF(('1 - Cover page'!$B$9-I3437)= 8,"8", IF(('1 - Cover page'!$B$9-I3437)= 9,"9", IF(('1 - Cover page'!$B$9-I3437)= 10,"10", IF(('1 - Cover page'!$B$9-I3437)= 11,"11", IF(('1 - Cover page'!$B$9-I3437)= 12,"12", IF(('1 - Cover page'!$B$9-I3437)= 13,"13", IF(('1 - Cover page'!$B$9-I3437)= 14,"14", IF(('1 - Cover page'!$B$9-I3437)= 15,"15",  ""))))))))))))))))</f>
        <v>0</v>
      </c>
      <c r="AA3437" t="e">
        <f>VLOOKUP(E3437,'Age group'!$A$2:$B$7,2,TRUE)</f>
        <v>#N/A</v>
      </c>
    </row>
    <row r="3438" spans="1:27" ht="12.75" x14ac:dyDescent="0.2">
      <c r="A3438" s="30">
        <v>3435</v>
      </c>
      <c r="B3438" s="31"/>
      <c r="C3438" s="31"/>
      <c r="D3438" s="32"/>
      <c r="E3438" s="104"/>
      <c r="F3438" s="31"/>
      <c r="G3438" s="31"/>
      <c r="H3438" s="33"/>
      <c r="I3438" s="16"/>
      <c r="J3438" s="34"/>
      <c r="K3438" s="34"/>
      <c r="L3438" s="35"/>
      <c r="M3438" s="36"/>
      <c r="N3438" s="37"/>
      <c r="O3438" s="37"/>
      <c r="P3438" s="37"/>
      <c r="Q3438" s="38"/>
      <c r="R3438" s="38"/>
      <c r="S3438" s="37"/>
      <c r="T3438" s="39"/>
      <c r="U3438" s="39"/>
      <c r="V3438" s="40"/>
      <c r="X3438" t="str">
        <f>IF(('1 - Cover page'!$B$9-M3438)&lt;6,"&lt;=5 Days","&gt;5 Days")</f>
        <v>&lt;=5 Days</v>
      </c>
      <c r="Y3438" t="str">
        <f>IF(('1 - Cover page'!$B$9-M3438)=0,"0", IF(('1 - Cover page'!$B$9-M3438)= 1,"1", IF(('1 - Cover page'!$B$9-M3438)= 2,"2", IF(('1 - Cover page'!$B$9-M3438)= 3,"3", IF(('1 - Cover page'!$B$9-M3438)= 4,"4", IF(('1 - Cover page'!$B$9-M3438)= 5,"5", IF(('1 - Cover page'!$B$9-M3438)= 6,"6", IF(('1 - Cover page'!$B$9-M3438)= 7,"7", IF(('1 - Cover page'!$B$9-M3438)= 8,"8", IF(('1 - Cover page'!$B$9-M3438)= 9,"9", IF(('1 - Cover page'!$B$9-M3438)= 10,"10", IF(('1 - Cover page'!$B$9-M3438)= 11,"11", IF(('1 - Cover page'!$B$9-M3438)= 12,"12", IF(('1 - Cover page'!$B$9-M3438)= 13,"13", IF(('1 - Cover page'!$B$9-M3438)= 14,"14", IF(('1 - Cover page'!$B$9-M3438)= 15,"15",  ""))))))))))))))))</f>
        <v>0</v>
      </c>
      <c r="Z3438" t="str">
        <f>IF(('1 - Cover page'!$B$9-I3438)=0,"0", IF(('1 - Cover page'!$B$9-I3438)= 1,"1", IF(('1 - Cover page'!$B$9-I3438)= 2,"2", IF(('1 - Cover page'!$B$9-I3438)= 3,"3", IF(('1 - Cover page'!$B$9-I3438)= 4,"4", IF(('1 - Cover page'!$B$9-I3438)= 5,"5", IF(('1 - Cover page'!$B$9-I3438)= 6,"6", IF(('1 - Cover page'!$B$9-I3438)= 7,"7", IF(('1 - Cover page'!$B$9-I3438)= 8,"8", IF(('1 - Cover page'!$B$9-I3438)= 9,"9", IF(('1 - Cover page'!$B$9-I3438)= 10,"10", IF(('1 - Cover page'!$B$9-I3438)= 11,"11", IF(('1 - Cover page'!$B$9-I3438)= 12,"12", IF(('1 - Cover page'!$B$9-I3438)= 13,"13", IF(('1 - Cover page'!$B$9-I3438)= 14,"14", IF(('1 - Cover page'!$B$9-I3438)= 15,"15",  ""))))))))))))))))</f>
        <v>0</v>
      </c>
      <c r="AA3438" t="e">
        <f>VLOOKUP(E3438,'Age group'!$A$2:$B$7,2,TRUE)</f>
        <v>#N/A</v>
      </c>
    </row>
    <row r="3439" spans="1:27" ht="12.75" x14ac:dyDescent="0.2">
      <c r="A3439" s="30">
        <v>3436</v>
      </c>
      <c r="B3439" s="31"/>
      <c r="C3439" s="31"/>
      <c r="D3439" s="32"/>
      <c r="E3439" s="104"/>
      <c r="F3439" s="31"/>
      <c r="G3439" s="31"/>
      <c r="H3439" s="33"/>
      <c r="I3439" s="16"/>
      <c r="J3439" s="34"/>
      <c r="K3439" s="34"/>
      <c r="L3439" s="35"/>
      <c r="M3439" s="36"/>
      <c r="N3439" s="37"/>
      <c r="O3439" s="37"/>
      <c r="P3439" s="37"/>
      <c r="Q3439" s="38"/>
      <c r="R3439" s="38"/>
      <c r="S3439" s="37"/>
      <c r="T3439" s="39"/>
      <c r="U3439" s="39"/>
      <c r="V3439" s="40"/>
      <c r="X3439" t="str">
        <f>IF(('1 - Cover page'!$B$9-M3439)&lt;6,"&lt;=5 Days","&gt;5 Days")</f>
        <v>&lt;=5 Days</v>
      </c>
      <c r="Y3439" t="str">
        <f>IF(('1 - Cover page'!$B$9-M3439)=0,"0", IF(('1 - Cover page'!$B$9-M3439)= 1,"1", IF(('1 - Cover page'!$B$9-M3439)= 2,"2", IF(('1 - Cover page'!$B$9-M3439)= 3,"3", IF(('1 - Cover page'!$B$9-M3439)= 4,"4", IF(('1 - Cover page'!$B$9-M3439)= 5,"5", IF(('1 - Cover page'!$B$9-M3439)= 6,"6", IF(('1 - Cover page'!$B$9-M3439)= 7,"7", IF(('1 - Cover page'!$B$9-M3439)= 8,"8", IF(('1 - Cover page'!$B$9-M3439)= 9,"9", IF(('1 - Cover page'!$B$9-M3439)= 10,"10", IF(('1 - Cover page'!$B$9-M3439)= 11,"11", IF(('1 - Cover page'!$B$9-M3439)= 12,"12", IF(('1 - Cover page'!$B$9-M3439)= 13,"13", IF(('1 - Cover page'!$B$9-M3439)= 14,"14", IF(('1 - Cover page'!$B$9-M3439)= 15,"15",  ""))))))))))))))))</f>
        <v>0</v>
      </c>
      <c r="Z3439" t="str">
        <f>IF(('1 - Cover page'!$B$9-I3439)=0,"0", IF(('1 - Cover page'!$B$9-I3439)= 1,"1", IF(('1 - Cover page'!$B$9-I3439)= 2,"2", IF(('1 - Cover page'!$B$9-I3439)= 3,"3", IF(('1 - Cover page'!$B$9-I3439)= 4,"4", IF(('1 - Cover page'!$B$9-I3439)= 5,"5", IF(('1 - Cover page'!$B$9-I3439)= 6,"6", IF(('1 - Cover page'!$B$9-I3439)= 7,"7", IF(('1 - Cover page'!$B$9-I3439)= 8,"8", IF(('1 - Cover page'!$B$9-I3439)= 9,"9", IF(('1 - Cover page'!$B$9-I3439)= 10,"10", IF(('1 - Cover page'!$B$9-I3439)= 11,"11", IF(('1 - Cover page'!$B$9-I3439)= 12,"12", IF(('1 - Cover page'!$B$9-I3439)= 13,"13", IF(('1 - Cover page'!$B$9-I3439)= 14,"14", IF(('1 - Cover page'!$B$9-I3439)= 15,"15",  ""))))))))))))))))</f>
        <v>0</v>
      </c>
      <c r="AA3439" t="e">
        <f>VLOOKUP(E3439,'Age group'!$A$2:$B$7,2,TRUE)</f>
        <v>#N/A</v>
      </c>
    </row>
    <row r="3440" spans="1:27" ht="12.75" x14ac:dyDescent="0.2">
      <c r="A3440" s="30">
        <v>3437</v>
      </c>
      <c r="B3440" s="31"/>
      <c r="C3440" s="31"/>
      <c r="D3440" s="32"/>
      <c r="E3440" s="104"/>
      <c r="F3440" s="31"/>
      <c r="G3440" s="31"/>
      <c r="H3440" s="33"/>
      <c r="I3440" s="16"/>
      <c r="J3440" s="34"/>
      <c r="K3440" s="34"/>
      <c r="L3440" s="35"/>
      <c r="M3440" s="36"/>
      <c r="N3440" s="37"/>
      <c r="O3440" s="37"/>
      <c r="P3440" s="37"/>
      <c r="Q3440" s="38"/>
      <c r="R3440" s="38"/>
      <c r="S3440" s="37"/>
      <c r="T3440" s="39"/>
      <c r="U3440" s="39"/>
      <c r="V3440" s="40"/>
      <c r="X3440" t="str">
        <f>IF(('1 - Cover page'!$B$9-M3440)&lt;6,"&lt;=5 Days","&gt;5 Days")</f>
        <v>&lt;=5 Days</v>
      </c>
      <c r="Y3440" t="str">
        <f>IF(('1 - Cover page'!$B$9-M3440)=0,"0", IF(('1 - Cover page'!$B$9-M3440)= 1,"1", IF(('1 - Cover page'!$B$9-M3440)= 2,"2", IF(('1 - Cover page'!$B$9-M3440)= 3,"3", IF(('1 - Cover page'!$B$9-M3440)= 4,"4", IF(('1 - Cover page'!$B$9-M3440)= 5,"5", IF(('1 - Cover page'!$B$9-M3440)= 6,"6", IF(('1 - Cover page'!$B$9-M3440)= 7,"7", IF(('1 - Cover page'!$B$9-M3440)= 8,"8", IF(('1 - Cover page'!$B$9-M3440)= 9,"9", IF(('1 - Cover page'!$B$9-M3440)= 10,"10", IF(('1 - Cover page'!$B$9-M3440)= 11,"11", IF(('1 - Cover page'!$B$9-M3440)= 12,"12", IF(('1 - Cover page'!$B$9-M3440)= 13,"13", IF(('1 - Cover page'!$B$9-M3440)= 14,"14", IF(('1 - Cover page'!$B$9-M3440)= 15,"15",  ""))))))))))))))))</f>
        <v>0</v>
      </c>
      <c r="Z3440" t="str">
        <f>IF(('1 - Cover page'!$B$9-I3440)=0,"0", IF(('1 - Cover page'!$B$9-I3440)= 1,"1", IF(('1 - Cover page'!$B$9-I3440)= 2,"2", IF(('1 - Cover page'!$B$9-I3440)= 3,"3", IF(('1 - Cover page'!$B$9-I3440)= 4,"4", IF(('1 - Cover page'!$B$9-I3440)= 5,"5", IF(('1 - Cover page'!$B$9-I3440)= 6,"6", IF(('1 - Cover page'!$B$9-I3440)= 7,"7", IF(('1 - Cover page'!$B$9-I3440)= 8,"8", IF(('1 - Cover page'!$B$9-I3440)= 9,"9", IF(('1 - Cover page'!$B$9-I3440)= 10,"10", IF(('1 - Cover page'!$B$9-I3440)= 11,"11", IF(('1 - Cover page'!$B$9-I3440)= 12,"12", IF(('1 - Cover page'!$B$9-I3440)= 13,"13", IF(('1 - Cover page'!$B$9-I3440)= 14,"14", IF(('1 - Cover page'!$B$9-I3440)= 15,"15",  ""))))))))))))))))</f>
        <v>0</v>
      </c>
      <c r="AA3440" t="e">
        <f>VLOOKUP(E3440,'Age group'!$A$2:$B$7,2,TRUE)</f>
        <v>#N/A</v>
      </c>
    </row>
    <row r="3441" spans="1:27" ht="12.75" x14ac:dyDescent="0.2">
      <c r="A3441" s="30">
        <v>3438</v>
      </c>
      <c r="B3441" s="31"/>
      <c r="C3441" s="31"/>
      <c r="D3441" s="32"/>
      <c r="E3441" s="104"/>
      <c r="F3441" s="31"/>
      <c r="G3441" s="31"/>
      <c r="H3441" s="33"/>
      <c r="I3441" s="16"/>
      <c r="J3441" s="34"/>
      <c r="K3441" s="34"/>
      <c r="L3441" s="35"/>
      <c r="M3441" s="36"/>
      <c r="N3441" s="37"/>
      <c r="O3441" s="37"/>
      <c r="P3441" s="37"/>
      <c r="Q3441" s="38"/>
      <c r="R3441" s="38"/>
      <c r="S3441" s="37"/>
      <c r="T3441" s="39"/>
      <c r="U3441" s="39"/>
      <c r="V3441" s="40"/>
      <c r="X3441" t="str">
        <f>IF(('1 - Cover page'!$B$9-M3441)&lt;6,"&lt;=5 Days","&gt;5 Days")</f>
        <v>&lt;=5 Days</v>
      </c>
      <c r="Y3441" t="str">
        <f>IF(('1 - Cover page'!$B$9-M3441)=0,"0", IF(('1 - Cover page'!$B$9-M3441)= 1,"1", IF(('1 - Cover page'!$B$9-M3441)= 2,"2", IF(('1 - Cover page'!$B$9-M3441)= 3,"3", IF(('1 - Cover page'!$B$9-M3441)= 4,"4", IF(('1 - Cover page'!$B$9-M3441)= 5,"5", IF(('1 - Cover page'!$B$9-M3441)= 6,"6", IF(('1 - Cover page'!$B$9-M3441)= 7,"7", IF(('1 - Cover page'!$B$9-M3441)= 8,"8", IF(('1 - Cover page'!$B$9-M3441)= 9,"9", IF(('1 - Cover page'!$B$9-M3441)= 10,"10", IF(('1 - Cover page'!$B$9-M3441)= 11,"11", IF(('1 - Cover page'!$B$9-M3441)= 12,"12", IF(('1 - Cover page'!$B$9-M3441)= 13,"13", IF(('1 - Cover page'!$B$9-M3441)= 14,"14", IF(('1 - Cover page'!$B$9-M3441)= 15,"15",  ""))))))))))))))))</f>
        <v>0</v>
      </c>
      <c r="Z3441" t="str">
        <f>IF(('1 - Cover page'!$B$9-I3441)=0,"0", IF(('1 - Cover page'!$B$9-I3441)= 1,"1", IF(('1 - Cover page'!$B$9-I3441)= 2,"2", IF(('1 - Cover page'!$B$9-I3441)= 3,"3", IF(('1 - Cover page'!$B$9-I3441)= 4,"4", IF(('1 - Cover page'!$B$9-I3441)= 5,"5", IF(('1 - Cover page'!$B$9-I3441)= 6,"6", IF(('1 - Cover page'!$B$9-I3441)= 7,"7", IF(('1 - Cover page'!$B$9-I3441)= 8,"8", IF(('1 - Cover page'!$B$9-I3441)= 9,"9", IF(('1 - Cover page'!$B$9-I3441)= 10,"10", IF(('1 - Cover page'!$B$9-I3441)= 11,"11", IF(('1 - Cover page'!$B$9-I3441)= 12,"12", IF(('1 - Cover page'!$B$9-I3441)= 13,"13", IF(('1 - Cover page'!$B$9-I3441)= 14,"14", IF(('1 - Cover page'!$B$9-I3441)= 15,"15",  ""))))))))))))))))</f>
        <v>0</v>
      </c>
      <c r="AA3441" t="e">
        <f>VLOOKUP(E3441,'Age group'!$A$2:$B$7,2,TRUE)</f>
        <v>#N/A</v>
      </c>
    </row>
    <row r="3442" spans="1:27" ht="12.75" x14ac:dyDescent="0.2">
      <c r="A3442" s="30">
        <v>3439</v>
      </c>
      <c r="B3442" s="31"/>
      <c r="C3442" s="31"/>
      <c r="D3442" s="32"/>
      <c r="E3442" s="104"/>
      <c r="F3442" s="31"/>
      <c r="G3442" s="31"/>
      <c r="H3442" s="33"/>
      <c r="I3442" s="16"/>
      <c r="J3442" s="34"/>
      <c r="K3442" s="34"/>
      <c r="L3442" s="35"/>
      <c r="M3442" s="36"/>
      <c r="N3442" s="37"/>
      <c r="O3442" s="37"/>
      <c r="P3442" s="37"/>
      <c r="Q3442" s="38"/>
      <c r="R3442" s="38"/>
      <c r="S3442" s="37"/>
      <c r="T3442" s="39"/>
      <c r="U3442" s="39"/>
      <c r="V3442" s="40"/>
      <c r="X3442" t="str">
        <f>IF(('1 - Cover page'!$B$9-M3442)&lt;6,"&lt;=5 Days","&gt;5 Days")</f>
        <v>&lt;=5 Days</v>
      </c>
      <c r="Y3442" t="str">
        <f>IF(('1 - Cover page'!$B$9-M3442)=0,"0", IF(('1 - Cover page'!$B$9-M3442)= 1,"1", IF(('1 - Cover page'!$B$9-M3442)= 2,"2", IF(('1 - Cover page'!$B$9-M3442)= 3,"3", IF(('1 - Cover page'!$B$9-M3442)= 4,"4", IF(('1 - Cover page'!$B$9-M3442)= 5,"5", IF(('1 - Cover page'!$B$9-M3442)= 6,"6", IF(('1 - Cover page'!$B$9-M3442)= 7,"7", IF(('1 - Cover page'!$B$9-M3442)= 8,"8", IF(('1 - Cover page'!$B$9-M3442)= 9,"9", IF(('1 - Cover page'!$B$9-M3442)= 10,"10", IF(('1 - Cover page'!$B$9-M3442)= 11,"11", IF(('1 - Cover page'!$B$9-M3442)= 12,"12", IF(('1 - Cover page'!$B$9-M3442)= 13,"13", IF(('1 - Cover page'!$B$9-M3442)= 14,"14", IF(('1 - Cover page'!$B$9-M3442)= 15,"15",  ""))))))))))))))))</f>
        <v>0</v>
      </c>
      <c r="Z3442" t="str">
        <f>IF(('1 - Cover page'!$B$9-I3442)=0,"0", IF(('1 - Cover page'!$B$9-I3442)= 1,"1", IF(('1 - Cover page'!$B$9-I3442)= 2,"2", IF(('1 - Cover page'!$B$9-I3442)= 3,"3", IF(('1 - Cover page'!$B$9-I3442)= 4,"4", IF(('1 - Cover page'!$B$9-I3442)= 5,"5", IF(('1 - Cover page'!$B$9-I3442)= 6,"6", IF(('1 - Cover page'!$B$9-I3442)= 7,"7", IF(('1 - Cover page'!$B$9-I3442)= 8,"8", IF(('1 - Cover page'!$B$9-I3442)= 9,"9", IF(('1 - Cover page'!$B$9-I3442)= 10,"10", IF(('1 - Cover page'!$B$9-I3442)= 11,"11", IF(('1 - Cover page'!$B$9-I3442)= 12,"12", IF(('1 - Cover page'!$B$9-I3442)= 13,"13", IF(('1 - Cover page'!$B$9-I3442)= 14,"14", IF(('1 - Cover page'!$B$9-I3442)= 15,"15",  ""))))))))))))))))</f>
        <v>0</v>
      </c>
      <c r="AA3442" t="e">
        <f>VLOOKUP(E3442,'Age group'!$A$2:$B$7,2,TRUE)</f>
        <v>#N/A</v>
      </c>
    </row>
    <row r="3443" spans="1:27" ht="12.75" x14ac:dyDescent="0.2">
      <c r="A3443" s="30">
        <v>3440</v>
      </c>
      <c r="B3443" s="31"/>
      <c r="C3443" s="31"/>
      <c r="D3443" s="32"/>
      <c r="E3443" s="104"/>
      <c r="F3443" s="31"/>
      <c r="G3443" s="31"/>
      <c r="H3443" s="33"/>
      <c r="I3443" s="16"/>
      <c r="J3443" s="34"/>
      <c r="K3443" s="34"/>
      <c r="L3443" s="35"/>
      <c r="M3443" s="36"/>
      <c r="N3443" s="37"/>
      <c r="O3443" s="37"/>
      <c r="P3443" s="37"/>
      <c r="Q3443" s="38"/>
      <c r="R3443" s="38"/>
      <c r="S3443" s="37"/>
      <c r="T3443" s="39"/>
      <c r="U3443" s="39"/>
      <c r="V3443" s="40"/>
      <c r="X3443" t="str">
        <f>IF(('1 - Cover page'!$B$9-M3443)&lt;6,"&lt;=5 Days","&gt;5 Days")</f>
        <v>&lt;=5 Days</v>
      </c>
      <c r="Y3443" t="str">
        <f>IF(('1 - Cover page'!$B$9-M3443)=0,"0", IF(('1 - Cover page'!$B$9-M3443)= 1,"1", IF(('1 - Cover page'!$B$9-M3443)= 2,"2", IF(('1 - Cover page'!$B$9-M3443)= 3,"3", IF(('1 - Cover page'!$B$9-M3443)= 4,"4", IF(('1 - Cover page'!$B$9-M3443)= 5,"5", IF(('1 - Cover page'!$B$9-M3443)= 6,"6", IF(('1 - Cover page'!$B$9-M3443)= 7,"7", IF(('1 - Cover page'!$B$9-M3443)= 8,"8", IF(('1 - Cover page'!$B$9-M3443)= 9,"9", IF(('1 - Cover page'!$B$9-M3443)= 10,"10", IF(('1 - Cover page'!$B$9-M3443)= 11,"11", IF(('1 - Cover page'!$B$9-M3443)= 12,"12", IF(('1 - Cover page'!$B$9-M3443)= 13,"13", IF(('1 - Cover page'!$B$9-M3443)= 14,"14", IF(('1 - Cover page'!$B$9-M3443)= 15,"15",  ""))))))))))))))))</f>
        <v>0</v>
      </c>
      <c r="Z3443" t="str">
        <f>IF(('1 - Cover page'!$B$9-I3443)=0,"0", IF(('1 - Cover page'!$B$9-I3443)= 1,"1", IF(('1 - Cover page'!$B$9-I3443)= 2,"2", IF(('1 - Cover page'!$B$9-I3443)= 3,"3", IF(('1 - Cover page'!$B$9-I3443)= 4,"4", IF(('1 - Cover page'!$B$9-I3443)= 5,"5", IF(('1 - Cover page'!$B$9-I3443)= 6,"6", IF(('1 - Cover page'!$B$9-I3443)= 7,"7", IF(('1 - Cover page'!$B$9-I3443)= 8,"8", IF(('1 - Cover page'!$B$9-I3443)= 9,"9", IF(('1 - Cover page'!$B$9-I3443)= 10,"10", IF(('1 - Cover page'!$B$9-I3443)= 11,"11", IF(('1 - Cover page'!$B$9-I3443)= 12,"12", IF(('1 - Cover page'!$B$9-I3443)= 13,"13", IF(('1 - Cover page'!$B$9-I3443)= 14,"14", IF(('1 - Cover page'!$B$9-I3443)= 15,"15",  ""))))))))))))))))</f>
        <v>0</v>
      </c>
      <c r="AA3443" t="e">
        <f>VLOOKUP(E3443,'Age group'!$A$2:$B$7,2,TRUE)</f>
        <v>#N/A</v>
      </c>
    </row>
    <row r="3444" spans="1:27" ht="12.75" x14ac:dyDescent="0.2">
      <c r="A3444" s="30">
        <v>3441</v>
      </c>
      <c r="B3444" s="31"/>
      <c r="C3444" s="31"/>
      <c r="D3444" s="32"/>
      <c r="E3444" s="104"/>
      <c r="F3444" s="31"/>
      <c r="G3444" s="31"/>
      <c r="H3444" s="33"/>
      <c r="I3444" s="16"/>
      <c r="J3444" s="34"/>
      <c r="K3444" s="34"/>
      <c r="L3444" s="35"/>
      <c r="M3444" s="36"/>
      <c r="N3444" s="37"/>
      <c r="O3444" s="37"/>
      <c r="P3444" s="37"/>
      <c r="Q3444" s="38"/>
      <c r="R3444" s="38"/>
      <c r="S3444" s="37"/>
      <c r="T3444" s="39"/>
      <c r="U3444" s="39"/>
      <c r="V3444" s="40"/>
      <c r="X3444" t="str">
        <f>IF(('1 - Cover page'!$B$9-M3444)&lt;6,"&lt;=5 Days","&gt;5 Days")</f>
        <v>&lt;=5 Days</v>
      </c>
      <c r="Y3444" t="str">
        <f>IF(('1 - Cover page'!$B$9-M3444)=0,"0", IF(('1 - Cover page'!$B$9-M3444)= 1,"1", IF(('1 - Cover page'!$B$9-M3444)= 2,"2", IF(('1 - Cover page'!$B$9-M3444)= 3,"3", IF(('1 - Cover page'!$B$9-M3444)= 4,"4", IF(('1 - Cover page'!$B$9-M3444)= 5,"5", IF(('1 - Cover page'!$B$9-M3444)= 6,"6", IF(('1 - Cover page'!$B$9-M3444)= 7,"7", IF(('1 - Cover page'!$B$9-M3444)= 8,"8", IF(('1 - Cover page'!$B$9-M3444)= 9,"9", IF(('1 - Cover page'!$B$9-M3444)= 10,"10", IF(('1 - Cover page'!$B$9-M3444)= 11,"11", IF(('1 - Cover page'!$B$9-M3444)= 12,"12", IF(('1 - Cover page'!$B$9-M3444)= 13,"13", IF(('1 - Cover page'!$B$9-M3444)= 14,"14", IF(('1 - Cover page'!$B$9-M3444)= 15,"15",  ""))))))))))))))))</f>
        <v>0</v>
      </c>
      <c r="Z3444" t="str">
        <f>IF(('1 - Cover page'!$B$9-I3444)=0,"0", IF(('1 - Cover page'!$B$9-I3444)= 1,"1", IF(('1 - Cover page'!$B$9-I3444)= 2,"2", IF(('1 - Cover page'!$B$9-I3444)= 3,"3", IF(('1 - Cover page'!$B$9-I3444)= 4,"4", IF(('1 - Cover page'!$B$9-I3444)= 5,"5", IF(('1 - Cover page'!$B$9-I3444)= 6,"6", IF(('1 - Cover page'!$B$9-I3444)= 7,"7", IF(('1 - Cover page'!$B$9-I3444)= 8,"8", IF(('1 - Cover page'!$B$9-I3444)= 9,"9", IF(('1 - Cover page'!$B$9-I3444)= 10,"10", IF(('1 - Cover page'!$B$9-I3444)= 11,"11", IF(('1 - Cover page'!$B$9-I3444)= 12,"12", IF(('1 - Cover page'!$B$9-I3444)= 13,"13", IF(('1 - Cover page'!$B$9-I3444)= 14,"14", IF(('1 - Cover page'!$B$9-I3444)= 15,"15",  ""))))))))))))))))</f>
        <v>0</v>
      </c>
      <c r="AA3444" t="e">
        <f>VLOOKUP(E3444,'Age group'!$A$2:$B$7,2,TRUE)</f>
        <v>#N/A</v>
      </c>
    </row>
    <row r="3445" spans="1:27" ht="12.75" x14ac:dyDescent="0.2">
      <c r="A3445" s="30">
        <v>3442</v>
      </c>
      <c r="B3445" s="31"/>
      <c r="C3445" s="31"/>
      <c r="D3445" s="32"/>
      <c r="E3445" s="104"/>
      <c r="F3445" s="31"/>
      <c r="G3445" s="31"/>
      <c r="H3445" s="33"/>
      <c r="I3445" s="16"/>
      <c r="J3445" s="34"/>
      <c r="K3445" s="34"/>
      <c r="L3445" s="35"/>
      <c r="M3445" s="36"/>
      <c r="N3445" s="37"/>
      <c r="O3445" s="37"/>
      <c r="P3445" s="37"/>
      <c r="Q3445" s="38"/>
      <c r="R3445" s="38"/>
      <c r="S3445" s="37"/>
      <c r="T3445" s="39"/>
      <c r="U3445" s="39"/>
      <c r="V3445" s="40"/>
      <c r="X3445" t="str">
        <f>IF(('1 - Cover page'!$B$9-M3445)&lt;6,"&lt;=5 Days","&gt;5 Days")</f>
        <v>&lt;=5 Days</v>
      </c>
      <c r="Y3445" t="str">
        <f>IF(('1 - Cover page'!$B$9-M3445)=0,"0", IF(('1 - Cover page'!$B$9-M3445)= 1,"1", IF(('1 - Cover page'!$B$9-M3445)= 2,"2", IF(('1 - Cover page'!$B$9-M3445)= 3,"3", IF(('1 - Cover page'!$B$9-M3445)= 4,"4", IF(('1 - Cover page'!$B$9-M3445)= 5,"5", IF(('1 - Cover page'!$B$9-M3445)= 6,"6", IF(('1 - Cover page'!$B$9-M3445)= 7,"7", IF(('1 - Cover page'!$B$9-M3445)= 8,"8", IF(('1 - Cover page'!$B$9-M3445)= 9,"9", IF(('1 - Cover page'!$B$9-M3445)= 10,"10", IF(('1 - Cover page'!$B$9-M3445)= 11,"11", IF(('1 - Cover page'!$B$9-M3445)= 12,"12", IF(('1 - Cover page'!$B$9-M3445)= 13,"13", IF(('1 - Cover page'!$B$9-M3445)= 14,"14", IF(('1 - Cover page'!$B$9-M3445)= 15,"15",  ""))))))))))))))))</f>
        <v>0</v>
      </c>
      <c r="Z3445" t="str">
        <f>IF(('1 - Cover page'!$B$9-I3445)=0,"0", IF(('1 - Cover page'!$B$9-I3445)= 1,"1", IF(('1 - Cover page'!$B$9-I3445)= 2,"2", IF(('1 - Cover page'!$B$9-I3445)= 3,"3", IF(('1 - Cover page'!$B$9-I3445)= 4,"4", IF(('1 - Cover page'!$B$9-I3445)= 5,"5", IF(('1 - Cover page'!$B$9-I3445)= 6,"6", IF(('1 - Cover page'!$B$9-I3445)= 7,"7", IF(('1 - Cover page'!$B$9-I3445)= 8,"8", IF(('1 - Cover page'!$B$9-I3445)= 9,"9", IF(('1 - Cover page'!$B$9-I3445)= 10,"10", IF(('1 - Cover page'!$B$9-I3445)= 11,"11", IF(('1 - Cover page'!$B$9-I3445)= 12,"12", IF(('1 - Cover page'!$B$9-I3445)= 13,"13", IF(('1 - Cover page'!$B$9-I3445)= 14,"14", IF(('1 - Cover page'!$B$9-I3445)= 15,"15",  ""))))))))))))))))</f>
        <v>0</v>
      </c>
      <c r="AA3445" t="e">
        <f>VLOOKUP(E3445,'Age group'!$A$2:$B$7,2,TRUE)</f>
        <v>#N/A</v>
      </c>
    </row>
    <row r="3446" spans="1:27" ht="12.75" x14ac:dyDescent="0.2">
      <c r="A3446" s="30">
        <v>3443</v>
      </c>
      <c r="B3446" s="31"/>
      <c r="C3446" s="31"/>
      <c r="D3446" s="32"/>
      <c r="E3446" s="104"/>
      <c r="F3446" s="31"/>
      <c r="G3446" s="31"/>
      <c r="H3446" s="33"/>
      <c r="I3446" s="16"/>
      <c r="J3446" s="34"/>
      <c r="K3446" s="34"/>
      <c r="L3446" s="35"/>
      <c r="M3446" s="36"/>
      <c r="N3446" s="37"/>
      <c r="O3446" s="37"/>
      <c r="P3446" s="37"/>
      <c r="Q3446" s="38"/>
      <c r="R3446" s="38"/>
      <c r="S3446" s="37"/>
      <c r="T3446" s="39"/>
      <c r="U3446" s="39"/>
      <c r="V3446" s="40"/>
      <c r="X3446" t="str">
        <f>IF(('1 - Cover page'!$B$9-M3446)&lt;6,"&lt;=5 Days","&gt;5 Days")</f>
        <v>&lt;=5 Days</v>
      </c>
      <c r="Y3446" t="str">
        <f>IF(('1 - Cover page'!$B$9-M3446)=0,"0", IF(('1 - Cover page'!$B$9-M3446)= 1,"1", IF(('1 - Cover page'!$B$9-M3446)= 2,"2", IF(('1 - Cover page'!$B$9-M3446)= 3,"3", IF(('1 - Cover page'!$B$9-M3446)= 4,"4", IF(('1 - Cover page'!$B$9-M3446)= 5,"5", IF(('1 - Cover page'!$B$9-M3446)= 6,"6", IF(('1 - Cover page'!$B$9-M3446)= 7,"7", IF(('1 - Cover page'!$B$9-M3446)= 8,"8", IF(('1 - Cover page'!$B$9-M3446)= 9,"9", IF(('1 - Cover page'!$B$9-M3446)= 10,"10", IF(('1 - Cover page'!$B$9-M3446)= 11,"11", IF(('1 - Cover page'!$B$9-M3446)= 12,"12", IF(('1 - Cover page'!$B$9-M3446)= 13,"13", IF(('1 - Cover page'!$B$9-M3446)= 14,"14", IF(('1 - Cover page'!$B$9-M3446)= 15,"15",  ""))))))))))))))))</f>
        <v>0</v>
      </c>
      <c r="Z3446" t="str">
        <f>IF(('1 - Cover page'!$B$9-I3446)=0,"0", IF(('1 - Cover page'!$B$9-I3446)= 1,"1", IF(('1 - Cover page'!$B$9-I3446)= 2,"2", IF(('1 - Cover page'!$B$9-I3446)= 3,"3", IF(('1 - Cover page'!$B$9-I3446)= 4,"4", IF(('1 - Cover page'!$B$9-I3446)= 5,"5", IF(('1 - Cover page'!$B$9-I3446)= 6,"6", IF(('1 - Cover page'!$B$9-I3446)= 7,"7", IF(('1 - Cover page'!$B$9-I3446)= 8,"8", IF(('1 - Cover page'!$B$9-I3446)= 9,"9", IF(('1 - Cover page'!$B$9-I3446)= 10,"10", IF(('1 - Cover page'!$B$9-I3446)= 11,"11", IF(('1 - Cover page'!$B$9-I3446)= 12,"12", IF(('1 - Cover page'!$B$9-I3446)= 13,"13", IF(('1 - Cover page'!$B$9-I3446)= 14,"14", IF(('1 - Cover page'!$B$9-I3446)= 15,"15",  ""))))))))))))))))</f>
        <v>0</v>
      </c>
      <c r="AA3446" t="e">
        <f>VLOOKUP(E3446,'Age group'!$A$2:$B$7,2,TRUE)</f>
        <v>#N/A</v>
      </c>
    </row>
    <row r="3447" spans="1:27" ht="12.75" x14ac:dyDescent="0.2">
      <c r="A3447" s="30">
        <v>3444</v>
      </c>
      <c r="B3447" s="31"/>
      <c r="C3447" s="31"/>
      <c r="D3447" s="32"/>
      <c r="E3447" s="104"/>
      <c r="F3447" s="31"/>
      <c r="G3447" s="31"/>
      <c r="H3447" s="33"/>
      <c r="I3447" s="16"/>
      <c r="J3447" s="34"/>
      <c r="K3447" s="34"/>
      <c r="L3447" s="35"/>
      <c r="M3447" s="36"/>
      <c r="N3447" s="37"/>
      <c r="O3447" s="37"/>
      <c r="P3447" s="37"/>
      <c r="Q3447" s="38"/>
      <c r="R3447" s="38"/>
      <c r="S3447" s="37"/>
      <c r="T3447" s="39"/>
      <c r="U3447" s="39"/>
      <c r="V3447" s="40"/>
      <c r="X3447" t="str">
        <f>IF(('1 - Cover page'!$B$9-M3447)&lt;6,"&lt;=5 Days","&gt;5 Days")</f>
        <v>&lt;=5 Days</v>
      </c>
      <c r="Y3447" t="str">
        <f>IF(('1 - Cover page'!$B$9-M3447)=0,"0", IF(('1 - Cover page'!$B$9-M3447)= 1,"1", IF(('1 - Cover page'!$B$9-M3447)= 2,"2", IF(('1 - Cover page'!$B$9-M3447)= 3,"3", IF(('1 - Cover page'!$B$9-M3447)= 4,"4", IF(('1 - Cover page'!$B$9-M3447)= 5,"5", IF(('1 - Cover page'!$B$9-M3447)= 6,"6", IF(('1 - Cover page'!$B$9-M3447)= 7,"7", IF(('1 - Cover page'!$B$9-M3447)= 8,"8", IF(('1 - Cover page'!$B$9-M3447)= 9,"9", IF(('1 - Cover page'!$B$9-M3447)= 10,"10", IF(('1 - Cover page'!$B$9-M3447)= 11,"11", IF(('1 - Cover page'!$B$9-M3447)= 12,"12", IF(('1 - Cover page'!$B$9-M3447)= 13,"13", IF(('1 - Cover page'!$B$9-M3447)= 14,"14", IF(('1 - Cover page'!$B$9-M3447)= 15,"15",  ""))))))))))))))))</f>
        <v>0</v>
      </c>
      <c r="Z3447" t="str">
        <f>IF(('1 - Cover page'!$B$9-I3447)=0,"0", IF(('1 - Cover page'!$B$9-I3447)= 1,"1", IF(('1 - Cover page'!$B$9-I3447)= 2,"2", IF(('1 - Cover page'!$B$9-I3447)= 3,"3", IF(('1 - Cover page'!$B$9-I3447)= 4,"4", IF(('1 - Cover page'!$B$9-I3447)= 5,"5", IF(('1 - Cover page'!$B$9-I3447)= 6,"6", IF(('1 - Cover page'!$B$9-I3447)= 7,"7", IF(('1 - Cover page'!$B$9-I3447)= 8,"8", IF(('1 - Cover page'!$B$9-I3447)= 9,"9", IF(('1 - Cover page'!$B$9-I3447)= 10,"10", IF(('1 - Cover page'!$B$9-I3447)= 11,"11", IF(('1 - Cover page'!$B$9-I3447)= 12,"12", IF(('1 - Cover page'!$B$9-I3447)= 13,"13", IF(('1 - Cover page'!$B$9-I3447)= 14,"14", IF(('1 - Cover page'!$B$9-I3447)= 15,"15",  ""))))))))))))))))</f>
        <v>0</v>
      </c>
      <c r="AA3447" t="e">
        <f>VLOOKUP(E3447,'Age group'!$A$2:$B$7,2,TRUE)</f>
        <v>#N/A</v>
      </c>
    </row>
    <row r="3448" spans="1:27" ht="12.75" x14ac:dyDescent="0.2">
      <c r="A3448" s="30">
        <v>3445</v>
      </c>
      <c r="B3448" s="31"/>
      <c r="C3448" s="31"/>
      <c r="D3448" s="32"/>
      <c r="E3448" s="104"/>
      <c r="F3448" s="31"/>
      <c r="G3448" s="31"/>
      <c r="H3448" s="33"/>
      <c r="I3448" s="16"/>
      <c r="J3448" s="34"/>
      <c r="K3448" s="34"/>
      <c r="L3448" s="35"/>
      <c r="M3448" s="36"/>
      <c r="N3448" s="37"/>
      <c r="O3448" s="37"/>
      <c r="P3448" s="37"/>
      <c r="Q3448" s="38"/>
      <c r="R3448" s="38"/>
      <c r="S3448" s="37"/>
      <c r="T3448" s="39"/>
      <c r="U3448" s="39"/>
      <c r="V3448" s="40"/>
      <c r="X3448" t="str">
        <f>IF(('1 - Cover page'!$B$9-M3448)&lt;6,"&lt;=5 Days","&gt;5 Days")</f>
        <v>&lt;=5 Days</v>
      </c>
      <c r="Y3448" t="str">
        <f>IF(('1 - Cover page'!$B$9-M3448)=0,"0", IF(('1 - Cover page'!$B$9-M3448)= 1,"1", IF(('1 - Cover page'!$B$9-M3448)= 2,"2", IF(('1 - Cover page'!$B$9-M3448)= 3,"3", IF(('1 - Cover page'!$B$9-M3448)= 4,"4", IF(('1 - Cover page'!$B$9-M3448)= 5,"5", IF(('1 - Cover page'!$B$9-M3448)= 6,"6", IF(('1 - Cover page'!$B$9-M3448)= 7,"7", IF(('1 - Cover page'!$B$9-M3448)= 8,"8", IF(('1 - Cover page'!$B$9-M3448)= 9,"9", IF(('1 - Cover page'!$B$9-M3448)= 10,"10", IF(('1 - Cover page'!$B$9-M3448)= 11,"11", IF(('1 - Cover page'!$B$9-M3448)= 12,"12", IF(('1 - Cover page'!$B$9-M3448)= 13,"13", IF(('1 - Cover page'!$B$9-M3448)= 14,"14", IF(('1 - Cover page'!$B$9-M3448)= 15,"15",  ""))))))))))))))))</f>
        <v>0</v>
      </c>
      <c r="Z3448" t="str">
        <f>IF(('1 - Cover page'!$B$9-I3448)=0,"0", IF(('1 - Cover page'!$B$9-I3448)= 1,"1", IF(('1 - Cover page'!$B$9-I3448)= 2,"2", IF(('1 - Cover page'!$B$9-I3448)= 3,"3", IF(('1 - Cover page'!$B$9-I3448)= 4,"4", IF(('1 - Cover page'!$B$9-I3448)= 5,"5", IF(('1 - Cover page'!$B$9-I3448)= 6,"6", IF(('1 - Cover page'!$B$9-I3448)= 7,"7", IF(('1 - Cover page'!$B$9-I3448)= 8,"8", IF(('1 - Cover page'!$B$9-I3448)= 9,"9", IF(('1 - Cover page'!$B$9-I3448)= 10,"10", IF(('1 - Cover page'!$B$9-I3448)= 11,"11", IF(('1 - Cover page'!$B$9-I3448)= 12,"12", IF(('1 - Cover page'!$B$9-I3448)= 13,"13", IF(('1 - Cover page'!$B$9-I3448)= 14,"14", IF(('1 - Cover page'!$B$9-I3448)= 15,"15",  ""))))))))))))))))</f>
        <v>0</v>
      </c>
      <c r="AA3448" t="e">
        <f>VLOOKUP(E3448,'Age group'!$A$2:$B$7,2,TRUE)</f>
        <v>#N/A</v>
      </c>
    </row>
    <row r="3449" spans="1:27" ht="12.75" x14ac:dyDescent="0.2">
      <c r="A3449" s="30">
        <v>3446</v>
      </c>
      <c r="B3449" s="31"/>
      <c r="C3449" s="31"/>
      <c r="D3449" s="32"/>
      <c r="E3449" s="104"/>
      <c r="F3449" s="31"/>
      <c r="G3449" s="31"/>
      <c r="H3449" s="33"/>
      <c r="I3449" s="16"/>
      <c r="J3449" s="34"/>
      <c r="K3449" s="34"/>
      <c r="L3449" s="35"/>
      <c r="M3449" s="36"/>
      <c r="N3449" s="37"/>
      <c r="O3449" s="37"/>
      <c r="P3449" s="37"/>
      <c r="Q3449" s="38"/>
      <c r="R3449" s="38"/>
      <c r="S3449" s="37"/>
      <c r="T3449" s="39"/>
      <c r="U3449" s="39"/>
      <c r="V3449" s="40"/>
      <c r="X3449" t="str">
        <f>IF(('1 - Cover page'!$B$9-M3449)&lt;6,"&lt;=5 Days","&gt;5 Days")</f>
        <v>&lt;=5 Days</v>
      </c>
      <c r="Y3449" t="str">
        <f>IF(('1 - Cover page'!$B$9-M3449)=0,"0", IF(('1 - Cover page'!$B$9-M3449)= 1,"1", IF(('1 - Cover page'!$B$9-M3449)= 2,"2", IF(('1 - Cover page'!$B$9-M3449)= 3,"3", IF(('1 - Cover page'!$B$9-M3449)= 4,"4", IF(('1 - Cover page'!$B$9-M3449)= 5,"5", IF(('1 - Cover page'!$B$9-M3449)= 6,"6", IF(('1 - Cover page'!$B$9-M3449)= 7,"7", IF(('1 - Cover page'!$B$9-M3449)= 8,"8", IF(('1 - Cover page'!$B$9-M3449)= 9,"9", IF(('1 - Cover page'!$B$9-M3449)= 10,"10", IF(('1 - Cover page'!$B$9-M3449)= 11,"11", IF(('1 - Cover page'!$B$9-M3449)= 12,"12", IF(('1 - Cover page'!$B$9-M3449)= 13,"13", IF(('1 - Cover page'!$B$9-M3449)= 14,"14", IF(('1 - Cover page'!$B$9-M3449)= 15,"15",  ""))))))))))))))))</f>
        <v>0</v>
      </c>
      <c r="Z3449" t="str">
        <f>IF(('1 - Cover page'!$B$9-I3449)=0,"0", IF(('1 - Cover page'!$B$9-I3449)= 1,"1", IF(('1 - Cover page'!$B$9-I3449)= 2,"2", IF(('1 - Cover page'!$B$9-I3449)= 3,"3", IF(('1 - Cover page'!$B$9-I3449)= 4,"4", IF(('1 - Cover page'!$B$9-I3449)= 5,"5", IF(('1 - Cover page'!$B$9-I3449)= 6,"6", IF(('1 - Cover page'!$B$9-I3449)= 7,"7", IF(('1 - Cover page'!$B$9-I3449)= 8,"8", IF(('1 - Cover page'!$B$9-I3449)= 9,"9", IF(('1 - Cover page'!$B$9-I3449)= 10,"10", IF(('1 - Cover page'!$B$9-I3449)= 11,"11", IF(('1 - Cover page'!$B$9-I3449)= 12,"12", IF(('1 - Cover page'!$B$9-I3449)= 13,"13", IF(('1 - Cover page'!$B$9-I3449)= 14,"14", IF(('1 - Cover page'!$B$9-I3449)= 15,"15",  ""))))))))))))))))</f>
        <v>0</v>
      </c>
      <c r="AA3449" t="e">
        <f>VLOOKUP(E3449,'Age group'!$A$2:$B$7,2,TRUE)</f>
        <v>#N/A</v>
      </c>
    </row>
    <row r="3450" spans="1:27" ht="12.75" x14ac:dyDescent="0.2">
      <c r="A3450" s="30">
        <v>3447</v>
      </c>
      <c r="B3450" s="31"/>
      <c r="C3450" s="31"/>
      <c r="D3450" s="32"/>
      <c r="E3450" s="104"/>
      <c r="F3450" s="31"/>
      <c r="G3450" s="31"/>
      <c r="H3450" s="33"/>
      <c r="I3450" s="16"/>
      <c r="J3450" s="34"/>
      <c r="K3450" s="34"/>
      <c r="L3450" s="35"/>
      <c r="M3450" s="36"/>
      <c r="N3450" s="37"/>
      <c r="O3450" s="37"/>
      <c r="P3450" s="37"/>
      <c r="Q3450" s="38"/>
      <c r="R3450" s="38"/>
      <c r="S3450" s="37"/>
      <c r="T3450" s="39"/>
      <c r="U3450" s="39"/>
      <c r="V3450" s="40"/>
      <c r="X3450" t="str">
        <f>IF(('1 - Cover page'!$B$9-M3450)&lt;6,"&lt;=5 Days","&gt;5 Days")</f>
        <v>&lt;=5 Days</v>
      </c>
      <c r="Y3450" t="str">
        <f>IF(('1 - Cover page'!$B$9-M3450)=0,"0", IF(('1 - Cover page'!$B$9-M3450)= 1,"1", IF(('1 - Cover page'!$B$9-M3450)= 2,"2", IF(('1 - Cover page'!$B$9-M3450)= 3,"3", IF(('1 - Cover page'!$B$9-M3450)= 4,"4", IF(('1 - Cover page'!$B$9-M3450)= 5,"5", IF(('1 - Cover page'!$B$9-M3450)= 6,"6", IF(('1 - Cover page'!$B$9-M3450)= 7,"7", IF(('1 - Cover page'!$B$9-M3450)= 8,"8", IF(('1 - Cover page'!$B$9-M3450)= 9,"9", IF(('1 - Cover page'!$B$9-M3450)= 10,"10", IF(('1 - Cover page'!$B$9-M3450)= 11,"11", IF(('1 - Cover page'!$B$9-M3450)= 12,"12", IF(('1 - Cover page'!$B$9-M3450)= 13,"13", IF(('1 - Cover page'!$B$9-M3450)= 14,"14", IF(('1 - Cover page'!$B$9-M3450)= 15,"15",  ""))))))))))))))))</f>
        <v>0</v>
      </c>
      <c r="Z3450" t="str">
        <f>IF(('1 - Cover page'!$B$9-I3450)=0,"0", IF(('1 - Cover page'!$B$9-I3450)= 1,"1", IF(('1 - Cover page'!$B$9-I3450)= 2,"2", IF(('1 - Cover page'!$B$9-I3450)= 3,"3", IF(('1 - Cover page'!$B$9-I3450)= 4,"4", IF(('1 - Cover page'!$B$9-I3450)= 5,"5", IF(('1 - Cover page'!$B$9-I3450)= 6,"6", IF(('1 - Cover page'!$B$9-I3450)= 7,"7", IF(('1 - Cover page'!$B$9-I3450)= 8,"8", IF(('1 - Cover page'!$B$9-I3450)= 9,"9", IF(('1 - Cover page'!$B$9-I3450)= 10,"10", IF(('1 - Cover page'!$B$9-I3450)= 11,"11", IF(('1 - Cover page'!$B$9-I3450)= 12,"12", IF(('1 - Cover page'!$B$9-I3450)= 13,"13", IF(('1 - Cover page'!$B$9-I3450)= 14,"14", IF(('1 - Cover page'!$B$9-I3450)= 15,"15",  ""))))))))))))))))</f>
        <v>0</v>
      </c>
      <c r="AA3450" t="e">
        <f>VLOOKUP(E3450,'Age group'!$A$2:$B$7,2,TRUE)</f>
        <v>#N/A</v>
      </c>
    </row>
    <row r="3451" spans="1:27" ht="12.75" x14ac:dyDescent="0.2">
      <c r="A3451" s="30">
        <v>3448</v>
      </c>
      <c r="B3451" s="31"/>
      <c r="C3451" s="31"/>
      <c r="D3451" s="32"/>
      <c r="E3451" s="104"/>
      <c r="F3451" s="31"/>
      <c r="G3451" s="31"/>
      <c r="H3451" s="33"/>
      <c r="I3451" s="16"/>
      <c r="J3451" s="34"/>
      <c r="K3451" s="34"/>
      <c r="L3451" s="35"/>
      <c r="M3451" s="36"/>
      <c r="N3451" s="37"/>
      <c r="O3451" s="37"/>
      <c r="P3451" s="37"/>
      <c r="Q3451" s="38"/>
      <c r="R3451" s="38"/>
      <c r="S3451" s="37"/>
      <c r="T3451" s="39"/>
      <c r="U3451" s="39"/>
      <c r="V3451" s="40"/>
      <c r="X3451" t="str">
        <f>IF(('1 - Cover page'!$B$9-M3451)&lt;6,"&lt;=5 Days","&gt;5 Days")</f>
        <v>&lt;=5 Days</v>
      </c>
      <c r="Y3451" t="str">
        <f>IF(('1 - Cover page'!$B$9-M3451)=0,"0", IF(('1 - Cover page'!$B$9-M3451)= 1,"1", IF(('1 - Cover page'!$B$9-M3451)= 2,"2", IF(('1 - Cover page'!$B$9-M3451)= 3,"3", IF(('1 - Cover page'!$B$9-M3451)= 4,"4", IF(('1 - Cover page'!$B$9-M3451)= 5,"5", IF(('1 - Cover page'!$B$9-M3451)= 6,"6", IF(('1 - Cover page'!$B$9-M3451)= 7,"7", IF(('1 - Cover page'!$B$9-M3451)= 8,"8", IF(('1 - Cover page'!$B$9-M3451)= 9,"9", IF(('1 - Cover page'!$B$9-M3451)= 10,"10", IF(('1 - Cover page'!$B$9-M3451)= 11,"11", IF(('1 - Cover page'!$B$9-M3451)= 12,"12", IF(('1 - Cover page'!$B$9-M3451)= 13,"13", IF(('1 - Cover page'!$B$9-M3451)= 14,"14", IF(('1 - Cover page'!$B$9-M3451)= 15,"15",  ""))))))))))))))))</f>
        <v>0</v>
      </c>
      <c r="Z3451" t="str">
        <f>IF(('1 - Cover page'!$B$9-I3451)=0,"0", IF(('1 - Cover page'!$B$9-I3451)= 1,"1", IF(('1 - Cover page'!$B$9-I3451)= 2,"2", IF(('1 - Cover page'!$B$9-I3451)= 3,"3", IF(('1 - Cover page'!$B$9-I3451)= 4,"4", IF(('1 - Cover page'!$B$9-I3451)= 5,"5", IF(('1 - Cover page'!$B$9-I3451)= 6,"6", IF(('1 - Cover page'!$B$9-I3451)= 7,"7", IF(('1 - Cover page'!$B$9-I3451)= 8,"8", IF(('1 - Cover page'!$B$9-I3451)= 9,"9", IF(('1 - Cover page'!$B$9-I3451)= 10,"10", IF(('1 - Cover page'!$B$9-I3451)= 11,"11", IF(('1 - Cover page'!$B$9-I3451)= 12,"12", IF(('1 - Cover page'!$B$9-I3451)= 13,"13", IF(('1 - Cover page'!$B$9-I3451)= 14,"14", IF(('1 - Cover page'!$B$9-I3451)= 15,"15",  ""))))))))))))))))</f>
        <v>0</v>
      </c>
      <c r="AA3451" t="e">
        <f>VLOOKUP(E3451,'Age group'!$A$2:$B$7,2,TRUE)</f>
        <v>#N/A</v>
      </c>
    </row>
    <row r="3452" spans="1:27" ht="12.75" x14ac:dyDescent="0.2">
      <c r="A3452" s="30">
        <v>3449</v>
      </c>
      <c r="B3452" s="31"/>
      <c r="C3452" s="31"/>
      <c r="D3452" s="32"/>
      <c r="E3452" s="104"/>
      <c r="F3452" s="31"/>
      <c r="G3452" s="31"/>
      <c r="H3452" s="33"/>
      <c r="I3452" s="16"/>
      <c r="J3452" s="34"/>
      <c r="K3452" s="34"/>
      <c r="L3452" s="35"/>
      <c r="M3452" s="36"/>
      <c r="N3452" s="37"/>
      <c r="O3452" s="37"/>
      <c r="P3452" s="37"/>
      <c r="Q3452" s="38"/>
      <c r="R3452" s="38"/>
      <c r="S3452" s="37"/>
      <c r="T3452" s="39"/>
      <c r="U3452" s="39"/>
      <c r="V3452" s="40"/>
      <c r="X3452" t="str">
        <f>IF(('1 - Cover page'!$B$9-M3452)&lt;6,"&lt;=5 Days","&gt;5 Days")</f>
        <v>&lt;=5 Days</v>
      </c>
      <c r="Y3452" t="str">
        <f>IF(('1 - Cover page'!$B$9-M3452)=0,"0", IF(('1 - Cover page'!$B$9-M3452)= 1,"1", IF(('1 - Cover page'!$B$9-M3452)= 2,"2", IF(('1 - Cover page'!$B$9-M3452)= 3,"3", IF(('1 - Cover page'!$B$9-M3452)= 4,"4", IF(('1 - Cover page'!$B$9-M3452)= 5,"5", IF(('1 - Cover page'!$B$9-M3452)= 6,"6", IF(('1 - Cover page'!$B$9-M3452)= 7,"7", IF(('1 - Cover page'!$B$9-M3452)= 8,"8", IF(('1 - Cover page'!$B$9-M3452)= 9,"9", IF(('1 - Cover page'!$B$9-M3452)= 10,"10", IF(('1 - Cover page'!$B$9-M3452)= 11,"11", IF(('1 - Cover page'!$B$9-M3452)= 12,"12", IF(('1 - Cover page'!$B$9-M3452)= 13,"13", IF(('1 - Cover page'!$B$9-M3452)= 14,"14", IF(('1 - Cover page'!$B$9-M3452)= 15,"15",  ""))))))))))))))))</f>
        <v>0</v>
      </c>
      <c r="Z3452" t="str">
        <f>IF(('1 - Cover page'!$B$9-I3452)=0,"0", IF(('1 - Cover page'!$B$9-I3452)= 1,"1", IF(('1 - Cover page'!$B$9-I3452)= 2,"2", IF(('1 - Cover page'!$B$9-I3452)= 3,"3", IF(('1 - Cover page'!$B$9-I3452)= 4,"4", IF(('1 - Cover page'!$B$9-I3452)= 5,"5", IF(('1 - Cover page'!$B$9-I3452)= 6,"6", IF(('1 - Cover page'!$B$9-I3452)= 7,"7", IF(('1 - Cover page'!$B$9-I3452)= 8,"8", IF(('1 - Cover page'!$B$9-I3452)= 9,"9", IF(('1 - Cover page'!$B$9-I3452)= 10,"10", IF(('1 - Cover page'!$B$9-I3452)= 11,"11", IF(('1 - Cover page'!$B$9-I3452)= 12,"12", IF(('1 - Cover page'!$B$9-I3452)= 13,"13", IF(('1 - Cover page'!$B$9-I3452)= 14,"14", IF(('1 - Cover page'!$B$9-I3452)= 15,"15",  ""))))))))))))))))</f>
        <v>0</v>
      </c>
      <c r="AA3452" t="e">
        <f>VLOOKUP(E3452,'Age group'!$A$2:$B$7,2,TRUE)</f>
        <v>#N/A</v>
      </c>
    </row>
    <row r="3453" spans="1:27" ht="12.75" x14ac:dyDescent="0.2">
      <c r="A3453" s="30">
        <v>3450</v>
      </c>
      <c r="B3453" s="31"/>
      <c r="C3453" s="31"/>
      <c r="D3453" s="32"/>
      <c r="E3453" s="104"/>
      <c r="F3453" s="31"/>
      <c r="G3453" s="31"/>
      <c r="H3453" s="33"/>
      <c r="I3453" s="16"/>
      <c r="J3453" s="34"/>
      <c r="K3453" s="34"/>
      <c r="L3453" s="35"/>
      <c r="M3453" s="36"/>
      <c r="N3453" s="37"/>
      <c r="O3453" s="37"/>
      <c r="P3453" s="37"/>
      <c r="Q3453" s="38"/>
      <c r="R3453" s="38"/>
      <c r="S3453" s="37"/>
      <c r="T3453" s="39"/>
      <c r="U3453" s="39"/>
      <c r="V3453" s="40"/>
      <c r="X3453" t="str">
        <f>IF(('1 - Cover page'!$B$9-M3453)&lt;6,"&lt;=5 Days","&gt;5 Days")</f>
        <v>&lt;=5 Days</v>
      </c>
      <c r="Y3453" t="str">
        <f>IF(('1 - Cover page'!$B$9-M3453)=0,"0", IF(('1 - Cover page'!$B$9-M3453)= 1,"1", IF(('1 - Cover page'!$B$9-M3453)= 2,"2", IF(('1 - Cover page'!$B$9-M3453)= 3,"3", IF(('1 - Cover page'!$B$9-M3453)= 4,"4", IF(('1 - Cover page'!$B$9-M3453)= 5,"5", IF(('1 - Cover page'!$B$9-M3453)= 6,"6", IF(('1 - Cover page'!$B$9-M3453)= 7,"7", IF(('1 - Cover page'!$B$9-M3453)= 8,"8", IF(('1 - Cover page'!$B$9-M3453)= 9,"9", IF(('1 - Cover page'!$B$9-M3453)= 10,"10", IF(('1 - Cover page'!$B$9-M3453)= 11,"11", IF(('1 - Cover page'!$B$9-M3453)= 12,"12", IF(('1 - Cover page'!$B$9-M3453)= 13,"13", IF(('1 - Cover page'!$B$9-M3453)= 14,"14", IF(('1 - Cover page'!$B$9-M3453)= 15,"15",  ""))))))))))))))))</f>
        <v>0</v>
      </c>
      <c r="Z3453" t="str">
        <f>IF(('1 - Cover page'!$B$9-I3453)=0,"0", IF(('1 - Cover page'!$B$9-I3453)= 1,"1", IF(('1 - Cover page'!$B$9-I3453)= 2,"2", IF(('1 - Cover page'!$B$9-I3453)= 3,"3", IF(('1 - Cover page'!$B$9-I3453)= 4,"4", IF(('1 - Cover page'!$B$9-I3453)= 5,"5", IF(('1 - Cover page'!$B$9-I3453)= 6,"6", IF(('1 - Cover page'!$B$9-I3453)= 7,"7", IF(('1 - Cover page'!$B$9-I3453)= 8,"8", IF(('1 - Cover page'!$B$9-I3453)= 9,"9", IF(('1 - Cover page'!$B$9-I3453)= 10,"10", IF(('1 - Cover page'!$B$9-I3453)= 11,"11", IF(('1 - Cover page'!$B$9-I3453)= 12,"12", IF(('1 - Cover page'!$B$9-I3453)= 13,"13", IF(('1 - Cover page'!$B$9-I3453)= 14,"14", IF(('1 - Cover page'!$B$9-I3453)= 15,"15",  ""))))))))))))))))</f>
        <v>0</v>
      </c>
      <c r="AA3453" t="e">
        <f>VLOOKUP(E3453,'Age group'!$A$2:$B$7,2,TRUE)</f>
        <v>#N/A</v>
      </c>
    </row>
    <row r="3454" spans="1:27" ht="12.75" x14ac:dyDescent="0.2">
      <c r="A3454" s="30">
        <v>3451</v>
      </c>
      <c r="B3454" s="31"/>
      <c r="C3454" s="31"/>
      <c r="D3454" s="32"/>
      <c r="E3454" s="104"/>
      <c r="F3454" s="31"/>
      <c r="G3454" s="31"/>
      <c r="H3454" s="33"/>
      <c r="I3454" s="16"/>
      <c r="J3454" s="34"/>
      <c r="K3454" s="34"/>
      <c r="L3454" s="35"/>
      <c r="M3454" s="36"/>
      <c r="N3454" s="37"/>
      <c r="O3454" s="37"/>
      <c r="P3454" s="37"/>
      <c r="Q3454" s="38"/>
      <c r="R3454" s="38"/>
      <c r="S3454" s="37"/>
      <c r="T3454" s="39"/>
      <c r="U3454" s="39"/>
      <c r="V3454" s="40"/>
      <c r="X3454" t="str">
        <f>IF(('1 - Cover page'!$B$9-M3454)&lt;6,"&lt;=5 Days","&gt;5 Days")</f>
        <v>&lt;=5 Days</v>
      </c>
      <c r="Y3454" t="str">
        <f>IF(('1 - Cover page'!$B$9-M3454)=0,"0", IF(('1 - Cover page'!$B$9-M3454)= 1,"1", IF(('1 - Cover page'!$B$9-M3454)= 2,"2", IF(('1 - Cover page'!$B$9-M3454)= 3,"3", IF(('1 - Cover page'!$B$9-M3454)= 4,"4", IF(('1 - Cover page'!$B$9-M3454)= 5,"5", IF(('1 - Cover page'!$B$9-M3454)= 6,"6", IF(('1 - Cover page'!$B$9-M3454)= 7,"7", IF(('1 - Cover page'!$B$9-M3454)= 8,"8", IF(('1 - Cover page'!$B$9-M3454)= 9,"9", IF(('1 - Cover page'!$B$9-M3454)= 10,"10", IF(('1 - Cover page'!$B$9-M3454)= 11,"11", IF(('1 - Cover page'!$B$9-M3454)= 12,"12", IF(('1 - Cover page'!$B$9-M3454)= 13,"13", IF(('1 - Cover page'!$B$9-M3454)= 14,"14", IF(('1 - Cover page'!$B$9-M3454)= 15,"15",  ""))))))))))))))))</f>
        <v>0</v>
      </c>
      <c r="Z3454" t="str">
        <f>IF(('1 - Cover page'!$B$9-I3454)=0,"0", IF(('1 - Cover page'!$B$9-I3454)= 1,"1", IF(('1 - Cover page'!$B$9-I3454)= 2,"2", IF(('1 - Cover page'!$B$9-I3454)= 3,"3", IF(('1 - Cover page'!$B$9-I3454)= 4,"4", IF(('1 - Cover page'!$B$9-I3454)= 5,"5", IF(('1 - Cover page'!$B$9-I3454)= 6,"6", IF(('1 - Cover page'!$B$9-I3454)= 7,"7", IF(('1 - Cover page'!$B$9-I3454)= 8,"8", IF(('1 - Cover page'!$B$9-I3454)= 9,"9", IF(('1 - Cover page'!$B$9-I3454)= 10,"10", IF(('1 - Cover page'!$B$9-I3454)= 11,"11", IF(('1 - Cover page'!$B$9-I3454)= 12,"12", IF(('1 - Cover page'!$B$9-I3454)= 13,"13", IF(('1 - Cover page'!$B$9-I3454)= 14,"14", IF(('1 - Cover page'!$B$9-I3454)= 15,"15",  ""))))))))))))))))</f>
        <v>0</v>
      </c>
      <c r="AA3454" t="e">
        <f>VLOOKUP(E3454,'Age group'!$A$2:$B$7,2,TRUE)</f>
        <v>#N/A</v>
      </c>
    </row>
    <row r="3455" spans="1:27" ht="12.75" x14ac:dyDescent="0.2">
      <c r="A3455" s="30">
        <v>3452</v>
      </c>
      <c r="B3455" s="31"/>
      <c r="C3455" s="31"/>
      <c r="D3455" s="32"/>
      <c r="E3455" s="104"/>
      <c r="F3455" s="31"/>
      <c r="G3455" s="31"/>
      <c r="H3455" s="33"/>
      <c r="I3455" s="16"/>
      <c r="J3455" s="34"/>
      <c r="K3455" s="34"/>
      <c r="L3455" s="35"/>
      <c r="M3455" s="36"/>
      <c r="N3455" s="37"/>
      <c r="O3455" s="37"/>
      <c r="P3455" s="37"/>
      <c r="Q3455" s="38"/>
      <c r="R3455" s="38"/>
      <c r="S3455" s="37"/>
      <c r="T3455" s="39"/>
      <c r="U3455" s="39"/>
      <c r="V3455" s="40"/>
      <c r="X3455" t="str">
        <f>IF(('1 - Cover page'!$B$9-M3455)&lt;6,"&lt;=5 Days","&gt;5 Days")</f>
        <v>&lt;=5 Days</v>
      </c>
      <c r="Y3455" t="str">
        <f>IF(('1 - Cover page'!$B$9-M3455)=0,"0", IF(('1 - Cover page'!$B$9-M3455)= 1,"1", IF(('1 - Cover page'!$B$9-M3455)= 2,"2", IF(('1 - Cover page'!$B$9-M3455)= 3,"3", IF(('1 - Cover page'!$B$9-M3455)= 4,"4", IF(('1 - Cover page'!$B$9-M3455)= 5,"5", IF(('1 - Cover page'!$B$9-M3455)= 6,"6", IF(('1 - Cover page'!$B$9-M3455)= 7,"7", IF(('1 - Cover page'!$B$9-M3455)= 8,"8", IF(('1 - Cover page'!$B$9-M3455)= 9,"9", IF(('1 - Cover page'!$B$9-M3455)= 10,"10", IF(('1 - Cover page'!$B$9-M3455)= 11,"11", IF(('1 - Cover page'!$B$9-M3455)= 12,"12", IF(('1 - Cover page'!$B$9-M3455)= 13,"13", IF(('1 - Cover page'!$B$9-M3455)= 14,"14", IF(('1 - Cover page'!$B$9-M3455)= 15,"15",  ""))))))))))))))))</f>
        <v>0</v>
      </c>
      <c r="Z3455" t="str">
        <f>IF(('1 - Cover page'!$B$9-I3455)=0,"0", IF(('1 - Cover page'!$B$9-I3455)= 1,"1", IF(('1 - Cover page'!$B$9-I3455)= 2,"2", IF(('1 - Cover page'!$B$9-I3455)= 3,"3", IF(('1 - Cover page'!$B$9-I3455)= 4,"4", IF(('1 - Cover page'!$B$9-I3455)= 5,"5", IF(('1 - Cover page'!$B$9-I3455)= 6,"6", IF(('1 - Cover page'!$B$9-I3455)= 7,"7", IF(('1 - Cover page'!$B$9-I3455)= 8,"8", IF(('1 - Cover page'!$B$9-I3455)= 9,"9", IF(('1 - Cover page'!$B$9-I3455)= 10,"10", IF(('1 - Cover page'!$B$9-I3455)= 11,"11", IF(('1 - Cover page'!$B$9-I3455)= 12,"12", IF(('1 - Cover page'!$B$9-I3455)= 13,"13", IF(('1 - Cover page'!$B$9-I3455)= 14,"14", IF(('1 - Cover page'!$B$9-I3455)= 15,"15",  ""))))))))))))))))</f>
        <v>0</v>
      </c>
      <c r="AA3455" t="e">
        <f>VLOOKUP(E3455,'Age group'!$A$2:$B$7,2,TRUE)</f>
        <v>#N/A</v>
      </c>
    </row>
    <row r="3456" spans="1:27" ht="12.75" x14ac:dyDescent="0.2">
      <c r="A3456" s="30">
        <v>3453</v>
      </c>
      <c r="B3456" s="31"/>
      <c r="C3456" s="31"/>
      <c r="D3456" s="32"/>
      <c r="E3456" s="104"/>
      <c r="F3456" s="31"/>
      <c r="G3456" s="31"/>
      <c r="H3456" s="33"/>
      <c r="I3456" s="16"/>
      <c r="J3456" s="34"/>
      <c r="K3456" s="34"/>
      <c r="L3456" s="35"/>
      <c r="M3456" s="36"/>
      <c r="N3456" s="37"/>
      <c r="O3456" s="37"/>
      <c r="P3456" s="37"/>
      <c r="Q3456" s="38"/>
      <c r="R3456" s="38"/>
      <c r="S3456" s="37"/>
      <c r="T3456" s="39"/>
      <c r="U3456" s="39"/>
      <c r="V3456" s="40"/>
      <c r="X3456" t="str">
        <f>IF(('1 - Cover page'!$B$9-M3456)&lt;6,"&lt;=5 Days","&gt;5 Days")</f>
        <v>&lt;=5 Days</v>
      </c>
      <c r="Y3456" t="str">
        <f>IF(('1 - Cover page'!$B$9-M3456)=0,"0", IF(('1 - Cover page'!$B$9-M3456)= 1,"1", IF(('1 - Cover page'!$B$9-M3456)= 2,"2", IF(('1 - Cover page'!$B$9-M3456)= 3,"3", IF(('1 - Cover page'!$B$9-M3456)= 4,"4", IF(('1 - Cover page'!$B$9-M3456)= 5,"5", IF(('1 - Cover page'!$B$9-M3456)= 6,"6", IF(('1 - Cover page'!$B$9-M3456)= 7,"7", IF(('1 - Cover page'!$B$9-M3456)= 8,"8", IF(('1 - Cover page'!$B$9-M3456)= 9,"9", IF(('1 - Cover page'!$B$9-M3456)= 10,"10", IF(('1 - Cover page'!$B$9-M3456)= 11,"11", IF(('1 - Cover page'!$B$9-M3456)= 12,"12", IF(('1 - Cover page'!$B$9-M3456)= 13,"13", IF(('1 - Cover page'!$B$9-M3456)= 14,"14", IF(('1 - Cover page'!$B$9-M3456)= 15,"15",  ""))))))))))))))))</f>
        <v>0</v>
      </c>
      <c r="Z3456" t="str">
        <f>IF(('1 - Cover page'!$B$9-I3456)=0,"0", IF(('1 - Cover page'!$B$9-I3456)= 1,"1", IF(('1 - Cover page'!$B$9-I3456)= 2,"2", IF(('1 - Cover page'!$B$9-I3456)= 3,"3", IF(('1 - Cover page'!$B$9-I3456)= 4,"4", IF(('1 - Cover page'!$B$9-I3456)= 5,"5", IF(('1 - Cover page'!$B$9-I3456)= 6,"6", IF(('1 - Cover page'!$B$9-I3456)= 7,"7", IF(('1 - Cover page'!$B$9-I3456)= 8,"8", IF(('1 - Cover page'!$B$9-I3456)= 9,"9", IF(('1 - Cover page'!$B$9-I3456)= 10,"10", IF(('1 - Cover page'!$B$9-I3456)= 11,"11", IF(('1 - Cover page'!$B$9-I3456)= 12,"12", IF(('1 - Cover page'!$B$9-I3456)= 13,"13", IF(('1 - Cover page'!$B$9-I3456)= 14,"14", IF(('1 - Cover page'!$B$9-I3456)= 15,"15",  ""))))))))))))))))</f>
        <v>0</v>
      </c>
      <c r="AA3456" t="e">
        <f>VLOOKUP(E3456,'Age group'!$A$2:$B$7,2,TRUE)</f>
        <v>#N/A</v>
      </c>
    </row>
    <row r="3457" spans="1:27" ht="12.75" x14ac:dyDescent="0.2">
      <c r="A3457" s="30">
        <v>3454</v>
      </c>
      <c r="B3457" s="31"/>
      <c r="C3457" s="31"/>
      <c r="D3457" s="32"/>
      <c r="E3457" s="104"/>
      <c r="F3457" s="31"/>
      <c r="G3457" s="31"/>
      <c r="H3457" s="33"/>
      <c r="I3457" s="16"/>
      <c r="J3457" s="34"/>
      <c r="K3457" s="34"/>
      <c r="L3457" s="35"/>
      <c r="M3457" s="36"/>
      <c r="N3457" s="37"/>
      <c r="O3457" s="37"/>
      <c r="P3457" s="37"/>
      <c r="Q3457" s="38"/>
      <c r="R3457" s="38"/>
      <c r="S3457" s="37"/>
      <c r="T3457" s="39"/>
      <c r="U3457" s="39"/>
      <c r="V3457" s="40"/>
      <c r="X3457" t="str">
        <f>IF(('1 - Cover page'!$B$9-M3457)&lt;6,"&lt;=5 Days","&gt;5 Days")</f>
        <v>&lt;=5 Days</v>
      </c>
      <c r="Y3457" t="str">
        <f>IF(('1 - Cover page'!$B$9-M3457)=0,"0", IF(('1 - Cover page'!$B$9-M3457)= 1,"1", IF(('1 - Cover page'!$B$9-M3457)= 2,"2", IF(('1 - Cover page'!$B$9-M3457)= 3,"3", IF(('1 - Cover page'!$B$9-M3457)= 4,"4", IF(('1 - Cover page'!$B$9-M3457)= 5,"5", IF(('1 - Cover page'!$B$9-M3457)= 6,"6", IF(('1 - Cover page'!$B$9-M3457)= 7,"7", IF(('1 - Cover page'!$B$9-M3457)= 8,"8", IF(('1 - Cover page'!$B$9-M3457)= 9,"9", IF(('1 - Cover page'!$B$9-M3457)= 10,"10", IF(('1 - Cover page'!$B$9-M3457)= 11,"11", IF(('1 - Cover page'!$B$9-M3457)= 12,"12", IF(('1 - Cover page'!$B$9-M3457)= 13,"13", IF(('1 - Cover page'!$B$9-M3457)= 14,"14", IF(('1 - Cover page'!$B$9-M3457)= 15,"15",  ""))))))))))))))))</f>
        <v>0</v>
      </c>
      <c r="Z3457" t="str">
        <f>IF(('1 - Cover page'!$B$9-I3457)=0,"0", IF(('1 - Cover page'!$B$9-I3457)= 1,"1", IF(('1 - Cover page'!$B$9-I3457)= 2,"2", IF(('1 - Cover page'!$B$9-I3457)= 3,"3", IF(('1 - Cover page'!$B$9-I3457)= 4,"4", IF(('1 - Cover page'!$B$9-I3457)= 5,"5", IF(('1 - Cover page'!$B$9-I3457)= 6,"6", IF(('1 - Cover page'!$B$9-I3457)= 7,"7", IF(('1 - Cover page'!$B$9-I3457)= 8,"8", IF(('1 - Cover page'!$B$9-I3457)= 9,"9", IF(('1 - Cover page'!$B$9-I3457)= 10,"10", IF(('1 - Cover page'!$B$9-I3457)= 11,"11", IF(('1 - Cover page'!$B$9-I3457)= 12,"12", IF(('1 - Cover page'!$B$9-I3457)= 13,"13", IF(('1 - Cover page'!$B$9-I3457)= 14,"14", IF(('1 - Cover page'!$B$9-I3457)= 15,"15",  ""))))))))))))))))</f>
        <v>0</v>
      </c>
      <c r="AA3457" t="e">
        <f>VLOOKUP(E3457,'Age group'!$A$2:$B$7,2,TRUE)</f>
        <v>#N/A</v>
      </c>
    </row>
    <row r="3458" spans="1:27" ht="12.75" x14ac:dyDescent="0.2">
      <c r="A3458" s="30">
        <v>3455</v>
      </c>
      <c r="B3458" s="31"/>
      <c r="C3458" s="31"/>
      <c r="D3458" s="32"/>
      <c r="E3458" s="104"/>
      <c r="F3458" s="31"/>
      <c r="G3458" s="31"/>
      <c r="H3458" s="33"/>
      <c r="I3458" s="16"/>
      <c r="J3458" s="34"/>
      <c r="K3458" s="34"/>
      <c r="L3458" s="35"/>
      <c r="M3458" s="36"/>
      <c r="N3458" s="37"/>
      <c r="O3458" s="37"/>
      <c r="P3458" s="37"/>
      <c r="Q3458" s="38"/>
      <c r="R3458" s="38"/>
      <c r="S3458" s="37"/>
      <c r="T3458" s="39"/>
      <c r="U3458" s="39"/>
      <c r="V3458" s="40"/>
      <c r="X3458" t="str">
        <f>IF(('1 - Cover page'!$B$9-M3458)&lt;6,"&lt;=5 Days","&gt;5 Days")</f>
        <v>&lt;=5 Days</v>
      </c>
      <c r="Y3458" t="str">
        <f>IF(('1 - Cover page'!$B$9-M3458)=0,"0", IF(('1 - Cover page'!$B$9-M3458)= 1,"1", IF(('1 - Cover page'!$B$9-M3458)= 2,"2", IF(('1 - Cover page'!$B$9-M3458)= 3,"3", IF(('1 - Cover page'!$B$9-M3458)= 4,"4", IF(('1 - Cover page'!$B$9-M3458)= 5,"5", IF(('1 - Cover page'!$B$9-M3458)= 6,"6", IF(('1 - Cover page'!$B$9-M3458)= 7,"7", IF(('1 - Cover page'!$B$9-M3458)= 8,"8", IF(('1 - Cover page'!$B$9-M3458)= 9,"9", IF(('1 - Cover page'!$B$9-M3458)= 10,"10", IF(('1 - Cover page'!$B$9-M3458)= 11,"11", IF(('1 - Cover page'!$B$9-M3458)= 12,"12", IF(('1 - Cover page'!$B$9-M3458)= 13,"13", IF(('1 - Cover page'!$B$9-M3458)= 14,"14", IF(('1 - Cover page'!$B$9-M3458)= 15,"15",  ""))))))))))))))))</f>
        <v>0</v>
      </c>
      <c r="Z3458" t="str">
        <f>IF(('1 - Cover page'!$B$9-I3458)=0,"0", IF(('1 - Cover page'!$B$9-I3458)= 1,"1", IF(('1 - Cover page'!$B$9-I3458)= 2,"2", IF(('1 - Cover page'!$B$9-I3458)= 3,"3", IF(('1 - Cover page'!$B$9-I3458)= 4,"4", IF(('1 - Cover page'!$B$9-I3458)= 5,"5", IF(('1 - Cover page'!$B$9-I3458)= 6,"6", IF(('1 - Cover page'!$B$9-I3458)= 7,"7", IF(('1 - Cover page'!$B$9-I3458)= 8,"8", IF(('1 - Cover page'!$B$9-I3458)= 9,"9", IF(('1 - Cover page'!$B$9-I3458)= 10,"10", IF(('1 - Cover page'!$B$9-I3458)= 11,"11", IF(('1 - Cover page'!$B$9-I3458)= 12,"12", IF(('1 - Cover page'!$B$9-I3458)= 13,"13", IF(('1 - Cover page'!$B$9-I3458)= 14,"14", IF(('1 - Cover page'!$B$9-I3458)= 15,"15",  ""))))))))))))))))</f>
        <v>0</v>
      </c>
      <c r="AA3458" t="e">
        <f>VLOOKUP(E3458,'Age group'!$A$2:$B$7,2,TRUE)</f>
        <v>#N/A</v>
      </c>
    </row>
    <row r="3459" spans="1:27" ht="12.75" x14ac:dyDescent="0.2">
      <c r="A3459" s="30">
        <v>3456</v>
      </c>
      <c r="B3459" s="31"/>
      <c r="C3459" s="31"/>
      <c r="D3459" s="32"/>
      <c r="E3459" s="104"/>
      <c r="F3459" s="31"/>
      <c r="G3459" s="31"/>
      <c r="H3459" s="33"/>
      <c r="I3459" s="16"/>
      <c r="J3459" s="34"/>
      <c r="K3459" s="34"/>
      <c r="L3459" s="35"/>
      <c r="M3459" s="36"/>
      <c r="N3459" s="37"/>
      <c r="O3459" s="37"/>
      <c r="P3459" s="37"/>
      <c r="Q3459" s="38"/>
      <c r="R3459" s="38"/>
      <c r="S3459" s="37"/>
      <c r="T3459" s="39"/>
      <c r="U3459" s="39"/>
      <c r="V3459" s="40"/>
      <c r="X3459" t="str">
        <f>IF(('1 - Cover page'!$B$9-M3459)&lt;6,"&lt;=5 Days","&gt;5 Days")</f>
        <v>&lt;=5 Days</v>
      </c>
      <c r="Y3459" t="str">
        <f>IF(('1 - Cover page'!$B$9-M3459)=0,"0", IF(('1 - Cover page'!$B$9-M3459)= 1,"1", IF(('1 - Cover page'!$B$9-M3459)= 2,"2", IF(('1 - Cover page'!$B$9-M3459)= 3,"3", IF(('1 - Cover page'!$B$9-M3459)= 4,"4", IF(('1 - Cover page'!$B$9-M3459)= 5,"5", IF(('1 - Cover page'!$B$9-M3459)= 6,"6", IF(('1 - Cover page'!$B$9-M3459)= 7,"7", IF(('1 - Cover page'!$B$9-M3459)= 8,"8", IF(('1 - Cover page'!$B$9-M3459)= 9,"9", IF(('1 - Cover page'!$B$9-M3459)= 10,"10", IF(('1 - Cover page'!$B$9-M3459)= 11,"11", IF(('1 - Cover page'!$B$9-M3459)= 12,"12", IF(('1 - Cover page'!$B$9-M3459)= 13,"13", IF(('1 - Cover page'!$B$9-M3459)= 14,"14", IF(('1 - Cover page'!$B$9-M3459)= 15,"15",  ""))))))))))))))))</f>
        <v>0</v>
      </c>
      <c r="Z3459" t="str">
        <f>IF(('1 - Cover page'!$B$9-I3459)=0,"0", IF(('1 - Cover page'!$B$9-I3459)= 1,"1", IF(('1 - Cover page'!$B$9-I3459)= 2,"2", IF(('1 - Cover page'!$B$9-I3459)= 3,"3", IF(('1 - Cover page'!$B$9-I3459)= 4,"4", IF(('1 - Cover page'!$B$9-I3459)= 5,"5", IF(('1 - Cover page'!$B$9-I3459)= 6,"6", IF(('1 - Cover page'!$B$9-I3459)= 7,"7", IF(('1 - Cover page'!$B$9-I3459)= 8,"8", IF(('1 - Cover page'!$B$9-I3459)= 9,"9", IF(('1 - Cover page'!$B$9-I3459)= 10,"10", IF(('1 - Cover page'!$B$9-I3459)= 11,"11", IF(('1 - Cover page'!$B$9-I3459)= 12,"12", IF(('1 - Cover page'!$B$9-I3459)= 13,"13", IF(('1 - Cover page'!$B$9-I3459)= 14,"14", IF(('1 - Cover page'!$B$9-I3459)= 15,"15",  ""))))))))))))))))</f>
        <v>0</v>
      </c>
      <c r="AA3459" t="e">
        <f>VLOOKUP(E3459,'Age group'!$A$2:$B$7,2,TRUE)</f>
        <v>#N/A</v>
      </c>
    </row>
    <row r="3460" spans="1:27" ht="12.75" x14ac:dyDescent="0.2">
      <c r="A3460" s="30">
        <v>3457</v>
      </c>
      <c r="B3460" s="31"/>
      <c r="C3460" s="31"/>
      <c r="D3460" s="32"/>
      <c r="E3460" s="104"/>
      <c r="F3460" s="31"/>
      <c r="G3460" s="31"/>
      <c r="H3460" s="33"/>
      <c r="I3460" s="16"/>
      <c r="J3460" s="34"/>
      <c r="K3460" s="34"/>
      <c r="L3460" s="35"/>
      <c r="M3460" s="36"/>
      <c r="N3460" s="37"/>
      <c r="O3460" s="37"/>
      <c r="P3460" s="37"/>
      <c r="Q3460" s="38"/>
      <c r="R3460" s="38"/>
      <c r="S3460" s="37"/>
      <c r="T3460" s="39"/>
      <c r="U3460" s="39"/>
      <c r="V3460" s="40"/>
      <c r="X3460" t="str">
        <f>IF(('1 - Cover page'!$B$9-M3460)&lt;6,"&lt;=5 Days","&gt;5 Days")</f>
        <v>&lt;=5 Days</v>
      </c>
      <c r="Y3460" t="str">
        <f>IF(('1 - Cover page'!$B$9-M3460)=0,"0", IF(('1 - Cover page'!$B$9-M3460)= 1,"1", IF(('1 - Cover page'!$B$9-M3460)= 2,"2", IF(('1 - Cover page'!$B$9-M3460)= 3,"3", IF(('1 - Cover page'!$B$9-M3460)= 4,"4", IF(('1 - Cover page'!$B$9-M3460)= 5,"5", IF(('1 - Cover page'!$B$9-M3460)= 6,"6", IF(('1 - Cover page'!$B$9-M3460)= 7,"7", IF(('1 - Cover page'!$B$9-M3460)= 8,"8", IF(('1 - Cover page'!$B$9-M3460)= 9,"9", IF(('1 - Cover page'!$B$9-M3460)= 10,"10", IF(('1 - Cover page'!$B$9-M3460)= 11,"11", IF(('1 - Cover page'!$B$9-M3460)= 12,"12", IF(('1 - Cover page'!$B$9-M3460)= 13,"13", IF(('1 - Cover page'!$B$9-M3460)= 14,"14", IF(('1 - Cover page'!$B$9-M3460)= 15,"15",  ""))))))))))))))))</f>
        <v>0</v>
      </c>
      <c r="Z3460" t="str">
        <f>IF(('1 - Cover page'!$B$9-I3460)=0,"0", IF(('1 - Cover page'!$B$9-I3460)= 1,"1", IF(('1 - Cover page'!$B$9-I3460)= 2,"2", IF(('1 - Cover page'!$B$9-I3460)= 3,"3", IF(('1 - Cover page'!$B$9-I3460)= 4,"4", IF(('1 - Cover page'!$B$9-I3460)= 5,"5", IF(('1 - Cover page'!$B$9-I3460)= 6,"6", IF(('1 - Cover page'!$B$9-I3460)= 7,"7", IF(('1 - Cover page'!$B$9-I3460)= 8,"8", IF(('1 - Cover page'!$B$9-I3460)= 9,"9", IF(('1 - Cover page'!$B$9-I3460)= 10,"10", IF(('1 - Cover page'!$B$9-I3460)= 11,"11", IF(('1 - Cover page'!$B$9-I3460)= 12,"12", IF(('1 - Cover page'!$B$9-I3460)= 13,"13", IF(('1 - Cover page'!$B$9-I3460)= 14,"14", IF(('1 - Cover page'!$B$9-I3460)= 15,"15",  ""))))))))))))))))</f>
        <v>0</v>
      </c>
      <c r="AA3460" t="e">
        <f>VLOOKUP(E3460,'Age group'!$A$2:$B$7,2,TRUE)</f>
        <v>#N/A</v>
      </c>
    </row>
    <row r="3461" spans="1:27" ht="12.75" x14ac:dyDescent="0.2">
      <c r="A3461" s="30">
        <v>3458</v>
      </c>
      <c r="B3461" s="31"/>
      <c r="C3461" s="31"/>
      <c r="D3461" s="32"/>
      <c r="E3461" s="104"/>
      <c r="F3461" s="31"/>
      <c r="G3461" s="31"/>
      <c r="H3461" s="33"/>
      <c r="I3461" s="16"/>
      <c r="J3461" s="34"/>
      <c r="K3461" s="34"/>
      <c r="L3461" s="35"/>
      <c r="M3461" s="36"/>
      <c r="N3461" s="37"/>
      <c r="O3461" s="37"/>
      <c r="P3461" s="37"/>
      <c r="Q3461" s="38"/>
      <c r="R3461" s="38"/>
      <c r="S3461" s="37"/>
      <c r="T3461" s="39"/>
      <c r="U3461" s="39"/>
      <c r="V3461" s="40"/>
      <c r="X3461" t="str">
        <f>IF(('1 - Cover page'!$B$9-M3461)&lt;6,"&lt;=5 Days","&gt;5 Days")</f>
        <v>&lt;=5 Days</v>
      </c>
      <c r="Y3461" t="str">
        <f>IF(('1 - Cover page'!$B$9-M3461)=0,"0", IF(('1 - Cover page'!$B$9-M3461)= 1,"1", IF(('1 - Cover page'!$B$9-M3461)= 2,"2", IF(('1 - Cover page'!$B$9-M3461)= 3,"3", IF(('1 - Cover page'!$B$9-M3461)= 4,"4", IF(('1 - Cover page'!$B$9-M3461)= 5,"5", IF(('1 - Cover page'!$B$9-M3461)= 6,"6", IF(('1 - Cover page'!$B$9-M3461)= 7,"7", IF(('1 - Cover page'!$B$9-M3461)= 8,"8", IF(('1 - Cover page'!$B$9-M3461)= 9,"9", IF(('1 - Cover page'!$B$9-M3461)= 10,"10", IF(('1 - Cover page'!$B$9-M3461)= 11,"11", IF(('1 - Cover page'!$B$9-M3461)= 12,"12", IF(('1 - Cover page'!$B$9-M3461)= 13,"13", IF(('1 - Cover page'!$B$9-M3461)= 14,"14", IF(('1 - Cover page'!$B$9-M3461)= 15,"15",  ""))))))))))))))))</f>
        <v>0</v>
      </c>
      <c r="Z3461" t="str">
        <f>IF(('1 - Cover page'!$B$9-I3461)=0,"0", IF(('1 - Cover page'!$B$9-I3461)= 1,"1", IF(('1 - Cover page'!$B$9-I3461)= 2,"2", IF(('1 - Cover page'!$B$9-I3461)= 3,"3", IF(('1 - Cover page'!$B$9-I3461)= 4,"4", IF(('1 - Cover page'!$B$9-I3461)= 5,"5", IF(('1 - Cover page'!$B$9-I3461)= 6,"6", IF(('1 - Cover page'!$B$9-I3461)= 7,"7", IF(('1 - Cover page'!$B$9-I3461)= 8,"8", IF(('1 - Cover page'!$B$9-I3461)= 9,"9", IF(('1 - Cover page'!$B$9-I3461)= 10,"10", IF(('1 - Cover page'!$B$9-I3461)= 11,"11", IF(('1 - Cover page'!$B$9-I3461)= 12,"12", IF(('1 - Cover page'!$B$9-I3461)= 13,"13", IF(('1 - Cover page'!$B$9-I3461)= 14,"14", IF(('1 - Cover page'!$B$9-I3461)= 15,"15",  ""))))))))))))))))</f>
        <v>0</v>
      </c>
      <c r="AA3461" t="e">
        <f>VLOOKUP(E3461,'Age group'!$A$2:$B$7,2,TRUE)</f>
        <v>#N/A</v>
      </c>
    </row>
    <row r="3462" spans="1:27" ht="12.75" x14ac:dyDescent="0.2">
      <c r="A3462" s="30">
        <v>3459</v>
      </c>
      <c r="B3462" s="31"/>
      <c r="C3462" s="31"/>
      <c r="D3462" s="32"/>
      <c r="E3462" s="104"/>
      <c r="F3462" s="31"/>
      <c r="G3462" s="31"/>
      <c r="H3462" s="33"/>
      <c r="I3462" s="16"/>
      <c r="J3462" s="34"/>
      <c r="K3462" s="34"/>
      <c r="L3462" s="35"/>
      <c r="M3462" s="36"/>
      <c r="N3462" s="37"/>
      <c r="O3462" s="37"/>
      <c r="P3462" s="37"/>
      <c r="Q3462" s="38"/>
      <c r="R3462" s="38"/>
      <c r="S3462" s="37"/>
      <c r="T3462" s="39"/>
      <c r="U3462" s="39"/>
      <c r="V3462" s="40"/>
      <c r="X3462" t="str">
        <f>IF(('1 - Cover page'!$B$9-M3462)&lt;6,"&lt;=5 Days","&gt;5 Days")</f>
        <v>&lt;=5 Days</v>
      </c>
      <c r="Y3462" t="str">
        <f>IF(('1 - Cover page'!$B$9-M3462)=0,"0", IF(('1 - Cover page'!$B$9-M3462)= 1,"1", IF(('1 - Cover page'!$B$9-M3462)= 2,"2", IF(('1 - Cover page'!$B$9-M3462)= 3,"3", IF(('1 - Cover page'!$B$9-M3462)= 4,"4", IF(('1 - Cover page'!$B$9-M3462)= 5,"5", IF(('1 - Cover page'!$B$9-M3462)= 6,"6", IF(('1 - Cover page'!$B$9-M3462)= 7,"7", IF(('1 - Cover page'!$B$9-M3462)= 8,"8", IF(('1 - Cover page'!$B$9-M3462)= 9,"9", IF(('1 - Cover page'!$B$9-M3462)= 10,"10", IF(('1 - Cover page'!$B$9-M3462)= 11,"11", IF(('1 - Cover page'!$B$9-M3462)= 12,"12", IF(('1 - Cover page'!$B$9-M3462)= 13,"13", IF(('1 - Cover page'!$B$9-M3462)= 14,"14", IF(('1 - Cover page'!$B$9-M3462)= 15,"15",  ""))))))))))))))))</f>
        <v>0</v>
      </c>
      <c r="Z3462" t="str">
        <f>IF(('1 - Cover page'!$B$9-I3462)=0,"0", IF(('1 - Cover page'!$B$9-I3462)= 1,"1", IF(('1 - Cover page'!$B$9-I3462)= 2,"2", IF(('1 - Cover page'!$B$9-I3462)= 3,"3", IF(('1 - Cover page'!$B$9-I3462)= 4,"4", IF(('1 - Cover page'!$B$9-I3462)= 5,"5", IF(('1 - Cover page'!$B$9-I3462)= 6,"6", IF(('1 - Cover page'!$B$9-I3462)= 7,"7", IF(('1 - Cover page'!$B$9-I3462)= 8,"8", IF(('1 - Cover page'!$B$9-I3462)= 9,"9", IF(('1 - Cover page'!$B$9-I3462)= 10,"10", IF(('1 - Cover page'!$B$9-I3462)= 11,"11", IF(('1 - Cover page'!$B$9-I3462)= 12,"12", IF(('1 - Cover page'!$B$9-I3462)= 13,"13", IF(('1 - Cover page'!$B$9-I3462)= 14,"14", IF(('1 - Cover page'!$B$9-I3462)= 15,"15",  ""))))))))))))))))</f>
        <v>0</v>
      </c>
      <c r="AA3462" t="e">
        <f>VLOOKUP(E3462,'Age group'!$A$2:$B$7,2,TRUE)</f>
        <v>#N/A</v>
      </c>
    </row>
    <row r="3463" spans="1:27" ht="12.75" x14ac:dyDescent="0.2">
      <c r="A3463" s="30">
        <v>3460</v>
      </c>
      <c r="B3463" s="31"/>
      <c r="C3463" s="31"/>
      <c r="D3463" s="32"/>
      <c r="E3463" s="104"/>
      <c r="F3463" s="31"/>
      <c r="G3463" s="31"/>
      <c r="H3463" s="33"/>
      <c r="I3463" s="16"/>
      <c r="J3463" s="34"/>
      <c r="K3463" s="34"/>
      <c r="L3463" s="35"/>
      <c r="M3463" s="36"/>
      <c r="N3463" s="37"/>
      <c r="O3463" s="37"/>
      <c r="P3463" s="37"/>
      <c r="Q3463" s="38"/>
      <c r="R3463" s="38"/>
      <c r="S3463" s="37"/>
      <c r="T3463" s="39"/>
      <c r="U3463" s="39"/>
      <c r="V3463" s="40"/>
      <c r="X3463" t="str">
        <f>IF(('1 - Cover page'!$B$9-M3463)&lt;6,"&lt;=5 Days","&gt;5 Days")</f>
        <v>&lt;=5 Days</v>
      </c>
      <c r="Y3463" t="str">
        <f>IF(('1 - Cover page'!$B$9-M3463)=0,"0", IF(('1 - Cover page'!$B$9-M3463)= 1,"1", IF(('1 - Cover page'!$B$9-M3463)= 2,"2", IF(('1 - Cover page'!$B$9-M3463)= 3,"3", IF(('1 - Cover page'!$B$9-M3463)= 4,"4", IF(('1 - Cover page'!$B$9-M3463)= 5,"5", IF(('1 - Cover page'!$B$9-M3463)= 6,"6", IF(('1 - Cover page'!$B$9-M3463)= 7,"7", IF(('1 - Cover page'!$B$9-M3463)= 8,"8", IF(('1 - Cover page'!$B$9-M3463)= 9,"9", IF(('1 - Cover page'!$B$9-M3463)= 10,"10", IF(('1 - Cover page'!$B$9-M3463)= 11,"11", IF(('1 - Cover page'!$B$9-M3463)= 12,"12", IF(('1 - Cover page'!$B$9-M3463)= 13,"13", IF(('1 - Cover page'!$B$9-M3463)= 14,"14", IF(('1 - Cover page'!$B$9-M3463)= 15,"15",  ""))))))))))))))))</f>
        <v>0</v>
      </c>
      <c r="Z3463" t="str">
        <f>IF(('1 - Cover page'!$B$9-I3463)=0,"0", IF(('1 - Cover page'!$B$9-I3463)= 1,"1", IF(('1 - Cover page'!$B$9-I3463)= 2,"2", IF(('1 - Cover page'!$B$9-I3463)= 3,"3", IF(('1 - Cover page'!$B$9-I3463)= 4,"4", IF(('1 - Cover page'!$B$9-I3463)= 5,"5", IF(('1 - Cover page'!$B$9-I3463)= 6,"6", IF(('1 - Cover page'!$B$9-I3463)= 7,"7", IF(('1 - Cover page'!$B$9-I3463)= 8,"8", IF(('1 - Cover page'!$B$9-I3463)= 9,"9", IF(('1 - Cover page'!$B$9-I3463)= 10,"10", IF(('1 - Cover page'!$B$9-I3463)= 11,"11", IF(('1 - Cover page'!$B$9-I3463)= 12,"12", IF(('1 - Cover page'!$B$9-I3463)= 13,"13", IF(('1 - Cover page'!$B$9-I3463)= 14,"14", IF(('1 - Cover page'!$B$9-I3463)= 15,"15",  ""))))))))))))))))</f>
        <v>0</v>
      </c>
      <c r="AA3463" t="e">
        <f>VLOOKUP(E3463,'Age group'!$A$2:$B$7,2,TRUE)</f>
        <v>#N/A</v>
      </c>
    </row>
    <row r="3464" spans="1:27" ht="12.75" x14ac:dyDescent="0.2">
      <c r="A3464" s="30">
        <v>3461</v>
      </c>
      <c r="B3464" s="31"/>
      <c r="C3464" s="31"/>
      <c r="D3464" s="32"/>
      <c r="E3464" s="104"/>
      <c r="F3464" s="31"/>
      <c r="G3464" s="31"/>
      <c r="H3464" s="33"/>
      <c r="I3464" s="16"/>
      <c r="J3464" s="34"/>
      <c r="K3464" s="34"/>
      <c r="L3464" s="35"/>
      <c r="M3464" s="36"/>
      <c r="N3464" s="37"/>
      <c r="O3464" s="37"/>
      <c r="P3464" s="37"/>
      <c r="Q3464" s="38"/>
      <c r="R3464" s="38"/>
      <c r="S3464" s="37"/>
      <c r="T3464" s="39"/>
      <c r="U3464" s="39"/>
      <c r="V3464" s="40"/>
      <c r="X3464" t="str">
        <f>IF(('1 - Cover page'!$B$9-M3464)&lt;6,"&lt;=5 Days","&gt;5 Days")</f>
        <v>&lt;=5 Days</v>
      </c>
      <c r="Y3464" t="str">
        <f>IF(('1 - Cover page'!$B$9-M3464)=0,"0", IF(('1 - Cover page'!$B$9-M3464)= 1,"1", IF(('1 - Cover page'!$B$9-M3464)= 2,"2", IF(('1 - Cover page'!$B$9-M3464)= 3,"3", IF(('1 - Cover page'!$B$9-M3464)= 4,"4", IF(('1 - Cover page'!$B$9-M3464)= 5,"5", IF(('1 - Cover page'!$B$9-M3464)= 6,"6", IF(('1 - Cover page'!$B$9-M3464)= 7,"7", IF(('1 - Cover page'!$B$9-M3464)= 8,"8", IF(('1 - Cover page'!$B$9-M3464)= 9,"9", IF(('1 - Cover page'!$B$9-M3464)= 10,"10", IF(('1 - Cover page'!$B$9-M3464)= 11,"11", IF(('1 - Cover page'!$B$9-M3464)= 12,"12", IF(('1 - Cover page'!$B$9-M3464)= 13,"13", IF(('1 - Cover page'!$B$9-M3464)= 14,"14", IF(('1 - Cover page'!$B$9-M3464)= 15,"15",  ""))))))))))))))))</f>
        <v>0</v>
      </c>
      <c r="Z3464" t="str">
        <f>IF(('1 - Cover page'!$B$9-I3464)=0,"0", IF(('1 - Cover page'!$B$9-I3464)= 1,"1", IF(('1 - Cover page'!$B$9-I3464)= 2,"2", IF(('1 - Cover page'!$B$9-I3464)= 3,"3", IF(('1 - Cover page'!$B$9-I3464)= 4,"4", IF(('1 - Cover page'!$B$9-I3464)= 5,"5", IF(('1 - Cover page'!$B$9-I3464)= 6,"6", IF(('1 - Cover page'!$B$9-I3464)= 7,"7", IF(('1 - Cover page'!$B$9-I3464)= 8,"8", IF(('1 - Cover page'!$B$9-I3464)= 9,"9", IF(('1 - Cover page'!$B$9-I3464)= 10,"10", IF(('1 - Cover page'!$B$9-I3464)= 11,"11", IF(('1 - Cover page'!$B$9-I3464)= 12,"12", IF(('1 - Cover page'!$B$9-I3464)= 13,"13", IF(('1 - Cover page'!$B$9-I3464)= 14,"14", IF(('1 - Cover page'!$B$9-I3464)= 15,"15",  ""))))))))))))))))</f>
        <v>0</v>
      </c>
      <c r="AA3464" t="e">
        <f>VLOOKUP(E3464,'Age group'!$A$2:$B$7,2,TRUE)</f>
        <v>#N/A</v>
      </c>
    </row>
    <row r="3465" spans="1:27" ht="12.75" x14ac:dyDescent="0.2">
      <c r="A3465" s="30">
        <v>3462</v>
      </c>
      <c r="B3465" s="31"/>
      <c r="C3465" s="31"/>
      <c r="D3465" s="32"/>
      <c r="E3465" s="104"/>
      <c r="F3465" s="31"/>
      <c r="G3465" s="31"/>
      <c r="H3465" s="33"/>
      <c r="I3465" s="16"/>
      <c r="J3465" s="34"/>
      <c r="K3465" s="34"/>
      <c r="L3465" s="35"/>
      <c r="M3465" s="36"/>
      <c r="N3465" s="37"/>
      <c r="O3465" s="37"/>
      <c r="P3465" s="37"/>
      <c r="Q3465" s="38"/>
      <c r="R3465" s="38"/>
      <c r="S3465" s="37"/>
      <c r="T3465" s="39"/>
      <c r="U3465" s="39"/>
      <c r="V3465" s="40"/>
      <c r="X3465" t="str">
        <f>IF(('1 - Cover page'!$B$9-M3465)&lt;6,"&lt;=5 Days","&gt;5 Days")</f>
        <v>&lt;=5 Days</v>
      </c>
      <c r="Y3465" t="str">
        <f>IF(('1 - Cover page'!$B$9-M3465)=0,"0", IF(('1 - Cover page'!$B$9-M3465)= 1,"1", IF(('1 - Cover page'!$B$9-M3465)= 2,"2", IF(('1 - Cover page'!$B$9-M3465)= 3,"3", IF(('1 - Cover page'!$B$9-M3465)= 4,"4", IF(('1 - Cover page'!$B$9-M3465)= 5,"5", IF(('1 - Cover page'!$B$9-M3465)= 6,"6", IF(('1 - Cover page'!$B$9-M3465)= 7,"7", IF(('1 - Cover page'!$B$9-M3465)= 8,"8", IF(('1 - Cover page'!$B$9-M3465)= 9,"9", IF(('1 - Cover page'!$B$9-M3465)= 10,"10", IF(('1 - Cover page'!$B$9-M3465)= 11,"11", IF(('1 - Cover page'!$B$9-M3465)= 12,"12", IF(('1 - Cover page'!$B$9-M3465)= 13,"13", IF(('1 - Cover page'!$B$9-M3465)= 14,"14", IF(('1 - Cover page'!$B$9-M3465)= 15,"15",  ""))))))))))))))))</f>
        <v>0</v>
      </c>
      <c r="Z3465" t="str">
        <f>IF(('1 - Cover page'!$B$9-I3465)=0,"0", IF(('1 - Cover page'!$B$9-I3465)= 1,"1", IF(('1 - Cover page'!$B$9-I3465)= 2,"2", IF(('1 - Cover page'!$B$9-I3465)= 3,"3", IF(('1 - Cover page'!$B$9-I3465)= 4,"4", IF(('1 - Cover page'!$B$9-I3465)= 5,"5", IF(('1 - Cover page'!$B$9-I3465)= 6,"6", IF(('1 - Cover page'!$B$9-I3465)= 7,"7", IF(('1 - Cover page'!$B$9-I3465)= 8,"8", IF(('1 - Cover page'!$B$9-I3465)= 9,"9", IF(('1 - Cover page'!$B$9-I3465)= 10,"10", IF(('1 - Cover page'!$B$9-I3465)= 11,"11", IF(('1 - Cover page'!$B$9-I3465)= 12,"12", IF(('1 - Cover page'!$B$9-I3465)= 13,"13", IF(('1 - Cover page'!$B$9-I3465)= 14,"14", IF(('1 - Cover page'!$B$9-I3465)= 15,"15",  ""))))))))))))))))</f>
        <v>0</v>
      </c>
      <c r="AA3465" t="e">
        <f>VLOOKUP(E3465,'Age group'!$A$2:$B$7,2,TRUE)</f>
        <v>#N/A</v>
      </c>
    </row>
    <row r="3466" spans="1:27" ht="12.75" x14ac:dyDescent="0.2">
      <c r="A3466" s="30">
        <v>3463</v>
      </c>
      <c r="B3466" s="31"/>
      <c r="C3466" s="31"/>
      <c r="D3466" s="32"/>
      <c r="E3466" s="104"/>
      <c r="F3466" s="31"/>
      <c r="G3466" s="31"/>
      <c r="H3466" s="33"/>
      <c r="I3466" s="16"/>
      <c r="J3466" s="34"/>
      <c r="K3466" s="34"/>
      <c r="L3466" s="35"/>
      <c r="M3466" s="36"/>
      <c r="N3466" s="37"/>
      <c r="O3466" s="37"/>
      <c r="P3466" s="37"/>
      <c r="Q3466" s="38"/>
      <c r="R3466" s="38"/>
      <c r="S3466" s="37"/>
      <c r="T3466" s="39"/>
      <c r="U3466" s="39"/>
      <c r="V3466" s="40"/>
      <c r="X3466" t="str">
        <f>IF(('1 - Cover page'!$B$9-M3466)&lt;6,"&lt;=5 Days","&gt;5 Days")</f>
        <v>&lt;=5 Days</v>
      </c>
      <c r="Y3466" t="str">
        <f>IF(('1 - Cover page'!$B$9-M3466)=0,"0", IF(('1 - Cover page'!$B$9-M3466)= 1,"1", IF(('1 - Cover page'!$B$9-M3466)= 2,"2", IF(('1 - Cover page'!$B$9-M3466)= 3,"3", IF(('1 - Cover page'!$B$9-M3466)= 4,"4", IF(('1 - Cover page'!$B$9-M3466)= 5,"5", IF(('1 - Cover page'!$B$9-M3466)= 6,"6", IF(('1 - Cover page'!$B$9-M3466)= 7,"7", IF(('1 - Cover page'!$B$9-M3466)= 8,"8", IF(('1 - Cover page'!$B$9-M3466)= 9,"9", IF(('1 - Cover page'!$B$9-M3466)= 10,"10", IF(('1 - Cover page'!$B$9-M3466)= 11,"11", IF(('1 - Cover page'!$B$9-M3466)= 12,"12", IF(('1 - Cover page'!$B$9-M3466)= 13,"13", IF(('1 - Cover page'!$B$9-M3466)= 14,"14", IF(('1 - Cover page'!$B$9-M3466)= 15,"15",  ""))))))))))))))))</f>
        <v>0</v>
      </c>
      <c r="Z3466" t="str">
        <f>IF(('1 - Cover page'!$B$9-I3466)=0,"0", IF(('1 - Cover page'!$B$9-I3466)= 1,"1", IF(('1 - Cover page'!$B$9-I3466)= 2,"2", IF(('1 - Cover page'!$B$9-I3466)= 3,"3", IF(('1 - Cover page'!$B$9-I3466)= 4,"4", IF(('1 - Cover page'!$B$9-I3466)= 5,"5", IF(('1 - Cover page'!$B$9-I3466)= 6,"6", IF(('1 - Cover page'!$B$9-I3466)= 7,"7", IF(('1 - Cover page'!$B$9-I3466)= 8,"8", IF(('1 - Cover page'!$B$9-I3466)= 9,"9", IF(('1 - Cover page'!$B$9-I3466)= 10,"10", IF(('1 - Cover page'!$B$9-I3466)= 11,"11", IF(('1 - Cover page'!$B$9-I3466)= 12,"12", IF(('1 - Cover page'!$B$9-I3466)= 13,"13", IF(('1 - Cover page'!$B$9-I3466)= 14,"14", IF(('1 - Cover page'!$B$9-I3466)= 15,"15",  ""))))))))))))))))</f>
        <v>0</v>
      </c>
      <c r="AA3466" t="e">
        <f>VLOOKUP(E3466,'Age group'!$A$2:$B$7,2,TRUE)</f>
        <v>#N/A</v>
      </c>
    </row>
    <row r="3467" spans="1:27" ht="12.75" x14ac:dyDescent="0.2">
      <c r="A3467" s="30">
        <v>3464</v>
      </c>
      <c r="B3467" s="31"/>
      <c r="C3467" s="31"/>
      <c r="D3467" s="32"/>
      <c r="E3467" s="104"/>
      <c r="F3467" s="31"/>
      <c r="G3467" s="31"/>
      <c r="H3467" s="33"/>
      <c r="I3467" s="16"/>
      <c r="J3467" s="34"/>
      <c r="K3467" s="34"/>
      <c r="L3467" s="35"/>
      <c r="M3467" s="36"/>
      <c r="N3467" s="37"/>
      <c r="O3467" s="37"/>
      <c r="P3467" s="37"/>
      <c r="Q3467" s="38"/>
      <c r="R3467" s="38"/>
      <c r="S3467" s="37"/>
      <c r="T3467" s="39"/>
      <c r="U3467" s="39"/>
      <c r="V3467" s="40"/>
      <c r="X3467" t="str">
        <f>IF(('1 - Cover page'!$B$9-M3467)&lt;6,"&lt;=5 Days","&gt;5 Days")</f>
        <v>&lt;=5 Days</v>
      </c>
      <c r="Y3467" t="str">
        <f>IF(('1 - Cover page'!$B$9-M3467)=0,"0", IF(('1 - Cover page'!$B$9-M3467)= 1,"1", IF(('1 - Cover page'!$B$9-M3467)= 2,"2", IF(('1 - Cover page'!$B$9-M3467)= 3,"3", IF(('1 - Cover page'!$B$9-M3467)= 4,"4", IF(('1 - Cover page'!$B$9-M3467)= 5,"5", IF(('1 - Cover page'!$B$9-M3467)= 6,"6", IF(('1 - Cover page'!$B$9-M3467)= 7,"7", IF(('1 - Cover page'!$B$9-M3467)= 8,"8", IF(('1 - Cover page'!$B$9-M3467)= 9,"9", IF(('1 - Cover page'!$B$9-M3467)= 10,"10", IF(('1 - Cover page'!$B$9-M3467)= 11,"11", IF(('1 - Cover page'!$B$9-M3467)= 12,"12", IF(('1 - Cover page'!$B$9-M3467)= 13,"13", IF(('1 - Cover page'!$B$9-M3467)= 14,"14", IF(('1 - Cover page'!$B$9-M3467)= 15,"15",  ""))))))))))))))))</f>
        <v>0</v>
      </c>
      <c r="Z3467" t="str">
        <f>IF(('1 - Cover page'!$B$9-I3467)=0,"0", IF(('1 - Cover page'!$B$9-I3467)= 1,"1", IF(('1 - Cover page'!$B$9-I3467)= 2,"2", IF(('1 - Cover page'!$B$9-I3467)= 3,"3", IF(('1 - Cover page'!$B$9-I3467)= 4,"4", IF(('1 - Cover page'!$B$9-I3467)= 5,"5", IF(('1 - Cover page'!$B$9-I3467)= 6,"6", IF(('1 - Cover page'!$B$9-I3467)= 7,"7", IF(('1 - Cover page'!$B$9-I3467)= 8,"8", IF(('1 - Cover page'!$B$9-I3467)= 9,"9", IF(('1 - Cover page'!$B$9-I3467)= 10,"10", IF(('1 - Cover page'!$B$9-I3467)= 11,"11", IF(('1 - Cover page'!$B$9-I3467)= 12,"12", IF(('1 - Cover page'!$B$9-I3467)= 13,"13", IF(('1 - Cover page'!$B$9-I3467)= 14,"14", IF(('1 - Cover page'!$B$9-I3467)= 15,"15",  ""))))))))))))))))</f>
        <v>0</v>
      </c>
      <c r="AA3467" t="e">
        <f>VLOOKUP(E3467,'Age group'!$A$2:$B$7,2,TRUE)</f>
        <v>#N/A</v>
      </c>
    </row>
    <row r="3468" spans="1:27" ht="12.75" x14ac:dyDescent="0.2">
      <c r="A3468" s="30">
        <v>3465</v>
      </c>
      <c r="B3468" s="31"/>
      <c r="C3468" s="31"/>
      <c r="D3468" s="32"/>
      <c r="E3468" s="104"/>
      <c r="F3468" s="31"/>
      <c r="G3468" s="31"/>
      <c r="H3468" s="33"/>
      <c r="I3468" s="16"/>
      <c r="J3468" s="34"/>
      <c r="K3468" s="34"/>
      <c r="L3468" s="35"/>
      <c r="M3468" s="36"/>
      <c r="N3468" s="37"/>
      <c r="O3468" s="37"/>
      <c r="P3468" s="37"/>
      <c r="Q3468" s="38"/>
      <c r="R3468" s="38"/>
      <c r="S3468" s="37"/>
      <c r="T3468" s="39"/>
      <c r="U3468" s="39"/>
      <c r="V3468" s="40"/>
      <c r="X3468" t="str">
        <f>IF(('1 - Cover page'!$B$9-M3468)&lt;6,"&lt;=5 Days","&gt;5 Days")</f>
        <v>&lt;=5 Days</v>
      </c>
      <c r="Y3468" t="str">
        <f>IF(('1 - Cover page'!$B$9-M3468)=0,"0", IF(('1 - Cover page'!$B$9-M3468)= 1,"1", IF(('1 - Cover page'!$B$9-M3468)= 2,"2", IF(('1 - Cover page'!$B$9-M3468)= 3,"3", IF(('1 - Cover page'!$B$9-M3468)= 4,"4", IF(('1 - Cover page'!$B$9-M3468)= 5,"5", IF(('1 - Cover page'!$B$9-M3468)= 6,"6", IF(('1 - Cover page'!$B$9-M3468)= 7,"7", IF(('1 - Cover page'!$B$9-M3468)= 8,"8", IF(('1 - Cover page'!$B$9-M3468)= 9,"9", IF(('1 - Cover page'!$B$9-M3468)= 10,"10", IF(('1 - Cover page'!$B$9-M3468)= 11,"11", IF(('1 - Cover page'!$B$9-M3468)= 12,"12", IF(('1 - Cover page'!$B$9-M3468)= 13,"13", IF(('1 - Cover page'!$B$9-M3468)= 14,"14", IF(('1 - Cover page'!$B$9-M3468)= 15,"15",  ""))))))))))))))))</f>
        <v>0</v>
      </c>
      <c r="Z3468" t="str">
        <f>IF(('1 - Cover page'!$B$9-I3468)=0,"0", IF(('1 - Cover page'!$B$9-I3468)= 1,"1", IF(('1 - Cover page'!$B$9-I3468)= 2,"2", IF(('1 - Cover page'!$B$9-I3468)= 3,"3", IF(('1 - Cover page'!$B$9-I3468)= 4,"4", IF(('1 - Cover page'!$B$9-I3468)= 5,"5", IF(('1 - Cover page'!$B$9-I3468)= 6,"6", IF(('1 - Cover page'!$B$9-I3468)= 7,"7", IF(('1 - Cover page'!$B$9-I3468)= 8,"8", IF(('1 - Cover page'!$B$9-I3468)= 9,"9", IF(('1 - Cover page'!$B$9-I3468)= 10,"10", IF(('1 - Cover page'!$B$9-I3468)= 11,"11", IF(('1 - Cover page'!$B$9-I3468)= 12,"12", IF(('1 - Cover page'!$B$9-I3468)= 13,"13", IF(('1 - Cover page'!$B$9-I3468)= 14,"14", IF(('1 - Cover page'!$B$9-I3468)= 15,"15",  ""))))))))))))))))</f>
        <v>0</v>
      </c>
      <c r="AA3468" t="e">
        <f>VLOOKUP(E3468,'Age group'!$A$2:$B$7,2,TRUE)</f>
        <v>#N/A</v>
      </c>
    </row>
    <row r="3469" spans="1:27" ht="12.75" x14ac:dyDescent="0.2">
      <c r="A3469" s="30">
        <v>3466</v>
      </c>
      <c r="B3469" s="31"/>
      <c r="C3469" s="31"/>
      <c r="D3469" s="32"/>
      <c r="E3469" s="104"/>
      <c r="F3469" s="31"/>
      <c r="G3469" s="31"/>
      <c r="H3469" s="33"/>
      <c r="I3469" s="16"/>
      <c r="J3469" s="34"/>
      <c r="K3469" s="34"/>
      <c r="L3469" s="35"/>
      <c r="M3469" s="36"/>
      <c r="N3469" s="37"/>
      <c r="O3469" s="37"/>
      <c r="P3469" s="37"/>
      <c r="Q3469" s="38"/>
      <c r="R3469" s="38"/>
      <c r="S3469" s="37"/>
      <c r="T3469" s="39"/>
      <c r="U3469" s="39"/>
      <c r="V3469" s="40"/>
      <c r="X3469" t="str">
        <f>IF(('1 - Cover page'!$B$9-M3469)&lt;6,"&lt;=5 Days","&gt;5 Days")</f>
        <v>&lt;=5 Days</v>
      </c>
      <c r="Y3469" t="str">
        <f>IF(('1 - Cover page'!$B$9-M3469)=0,"0", IF(('1 - Cover page'!$B$9-M3469)= 1,"1", IF(('1 - Cover page'!$B$9-M3469)= 2,"2", IF(('1 - Cover page'!$B$9-M3469)= 3,"3", IF(('1 - Cover page'!$B$9-M3469)= 4,"4", IF(('1 - Cover page'!$B$9-M3469)= 5,"5", IF(('1 - Cover page'!$B$9-M3469)= 6,"6", IF(('1 - Cover page'!$B$9-M3469)= 7,"7", IF(('1 - Cover page'!$B$9-M3469)= 8,"8", IF(('1 - Cover page'!$B$9-M3469)= 9,"9", IF(('1 - Cover page'!$B$9-M3469)= 10,"10", IF(('1 - Cover page'!$B$9-M3469)= 11,"11", IF(('1 - Cover page'!$B$9-M3469)= 12,"12", IF(('1 - Cover page'!$B$9-M3469)= 13,"13", IF(('1 - Cover page'!$B$9-M3469)= 14,"14", IF(('1 - Cover page'!$B$9-M3469)= 15,"15",  ""))))))))))))))))</f>
        <v>0</v>
      </c>
      <c r="Z3469" t="str">
        <f>IF(('1 - Cover page'!$B$9-I3469)=0,"0", IF(('1 - Cover page'!$B$9-I3469)= 1,"1", IF(('1 - Cover page'!$B$9-I3469)= 2,"2", IF(('1 - Cover page'!$B$9-I3469)= 3,"3", IF(('1 - Cover page'!$B$9-I3469)= 4,"4", IF(('1 - Cover page'!$B$9-I3469)= 5,"5", IF(('1 - Cover page'!$B$9-I3469)= 6,"6", IF(('1 - Cover page'!$B$9-I3469)= 7,"7", IF(('1 - Cover page'!$B$9-I3469)= 8,"8", IF(('1 - Cover page'!$B$9-I3469)= 9,"9", IF(('1 - Cover page'!$B$9-I3469)= 10,"10", IF(('1 - Cover page'!$B$9-I3469)= 11,"11", IF(('1 - Cover page'!$B$9-I3469)= 12,"12", IF(('1 - Cover page'!$B$9-I3469)= 13,"13", IF(('1 - Cover page'!$B$9-I3469)= 14,"14", IF(('1 - Cover page'!$B$9-I3469)= 15,"15",  ""))))))))))))))))</f>
        <v>0</v>
      </c>
      <c r="AA3469" t="e">
        <f>VLOOKUP(E3469,'Age group'!$A$2:$B$7,2,TRUE)</f>
        <v>#N/A</v>
      </c>
    </row>
    <row r="3470" spans="1:27" ht="12.75" x14ac:dyDescent="0.2">
      <c r="A3470" s="30">
        <v>3467</v>
      </c>
      <c r="B3470" s="31"/>
      <c r="C3470" s="31"/>
      <c r="D3470" s="32"/>
      <c r="E3470" s="104"/>
      <c r="F3470" s="31"/>
      <c r="G3470" s="31"/>
      <c r="H3470" s="33"/>
      <c r="I3470" s="16"/>
      <c r="J3470" s="34"/>
      <c r="K3470" s="34"/>
      <c r="L3470" s="35"/>
      <c r="M3470" s="36"/>
      <c r="N3470" s="37"/>
      <c r="O3470" s="37"/>
      <c r="P3470" s="37"/>
      <c r="Q3470" s="38"/>
      <c r="R3470" s="38"/>
      <c r="S3470" s="37"/>
      <c r="T3470" s="39"/>
      <c r="U3470" s="39"/>
      <c r="V3470" s="40"/>
      <c r="X3470" t="str">
        <f>IF(('1 - Cover page'!$B$9-M3470)&lt;6,"&lt;=5 Days","&gt;5 Days")</f>
        <v>&lt;=5 Days</v>
      </c>
      <c r="Y3470" t="str">
        <f>IF(('1 - Cover page'!$B$9-M3470)=0,"0", IF(('1 - Cover page'!$B$9-M3470)= 1,"1", IF(('1 - Cover page'!$B$9-M3470)= 2,"2", IF(('1 - Cover page'!$B$9-M3470)= 3,"3", IF(('1 - Cover page'!$B$9-M3470)= 4,"4", IF(('1 - Cover page'!$B$9-M3470)= 5,"5", IF(('1 - Cover page'!$B$9-M3470)= 6,"6", IF(('1 - Cover page'!$B$9-M3470)= 7,"7", IF(('1 - Cover page'!$B$9-M3470)= 8,"8", IF(('1 - Cover page'!$B$9-M3470)= 9,"9", IF(('1 - Cover page'!$B$9-M3470)= 10,"10", IF(('1 - Cover page'!$B$9-M3470)= 11,"11", IF(('1 - Cover page'!$B$9-M3470)= 12,"12", IF(('1 - Cover page'!$B$9-M3470)= 13,"13", IF(('1 - Cover page'!$B$9-M3470)= 14,"14", IF(('1 - Cover page'!$B$9-M3470)= 15,"15",  ""))))))))))))))))</f>
        <v>0</v>
      </c>
      <c r="Z3470" t="str">
        <f>IF(('1 - Cover page'!$B$9-I3470)=0,"0", IF(('1 - Cover page'!$B$9-I3470)= 1,"1", IF(('1 - Cover page'!$B$9-I3470)= 2,"2", IF(('1 - Cover page'!$B$9-I3470)= 3,"3", IF(('1 - Cover page'!$B$9-I3470)= 4,"4", IF(('1 - Cover page'!$B$9-I3470)= 5,"5", IF(('1 - Cover page'!$B$9-I3470)= 6,"6", IF(('1 - Cover page'!$B$9-I3470)= 7,"7", IF(('1 - Cover page'!$B$9-I3470)= 8,"8", IF(('1 - Cover page'!$B$9-I3470)= 9,"9", IF(('1 - Cover page'!$B$9-I3470)= 10,"10", IF(('1 - Cover page'!$B$9-I3470)= 11,"11", IF(('1 - Cover page'!$B$9-I3470)= 12,"12", IF(('1 - Cover page'!$B$9-I3470)= 13,"13", IF(('1 - Cover page'!$B$9-I3470)= 14,"14", IF(('1 - Cover page'!$B$9-I3470)= 15,"15",  ""))))))))))))))))</f>
        <v>0</v>
      </c>
      <c r="AA3470" t="e">
        <f>VLOOKUP(E3470,'Age group'!$A$2:$B$7,2,TRUE)</f>
        <v>#N/A</v>
      </c>
    </row>
    <row r="3471" spans="1:27" ht="12.75" x14ac:dyDescent="0.2">
      <c r="A3471" s="30">
        <v>3468</v>
      </c>
      <c r="B3471" s="31"/>
      <c r="C3471" s="31"/>
      <c r="D3471" s="32"/>
      <c r="E3471" s="104"/>
      <c r="F3471" s="31"/>
      <c r="G3471" s="31"/>
      <c r="H3471" s="33"/>
      <c r="I3471" s="16"/>
      <c r="J3471" s="34"/>
      <c r="K3471" s="34"/>
      <c r="L3471" s="35"/>
      <c r="M3471" s="36"/>
      <c r="N3471" s="37"/>
      <c r="O3471" s="37"/>
      <c r="P3471" s="37"/>
      <c r="Q3471" s="38"/>
      <c r="R3471" s="38"/>
      <c r="S3471" s="37"/>
      <c r="T3471" s="39"/>
      <c r="U3471" s="39"/>
      <c r="V3471" s="40"/>
      <c r="X3471" t="str">
        <f>IF(('1 - Cover page'!$B$9-M3471)&lt;6,"&lt;=5 Days","&gt;5 Days")</f>
        <v>&lt;=5 Days</v>
      </c>
      <c r="Y3471" t="str">
        <f>IF(('1 - Cover page'!$B$9-M3471)=0,"0", IF(('1 - Cover page'!$B$9-M3471)= 1,"1", IF(('1 - Cover page'!$B$9-M3471)= 2,"2", IF(('1 - Cover page'!$B$9-M3471)= 3,"3", IF(('1 - Cover page'!$B$9-M3471)= 4,"4", IF(('1 - Cover page'!$B$9-M3471)= 5,"5", IF(('1 - Cover page'!$B$9-M3471)= 6,"6", IF(('1 - Cover page'!$B$9-M3471)= 7,"7", IF(('1 - Cover page'!$B$9-M3471)= 8,"8", IF(('1 - Cover page'!$B$9-M3471)= 9,"9", IF(('1 - Cover page'!$B$9-M3471)= 10,"10", IF(('1 - Cover page'!$B$9-M3471)= 11,"11", IF(('1 - Cover page'!$B$9-M3471)= 12,"12", IF(('1 - Cover page'!$B$9-M3471)= 13,"13", IF(('1 - Cover page'!$B$9-M3471)= 14,"14", IF(('1 - Cover page'!$B$9-M3471)= 15,"15",  ""))))))))))))))))</f>
        <v>0</v>
      </c>
      <c r="Z3471" t="str">
        <f>IF(('1 - Cover page'!$B$9-I3471)=0,"0", IF(('1 - Cover page'!$B$9-I3471)= 1,"1", IF(('1 - Cover page'!$B$9-I3471)= 2,"2", IF(('1 - Cover page'!$B$9-I3471)= 3,"3", IF(('1 - Cover page'!$B$9-I3471)= 4,"4", IF(('1 - Cover page'!$B$9-I3471)= 5,"5", IF(('1 - Cover page'!$B$9-I3471)= 6,"6", IF(('1 - Cover page'!$B$9-I3471)= 7,"7", IF(('1 - Cover page'!$B$9-I3471)= 8,"8", IF(('1 - Cover page'!$B$9-I3471)= 9,"9", IF(('1 - Cover page'!$B$9-I3471)= 10,"10", IF(('1 - Cover page'!$B$9-I3471)= 11,"11", IF(('1 - Cover page'!$B$9-I3471)= 12,"12", IF(('1 - Cover page'!$B$9-I3471)= 13,"13", IF(('1 - Cover page'!$B$9-I3471)= 14,"14", IF(('1 - Cover page'!$B$9-I3471)= 15,"15",  ""))))))))))))))))</f>
        <v>0</v>
      </c>
      <c r="AA3471" t="e">
        <f>VLOOKUP(E3471,'Age group'!$A$2:$B$7,2,TRUE)</f>
        <v>#N/A</v>
      </c>
    </row>
    <row r="3472" spans="1:27" ht="12.75" x14ac:dyDescent="0.2">
      <c r="A3472" s="30">
        <v>3469</v>
      </c>
      <c r="B3472" s="31"/>
      <c r="C3472" s="31"/>
      <c r="D3472" s="32"/>
      <c r="E3472" s="104"/>
      <c r="F3472" s="31"/>
      <c r="G3472" s="31"/>
      <c r="H3472" s="33"/>
      <c r="I3472" s="16"/>
      <c r="J3472" s="34"/>
      <c r="K3472" s="34"/>
      <c r="L3472" s="35"/>
      <c r="M3472" s="36"/>
      <c r="N3472" s="37"/>
      <c r="O3472" s="37"/>
      <c r="P3472" s="37"/>
      <c r="Q3472" s="38"/>
      <c r="R3472" s="38"/>
      <c r="S3472" s="37"/>
      <c r="T3472" s="39"/>
      <c r="U3472" s="39"/>
      <c r="V3472" s="40"/>
      <c r="X3472" t="str">
        <f>IF(('1 - Cover page'!$B$9-M3472)&lt;6,"&lt;=5 Days","&gt;5 Days")</f>
        <v>&lt;=5 Days</v>
      </c>
      <c r="Y3472" t="str">
        <f>IF(('1 - Cover page'!$B$9-M3472)=0,"0", IF(('1 - Cover page'!$B$9-M3472)= 1,"1", IF(('1 - Cover page'!$B$9-M3472)= 2,"2", IF(('1 - Cover page'!$B$9-M3472)= 3,"3", IF(('1 - Cover page'!$B$9-M3472)= 4,"4", IF(('1 - Cover page'!$B$9-M3472)= 5,"5", IF(('1 - Cover page'!$B$9-M3472)= 6,"6", IF(('1 - Cover page'!$B$9-M3472)= 7,"7", IF(('1 - Cover page'!$B$9-M3472)= 8,"8", IF(('1 - Cover page'!$B$9-M3472)= 9,"9", IF(('1 - Cover page'!$B$9-M3472)= 10,"10", IF(('1 - Cover page'!$B$9-M3472)= 11,"11", IF(('1 - Cover page'!$B$9-M3472)= 12,"12", IF(('1 - Cover page'!$B$9-M3472)= 13,"13", IF(('1 - Cover page'!$B$9-M3472)= 14,"14", IF(('1 - Cover page'!$B$9-M3472)= 15,"15",  ""))))))))))))))))</f>
        <v>0</v>
      </c>
      <c r="Z3472" t="str">
        <f>IF(('1 - Cover page'!$B$9-I3472)=0,"0", IF(('1 - Cover page'!$B$9-I3472)= 1,"1", IF(('1 - Cover page'!$B$9-I3472)= 2,"2", IF(('1 - Cover page'!$B$9-I3472)= 3,"3", IF(('1 - Cover page'!$B$9-I3472)= 4,"4", IF(('1 - Cover page'!$B$9-I3472)= 5,"5", IF(('1 - Cover page'!$B$9-I3472)= 6,"6", IF(('1 - Cover page'!$B$9-I3472)= 7,"7", IF(('1 - Cover page'!$B$9-I3472)= 8,"8", IF(('1 - Cover page'!$B$9-I3472)= 9,"9", IF(('1 - Cover page'!$B$9-I3472)= 10,"10", IF(('1 - Cover page'!$B$9-I3472)= 11,"11", IF(('1 - Cover page'!$B$9-I3472)= 12,"12", IF(('1 - Cover page'!$B$9-I3472)= 13,"13", IF(('1 - Cover page'!$B$9-I3472)= 14,"14", IF(('1 - Cover page'!$B$9-I3472)= 15,"15",  ""))))))))))))))))</f>
        <v>0</v>
      </c>
      <c r="AA3472" t="e">
        <f>VLOOKUP(E3472,'Age group'!$A$2:$B$7,2,TRUE)</f>
        <v>#N/A</v>
      </c>
    </row>
    <row r="3473" spans="1:27" ht="12.75" x14ac:dyDescent="0.2">
      <c r="A3473" s="30">
        <v>3470</v>
      </c>
      <c r="B3473" s="31"/>
      <c r="C3473" s="31"/>
      <c r="D3473" s="32"/>
      <c r="E3473" s="104"/>
      <c r="F3473" s="31"/>
      <c r="G3473" s="31"/>
      <c r="H3473" s="33"/>
      <c r="I3473" s="16"/>
      <c r="J3473" s="34"/>
      <c r="K3473" s="34"/>
      <c r="L3473" s="35"/>
      <c r="M3473" s="36"/>
      <c r="N3473" s="37"/>
      <c r="O3473" s="37"/>
      <c r="P3473" s="37"/>
      <c r="Q3473" s="38"/>
      <c r="R3473" s="38"/>
      <c r="S3473" s="37"/>
      <c r="T3473" s="39"/>
      <c r="U3473" s="39"/>
      <c r="V3473" s="40"/>
      <c r="X3473" t="str">
        <f>IF(('1 - Cover page'!$B$9-M3473)&lt;6,"&lt;=5 Days","&gt;5 Days")</f>
        <v>&lt;=5 Days</v>
      </c>
      <c r="Y3473" t="str">
        <f>IF(('1 - Cover page'!$B$9-M3473)=0,"0", IF(('1 - Cover page'!$B$9-M3473)= 1,"1", IF(('1 - Cover page'!$B$9-M3473)= 2,"2", IF(('1 - Cover page'!$B$9-M3473)= 3,"3", IF(('1 - Cover page'!$B$9-M3473)= 4,"4", IF(('1 - Cover page'!$B$9-M3473)= 5,"5", IF(('1 - Cover page'!$B$9-M3473)= 6,"6", IF(('1 - Cover page'!$B$9-M3473)= 7,"7", IF(('1 - Cover page'!$B$9-M3473)= 8,"8", IF(('1 - Cover page'!$B$9-M3473)= 9,"9", IF(('1 - Cover page'!$B$9-M3473)= 10,"10", IF(('1 - Cover page'!$B$9-M3473)= 11,"11", IF(('1 - Cover page'!$B$9-M3473)= 12,"12", IF(('1 - Cover page'!$B$9-M3473)= 13,"13", IF(('1 - Cover page'!$B$9-M3473)= 14,"14", IF(('1 - Cover page'!$B$9-M3473)= 15,"15",  ""))))))))))))))))</f>
        <v>0</v>
      </c>
      <c r="Z3473" t="str">
        <f>IF(('1 - Cover page'!$B$9-I3473)=0,"0", IF(('1 - Cover page'!$B$9-I3473)= 1,"1", IF(('1 - Cover page'!$B$9-I3473)= 2,"2", IF(('1 - Cover page'!$B$9-I3473)= 3,"3", IF(('1 - Cover page'!$B$9-I3473)= 4,"4", IF(('1 - Cover page'!$B$9-I3473)= 5,"5", IF(('1 - Cover page'!$B$9-I3473)= 6,"6", IF(('1 - Cover page'!$B$9-I3473)= 7,"7", IF(('1 - Cover page'!$B$9-I3473)= 8,"8", IF(('1 - Cover page'!$B$9-I3473)= 9,"9", IF(('1 - Cover page'!$B$9-I3473)= 10,"10", IF(('1 - Cover page'!$B$9-I3473)= 11,"11", IF(('1 - Cover page'!$B$9-I3473)= 12,"12", IF(('1 - Cover page'!$B$9-I3473)= 13,"13", IF(('1 - Cover page'!$B$9-I3473)= 14,"14", IF(('1 - Cover page'!$B$9-I3473)= 15,"15",  ""))))))))))))))))</f>
        <v>0</v>
      </c>
      <c r="AA3473" t="e">
        <f>VLOOKUP(E3473,'Age group'!$A$2:$B$7,2,TRUE)</f>
        <v>#N/A</v>
      </c>
    </row>
    <row r="3474" spans="1:27" ht="12.75" x14ac:dyDescent="0.2">
      <c r="A3474" s="30">
        <v>3471</v>
      </c>
      <c r="B3474" s="31"/>
      <c r="C3474" s="31"/>
      <c r="D3474" s="32"/>
      <c r="E3474" s="104"/>
      <c r="F3474" s="31"/>
      <c r="G3474" s="31"/>
      <c r="H3474" s="33"/>
      <c r="I3474" s="16"/>
      <c r="J3474" s="34"/>
      <c r="K3474" s="34"/>
      <c r="L3474" s="35"/>
      <c r="M3474" s="36"/>
      <c r="N3474" s="37"/>
      <c r="O3474" s="37"/>
      <c r="P3474" s="37"/>
      <c r="Q3474" s="38"/>
      <c r="R3474" s="38"/>
      <c r="S3474" s="37"/>
      <c r="T3474" s="39"/>
      <c r="U3474" s="39"/>
      <c r="V3474" s="40"/>
      <c r="X3474" t="str">
        <f>IF(('1 - Cover page'!$B$9-M3474)&lt;6,"&lt;=5 Days","&gt;5 Days")</f>
        <v>&lt;=5 Days</v>
      </c>
      <c r="Y3474" t="str">
        <f>IF(('1 - Cover page'!$B$9-M3474)=0,"0", IF(('1 - Cover page'!$B$9-M3474)= 1,"1", IF(('1 - Cover page'!$B$9-M3474)= 2,"2", IF(('1 - Cover page'!$B$9-M3474)= 3,"3", IF(('1 - Cover page'!$B$9-M3474)= 4,"4", IF(('1 - Cover page'!$B$9-M3474)= 5,"5", IF(('1 - Cover page'!$B$9-M3474)= 6,"6", IF(('1 - Cover page'!$B$9-M3474)= 7,"7", IF(('1 - Cover page'!$B$9-M3474)= 8,"8", IF(('1 - Cover page'!$B$9-M3474)= 9,"9", IF(('1 - Cover page'!$B$9-M3474)= 10,"10", IF(('1 - Cover page'!$B$9-M3474)= 11,"11", IF(('1 - Cover page'!$B$9-M3474)= 12,"12", IF(('1 - Cover page'!$B$9-M3474)= 13,"13", IF(('1 - Cover page'!$B$9-M3474)= 14,"14", IF(('1 - Cover page'!$B$9-M3474)= 15,"15",  ""))))))))))))))))</f>
        <v>0</v>
      </c>
      <c r="Z3474" t="str">
        <f>IF(('1 - Cover page'!$B$9-I3474)=0,"0", IF(('1 - Cover page'!$B$9-I3474)= 1,"1", IF(('1 - Cover page'!$B$9-I3474)= 2,"2", IF(('1 - Cover page'!$B$9-I3474)= 3,"3", IF(('1 - Cover page'!$B$9-I3474)= 4,"4", IF(('1 - Cover page'!$B$9-I3474)= 5,"5", IF(('1 - Cover page'!$B$9-I3474)= 6,"6", IF(('1 - Cover page'!$B$9-I3474)= 7,"7", IF(('1 - Cover page'!$B$9-I3474)= 8,"8", IF(('1 - Cover page'!$B$9-I3474)= 9,"9", IF(('1 - Cover page'!$B$9-I3474)= 10,"10", IF(('1 - Cover page'!$B$9-I3474)= 11,"11", IF(('1 - Cover page'!$B$9-I3474)= 12,"12", IF(('1 - Cover page'!$B$9-I3474)= 13,"13", IF(('1 - Cover page'!$B$9-I3474)= 14,"14", IF(('1 - Cover page'!$B$9-I3474)= 15,"15",  ""))))))))))))))))</f>
        <v>0</v>
      </c>
      <c r="AA3474" t="e">
        <f>VLOOKUP(E3474,'Age group'!$A$2:$B$7,2,TRUE)</f>
        <v>#N/A</v>
      </c>
    </row>
    <row r="3475" spans="1:27" ht="12.75" x14ac:dyDescent="0.2">
      <c r="A3475" s="30">
        <v>3472</v>
      </c>
      <c r="B3475" s="31"/>
      <c r="C3475" s="31"/>
      <c r="D3475" s="32"/>
      <c r="E3475" s="104"/>
      <c r="F3475" s="31"/>
      <c r="G3475" s="31"/>
      <c r="H3475" s="33"/>
      <c r="I3475" s="16"/>
      <c r="J3475" s="34"/>
      <c r="K3475" s="34"/>
      <c r="L3475" s="35"/>
      <c r="M3475" s="36"/>
      <c r="N3475" s="37"/>
      <c r="O3475" s="37"/>
      <c r="P3475" s="37"/>
      <c r="Q3475" s="38"/>
      <c r="R3475" s="38"/>
      <c r="S3475" s="37"/>
      <c r="T3475" s="39"/>
      <c r="U3475" s="39"/>
      <c r="V3475" s="40"/>
      <c r="X3475" t="str">
        <f>IF(('1 - Cover page'!$B$9-M3475)&lt;6,"&lt;=5 Days","&gt;5 Days")</f>
        <v>&lt;=5 Days</v>
      </c>
      <c r="Y3475" t="str">
        <f>IF(('1 - Cover page'!$B$9-M3475)=0,"0", IF(('1 - Cover page'!$B$9-M3475)= 1,"1", IF(('1 - Cover page'!$B$9-M3475)= 2,"2", IF(('1 - Cover page'!$B$9-M3475)= 3,"3", IF(('1 - Cover page'!$B$9-M3475)= 4,"4", IF(('1 - Cover page'!$B$9-M3475)= 5,"5", IF(('1 - Cover page'!$B$9-M3475)= 6,"6", IF(('1 - Cover page'!$B$9-M3475)= 7,"7", IF(('1 - Cover page'!$B$9-M3475)= 8,"8", IF(('1 - Cover page'!$B$9-M3475)= 9,"9", IF(('1 - Cover page'!$B$9-M3475)= 10,"10", IF(('1 - Cover page'!$B$9-M3475)= 11,"11", IF(('1 - Cover page'!$B$9-M3475)= 12,"12", IF(('1 - Cover page'!$B$9-M3475)= 13,"13", IF(('1 - Cover page'!$B$9-M3475)= 14,"14", IF(('1 - Cover page'!$B$9-M3475)= 15,"15",  ""))))))))))))))))</f>
        <v>0</v>
      </c>
      <c r="Z3475" t="str">
        <f>IF(('1 - Cover page'!$B$9-I3475)=0,"0", IF(('1 - Cover page'!$B$9-I3475)= 1,"1", IF(('1 - Cover page'!$B$9-I3475)= 2,"2", IF(('1 - Cover page'!$B$9-I3475)= 3,"3", IF(('1 - Cover page'!$B$9-I3475)= 4,"4", IF(('1 - Cover page'!$B$9-I3475)= 5,"5", IF(('1 - Cover page'!$B$9-I3475)= 6,"6", IF(('1 - Cover page'!$B$9-I3475)= 7,"7", IF(('1 - Cover page'!$B$9-I3475)= 8,"8", IF(('1 - Cover page'!$B$9-I3475)= 9,"9", IF(('1 - Cover page'!$B$9-I3475)= 10,"10", IF(('1 - Cover page'!$B$9-I3475)= 11,"11", IF(('1 - Cover page'!$B$9-I3475)= 12,"12", IF(('1 - Cover page'!$B$9-I3475)= 13,"13", IF(('1 - Cover page'!$B$9-I3475)= 14,"14", IF(('1 - Cover page'!$B$9-I3475)= 15,"15",  ""))))))))))))))))</f>
        <v>0</v>
      </c>
      <c r="AA3475" t="e">
        <f>VLOOKUP(E3475,'Age group'!$A$2:$B$7,2,TRUE)</f>
        <v>#N/A</v>
      </c>
    </row>
    <row r="3476" spans="1:27" ht="12.75" x14ac:dyDescent="0.2">
      <c r="A3476" s="30">
        <v>3473</v>
      </c>
      <c r="B3476" s="31"/>
      <c r="C3476" s="31"/>
      <c r="D3476" s="32"/>
      <c r="E3476" s="104"/>
      <c r="F3476" s="31"/>
      <c r="G3476" s="31"/>
      <c r="H3476" s="33"/>
      <c r="I3476" s="16"/>
      <c r="J3476" s="34"/>
      <c r="K3476" s="34"/>
      <c r="L3476" s="35"/>
      <c r="M3476" s="36"/>
      <c r="N3476" s="37"/>
      <c r="O3476" s="37"/>
      <c r="P3476" s="37"/>
      <c r="Q3476" s="38"/>
      <c r="R3476" s="38"/>
      <c r="S3476" s="37"/>
      <c r="T3476" s="39"/>
      <c r="U3476" s="39"/>
      <c r="V3476" s="40"/>
      <c r="X3476" t="str">
        <f>IF(('1 - Cover page'!$B$9-M3476)&lt;6,"&lt;=5 Days","&gt;5 Days")</f>
        <v>&lt;=5 Days</v>
      </c>
      <c r="Y3476" t="str">
        <f>IF(('1 - Cover page'!$B$9-M3476)=0,"0", IF(('1 - Cover page'!$B$9-M3476)= 1,"1", IF(('1 - Cover page'!$B$9-M3476)= 2,"2", IF(('1 - Cover page'!$B$9-M3476)= 3,"3", IF(('1 - Cover page'!$B$9-M3476)= 4,"4", IF(('1 - Cover page'!$B$9-M3476)= 5,"5", IF(('1 - Cover page'!$B$9-M3476)= 6,"6", IF(('1 - Cover page'!$B$9-M3476)= 7,"7", IF(('1 - Cover page'!$B$9-M3476)= 8,"8", IF(('1 - Cover page'!$B$9-M3476)= 9,"9", IF(('1 - Cover page'!$B$9-M3476)= 10,"10", IF(('1 - Cover page'!$B$9-M3476)= 11,"11", IF(('1 - Cover page'!$B$9-M3476)= 12,"12", IF(('1 - Cover page'!$B$9-M3476)= 13,"13", IF(('1 - Cover page'!$B$9-M3476)= 14,"14", IF(('1 - Cover page'!$B$9-M3476)= 15,"15",  ""))))))))))))))))</f>
        <v>0</v>
      </c>
      <c r="Z3476" t="str">
        <f>IF(('1 - Cover page'!$B$9-I3476)=0,"0", IF(('1 - Cover page'!$B$9-I3476)= 1,"1", IF(('1 - Cover page'!$B$9-I3476)= 2,"2", IF(('1 - Cover page'!$B$9-I3476)= 3,"3", IF(('1 - Cover page'!$B$9-I3476)= 4,"4", IF(('1 - Cover page'!$B$9-I3476)= 5,"5", IF(('1 - Cover page'!$B$9-I3476)= 6,"6", IF(('1 - Cover page'!$B$9-I3476)= 7,"7", IF(('1 - Cover page'!$B$9-I3476)= 8,"8", IF(('1 - Cover page'!$B$9-I3476)= 9,"9", IF(('1 - Cover page'!$B$9-I3476)= 10,"10", IF(('1 - Cover page'!$B$9-I3476)= 11,"11", IF(('1 - Cover page'!$B$9-I3476)= 12,"12", IF(('1 - Cover page'!$B$9-I3476)= 13,"13", IF(('1 - Cover page'!$B$9-I3476)= 14,"14", IF(('1 - Cover page'!$B$9-I3476)= 15,"15",  ""))))))))))))))))</f>
        <v>0</v>
      </c>
      <c r="AA3476" t="e">
        <f>VLOOKUP(E3476,'Age group'!$A$2:$B$7,2,TRUE)</f>
        <v>#N/A</v>
      </c>
    </row>
    <row r="3477" spans="1:27" ht="12.75" x14ac:dyDescent="0.2">
      <c r="A3477" s="30">
        <v>3474</v>
      </c>
      <c r="B3477" s="31"/>
      <c r="C3477" s="31"/>
      <c r="D3477" s="32"/>
      <c r="E3477" s="104"/>
      <c r="F3477" s="31"/>
      <c r="G3477" s="31"/>
      <c r="H3477" s="33"/>
      <c r="I3477" s="16"/>
      <c r="J3477" s="34"/>
      <c r="K3477" s="34"/>
      <c r="L3477" s="35"/>
      <c r="M3477" s="36"/>
      <c r="N3477" s="37"/>
      <c r="O3477" s="37"/>
      <c r="P3477" s="37"/>
      <c r="Q3477" s="38"/>
      <c r="R3477" s="38"/>
      <c r="S3477" s="37"/>
      <c r="T3477" s="39"/>
      <c r="U3477" s="39"/>
      <c r="V3477" s="40"/>
      <c r="X3477" t="str">
        <f>IF(('1 - Cover page'!$B$9-M3477)&lt;6,"&lt;=5 Days","&gt;5 Days")</f>
        <v>&lt;=5 Days</v>
      </c>
      <c r="Y3477" t="str">
        <f>IF(('1 - Cover page'!$B$9-M3477)=0,"0", IF(('1 - Cover page'!$B$9-M3477)= 1,"1", IF(('1 - Cover page'!$B$9-M3477)= 2,"2", IF(('1 - Cover page'!$B$9-M3477)= 3,"3", IF(('1 - Cover page'!$B$9-M3477)= 4,"4", IF(('1 - Cover page'!$B$9-M3477)= 5,"5", IF(('1 - Cover page'!$B$9-M3477)= 6,"6", IF(('1 - Cover page'!$B$9-M3477)= 7,"7", IF(('1 - Cover page'!$B$9-M3477)= 8,"8", IF(('1 - Cover page'!$B$9-M3477)= 9,"9", IF(('1 - Cover page'!$B$9-M3477)= 10,"10", IF(('1 - Cover page'!$B$9-M3477)= 11,"11", IF(('1 - Cover page'!$B$9-M3477)= 12,"12", IF(('1 - Cover page'!$B$9-M3477)= 13,"13", IF(('1 - Cover page'!$B$9-M3477)= 14,"14", IF(('1 - Cover page'!$B$9-M3477)= 15,"15",  ""))))))))))))))))</f>
        <v>0</v>
      </c>
      <c r="Z3477" t="str">
        <f>IF(('1 - Cover page'!$B$9-I3477)=0,"0", IF(('1 - Cover page'!$B$9-I3477)= 1,"1", IF(('1 - Cover page'!$B$9-I3477)= 2,"2", IF(('1 - Cover page'!$B$9-I3477)= 3,"3", IF(('1 - Cover page'!$B$9-I3477)= 4,"4", IF(('1 - Cover page'!$B$9-I3477)= 5,"5", IF(('1 - Cover page'!$B$9-I3477)= 6,"6", IF(('1 - Cover page'!$B$9-I3477)= 7,"7", IF(('1 - Cover page'!$B$9-I3477)= 8,"8", IF(('1 - Cover page'!$B$9-I3477)= 9,"9", IF(('1 - Cover page'!$B$9-I3477)= 10,"10", IF(('1 - Cover page'!$B$9-I3477)= 11,"11", IF(('1 - Cover page'!$B$9-I3477)= 12,"12", IF(('1 - Cover page'!$B$9-I3477)= 13,"13", IF(('1 - Cover page'!$B$9-I3477)= 14,"14", IF(('1 - Cover page'!$B$9-I3477)= 15,"15",  ""))))))))))))))))</f>
        <v>0</v>
      </c>
      <c r="AA3477" t="e">
        <f>VLOOKUP(E3477,'Age group'!$A$2:$B$7,2,TRUE)</f>
        <v>#N/A</v>
      </c>
    </row>
    <row r="3478" spans="1:27" ht="12.75" x14ac:dyDescent="0.2">
      <c r="A3478" s="30">
        <v>3475</v>
      </c>
      <c r="B3478" s="31"/>
      <c r="C3478" s="31"/>
      <c r="D3478" s="32"/>
      <c r="E3478" s="104"/>
      <c r="F3478" s="31"/>
      <c r="G3478" s="31"/>
      <c r="H3478" s="33"/>
      <c r="I3478" s="16"/>
      <c r="J3478" s="34"/>
      <c r="K3478" s="34"/>
      <c r="L3478" s="35"/>
      <c r="M3478" s="36"/>
      <c r="N3478" s="37"/>
      <c r="O3478" s="37"/>
      <c r="P3478" s="37"/>
      <c r="Q3478" s="38"/>
      <c r="R3478" s="38"/>
      <c r="S3478" s="37"/>
      <c r="T3478" s="39"/>
      <c r="U3478" s="39"/>
      <c r="V3478" s="40"/>
      <c r="X3478" t="str">
        <f>IF(('1 - Cover page'!$B$9-M3478)&lt;6,"&lt;=5 Days","&gt;5 Days")</f>
        <v>&lt;=5 Days</v>
      </c>
      <c r="Y3478" t="str">
        <f>IF(('1 - Cover page'!$B$9-M3478)=0,"0", IF(('1 - Cover page'!$B$9-M3478)= 1,"1", IF(('1 - Cover page'!$B$9-M3478)= 2,"2", IF(('1 - Cover page'!$B$9-M3478)= 3,"3", IF(('1 - Cover page'!$B$9-M3478)= 4,"4", IF(('1 - Cover page'!$B$9-M3478)= 5,"5", IF(('1 - Cover page'!$B$9-M3478)= 6,"6", IF(('1 - Cover page'!$B$9-M3478)= 7,"7", IF(('1 - Cover page'!$B$9-M3478)= 8,"8", IF(('1 - Cover page'!$B$9-M3478)= 9,"9", IF(('1 - Cover page'!$B$9-M3478)= 10,"10", IF(('1 - Cover page'!$B$9-M3478)= 11,"11", IF(('1 - Cover page'!$B$9-M3478)= 12,"12", IF(('1 - Cover page'!$B$9-M3478)= 13,"13", IF(('1 - Cover page'!$B$9-M3478)= 14,"14", IF(('1 - Cover page'!$B$9-M3478)= 15,"15",  ""))))))))))))))))</f>
        <v>0</v>
      </c>
      <c r="Z3478" t="str">
        <f>IF(('1 - Cover page'!$B$9-I3478)=0,"0", IF(('1 - Cover page'!$B$9-I3478)= 1,"1", IF(('1 - Cover page'!$B$9-I3478)= 2,"2", IF(('1 - Cover page'!$B$9-I3478)= 3,"3", IF(('1 - Cover page'!$B$9-I3478)= 4,"4", IF(('1 - Cover page'!$B$9-I3478)= 5,"5", IF(('1 - Cover page'!$B$9-I3478)= 6,"6", IF(('1 - Cover page'!$B$9-I3478)= 7,"7", IF(('1 - Cover page'!$B$9-I3478)= 8,"8", IF(('1 - Cover page'!$B$9-I3478)= 9,"9", IF(('1 - Cover page'!$B$9-I3478)= 10,"10", IF(('1 - Cover page'!$B$9-I3478)= 11,"11", IF(('1 - Cover page'!$B$9-I3478)= 12,"12", IF(('1 - Cover page'!$B$9-I3478)= 13,"13", IF(('1 - Cover page'!$B$9-I3478)= 14,"14", IF(('1 - Cover page'!$B$9-I3478)= 15,"15",  ""))))))))))))))))</f>
        <v>0</v>
      </c>
      <c r="AA3478" t="e">
        <f>VLOOKUP(E3478,'Age group'!$A$2:$B$7,2,TRUE)</f>
        <v>#N/A</v>
      </c>
    </row>
    <row r="3479" spans="1:27" ht="12.75" x14ac:dyDescent="0.2">
      <c r="A3479" s="30">
        <v>3476</v>
      </c>
      <c r="B3479" s="31"/>
      <c r="C3479" s="31"/>
      <c r="D3479" s="32"/>
      <c r="E3479" s="104"/>
      <c r="F3479" s="31"/>
      <c r="G3479" s="31"/>
      <c r="H3479" s="33"/>
      <c r="I3479" s="16"/>
      <c r="J3479" s="34"/>
      <c r="K3479" s="34"/>
      <c r="L3479" s="35"/>
      <c r="M3479" s="36"/>
      <c r="N3479" s="37"/>
      <c r="O3479" s="37"/>
      <c r="P3479" s="37"/>
      <c r="Q3479" s="38"/>
      <c r="R3479" s="38"/>
      <c r="S3479" s="37"/>
      <c r="T3479" s="39"/>
      <c r="U3479" s="39"/>
      <c r="V3479" s="40"/>
      <c r="X3479" t="str">
        <f>IF(('1 - Cover page'!$B$9-M3479)&lt;6,"&lt;=5 Days","&gt;5 Days")</f>
        <v>&lt;=5 Days</v>
      </c>
      <c r="Y3479" t="str">
        <f>IF(('1 - Cover page'!$B$9-M3479)=0,"0", IF(('1 - Cover page'!$B$9-M3479)= 1,"1", IF(('1 - Cover page'!$B$9-M3479)= 2,"2", IF(('1 - Cover page'!$B$9-M3479)= 3,"3", IF(('1 - Cover page'!$B$9-M3479)= 4,"4", IF(('1 - Cover page'!$B$9-M3479)= 5,"5", IF(('1 - Cover page'!$B$9-M3479)= 6,"6", IF(('1 - Cover page'!$B$9-M3479)= 7,"7", IF(('1 - Cover page'!$B$9-M3479)= 8,"8", IF(('1 - Cover page'!$B$9-M3479)= 9,"9", IF(('1 - Cover page'!$B$9-M3479)= 10,"10", IF(('1 - Cover page'!$B$9-M3479)= 11,"11", IF(('1 - Cover page'!$B$9-M3479)= 12,"12", IF(('1 - Cover page'!$B$9-M3479)= 13,"13", IF(('1 - Cover page'!$B$9-M3479)= 14,"14", IF(('1 - Cover page'!$B$9-M3479)= 15,"15",  ""))))))))))))))))</f>
        <v>0</v>
      </c>
      <c r="Z3479" t="str">
        <f>IF(('1 - Cover page'!$B$9-I3479)=0,"0", IF(('1 - Cover page'!$B$9-I3479)= 1,"1", IF(('1 - Cover page'!$B$9-I3479)= 2,"2", IF(('1 - Cover page'!$B$9-I3479)= 3,"3", IF(('1 - Cover page'!$B$9-I3479)= 4,"4", IF(('1 - Cover page'!$B$9-I3479)= 5,"5", IF(('1 - Cover page'!$B$9-I3479)= 6,"6", IF(('1 - Cover page'!$B$9-I3479)= 7,"7", IF(('1 - Cover page'!$B$9-I3479)= 8,"8", IF(('1 - Cover page'!$B$9-I3479)= 9,"9", IF(('1 - Cover page'!$B$9-I3479)= 10,"10", IF(('1 - Cover page'!$B$9-I3479)= 11,"11", IF(('1 - Cover page'!$B$9-I3479)= 12,"12", IF(('1 - Cover page'!$B$9-I3479)= 13,"13", IF(('1 - Cover page'!$B$9-I3479)= 14,"14", IF(('1 - Cover page'!$B$9-I3479)= 15,"15",  ""))))))))))))))))</f>
        <v>0</v>
      </c>
      <c r="AA3479" t="e">
        <f>VLOOKUP(E3479,'Age group'!$A$2:$B$7,2,TRUE)</f>
        <v>#N/A</v>
      </c>
    </row>
    <row r="3480" spans="1:27" ht="12.75" x14ac:dyDescent="0.2">
      <c r="A3480" s="30">
        <v>3477</v>
      </c>
      <c r="B3480" s="31"/>
      <c r="C3480" s="31"/>
      <c r="D3480" s="32"/>
      <c r="E3480" s="104"/>
      <c r="F3480" s="31"/>
      <c r="G3480" s="31"/>
      <c r="H3480" s="33"/>
      <c r="I3480" s="16"/>
      <c r="J3480" s="34"/>
      <c r="K3480" s="34"/>
      <c r="L3480" s="35"/>
      <c r="M3480" s="36"/>
      <c r="N3480" s="37"/>
      <c r="O3480" s="37"/>
      <c r="P3480" s="37"/>
      <c r="Q3480" s="38"/>
      <c r="R3480" s="38"/>
      <c r="S3480" s="37"/>
      <c r="T3480" s="39"/>
      <c r="U3480" s="39"/>
      <c r="V3480" s="40"/>
      <c r="X3480" t="str">
        <f>IF(('1 - Cover page'!$B$9-M3480)&lt;6,"&lt;=5 Days","&gt;5 Days")</f>
        <v>&lt;=5 Days</v>
      </c>
      <c r="Y3480" t="str">
        <f>IF(('1 - Cover page'!$B$9-M3480)=0,"0", IF(('1 - Cover page'!$B$9-M3480)= 1,"1", IF(('1 - Cover page'!$B$9-M3480)= 2,"2", IF(('1 - Cover page'!$B$9-M3480)= 3,"3", IF(('1 - Cover page'!$B$9-M3480)= 4,"4", IF(('1 - Cover page'!$B$9-M3480)= 5,"5", IF(('1 - Cover page'!$B$9-M3480)= 6,"6", IF(('1 - Cover page'!$B$9-M3480)= 7,"7", IF(('1 - Cover page'!$B$9-M3480)= 8,"8", IF(('1 - Cover page'!$B$9-M3480)= 9,"9", IF(('1 - Cover page'!$B$9-M3480)= 10,"10", IF(('1 - Cover page'!$B$9-M3480)= 11,"11", IF(('1 - Cover page'!$B$9-M3480)= 12,"12", IF(('1 - Cover page'!$B$9-M3480)= 13,"13", IF(('1 - Cover page'!$B$9-M3480)= 14,"14", IF(('1 - Cover page'!$B$9-M3480)= 15,"15",  ""))))))))))))))))</f>
        <v>0</v>
      </c>
      <c r="Z3480" t="str">
        <f>IF(('1 - Cover page'!$B$9-I3480)=0,"0", IF(('1 - Cover page'!$B$9-I3480)= 1,"1", IF(('1 - Cover page'!$B$9-I3480)= 2,"2", IF(('1 - Cover page'!$B$9-I3480)= 3,"3", IF(('1 - Cover page'!$B$9-I3480)= 4,"4", IF(('1 - Cover page'!$B$9-I3480)= 5,"5", IF(('1 - Cover page'!$B$9-I3480)= 6,"6", IF(('1 - Cover page'!$B$9-I3480)= 7,"7", IF(('1 - Cover page'!$B$9-I3480)= 8,"8", IF(('1 - Cover page'!$B$9-I3480)= 9,"9", IF(('1 - Cover page'!$B$9-I3480)= 10,"10", IF(('1 - Cover page'!$B$9-I3480)= 11,"11", IF(('1 - Cover page'!$B$9-I3480)= 12,"12", IF(('1 - Cover page'!$B$9-I3480)= 13,"13", IF(('1 - Cover page'!$B$9-I3480)= 14,"14", IF(('1 - Cover page'!$B$9-I3480)= 15,"15",  ""))))))))))))))))</f>
        <v>0</v>
      </c>
      <c r="AA3480" t="e">
        <f>VLOOKUP(E3480,'Age group'!$A$2:$B$7,2,TRUE)</f>
        <v>#N/A</v>
      </c>
    </row>
    <row r="3481" spans="1:27" ht="12.75" x14ac:dyDescent="0.2">
      <c r="A3481" s="30">
        <v>3478</v>
      </c>
      <c r="B3481" s="31"/>
      <c r="C3481" s="31"/>
      <c r="D3481" s="32"/>
      <c r="E3481" s="104"/>
      <c r="F3481" s="31"/>
      <c r="G3481" s="31"/>
      <c r="H3481" s="33"/>
      <c r="I3481" s="16"/>
      <c r="J3481" s="34"/>
      <c r="K3481" s="34"/>
      <c r="L3481" s="35"/>
      <c r="M3481" s="36"/>
      <c r="N3481" s="37"/>
      <c r="O3481" s="37"/>
      <c r="P3481" s="37"/>
      <c r="Q3481" s="38"/>
      <c r="R3481" s="38"/>
      <c r="S3481" s="37"/>
      <c r="T3481" s="39"/>
      <c r="U3481" s="39"/>
      <c r="V3481" s="40"/>
      <c r="X3481" t="str">
        <f>IF(('1 - Cover page'!$B$9-M3481)&lt;6,"&lt;=5 Days","&gt;5 Days")</f>
        <v>&lt;=5 Days</v>
      </c>
      <c r="Y3481" t="str">
        <f>IF(('1 - Cover page'!$B$9-M3481)=0,"0", IF(('1 - Cover page'!$B$9-M3481)= 1,"1", IF(('1 - Cover page'!$B$9-M3481)= 2,"2", IF(('1 - Cover page'!$B$9-M3481)= 3,"3", IF(('1 - Cover page'!$B$9-M3481)= 4,"4", IF(('1 - Cover page'!$B$9-M3481)= 5,"5", IF(('1 - Cover page'!$B$9-M3481)= 6,"6", IF(('1 - Cover page'!$B$9-M3481)= 7,"7", IF(('1 - Cover page'!$B$9-M3481)= 8,"8", IF(('1 - Cover page'!$B$9-M3481)= 9,"9", IF(('1 - Cover page'!$B$9-M3481)= 10,"10", IF(('1 - Cover page'!$B$9-M3481)= 11,"11", IF(('1 - Cover page'!$B$9-M3481)= 12,"12", IF(('1 - Cover page'!$B$9-M3481)= 13,"13", IF(('1 - Cover page'!$B$9-M3481)= 14,"14", IF(('1 - Cover page'!$B$9-M3481)= 15,"15",  ""))))))))))))))))</f>
        <v>0</v>
      </c>
      <c r="Z3481" t="str">
        <f>IF(('1 - Cover page'!$B$9-I3481)=0,"0", IF(('1 - Cover page'!$B$9-I3481)= 1,"1", IF(('1 - Cover page'!$B$9-I3481)= 2,"2", IF(('1 - Cover page'!$B$9-I3481)= 3,"3", IF(('1 - Cover page'!$B$9-I3481)= 4,"4", IF(('1 - Cover page'!$B$9-I3481)= 5,"5", IF(('1 - Cover page'!$B$9-I3481)= 6,"6", IF(('1 - Cover page'!$B$9-I3481)= 7,"7", IF(('1 - Cover page'!$B$9-I3481)= 8,"8", IF(('1 - Cover page'!$B$9-I3481)= 9,"9", IF(('1 - Cover page'!$B$9-I3481)= 10,"10", IF(('1 - Cover page'!$B$9-I3481)= 11,"11", IF(('1 - Cover page'!$B$9-I3481)= 12,"12", IF(('1 - Cover page'!$B$9-I3481)= 13,"13", IF(('1 - Cover page'!$B$9-I3481)= 14,"14", IF(('1 - Cover page'!$B$9-I3481)= 15,"15",  ""))))))))))))))))</f>
        <v>0</v>
      </c>
      <c r="AA3481" t="e">
        <f>VLOOKUP(E3481,'Age group'!$A$2:$B$7,2,TRUE)</f>
        <v>#N/A</v>
      </c>
    </row>
    <row r="3482" spans="1:27" ht="12.75" x14ac:dyDescent="0.2">
      <c r="A3482" s="30">
        <v>3479</v>
      </c>
      <c r="B3482" s="31"/>
      <c r="C3482" s="31"/>
      <c r="D3482" s="32"/>
      <c r="E3482" s="104"/>
      <c r="F3482" s="31"/>
      <c r="G3482" s="31"/>
      <c r="H3482" s="33"/>
      <c r="I3482" s="16"/>
      <c r="J3482" s="34"/>
      <c r="K3482" s="34"/>
      <c r="L3482" s="35"/>
      <c r="M3482" s="36"/>
      <c r="N3482" s="37"/>
      <c r="O3482" s="37"/>
      <c r="P3482" s="37"/>
      <c r="Q3482" s="38"/>
      <c r="R3482" s="38"/>
      <c r="S3482" s="37"/>
      <c r="T3482" s="39"/>
      <c r="U3482" s="39"/>
      <c r="V3482" s="40"/>
      <c r="X3482" t="str">
        <f>IF(('1 - Cover page'!$B$9-M3482)&lt;6,"&lt;=5 Days","&gt;5 Days")</f>
        <v>&lt;=5 Days</v>
      </c>
      <c r="Y3482" t="str">
        <f>IF(('1 - Cover page'!$B$9-M3482)=0,"0", IF(('1 - Cover page'!$B$9-M3482)= 1,"1", IF(('1 - Cover page'!$B$9-M3482)= 2,"2", IF(('1 - Cover page'!$B$9-M3482)= 3,"3", IF(('1 - Cover page'!$B$9-M3482)= 4,"4", IF(('1 - Cover page'!$B$9-M3482)= 5,"5", IF(('1 - Cover page'!$B$9-M3482)= 6,"6", IF(('1 - Cover page'!$B$9-M3482)= 7,"7", IF(('1 - Cover page'!$B$9-M3482)= 8,"8", IF(('1 - Cover page'!$B$9-M3482)= 9,"9", IF(('1 - Cover page'!$B$9-M3482)= 10,"10", IF(('1 - Cover page'!$B$9-M3482)= 11,"11", IF(('1 - Cover page'!$B$9-M3482)= 12,"12", IF(('1 - Cover page'!$B$9-M3482)= 13,"13", IF(('1 - Cover page'!$B$9-M3482)= 14,"14", IF(('1 - Cover page'!$B$9-M3482)= 15,"15",  ""))))))))))))))))</f>
        <v>0</v>
      </c>
      <c r="Z3482" t="str">
        <f>IF(('1 - Cover page'!$B$9-I3482)=0,"0", IF(('1 - Cover page'!$B$9-I3482)= 1,"1", IF(('1 - Cover page'!$B$9-I3482)= 2,"2", IF(('1 - Cover page'!$B$9-I3482)= 3,"3", IF(('1 - Cover page'!$B$9-I3482)= 4,"4", IF(('1 - Cover page'!$B$9-I3482)= 5,"5", IF(('1 - Cover page'!$B$9-I3482)= 6,"6", IF(('1 - Cover page'!$B$9-I3482)= 7,"7", IF(('1 - Cover page'!$B$9-I3482)= 8,"8", IF(('1 - Cover page'!$B$9-I3482)= 9,"9", IF(('1 - Cover page'!$B$9-I3482)= 10,"10", IF(('1 - Cover page'!$B$9-I3482)= 11,"11", IF(('1 - Cover page'!$B$9-I3482)= 12,"12", IF(('1 - Cover page'!$B$9-I3482)= 13,"13", IF(('1 - Cover page'!$B$9-I3482)= 14,"14", IF(('1 - Cover page'!$B$9-I3482)= 15,"15",  ""))))))))))))))))</f>
        <v>0</v>
      </c>
      <c r="AA3482" t="e">
        <f>VLOOKUP(E3482,'Age group'!$A$2:$B$7,2,TRUE)</f>
        <v>#N/A</v>
      </c>
    </row>
    <row r="3483" spans="1:27" ht="12.75" x14ac:dyDescent="0.2">
      <c r="A3483" s="30">
        <v>3480</v>
      </c>
      <c r="B3483" s="31"/>
      <c r="C3483" s="31"/>
      <c r="D3483" s="32"/>
      <c r="E3483" s="104"/>
      <c r="F3483" s="31"/>
      <c r="G3483" s="31"/>
      <c r="H3483" s="33"/>
      <c r="I3483" s="16"/>
      <c r="J3483" s="34"/>
      <c r="K3483" s="34"/>
      <c r="L3483" s="35"/>
      <c r="M3483" s="36"/>
      <c r="N3483" s="37"/>
      <c r="O3483" s="37"/>
      <c r="P3483" s="37"/>
      <c r="Q3483" s="38"/>
      <c r="R3483" s="38"/>
      <c r="S3483" s="37"/>
      <c r="T3483" s="39"/>
      <c r="U3483" s="39"/>
      <c r="V3483" s="40"/>
      <c r="X3483" t="str">
        <f>IF(('1 - Cover page'!$B$9-M3483)&lt;6,"&lt;=5 Days","&gt;5 Days")</f>
        <v>&lt;=5 Days</v>
      </c>
      <c r="Y3483" t="str">
        <f>IF(('1 - Cover page'!$B$9-M3483)=0,"0", IF(('1 - Cover page'!$B$9-M3483)= 1,"1", IF(('1 - Cover page'!$B$9-M3483)= 2,"2", IF(('1 - Cover page'!$B$9-M3483)= 3,"3", IF(('1 - Cover page'!$B$9-M3483)= 4,"4", IF(('1 - Cover page'!$B$9-M3483)= 5,"5", IF(('1 - Cover page'!$B$9-M3483)= 6,"6", IF(('1 - Cover page'!$B$9-M3483)= 7,"7", IF(('1 - Cover page'!$B$9-M3483)= 8,"8", IF(('1 - Cover page'!$B$9-M3483)= 9,"9", IF(('1 - Cover page'!$B$9-M3483)= 10,"10", IF(('1 - Cover page'!$B$9-M3483)= 11,"11", IF(('1 - Cover page'!$B$9-M3483)= 12,"12", IF(('1 - Cover page'!$B$9-M3483)= 13,"13", IF(('1 - Cover page'!$B$9-M3483)= 14,"14", IF(('1 - Cover page'!$B$9-M3483)= 15,"15",  ""))))))))))))))))</f>
        <v>0</v>
      </c>
      <c r="Z3483" t="str">
        <f>IF(('1 - Cover page'!$B$9-I3483)=0,"0", IF(('1 - Cover page'!$B$9-I3483)= 1,"1", IF(('1 - Cover page'!$B$9-I3483)= 2,"2", IF(('1 - Cover page'!$B$9-I3483)= 3,"3", IF(('1 - Cover page'!$B$9-I3483)= 4,"4", IF(('1 - Cover page'!$B$9-I3483)= 5,"5", IF(('1 - Cover page'!$B$9-I3483)= 6,"6", IF(('1 - Cover page'!$B$9-I3483)= 7,"7", IF(('1 - Cover page'!$B$9-I3483)= 8,"8", IF(('1 - Cover page'!$B$9-I3483)= 9,"9", IF(('1 - Cover page'!$B$9-I3483)= 10,"10", IF(('1 - Cover page'!$B$9-I3483)= 11,"11", IF(('1 - Cover page'!$B$9-I3483)= 12,"12", IF(('1 - Cover page'!$B$9-I3483)= 13,"13", IF(('1 - Cover page'!$B$9-I3483)= 14,"14", IF(('1 - Cover page'!$B$9-I3483)= 15,"15",  ""))))))))))))))))</f>
        <v>0</v>
      </c>
      <c r="AA3483" t="e">
        <f>VLOOKUP(E3483,'Age group'!$A$2:$B$7,2,TRUE)</f>
        <v>#N/A</v>
      </c>
    </row>
    <row r="3484" spans="1:27" ht="12.75" x14ac:dyDescent="0.2">
      <c r="A3484" s="30">
        <v>3481</v>
      </c>
      <c r="B3484" s="31"/>
      <c r="C3484" s="31"/>
      <c r="D3484" s="32"/>
      <c r="E3484" s="104"/>
      <c r="F3484" s="31"/>
      <c r="G3484" s="31"/>
      <c r="H3484" s="33"/>
      <c r="I3484" s="16"/>
      <c r="J3484" s="34"/>
      <c r="K3484" s="34"/>
      <c r="L3484" s="35"/>
      <c r="M3484" s="36"/>
      <c r="N3484" s="37"/>
      <c r="O3484" s="37"/>
      <c r="P3484" s="37"/>
      <c r="Q3484" s="38"/>
      <c r="R3484" s="38"/>
      <c r="S3484" s="37"/>
      <c r="T3484" s="39"/>
      <c r="U3484" s="39"/>
      <c r="V3484" s="40"/>
      <c r="X3484" t="str">
        <f>IF(('1 - Cover page'!$B$9-M3484)&lt;6,"&lt;=5 Days","&gt;5 Days")</f>
        <v>&lt;=5 Days</v>
      </c>
      <c r="Y3484" t="str">
        <f>IF(('1 - Cover page'!$B$9-M3484)=0,"0", IF(('1 - Cover page'!$B$9-M3484)= 1,"1", IF(('1 - Cover page'!$B$9-M3484)= 2,"2", IF(('1 - Cover page'!$B$9-M3484)= 3,"3", IF(('1 - Cover page'!$B$9-M3484)= 4,"4", IF(('1 - Cover page'!$B$9-M3484)= 5,"5", IF(('1 - Cover page'!$B$9-M3484)= 6,"6", IF(('1 - Cover page'!$B$9-M3484)= 7,"7", IF(('1 - Cover page'!$B$9-M3484)= 8,"8", IF(('1 - Cover page'!$B$9-M3484)= 9,"9", IF(('1 - Cover page'!$B$9-M3484)= 10,"10", IF(('1 - Cover page'!$B$9-M3484)= 11,"11", IF(('1 - Cover page'!$B$9-M3484)= 12,"12", IF(('1 - Cover page'!$B$9-M3484)= 13,"13", IF(('1 - Cover page'!$B$9-M3484)= 14,"14", IF(('1 - Cover page'!$B$9-M3484)= 15,"15",  ""))))))))))))))))</f>
        <v>0</v>
      </c>
      <c r="Z3484" t="str">
        <f>IF(('1 - Cover page'!$B$9-I3484)=0,"0", IF(('1 - Cover page'!$B$9-I3484)= 1,"1", IF(('1 - Cover page'!$B$9-I3484)= 2,"2", IF(('1 - Cover page'!$B$9-I3484)= 3,"3", IF(('1 - Cover page'!$B$9-I3484)= 4,"4", IF(('1 - Cover page'!$B$9-I3484)= 5,"5", IF(('1 - Cover page'!$B$9-I3484)= 6,"6", IF(('1 - Cover page'!$B$9-I3484)= 7,"7", IF(('1 - Cover page'!$B$9-I3484)= 8,"8", IF(('1 - Cover page'!$B$9-I3484)= 9,"9", IF(('1 - Cover page'!$B$9-I3484)= 10,"10", IF(('1 - Cover page'!$B$9-I3484)= 11,"11", IF(('1 - Cover page'!$B$9-I3484)= 12,"12", IF(('1 - Cover page'!$B$9-I3484)= 13,"13", IF(('1 - Cover page'!$B$9-I3484)= 14,"14", IF(('1 - Cover page'!$B$9-I3484)= 15,"15",  ""))))))))))))))))</f>
        <v>0</v>
      </c>
      <c r="AA3484" t="e">
        <f>VLOOKUP(E3484,'Age group'!$A$2:$B$7,2,TRUE)</f>
        <v>#N/A</v>
      </c>
    </row>
    <row r="3485" spans="1:27" ht="12.75" x14ac:dyDescent="0.2">
      <c r="A3485" s="30">
        <v>3482</v>
      </c>
      <c r="B3485" s="31"/>
      <c r="C3485" s="31"/>
      <c r="D3485" s="32"/>
      <c r="E3485" s="104"/>
      <c r="F3485" s="31"/>
      <c r="G3485" s="31"/>
      <c r="H3485" s="33"/>
      <c r="I3485" s="16"/>
      <c r="J3485" s="34"/>
      <c r="K3485" s="34"/>
      <c r="L3485" s="35"/>
      <c r="M3485" s="36"/>
      <c r="N3485" s="37"/>
      <c r="O3485" s="37"/>
      <c r="P3485" s="37"/>
      <c r="Q3485" s="38"/>
      <c r="R3485" s="38"/>
      <c r="S3485" s="37"/>
      <c r="T3485" s="39"/>
      <c r="U3485" s="39"/>
      <c r="V3485" s="40"/>
      <c r="X3485" t="str">
        <f>IF(('1 - Cover page'!$B$9-M3485)&lt;6,"&lt;=5 Days","&gt;5 Days")</f>
        <v>&lt;=5 Days</v>
      </c>
      <c r="Y3485" t="str">
        <f>IF(('1 - Cover page'!$B$9-M3485)=0,"0", IF(('1 - Cover page'!$B$9-M3485)= 1,"1", IF(('1 - Cover page'!$B$9-M3485)= 2,"2", IF(('1 - Cover page'!$B$9-M3485)= 3,"3", IF(('1 - Cover page'!$B$9-M3485)= 4,"4", IF(('1 - Cover page'!$B$9-M3485)= 5,"5", IF(('1 - Cover page'!$B$9-M3485)= 6,"6", IF(('1 - Cover page'!$B$9-M3485)= 7,"7", IF(('1 - Cover page'!$B$9-M3485)= 8,"8", IF(('1 - Cover page'!$B$9-M3485)= 9,"9", IF(('1 - Cover page'!$B$9-M3485)= 10,"10", IF(('1 - Cover page'!$B$9-M3485)= 11,"11", IF(('1 - Cover page'!$B$9-M3485)= 12,"12", IF(('1 - Cover page'!$B$9-M3485)= 13,"13", IF(('1 - Cover page'!$B$9-M3485)= 14,"14", IF(('1 - Cover page'!$B$9-M3485)= 15,"15",  ""))))))))))))))))</f>
        <v>0</v>
      </c>
      <c r="Z3485" t="str">
        <f>IF(('1 - Cover page'!$B$9-I3485)=0,"0", IF(('1 - Cover page'!$B$9-I3485)= 1,"1", IF(('1 - Cover page'!$B$9-I3485)= 2,"2", IF(('1 - Cover page'!$B$9-I3485)= 3,"3", IF(('1 - Cover page'!$B$9-I3485)= 4,"4", IF(('1 - Cover page'!$B$9-I3485)= 5,"5", IF(('1 - Cover page'!$B$9-I3485)= 6,"6", IF(('1 - Cover page'!$B$9-I3485)= 7,"7", IF(('1 - Cover page'!$B$9-I3485)= 8,"8", IF(('1 - Cover page'!$B$9-I3485)= 9,"9", IF(('1 - Cover page'!$B$9-I3485)= 10,"10", IF(('1 - Cover page'!$B$9-I3485)= 11,"11", IF(('1 - Cover page'!$B$9-I3485)= 12,"12", IF(('1 - Cover page'!$B$9-I3485)= 13,"13", IF(('1 - Cover page'!$B$9-I3485)= 14,"14", IF(('1 - Cover page'!$B$9-I3485)= 15,"15",  ""))))))))))))))))</f>
        <v>0</v>
      </c>
      <c r="AA3485" t="e">
        <f>VLOOKUP(E3485,'Age group'!$A$2:$B$7,2,TRUE)</f>
        <v>#N/A</v>
      </c>
    </row>
    <row r="3486" spans="1:27" ht="12.75" x14ac:dyDescent="0.2">
      <c r="A3486" s="30">
        <v>3483</v>
      </c>
      <c r="B3486" s="31"/>
      <c r="C3486" s="31"/>
      <c r="D3486" s="32"/>
      <c r="E3486" s="104"/>
      <c r="F3486" s="31"/>
      <c r="G3486" s="31"/>
      <c r="H3486" s="33"/>
      <c r="I3486" s="16"/>
      <c r="J3486" s="34"/>
      <c r="K3486" s="34"/>
      <c r="L3486" s="35"/>
      <c r="M3486" s="36"/>
      <c r="N3486" s="37"/>
      <c r="O3486" s="37"/>
      <c r="P3486" s="37"/>
      <c r="Q3486" s="38"/>
      <c r="R3486" s="38"/>
      <c r="S3486" s="37"/>
      <c r="T3486" s="39"/>
      <c r="U3486" s="39"/>
      <c r="V3486" s="40"/>
      <c r="X3486" t="str">
        <f>IF(('1 - Cover page'!$B$9-M3486)&lt;6,"&lt;=5 Days","&gt;5 Days")</f>
        <v>&lt;=5 Days</v>
      </c>
      <c r="Y3486" t="str">
        <f>IF(('1 - Cover page'!$B$9-M3486)=0,"0", IF(('1 - Cover page'!$B$9-M3486)= 1,"1", IF(('1 - Cover page'!$B$9-M3486)= 2,"2", IF(('1 - Cover page'!$B$9-M3486)= 3,"3", IF(('1 - Cover page'!$B$9-M3486)= 4,"4", IF(('1 - Cover page'!$B$9-M3486)= 5,"5", IF(('1 - Cover page'!$B$9-M3486)= 6,"6", IF(('1 - Cover page'!$B$9-M3486)= 7,"7", IF(('1 - Cover page'!$B$9-M3486)= 8,"8", IF(('1 - Cover page'!$B$9-M3486)= 9,"9", IF(('1 - Cover page'!$B$9-M3486)= 10,"10", IF(('1 - Cover page'!$B$9-M3486)= 11,"11", IF(('1 - Cover page'!$B$9-M3486)= 12,"12", IF(('1 - Cover page'!$B$9-M3486)= 13,"13", IF(('1 - Cover page'!$B$9-M3486)= 14,"14", IF(('1 - Cover page'!$B$9-M3486)= 15,"15",  ""))))))))))))))))</f>
        <v>0</v>
      </c>
      <c r="Z3486" t="str">
        <f>IF(('1 - Cover page'!$B$9-I3486)=0,"0", IF(('1 - Cover page'!$B$9-I3486)= 1,"1", IF(('1 - Cover page'!$B$9-I3486)= 2,"2", IF(('1 - Cover page'!$B$9-I3486)= 3,"3", IF(('1 - Cover page'!$B$9-I3486)= 4,"4", IF(('1 - Cover page'!$B$9-I3486)= 5,"5", IF(('1 - Cover page'!$B$9-I3486)= 6,"6", IF(('1 - Cover page'!$B$9-I3486)= 7,"7", IF(('1 - Cover page'!$B$9-I3486)= 8,"8", IF(('1 - Cover page'!$B$9-I3486)= 9,"9", IF(('1 - Cover page'!$B$9-I3486)= 10,"10", IF(('1 - Cover page'!$B$9-I3486)= 11,"11", IF(('1 - Cover page'!$B$9-I3486)= 12,"12", IF(('1 - Cover page'!$B$9-I3486)= 13,"13", IF(('1 - Cover page'!$B$9-I3486)= 14,"14", IF(('1 - Cover page'!$B$9-I3486)= 15,"15",  ""))))))))))))))))</f>
        <v>0</v>
      </c>
      <c r="AA3486" t="e">
        <f>VLOOKUP(E3486,'Age group'!$A$2:$B$7,2,TRUE)</f>
        <v>#N/A</v>
      </c>
    </row>
    <row r="3487" spans="1:27" ht="12.75" x14ac:dyDescent="0.2">
      <c r="A3487" s="30">
        <v>3484</v>
      </c>
      <c r="B3487" s="31"/>
      <c r="C3487" s="31"/>
      <c r="D3487" s="32"/>
      <c r="E3487" s="104"/>
      <c r="F3487" s="31"/>
      <c r="G3487" s="31"/>
      <c r="H3487" s="33"/>
      <c r="I3487" s="16"/>
      <c r="J3487" s="34"/>
      <c r="K3487" s="34"/>
      <c r="L3487" s="35"/>
      <c r="M3487" s="36"/>
      <c r="N3487" s="37"/>
      <c r="O3487" s="37"/>
      <c r="P3487" s="37"/>
      <c r="Q3487" s="38"/>
      <c r="R3487" s="38"/>
      <c r="S3487" s="37"/>
      <c r="T3487" s="39"/>
      <c r="U3487" s="39"/>
      <c r="V3487" s="40"/>
      <c r="X3487" t="str">
        <f>IF(('1 - Cover page'!$B$9-M3487)&lt;6,"&lt;=5 Days","&gt;5 Days")</f>
        <v>&lt;=5 Days</v>
      </c>
      <c r="Y3487" t="str">
        <f>IF(('1 - Cover page'!$B$9-M3487)=0,"0", IF(('1 - Cover page'!$B$9-M3487)= 1,"1", IF(('1 - Cover page'!$B$9-M3487)= 2,"2", IF(('1 - Cover page'!$B$9-M3487)= 3,"3", IF(('1 - Cover page'!$B$9-M3487)= 4,"4", IF(('1 - Cover page'!$B$9-M3487)= 5,"5", IF(('1 - Cover page'!$B$9-M3487)= 6,"6", IF(('1 - Cover page'!$B$9-M3487)= 7,"7", IF(('1 - Cover page'!$B$9-M3487)= 8,"8", IF(('1 - Cover page'!$B$9-M3487)= 9,"9", IF(('1 - Cover page'!$B$9-M3487)= 10,"10", IF(('1 - Cover page'!$B$9-M3487)= 11,"11", IF(('1 - Cover page'!$B$9-M3487)= 12,"12", IF(('1 - Cover page'!$B$9-M3487)= 13,"13", IF(('1 - Cover page'!$B$9-M3487)= 14,"14", IF(('1 - Cover page'!$B$9-M3487)= 15,"15",  ""))))))))))))))))</f>
        <v>0</v>
      </c>
      <c r="Z3487" t="str">
        <f>IF(('1 - Cover page'!$B$9-I3487)=0,"0", IF(('1 - Cover page'!$B$9-I3487)= 1,"1", IF(('1 - Cover page'!$B$9-I3487)= 2,"2", IF(('1 - Cover page'!$B$9-I3487)= 3,"3", IF(('1 - Cover page'!$B$9-I3487)= 4,"4", IF(('1 - Cover page'!$B$9-I3487)= 5,"5", IF(('1 - Cover page'!$B$9-I3487)= 6,"6", IF(('1 - Cover page'!$B$9-I3487)= 7,"7", IF(('1 - Cover page'!$B$9-I3487)= 8,"8", IF(('1 - Cover page'!$B$9-I3487)= 9,"9", IF(('1 - Cover page'!$B$9-I3487)= 10,"10", IF(('1 - Cover page'!$B$9-I3487)= 11,"11", IF(('1 - Cover page'!$B$9-I3487)= 12,"12", IF(('1 - Cover page'!$B$9-I3487)= 13,"13", IF(('1 - Cover page'!$B$9-I3487)= 14,"14", IF(('1 - Cover page'!$B$9-I3487)= 15,"15",  ""))))))))))))))))</f>
        <v>0</v>
      </c>
      <c r="AA3487" t="e">
        <f>VLOOKUP(E3487,'Age group'!$A$2:$B$7,2,TRUE)</f>
        <v>#N/A</v>
      </c>
    </row>
    <row r="3488" spans="1:27" ht="12.75" x14ac:dyDescent="0.2">
      <c r="A3488" s="30">
        <v>3485</v>
      </c>
      <c r="B3488" s="31"/>
      <c r="C3488" s="31"/>
      <c r="D3488" s="32"/>
      <c r="E3488" s="104"/>
      <c r="F3488" s="31"/>
      <c r="G3488" s="31"/>
      <c r="H3488" s="33"/>
      <c r="I3488" s="16"/>
      <c r="J3488" s="34"/>
      <c r="K3488" s="34"/>
      <c r="L3488" s="35"/>
      <c r="M3488" s="36"/>
      <c r="N3488" s="37"/>
      <c r="O3488" s="37"/>
      <c r="P3488" s="37"/>
      <c r="Q3488" s="38"/>
      <c r="R3488" s="38"/>
      <c r="S3488" s="37"/>
      <c r="T3488" s="39"/>
      <c r="U3488" s="39"/>
      <c r="V3488" s="40"/>
      <c r="X3488" t="str">
        <f>IF(('1 - Cover page'!$B$9-M3488)&lt;6,"&lt;=5 Days","&gt;5 Days")</f>
        <v>&lt;=5 Days</v>
      </c>
      <c r="Y3488" t="str">
        <f>IF(('1 - Cover page'!$B$9-M3488)=0,"0", IF(('1 - Cover page'!$B$9-M3488)= 1,"1", IF(('1 - Cover page'!$B$9-M3488)= 2,"2", IF(('1 - Cover page'!$B$9-M3488)= 3,"3", IF(('1 - Cover page'!$B$9-M3488)= 4,"4", IF(('1 - Cover page'!$B$9-M3488)= 5,"5", IF(('1 - Cover page'!$B$9-M3488)= 6,"6", IF(('1 - Cover page'!$B$9-M3488)= 7,"7", IF(('1 - Cover page'!$B$9-M3488)= 8,"8", IF(('1 - Cover page'!$B$9-M3488)= 9,"9", IF(('1 - Cover page'!$B$9-M3488)= 10,"10", IF(('1 - Cover page'!$B$9-M3488)= 11,"11", IF(('1 - Cover page'!$B$9-M3488)= 12,"12", IF(('1 - Cover page'!$B$9-M3488)= 13,"13", IF(('1 - Cover page'!$B$9-M3488)= 14,"14", IF(('1 - Cover page'!$B$9-M3488)= 15,"15",  ""))))))))))))))))</f>
        <v>0</v>
      </c>
      <c r="Z3488" t="str">
        <f>IF(('1 - Cover page'!$B$9-I3488)=0,"0", IF(('1 - Cover page'!$B$9-I3488)= 1,"1", IF(('1 - Cover page'!$B$9-I3488)= 2,"2", IF(('1 - Cover page'!$B$9-I3488)= 3,"3", IF(('1 - Cover page'!$B$9-I3488)= 4,"4", IF(('1 - Cover page'!$B$9-I3488)= 5,"5", IF(('1 - Cover page'!$B$9-I3488)= 6,"6", IF(('1 - Cover page'!$B$9-I3488)= 7,"7", IF(('1 - Cover page'!$B$9-I3488)= 8,"8", IF(('1 - Cover page'!$B$9-I3488)= 9,"9", IF(('1 - Cover page'!$B$9-I3488)= 10,"10", IF(('1 - Cover page'!$B$9-I3488)= 11,"11", IF(('1 - Cover page'!$B$9-I3488)= 12,"12", IF(('1 - Cover page'!$B$9-I3488)= 13,"13", IF(('1 - Cover page'!$B$9-I3488)= 14,"14", IF(('1 - Cover page'!$B$9-I3488)= 15,"15",  ""))))))))))))))))</f>
        <v>0</v>
      </c>
      <c r="AA3488" t="e">
        <f>VLOOKUP(E3488,'Age group'!$A$2:$B$7,2,TRUE)</f>
        <v>#N/A</v>
      </c>
    </row>
    <row r="3489" spans="1:27" ht="12.75" x14ac:dyDescent="0.2">
      <c r="A3489" s="30">
        <v>3486</v>
      </c>
      <c r="B3489" s="31"/>
      <c r="C3489" s="31"/>
      <c r="D3489" s="32"/>
      <c r="E3489" s="104"/>
      <c r="F3489" s="31"/>
      <c r="G3489" s="31"/>
      <c r="H3489" s="33"/>
      <c r="I3489" s="16"/>
      <c r="J3489" s="34"/>
      <c r="K3489" s="34"/>
      <c r="L3489" s="35"/>
      <c r="M3489" s="36"/>
      <c r="N3489" s="37"/>
      <c r="O3489" s="37"/>
      <c r="P3489" s="37"/>
      <c r="Q3489" s="38"/>
      <c r="R3489" s="38"/>
      <c r="S3489" s="37"/>
      <c r="T3489" s="39"/>
      <c r="U3489" s="39"/>
      <c r="V3489" s="40"/>
      <c r="X3489" t="str">
        <f>IF(('1 - Cover page'!$B$9-M3489)&lt;6,"&lt;=5 Days","&gt;5 Days")</f>
        <v>&lt;=5 Days</v>
      </c>
      <c r="Y3489" t="str">
        <f>IF(('1 - Cover page'!$B$9-M3489)=0,"0", IF(('1 - Cover page'!$B$9-M3489)= 1,"1", IF(('1 - Cover page'!$B$9-M3489)= 2,"2", IF(('1 - Cover page'!$B$9-M3489)= 3,"3", IF(('1 - Cover page'!$B$9-M3489)= 4,"4", IF(('1 - Cover page'!$B$9-M3489)= 5,"5", IF(('1 - Cover page'!$B$9-M3489)= 6,"6", IF(('1 - Cover page'!$B$9-M3489)= 7,"7", IF(('1 - Cover page'!$B$9-M3489)= 8,"8", IF(('1 - Cover page'!$B$9-M3489)= 9,"9", IF(('1 - Cover page'!$B$9-M3489)= 10,"10", IF(('1 - Cover page'!$B$9-M3489)= 11,"11", IF(('1 - Cover page'!$B$9-M3489)= 12,"12", IF(('1 - Cover page'!$B$9-M3489)= 13,"13", IF(('1 - Cover page'!$B$9-M3489)= 14,"14", IF(('1 - Cover page'!$B$9-M3489)= 15,"15",  ""))))))))))))))))</f>
        <v>0</v>
      </c>
      <c r="Z3489" t="str">
        <f>IF(('1 - Cover page'!$B$9-I3489)=0,"0", IF(('1 - Cover page'!$B$9-I3489)= 1,"1", IF(('1 - Cover page'!$B$9-I3489)= 2,"2", IF(('1 - Cover page'!$B$9-I3489)= 3,"3", IF(('1 - Cover page'!$B$9-I3489)= 4,"4", IF(('1 - Cover page'!$B$9-I3489)= 5,"5", IF(('1 - Cover page'!$B$9-I3489)= 6,"6", IF(('1 - Cover page'!$B$9-I3489)= 7,"7", IF(('1 - Cover page'!$B$9-I3489)= 8,"8", IF(('1 - Cover page'!$B$9-I3489)= 9,"9", IF(('1 - Cover page'!$B$9-I3489)= 10,"10", IF(('1 - Cover page'!$B$9-I3489)= 11,"11", IF(('1 - Cover page'!$B$9-I3489)= 12,"12", IF(('1 - Cover page'!$B$9-I3489)= 13,"13", IF(('1 - Cover page'!$B$9-I3489)= 14,"14", IF(('1 - Cover page'!$B$9-I3489)= 15,"15",  ""))))))))))))))))</f>
        <v>0</v>
      </c>
      <c r="AA3489" t="e">
        <f>VLOOKUP(E3489,'Age group'!$A$2:$B$7,2,TRUE)</f>
        <v>#N/A</v>
      </c>
    </row>
    <row r="3490" spans="1:27" ht="12.75" x14ac:dyDescent="0.2">
      <c r="A3490" s="30">
        <v>3487</v>
      </c>
      <c r="B3490" s="31"/>
      <c r="C3490" s="31"/>
      <c r="D3490" s="32"/>
      <c r="E3490" s="104"/>
      <c r="F3490" s="31"/>
      <c r="G3490" s="31"/>
      <c r="H3490" s="33"/>
      <c r="I3490" s="16"/>
      <c r="J3490" s="34"/>
      <c r="K3490" s="34"/>
      <c r="L3490" s="35"/>
      <c r="M3490" s="36"/>
      <c r="N3490" s="37"/>
      <c r="O3490" s="37"/>
      <c r="P3490" s="37"/>
      <c r="Q3490" s="38"/>
      <c r="R3490" s="38"/>
      <c r="S3490" s="37"/>
      <c r="T3490" s="39"/>
      <c r="U3490" s="39"/>
      <c r="V3490" s="40"/>
      <c r="X3490" t="str">
        <f>IF(('1 - Cover page'!$B$9-M3490)&lt;6,"&lt;=5 Days","&gt;5 Days")</f>
        <v>&lt;=5 Days</v>
      </c>
      <c r="Y3490" t="str">
        <f>IF(('1 - Cover page'!$B$9-M3490)=0,"0", IF(('1 - Cover page'!$B$9-M3490)= 1,"1", IF(('1 - Cover page'!$B$9-M3490)= 2,"2", IF(('1 - Cover page'!$B$9-M3490)= 3,"3", IF(('1 - Cover page'!$B$9-M3490)= 4,"4", IF(('1 - Cover page'!$B$9-M3490)= 5,"5", IF(('1 - Cover page'!$B$9-M3490)= 6,"6", IF(('1 - Cover page'!$B$9-M3490)= 7,"7", IF(('1 - Cover page'!$B$9-M3490)= 8,"8", IF(('1 - Cover page'!$B$9-M3490)= 9,"9", IF(('1 - Cover page'!$B$9-M3490)= 10,"10", IF(('1 - Cover page'!$B$9-M3490)= 11,"11", IF(('1 - Cover page'!$B$9-M3490)= 12,"12", IF(('1 - Cover page'!$B$9-M3490)= 13,"13", IF(('1 - Cover page'!$B$9-M3490)= 14,"14", IF(('1 - Cover page'!$B$9-M3490)= 15,"15",  ""))))))))))))))))</f>
        <v>0</v>
      </c>
      <c r="Z3490" t="str">
        <f>IF(('1 - Cover page'!$B$9-I3490)=0,"0", IF(('1 - Cover page'!$B$9-I3490)= 1,"1", IF(('1 - Cover page'!$B$9-I3490)= 2,"2", IF(('1 - Cover page'!$B$9-I3490)= 3,"3", IF(('1 - Cover page'!$B$9-I3490)= 4,"4", IF(('1 - Cover page'!$B$9-I3490)= 5,"5", IF(('1 - Cover page'!$B$9-I3490)= 6,"6", IF(('1 - Cover page'!$B$9-I3490)= 7,"7", IF(('1 - Cover page'!$B$9-I3490)= 8,"8", IF(('1 - Cover page'!$B$9-I3490)= 9,"9", IF(('1 - Cover page'!$B$9-I3490)= 10,"10", IF(('1 - Cover page'!$B$9-I3490)= 11,"11", IF(('1 - Cover page'!$B$9-I3490)= 12,"12", IF(('1 - Cover page'!$B$9-I3490)= 13,"13", IF(('1 - Cover page'!$B$9-I3490)= 14,"14", IF(('1 - Cover page'!$B$9-I3490)= 15,"15",  ""))))))))))))))))</f>
        <v>0</v>
      </c>
      <c r="AA3490" t="e">
        <f>VLOOKUP(E3490,'Age group'!$A$2:$B$7,2,TRUE)</f>
        <v>#N/A</v>
      </c>
    </row>
    <row r="3491" spans="1:27" ht="12.75" x14ac:dyDescent="0.2">
      <c r="A3491" s="30">
        <v>3488</v>
      </c>
      <c r="B3491" s="31"/>
      <c r="C3491" s="31"/>
      <c r="D3491" s="32"/>
      <c r="E3491" s="104"/>
      <c r="F3491" s="31"/>
      <c r="G3491" s="31"/>
      <c r="H3491" s="33"/>
      <c r="I3491" s="16"/>
      <c r="J3491" s="34"/>
      <c r="K3491" s="34"/>
      <c r="L3491" s="35"/>
      <c r="M3491" s="36"/>
      <c r="N3491" s="37"/>
      <c r="O3491" s="37"/>
      <c r="P3491" s="37"/>
      <c r="Q3491" s="38"/>
      <c r="R3491" s="38"/>
      <c r="S3491" s="37"/>
      <c r="T3491" s="39"/>
      <c r="U3491" s="39"/>
      <c r="V3491" s="40"/>
      <c r="X3491" t="str">
        <f>IF(('1 - Cover page'!$B$9-M3491)&lt;6,"&lt;=5 Days","&gt;5 Days")</f>
        <v>&lt;=5 Days</v>
      </c>
      <c r="Y3491" t="str">
        <f>IF(('1 - Cover page'!$B$9-M3491)=0,"0", IF(('1 - Cover page'!$B$9-M3491)= 1,"1", IF(('1 - Cover page'!$B$9-M3491)= 2,"2", IF(('1 - Cover page'!$B$9-M3491)= 3,"3", IF(('1 - Cover page'!$B$9-M3491)= 4,"4", IF(('1 - Cover page'!$B$9-M3491)= 5,"5", IF(('1 - Cover page'!$B$9-M3491)= 6,"6", IF(('1 - Cover page'!$B$9-M3491)= 7,"7", IF(('1 - Cover page'!$B$9-M3491)= 8,"8", IF(('1 - Cover page'!$B$9-M3491)= 9,"9", IF(('1 - Cover page'!$B$9-M3491)= 10,"10", IF(('1 - Cover page'!$B$9-M3491)= 11,"11", IF(('1 - Cover page'!$B$9-M3491)= 12,"12", IF(('1 - Cover page'!$B$9-M3491)= 13,"13", IF(('1 - Cover page'!$B$9-M3491)= 14,"14", IF(('1 - Cover page'!$B$9-M3491)= 15,"15",  ""))))))))))))))))</f>
        <v>0</v>
      </c>
      <c r="Z3491" t="str">
        <f>IF(('1 - Cover page'!$B$9-I3491)=0,"0", IF(('1 - Cover page'!$B$9-I3491)= 1,"1", IF(('1 - Cover page'!$B$9-I3491)= 2,"2", IF(('1 - Cover page'!$B$9-I3491)= 3,"3", IF(('1 - Cover page'!$B$9-I3491)= 4,"4", IF(('1 - Cover page'!$B$9-I3491)= 5,"5", IF(('1 - Cover page'!$B$9-I3491)= 6,"6", IF(('1 - Cover page'!$B$9-I3491)= 7,"7", IF(('1 - Cover page'!$B$9-I3491)= 8,"8", IF(('1 - Cover page'!$B$9-I3491)= 9,"9", IF(('1 - Cover page'!$B$9-I3491)= 10,"10", IF(('1 - Cover page'!$B$9-I3491)= 11,"11", IF(('1 - Cover page'!$B$9-I3491)= 12,"12", IF(('1 - Cover page'!$B$9-I3491)= 13,"13", IF(('1 - Cover page'!$B$9-I3491)= 14,"14", IF(('1 - Cover page'!$B$9-I3491)= 15,"15",  ""))))))))))))))))</f>
        <v>0</v>
      </c>
      <c r="AA3491" t="e">
        <f>VLOOKUP(E3491,'Age group'!$A$2:$B$7,2,TRUE)</f>
        <v>#N/A</v>
      </c>
    </row>
    <row r="3492" spans="1:27" ht="12.75" x14ac:dyDescent="0.2">
      <c r="A3492" s="30">
        <v>3489</v>
      </c>
      <c r="B3492" s="31"/>
      <c r="C3492" s="31"/>
      <c r="D3492" s="32"/>
      <c r="E3492" s="104"/>
      <c r="F3492" s="31"/>
      <c r="G3492" s="31"/>
      <c r="H3492" s="33"/>
      <c r="I3492" s="16"/>
      <c r="J3492" s="34"/>
      <c r="K3492" s="34"/>
      <c r="L3492" s="35"/>
      <c r="M3492" s="36"/>
      <c r="N3492" s="37"/>
      <c r="O3492" s="37"/>
      <c r="P3492" s="37"/>
      <c r="Q3492" s="38"/>
      <c r="R3492" s="38"/>
      <c r="S3492" s="37"/>
      <c r="T3492" s="39"/>
      <c r="U3492" s="39"/>
      <c r="V3492" s="40"/>
      <c r="X3492" t="str">
        <f>IF(('1 - Cover page'!$B$9-M3492)&lt;6,"&lt;=5 Days","&gt;5 Days")</f>
        <v>&lt;=5 Days</v>
      </c>
      <c r="Y3492" t="str">
        <f>IF(('1 - Cover page'!$B$9-M3492)=0,"0", IF(('1 - Cover page'!$B$9-M3492)= 1,"1", IF(('1 - Cover page'!$B$9-M3492)= 2,"2", IF(('1 - Cover page'!$B$9-M3492)= 3,"3", IF(('1 - Cover page'!$B$9-M3492)= 4,"4", IF(('1 - Cover page'!$B$9-M3492)= 5,"5", IF(('1 - Cover page'!$B$9-M3492)= 6,"6", IF(('1 - Cover page'!$B$9-M3492)= 7,"7", IF(('1 - Cover page'!$B$9-M3492)= 8,"8", IF(('1 - Cover page'!$B$9-M3492)= 9,"9", IF(('1 - Cover page'!$B$9-M3492)= 10,"10", IF(('1 - Cover page'!$B$9-M3492)= 11,"11", IF(('1 - Cover page'!$B$9-M3492)= 12,"12", IF(('1 - Cover page'!$B$9-M3492)= 13,"13", IF(('1 - Cover page'!$B$9-M3492)= 14,"14", IF(('1 - Cover page'!$B$9-M3492)= 15,"15",  ""))))))))))))))))</f>
        <v>0</v>
      </c>
      <c r="Z3492" t="str">
        <f>IF(('1 - Cover page'!$B$9-I3492)=0,"0", IF(('1 - Cover page'!$B$9-I3492)= 1,"1", IF(('1 - Cover page'!$B$9-I3492)= 2,"2", IF(('1 - Cover page'!$B$9-I3492)= 3,"3", IF(('1 - Cover page'!$B$9-I3492)= 4,"4", IF(('1 - Cover page'!$B$9-I3492)= 5,"5", IF(('1 - Cover page'!$B$9-I3492)= 6,"6", IF(('1 - Cover page'!$B$9-I3492)= 7,"7", IF(('1 - Cover page'!$B$9-I3492)= 8,"8", IF(('1 - Cover page'!$B$9-I3492)= 9,"9", IF(('1 - Cover page'!$B$9-I3492)= 10,"10", IF(('1 - Cover page'!$B$9-I3492)= 11,"11", IF(('1 - Cover page'!$B$9-I3492)= 12,"12", IF(('1 - Cover page'!$B$9-I3492)= 13,"13", IF(('1 - Cover page'!$B$9-I3492)= 14,"14", IF(('1 - Cover page'!$B$9-I3492)= 15,"15",  ""))))))))))))))))</f>
        <v>0</v>
      </c>
      <c r="AA3492" t="e">
        <f>VLOOKUP(E3492,'Age group'!$A$2:$B$7,2,TRUE)</f>
        <v>#N/A</v>
      </c>
    </row>
    <row r="3493" spans="1:27" ht="12.75" x14ac:dyDescent="0.2">
      <c r="A3493" s="30">
        <v>3490</v>
      </c>
      <c r="B3493" s="31"/>
      <c r="C3493" s="31"/>
      <c r="D3493" s="32"/>
      <c r="E3493" s="104"/>
      <c r="F3493" s="31"/>
      <c r="G3493" s="31"/>
      <c r="H3493" s="33"/>
      <c r="I3493" s="16"/>
      <c r="J3493" s="34"/>
      <c r="K3493" s="34"/>
      <c r="L3493" s="35"/>
      <c r="M3493" s="36"/>
      <c r="N3493" s="37"/>
      <c r="O3493" s="37"/>
      <c r="P3493" s="37"/>
      <c r="Q3493" s="38"/>
      <c r="R3493" s="38"/>
      <c r="S3493" s="37"/>
      <c r="T3493" s="39"/>
      <c r="U3493" s="39"/>
      <c r="V3493" s="40"/>
      <c r="X3493" t="str">
        <f>IF(('1 - Cover page'!$B$9-M3493)&lt;6,"&lt;=5 Days","&gt;5 Days")</f>
        <v>&lt;=5 Days</v>
      </c>
      <c r="Y3493" t="str">
        <f>IF(('1 - Cover page'!$B$9-M3493)=0,"0", IF(('1 - Cover page'!$B$9-M3493)= 1,"1", IF(('1 - Cover page'!$B$9-M3493)= 2,"2", IF(('1 - Cover page'!$B$9-M3493)= 3,"3", IF(('1 - Cover page'!$B$9-M3493)= 4,"4", IF(('1 - Cover page'!$B$9-M3493)= 5,"5", IF(('1 - Cover page'!$B$9-M3493)= 6,"6", IF(('1 - Cover page'!$B$9-M3493)= 7,"7", IF(('1 - Cover page'!$B$9-M3493)= 8,"8", IF(('1 - Cover page'!$B$9-M3493)= 9,"9", IF(('1 - Cover page'!$B$9-M3493)= 10,"10", IF(('1 - Cover page'!$B$9-M3493)= 11,"11", IF(('1 - Cover page'!$B$9-M3493)= 12,"12", IF(('1 - Cover page'!$B$9-M3493)= 13,"13", IF(('1 - Cover page'!$B$9-M3493)= 14,"14", IF(('1 - Cover page'!$B$9-M3493)= 15,"15",  ""))))))))))))))))</f>
        <v>0</v>
      </c>
      <c r="Z3493" t="str">
        <f>IF(('1 - Cover page'!$B$9-I3493)=0,"0", IF(('1 - Cover page'!$B$9-I3493)= 1,"1", IF(('1 - Cover page'!$B$9-I3493)= 2,"2", IF(('1 - Cover page'!$B$9-I3493)= 3,"3", IF(('1 - Cover page'!$B$9-I3493)= 4,"4", IF(('1 - Cover page'!$B$9-I3493)= 5,"5", IF(('1 - Cover page'!$B$9-I3493)= 6,"6", IF(('1 - Cover page'!$B$9-I3493)= 7,"7", IF(('1 - Cover page'!$B$9-I3493)= 8,"8", IF(('1 - Cover page'!$B$9-I3493)= 9,"9", IF(('1 - Cover page'!$B$9-I3493)= 10,"10", IF(('1 - Cover page'!$B$9-I3493)= 11,"11", IF(('1 - Cover page'!$B$9-I3493)= 12,"12", IF(('1 - Cover page'!$B$9-I3493)= 13,"13", IF(('1 - Cover page'!$B$9-I3493)= 14,"14", IF(('1 - Cover page'!$B$9-I3493)= 15,"15",  ""))))))))))))))))</f>
        <v>0</v>
      </c>
      <c r="AA3493" t="e">
        <f>VLOOKUP(E3493,'Age group'!$A$2:$B$7,2,TRUE)</f>
        <v>#N/A</v>
      </c>
    </row>
    <row r="3494" spans="1:27" ht="12.75" x14ac:dyDescent="0.2">
      <c r="A3494" s="30">
        <v>3491</v>
      </c>
      <c r="B3494" s="31"/>
      <c r="C3494" s="31"/>
      <c r="D3494" s="32"/>
      <c r="E3494" s="104"/>
      <c r="F3494" s="31"/>
      <c r="G3494" s="31"/>
      <c r="H3494" s="33"/>
      <c r="I3494" s="16"/>
      <c r="J3494" s="34"/>
      <c r="K3494" s="34"/>
      <c r="L3494" s="35"/>
      <c r="M3494" s="36"/>
      <c r="N3494" s="37"/>
      <c r="O3494" s="37"/>
      <c r="P3494" s="37"/>
      <c r="Q3494" s="38"/>
      <c r="R3494" s="38"/>
      <c r="S3494" s="37"/>
      <c r="T3494" s="39"/>
      <c r="U3494" s="39"/>
      <c r="V3494" s="40"/>
      <c r="X3494" t="str">
        <f>IF(('1 - Cover page'!$B$9-M3494)&lt;6,"&lt;=5 Days","&gt;5 Days")</f>
        <v>&lt;=5 Days</v>
      </c>
      <c r="Y3494" t="str">
        <f>IF(('1 - Cover page'!$B$9-M3494)=0,"0", IF(('1 - Cover page'!$B$9-M3494)= 1,"1", IF(('1 - Cover page'!$B$9-M3494)= 2,"2", IF(('1 - Cover page'!$B$9-M3494)= 3,"3", IF(('1 - Cover page'!$B$9-M3494)= 4,"4", IF(('1 - Cover page'!$B$9-M3494)= 5,"5", IF(('1 - Cover page'!$B$9-M3494)= 6,"6", IF(('1 - Cover page'!$B$9-M3494)= 7,"7", IF(('1 - Cover page'!$B$9-M3494)= 8,"8", IF(('1 - Cover page'!$B$9-M3494)= 9,"9", IF(('1 - Cover page'!$B$9-M3494)= 10,"10", IF(('1 - Cover page'!$B$9-M3494)= 11,"11", IF(('1 - Cover page'!$B$9-M3494)= 12,"12", IF(('1 - Cover page'!$B$9-M3494)= 13,"13", IF(('1 - Cover page'!$B$9-M3494)= 14,"14", IF(('1 - Cover page'!$B$9-M3494)= 15,"15",  ""))))))))))))))))</f>
        <v>0</v>
      </c>
      <c r="Z3494" t="str">
        <f>IF(('1 - Cover page'!$B$9-I3494)=0,"0", IF(('1 - Cover page'!$B$9-I3494)= 1,"1", IF(('1 - Cover page'!$B$9-I3494)= 2,"2", IF(('1 - Cover page'!$B$9-I3494)= 3,"3", IF(('1 - Cover page'!$B$9-I3494)= 4,"4", IF(('1 - Cover page'!$B$9-I3494)= 5,"5", IF(('1 - Cover page'!$B$9-I3494)= 6,"6", IF(('1 - Cover page'!$B$9-I3494)= 7,"7", IF(('1 - Cover page'!$B$9-I3494)= 8,"8", IF(('1 - Cover page'!$B$9-I3494)= 9,"9", IF(('1 - Cover page'!$B$9-I3494)= 10,"10", IF(('1 - Cover page'!$B$9-I3494)= 11,"11", IF(('1 - Cover page'!$B$9-I3494)= 12,"12", IF(('1 - Cover page'!$B$9-I3494)= 13,"13", IF(('1 - Cover page'!$B$9-I3494)= 14,"14", IF(('1 - Cover page'!$B$9-I3494)= 15,"15",  ""))))))))))))))))</f>
        <v>0</v>
      </c>
      <c r="AA3494" t="e">
        <f>VLOOKUP(E3494,'Age group'!$A$2:$B$7,2,TRUE)</f>
        <v>#N/A</v>
      </c>
    </row>
    <row r="3495" spans="1:27" ht="12.75" x14ac:dyDescent="0.2">
      <c r="A3495" s="30">
        <v>3492</v>
      </c>
      <c r="B3495" s="31"/>
      <c r="C3495" s="31"/>
      <c r="D3495" s="32"/>
      <c r="E3495" s="104"/>
      <c r="F3495" s="31"/>
      <c r="G3495" s="31"/>
      <c r="H3495" s="33"/>
      <c r="I3495" s="16"/>
      <c r="J3495" s="34"/>
      <c r="K3495" s="34"/>
      <c r="L3495" s="35"/>
      <c r="M3495" s="36"/>
      <c r="N3495" s="37"/>
      <c r="O3495" s="37"/>
      <c r="P3495" s="37"/>
      <c r="Q3495" s="38"/>
      <c r="R3495" s="38"/>
      <c r="S3495" s="37"/>
      <c r="T3495" s="39"/>
      <c r="U3495" s="39"/>
      <c r="V3495" s="40"/>
      <c r="X3495" t="str">
        <f>IF(('1 - Cover page'!$B$9-M3495)&lt;6,"&lt;=5 Days","&gt;5 Days")</f>
        <v>&lt;=5 Days</v>
      </c>
      <c r="Y3495" t="str">
        <f>IF(('1 - Cover page'!$B$9-M3495)=0,"0", IF(('1 - Cover page'!$B$9-M3495)= 1,"1", IF(('1 - Cover page'!$B$9-M3495)= 2,"2", IF(('1 - Cover page'!$B$9-M3495)= 3,"3", IF(('1 - Cover page'!$B$9-M3495)= 4,"4", IF(('1 - Cover page'!$B$9-M3495)= 5,"5", IF(('1 - Cover page'!$B$9-M3495)= 6,"6", IF(('1 - Cover page'!$B$9-M3495)= 7,"7", IF(('1 - Cover page'!$B$9-M3495)= 8,"8", IF(('1 - Cover page'!$B$9-M3495)= 9,"9", IF(('1 - Cover page'!$B$9-M3495)= 10,"10", IF(('1 - Cover page'!$B$9-M3495)= 11,"11", IF(('1 - Cover page'!$B$9-M3495)= 12,"12", IF(('1 - Cover page'!$B$9-M3495)= 13,"13", IF(('1 - Cover page'!$B$9-M3495)= 14,"14", IF(('1 - Cover page'!$B$9-M3495)= 15,"15",  ""))))))))))))))))</f>
        <v>0</v>
      </c>
      <c r="Z3495" t="str">
        <f>IF(('1 - Cover page'!$B$9-I3495)=0,"0", IF(('1 - Cover page'!$B$9-I3495)= 1,"1", IF(('1 - Cover page'!$B$9-I3495)= 2,"2", IF(('1 - Cover page'!$B$9-I3495)= 3,"3", IF(('1 - Cover page'!$B$9-I3495)= 4,"4", IF(('1 - Cover page'!$B$9-I3495)= 5,"5", IF(('1 - Cover page'!$B$9-I3495)= 6,"6", IF(('1 - Cover page'!$B$9-I3495)= 7,"7", IF(('1 - Cover page'!$B$9-I3495)= 8,"8", IF(('1 - Cover page'!$B$9-I3495)= 9,"9", IF(('1 - Cover page'!$B$9-I3495)= 10,"10", IF(('1 - Cover page'!$B$9-I3495)= 11,"11", IF(('1 - Cover page'!$B$9-I3495)= 12,"12", IF(('1 - Cover page'!$B$9-I3495)= 13,"13", IF(('1 - Cover page'!$B$9-I3495)= 14,"14", IF(('1 - Cover page'!$B$9-I3495)= 15,"15",  ""))))))))))))))))</f>
        <v>0</v>
      </c>
      <c r="AA3495" t="e">
        <f>VLOOKUP(E3495,'Age group'!$A$2:$B$7,2,TRUE)</f>
        <v>#N/A</v>
      </c>
    </row>
    <row r="3496" spans="1:27" ht="12.75" x14ac:dyDescent="0.2">
      <c r="A3496" s="30">
        <v>3493</v>
      </c>
      <c r="B3496" s="31"/>
      <c r="C3496" s="31"/>
      <c r="D3496" s="32"/>
      <c r="E3496" s="104"/>
      <c r="F3496" s="31"/>
      <c r="G3496" s="31"/>
      <c r="H3496" s="33"/>
      <c r="I3496" s="16"/>
      <c r="J3496" s="34"/>
      <c r="K3496" s="34"/>
      <c r="L3496" s="35"/>
      <c r="M3496" s="36"/>
      <c r="N3496" s="37"/>
      <c r="O3496" s="37"/>
      <c r="P3496" s="37"/>
      <c r="Q3496" s="38"/>
      <c r="R3496" s="38"/>
      <c r="S3496" s="37"/>
      <c r="T3496" s="39"/>
      <c r="U3496" s="39"/>
      <c r="V3496" s="40"/>
      <c r="X3496" t="str">
        <f>IF(('1 - Cover page'!$B$9-M3496)&lt;6,"&lt;=5 Days","&gt;5 Days")</f>
        <v>&lt;=5 Days</v>
      </c>
      <c r="Y3496" t="str">
        <f>IF(('1 - Cover page'!$B$9-M3496)=0,"0", IF(('1 - Cover page'!$B$9-M3496)= 1,"1", IF(('1 - Cover page'!$B$9-M3496)= 2,"2", IF(('1 - Cover page'!$B$9-M3496)= 3,"3", IF(('1 - Cover page'!$B$9-M3496)= 4,"4", IF(('1 - Cover page'!$B$9-M3496)= 5,"5", IF(('1 - Cover page'!$B$9-M3496)= 6,"6", IF(('1 - Cover page'!$B$9-M3496)= 7,"7", IF(('1 - Cover page'!$B$9-M3496)= 8,"8", IF(('1 - Cover page'!$B$9-M3496)= 9,"9", IF(('1 - Cover page'!$B$9-M3496)= 10,"10", IF(('1 - Cover page'!$B$9-M3496)= 11,"11", IF(('1 - Cover page'!$B$9-M3496)= 12,"12", IF(('1 - Cover page'!$B$9-M3496)= 13,"13", IF(('1 - Cover page'!$B$9-M3496)= 14,"14", IF(('1 - Cover page'!$B$9-M3496)= 15,"15",  ""))))))))))))))))</f>
        <v>0</v>
      </c>
      <c r="Z3496" t="str">
        <f>IF(('1 - Cover page'!$B$9-I3496)=0,"0", IF(('1 - Cover page'!$B$9-I3496)= 1,"1", IF(('1 - Cover page'!$B$9-I3496)= 2,"2", IF(('1 - Cover page'!$B$9-I3496)= 3,"3", IF(('1 - Cover page'!$B$9-I3496)= 4,"4", IF(('1 - Cover page'!$B$9-I3496)= 5,"5", IF(('1 - Cover page'!$B$9-I3496)= 6,"6", IF(('1 - Cover page'!$B$9-I3496)= 7,"7", IF(('1 - Cover page'!$B$9-I3496)= 8,"8", IF(('1 - Cover page'!$B$9-I3496)= 9,"9", IF(('1 - Cover page'!$B$9-I3496)= 10,"10", IF(('1 - Cover page'!$B$9-I3496)= 11,"11", IF(('1 - Cover page'!$B$9-I3496)= 12,"12", IF(('1 - Cover page'!$B$9-I3496)= 13,"13", IF(('1 - Cover page'!$B$9-I3496)= 14,"14", IF(('1 - Cover page'!$B$9-I3496)= 15,"15",  ""))))))))))))))))</f>
        <v>0</v>
      </c>
      <c r="AA3496" t="e">
        <f>VLOOKUP(E3496,'Age group'!$A$2:$B$7,2,TRUE)</f>
        <v>#N/A</v>
      </c>
    </row>
    <row r="3497" spans="1:27" ht="12.75" x14ac:dyDescent="0.2">
      <c r="A3497" s="30">
        <v>3494</v>
      </c>
      <c r="B3497" s="31"/>
      <c r="C3497" s="31"/>
      <c r="D3497" s="32"/>
      <c r="E3497" s="104"/>
      <c r="F3497" s="31"/>
      <c r="G3497" s="31"/>
      <c r="H3497" s="33"/>
      <c r="I3497" s="16"/>
      <c r="J3497" s="34"/>
      <c r="K3497" s="34"/>
      <c r="L3497" s="35"/>
      <c r="M3497" s="36"/>
      <c r="N3497" s="37"/>
      <c r="O3497" s="37"/>
      <c r="P3497" s="37"/>
      <c r="Q3497" s="38"/>
      <c r="R3497" s="38"/>
      <c r="S3497" s="37"/>
      <c r="T3497" s="39"/>
      <c r="U3497" s="39"/>
      <c r="V3497" s="40"/>
      <c r="X3497" t="str">
        <f>IF(('1 - Cover page'!$B$9-M3497)&lt;6,"&lt;=5 Days","&gt;5 Days")</f>
        <v>&lt;=5 Days</v>
      </c>
      <c r="Y3497" t="str">
        <f>IF(('1 - Cover page'!$B$9-M3497)=0,"0", IF(('1 - Cover page'!$B$9-M3497)= 1,"1", IF(('1 - Cover page'!$B$9-M3497)= 2,"2", IF(('1 - Cover page'!$B$9-M3497)= 3,"3", IF(('1 - Cover page'!$B$9-M3497)= 4,"4", IF(('1 - Cover page'!$B$9-M3497)= 5,"5", IF(('1 - Cover page'!$B$9-M3497)= 6,"6", IF(('1 - Cover page'!$B$9-M3497)= 7,"7", IF(('1 - Cover page'!$B$9-M3497)= 8,"8", IF(('1 - Cover page'!$B$9-M3497)= 9,"9", IF(('1 - Cover page'!$B$9-M3497)= 10,"10", IF(('1 - Cover page'!$B$9-M3497)= 11,"11", IF(('1 - Cover page'!$B$9-M3497)= 12,"12", IF(('1 - Cover page'!$B$9-M3497)= 13,"13", IF(('1 - Cover page'!$B$9-M3497)= 14,"14", IF(('1 - Cover page'!$B$9-M3497)= 15,"15",  ""))))))))))))))))</f>
        <v>0</v>
      </c>
      <c r="Z3497" t="str">
        <f>IF(('1 - Cover page'!$B$9-I3497)=0,"0", IF(('1 - Cover page'!$B$9-I3497)= 1,"1", IF(('1 - Cover page'!$B$9-I3497)= 2,"2", IF(('1 - Cover page'!$B$9-I3497)= 3,"3", IF(('1 - Cover page'!$B$9-I3497)= 4,"4", IF(('1 - Cover page'!$B$9-I3497)= 5,"5", IF(('1 - Cover page'!$B$9-I3497)= 6,"6", IF(('1 - Cover page'!$B$9-I3497)= 7,"7", IF(('1 - Cover page'!$B$9-I3497)= 8,"8", IF(('1 - Cover page'!$B$9-I3497)= 9,"9", IF(('1 - Cover page'!$B$9-I3497)= 10,"10", IF(('1 - Cover page'!$B$9-I3497)= 11,"11", IF(('1 - Cover page'!$B$9-I3497)= 12,"12", IF(('1 - Cover page'!$B$9-I3497)= 13,"13", IF(('1 - Cover page'!$B$9-I3497)= 14,"14", IF(('1 - Cover page'!$B$9-I3497)= 15,"15",  ""))))))))))))))))</f>
        <v>0</v>
      </c>
      <c r="AA3497" t="e">
        <f>VLOOKUP(E3497,'Age group'!$A$2:$B$7,2,TRUE)</f>
        <v>#N/A</v>
      </c>
    </row>
    <row r="3498" spans="1:27" ht="12.75" x14ac:dyDescent="0.2">
      <c r="A3498" s="30">
        <v>3495</v>
      </c>
      <c r="B3498" s="31"/>
      <c r="C3498" s="31"/>
      <c r="D3498" s="32"/>
      <c r="E3498" s="104"/>
      <c r="F3498" s="31"/>
      <c r="G3498" s="31"/>
      <c r="H3498" s="33"/>
      <c r="I3498" s="16"/>
      <c r="J3498" s="34"/>
      <c r="K3498" s="34"/>
      <c r="L3498" s="35"/>
      <c r="M3498" s="36"/>
      <c r="N3498" s="37"/>
      <c r="O3498" s="37"/>
      <c r="P3498" s="37"/>
      <c r="Q3498" s="38"/>
      <c r="R3498" s="38"/>
      <c r="S3498" s="37"/>
      <c r="T3498" s="39"/>
      <c r="U3498" s="39"/>
      <c r="V3498" s="40"/>
      <c r="X3498" t="str">
        <f>IF(('1 - Cover page'!$B$9-M3498)&lt;6,"&lt;=5 Days","&gt;5 Days")</f>
        <v>&lt;=5 Days</v>
      </c>
      <c r="Y3498" t="str">
        <f>IF(('1 - Cover page'!$B$9-M3498)=0,"0", IF(('1 - Cover page'!$B$9-M3498)= 1,"1", IF(('1 - Cover page'!$B$9-M3498)= 2,"2", IF(('1 - Cover page'!$B$9-M3498)= 3,"3", IF(('1 - Cover page'!$B$9-M3498)= 4,"4", IF(('1 - Cover page'!$B$9-M3498)= 5,"5", IF(('1 - Cover page'!$B$9-M3498)= 6,"6", IF(('1 - Cover page'!$B$9-M3498)= 7,"7", IF(('1 - Cover page'!$B$9-M3498)= 8,"8", IF(('1 - Cover page'!$B$9-M3498)= 9,"9", IF(('1 - Cover page'!$B$9-M3498)= 10,"10", IF(('1 - Cover page'!$B$9-M3498)= 11,"11", IF(('1 - Cover page'!$B$9-M3498)= 12,"12", IF(('1 - Cover page'!$B$9-M3498)= 13,"13", IF(('1 - Cover page'!$B$9-M3498)= 14,"14", IF(('1 - Cover page'!$B$9-M3498)= 15,"15",  ""))))))))))))))))</f>
        <v>0</v>
      </c>
      <c r="Z3498" t="str">
        <f>IF(('1 - Cover page'!$B$9-I3498)=0,"0", IF(('1 - Cover page'!$B$9-I3498)= 1,"1", IF(('1 - Cover page'!$B$9-I3498)= 2,"2", IF(('1 - Cover page'!$B$9-I3498)= 3,"3", IF(('1 - Cover page'!$B$9-I3498)= 4,"4", IF(('1 - Cover page'!$B$9-I3498)= 5,"5", IF(('1 - Cover page'!$B$9-I3498)= 6,"6", IF(('1 - Cover page'!$B$9-I3498)= 7,"7", IF(('1 - Cover page'!$B$9-I3498)= 8,"8", IF(('1 - Cover page'!$B$9-I3498)= 9,"9", IF(('1 - Cover page'!$B$9-I3498)= 10,"10", IF(('1 - Cover page'!$B$9-I3498)= 11,"11", IF(('1 - Cover page'!$B$9-I3498)= 12,"12", IF(('1 - Cover page'!$B$9-I3498)= 13,"13", IF(('1 - Cover page'!$B$9-I3498)= 14,"14", IF(('1 - Cover page'!$B$9-I3498)= 15,"15",  ""))))))))))))))))</f>
        <v>0</v>
      </c>
      <c r="AA3498" t="e">
        <f>VLOOKUP(E3498,'Age group'!$A$2:$B$7,2,TRUE)</f>
        <v>#N/A</v>
      </c>
    </row>
    <row r="3499" spans="1:27" ht="12.75" x14ac:dyDescent="0.2">
      <c r="A3499" s="30">
        <v>3496</v>
      </c>
      <c r="B3499" s="31"/>
      <c r="C3499" s="31"/>
      <c r="D3499" s="32"/>
      <c r="E3499" s="104"/>
      <c r="F3499" s="31"/>
      <c r="G3499" s="31"/>
      <c r="H3499" s="33"/>
      <c r="I3499" s="16"/>
      <c r="J3499" s="34"/>
      <c r="K3499" s="34"/>
      <c r="L3499" s="35"/>
      <c r="M3499" s="36"/>
      <c r="N3499" s="37"/>
      <c r="O3499" s="37"/>
      <c r="P3499" s="37"/>
      <c r="Q3499" s="38"/>
      <c r="R3499" s="38"/>
      <c r="S3499" s="37"/>
      <c r="T3499" s="39"/>
      <c r="U3499" s="39"/>
      <c r="V3499" s="40"/>
      <c r="X3499" t="str">
        <f>IF(('1 - Cover page'!$B$9-M3499)&lt;6,"&lt;=5 Days","&gt;5 Days")</f>
        <v>&lt;=5 Days</v>
      </c>
      <c r="Y3499" t="str">
        <f>IF(('1 - Cover page'!$B$9-M3499)=0,"0", IF(('1 - Cover page'!$B$9-M3499)= 1,"1", IF(('1 - Cover page'!$B$9-M3499)= 2,"2", IF(('1 - Cover page'!$B$9-M3499)= 3,"3", IF(('1 - Cover page'!$B$9-M3499)= 4,"4", IF(('1 - Cover page'!$B$9-M3499)= 5,"5", IF(('1 - Cover page'!$B$9-M3499)= 6,"6", IF(('1 - Cover page'!$B$9-M3499)= 7,"7", IF(('1 - Cover page'!$B$9-M3499)= 8,"8", IF(('1 - Cover page'!$B$9-M3499)= 9,"9", IF(('1 - Cover page'!$B$9-M3499)= 10,"10", IF(('1 - Cover page'!$B$9-M3499)= 11,"11", IF(('1 - Cover page'!$B$9-M3499)= 12,"12", IF(('1 - Cover page'!$B$9-M3499)= 13,"13", IF(('1 - Cover page'!$B$9-M3499)= 14,"14", IF(('1 - Cover page'!$B$9-M3499)= 15,"15",  ""))))))))))))))))</f>
        <v>0</v>
      </c>
      <c r="Z3499" t="str">
        <f>IF(('1 - Cover page'!$B$9-I3499)=0,"0", IF(('1 - Cover page'!$B$9-I3499)= 1,"1", IF(('1 - Cover page'!$B$9-I3499)= 2,"2", IF(('1 - Cover page'!$B$9-I3499)= 3,"3", IF(('1 - Cover page'!$B$9-I3499)= 4,"4", IF(('1 - Cover page'!$B$9-I3499)= 5,"5", IF(('1 - Cover page'!$B$9-I3499)= 6,"6", IF(('1 - Cover page'!$B$9-I3499)= 7,"7", IF(('1 - Cover page'!$B$9-I3499)= 8,"8", IF(('1 - Cover page'!$B$9-I3499)= 9,"9", IF(('1 - Cover page'!$B$9-I3499)= 10,"10", IF(('1 - Cover page'!$B$9-I3499)= 11,"11", IF(('1 - Cover page'!$B$9-I3499)= 12,"12", IF(('1 - Cover page'!$B$9-I3499)= 13,"13", IF(('1 - Cover page'!$B$9-I3499)= 14,"14", IF(('1 - Cover page'!$B$9-I3499)= 15,"15",  ""))))))))))))))))</f>
        <v>0</v>
      </c>
      <c r="AA3499" t="e">
        <f>VLOOKUP(E3499,'Age group'!$A$2:$B$7,2,TRUE)</f>
        <v>#N/A</v>
      </c>
    </row>
    <row r="3500" spans="1:27" ht="12.75" x14ac:dyDescent="0.2">
      <c r="A3500" s="30">
        <v>3497</v>
      </c>
      <c r="B3500" s="31"/>
      <c r="C3500" s="31"/>
      <c r="D3500" s="32"/>
      <c r="E3500" s="104"/>
      <c r="F3500" s="31"/>
      <c r="G3500" s="31"/>
      <c r="H3500" s="33"/>
      <c r="I3500" s="16"/>
      <c r="J3500" s="34"/>
      <c r="K3500" s="34"/>
      <c r="L3500" s="35"/>
      <c r="M3500" s="36"/>
      <c r="N3500" s="37"/>
      <c r="O3500" s="37"/>
      <c r="P3500" s="37"/>
      <c r="Q3500" s="38"/>
      <c r="R3500" s="38"/>
      <c r="S3500" s="37"/>
      <c r="T3500" s="39"/>
      <c r="U3500" s="39"/>
      <c r="V3500" s="40"/>
      <c r="X3500" t="str">
        <f>IF(('1 - Cover page'!$B$9-M3500)&lt;6,"&lt;=5 Days","&gt;5 Days")</f>
        <v>&lt;=5 Days</v>
      </c>
      <c r="Y3500" t="str">
        <f>IF(('1 - Cover page'!$B$9-M3500)=0,"0", IF(('1 - Cover page'!$B$9-M3500)= 1,"1", IF(('1 - Cover page'!$B$9-M3500)= 2,"2", IF(('1 - Cover page'!$B$9-M3500)= 3,"3", IF(('1 - Cover page'!$B$9-M3500)= 4,"4", IF(('1 - Cover page'!$B$9-M3500)= 5,"5", IF(('1 - Cover page'!$B$9-M3500)= 6,"6", IF(('1 - Cover page'!$B$9-M3500)= 7,"7", IF(('1 - Cover page'!$B$9-M3500)= 8,"8", IF(('1 - Cover page'!$B$9-M3500)= 9,"9", IF(('1 - Cover page'!$B$9-M3500)= 10,"10", IF(('1 - Cover page'!$B$9-M3500)= 11,"11", IF(('1 - Cover page'!$B$9-M3500)= 12,"12", IF(('1 - Cover page'!$B$9-M3500)= 13,"13", IF(('1 - Cover page'!$B$9-M3500)= 14,"14", IF(('1 - Cover page'!$B$9-M3500)= 15,"15",  ""))))))))))))))))</f>
        <v>0</v>
      </c>
      <c r="Z3500" t="str">
        <f>IF(('1 - Cover page'!$B$9-I3500)=0,"0", IF(('1 - Cover page'!$B$9-I3500)= 1,"1", IF(('1 - Cover page'!$B$9-I3500)= 2,"2", IF(('1 - Cover page'!$B$9-I3500)= 3,"3", IF(('1 - Cover page'!$B$9-I3500)= 4,"4", IF(('1 - Cover page'!$B$9-I3500)= 5,"5", IF(('1 - Cover page'!$B$9-I3500)= 6,"6", IF(('1 - Cover page'!$B$9-I3500)= 7,"7", IF(('1 - Cover page'!$B$9-I3500)= 8,"8", IF(('1 - Cover page'!$B$9-I3500)= 9,"9", IF(('1 - Cover page'!$B$9-I3500)= 10,"10", IF(('1 - Cover page'!$B$9-I3500)= 11,"11", IF(('1 - Cover page'!$B$9-I3500)= 12,"12", IF(('1 - Cover page'!$B$9-I3500)= 13,"13", IF(('1 - Cover page'!$B$9-I3500)= 14,"14", IF(('1 - Cover page'!$B$9-I3500)= 15,"15",  ""))))))))))))))))</f>
        <v>0</v>
      </c>
      <c r="AA3500" t="e">
        <f>VLOOKUP(E3500,'Age group'!$A$2:$B$7,2,TRUE)</f>
        <v>#N/A</v>
      </c>
    </row>
    <row r="3501" spans="1:27" ht="12.75" x14ac:dyDescent="0.2">
      <c r="A3501" s="30">
        <v>3498</v>
      </c>
      <c r="B3501" s="31"/>
      <c r="C3501" s="31"/>
      <c r="D3501" s="32"/>
      <c r="E3501" s="104"/>
      <c r="F3501" s="31"/>
      <c r="G3501" s="31"/>
      <c r="H3501" s="33"/>
      <c r="I3501" s="16"/>
      <c r="J3501" s="34"/>
      <c r="K3501" s="34"/>
      <c r="L3501" s="35"/>
      <c r="M3501" s="36"/>
      <c r="N3501" s="37"/>
      <c r="O3501" s="37"/>
      <c r="P3501" s="37"/>
      <c r="Q3501" s="38"/>
      <c r="R3501" s="38"/>
      <c r="S3501" s="37"/>
      <c r="T3501" s="39"/>
      <c r="U3501" s="39"/>
      <c r="V3501" s="40"/>
      <c r="X3501" t="str">
        <f>IF(('1 - Cover page'!$B$9-M3501)&lt;6,"&lt;=5 Days","&gt;5 Days")</f>
        <v>&lt;=5 Days</v>
      </c>
      <c r="Y3501" t="str">
        <f>IF(('1 - Cover page'!$B$9-M3501)=0,"0", IF(('1 - Cover page'!$B$9-M3501)= 1,"1", IF(('1 - Cover page'!$B$9-M3501)= 2,"2", IF(('1 - Cover page'!$B$9-M3501)= 3,"3", IF(('1 - Cover page'!$B$9-M3501)= 4,"4", IF(('1 - Cover page'!$B$9-M3501)= 5,"5", IF(('1 - Cover page'!$B$9-M3501)= 6,"6", IF(('1 - Cover page'!$B$9-M3501)= 7,"7", IF(('1 - Cover page'!$B$9-M3501)= 8,"8", IF(('1 - Cover page'!$B$9-M3501)= 9,"9", IF(('1 - Cover page'!$B$9-M3501)= 10,"10", IF(('1 - Cover page'!$B$9-M3501)= 11,"11", IF(('1 - Cover page'!$B$9-M3501)= 12,"12", IF(('1 - Cover page'!$B$9-M3501)= 13,"13", IF(('1 - Cover page'!$B$9-M3501)= 14,"14", IF(('1 - Cover page'!$B$9-M3501)= 15,"15",  ""))))))))))))))))</f>
        <v>0</v>
      </c>
      <c r="Z3501" t="str">
        <f>IF(('1 - Cover page'!$B$9-I3501)=0,"0", IF(('1 - Cover page'!$B$9-I3501)= 1,"1", IF(('1 - Cover page'!$B$9-I3501)= 2,"2", IF(('1 - Cover page'!$B$9-I3501)= 3,"3", IF(('1 - Cover page'!$B$9-I3501)= 4,"4", IF(('1 - Cover page'!$B$9-I3501)= 5,"5", IF(('1 - Cover page'!$B$9-I3501)= 6,"6", IF(('1 - Cover page'!$B$9-I3501)= 7,"7", IF(('1 - Cover page'!$B$9-I3501)= 8,"8", IF(('1 - Cover page'!$B$9-I3501)= 9,"9", IF(('1 - Cover page'!$B$9-I3501)= 10,"10", IF(('1 - Cover page'!$B$9-I3501)= 11,"11", IF(('1 - Cover page'!$B$9-I3501)= 12,"12", IF(('1 - Cover page'!$B$9-I3501)= 13,"13", IF(('1 - Cover page'!$B$9-I3501)= 14,"14", IF(('1 - Cover page'!$B$9-I3501)= 15,"15",  ""))))))))))))))))</f>
        <v>0</v>
      </c>
      <c r="AA3501" t="e">
        <f>VLOOKUP(E3501,'Age group'!$A$2:$B$7,2,TRUE)</f>
        <v>#N/A</v>
      </c>
    </row>
    <row r="3502" spans="1:27" ht="12.75" x14ac:dyDescent="0.2">
      <c r="A3502" s="30">
        <v>3499</v>
      </c>
      <c r="B3502" s="31"/>
      <c r="C3502" s="31"/>
      <c r="D3502" s="32"/>
      <c r="E3502" s="104"/>
      <c r="F3502" s="31"/>
      <c r="G3502" s="31"/>
      <c r="H3502" s="33"/>
      <c r="I3502" s="16"/>
      <c r="J3502" s="34"/>
      <c r="K3502" s="34"/>
      <c r="L3502" s="35"/>
      <c r="M3502" s="36"/>
      <c r="N3502" s="37"/>
      <c r="O3502" s="37"/>
      <c r="P3502" s="37"/>
      <c r="Q3502" s="38"/>
      <c r="R3502" s="38"/>
      <c r="S3502" s="37"/>
      <c r="T3502" s="39"/>
      <c r="U3502" s="39"/>
      <c r="V3502" s="40"/>
      <c r="X3502" t="str">
        <f>IF(('1 - Cover page'!$B$9-M3502)&lt;6,"&lt;=5 Days","&gt;5 Days")</f>
        <v>&lt;=5 Days</v>
      </c>
      <c r="Y3502" t="str">
        <f>IF(('1 - Cover page'!$B$9-M3502)=0,"0", IF(('1 - Cover page'!$B$9-M3502)= 1,"1", IF(('1 - Cover page'!$B$9-M3502)= 2,"2", IF(('1 - Cover page'!$B$9-M3502)= 3,"3", IF(('1 - Cover page'!$B$9-M3502)= 4,"4", IF(('1 - Cover page'!$B$9-M3502)= 5,"5", IF(('1 - Cover page'!$B$9-M3502)= 6,"6", IF(('1 - Cover page'!$B$9-M3502)= 7,"7", IF(('1 - Cover page'!$B$9-M3502)= 8,"8", IF(('1 - Cover page'!$B$9-M3502)= 9,"9", IF(('1 - Cover page'!$B$9-M3502)= 10,"10", IF(('1 - Cover page'!$B$9-M3502)= 11,"11", IF(('1 - Cover page'!$B$9-M3502)= 12,"12", IF(('1 - Cover page'!$B$9-M3502)= 13,"13", IF(('1 - Cover page'!$B$9-M3502)= 14,"14", IF(('1 - Cover page'!$B$9-M3502)= 15,"15",  ""))))))))))))))))</f>
        <v>0</v>
      </c>
      <c r="Z3502" t="str">
        <f>IF(('1 - Cover page'!$B$9-I3502)=0,"0", IF(('1 - Cover page'!$B$9-I3502)= 1,"1", IF(('1 - Cover page'!$B$9-I3502)= 2,"2", IF(('1 - Cover page'!$B$9-I3502)= 3,"3", IF(('1 - Cover page'!$B$9-I3502)= 4,"4", IF(('1 - Cover page'!$B$9-I3502)= 5,"5", IF(('1 - Cover page'!$B$9-I3502)= 6,"6", IF(('1 - Cover page'!$B$9-I3502)= 7,"7", IF(('1 - Cover page'!$B$9-I3502)= 8,"8", IF(('1 - Cover page'!$B$9-I3502)= 9,"9", IF(('1 - Cover page'!$B$9-I3502)= 10,"10", IF(('1 - Cover page'!$B$9-I3502)= 11,"11", IF(('1 - Cover page'!$B$9-I3502)= 12,"12", IF(('1 - Cover page'!$B$9-I3502)= 13,"13", IF(('1 - Cover page'!$B$9-I3502)= 14,"14", IF(('1 - Cover page'!$B$9-I3502)= 15,"15",  ""))))))))))))))))</f>
        <v>0</v>
      </c>
      <c r="AA3502" t="e">
        <f>VLOOKUP(E3502,'Age group'!$A$2:$B$7,2,TRUE)</f>
        <v>#N/A</v>
      </c>
    </row>
    <row r="3503" spans="1:27" ht="12.75" x14ac:dyDescent="0.2">
      <c r="A3503" s="30">
        <v>3500</v>
      </c>
      <c r="B3503" s="31"/>
      <c r="C3503" s="31"/>
      <c r="D3503" s="32"/>
      <c r="E3503" s="104"/>
      <c r="F3503" s="31"/>
      <c r="G3503" s="31"/>
      <c r="H3503" s="33"/>
      <c r="I3503" s="16"/>
      <c r="J3503" s="34"/>
      <c r="K3503" s="34"/>
      <c r="L3503" s="35"/>
      <c r="M3503" s="36"/>
      <c r="N3503" s="37"/>
      <c r="O3503" s="37"/>
      <c r="P3503" s="37"/>
      <c r="Q3503" s="38"/>
      <c r="R3503" s="38"/>
      <c r="S3503" s="37"/>
      <c r="T3503" s="39"/>
      <c r="U3503" s="39"/>
      <c r="V3503" s="40"/>
      <c r="X3503" t="str">
        <f>IF(('1 - Cover page'!$B$9-M3503)&lt;6,"&lt;=5 Days","&gt;5 Days")</f>
        <v>&lt;=5 Days</v>
      </c>
      <c r="Y3503" t="str">
        <f>IF(('1 - Cover page'!$B$9-M3503)=0,"0", IF(('1 - Cover page'!$B$9-M3503)= 1,"1", IF(('1 - Cover page'!$B$9-M3503)= 2,"2", IF(('1 - Cover page'!$B$9-M3503)= 3,"3", IF(('1 - Cover page'!$B$9-M3503)= 4,"4", IF(('1 - Cover page'!$B$9-M3503)= 5,"5", IF(('1 - Cover page'!$B$9-M3503)= 6,"6", IF(('1 - Cover page'!$B$9-M3503)= 7,"7", IF(('1 - Cover page'!$B$9-M3503)= 8,"8", IF(('1 - Cover page'!$B$9-M3503)= 9,"9", IF(('1 - Cover page'!$B$9-M3503)= 10,"10", IF(('1 - Cover page'!$B$9-M3503)= 11,"11", IF(('1 - Cover page'!$B$9-M3503)= 12,"12", IF(('1 - Cover page'!$B$9-M3503)= 13,"13", IF(('1 - Cover page'!$B$9-M3503)= 14,"14", IF(('1 - Cover page'!$B$9-M3503)= 15,"15",  ""))))))))))))))))</f>
        <v>0</v>
      </c>
      <c r="Z3503" t="str">
        <f>IF(('1 - Cover page'!$B$9-I3503)=0,"0", IF(('1 - Cover page'!$B$9-I3503)= 1,"1", IF(('1 - Cover page'!$B$9-I3503)= 2,"2", IF(('1 - Cover page'!$B$9-I3503)= 3,"3", IF(('1 - Cover page'!$B$9-I3503)= 4,"4", IF(('1 - Cover page'!$B$9-I3503)= 5,"5", IF(('1 - Cover page'!$B$9-I3503)= 6,"6", IF(('1 - Cover page'!$B$9-I3503)= 7,"7", IF(('1 - Cover page'!$B$9-I3503)= 8,"8", IF(('1 - Cover page'!$B$9-I3503)= 9,"9", IF(('1 - Cover page'!$B$9-I3503)= 10,"10", IF(('1 - Cover page'!$B$9-I3503)= 11,"11", IF(('1 - Cover page'!$B$9-I3503)= 12,"12", IF(('1 - Cover page'!$B$9-I3503)= 13,"13", IF(('1 - Cover page'!$B$9-I3503)= 14,"14", IF(('1 - Cover page'!$B$9-I3503)= 15,"15",  ""))))))))))))))))</f>
        <v>0</v>
      </c>
      <c r="AA3503" t="e">
        <f>VLOOKUP(E3503,'Age group'!$A$2:$B$7,2,TRUE)</f>
        <v>#N/A</v>
      </c>
    </row>
    <row r="3504" spans="1:27" ht="12.75" x14ac:dyDescent="0.2">
      <c r="A3504" s="30">
        <v>3501</v>
      </c>
      <c r="B3504" s="31"/>
      <c r="C3504" s="31"/>
      <c r="D3504" s="32"/>
      <c r="E3504" s="104"/>
      <c r="F3504" s="31"/>
      <c r="G3504" s="31"/>
      <c r="H3504" s="33"/>
      <c r="I3504" s="16"/>
      <c r="J3504" s="34"/>
      <c r="K3504" s="34"/>
      <c r="L3504" s="35"/>
      <c r="M3504" s="36"/>
      <c r="N3504" s="37"/>
      <c r="O3504" s="37"/>
      <c r="P3504" s="37"/>
      <c r="Q3504" s="38"/>
      <c r="R3504" s="38"/>
      <c r="S3504" s="37"/>
      <c r="T3504" s="39"/>
      <c r="U3504" s="39"/>
      <c r="V3504" s="40"/>
      <c r="X3504" t="str">
        <f>IF(('1 - Cover page'!$B$9-M3504)&lt;6,"&lt;=5 Days","&gt;5 Days")</f>
        <v>&lt;=5 Days</v>
      </c>
      <c r="Y3504" t="str">
        <f>IF(('1 - Cover page'!$B$9-M3504)=0,"0", IF(('1 - Cover page'!$B$9-M3504)= 1,"1", IF(('1 - Cover page'!$B$9-M3504)= 2,"2", IF(('1 - Cover page'!$B$9-M3504)= 3,"3", IF(('1 - Cover page'!$B$9-M3504)= 4,"4", IF(('1 - Cover page'!$B$9-M3504)= 5,"5", IF(('1 - Cover page'!$B$9-M3504)= 6,"6", IF(('1 - Cover page'!$B$9-M3504)= 7,"7", IF(('1 - Cover page'!$B$9-M3504)= 8,"8", IF(('1 - Cover page'!$B$9-M3504)= 9,"9", IF(('1 - Cover page'!$B$9-M3504)= 10,"10", IF(('1 - Cover page'!$B$9-M3504)= 11,"11", IF(('1 - Cover page'!$B$9-M3504)= 12,"12", IF(('1 - Cover page'!$B$9-M3504)= 13,"13", IF(('1 - Cover page'!$B$9-M3504)= 14,"14", IF(('1 - Cover page'!$B$9-M3504)= 15,"15",  ""))))))))))))))))</f>
        <v>0</v>
      </c>
      <c r="Z3504" t="str">
        <f>IF(('1 - Cover page'!$B$9-I3504)=0,"0", IF(('1 - Cover page'!$B$9-I3504)= 1,"1", IF(('1 - Cover page'!$B$9-I3504)= 2,"2", IF(('1 - Cover page'!$B$9-I3504)= 3,"3", IF(('1 - Cover page'!$B$9-I3504)= 4,"4", IF(('1 - Cover page'!$B$9-I3504)= 5,"5", IF(('1 - Cover page'!$B$9-I3504)= 6,"6", IF(('1 - Cover page'!$B$9-I3504)= 7,"7", IF(('1 - Cover page'!$B$9-I3504)= 8,"8", IF(('1 - Cover page'!$B$9-I3504)= 9,"9", IF(('1 - Cover page'!$B$9-I3504)= 10,"10", IF(('1 - Cover page'!$B$9-I3504)= 11,"11", IF(('1 - Cover page'!$B$9-I3504)= 12,"12", IF(('1 - Cover page'!$B$9-I3504)= 13,"13", IF(('1 - Cover page'!$B$9-I3504)= 14,"14", IF(('1 - Cover page'!$B$9-I3504)= 15,"15",  ""))))))))))))))))</f>
        <v>0</v>
      </c>
      <c r="AA3504" t="e">
        <f>VLOOKUP(E3504,'Age group'!$A$2:$B$7,2,TRUE)</f>
        <v>#N/A</v>
      </c>
    </row>
    <row r="3505" spans="1:27" ht="12.75" x14ac:dyDescent="0.2">
      <c r="A3505" s="30">
        <v>3502</v>
      </c>
      <c r="B3505" s="31"/>
      <c r="C3505" s="31"/>
      <c r="D3505" s="32"/>
      <c r="E3505" s="104"/>
      <c r="F3505" s="31"/>
      <c r="G3505" s="31"/>
      <c r="H3505" s="33"/>
      <c r="I3505" s="16"/>
      <c r="J3505" s="34"/>
      <c r="K3505" s="34"/>
      <c r="L3505" s="35"/>
      <c r="M3505" s="36"/>
      <c r="N3505" s="37"/>
      <c r="O3505" s="37"/>
      <c r="P3505" s="37"/>
      <c r="Q3505" s="38"/>
      <c r="R3505" s="38"/>
      <c r="S3505" s="37"/>
      <c r="T3505" s="39"/>
      <c r="U3505" s="39"/>
      <c r="V3505" s="40"/>
      <c r="X3505" t="str">
        <f>IF(('1 - Cover page'!$B$9-M3505)&lt;6,"&lt;=5 Days","&gt;5 Days")</f>
        <v>&lt;=5 Days</v>
      </c>
      <c r="Y3505" t="str">
        <f>IF(('1 - Cover page'!$B$9-M3505)=0,"0", IF(('1 - Cover page'!$B$9-M3505)= 1,"1", IF(('1 - Cover page'!$B$9-M3505)= 2,"2", IF(('1 - Cover page'!$B$9-M3505)= 3,"3", IF(('1 - Cover page'!$B$9-M3505)= 4,"4", IF(('1 - Cover page'!$B$9-M3505)= 5,"5", IF(('1 - Cover page'!$B$9-M3505)= 6,"6", IF(('1 - Cover page'!$B$9-M3505)= 7,"7", IF(('1 - Cover page'!$B$9-M3505)= 8,"8", IF(('1 - Cover page'!$B$9-M3505)= 9,"9", IF(('1 - Cover page'!$B$9-M3505)= 10,"10", IF(('1 - Cover page'!$B$9-M3505)= 11,"11", IF(('1 - Cover page'!$B$9-M3505)= 12,"12", IF(('1 - Cover page'!$B$9-M3505)= 13,"13", IF(('1 - Cover page'!$B$9-M3505)= 14,"14", IF(('1 - Cover page'!$B$9-M3505)= 15,"15",  ""))))))))))))))))</f>
        <v>0</v>
      </c>
      <c r="Z3505" t="str">
        <f>IF(('1 - Cover page'!$B$9-I3505)=0,"0", IF(('1 - Cover page'!$B$9-I3505)= 1,"1", IF(('1 - Cover page'!$B$9-I3505)= 2,"2", IF(('1 - Cover page'!$B$9-I3505)= 3,"3", IF(('1 - Cover page'!$B$9-I3505)= 4,"4", IF(('1 - Cover page'!$B$9-I3505)= 5,"5", IF(('1 - Cover page'!$B$9-I3505)= 6,"6", IF(('1 - Cover page'!$B$9-I3505)= 7,"7", IF(('1 - Cover page'!$B$9-I3505)= 8,"8", IF(('1 - Cover page'!$B$9-I3505)= 9,"9", IF(('1 - Cover page'!$B$9-I3505)= 10,"10", IF(('1 - Cover page'!$B$9-I3505)= 11,"11", IF(('1 - Cover page'!$B$9-I3505)= 12,"12", IF(('1 - Cover page'!$B$9-I3505)= 13,"13", IF(('1 - Cover page'!$B$9-I3505)= 14,"14", IF(('1 - Cover page'!$B$9-I3505)= 15,"15",  ""))))))))))))))))</f>
        <v>0</v>
      </c>
      <c r="AA3505" t="e">
        <f>VLOOKUP(E3505,'Age group'!$A$2:$B$7,2,TRUE)</f>
        <v>#N/A</v>
      </c>
    </row>
    <row r="3506" spans="1:27" ht="12.75" x14ac:dyDescent="0.2">
      <c r="A3506" s="30">
        <v>3503</v>
      </c>
      <c r="B3506" s="31"/>
      <c r="C3506" s="31"/>
      <c r="D3506" s="32"/>
      <c r="E3506" s="104"/>
      <c r="F3506" s="31"/>
      <c r="G3506" s="31"/>
      <c r="H3506" s="33"/>
      <c r="I3506" s="16"/>
      <c r="J3506" s="34"/>
      <c r="K3506" s="34"/>
      <c r="L3506" s="35"/>
      <c r="M3506" s="36"/>
      <c r="N3506" s="37"/>
      <c r="O3506" s="37"/>
      <c r="P3506" s="37"/>
      <c r="Q3506" s="38"/>
      <c r="R3506" s="38"/>
      <c r="S3506" s="37"/>
      <c r="T3506" s="39"/>
      <c r="U3506" s="39"/>
      <c r="V3506" s="40"/>
      <c r="X3506" t="str">
        <f>IF(('1 - Cover page'!$B$9-M3506)&lt;6,"&lt;=5 Days","&gt;5 Days")</f>
        <v>&lt;=5 Days</v>
      </c>
      <c r="Y3506" t="str">
        <f>IF(('1 - Cover page'!$B$9-M3506)=0,"0", IF(('1 - Cover page'!$B$9-M3506)= 1,"1", IF(('1 - Cover page'!$B$9-M3506)= 2,"2", IF(('1 - Cover page'!$B$9-M3506)= 3,"3", IF(('1 - Cover page'!$B$9-M3506)= 4,"4", IF(('1 - Cover page'!$B$9-M3506)= 5,"5", IF(('1 - Cover page'!$B$9-M3506)= 6,"6", IF(('1 - Cover page'!$B$9-M3506)= 7,"7", IF(('1 - Cover page'!$B$9-M3506)= 8,"8", IF(('1 - Cover page'!$B$9-M3506)= 9,"9", IF(('1 - Cover page'!$B$9-M3506)= 10,"10", IF(('1 - Cover page'!$B$9-M3506)= 11,"11", IF(('1 - Cover page'!$B$9-M3506)= 12,"12", IF(('1 - Cover page'!$B$9-M3506)= 13,"13", IF(('1 - Cover page'!$B$9-M3506)= 14,"14", IF(('1 - Cover page'!$B$9-M3506)= 15,"15",  ""))))))))))))))))</f>
        <v>0</v>
      </c>
      <c r="Z3506" t="str">
        <f>IF(('1 - Cover page'!$B$9-I3506)=0,"0", IF(('1 - Cover page'!$B$9-I3506)= 1,"1", IF(('1 - Cover page'!$B$9-I3506)= 2,"2", IF(('1 - Cover page'!$B$9-I3506)= 3,"3", IF(('1 - Cover page'!$B$9-I3506)= 4,"4", IF(('1 - Cover page'!$B$9-I3506)= 5,"5", IF(('1 - Cover page'!$B$9-I3506)= 6,"6", IF(('1 - Cover page'!$B$9-I3506)= 7,"7", IF(('1 - Cover page'!$B$9-I3506)= 8,"8", IF(('1 - Cover page'!$B$9-I3506)= 9,"9", IF(('1 - Cover page'!$B$9-I3506)= 10,"10", IF(('1 - Cover page'!$B$9-I3506)= 11,"11", IF(('1 - Cover page'!$B$9-I3506)= 12,"12", IF(('1 - Cover page'!$B$9-I3506)= 13,"13", IF(('1 - Cover page'!$B$9-I3506)= 14,"14", IF(('1 - Cover page'!$B$9-I3506)= 15,"15",  ""))))))))))))))))</f>
        <v>0</v>
      </c>
      <c r="AA3506" t="e">
        <f>VLOOKUP(E3506,'Age group'!$A$2:$B$7,2,TRUE)</f>
        <v>#N/A</v>
      </c>
    </row>
    <row r="3507" spans="1:27" ht="12.75" x14ac:dyDescent="0.2">
      <c r="A3507" s="30">
        <v>3504</v>
      </c>
      <c r="B3507" s="31"/>
      <c r="C3507" s="31"/>
      <c r="D3507" s="32"/>
      <c r="E3507" s="104"/>
      <c r="F3507" s="31"/>
      <c r="G3507" s="31"/>
      <c r="H3507" s="33"/>
      <c r="I3507" s="16"/>
      <c r="J3507" s="34"/>
      <c r="K3507" s="34"/>
      <c r="L3507" s="35"/>
      <c r="M3507" s="36"/>
      <c r="N3507" s="37"/>
      <c r="O3507" s="37"/>
      <c r="P3507" s="37"/>
      <c r="Q3507" s="38"/>
      <c r="R3507" s="38"/>
      <c r="S3507" s="37"/>
      <c r="T3507" s="39"/>
      <c r="U3507" s="39"/>
      <c r="V3507" s="40"/>
      <c r="X3507" t="str">
        <f>IF(('1 - Cover page'!$B$9-M3507)&lt;6,"&lt;=5 Days","&gt;5 Days")</f>
        <v>&lt;=5 Days</v>
      </c>
      <c r="Y3507" t="str">
        <f>IF(('1 - Cover page'!$B$9-M3507)=0,"0", IF(('1 - Cover page'!$B$9-M3507)= 1,"1", IF(('1 - Cover page'!$B$9-M3507)= 2,"2", IF(('1 - Cover page'!$B$9-M3507)= 3,"3", IF(('1 - Cover page'!$B$9-M3507)= 4,"4", IF(('1 - Cover page'!$B$9-M3507)= 5,"5", IF(('1 - Cover page'!$B$9-M3507)= 6,"6", IF(('1 - Cover page'!$B$9-M3507)= 7,"7", IF(('1 - Cover page'!$B$9-M3507)= 8,"8", IF(('1 - Cover page'!$B$9-M3507)= 9,"9", IF(('1 - Cover page'!$B$9-M3507)= 10,"10", IF(('1 - Cover page'!$B$9-M3507)= 11,"11", IF(('1 - Cover page'!$B$9-M3507)= 12,"12", IF(('1 - Cover page'!$B$9-M3507)= 13,"13", IF(('1 - Cover page'!$B$9-M3507)= 14,"14", IF(('1 - Cover page'!$B$9-M3507)= 15,"15",  ""))))))))))))))))</f>
        <v>0</v>
      </c>
      <c r="Z3507" t="str">
        <f>IF(('1 - Cover page'!$B$9-I3507)=0,"0", IF(('1 - Cover page'!$B$9-I3507)= 1,"1", IF(('1 - Cover page'!$B$9-I3507)= 2,"2", IF(('1 - Cover page'!$B$9-I3507)= 3,"3", IF(('1 - Cover page'!$B$9-I3507)= 4,"4", IF(('1 - Cover page'!$B$9-I3507)= 5,"5", IF(('1 - Cover page'!$B$9-I3507)= 6,"6", IF(('1 - Cover page'!$B$9-I3507)= 7,"7", IF(('1 - Cover page'!$B$9-I3507)= 8,"8", IF(('1 - Cover page'!$B$9-I3507)= 9,"9", IF(('1 - Cover page'!$B$9-I3507)= 10,"10", IF(('1 - Cover page'!$B$9-I3507)= 11,"11", IF(('1 - Cover page'!$B$9-I3507)= 12,"12", IF(('1 - Cover page'!$B$9-I3507)= 13,"13", IF(('1 - Cover page'!$B$9-I3507)= 14,"14", IF(('1 - Cover page'!$B$9-I3507)= 15,"15",  ""))))))))))))))))</f>
        <v>0</v>
      </c>
      <c r="AA3507" t="e">
        <f>VLOOKUP(E3507,'Age group'!$A$2:$B$7,2,TRUE)</f>
        <v>#N/A</v>
      </c>
    </row>
    <row r="3508" spans="1:27" ht="12.75" x14ac:dyDescent="0.2">
      <c r="A3508" s="30">
        <v>3505</v>
      </c>
      <c r="B3508" s="31"/>
      <c r="C3508" s="31"/>
      <c r="D3508" s="32"/>
      <c r="E3508" s="104"/>
      <c r="F3508" s="31"/>
      <c r="G3508" s="31"/>
      <c r="H3508" s="33"/>
      <c r="I3508" s="16"/>
      <c r="J3508" s="34"/>
      <c r="K3508" s="34"/>
      <c r="L3508" s="35"/>
      <c r="M3508" s="36"/>
      <c r="N3508" s="37"/>
      <c r="O3508" s="37"/>
      <c r="P3508" s="37"/>
      <c r="Q3508" s="38"/>
      <c r="R3508" s="38"/>
      <c r="S3508" s="37"/>
      <c r="T3508" s="39"/>
      <c r="U3508" s="39"/>
      <c r="V3508" s="40"/>
      <c r="X3508" t="str">
        <f>IF(('1 - Cover page'!$B$9-M3508)&lt;6,"&lt;=5 Days","&gt;5 Days")</f>
        <v>&lt;=5 Days</v>
      </c>
      <c r="Y3508" t="str">
        <f>IF(('1 - Cover page'!$B$9-M3508)=0,"0", IF(('1 - Cover page'!$B$9-M3508)= 1,"1", IF(('1 - Cover page'!$B$9-M3508)= 2,"2", IF(('1 - Cover page'!$B$9-M3508)= 3,"3", IF(('1 - Cover page'!$B$9-M3508)= 4,"4", IF(('1 - Cover page'!$B$9-M3508)= 5,"5", IF(('1 - Cover page'!$B$9-M3508)= 6,"6", IF(('1 - Cover page'!$B$9-M3508)= 7,"7", IF(('1 - Cover page'!$B$9-M3508)= 8,"8", IF(('1 - Cover page'!$B$9-M3508)= 9,"9", IF(('1 - Cover page'!$B$9-M3508)= 10,"10", IF(('1 - Cover page'!$B$9-M3508)= 11,"11", IF(('1 - Cover page'!$B$9-M3508)= 12,"12", IF(('1 - Cover page'!$B$9-M3508)= 13,"13", IF(('1 - Cover page'!$B$9-M3508)= 14,"14", IF(('1 - Cover page'!$B$9-M3508)= 15,"15",  ""))))))))))))))))</f>
        <v>0</v>
      </c>
      <c r="Z3508" t="str">
        <f>IF(('1 - Cover page'!$B$9-I3508)=0,"0", IF(('1 - Cover page'!$B$9-I3508)= 1,"1", IF(('1 - Cover page'!$B$9-I3508)= 2,"2", IF(('1 - Cover page'!$B$9-I3508)= 3,"3", IF(('1 - Cover page'!$B$9-I3508)= 4,"4", IF(('1 - Cover page'!$B$9-I3508)= 5,"5", IF(('1 - Cover page'!$B$9-I3508)= 6,"6", IF(('1 - Cover page'!$B$9-I3508)= 7,"7", IF(('1 - Cover page'!$B$9-I3508)= 8,"8", IF(('1 - Cover page'!$B$9-I3508)= 9,"9", IF(('1 - Cover page'!$B$9-I3508)= 10,"10", IF(('1 - Cover page'!$B$9-I3508)= 11,"11", IF(('1 - Cover page'!$B$9-I3508)= 12,"12", IF(('1 - Cover page'!$B$9-I3508)= 13,"13", IF(('1 - Cover page'!$B$9-I3508)= 14,"14", IF(('1 - Cover page'!$B$9-I3508)= 15,"15",  ""))))))))))))))))</f>
        <v>0</v>
      </c>
      <c r="AA3508" t="e">
        <f>VLOOKUP(E3508,'Age group'!$A$2:$B$7,2,TRUE)</f>
        <v>#N/A</v>
      </c>
    </row>
    <row r="3509" spans="1:27" ht="12.75" x14ac:dyDescent="0.2">
      <c r="A3509" s="30">
        <v>3506</v>
      </c>
      <c r="B3509" s="31"/>
      <c r="C3509" s="31"/>
      <c r="D3509" s="32"/>
      <c r="E3509" s="104"/>
      <c r="F3509" s="31"/>
      <c r="G3509" s="31"/>
      <c r="H3509" s="33"/>
      <c r="I3509" s="16"/>
      <c r="J3509" s="34"/>
      <c r="K3509" s="34"/>
      <c r="L3509" s="35"/>
      <c r="M3509" s="36"/>
      <c r="N3509" s="37"/>
      <c r="O3509" s="37"/>
      <c r="P3509" s="37"/>
      <c r="Q3509" s="38"/>
      <c r="R3509" s="38"/>
      <c r="S3509" s="37"/>
      <c r="T3509" s="39"/>
      <c r="U3509" s="39"/>
      <c r="V3509" s="40"/>
      <c r="X3509" t="str">
        <f>IF(('1 - Cover page'!$B$9-M3509)&lt;6,"&lt;=5 Days","&gt;5 Days")</f>
        <v>&lt;=5 Days</v>
      </c>
      <c r="Y3509" t="str">
        <f>IF(('1 - Cover page'!$B$9-M3509)=0,"0", IF(('1 - Cover page'!$B$9-M3509)= 1,"1", IF(('1 - Cover page'!$B$9-M3509)= 2,"2", IF(('1 - Cover page'!$B$9-M3509)= 3,"3", IF(('1 - Cover page'!$B$9-M3509)= 4,"4", IF(('1 - Cover page'!$B$9-M3509)= 5,"5", IF(('1 - Cover page'!$B$9-M3509)= 6,"6", IF(('1 - Cover page'!$B$9-M3509)= 7,"7", IF(('1 - Cover page'!$B$9-M3509)= 8,"8", IF(('1 - Cover page'!$B$9-M3509)= 9,"9", IF(('1 - Cover page'!$B$9-M3509)= 10,"10", IF(('1 - Cover page'!$B$9-M3509)= 11,"11", IF(('1 - Cover page'!$B$9-M3509)= 12,"12", IF(('1 - Cover page'!$B$9-M3509)= 13,"13", IF(('1 - Cover page'!$B$9-M3509)= 14,"14", IF(('1 - Cover page'!$B$9-M3509)= 15,"15",  ""))))))))))))))))</f>
        <v>0</v>
      </c>
      <c r="Z3509" t="str">
        <f>IF(('1 - Cover page'!$B$9-I3509)=0,"0", IF(('1 - Cover page'!$B$9-I3509)= 1,"1", IF(('1 - Cover page'!$B$9-I3509)= 2,"2", IF(('1 - Cover page'!$B$9-I3509)= 3,"3", IF(('1 - Cover page'!$B$9-I3509)= 4,"4", IF(('1 - Cover page'!$B$9-I3509)= 5,"5", IF(('1 - Cover page'!$B$9-I3509)= 6,"6", IF(('1 - Cover page'!$B$9-I3509)= 7,"7", IF(('1 - Cover page'!$B$9-I3509)= 8,"8", IF(('1 - Cover page'!$B$9-I3509)= 9,"9", IF(('1 - Cover page'!$B$9-I3509)= 10,"10", IF(('1 - Cover page'!$B$9-I3509)= 11,"11", IF(('1 - Cover page'!$B$9-I3509)= 12,"12", IF(('1 - Cover page'!$B$9-I3509)= 13,"13", IF(('1 - Cover page'!$B$9-I3509)= 14,"14", IF(('1 - Cover page'!$B$9-I3509)= 15,"15",  ""))))))))))))))))</f>
        <v>0</v>
      </c>
      <c r="AA3509" t="e">
        <f>VLOOKUP(E3509,'Age group'!$A$2:$B$7,2,TRUE)</f>
        <v>#N/A</v>
      </c>
    </row>
    <row r="3510" spans="1:27" ht="12.75" x14ac:dyDescent="0.2">
      <c r="A3510" s="30">
        <v>3507</v>
      </c>
      <c r="B3510" s="31"/>
      <c r="C3510" s="31"/>
      <c r="D3510" s="32"/>
      <c r="E3510" s="104"/>
      <c r="F3510" s="31"/>
      <c r="G3510" s="31"/>
      <c r="H3510" s="33"/>
      <c r="I3510" s="16"/>
      <c r="J3510" s="34"/>
      <c r="K3510" s="34"/>
      <c r="L3510" s="35"/>
      <c r="M3510" s="36"/>
      <c r="N3510" s="37"/>
      <c r="O3510" s="37"/>
      <c r="P3510" s="37"/>
      <c r="Q3510" s="38"/>
      <c r="R3510" s="38"/>
      <c r="S3510" s="37"/>
      <c r="T3510" s="39"/>
      <c r="U3510" s="39"/>
      <c r="V3510" s="40"/>
      <c r="X3510" t="str">
        <f>IF(('1 - Cover page'!$B$9-M3510)&lt;6,"&lt;=5 Days","&gt;5 Days")</f>
        <v>&lt;=5 Days</v>
      </c>
      <c r="Y3510" t="str">
        <f>IF(('1 - Cover page'!$B$9-M3510)=0,"0", IF(('1 - Cover page'!$B$9-M3510)= 1,"1", IF(('1 - Cover page'!$B$9-M3510)= 2,"2", IF(('1 - Cover page'!$B$9-M3510)= 3,"3", IF(('1 - Cover page'!$B$9-M3510)= 4,"4", IF(('1 - Cover page'!$B$9-M3510)= 5,"5", IF(('1 - Cover page'!$B$9-M3510)= 6,"6", IF(('1 - Cover page'!$B$9-M3510)= 7,"7", IF(('1 - Cover page'!$B$9-M3510)= 8,"8", IF(('1 - Cover page'!$B$9-M3510)= 9,"9", IF(('1 - Cover page'!$B$9-M3510)= 10,"10", IF(('1 - Cover page'!$B$9-M3510)= 11,"11", IF(('1 - Cover page'!$B$9-M3510)= 12,"12", IF(('1 - Cover page'!$B$9-M3510)= 13,"13", IF(('1 - Cover page'!$B$9-M3510)= 14,"14", IF(('1 - Cover page'!$B$9-M3510)= 15,"15",  ""))))))))))))))))</f>
        <v>0</v>
      </c>
      <c r="Z3510" t="str">
        <f>IF(('1 - Cover page'!$B$9-I3510)=0,"0", IF(('1 - Cover page'!$B$9-I3510)= 1,"1", IF(('1 - Cover page'!$B$9-I3510)= 2,"2", IF(('1 - Cover page'!$B$9-I3510)= 3,"3", IF(('1 - Cover page'!$B$9-I3510)= 4,"4", IF(('1 - Cover page'!$B$9-I3510)= 5,"5", IF(('1 - Cover page'!$B$9-I3510)= 6,"6", IF(('1 - Cover page'!$B$9-I3510)= 7,"7", IF(('1 - Cover page'!$B$9-I3510)= 8,"8", IF(('1 - Cover page'!$B$9-I3510)= 9,"9", IF(('1 - Cover page'!$B$9-I3510)= 10,"10", IF(('1 - Cover page'!$B$9-I3510)= 11,"11", IF(('1 - Cover page'!$B$9-I3510)= 12,"12", IF(('1 - Cover page'!$B$9-I3510)= 13,"13", IF(('1 - Cover page'!$B$9-I3510)= 14,"14", IF(('1 - Cover page'!$B$9-I3510)= 15,"15",  ""))))))))))))))))</f>
        <v>0</v>
      </c>
      <c r="AA3510" t="e">
        <f>VLOOKUP(E3510,'Age group'!$A$2:$B$7,2,TRUE)</f>
        <v>#N/A</v>
      </c>
    </row>
    <row r="3511" spans="1:27" ht="12.75" x14ac:dyDescent="0.2">
      <c r="A3511" s="30">
        <v>3508</v>
      </c>
      <c r="B3511" s="31"/>
      <c r="C3511" s="31"/>
      <c r="D3511" s="32"/>
      <c r="E3511" s="104"/>
      <c r="F3511" s="31"/>
      <c r="G3511" s="31"/>
      <c r="H3511" s="33"/>
      <c r="I3511" s="16"/>
      <c r="J3511" s="34"/>
      <c r="K3511" s="34"/>
      <c r="L3511" s="35"/>
      <c r="M3511" s="36"/>
      <c r="N3511" s="37"/>
      <c r="O3511" s="37"/>
      <c r="P3511" s="37"/>
      <c r="Q3511" s="38"/>
      <c r="R3511" s="38"/>
      <c r="S3511" s="37"/>
      <c r="T3511" s="39"/>
      <c r="U3511" s="39"/>
      <c r="V3511" s="40"/>
      <c r="X3511" t="str">
        <f>IF(('1 - Cover page'!$B$9-M3511)&lt;6,"&lt;=5 Days","&gt;5 Days")</f>
        <v>&lt;=5 Days</v>
      </c>
      <c r="Y3511" t="str">
        <f>IF(('1 - Cover page'!$B$9-M3511)=0,"0", IF(('1 - Cover page'!$B$9-M3511)= 1,"1", IF(('1 - Cover page'!$B$9-M3511)= 2,"2", IF(('1 - Cover page'!$B$9-M3511)= 3,"3", IF(('1 - Cover page'!$B$9-M3511)= 4,"4", IF(('1 - Cover page'!$B$9-M3511)= 5,"5", IF(('1 - Cover page'!$B$9-M3511)= 6,"6", IF(('1 - Cover page'!$B$9-M3511)= 7,"7", IF(('1 - Cover page'!$B$9-M3511)= 8,"8", IF(('1 - Cover page'!$B$9-M3511)= 9,"9", IF(('1 - Cover page'!$B$9-M3511)= 10,"10", IF(('1 - Cover page'!$B$9-M3511)= 11,"11", IF(('1 - Cover page'!$B$9-M3511)= 12,"12", IF(('1 - Cover page'!$B$9-M3511)= 13,"13", IF(('1 - Cover page'!$B$9-M3511)= 14,"14", IF(('1 - Cover page'!$B$9-M3511)= 15,"15",  ""))))))))))))))))</f>
        <v>0</v>
      </c>
      <c r="Z3511" t="str">
        <f>IF(('1 - Cover page'!$B$9-I3511)=0,"0", IF(('1 - Cover page'!$B$9-I3511)= 1,"1", IF(('1 - Cover page'!$B$9-I3511)= 2,"2", IF(('1 - Cover page'!$B$9-I3511)= 3,"3", IF(('1 - Cover page'!$B$9-I3511)= 4,"4", IF(('1 - Cover page'!$B$9-I3511)= 5,"5", IF(('1 - Cover page'!$B$9-I3511)= 6,"6", IF(('1 - Cover page'!$B$9-I3511)= 7,"7", IF(('1 - Cover page'!$B$9-I3511)= 8,"8", IF(('1 - Cover page'!$B$9-I3511)= 9,"9", IF(('1 - Cover page'!$B$9-I3511)= 10,"10", IF(('1 - Cover page'!$B$9-I3511)= 11,"11", IF(('1 - Cover page'!$B$9-I3511)= 12,"12", IF(('1 - Cover page'!$B$9-I3511)= 13,"13", IF(('1 - Cover page'!$B$9-I3511)= 14,"14", IF(('1 - Cover page'!$B$9-I3511)= 15,"15",  ""))))))))))))))))</f>
        <v>0</v>
      </c>
      <c r="AA3511" t="e">
        <f>VLOOKUP(E3511,'Age group'!$A$2:$B$7,2,TRUE)</f>
        <v>#N/A</v>
      </c>
    </row>
    <row r="3512" spans="1:27" ht="12.75" x14ac:dyDescent="0.2">
      <c r="A3512" s="30">
        <v>3509</v>
      </c>
      <c r="B3512" s="31"/>
      <c r="C3512" s="31"/>
      <c r="D3512" s="32"/>
      <c r="E3512" s="104"/>
      <c r="F3512" s="31"/>
      <c r="G3512" s="31"/>
      <c r="H3512" s="33"/>
      <c r="I3512" s="16"/>
      <c r="J3512" s="34"/>
      <c r="K3512" s="34"/>
      <c r="L3512" s="35"/>
      <c r="M3512" s="36"/>
      <c r="N3512" s="37"/>
      <c r="O3512" s="37"/>
      <c r="P3512" s="37"/>
      <c r="Q3512" s="38"/>
      <c r="R3512" s="38"/>
      <c r="S3512" s="37"/>
      <c r="T3512" s="39"/>
      <c r="U3512" s="39"/>
      <c r="V3512" s="40"/>
      <c r="X3512" t="str">
        <f>IF(('1 - Cover page'!$B$9-M3512)&lt;6,"&lt;=5 Days","&gt;5 Days")</f>
        <v>&lt;=5 Days</v>
      </c>
      <c r="Y3512" t="str">
        <f>IF(('1 - Cover page'!$B$9-M3512)=0,"0", IF(('1 - Cover page'!$B$9-M3512)= 1,"1", IF(('1 - Cover page'!$B$9-M3512)= 2,"2", IF(('1 - Cover page'!$B$9-M3512)= 3,"3", IF(('1 - Cover page'!$B$9-M3512)= 4,"4", IF(('1 - Cover page'!$B$9-M3512)= 5,"5", IF(('1 - Cover page'!$B$9-M3512)= 6,"6", IF(('1 - Cover page'!$B$9-M3512)= 7,"7", IF(('1 - Cover page'!$B$9-M3512)= 8,"8", IF(('1 - Cover page'!$B$9-M3512)= 9,"9", IF(('1 - Cover page'!$B$9-M3512)= 10,"10", IF(('1 - Cover page'!$B$9-M3512)= 11,"11", IF(('1 - Cover page'!$B$9-M3512)= 12,"12", IF(('1 - Cover page'!$B$9-M3512)= 13,"13", IF(('1 - Cover page'!$B$9-M3512)= 14,"14", IF(('1 - Cover page'!$B$9-M3512)= 15,"15",  ""))))))))))))))))</f>
        <v>0</v>
      </c>
      <c r="Z3512" t="str">
        <f>IF(('1 - Cover page'!$B$9-I3512)=0,"0", IF(('1 - Cover page'!$B$9-I3512)= 1,"1", IF(('1 - Cover page'!$B$9-I3512)= 2,"2", IF(('1 - Cover page'!$B$9-I3512)= 3,"3", IF(('1 - Cover page'!$B$9-I3512)= 4,"4", IF(('1 - Cover page'!$B$9-I3512)= 5,"5", IF(('1 - Cover page'!$B$9-I3512)= 6,"6", IF(('1 - Cover page'!$B$9-I3512)= 7,"7", IF(('1 - Cover page'!$B$9-I3512)= 8,"8", IF(('1 - Cover page'!$B$9-I3512)= 9,"9", IF(('1 - Cover page'!$B$9-I3512)= 10,"10", IF(('1 - Cover page'!$B$9-I3512)= 11,"11", IF(('1 - Cover page'!$B$9-I3512)= 12,"12", IF(('1 - Cover page'!$B$9-I3512)= 13,"13", IF(('1 - Cover page'!$B$9-I3512)= 14,"14", IF(('1 - Cover page'!$B$9-I3512)= 15,"15",  ""))))))))))))))))</f>
        <v>0</v>
      </c>
      <c r="AA3512" t="e">
        <f>VLOOKUP(E3512,'Age group'!$A$2:$B$7,2,TRUE)</f>
        <v>#N/A</v>
      </c>
    </row>
    <row r="3513" spans="1:27" ht="12.75" x14ac:dyDescent="0.2">
      <c r="A3513" s="30">
        <v>3510</v>
      </c>
      <c r="B3513" s="31"/>
      <c r="C3513" s="31"/>
      <c r="D3513" s="32"/>
      <c r="E3513" s="104"/>
      <c r="F3513" s="31"/>
      <c r="G3513" s="31"/>
      <c r="H3513" s="33"/>
      <c r="I3513" s="16"/>
      <c r="J3513" s="34"/>
      <c r="K3513" s="34"/>
      <c r="L3513" s="35"/>
      <c r="M3513" s="36"/>
      <c r="N3513" s="37"/>
      <c r="O3513" s="37"/>
      <c r="P3513" s="37"/>
      <c r="Q3513" s="38"/>
      <c r="R3513" s="38"/>
      <c r="S3513" s="37"/>
      <c r="T3513" s="39"/>
      <c r="U3513" s="39"/>
      <c r="V3513" s="40"/>
      <c r="X3513" t="str">
        <f>IF(('1 - Cover page'!$B$9-M3513)&lt;6,"&lt;=5 Days","&gt;5 Days")</f>
        <v>&lt;=5 Days</v>
      </c>
      <c r="Y3513" t="str">
        <f>IF(('1 - Cover page'!$B$9-M3513)=0,"0", IF(('1 - Cover page'!$B$9-M3513)= 1,"1", IF(('1 - Cover page'!$B$9-M3513)= 2,"2", IF(('1 - Cover page'!$B$9-M3513)= 3,"3", IF(('1 - Cover page'!$B$9-M3513)= 4,"4", IF(('1 - Cover page'!$B$9-M3513)= 5,"5", IF(('1 - Cover page'!$B$9-M3513)= 6,"6", IF(('1 - Cover page'!$B$9-M3513)= 7,"7", IF(('1 - Cover page'!$B$9-M3513)= 8,"8", IF(('1 - Cover page'!$B$9-M3513)= 9,"9", IF(('1 - Cover page'!$B$9-M3513)= 10,"10", IF(('1 - Cover page'!$B$9-M3513)= 11,"11", IF(('1 - Cover page'!$B$9-M3513)= 12,"12", IF(('1 - Cover page'!$B$9-M3513)= 13,"13", IF(('1 - Cover page'!$B$9-M3513)= 14,"14", IF(('1 - Cover page'!$B$9-M3513)= 15,"15",  ""))))))))))))))))</f>
        <v>0</v>
      </c>
      <c r="Z3513" t="str">
        <f>IF(('1 - Cover page'!$B$9-I3513)=0,"0", IF(('1 - Cover page'!$B$9-I3513)= 1,"1", IF(('1 - Cover page'!$B$9-I3513)= 2,"2", IF(('1 - Cover page'!$B$9-I3513)= 3,"3", IF(('1 - Cover page'!$B$9-I3513)= 4,"4", IF(('1 - Cover page'!$B$9-I3513)= 5,"5", IF(('1 - Cover page'!$B$9-I3513)= 6,"6", IF(('1 - Cover page'!$B$9-I3513)= 7,"7", IF(('1 - Cover page'!$B$9-I3513)= 8,"8", IF(('1 - Cover page'!$B$9-I3513)= 9,"9", IF(('1 - Cover page'!$B$9-I3513)= 10,"10", IF(('1 - Cover page'!$B$9-I3513)= 11,"11", IF(('1 - Cover page'!$B$9-I3513)= 12,"12", IF(('1 - Cover page'!$B$9-I3513)= 13,"13", IF(('1 - Cover page'!$B$9-I3513)= 14,"14", IF(('1 - Cover page'!$B$9-I3513)= 15,"15",  ""))))))))))))))))</f>
        <v>0</v>
      </c>
      <c r="AA3513" t="e">
        <f>VLOOKUP(E3513,'Age group'!$A$2:$B$7,2,TRUE)</f>
        <v>#N/A</v>
      </c>
    </row>
    <row r="3514" spans="1:27" ht="12.75" x14ac:dyDescent="0.2">
      <c r="A3514" s="30">
        <v>3511</v>
      </c>
      <c r="B3514" s="31"/>
      <c r="C3514" s="31"/>
      <c r="D3514" s="32"/>
      <c r="E3514" s="104"/>
      <c r="F3514" s="31"/>
      <c r="G3514" s="31"/>
      <c r="H3514" s="33"/>
      <c r="I3514" s="16"/>
      <c r="J3514" s="34"/>
      <c r="K3514" s="34"/>
      <c r="L3514" s="35"/>
      <c r="M3514" s="36"/>
      <c r="N3514" s="37"/>
      <c r="O3514" s="37"/>
      <c r="P3514" s="37"/>
      <c r="Q3514" s="38"/>
      <c r="R3514" s="38"/>
      <c r="S3514" s="37"/>
      <c r="T3514" s="39"/>
      <c r="U3514" s="39"/>
      <c r="V3514" s="40"/>
      <c r="X3514" t="str">
        <f>IF(('1 - Cover page'!$B$9-M3514)&lt;6,"&lt;=5 Days","&gt;5 Days")</f>
        <v>&lt;=5 Days</v>
      </c>
      <c r="Y3514" t="str">
        <f>IF(('1 - Cover page'!$B$9-M3514)=0,"0", IF(('1 - Cover page'!$B$9-M3514)= 1,"1", IF(('1 - Cover page'!$B$9-M3514)= 2,"2", IF(('1 - Cover page'!$B$9-M3514)= 3,"3", IF(('1 - Cover page'!$B$9-M3514)= 4,"4", IF(('1 - Cover page'!$B$9-M3514)= 5,"5", IF(('1 - Cover page'!$B$9-M3514)= 6,"6", IF(('1 - Cover page'!$B$9-M3514)= 7,"7", IF(('1 - Cover page'!$B$9-M3514)= 8,"8", IF(('1 - Cover page'!$B$9-M3514)= 9,"9", IF(('1 - Cover page'!$B$9-M3514)= 10,"10", IF(('1 - Cover page'!$B$9-M3514)= 11,"11", IF(('1 - Cover page'!$B$9-M3514)= 12,"12", IF(('1 - Cover page'!$B$9-M3514)= 13,"13", IF(('1 - Cover page'!$B$9-M3514)= 14,"14", IF(('1 - Cover page'!$B$9-M3514)= 15,"15",  ""))))))))))))))))</f>
        <v>0</v>
      </c>
      <c r="Z3514" t="str">
        <f>IF(('1 - Cover page'!$B$9-I3514)=0,"0", IF(('1 - Cover page'!$B$9-I3514)= 1,"1", IF(('1 - Cover page'!$B$9-I3514)= 2,"2", IF(('1 - Cover page'!$B$9-I3514)= 3,"3", IF(('1 - Cover page'!$B$9-I3514)= 4,"4", IF(('1 - Cover page'!$B$9-I3514)= 5,"5", IF(('1 - Cover page'!$B$9-I3514)= 6,"6", IF(('1 - Cover page'!$B$9-I3514)= 7,"7", IF(('1 - Cover page'!$B$9-I3514)= 8,"8", IF(('1 - Cover page'!$B$9-I3514)= 9,"9", IF(('1 - Cover page'!$B$9-I3514)= 10,"10", IF(('1 - Cover page'!$B$9-I3514)= 11,"11", IF(('1 - Cover page'!$B$9-I3514)= 12,"12", IF(('1 - Cover page'!$B$9-I3514)= 13,"13", IF(('1 - Cover page'!$B$9-I3514)= 14,"14", IF(('1 - Cover page'!$B$9-I3514)= 15,"15",  ""))))))))))))))))</f>
        <v>0</v>
      </c>
      <c r="AA3514" t="e">
        <f>VLOOKUP(E3514,'Age group'!$A$2:$B$7,2,TRUE)</f>
        <v>#N/A</v>
      </c>
    </row>
    <row r="3515" spans="1:27" ht="12.75" x14ac:dyDescent="0.2">
      <c r="A3515" s="30">
        <v>3512</v>
      </c>
      <c r="B3515" s="31"/>
      <c r="C3515" s="31"/>
      <c r="D3515" s="32"/>
      <c r="E3515" s="104"/>
      <c r="F3515" s="31"/>
      <c r="G3515" s="31"/>
      <c r="H3515" s="33"/>
      <c r="I3515" s="16"/>
      <c r="J3515" s="34"/>
      <c r="K3515" s="34"/>
      <c r="L3515" s="35"/>
      <c r="M3515" s="36"/>
      <c r="N3515" s="37"/>
      <c r="O3515" s="37"/>
      <c r="P3515" s="37"/>
      <c r="Q3515" s="38"/>
      <c r="R3515" s="38"/>
      <c r="S3515" s="37"/>
      <c r="T3515" s="39"/>
      <c r="U3515" s="39"/>
      <c r="V3515" s="40"/>
      <c r="X3515" t="str">
        <f>IF(('1 - Cover page'!$B$9-M3515)&lt;6,"&lt;=5 Days","&gt;5 Days")</f>
        <v>&lt;=5 Days</v>
      </c>
      <c r="Y3515" t="str">
        <f>IF(('1 - Cover page'!$B$9-M3515)=0,"0", IF(('1 - Cover page'!$B$9-M3515)= 1,"1", IF(('1 - Cover page'!$B$9-M3515)= 2,"2", IF(('1 - Cover page'!$B$9-M3515)= 3,"3", IF(('1 - Cover page'!$B$9-M3515)= 4,"4", IF(('1 - Cover page'!$B$9-M3515)= 5,"5", IF(('1 - Cover page'!$B$9-M3515)= 6,"6", IF(('1 - Cover page'!$B$9-M3515)= 7,"7", IF(('1 - Cover page'!$B$9-M3515)= 8,"8", IF(('1 - Cover page'!$B$9-M3515)= 9,"9", IF(('1 - Cover page'!$B$9-M3515)= 10,"10", IF(('1 - Cover page'!$B$9-M3515)= 11,"11", IF(('1 - Cover page'!$B$9-M3515)= 12,"12", IF(('1 - Cover page'!$B$9-M3515)= 13,"13", IF(('1 - Cover page'!$B$9-M3515)= 14,"14", IF(('1 - Cover page'!$B$9-M3515)= 15,"15",  ""))))))))))))))))</f>
        <v>0</v>
      </c>
      <c r="Z3515" t="str">
        <f>IF(('1 - Cover page'!$B$9-I3515)=0,"0", IF(('1 - Cover page'!$B$9-I3515)= 1,"1", IF(('1 - Cover page'!$B$9-I3515)= 2,"2", IF(('1 - Cover page'!$B$9-I3515)= 3,"3", IF(('1 - Cover page'!$B$9-I3515)= 4,"4", IF(('1 - Cover page'!$B$9-I3515)= 5,"5", IF(('1 - Cover page'!$B$9-I3515)= 6,"6", IF(('1 - Cover page'!$B$9-I3515)= 7,"7", IF(('1 - Cover page'!$B$9-I3515)= 8,"8", IF(('1 - Cover page'!$B$9-I3515)= 9,"9", IF(('1 - Cover page'!$B$9-I3515)= 10,"10", IF(('1 - Cover page'!$B$9-I3515)= 11,"11", IF(('1 - Cover page'!$B$9-I3515)= 12,"12", IF(('1 - Cover page'!$B$9-I3515)= 13,"13", IF(('1 - Cover page'!$B$9-I3515)= 14,"14", IF(('1 - Cover page'!$B$9-I3515)= 15,"15",  ""))))))))))))))))</f>
        <v>0</v>
      </c>
      <c r="AA3515" t="e">
        <f>VLOOKUP(E3515,'Age group'!$A$2:$B$7,2,TRUE)</f>
        <v>#N/A</v>
      </c>
    </row>
    <row r="3516" spans="1:27" ht="12.75" x14ac:dyDescent="0.2">
      <c r="A3516" s="30">
        <v>3513</v>
      </c>
      <c r="B3516" s="31"/>
      <c r="C3516" s="31"/>
      <c r="D3516" s="32"/>
      <c r="E3516" s="104"/>
      <c r="F3516" s="31"/>
      <c r="G3516" s="31"/>
      <c r="H3516" s="33"/>
      <c r="I3516" s="16"/>
      <c r="J3516" s="34"/>
      <c r="K3516" s="34"/>
      <c r="L3516" s="35"/>
      <c r="M3516" s="36"/>
      <c r="N3516" s="37"/>
      <c r="O3516" s="37"/>
      <c r="P3516" s="37"/>
      <c r="Q3516" s="38"/>
      <c r="R3516" s="38"/>
      <c r="S3516" s="37"/>
      <c r="T3516" s="39"/>
      <c r="U3516" s="39"/>
      <c r="V3516" s="40"/>
      <c r="X3516" t="str">
        <f>IF(('1 - Cover page'!$B$9-M3516)&lt;6,"&lt;=5 Days","&gt;5 Days")</f>
        <v>&lt;=5 Days</v>
      </c>
      <c r="Y3516" t="str">
        <f>IF(('1 - Cover page'!$B$9-M3516)=0,"0", IF(('1 - Cover page'!$B$9-M3516)= 1,"1", IF(('1 - Cover page'!$B$9-M3516)= 2,"2", IF(('1 - Cover page'!$B$9-M3516)= 3,"3", IF(('1 - Cover page'!$B$9-M3516)= 4,"4", IF(('1 - Cover page'!$B$9-M3516)= 5,"5", IF(('1 - Cover page'!$B$9-M3516)= 6,"6", IF(('1 - Cover page'!$B$9-M3516)= 7,"7", IF(('1 - Cover page'!$B$9-M3516)= 8,"8", IF(('1 - Cover page'!$B$9-M3516)= 9,"9", IF(('1 - Cover page'!$B$9-M3516)= 10,"10", IF(('1 - Cover page'!$B$9-M3516)= 11,"11", IF(('1 - Cover page'!$B$9-M3516)= 12,"12", IF(('1 - Cover page'!$B$9-M3516)= 13,"13", IF(('1 - Cover page'!$B$9-M3516)= 14,"14", IF(('1 - Cover page'!$B$9-M3516)= 15,"15",  ""))))))))))))))))</f>
        <v>0</v>
      </c>
      <c r="Z3516" t="str">
        <f>IF(('1 - Cover page'!$B$9-I3516)=0,"0", IF(('1 - Cover page'!$B$9-I3516)= 1,"1", IF(('1 - Cover page'!$B$9-I3516)= 2,"2", IF(('1 - Cover page'!$B$9-I3516)= 3,"3", IF(('1 - Cover page'!$B$9-I3516)= 4,"4", IF(('1 - Cover page'!$B$9-I3516)= 5,"5", IF(('1 - Cover page'!$B$9-I3516)= 6,"6", IF(('1 - Cover page'!$B$9-I3516)= 7,"7", IF(('1 - Cover page'!$B$9-I3516)= 8,"8", IF(('1 - Cover page'!$B$9-I3516)= 9,"9", IF(('1 - Cover page'!$B$9-I3516)= 10,"10", IF(('1 - Cover page'!$B$9-I3516)= 11,"11", IF(('1 - Cover page'!$B$9-I3516)= 12,"12", IF(('1 - Cover page'!$B$9-I3516)= 13,"13", IF(('1 - Cover page'!$B$9-I3516)= 14,"14", IF(('1 - Cover page'!$B$9-I3516)= 15,"15",  ""))))))))))))))))</f>
        <v>0</v>
      </c>
      <c r="AA3516" t="e">
        <f>VLOOKUP(E3516,'Age group'!$A$2:$B$7,2,TRUE)</f>
        <v>#N/A</v>
      </c>
    </row>
    <row r="3517" spans="1:27" ht="12.75" x14ac:dyDescent="0.2">
      <c r="A3517" s="30">
        <v>3514</v>
      </c>
      <c r="B3517" s="31"/>
      <c r="C3517" s="31"/>
      <c r="D3517" s="32"/>
      <c r="E3517" s="104"/>
      <c r="F3517" s="31"/>
      <c r="G3517" s="31"/>
      <c r="H3517" s="33"/>
      <c r="I3517" s="16"/>
      <c r="J3517" s="34"/>
      <c r="K3517" s="34"/>
      <c r="L3517" s="35"/>
      <c r="M3517" s="36"/>
      <c r="N3517" s="37"/>
      <c r="O3517" s="37"/>
      <c r="P3517" s="37"/>
      <c r="Q3517" s="38"/>
      <c r="R3517" s="38"/>
      <c r="S3517" s="37"/>
      <c r="T3517" s="39"/>
      <c r="U3517" s="39"/>
      <c r="V3517" s="40"/>
      <c r="X3517" t="str">
        <f>IF(('1 - Cover page'!$B$9-M3517)&lt;6,"&lt;=5 Days","&gt;5 Days")</f>
        <v>&lt;=5 Days</v>
      </c>
      <c r="Y3517" t="str">
        <f>IF(('1 - Cover page'!$B$9-M3517)=0,"0", IF(('1 - Cover page'!$B$9-M3517)= 1,"1", IF(('1 - Cover page'!$B$9-M3517)= 2,"2", IF(('1 - Cover page'!$B$9-M3517)= 3,"3", IF(('1 - Cover page'!$B$9-M3517)= 4,"4", IF(('1 - Cover page'!$B$9-M3517)= 5,"5", IF(('1 - Cover page'!$B$9-M3517)= 6,"6", IF(('1 - Cover page'!$B$9-M3517)= 7,"7", IF(('1 - Cover page'!$B$9-M3517)= 8,"8", IF(('1 - Cover page'!$B$9-M3517)= 9,"9", IF(('1 - Cover page'!$B$9-M3517)= 10,"10", IF(('1 - Cover page'!$B$9-M3517)= 11,"11", IF(('1 - Cover page'!$B$9-M3517)= 12,"12", IF(('1 - Cover page'!$B$9-M3517)= 13,"13", IF(('1 - Cover page'!$B$9-M3517)= 14,"14", IF(('1 - Cover page'!$B$9-M3517)= 15,"15",  ""))))))))))))))))</f>
        <v>0</v>
      </c>
      <c r="Z3517" t="str">
        <f>IF(('1 - Cover page'!$B$9-I3517)=0,"0", IF(('1 - Cover page'!$B$9-I3517)= 1,"1", IF(('1 - Cover page'!$B$9-I3517)= 2,"2", IF(('1 - Cover page'!$B$9-I3517)= 3,"3", IF(('1 - Cover page'!$B$9-I3517)= 4,"4", IF(('1 - Cover page'!$B$9-I3517)= 5,"5", IF(('1 - Cover page'!$B$9-I3517)= 6,"6", IF(('1 - Cover page'!$B$9-I3517)= 7,"7", IF(('1 - Cover page'!$B$9-I3517)= 8,"8", IF(('1 - Cover page'!$B$9-I3517)= 9,"9", IF(('1 - Cover page'!$B$9-I3517)= 10,"10", IF(('1 - Cover page'!$B$9-I3517)= 11,"11", IF(('1 - Cover page'!$B$9-I3517)= 12,"12", IF(('1 - Cover page'!$B$9-I3517)= 13,"13", IF(('1 - Cover page'!$B$9-I3517)= 14,"14", IF(('1 - Cover page'!$B$9-I3517)= 15,"15",  ""))))))))))))))))</f>
        <v>0</v>
      </c>
      <c r="AA3517" t="e">
        <f>VLOOKUP(E3517,'Age group'!$A$2:$B$7,2,TRUE)</f>
        <v>#N/A</v>
      </c>
    </row>
    <row r="3518" spans="1:27" ht="12.75" x14ac:dyDescent="0.2">
      <c r="A3518" s="30">
        <v>3515</v>
      </c>
      <c r="B3518" s="31"/>
      <c r="C3518" s="31"/>
      <c r="D3518" s="32"/>
      <c r="E3518" s="104"/>
      <c r="F3518" s="31"/>
      <c r="G3518" s="31"/>
      <c r="H3518" s="33"/>
      <c r="I3518" s="16"/>
      <c r="J3518" s="34"/>
      <c r="K3518" s="34"/>
      <c r="L3518" s="35"/>
      <c r="M3518" s="36"/>
      <c r="N3518" s="37"/>
      <c r="O3518" s="37"/>
      <c r="P3518" s="37"/>
      <c r="Q3518" s="38"/>
      <c r="R3518" s="38"/>
      <c r="S3518" s="37"/>
      <c r="T3518" s="39"/>
      <c r="U3518" s="39"/>
      <c r="V3518" s="40"/>
      <c r="X3518" t="str">
        <f>IF(('1 - Cover page'!$B$9-M3518)&lt;6,"&lt;=5 Days","&gt;5 Days")</f>
        <v>&lt;=5 Days</v>
      </c>
      <c r="Y3518" t="str">
        <f>IF(('1 - Cover page'!$B$9-M3518)=0,"0", IF(('1 - Cover page'!$B$9-M3518)= 1,"1", IF(('1 - Cover page'!$B$9-M3518)= 2,"2", IF(('1 - Cover page'!$B$9-M3518)= 3,"3", IF(('1 - Cover page'!$B$9-M3518)= 4,"4", IF(('1 - Cover page'!$B$9-M3518)= 5,"5", IF(('1 - Cover page'!$B$9-M3518)= 6,"6", IF(('1 - Cover page'!$B$9-M3518)= 7,"7", IF(('1 - Cover page'!$B$9-M3518)= 8,"8", IF(('1 - Cover page'!$B$9-M3518)= 9,"9", IF(('1 - Cover page'!$B$9-M3518)= 10,"10", IF(('1 - Cover page'!$B$9-M3518)= 11,"11", IF(('1 - Cover page'!$B$9-M3518)= 12,"12", IF(('1 - Cover page'!$B$9-M3518)= 13,"13", IF(('1 - Cover page'!$B$9-M3518)= 14,"14", IF(('1 - Cover page'!$B$9-M3518)= 15,"15",  ""))))))))))))))))</f>
        <v>0</v>
      </c>
      <c r="Z3518" t="str">
        <f>IF(('1 - Cover page'!$B$9-I3518)=0,"0", IF(('1 - Cover page'!$B$9-I3518)= 1,"1", IF(('1 - Cover page'!$B$9-I3518)= 2,"2", IF(('1 - Cover page'!$B$9-I3518)= 3,"3", IF(('1 - Cover page'!$B$9-I3518)= 4,"4", IF(('1 - Cover page'!$B$9-I3518)= 5,"5", IF(('1 - Cover page'!$B$9-I3518)= 6,"6", IF(('1 - Cover page'!$B$9-I3518)= 7,"7", IF(('1 - Cover page'!$B$9-I3518)= 8,"8", IF(('1 - Cover page'!$B$9-I3518)= 9,"9", IF(('1 - Cover page'!$B$9-I3518)= 10,"10", IF(('1 - Cover page'!$B$9-I3518)= 11,"11", IF(('1 - Cover page'!$B$9-I3518)= 12,"12", IF(('1 - Cover page'!$B$9-I3518)= 13,"13", IF(('1 - Cover page'!$B$9-I3518)= 14,"14", IF(('1 - Cover page'!$B$9-I3518)= 15,"15",  ""))))))))))))))))</f>
        <v>0</v>
      </c>
      <c r="AA3518" t="e">
        <f>VLOOKUP(E3518,'Age group'!$A$2:$B$7,2,TRUE)</f>
        <v>#N/A</v>
      </c>
    </row>
    <row r="3519" spans="1:27" ht="12.75" x14ac:dyDescent="0.2">
      <c r="A3519" s="30">
        <v>3516</v>
      </c>
      <c r="B3519" s="31"/>
      <c r="C3519" s="31"/>
      <c r="D3519" s="32"/>
      <c r="E3519" s="104"/>
      <c r="F3519" s="31"/>
      <c r="G3519" s="31"/>
      <c r="H3519" s="33"/>
      <c r="I3519" s="16"/>
      <c r="J3519" s="34"/>
      <c r="K3519" s="34"/>
      <c r="L3519" s="35"/>
      <c r="M3519" s="36"/>
      <c r="N3519" s="37"/>
      <c r="O3519" s="37"/>
      <c r="P3519" s="37"/>
      <c r="Q3519" s="38"/>
      <c r="R3519" s="38"/>
      <c r="S3519" s="37"/>
      <c r="T3519" s="39"/>
      <c r="U3519" s="39"/>
      <c r="V3519" s="40"/>
      <c r="X3519" t="str">
        <f>IF(('1 - Cover page'!$B$9-M3519)&lt;6,"&lt;=5 Days","&gt;5 Days")</f>
        <v>&lt;=5 Days</v>
      </c>
      <c r="Y3519" t="str">
        <f>IF(('1 - Cover page'!$B$9-M3519)=0,"0", IF(('1 - Cover page'!$B$9-M3519)= 1,"1", IF(('1 - Cover page'!$B$9-M3519)= 2,"2", IF(('1 - Cover page'!$B$9-M3519)= 3,"3", IF(('1 - Cover page'!$B$9-M3519)= 4,"4", IF(('1 - Cover page'!$B$9-M3519)= 5,"5", IF(('1 - Cover page'!$B$9-M3519)= 6,"6", IF(('1 - Cover page'!$B$9-M3519)= 7,"7", IF(('1 - Cover page'!$B$9-M3519)= 8,"8", IF(('1 - Cover page'!$B$9-M3519)= 9,"9", IF(('1 - Cover page'!$B$9-M3519)= 10,"10", IF(('1 - Cover page'!$B$9-M3519)= 11,"11", IF(('1 - Cover page'!$B$9-M3519)= 12,"12", IF(('1 - Cover page'!$B$9-M3519)= 13,"13", IF(('1 - Cover page'!$B$9-M3519)= 14,"14", IF(('1 - Cover page'!$B$9-M3519)= 15,"15",  ""))))))))))))))))</f>
        <v>0</v>
      </c>
      <c r="Z3519" t="str">
        <f>IF(('1 - Cover page'!$B$9-I3519)=0,"0", IF(('1 - Cover page'!$B$9-I3519)= 1,"1", IF(('1 - Cover page'!$B$9-I3519)= 2,"2", IF(('1 - Cover page'!$B$9-I3519)= 3,"3", IF(('1 - Cover page'!$B$9-I3519)= 4,"4", IF(('1 - Cover page'!$B$9-I3519)= 5,"5", IF(('1 - Cover page'!$B$9-I3519)= 6,"6", IF(('1 - Cover page'!$B$9-I3519)= 7,"7", IF(('1 - Cover page'!$B$9-I3519)= 8,"8", IF(('1 - Cover page'!$B$9-I3519)= 9,"9", IF(('1 - Cover page'!$B$9-I3519)= 10,"10", IF(('1 - Cover page'!$B$9-I3519)= 11,"11", IF(('1 - Cover page'!$B$9-I3519)= 12,"12", IF(('1 - Cover page'!$B$9-I3519)= 13,"13", IF(('1 - Cover page'!$B$9-I3519)= 14,"14", IF(('1 - Cover page'!$B$9-I3519)= 15,"15",  ""))))))))))))))))</f>
        <v>0</v>
      </c>
      <c r="AA3519" t="e">
        <f>VLOOKUP(E3519,'Age group'!$A$2:$B$7,2,TRUE)</f>
        <v>#N/A</v>
      </c>
    </row>
    <row r="3520" spans="1:27" ht="12.75" x14ac:dyDescent="0.2">
      <c r="A3520" s="30">
        <v>3517</v>
      </c>
      <c r="B3520" s="31"/>
      <c r="C3520" s="31"/>
      <c r="D3520" s="32"/>
      <c r="E3520" s="104"/>
      <c r="F3520" s="31"/>
      <c r="G3520" s="31"/>
      <c r="H3520" s="33"/>
      <c r="I3520" s="16"/>
      <c r="J3520" s="34"/>
      <c r="K3520" s="34"/>
      <c r="L3520" s="35"/>
      <c r="M3520" s="36"/>
      <c r="N3520" s="37"/>
      <c r="O3520" s="37"/>
      <c r="P3520" s="37"/>
      <c r="Q3520" s="38"/>
      <c r="R3520" s="38"/>
      <c r="S3520" s="37"/>
      <c r="T3520" s="39"/>
      <c r="U3520" s="39"/>
      <c r="V3520" s="40"/>
      <c r="X3520" t="str">
        <f>IF(('1 - Cover page'!$B$9-M3520)&lt;6,"&lt;=5 Days","&gt;5 Days")</f>
        <v>&lt;=5 Days</v>
      </c>
      <c r="Y3520" t="str">
        <f>IF(('1 - Cover page'!$B$9-M3520)=0,"0", IF(('1 - Cover page'!$B$9-M3520)= 1,"1", IF(('1 - Cover page'!$B$9-M3520)= 2,"2", IF(('1 - Cover page'!$B$9-M3520)= 3,"3", IF(('1 - Cover page'!$B$9-M3520)= 4,"4", IF(('1 - Cover page'!$B$9-M3520)= 5,"5", IF(('1 - Cover page'!$B$9-M3520)= 6,"6", IF(('1 - Cover page'!$B$9-M3520)= 7,"7", IF(('1 - Cover page'!$B$9-M3520)= 8,"8", IF(('1 - Cover page'!$B$9-M3520)= 9,"9", IF(('1 - Cover page'!$B$9-M3520)= 10,"10", IF(('1 - Cover page'!$B$9-M3520)= 11,"11", IF(('1 - Cover page'!$B$9-M3520)= 12,"12", IF(('1 - Cover page'!$B$9-M3520)= 13,"13", IF(('1 - Cover page'!$B$9-M3520)= 14,"14", IF(('1 - Cover page'!$B$9-M3520)= 15,"15",  ""))))))))))))))))</f>
        <v>0</v>
      </c>
      <c r="Z3520" t="str">
        <f>IF(('1 - Cover page'!$B$9-I3520)=0,"0", IF(('1 - Cover page'!$B$9-I3520)= 1,"1", IF(('1 - Cover page'!$B$9-I3520)= 2,"2", IF(('1 - Cover page'!$B$9-I3520)= 3,"3", IF(('1 - Cover page'!$B$9-I3520)= 4,"4", IF(('1 - Cover page'!$B$9-I3520)= 5,"5", IF(('1 - Cover page'!$B$9-I3520)= 6,"6", IF(('1 - Cover page'!$B$9-I3520)= 7,"7", IF(('1 - Cover page'!$B$9-I3520)= 8,"8", IF(('1 - Cover page'!$B$9-I3520)= 9,"9", IF(('1 - Cover page'!$B$9-I3520)= 10,"10", IF(('1 - Cover page'!$B$9-I3520)= 11,"11", IF(('1 - Cover page'!$B$9-I3520)= 12,"12", IF(('1 - Cover page'!$B$9-I3520)= 13,"13", IF(('1 - Cover page'!$B$9-I3520)= 14,"14", IF(('1 - Cover page'!$B$9-I3520)= 15,"15",  ""))))))))))))))))</f>
        <v>0</v>
      </c>
      <c r="AA3520" t="e">
        <f>VLOOKUP(E3520,'Age group'!$A$2:$B$7,2,TRUE)</f>
        <v>#N/A</v>
      </c>
    </row>
    <row r="3521" spans="1:27" ht="12.75" x14ac:dyDescent="0.2">
      <c r="A3521" s="30">
        <v>3518</v>
      </c>
      <c r="B3521" s="31"/>
      <c r="C3521" s="31"/>
      <c r="D3521" s="32"/>
      <c r="E3521" s="104"/>
      <c r="F3521" s="31"/>
      <c r="G3521" s="31"/>
      <c r="H3521" s="33"/>
      <c r="I3521" s="16"/>
      <c r="J3521" s="34"/>
      <c r="K3521" s="34"/>
      <c r="L3521" s="35"/>
      <c r="M3521" s="36"/>
      <c r="N3521" s="37"/>
      <c r="O3521" s="37"/>
      <c r="P3521" s="37"/>
      <c r="Q3521" s="38"/>
      <c r="R3521" s="38"/>
      <c r="S3521" s="37"/>
      <c r="T3521" s="39"/>
      <c r="U3521" s="39"/>
      <c r="V3521" s="40"/>
      <c r="X3521" t="str">
        <f>IF(('1 - Cover page'!$B$9-M3521)&lt;6,"&lt;=5 Days","&gt;5 Days")</f>
        <v>&lt;=5 Days</v>
      </c>
      <c r="Y3521" t="str">
        <f>IF(('1 - Cover page'!$B$9-M3521)=0,"0", IF(('1 - Cover page'!$B$9-M3521)= 1,"1", IF(('1 - Cover page'!$B$9-M3521)= 2,"2", IF(('1 - Cover page'!$B$9-M3521)= 3,"3", IF(('1 - Cover page'!$B$9-M3521)= 4,"4", IF(('1 - Cover page'!$B$9-M3521)= 5,"5", IF(('1 - Cover page'!$B$9-M3521)= 6,"6", IF(('1 - Cover page'!$B$9-M3521)= 7,"7", IF(('1 - Cover page'!$B$9-M3521)= 8,"8", IF(('1 - Cover page'!$B$9-M3521)= 9,"9", IF(('1 - Cover page'!$B$9-M3521)= 10,"10", IF(('1 - Cover page'!$B$9-M3521)= 11,"11", IF(('1 - Cover page'!$B$9-M3521)= 12,"12", IF(('1 - Cover page'!$B$9-M3521)= 13,"13", IF(('1 - Cover page'!$B$9-M3521)= 14,"14", IF(('1 - Cover page'!$B$9-M3521)= 15,"15",  ""))))))))))))))))</f>
        <v>0</v>
      </c>
      <c r="Z3521" t="str">
        <f>IF(('1 - Cover page'!$B$9-I3521)=0,"0", IF(('1 - Cover page'!$B$9-I3521)= 1,"1", IF(('1 - Cover page'!$B$9-I3521)= 2,"2", IF(('1 - Cover page'!$B$9-I3521)= 3,"3", IF(('1 - Cover page'!$B$9-I3521)= 4,"4", IF(('1 - Cover page'!$B$9-I3521)= 5,"5", IF(('1 - Cover page'!$B$9-I3521)= 6,"6", IF(('1 - Cover page'!$B$9-I3521)= 7,"7", IF(('1 - Cover page'!$B$9-I3521)= 8,"8", IF(('1 - Cover page'!$B$9-I3521)= 9,"9", IF(('1 - Cover page'!$B$9-I3521)= 10,"10", IF(('1 - Cover page'!$B$9-I3521)= 11,"11", IF(('1 - Cover page'!$B$9-I3521)= 12,"12", IF(('1 - Cover page'!$B$9-I3521)= 13,"13", IF(('1 - Cover page'!$B$9-I3521)= 14,"14", IF(('1 - Cover page'!$B$9-I3521)= 15,"15",  ""))))))))))))))))</f>
        <v>0</v>
      </c>
      <c r="AA3521" t="e">
        <f>VLOOKUP(E3521,'Age group'!$A$2:$B$7,2,TRUE)</f>
        <v>#N/A</v>
      </c>
    </row>
    <row r="3522" spans="1:27" ht="12.75" x14ac:dyDescent="0.2">
      <c r="A3522" s="30">
        <v>3519</v>
      </c>
      <c r="B3522" s="31"/>
      <c r="C3522" s="31"/>
      <c r="D3522" s="32"/>
      <c r="E3522" s="104"/>
      <c r="F3522" s="31"/>
      <c r="G3522" s="31"/>
      <c r="H3522" s="33"/>
      <c r="I3522" s="16"/>
      <c r="J3522" s="34"/>
      <c r="K3522" s="34"/>
      <c r="L3522" s="35"/>
      <c r="M3522" s="36"/>
      <c r="N3522" s="37"/>
      <c r="O3522" s="37"/>
      <c r="P3522" s="37"/>
      <c r="Q3522" s="38"/>
      <c r="R3522" s="38"/>
      <c r="S3522" s="37"/>
      <c r="T3522" s="39"/>
      <c r="U3522" s="39"/>
      <c r="V3522" s="40"/>
      <c r="X3522" t="str">
        <f>IF(('1 - Cover page'!$B$9-M3522)&lt;6,"&lt;=5 Days","&gt;5 Days")</f>
        <v>&lt;=5 Days</v>
      </c>
      <c r="Y3522" t="str">
        <f>IF(('1 - Cover page'!$B$9-M3522)=0,"0", IF(('1 - Cover page'!$B$9-M3522)= 1,"1", IF(('1 - Cover page'!$B$9-M3522)= 2,"2", IF(('1 - Cover page'!$B$9-M3522)= 3,"3", IF(('1 - Cover page'!$B$9-M3522)= 4,"4", IF(('1 - Cover page'!$B$9-M3522)= 5,"5", IF(('1 - Cover page'!$B$9-M3522)= 6,"6", IF(('1 - Cover page'!$B$9-M3522)= 7,"7", IF(('1 - Cover page'!$B$9-M3522)= 8,"8", IF(('1 - Cover page'!$B$9-M3522)= 9,"9", IF(('1 - Cover page'!$B$9-M3522)= 10,"10", IF(('1 - Cover page'!$B$9-M3522)= 11,"11", IF(('1 - Cover page'!$B$9-M3522)= 12,"12", IF(('1 - Cover page'!$B$9-M3522)= 13,"13", IF(('1 - Cover page'!$B$9-M3522)= 14,"14", IF(('1 - Cover page'!$B$9-M3522)= 15,"15",  ""))))))))))))))))</f>
        <v>0</v>
      </c>
      <c r="Z3522" t="str">
        <f>IF(('1 - Cover page'!$B$9-I3522)=0,"0", IF(('1 - Cover page'!$B$9-I3522)= 1,"1", IF(('1 - Cover page'!$B$9-I3522)= 2,"2", IF(('1 - Cover page'!$B$9-I3522)= 3,"3", IF(('1 - Cover page'!$B$9-I3522)= 4,"4", IF(('1 - Cover page'!$B$9-I3522)= 5,"5", IF(('1 - Cover page'!$B$9-I3522)= 6,"6", IF(('1 - Cover page'!$B$9-I3522)= 7,"7", IF(('1 - Cover page'!$B$9-I3522)= 8,"8", IF(('1 - Cover page'!$B$9-I3522)= 9,"9", IF(('1 - Cover page'!$B$9-I3522)= 10,"10", IF(('1 - Cover page'!$B$9-I3522)= 11,"11", IF(('1 - Cover page'!$B$9-I3522)= 12,"12", IF(('1 - Cover page'!$B$9-I3522)= 13,"13", IF(('1 - Cover page'!$B$9-I3522)= 14,"14", IF(('1 - Cover page'!$B$9-I3522)= 15,"15",  ""))))))))))))))))</f>
        <v>0</v>
      </c>
      <c r="AA3522" t="e">
        <f>VLOOKUP(E3522,'Age group'!$A$2:$B$7,2,TRUE)</f>
        <v>#N/A</v>
      </c>
    </row>
    <row r="3523" spans="1:27" ht="12.75" x14ac:dyDescent="0.2">
      <c r="A3523" s="30">
        <v>3520</v>
      </c>
      <c r="B3523" s="31"/>
      <c r="C3523" s="31"/>
      <c r="D3523" s="32"/>
      <c r="E3523" s="104"/>
      <c r="F3523" s="31"/>
      <c r="G3523" s="31"/>
      <c r="H3523" s="33"/>
      <c r="I3523" s="16"/>
      <c r="J3523" s="34"/>
      <c r="K3523" s="34"/>
      <c r="L3523" s="35"/>
      <c r="M3523" s="36"/>
      <c r="N3523" s="37"/>
      <c r="O3523" s="37"/>
      <c r="P3523" s="37"/>
      <c r="Q3523" s="38"/>
      <c r="R3523" s="38"/>
      <c r="S3523" s="37"/>
      <c r="T3523" s="39"/>
      <c r="U3523" s="39"/>
      <c r="V3523" s="40"/>
      <c r="X3523" t="str">
        <f>IF(('1 - Cover page'!$B$9-M3523)&lt;6,"&lt;=5 Days","&gt;5 Days")</f>
        <v>&lt;=5 Days</v>
      </c>
      <c r="Y3523" t="str">
        <f>IF(('1 - Cover page'!$B$9-M3523)=0,"0", IF(('1 - Cover page'!$B$9-M3523)= 1,"1", IF(('1 - Cover page'!$B$9-M3523)= 2,"2", IF(('1 - Cover page'!$B$9-M3523)= 3,"3", IF(('1 - Cover page'!$B$9-M3523)= 4,"4", IF(('1 - Cover page'!$B$9-M3523)= 5,"5", IF(('1 - Cover page'!$B$9-M3523)= 6,"6", IF(('1 - Cover page'!$B$9-M3523)= 7,"7", IF(('1 - Cover page'!$B$9-M3523)= 8,"8", IF(('1 - Cover page'!$B$9-M3523)= 9,"9", IF(('1 - Cover page'!$B$9-M3523)= 10,"10", IF(('1 - Cover page'!$B$9-M3523)= 11,"11", IF(('1 - Cover page'!$B$9-M3523)= 12,"12", IF(('1 - Cover page'!$B$9-M3523)= 13,"13", IF(('1 - Cover page'!$B$9-M3523)= 14,"14", IF(('1 - Cover page'!$B$9-M3523)= 15,"15",  ""))))))))))))))))</f>
        <v>0</v>
      </c>
      <c r="Z3523" t="str">
        <f>IF(('1 - Cover page'!$B$9-I3523)=0,"0", IF(('1 - Cover page'!$B$9-I3523)= 1,"1", IF(('1 - Cover page'!$B$9-I3523)= 2,"2", IF(('1 - Cover page'!$B$9-I3523)= 3,"3", IF(('1 - Cover page'!$B$9-I3523)= 4,"4", IF(('1 - Cover page'!$B$9-I3523)= 5,"5", IF(('1 - Cover page'!$B$9-I3523)= 6,"6", IF(('1 - Cover page'!$B$9-I3523)= 7,"7", IF(('1 - Cover page'!$B$9-I3523)= 8,"8", IF(('1 - Cover page'!$B$9-I3523)= 9,"9", IF(('1 - Cover page'!$B$9-I3523)= 10,"10", IF(('1 - Cover page'!$B$9-I3523)= 11,"11", IF(('1 - Cover page'!$B$9-I3523)= 12,"12", IF(('1 - Cover page'!$B$9-I3523)= 13,"13", IF(('1 - Cover page'!$B$9-I3523)= 14,"14", IF(('1 - Cover page'!$B$9-I3523)= 15,"15",  ""))))))))))))))))</f>
        <v>0</v>
      </c>
      <c r="AA3523" t="e">
        <f>VLOOKUP(E3523,'Age group'!$A$2:$B$7,2,TRUE)</f>
        <v>#N/A</v>
      </c>
    </row>
    <row r="3524" spans="1:27" ht="12.75" x14ac:dyDescent="0.2">
      <c r="A3524" s="30">
        <v>3521</v>
      </c>
      <c r="B3524" s="31"/>
      <c r="C3524" s="31"/>
      <c r="D3524" s="32"/>
      <c r="E3524" s="104"/>
      <c r="F3524" s="31"/>
      <c r="G3524" s="31"/>
      <c r="H3524" s="33"/>
      <c r="I3524" s="16"/>
      <c r="J3524" s="34"/>
      <c r="K3524" s="34"/>
      <c r="L3524" s="35"/>
      <c r="M3524" s="36"/>
      <c r="N3524" s="37"/>
      <c r="O3524" s="37"/>
      <c r="P3524" s="37"/>
      <c r="Q3524" s="38"/>
      <c r="R3524" s="38"/>
      <c r="S3524" s="37"/>
      <c r="T3524" s="39"/>
      <c r="U3524" s="39"/>
      <c r="V3524" s="40"/>
      <c r="X3524" t="str">
        <f>IF(('1 - Cover page'!$B$9-M3524)&lt;6,"&lt;=5 Days","&gt;5 Days")</f>
        <v>&lt;=5 Days</v>
      </c>
      <c r="Y3524" t="str">
        <f>IF(('1 - Cover page'!$B$9-M3524)=0,"0", IF(('1 - Cover page'!$B$9-M3524)= 1,"1", IF(('1 - Cover page'!$B$9-M3524)= 2,"2", IF(('1 - Cover page'!$B$9-M3524)= 3,"3", IF(('1 - Cover page'!$B$9-M3524)= 4,"4", IF(('1 - Cover page'!$B$9-M3524)= 5,"5", IF(('1 - Cover page'!$B$9-M3524)= 6,"6", IF(('1 - Cover page'!$B$9-M3524)= 7,"7", IF(('1 - Cover page'!$B$9-M3524)= 8,"8", IF(('1 - Cover page'!$B$9-M3524)= 9,"9", IF(('1 - Cover page'!$B$9-M3524)= 10,"10", IF(('1 - Cover page'!$B$9-M3524)= 11,"11", IF(('1 - Cover page'!$B$9-M3524)= 12,"12", IF(('1 - Cover page'!$B$9-M3524)= 13,"13", IF(('1 - Cover page'!$B$9-M3524)= 14,"14", IF(('1 - Cover page'!$B$9-M3524)= 15,"15",  ""))))))))))))))))</f>
        <v>0</v>
      </c>
      <c r="Z3524" t="str">
        <f>IF(('1 - Cover page'!$B$9-I3524)=0,"0", IF(('1 - Cover page'!$B$9-I3524)= 1,"1", IF(('1 - Cover page'!$B$9-I3524)= 2,"2", IF(('1 - Cover page'!$B$9-I3524)= 3,"3", IF(('1 - Cover page'!$B$9-I3524)= 4,"4", IF(('1 - Cover page'!$B$9-I3524)= 5,"5", IF(('1 - Cover page'!$B$9-I3524)= 6,"6", IF(('1 - Cover page'!$B$9-I3524)= 7,"7", IF(('1 - Cover page'!$B$9-I3524)= 8,"8", IF(('1 - Cover page'!$B$9-I3524)= 9,"9", IF(('1 - Cover page'!$B$9-I3524)= 10,"10", IF(('1 - Cover page'!$B$9-I3524)= 11,"11", IF(('1 - Cover page'!$B$9-I3524)= 12,"12", IF(('1 - Cover page'!$B$9-I3524)= 13,"13", IF(('1 - Cover page'!$B$9-I3524)= 14,"14", IF(('1 - Cover page'!$B$9-I3524)= 15,"15",  ""))))))))))))))))</f>
        <v>0</v>
      </c>
      <c r="AA3524" t="e">
        <f>VLOOKUP(E3524,'Age group'!$A$2:$B$7,2,TRUE)</f>
        <v>#N/A</v>
      </c>
    </row>
    <row r="3525" spans="1:27" ht="12.75" x14ac:dyDescent="0.2">
      <c r="A3525" s="30">
        <v>3522</v>
      </c>
      <c r="B3525" s="31"/>
      <c r="C3525" s="31"/>
      <c r="D3525" s="32"/>
      <c r="E3525" s="104"/>
      <c r="F3525" s="31"/>
      <c r="G3525" s="31"/>
      <c r="H3525" s="33"/>
      <c r="I3525" s="16"/>
      <c r="J3525" s="34"/>
      <c r="K3525" s="34"/>
      <c r="L3525" s="35"/>
      <c r="M3525" s="36"/>
      <c r="N3525" s="37"/>
      <c r="O3525" s="37"/>
      <c r="P3525" s="37"/>
      <c r="Q3525" s="38"/>
      <c r="R3525" s="38"/>
      <c r="S3525" s="37"/>
      <c r="T3525" s="39"/>
      <c r="U3525" s="39"/>
      <c r="V3525" s="40"/>
      <c r="X3525" t="str">
        <f>IF(('1 - Cover page'!$B$9-M3525)&lt;6,"&lt;=5 Days","&gt;5 Days")</f>
        <v>&lt;=5 Days</v>
      </c>
      <c r="Y3525" t="str">
        <f>IF(('1 - Cover page'!$B$9-M3525)=0,"0", IF(('1 - Cover page'!$B$9-M3525)= 1,"1", IF(('1 - Cover page'!$B$9-M3525)= 2,"2", IF(('1 - Cover page'!$B$9-M3525)= 3,"3", IF(('1 - Cover page'!$B$9-M3525)= 4,"4", IF(('1 - Cover page'!$B$9-M3525)= 5,"5", IF(('1 - Cover page'!$B$9-M3525)= 6,"6", IF(('1 - Cover page'!$B$9-M3525)= 7,"7", IF(('1 - Cover page'!$B$9-M3525)= 8,"8", IF(('1 - Cover page'!$B$9-M3525)= 9,"9", IF(('1 - Cover page'!$B$9-M3525)= 10,"10", IF(('1 - Cover page'!$B$9-M3525)= 11,"11", IF(('1 - Cover page'!$B$9-M3525)= 12,"12", IF(('1 - Cover page'!$B$9-M3525)= 13,"13", IF(('1 - Cover page'!$B$9-M3525)= 14,"14", IF(('1 - Cover page'!$B$9-M3525)= 15,"15",  ""))))))))))))))))</f>
        <v>0</v>
      </c>
      <c r="Z3525" t="str">
        <f>IF(('1 - Cover page'!$B$9-I3525)=0,"0", IF(('1 - Cover page'!$B$9-I3525)= 1,"1", IF(('1 - Cover page'!$B$9-I3525)= 2,"2", IF(('1 - Cover page'!$B$9-I3525)= 3,"3", IF(('1 - Cover page'!$B$9-I3525)= 4,"4", IF(('1 - Cover page'!$B$9-I3525)= 5,"5", IF(('1 - Cover page'!$B$9-I3525)= 6,"6", IF(('1 - Cover page'!$B$9-I3525)= 7,"7", IF(('1 - Cover page'!$B$9-I3525)= 8,"8", IF(('1 - Cover page'!$B$9-I3525)= 9,"9", IF(('1 - Cover page'!$B$9-I3525)= 10,"10", IF(('1 - Cover page'!$B$9-I3525)= 11,"11", IF(('1 - Cover page'!$B$9-I3525)= 12,"12", IF(('1 - Cover page'!$B$9-I3525)= 13,"13", IF(('1 - Cover page'!$B$9-I3525)= 14,"14", IF(('1 - Cover page'!$B$9-I3525)= 15,"15",  ""))))))))))))))))</f>
        <v>0</v>
      </c>
      <c r="AA3525" t="e">
        <f>VLOOKUP(E3525,'Age group'!$A$2:$B$7,2,TRUE)</f>
        <v>#N/A</v>
      </c>
    </row>
    <row r="3526" spans="1:27" ht="12.75" x14ac:dyDescent="0.2">
      <c r="A3526" s="30">
        <v>3523</v>
      </c>
      <c r="B3526" s="31"/>
      <c r="C3526" s="31"/>
      <c r="D3526" s="32"/>
      <c r="E3526" s="104"/>
      <c r="F3526" s="31"/>
      <c r="G3526" s="31"/>
      <c r="H3526" s="33"/>
      <c r="I3526" s="16"/>
      <c r="J3526" s="34"/>
      <c r="K3526" s="34"/>
      <c r="L3526" s="35"/>
      <c r="M3526" s="36"/>
      <c r="N3526" s="37"/>
      <c r="O3526" s="37"/>
      <c r="P3526" s="37"/>
      <c r="Q3526" s="38"/>
      <c r="R3526" s="38"/>
      <c r="S3526" s="37"/>
      <c r="T3526" s="39"/>
      <c r="U3526" s="39"/>
      <c r="V3526" s="40"/>
      <c r="X3526" t="str">
        <f>IF(('1 - Cover page'!$B$9-M3526)&lt;6,"&lt;=5 Days","&gt;5 Days")</f>
        <v>&lt;=5 Days</v>
      </c>
      <c r="Y3526" t="str">
        <f>IF(('1 - Cover page'!$B$9-M3526)=0,"0", IF(('1 - Cover page'!$B$9-M3526)= 1,"1", IF(('1 - Cover page'!$B$9-M3526)= 2,"2", IF(('1 - Cover page'!$B$9-M3526)= 3,"3", IF(('1 - Cover page'!$B$9-M3526)= 4,"4", IF(('1 - Cover page'!$B$9-M3526)= 5,"5", IF(('1 - Cover page'!$B$9-M3526)= 6,"6", IF(('1 - Cover page'!$B$9-M3526)= 7,"7", IF(('1 - Cover page'!$B$9-M3526)= 8,"8", IF(('1 - Cover page'!$B$9-M3526)= 9,"9", IF(('1 - Cover page'!$B$9-M3526)= 10,"10", IF(('1 - Cover page'!$B$9-M3526)= 11,"11", IF(('1 - Cover page'!$B$9-M3526)= 12,"12", IF(('1 - Cover page'!$B$9-M3526)= 13,"13", IF(('1 - Cover page'!$B$9-M3526)= 14,"14", IF(('1 - Cover page'!$B$9-M3526)= 15,"15",  ""))))))))))))))))</f>
        <v>0</v>
      </c>
      <c r="Z3526" t="str">
        <f>IF(('1 - Cover page'!$B$9-I3526)=0,"0", IF(('1 - Cover page'!$B$9-I3526)= 1,"1", IF(('1 - Cover page'!$B$9-I3526)= 2,"2", IF(('1 - Cover page'!$B$9-I3526)= 3,"3", IF(('1 - Cover page'!$B$9-I3526)= 4,"4", IF(('1 - Cover page'!$B$9-I3526)= 5,"5", IF(('1 - Cover page'!$B$9-I3526)= 6,"6", IF(('1 - Cover page'!$B$9-I3526)= 7,"7", IF(('1 - Cover page'!$B$9-I3526)= 8,"8", IF(('1 - Cover page'!$B$9-I3526)= 9,"9", IF(('1 - Cover page'!$B$9-I3526)= 10,"10", IF(('1 - Cover page'!$B$9-I3526)= 11,"11", IF(('1 - Cover page'!$B$9-I3526)= 12,"12", IF(('1 - Cover page'!$B$9-I3526)= 13,"13", IF(('1 - Cover page'!$B$9-I3526)= 14,"14", IF(('1 - Cover page'!$B$9-I3526)= 15,"15",  ""))))))))))))))))</f>
        <v>0</v>
      </c>
      <c r="AA3526" t="e">
        <f>VLOOKUP(E3526,'Age group'!$A$2:$B$7,2,TRUE)</f>
        <v>#N/A</v>
      </c>
    </row>
    <row r="3527" spans="1:27" ht="12.75" x14ac:dyDescent="0.2">
      <c r="A3527" s="30">
        <v>3524</v>
      </c>
      <c r="B3527" s="31"/>
      <c r="C3527" s="31"/>
      <c r="D3527" s="32"/>
      <c r="E3527" s="104"/>
      <c r="F3527" s="31"/>
      <c r="G3527" s="31"/>
      <c r="H3527" s="33"/>
      <c r="I3527" s="16"/>
      <c r="J3527" s="34"/>
      <c r="K3527" s="34"/>
      <c r="L3527" s="35"/>
      <c r="M3527" s="36"/>
      <c r="N3527" s="37"/>
      <c r="O3527" s="37"/>
      <c r="P3527" s="37"/>
      <c r="Q3527" s="38"/>
      <c r="R3527" s="38"/>
      <c r="S3527" s="37"/>
      <c r="T3527" s="39"/>
      <c r="U3527" s="39"/>
      <c r="V3527" s="40"/>
      <c r="X3527" t="str">
        <f>IF(('1 - Cover page'!$B$9-M3527)&lt;6,"&lt;=5 Days","&gt;5 Days")</f>
        <v>&lt;=5 Days</v>
      </c>
      <c r="Y3527" t="str">
        <f>IF(('1 - Cover page'!$B$9-M3527)=0,"0", IF(('1 - Cover page'!$B$9-M3527)= 1,"1", IF(('1 - Cover page'!$B$9-M3527)= 2,"2", IF(('1 - Cover page'!$B$9-M3527)= 3,"3", IF(('1 - Cover page'!$B$9-M3527)= 4,"4", IF(('1 - Cover page'!$B$9-M3527)= 5,"5", IF(('1 - Cover page'!$B$9-M3527)= 6,"6", IF(('1 - Cover page'!$B$9-M3527)= 7,"7", IF(('1 - Cover page'!$B$9-M3527)= 8,"8", IF(('1 - Cover page'!$B$9-M3527)= 9,"9", IF(('1 - Cover page'!$B$9-M3527)= 10,"10", IF(('1 - Cover page'!$B$9-M3527)= 11,"11", IF(('1 - Cover page'!$B$9-M3527)= 12,"12", IF(('1 - Cover page'!$B$9-M3527)= 13,"13", IF(('1 - Cover page'!$B$9-M3527)= 14,"14", IF(('1 - Cover page'!$B$9-M3527)= 15,"15",  ""))))))))))))))))</f>
        <v>0</v>
      </c>
      <c r="Z3527" t="str">
        <f>IF(('1 - Cover page'!$B$9-I3527)=0,"0", IF(('1 - Cover page'!$B$9-I3527)= 1,"1", IF(('1 - Cover page'!$B$9-I3527)= 2,"2", IF(('1 - Cover page'!$B$9-I3527)= 3,"3", IF(('1 - Cover page'!$B$9-I3527)= 4,"4", IF(('1 - Cover page'!$B$9-I3527)= 5,"5", IF(('1 - Cover page'!$B$9-I3527)= 6,"6", IF(('1 - Cover page'!$B$9-I3527)= 7,"7", IF(('1 - Cover page'!$B$9-I3527)= 8,"8", IF(('1 - Cover page'!$B$9-I3527)= 9,"9", IF(('1 - Cover page'!$B$9-I3527)= 10,"10", IF(('1 - Cover page'!$B$9-I3527)= 11,"11", IF(('1 - Cover page'!$B$9-I3527)= 12,"12", IF(('1 - Cover page'!$B$9-I3527)= 13,"13", IF(('1 - Cover page'!$B$9-I3527)= 14,"14", IF(('1 - Cover page'!$B$9-I3527)= 15,"15",  ""))))))))))))))))</f>
        <v>0</v>
      </c>
      <c r="AA3527" t="e">
        <f>VLOOKUP(E3527,'Age group'!$A$2:$B$7,2,TRUE)</f>
        <v>#N/A</v>
      </c>
    </row>
    <row r="3528" spans="1:27" ht="12.75" x14ac:dyDescent="0.2">
      <c r="A3528" s="30">
        <v>3525</v>
      </c>
      <c r="B3528" s="31"/>
      <c r="C3528" s="31"/>
      <c r="D3528" s="32"/>
      <c r="E3528" s="104"/>
      <c r="F3528" s="31"/>
      <c r="G3528" s="31"/>
      <c r="H3528" s="33"/>
      <c r="I3528" s="16"/>
      <c r="J3528" s="34"/>
      <c r="K3528" s="34"/>
      <c r="L3528" s="35"/>
      <c r="M3528" s="36"/>
      <c r="N3528" s="37"/>
      <c r="O3528" s="37"/>
      <c r="P3528" s="37"/>
      <c r="Q3528" s="38"/>
      <c r="R3528" s="38"/>
      <c r="S3528" s="37"/>
      <c r="T3528" s="39"/>
      <c r="U3528" s="39"/>
      <c r="V3528" s="40"/>
      <c r="X3528" t="str">
        <f>IF(('1 - Cover page'!$B$9-M3528)&lt;6,"&lt;=5 Days","&gt;5 Days")</f>
        <v>&lt;=5 Days</v>
      </c>
      <c r="Y3528" t="str">
        <f>IF(('1 - Cover page'!$B$9-M3528)=0,"0", IF(('1 - Cover page'!$B$9-M3528)= 1,"1", IF(('1 - Cover page'!$B$9-M3528)= 2,"2", IF(('1 - Cover page'!$B$9-M3528)= 3,"3", IF(('1 - Cover page'!$B$9-M3528)= 4,"4", IF(('1 - Cover page'!$B$9-M3528)= 5,"5", IF(('1 - Cover page'!$B$9-M3528)= 6,"6", IF(('1 - Cover page'!$B$9-M3528)= 7,"7", IF(('1 - Cover page'!$B$9-M3528)= 8,"8", IF(('1 - Cover page'!$B$9-M3528)= 9,"9", IF(('1 - Cover page'!$B$9-M3528)= 10,"10", IF(('1 - Cover page'!$B$9-M3528)= 11,"11", IF(('1 - Cover page'!$B$9-M3528)= 12,"12", IF(('1 - Cover page'!$B$9-M3528)= 13,"13", IF(('1 - Cover page'!$B$9-M3528)= 14,"14", IF(('1 - Cover page'!$B$9-M3528)= 15,"15",  ""))))))))))))))))</f>
        <v>0</v>
      </c>
      <c r="Z3528" t="str">
        <f>IF(('1 - Cover page'!$B$9-I3528)=0,"0", IF(('1 - Cover page'!$B$9-I3528)= 1,"1", IF(('1 - Cover page'!$B$9-I3528)= 2,"2", IF(('1 - Cover page'!$B$9-I3528)= 3,"3", IF(('1 - Cover page'!$B$9-I3528)= 4,"4", IF(('1 - Cover page'!$B$9-I3528)= 5,"5", IF(('1 - Cover page'!$B$9-I3528)= 6,"6", IF(('1 - Cover page'!$B$9-I3528)= 7,"7", IF(('1 - Cover page'!$B$9-I3528)= 8,"8", IF(('1 - Cover page'!$B$9-I3528)= 9,"9", IF(('1 - Cover page'!$B$9-I3528)= 10,"10", IF(('1 - Cover page'!$B$9-I3528)= 11,"11", IF(('1 - Cover page'!$B$9-I3528)= 12,"12", IF(('1 - Cover page'!$B$9-I3528)= 13,"13", IF(('1 - Cover page'!$B$9-I3528)= 14,"14", IF(('1 - Cover page'!$B$9-I3528)= 15,"15",  ""))))))))))))))))</f>
        <v>0</v>
      </c>
      <c r="AA3528" t="e">
        <f>VLOOKUP(E3528,'Age group'!$A$2:$B$7,2,TRUE)</f>
        <v>#N/A</v>
      </c>
    </row>
    <row r="3529" spans="1:27" ht="12.75" x14ac:dyDescent="0.2">
      <c r="A3529" s="30">
        <v>3526</v>
      </c>
      <c r="B3529" s="31"/>
      <c r="C3529" s="31"/>
      <c r="D3529" s="32"/>
      <c r="E3529" s="104"/>
      <c r="F3529" s="31"/>
      <c r="G3529" s="31"/>
      <c r="H3529" s="33"/>
      <c r="I3529" s="16"/>
      <c r="J3529" s="34"/>
      <c r="K3529" s="34"/>
      <c r="L3529" s="35"/>
      <c r="M3529" s="36"/>
      <c r="N3529" s="37"/>
      <c r="O3529" s="37"/>
      <c r="P3529" s="37"/>
      <c r="Q3529" s="38"/>
      <c r="R3529" s="38"/>
      <c r="S3529" s="37"/>
      <c r="T3529" s="39"/>
      <c r="U3529" s="39"/>
      <c r="V3529" s="40"/>
      <c r="X3529" t="str">
        <f>IF(('1 - Cover page'!$B$9-M3529)&lt;6,"&lt;=5 Days","&gt;5 Days")</f>
        <v>&lt;=5 Days</v>
      </c>
      <c r="Y3529" t="str">
        <f>IF(('1 - Cover page'!$B$9-M3529)=0,"0", IF(('1 - Cover page'!$B$9-M3529)= 1,"1", IF(('1 - Cover page'!$B$9-M3529)= 2,"2", IF(('1 - Cover page'!$B$9-M3529)= 3,"3", IF(('1 - Cover page'!$B$9-M3529)= 4,"4", IF(('1 - Cover page'!$B$9-M3529)= 5,"5", IF(('1 - Cover page'!$B$9-M3529)= 6,"6", IF(('1 - Cover page'!$B$9-M3529)= 7,"7", IF(('1 - Cover page'!$B$9-M3529)= 8,"8", IF(('1 - Cover page'!$B$9-M3529)= 9,"9", IF(('1 - Cover page'!$B$9-M3529)= 10,"10", IF(('1 - Cover page'!$B$9-M3529)= 11,"11", IF(('1 - Cover page'!$B$9-M3529)= 12,"12", IF(('1 - Cover page'!$B$9-M3529)= 13,"13", IF(('1 - Cover page'!$B$9-M3529)= 14,"14", IF(('1 - Cover page'!$B$9-M3529)= 15,"15",  ""))))))))))))))))</f>
        <v>0</v>
      </c>
      <c r="Z3529" t="str">
        <f>IF(('1 - Cover page'!$B$9-I3529)=0,"0", IF(('1 - Cover page'!$B$9-I3529)= 1,"1", IF(('1 - Cover page'!$B$9-I3529)= 2,"2", IF(('1 - Cover page'!$B$9-I3529)= 3,"3", IF(('1 - Cover page'!$B$9-I3529)= 4,"4", IF(('1 - Cover page'!$B$9-I3529)= 5,"5", IF(('1 - Cover page'!$B$9-I3529)= 6,"6", IF(('1 - Cover page'!$B$9-I3529)= 7,"7", IF(('1 - Cover page'!$B$9-I3529)= 8,"8", IF(('1 - Cover page'!$B$9-I3529)= 9,"9", IF(('1 - Cover page'!$B$9-I3529)= 10,"10", IF(('1 - Cover page'!$B$9-I3529)= 11,"11", IF(('1 - Cover page'!$B$9-I3529)= 12,"12", IF(('1 - Cover page'!$B$9-I3529)= 13,"13", IF(('1 - Cover page'!$B$9-I3529)= 14,"14", IF(('1 - Cover page'!$B$9-I3529)= 15,"15",  ""))))))))))))))))</f>
        <v>0</v>
      </c>
      <c r="AA3529" t="e">
        <f>VLOOKUP(E3529,'Age group'!$A$2:$B$7,2,TRUE)</f>
        <v>#N/A</v>
      </c>
    </row>
    <row r="3530" spans="1:27" ht="12.75" x14ac:dyDescent="0.2">
      <c r="A3530" s="30">
        <v>3527</v>
      </c>
      <c r="B3530" s="31"/>
      <c r="C3530" s="31"/>
      <c r="D3530" s="32"/>
      <c r="E3530" s="104"/>
      <c r="F3530" s="31"/>
      <c r="G3530" s="31"/>
      <c r="H3530" s="33"/>
      <c r="I3530" s="16"/>
      <c r="J3530" s="34"/>
      <c r="K3530" s="34"/>
      <c r="L3530" s="35"/>
      <c r="M3530" s="36"/>
      <c r="N3530" s="37"/>
      <c r="O3530" s="37"/>
      <c r="P3530" s="37"/>
      <c r="Q3530" s="38"/>
      <c r="R3530" s="38"/>
      <c r="S3530" s="37"/>
      <c r="T3530" s="39"/>
      <c r="U3530" s="39"/>
      <c r="V3530" s="40"/>
      <c r="X3530" t="str">
        <f>IF(('1 - Cover page'!$B$9-M3530)&lt;6,"&lt;=5 Days","&gt;5 Days")</f>
        <v>&lt;=5 Days</v>
      </c>
      <c r="Y3530" t="str">
        <f>IF(('1 - Cover page'!$B$9-M3530)=0,"0", IF(('1 - Cover page'!$B$9-M3530)= 1,"1", IF(('1 - Cover page'!$B$9-M3530)= 2,"2", IF(('1 - Cover page'!$B$9-M3530)= 3,"3", IF(('1 - Cover page'!$B$9-M3530)= 4,"4", IF(('1 - Cover page'!$B$9-M3530)= 5,"5", IF(('1 - Cover page'!$B$9-M3530)= 6,"6", IF(('1 - Cover page'!$B$9-M3530)= 7,"7", IF(('1 - Cover page'!$B$9-M3530)= 8,"8", IF(('1 - Cover page'!$B$9-M3530)= 9,"9", IF(('1 - Cover page'!$B$9-M3530)= 10,"10", IF(('1 - Cover page'!$B$9-M3530)= 11,"11", IF(('1 - Cover page'!$B$9-M3530)= 12,"12", IF(('1 - Cover page'!$B$9-M3530)= 13,"13", IF(('1 - Cover page'!$B$9-M3530)= 14,"14", IF(('1 - Cover page'!$B$9-M3530)= 15,"15",  ""))))))))))))))))</f>
        <v>0</v>
      </c>
      <c r="Z3530" t="str">
        <f>IF(('1 - Cover page'!$B$9-I3530)=0,"0", IF(('1 - Cover page'!$B$9-I3530)= 1,"1", IF(('1 - Cover page'!$B$9-I3530)= 2,"2", IF(('1 - Cover page'!$B$9-I3530)= 3,"3", IF(('1 - Cover page'!$B$9-I3530)= 4,"4", IF(('1 - Cover page'!$B$9-I3530)= 5,"5", IF(('1 - Cover page'!$B$9-I3530)= 6,"6", IF(('1 - Cover page'!$B$9-I3530)= 7,"7", IF(('1 - Cover page'!$B$9-I3530)= 8,"8", IF(('1 - Cover page'!$B$9-I3530)= 9,"9", IF(('1 - Cover page'!$B$9-I3530)= 10,"10", IF(('1 - Cover page'!$B$9-I3530)= 11,"11", IF(('1 - Cover page'!$B$9-I3530)= 12,"12", IF(('1 - Cover page'!$B$9-I3530)= 13,"13", IF(('1 - Cover page'!$B$9-I3530)= 14,"14", IF(('1 - Cover page'!$B$9-I3530)= 15,"15",  ""))))))))))))))))</f>
        <v>0</v>
      </c>
      <c r="AA3530" t="e">
        <f>VLOOKUP(E3530,'Age group'!$A$2:$B$7,2,TRUE)</f>
        <v>#N/A</v>
      </c>
    </row>
    <row r="3531" spans="1:27" ht="12.75" x14ac:dyDescent="0.2">
      <c r="A3531" s="30">
        <v>3528</v>
      </c>
      <c r="B3531" s="31"/>
      <c r="C3531" s="31"/>
      <c r="D3531" s="32"/>
      <c r="E3531" s="104"/>
      <c r="F3531" s="31"/>
      <c r="G3531" s="31"/>
      <c r="H3531" s="33"/>
      <c r="I3531" s="16"/>
      <c r="J3531" s="34"/>
      <c r="K3531" s="34"/>
      <c r="L3531" s="35"/>
      <c r="M3531" s="36"/>
      <c r="N3531" s="37"/>
      <c r="O3531" s="37"/>
      <c r="P3531" s="37"/>
      <c r="Q3531" s="38"/>
      <c r="R3531" s="38"/>
      <c r="S3531" s="37"/>
      <c r="T3531" s="39"/>
      <c r="U3531" s="39"/>
      <c r="V3531" s="40"/>
      <c r="X3531" t="str">
        <f>IF(('1 - Cover page'!$B$9-M3531)&lt;6,"&lt;=5 Days","&gt;5 Days")</f>
        <v>&lt;=5 Days</v>
      </c>
      <c r="Y3531" t="str">
        <f>IF(('1 - Cover page'!$B$9-M3531)=0,"0", IF(('1 - Cover page'!$B$9-M3531)= 1,"1", IF(('1 - Cover page'!$B$9-M3531)= 2,"2", IF(('1 - Cover page'!$B$9-M3531)= 3,"3", IF(('1 - Cover page'!$B$9-M3531)= 4,"4", IF(('1 - Cover page'!$B$9-M3531)= 5,"5", IF(('1 - Cover page'!$B$9-M3531)= 6,"6", IF(('1 - Cover page'!$B$9-M3531)= 7,"7", IF(('1 - Cover page'!$B$9-M3531)= 8,"8", IF(('1 - Cover page'!$B$9-M3531)= 9,"9", IF(('1 - Cover page'!$B$9-M3531)= 10,"10", IF(('1 - Cover page'!$B$9-M3531)= 11,"11", IF(('1 - Cover page'!$B$9-M3531)= 12,"12", IF(('1 - Cover page'!$B$9-M3531)= 13,"13", IF(('1 - Cover page'!$B$9-M3531)= 14,"14", IF(('1 - Cover page'!$B$9-M3531)= 15,"15",  ""))))))))))))))))</f>
        <v>0</v>
      </c>
      <c r="Z3531" t="str">
        <f>IF(('1 - Cover page'!$B$9-I3531)=0,"0", IF(('1 - Cover page'!$B$9-I3531)= 1,"1", IF(('1 - Cover page'!$B$9-I3531)= 2,"2", IF(('1 - Cover page'!$B$9-I3531)= 3,"3", IF(('1 - Cover page'!$B$9-I3531)= 4,"4", IF(('1 - Cover page'!$B$9-I3531)= 5,"5", IF(('1 - Cover page'!$B$9-I3531)= 6,"6", IF(('1 - Cover page'!$B$9-I3531)= 7,"7", IF(('1 - Cover page'!$B$9-I3531)= 8,"8", IF(('1 - Cover page'!$B$9-I3531)= 9,"9", IF(('1 - Cover page'!$B$9-I3531)= 10,"10", IF(('1 - Cover page'!$B$9-I3531)= 11,"11", IF(('1 - Cover page'!$B$9-I3531)= 12,"12", IF(('1 - Cover page'!$B$9-I3531)= 13,"13", IF(('1 - Cover page'!$B$9-I3531)= 14,"14", IF(('1 - Cover page'!$B$9-I3531)= 15,"15",  ""))))))))))))))))</f>
        <v>0</v>
      </c>
      <c r="AA3531" t="e">
        <f>VLOOKUP(E3531,'Age group'!$A$2:$B$7,2,TRUE)</f>
        <v>#N/A</v>
      </c>
    </row>
    <row r="3532" spans="1:27" ht="12.75" x14ac:dyDescent="0.2">
      <c r="A3532" s="30">
        <v>3529</v>
      </c>
      <c r="B3532" s="31"/>
      <c r="C3532" s="31"/>
      <c r="D3532" s="32"/>
      <c r="E3532" s="104"/>
      <c r="F3532" s="31"/>
      <c r="G3532" s="31"/>
      <c r="H3532" s="33"/>
      <c r="I3532" s="16"/>
      <c r="J3532" s="34"/>
      <c r="K3532" s="34"/>
      <c r="L3532" s="35"/>
      <c r="M3532" s="36"/>
      <c r="N3532" s="37"/>
      <c r="O3532" s="37"/>
      <c r="P3532" s="37"/>
      <c r="Q3532" s="38"/>
      <c r="R3532" s="38"/>
      <c r="S3532" s="37"/>
      <c r="T3532" s="39"/>
      <c r="U3532" s="39"/>
      <c r="V3532" s="40"/>
      <c r="X3532" t="str">
        <f>IF(('1 - Cover page'!$B$9-M3532)&lt;6,"&lt;=5 Days","&gt;5 Days")</f>
        <v>&lt;=5 Days</v>
      </c>
      <c r="Y3532" t="str">
        <f>IF(('1 - Cover page'!$B$9-M3532)=0,"0", IF(('1 - Cover page'!$B$9-M3532)= 1,"1", IF(('1 - Cover page'!$B$9-M3532)= 2,"2", IF(('1 - Cover page'!$B$9-M3532)= 3,"3", IF(('1 - Cover page'!$B$9-M3532)= 4,"4", IF(('1 - Cover page'!$B$9-M3532)= 5,"5", IF(('1 - Cover page'!$B$9-M3532)= 6,"6", IF(('1 - Cover page'!$B$9-M3532)= 7,"7", IF(('1 - Cover page'!$B$9-M3532)= 8,"8", IF(('1 - Cover page'!$B$9-M3532)= 9,"9", IF(('1 - Cover page'!$B$9-M3532)= 10,"10", IF(('1 - Cover page'!$B$9-M3532)= 11,"11", IF(('1 - Cover page'!$B$9-M3532)= 12,"12", IF(('1 - Cover page'!$B$9-M3532)= 13,"13", IF(('1 - Cover page'!$B$9-M3532)= 14,"14", IF(('1 - Cover page'!$B$9-M3532)= 15,"15",  ""))))))))))))))))</f>
        <v>0</v>
      </c>
      <c r="Z3532" t="str">
        <f>IF(('1 - Cover page'!$B$9-I3532)=0,"0", IF(('1 - Cover page'!$B$9-I3532)= 1,"1", IF(('1 - Cover page'!$B$9-I3532)= 2,"2", IF(('1 - Cover page'!$B$9-I3532)= 3,"3", IF(('1 - Cover page'!$B$9-I3532)= 4,"4", IF(('1 - Cover page'!$B$9-I3532)= 5,"5", IF(('1 - Cover page'!$B$9-I3532)= 6,"6", IF(('1 - Cover page'!$B$9-I3532)= 7,"7", IF(('1 - Cover page'!$B$9-I3532)= 8,"8", IF(('1 - Cover page'!$B$9-I3532)= 9,"9", IF(('1 - Cover page'!$B$9-I3532)= 10,"10", IF(('1 - Cover page'!$B$9-I3532)= 11,"11", IF(('1 - Cover page'!$B$9-I3532)= 12,"12", IF(('1 - Cover page'!$B$9-I3532)= 13,"13", IF(('1 - Cover page'!$B$9-I3532)= 14,"14", IF(('1 - Cover page'!$B$9-I3532)= 15,"15",  ""))))))))))))))))</f>
        <v>0</v>
      </c>
      <c r="AA3532" t="e">
        <f>VLOOKUP(E3532,'Age group'!$A$2:$B$7,2,TRUE)</f>
        <v>#N/A</v>
      </c>
    </row>
    <row r="3533" spans="1:27" ht="12.75" x14ac:dyDescent="0.2">
      <c r="A3533" s="30">
        <v>3530</v>
      </c>
      <c r="B3533" s="31"/>
      <c r="C3533" s="31"/>
      <c r="D3533" s="32"/>
      <c r="E3533" s="104"/>
      <c r="F3533" s="31"/>
      <c r="G3533" s="31"/>
      <c r="H3533" s="33"/>
      <c r="I3533" s="16"/>
      <c r="J3533" s="34"/>
      <c r="K3533" s="34"/>
      <c r="L3533" s="35"/>
      <c r="M3533" s="36"/>
      <c r="N3533" s="37"/>
      <c r="O3533" s="37"/>
      <c r="P3533" s="37"/>
      <c r="Q3533" s="38"/>
      <c r="R3533" s="38"/>
      <c r="S3533" s="37"/>
      <c r="T3533" s="39"/>
      <c r="U3533" s="39"/>
      <c r="V3533" s="40"/>
      <c r="X3533" t="str">
        <f>IF(('1 - Cover page'!$B$9-M3533)&lt;6,"&lt;=5 Days","&gt;5 Days")</f>
        <v>&lt;=5 Days</v>
      </c>
      <c r="Y3533" t="str">
        <f>IF(('1 - Cover page'!$B$9-M3533)=0,"0", IF(('1 - Cover page'!$B$9-M3533)= 1,"1", IF(('1 - Cover page'!$B$9-M3533)= 2,"2", IF(('1 - Cover page'!$B$9-M3533)= 3,"3", IF(('1 - Cover page'!$B$9-M3533)= 4,"4", IF(('1 - Cover page'!$B$9-M3533)= 5,"5", IF(('1 - Cover page'!$B$9-M3533)= 6,"6", IF(('1 - Cover page'!$B$9-M3533)= 7,"7", IF(('1 - Cover page'!$B$9-M3533)= 8,"8", IF(('1 - Cover page'!$B$9-M3533)= 9,"9", IF(('1 - Cover page'!$B$9-M3533)= 10,"10", IF(('1 - Cover page'!$B$9-M3533)= 11,"11", IF(('1 - Cover page'!$B$9-M3533)= 12,"12", IF(('1 - Cover page'!$B$9-M3533)= 13,"13", IF(('1 - Cover page'!$B$9-M3533)= 14,"14", IF(('1 - Cover page'!$B$9-M3533)= 15,"15",  ""))))))))))))))))</f>
        <v>0</v>
      </c>
      <c r="Z3533" t="str">
        <f>IF(('1 - Cover page'!$B$9-I3533)=0,"0", IF(('1 - Cover page'!$B$9-I3533)= 1,"1", IF(('1 - Cover page'!$B$9-I3533)= 2,"2", IF(('1 - Cover page'!$B$9-I3533)= 3,"3", IF(('1 - Cover page'!$B$9-I3533)= 4,"4", IF(('1 - Cover page'!$B$9-I3533)= 5,"5", IF(('1 - Cover page'!$B$9-I3533)= 6,"6", IF(('1 - Cover page'!$B$9-I3533)= 7,"7", IF(('1 - Cover page'!$B$9-I3533)= 8,"8", IF(('1 - Cover page'!$B$9-I3533)= 9,"9", IF(('1 - Cover page'!$B$9-I3533)= 10,"10", IF(('1 - Cover page'!$B$9-I3533)= 11,"11", IF(('1 - Cover page'!$B$9-I3533)= 12,"12", IF(('1 - Cover page'!$B$9-I3533)= 13,"13", IF(('1 - Cover page'!$B$9-I3533)= 14,"14", IF(('1 - Cover page'!$B$9-I3533)= 15,"15",  ""))))))))))))))))</f>
        <v>0</v>
      </c>
      <c r="AA3533" t="e">
        <f>VLOOKUP(E3533,'Age group'!$A$2:$B$7,2,TRUE)</f>
        <v>#N/A</v>
      </c>
    </row>
    <row r="3534" spans="1:27" ht="12.75" x14ac:dyDescent="0.2">
      <c r="A3534" s="30">
        <v>3531</v>
      </c>
      <c r="B3534" s="31"/>
      <c r="C3534" s="31"/>
      <c r="D3534" s="32"/>
      <c r="E3534" s="104"/>
      <c r="F3534" s="31"/>
      <c r="G3534" s="31"/>
      <c r="H3534" s="33"/>
      <c r="I3534" s="16"/>
      <c r="J3534" s="34"/>
      <c r="K3534" s="34"/>
      <c r="L3534" s="35"/>
      <c r="M3534" s="36"/>
      <c r="N3534" s="37"/>
      <c r="O3534" s="37"/>
      <c r="P3534" s="37"/>
      <c r="Q3534" s="38"/>
      <c r="R3534" s="38"/>
      <c r="S3534" s="37"/>
      <c r="T3534" s="39"/>
      <c r="U3534" s="39"/>
      <c r="V3534" s="40"/>
      <c r="X3534" t="str">
        <f>IF(('1 - Cover page'!$B$9-M3534)&lt;6,"&lt;=5 Days","&gt;5 Days")</f>
        <v>&lt;=5 Days</v>
      </c>
      <c r="Y3534" t="str">
        <f>IF(('1 - Cover page'!$B$9-M3534)=0,"0", IF(('1 - Cover page'!$B$9-M3534)= 1,"1", IF(('1 - Cover page'!$B$9-M3534)= 2,"2", IF(('1 - Cover page'!$B$9-M3534)= 3,"3", IF(('1 - Cover page'!$B$9-M3534)= 4,"4", IF(('1 - Cover page'!$B$9-M3534)= 5,"5", IF(('1 - Cover page'!$B$9-M3534)= 6,"6", IF(('1 - Cover page'!$B$9-M3534)= 7,"7", IF(('1 - Cover page'!$B$9-M3534)= 8,"8", IF(('1 - Cover page'!$B$9-M3534)= 9,"9", IF(('1 - Cover page'!$B$9-M3534)= 10,"10", IF(('1 - Cover page'!$B$9-M3534)= 11,"11", IF(('1 - Cover page'!$B$9-M3534)= 12,"12", IF(('1 - Cover page'!$B$9-M3534)= 13,"13", IF(('1 - Cover page'!$B$9-M3534)= 14,"14", IF(('1 - Cover page'!$B$9-M3534)= 15,"15",  ""))))))))))))))))</f>
        <v>0</v>
      </c>
      <c r="Z3534" t="str">
        <f>IF(('1 - Cover page'!$B$9-I3534)=0,"0", IF(('1 - Cover page'!$B$9-I3534)= 1,"1", IF(('1 - Cover page'!$B$9-I3534)= 2,"2", IF(('1 - Cover page'!$B$9-I3534)= 3,"3", IF(('1 - Cover page'!$B$9-I3534)= 4,"4", IF(('1 - Cover page'!$B$9-I3534)= 5,"5", IF(('1 - Cover page'!$B$9-I3534)= 6,"6", IF(('1 - Cover page'!$B$9-I3534)= 7,"7", IF(('1 - Cover page'!$B$9-I3534)= 8,"8", IF(('1 - Cover page'!$B$9-I3534)= 9,"9", IF(('1 - Cover page'!$B$9-I3534)= 10,"10", IF(('1 - Cover page'!$B$9-I3534)= 11,"11", IF(('1 - Cover page'!$B$9-I3534)= 12,"12", IF(('1 - Cover page'!$B$9-I3534)= 13,"13", IF(('1 - Cover page'!$B$9-I3534)= 14,"14", IF(('1 - Cover page'!$B$9-I3534)= 15,"15",  ""))))))))))))))))</f>
        <v>0</v>
      </c>
      <c r="AA3534" t="e">
        <f>VLOOKUP(E3534,'Age group'!$A$2:$B$7,2,TRUE)</f>
        <v>#N/A</v>
      </c>
    </row>
    <row r="3535" spans="1:27" ht="12.75" x14ac:dyDescent="0.2">
      <c r="A3535" s="30">
        <v>3532</v>
      </c>
      <c r="B3535" s="31"/>
      <c r="C3535" s="31"/>
      <c r="D3535" s="32"/>
      <c r="E3535" s="104"/>
      <c r="F3535" s="31"/>
      <c r="G3535" s="31"/>
      <c r="H3535" s="33"/>
      <c r="I3535" s="16"/>
      <c r="J3535" s="34"/>
      <c r="K3535" s="34"/>
      <c r="L3535" s="35"/>
      <c r="M3535" s="36"/>
      <c r="N3535" s="37"/>
      <c r="O3535" s="37"/>
      <c r="P3535" s="37"/>
      <c r="Q3535" s="38"/>
      <c r="R3535" s="38"/>
      <c r="S3535" s="37"/>
      <c r="T3535" s="39"/>
      <c r="U3535" s="39"/>
      <c r="V3535" s="40"/>
      <c r="X3535" t="str">
        <f>IF(('1 - Cover page'!$B$9-M3535)&lt;6,"&lt;=5 Days","&gt;5 Days")</f>
        <v>&lt;=5 Days</v>
      </c>
      <c r="Y3535" t="str">
        <f>IF(('1 - Cover page'!$B$9-M3535)=0,"0", IF(('1 - Cover page'!$B$9-M3535)= 1,"1", IF(('1 - Cover page'!$B$9-M3535)= 2,"2", IF(('1 - Cover page'!$B$9-M3535)= 3,"3", IF(('1 - Cover page'!$B$9-M3535)= 4,"4", IF(('1 - Cover page'!$B$9-M3535)= 5,"5", IF(('1 - Cover page'!$B$9-M3535)= 6,"6", IF(('1 - Cover page'!$B$9-M3535)= 7,"7", IF(('1 - Cover page'!$B$9-M3535)= 8,"8", IF(('1 - Cover page'!$B$9-M3535)= 9,"9", IF(('1 - Cover page'!$B$9-M3535)= 10,"10", IF(('1 - Cover page'!$B$9-M3535)= 11,"11", IF(('1 - Cover page'!$B$9-M3535)= 12,"12", IF(('1 - Cover page'!$B$9-M3535)= 13,"13", IF(('1 - Cover page'!$B$9-M3535)= 14,"14", IF(('1 - Cover page'!$B$9-M3535)= 15,"15",  ""))))))))))))))))</f>
        <v>0</v>
      </c>
      <c r="Z3535" t="str">
        <f>IF(('1 - Cover page'!$B$9-I3535)=0,"0", IF(('1 - Cover page'!$B$9-I3535)= 1,"1", IF(('1 - Cover page'!$B$9-I3535)= 2,"2", IF(('1 - Cover page'!$B$9-I3535)= 3,"3", IF(('1 - Cover page'!$B$9-I3535)= 4,"4", IF(('1 - Cover page'!$B$9-I3535)= 5,"5", IF(('1 - Cover page'!$B$9-I3535)= 6,"6", IF(('1 - Cover page'!$B$9-I3535)= 7,"7", IF(('1 - Cover page'!$B$9-I3535)= 8,"8", IF(('1 - Cover page'!$B$9-I3535)= 9,"9", IF(('1 - Cover page'!$B$9-I3535)= 10,"10", IF(('1 - Cover page'!$B$9-I3535)= 11,"11", IF(('1 - Cover page'!$B$9-I3535)= 12,"12", IF(('1 - Cover page'!$B$9-I3535)= 13,"13", IF(('1 - Cover page'!$B$9-I3535)= 14,"14", IF(('1 - Cover page'!$B$9-I3535)= 15,"15",  ""))))))))))))))))</f>
        <v>0</v>
      </c>
      <c r="AA3535" t="e">
        <f>VLOOKUP(E3535,'Age group'!$A$2:$B$7,2,TRUE)</f>
        <v>#N/A</v>
      </c>
    </row>
    <row r="3536" spans="1:27" ht="12.75" x14ac:dyDescent="0.2">
      <c r="A3536" s="30">
        <v>3533</v>
      </c>
      <c r="B3536" s="31"/>
      <c r="C3536" s="31"/>
      <c r="D3536" s="32"/>
      <c r="E3536" s="104"/>
      <c r="F3536" s="31"/>
      <c r="G3536" s="31"/>
      <c r="H3536" s="33"/>
      <c r="I3536" s="16"/>
      <c r="J3536" s="34"/>
      <c r="K3536" s="34"/>
      <c r="L3536" s="35"/>
      <c r="M3536" s="36"/>
      <c r="N3536" s="37"/>
      <c r="O3536" s="37"/>
      <c r="P3536" s="37"/>
      <c r="Q3536" s="38"/>
      <c r="R3536" s="38"/>
      <c r="S3536" s="37"/>
      <c r="T3536" s="39"/>
      <c r="U3536" s="39"/>
      <c r="V3536" s="40"/>
      <c r="X3536" t="str">
        <f>IF(('1 - Cover page'!$B$9-M3536)&lt;6,"&lt;=5 Days","&gt;5 Days")</f>
        <v>&lt;=5 Days</v>
      </c>
      <c r="Y3536" t="str">
        <f>IF(('1 - Cover page'!$B$9-M3536)=0,"0", IF(('1 - Cover page'!$B$9-M3536)= 1,"1", IF(('1 - Cover page'!$B$9-M3536)= 2,"2", IF(('1 - Cover page'!$B$9-M3536)= 3,"3", IF(('1 - Cover page'!$B$9-M3536)= 4,"4", IF(('1 - Cover page'!$B$9-M3536)= 5,"5", IF(('1 - Cover page'!$B$9-M3536)= 6,"6", IF(('1 - Cover page'!$B$9-M3536)= 7,"7", IF(('1 - Cover page'!$B$9-M3536)= 8,"8", IF(('1 - Cover page'!$B$9-M3536)= 9,"9", IF(('1 - Cover page'!$B$9-M3536)= 10,"10", IF(('1 - Cover page'!$B$9-M3536)= 11,"11", IF(('1 - Cover page'!$B$9-M3536)= 12,"12", IF(('1 - Cover page'!$B$9-M3536)= 13,"13", IF(('1 - Cover page'!$B$9-M3536)= 14,"14", IF(('1 - Cover page'!$B$9-M3536)= 15,"15",  ""))))))))))))))))</f>
        <v>0</v>
      </c>
      <c r="Z3536" t="str">
        <f>IF(('1 - Cover page'!$B$9-I3536)=0,"0", IF(('1 - Cover page'!$B$9-I3536)= 1,"1", IF(('1 - Cover page'!$B$9-I3536)= 2,"2", IF(('1 - Cover page'!$B$9-I3536)= 3,"3", IF(('1 - Cover page'!$B$9-I3536)= 4,"4", IF(('1 - Cover page'!$B$9-I3536)= 5,"5", IF(('1 - Cover page'!$B$9-I3536)= 6,"6", IF(('1 - Cover page'!$B$9-I3536)= 7,"7", IF(('1 - Cover page'!$B$9-I3536)= 8,"8", IF(('1 - Cover page'!$B$9-I3536)= 9,"9", IF(('1 - Cover page'!$B$9-I3536)= 10,"10", IF(('1 - Cover page'!$B$9-I3536)= 11,"11", IF(('1 - Cover page'!$B$9-I3536)= 12,"12", IF(('1 - Cover page'!$B$9-I3536)= 13,"13", IF(('1 - Cover page'!$B$9-I3536)= 14,"14", IF(('1 - Cover page'!$B$9-I3536)= 15,"15",  ""))))))))))))))))</f>
        <v>0</v>
      </c>
      <c r="AA3536" t="e">
        <f>VLOOKUP(E3536,'Age group'!$A$2:$B$7,2,TRUE)</f>
        <v>#N/A</v>
      </c>
    </row>
    <row r="3537" spans="1:27" ht="12.75" x14ac:dyDescent="0.2">
      <c r="A3537" s="30">
        <v>3534</v>
      </c>
      <c r="B3537" s="31"/>
      <c r="C3537" s="31"/>
      <c r="D3537" s="32"/>
      <c r="E3537" s="104"/>
      <c r="F3537" s="31"/>
      <c r="G3537" s="31"/>
      <c r="H3537" s="33"/>
      <c r="I3537" s="16"/>
      <c r="J3537" s="34"/>
      <c r="K3537" s="34"/>
      <c r="L3537" s="35"/>
      <c r="M3537" s="36"/>
      <c r="N3537" s="37"/>
      <c r="O3537" s="37"/>
      <c r="P3537" s="37"/>
      <c r="Q3537" s="38"/>
      <c r="R3537" s="38"/>
      <c r="S3537" s="37"/>
      <c r="T3537" s="39"/>
      <c r="U3537" s="39"/>
      <c r="V3537" s="40"/>
      <c r="X3537" t="str">
        <f>IF(('1 - Cover page'!$B$9-M3537)&lt;6,"&lt;=5 Days","&gt;5 Days")</f>
        <v>&lt;=5 Days</v>
      </c>
      <c r="Y3537" t="str">
        <f>IF(('1 - Cover page'!$B$9-M3537)=0,"0", IF(('1 - Cover page'!$B$9-M3537)= 1,"1", IF(('1 - Cover page'!$B$9-M3537)= 2,"2", IF(('1 - Cover page'!$B$9-M3537)= 3,"3", IF(('1 - Cover page'!$B$9-M3537)= 4,"4", IF(('1 - Cover page'!$B$9-M3537)= 5,"5", IF(('1 - Cover page'!$B$9-M3537)= 6,"6", IF(('1 - Cover page'!$B$9-M3537)= 7,"7", IF(('1 - Cover page'!$B$9-M3537)= 8,"8", IF(('1 - Cover page'!$B$9-M3537)= 9,"9", IF(('1 - Cover page'!$B$9-M3537)= 10,"10", IF(('1 - Cover page'!$B$9-M3537)= 11,"11", IF(('1 - Cover page'!$B$9-M3537)= 12,"12", IF(('1 - Cover page'!$B$9-M3537)= 13,"13", IF(('1 - Cover page'!$B$9-M3537)= 14,"14", IF(('1 - Cover page'!$B$9-M3537)= 15,"15",  ""))))))))))))))))</f>
        <v>0</v>
      </c>
      <c r="Z3537" t="str">
        <f>IF(('1 - Cover page'!$B$9-I3537)=0,"0", IF(('1 - Cover page'!$B$9-I3537)= 1,"1", IF(('1 - Cover page'!$B$9-I3537)= 2,"2", IF(('1 - Cover page'!$B$9-I3537)= 3,"3", IF(('1 - Cover page'!$B$9-I3537)= 4,"4", IF(('1 - Cover page'!$B$9-I3537)= 5,"5", IF(('1 - Cover page'!$B$9-I3537)= 6,"6", IF(('1 - Cover page'!$B$9-I3537)= 7,"7", IF(('1 - Cover page'!$B$9-I3537)= 8,"8", IF(('1 - Cover page'!$B$9-I3537)= 9,"9", IF(('1 - Cover page'!$B$9-I3537)= 10,"10", IF(('1 - Cover page'!$B$9-I3537)= 11,"11", IF(('1 - Cover page'!$B$9-I3537)= 12,"12", IF(('1 - Cover page'!$B$9-I3537)= 13,"13", IF(('1 - Cover page'!$B$9-I3537)= 14,"14", IF(('1 - Cover page'!$B$9-I3537)= 15,"15",  ""))))))))))))))))</f>
        <v>0</v>
      </c>
      <c r="AA3537" t="e">
        <f>VLOOKUP(E3537,'Age group'!$A$2:$B$7,2,TRUE)</f>
        <v>#N/A</v>
      </c>
    </row>
    <row r="3538" spans="1:27" ht="12.75" x14ac:dyDescent="0.2">
      <c r="A3538" s="30">
        <v>3535</v>
      </c>
      <c r="B3538" s="31"/>
      <c r="C3538" s="31"/>
      <c r="D3538" s="32"/>
      <c r="E3538" s="104"/>
      <c r="F3538" s="31"/>
      <c r="G3538" s="31"/>
      <c r="H3538" s="33"/>
      <c r="I3538" s="16"/>
      <c r="J3538" s="34"/>
      <c r="K3538" s="34"/>
      <c r="L3538" s="35"/>
      <c r="M3538" s="36"/>
      <c r="N3538" s="37"/>
      <c r="O3538" s="37"/>
      <c r="P3538" s="37"/>
      <c r="Q3538" s="38"/>
      <c r="R3538" s="38"/>
      <c r="S3538" s="37"/>
      <c r="T3538" s="39"/>
      <c r="U3538" s="39"/>
      <c r="V3538" s="40"/>
      <c r="X3538" t="str">
        <f>IF(('1 - Cover page'!$B$9-M3538)&lt;6,"&lt;=5 Days","&gt;5 Days")</f>
        <v>&lt;=5 Days</v>
      </c>
      <c r="Y3538" t="str">
        <f>IF(('1 - Cover page'!$B$9-M3538)=0,"0", IF(('1 - Cover page'!$B$9-M3538)= 1,"1", IF(('1 - Cover page'!$B$9-M3538)= 2,"2", IF(('1 - Cover page'!$B$9-M3538)= 3,"3", IF(('1 - Cover page'!$B$9-M3538)= 4,"4", IF(('1 - Cover page'!$B$9-M3538)= 5,"5", IF(('1 - Cover page'!$B$9-M3538)= 6,"6", IF(('1 - Cover page'!$B$9-M3538)= 7,"7", IF(('1 - Cover page'!$B$9-M3538)= 8,"8", IF(('1 - Cover page'!$B$9-M3538)= 9,"9", IF(('1 - Cover page'!$B$9-M3538)= 10,"10", IF(('1 - Cover page'!$B$9-M3538)= 11,"11", IF(('1 - Cover page'!$B$9-M3538)= 12,"12", IF(('1 - Cover page'!$B$9-M3538)= 13,"13", IF(('1 - Cover page'!$B$9-M3538)= 14,"14", IF(('1 - Cover page'!$B$9-M3538)= 15,"15",  ""))))))))))))))))</f>
        <v>0</v>
      </c>
      <c r="Z3538" t="str">
        <f>IF(('1 - Cover page'!$B$9-I3538)=0,"0", IF(('1 - Cover page'!$B$9-I3538)= 1,"1", IF(('1 - Cover page'!$B$9-I3538)= 2,"2", IF(('1 - Cover page'!$B$9-I3538)= 3,"3", IF(('1 - Cover page'!$B$9-I3538)= 4,"4", IF(('1 - Cover page'!$B$9-I3538)= 5,"5", IF(('1 - Cover page'!$B$9-I3538)= 6,"6", IF(('1 - Cover page'!$B$9-I3538)= 7,"7", IF(('1 - Cover page'!$B$9-I3538)= 8,"8", IF(('1 - Cover page'!$B$9-I3538)= 9,"9", IF(('1 - Cover page'!$B$9-I3538)= 10,"10", IF(('1 - Cover page'!$B$9-I3538)= 11,"11", IF(('1 - Cover page'!$B$9-I3538)= 12,"12", IF(('1 - Cover page'!$B$9-I3538)= 13,"13", IF(('1 - Cover page'!$B$9-I3538)= 14,"14", IF(('1 - Cover page'!$B$9-I3538)= 15,"15",  ""))))))))))))))))</f>
        <v>0</v>
      </c>
      <c r="AA3538" t="e">
        <f>VLOOKUP(E3538,'Age group'!$A$2:$B$7,2,TRUE)</f>
        <v>#N/A</v>
      </c>
    </row>
    <row r="3539" spans="1:27" ht="12.75" x14ac:dyDescent="0.2">
      <c r="A3539" s="30">
        <v>3536</v>
      </c>
      <c r="B3539" s="31"/>
      <c r="C3539" s="31"/>
      <c r="D3539" s="32"/>
      <c r="E3539" s="104"/>
      <c r="F3539" s="31"/>
      <c r="G3539" s="31"/>
      <c r="H3539" s="33"/>
      <c r="I3539" s="16"/>
      <c r="J3539" s="34"/>
      <c r="K3539" s="34"/>
      <c r="L3539" s="35"/>
      <c r="M3539" s="36"/>
      <c r="N3539" s="37"/>
      <c r="O3539" s="37"/>
      <c r="P3539" s="37"/>
      <c r="Q3539" s="38"/>
      <c r="R3539" s="38"/>
      <c r="S3539" s="37"/>
      <c r="T3539" s="39"/>
      <c r="U3539" s="39"/>
      <c r="V3539" s="40"/>
      <c r="X3539" t="str">
        <f>IF(('1 - Cover page'!$B$9-M3539)&lt;6,"&lt;=5 Days","&gt;5 Days")</f>
        <v>&lt;=5 Days</v>
      </c>
      <c r="Y3539" t="str">
        <f>IF(('1 - Cover page'!$B$9-M3539)=0,"0", IF(('1 - Cover page'!$B$9-M3539)= 1,"1", IF(('1 - Cover page'!$B$9-M3539)= 2,"2", IF(('1 - Cover page'!$B$9-M3539)= 3,"3", IF(('1 - Cover page'!$B$9-M3539)= 4,"4", IF(('1 - Cover page'!$B$9-M3539)= 5,"5", IF(('1 - Cover page'!$B$9-M3539)= 6,"6", IF(('1 - Cover page'!$B$9-M3539)= 7,"7", IF(('1 - Cover page'!$B$9-M3539)= 8,"8", IF(('1 - Cover page'!$B$9-M3539)= 9,"9", IF(('1 - Cover page'!$B$9-M3539)= 10,"10", IF(('1 - Cover page'!$B$9-M3539)= 11,"11", IF(('1 - Cover page'!$B$9-M3539)= 12,"12", IF(('1 - Cover page'!$B$9-M3539)= 13,"13", IF(('1 - Cover page'!$B$9-M3539)= 14,"14", IF(('1 - Cover page'!$B$9-M3539)= 15,"15",  ""))))))))))))))))</f>
        <v>0</v>
      </c>
      <c r="Z3539" t="str">
        <f>IF(('1 - Cover page'!$B$9-I3539)=0,"0", IF(('1 - Cover page'!$B$9-I3539)= 1,"1", IF(('1 - Cover page'!$B$9-I3539)= 2,"2", IF(('1 - Cover page'!$B$9-I3539)= 3,"3", IF(('1 - Cover page'!$B$9-I3539)= 4,"4", IF(('1 - Cover page'!$B$9-I3539)= 5,"5", IF(('1 - Cover page'!$B$9-I3539)= 6,"6", IF(('1 - Cover page'!$B$9-I3539)= 7,"7", IF(('1 - Cover page'!$B$9-I3539)= 8,"8", IF(('1 - Cover page'!$B$9-I3539)= 9,"9", IF(('1 - Cover page'!$B$9-I3539)= 10,"10", IF(('1 - Cover page'!$B$9-I3539)= 11,"11", IF(('1 - Cover page'!$B$9-I3539)= 12,"12", IF(('1 - Cover page'!$B$9-I3539)= 13,"13", IF(('1 - Cover page'!$B$9-I3539)= 14,"14", IF(('1 - Cover page'!$B$9-I3539)= 15,"15",  ""))))))))))))))))</f>
        <v>0</v>
      </c>
      <c r="AA3539" t="e">
        <f>VLOOKUP(E3539,'Age group'!$A$2:$B$7,2,TRUE)</f>
        <v>#N/A</v>
      </c>
    </row>
    <row r="3540" spans="1:27" ht="12.75" x14ac:dyDescent="0.2">
      <c r="A3540" s="30">
        <v>3537</v>
      </c>
      <c r="B3540" s="31"/>
      <c r="C3540" s="31"/>
      <c r="D3540" s="32"/>
      <c r="E3540" s="104"/>
      <c r="F3540" s="31"/>
      <c r="G3540" s="31"/>
      <c r="H3540" s="33"/>
      <c r="I3540" s="16"/>
      <c r="J3540" s="34"/>
      <c r="K3540" s="34"/>
      <c r="L3540" s="35"/>
      <c r="M3540" s="36"/>
      <c r="N3540" s="37"/>
      <c r="O3540" s="37"/>
      <c r="P3540" s="37"/>
      <c r="Q3540" s="38"/>
      <c r="R3540" s="38"/>
      <c r="S3540" s="37"/>
      <c r="T3540" s="39"/>
      <c r="U3540" s="39"/>
      <c r="V3540" s="40"/>
      <c r="X3540" t="str">
        <f>IF(('1 - Cover page'!$B$9-M3540)&lt;6,"&lt;=5 Days","&gt;5 Days")</f>
        <v>&lt;=5 Days</v>
      </c>
      <c r="Y3540" t="str">
        <f>IF(('1 - Cover page'!$B$9-M3540)=0,"0", IF(('1 - Cover page'!$B$9-M3540)= 1,"1", IF(('1 - Cover page'!$B$9-M3540)= 2,"2", IF(('1 - Cover page'!$B$9-M3540)= 3,"3", IF(('1 - Cover page'!$B$9-M3540)= 4,"4", IF(('1 - Cover page'!$B$9-M3540)= 5,"5", IF(('1 - Cover page'!$B$9-M3540)= 6,"6", IF(('1 - Cover page'!$B$9-M3540)= 7,"7", IF(('1 - Cover page'!$B$9-M3540)= 8,"8", IF(('1 - Cover page'!$B$9-M3540)= 9,"9", IF(('1 - Cover page'!$B$9-M3540)= 10,"10", IF(('1 - Cover page'!$B$9-M3540)= 11,"11", IF(('1 - Cover page'!$B$9-M3540)= 12,"12", IF(('1 - Cover page'!$B$9-M3540)= 13,"13", IF(('1 - Cover page'!$B$9-M3540)= 14,"14", IF(('1 - Cover page'!$B$9-M3540)= 15,"15",  ""))))))))))))))))</f>
        <v>0</v>
      </c>
      <c r="Z3540" t="str">
        <f>IF(('1 - Cover page'!$B$9-I3540)=0,"0", IF(('1 - Cover page'!$B$9-I3540)= 1,"1", IF(('1 - Cover page'!$B$9-I3540)= 2,"2", IF(('1 - Cover page'!$B$9-I3540)= 3,"3", IF(('1 - Cover page'!$B$9-I3540)= 4,"4", IF(('1 - Cover page'!$B$9-I3540)= 5,"5", IF(('1 - Cover page'!$B$9-I3540)= 6,"6", IF(('1 - Cover page'!$B$9-I3540)= 7,"7", IF(('1 - Cover page'!$B$9-I3540)= 8,"8", IF(('1 - Cover page'!$B$9-I3540)= 9,"9", IF(('1 - Cover page'!$B$9-I3540)= 10,"10", IF(('1 - Cover page'!$B$9-I3540)= 11,"11", IF(('1 - Cover page'!$B$9-I3540)= 12,"12", IF(('1 - Cover page'!$B$9-I3540)= 13,"13", IF(('1 - Cover page'!$B$9-I3540)= 14,"14", IF(('1 - Cover page'!$B$9-I3540)= 15,"15",  ""))))))))))))))))</f>
        <v>0</v>
      </c>
      <c r="AA3540" t="e">
        <f>VLOOKUP(E3540,'Age group'!$A$2:$B$7,2,TRUE)</f>
        <v>#N/A</v>
      </c>
    </row>
    <row r="3541" spans="1:27" ht="12.75" x14ac:dyDescent="0.2">
      <c r="A3541" s="30">
        <v>3538</v>
      </c>
      <c r="B3541" s="31"/>
      <c r="C3541" s="31"/>
      <c r="D3541" s="32"/>
      <c r="E3541" s="104"/>
      <c r="F3541" s="31"/>
      <c r="G3541" s="31"/>
      <c r="H3541" s="33"/>
      <c r="I3541" s="16"/>
      <c r="J3541" s="34"/>
      <c r="K3541" s="34"/>
      <c r="L3541" s="35"/>
      <c r="M3541" s="36"/>
      <c r="N3541" s="37"/>
      <c r="O3541" s="37"/>
      <c r="P3541" s="37"/>
      <c r="Q3541" s="38"/>
      <c r="R3541" s="38"/>
      <c r="S3541" s="37"/>
      <c r="T3541" s="39"/>
      <c r="U3541" s="39"/>
      <c r="V3541" s="40"/>
      <c r="X3541" t="str">
        <f>IF(('1 - Cover page'!$B$9-M3541)&lt;6,"&lt;=5 Days","&gt;5 Days")</f>
        <v>&lt;=5 Days</v>
      </c>
      <c r="Y3541" t="str">
        <f>IF(('1 - Cover page'!$B$9-M3541)=0,"0", IF(('1 - Cover page'!$B$9-M3541)= 1,"1", IF(('1 - Cover page'!$B$9-M3541)= 2,"2", IF(('1 - Cover page'!$B$9-M3541)= 3,"3", IF(('1 - Cover page'!$B$9-M3541)= 4,"4", IF(('1 - Cover page'!$B$9-M3541)= 5,"5", IF(('1 - Cover page'!$B$9-M3541)= 6,"6", IF(('1 - Cover page'!$B$9-M3541)= 7,"7", IF(('1 - Cover page'!$B$9-M3541)= 8,"8", IF(('1 - Cover page'!$B$9-M3541)= 9,"9", IF(('1 - Cover page'!$B$9-M3541)= 10,"10", IF(('1 - Cover page'!$B$9-M3541)= 11,"11", IF(('1 - Cover page'!$B$9-M3541)= 12,"12", IF(('1 - Cover page'!$B$9-M3541)= 13,"13", IF(('1 - Cover page'!$B$9-M3541)= 14,"14", IF(('1 - Cover page'!$B$9-M3541)= 15,"15",  ""))))))))))))))))</f>
        <v>0</v>
      </c>
      <c r="Z3541" t="str">
        <f>IF(('1 - Cover page'!$B$9-I3541)=0,"0", IF(('1 - Cover page'!$B$9-I3541)= 1,"1", IF(('1 - Cover page'!$B$9-I3541)= 2,"2", IF(('1 - Cover page'!$B$9-I3541)= 3,"3", IF(('1 - Cover page'!$B$9-I3541)= 4,"4", IF(('1 - Cover page'!$B$9-I3541)= 5,"5", IF(('1 - Cover page'!$B$9-I3541)= 6,"6", IF(('1 - Cover page'!$B$9-I3541)= 7,"7", IF(('1 - Cover page'!$B$9-I3541)= 8,"8", IF(('1 - Cover page'!$B$9-I3541)= 9,"9", IF(('1 - Cover page'!$B$9-I3541)= 10,"10", IF(('1 - Cover page'!$B$9-I3541)= 11,"11", IF(('1 - Cover page'!$B$9-I3541)= 12,"12", IF(('1 - Cover page'!$B$9-I3541)= 13,"13", IF(('1 - Cover page'!$B$9-I3541)= 14,"14", IF(('1 - Cover page'!$B$9-I3541)= 15,"15",  ""))))))))))))))))</f>
        <v>0</v>
      </c>
      <c r="AA3541" t="e">
        <f>VLOOKUP(E3541,'Age group'!$A$2:$B$7,2,TRUE)</f>
        <v>#N/A</v>
      </c>
    </row>
    <row r="3542" spans="1:27" ht="12.75" x14ac:dyDescent="0.2">
      <c r="A3542" s="30">
        <v>3539</v>
      </c>
      <c r="B3542" s="31"/>
      <c r="C3542" s="31"/>
      <c r="D3542" s="32"/>
      <c r="E3542" s="104"/>
      <c r="F3542" s="31"/>
      <c r="G3542" s="31"/>
      <c r="H3542" s="33"/>
      <c r="I3542" s="16"/>
      <c r="J3542" s="34"/>
      <c r="K3542" s="34"/>
      <c r="L3542" s="35"/>
      <c r="M3542" s="36"/>
      <c r="N3542" s="37"/>
      <c r="O3542" s="37"/>
      <c r="P3542" s="37"/>
      <c r="Q3542" s="38"/>
      <c r="R3542" s="38"/>
      <c r="S3542" s="37"/>
      <c r="T3542" s="39"/>
      <c r="U3542" s="39"/>
      <c r="V3542" s="40"/>
      <c r="X3542" t="str">
        <f>IF(('1 - Cover page'!$B$9-M3542)&lt;6,"&lt;=5 Days","&gt;5 Days")</f>
        <v>&lt;=5 Days</v>
      </c>
      <c r="Y3542" t="str">
        <f>IF(('1 - Cover page'!$B$9-M3542)=0,"0", IF(('1 - Cover page'!$B$9-M3542)= 1,"1", IF(('1 - Cover page'!$B$9-M3542)= 2,"2", IF(('1 - Cover page'!$B$9-M3542)= 3,"3", IF(('1 - Cover page'!$B$9-M3542)= 4,"4", IF(('1 - Cover page'!$B$9-M3542)= 5,"5", IF(('1 - Cover page'!$B$9-M3542)= 6,"6", IF(('1 - Cover page'!$B$9-M3542)= 7,"7", IF(('1 - Cover page'!$B$9-M3542)= 8,"8", IF(('1 - Cover page'!$B$9-M3542)= 9,"9", IF(('1 - Cover page'!$B$9-M3542)= 10,"10", IF(('1 - Cover page'!$B$9-M3542)= 11,"11", IF(('1 - Cover page'!$B$9-M3542)= 12,"12", IF(('1 - Cover page'!$B$9-M3542)= 13,"13", IF(('1 - Cover page'!$B$9-M3542)= 14,"14", IF(('1 - Cover page'!$B$9-M3542)= 15,"15",  ""))))))))))))))))</f>
        <v>0</v>
      </c>
      <c r="Z3542" t="str">
        <f>IF(('1 - Cover page'!$B$9-I3542)=0,"0", IF(('1 - Cover page'!$B$9-I3542)= 1,"1", IF(('1 - Cover page'!$B$9-I3542)= 2,"2", IF(('1 - Cover page'!$B$9-I3542)= 3,"3", IF(('1 - Cover page'!$B$9-I3542)= 4,"4", IF(('1 - Cover page'!$B$9-I3542)= 5,"5", IF(('1 - Cover page'!$B$9-I3542)= 6,"6", IF(('1 - Cover page'!$B$9-I3542)= 7,"7", IF(('1 - Cover page'!$B$9-I3542)= 8,"8", IF(('1 - Cover page'!$B$9-I3542)= 9,"9", IF(('1 - Cover page'!$B$9-I3542)= 10,"10", IF(('1 - Cover page'!$B$9-I3542)= 11,"11", IF(('1 - Cover page'!$B$9-I3542)= 12,"12", IF(('1 - Cover page'!$B$9-I3542)= 13,"13", IF(('1 - Cover page'!$B$9-I3542)= 14,"14", IF(('1 - Cover page'!$B$9-I3542)= 15,"15",  ""))))))))))))))))</f>
        <v>0</v>
      </c>
      <c r="AA3542" t="e">
        <f>VLOOKUP(E3542,'Age group'!$A$2:$B$7,2,TRUE)</f>
        <v>#N/A</v>
      </c>
    </row>
    <row r="3543" spans="1:27" ht="12.75" x14ac:dyDescent="0.2">
      <c r="A3543" s="30">
        <v>3540</v>
      </c>
      <c r="B3543" s="31"/>
      <c r="C3543" s="31"/>
      <c r="D3543" s="32"/>
      <c r="E3543" s="104"/>
      <c r="F3543" s="31"/>
      <c r="G3543" s="31"/>
      <c r="H3543" s="33"/>
      <c r="I3543" s="16"/>
      <c r="J3543" s="34"/>
      <c r="K3543" s="34"/>
      <c r="L3543" s="35"/>
      <c r="M3543" s="36"/>
      <c r="N3543" s="37"/>
      <c r="O3543" s="37"/>
      <c r="P3543" s="37"/>
      <c r="Q3543" s="38"/>
      <c r="R3543" s="38"/>
      <c r="S3543" s="37"/>
      <c r="T3543" s="39"/>
      <c r="U3543" s="39"/>
      <c r="V3543" s="40"/>
      <c r="X3543" t="str">
        <f>IF(('1 - Cover page'!$B$9-M3543)&lt;6,"&lt;=5 Days","&gt;5 Days")</f>
        <v>&lt;=5 Days</v>
      </c>
      <c r="Y3543" t="str">
        <f>IF(('1 - Cover page'!$B$9-M3543)=0,"0", IF(('1 - Cover page'!$B$9-M3543)= 1,"1", IF(('1 - Cover page'!$B$9-M3543)= 2,"2", IF(('1 - Cover page'!$B$9-M3543)= 3,"3", IF(('1 - Cover page'!$B$9-M3543)= 4,"4", IF(('1 - Cover page'!$B$9-M3543)= 5,"5", IF(('1 - Cover page'!$B$9-M3543)= 6,"6", IF(('1 - Cover page'!$B$9-M3543)= 7,"7", IF(('1 - Cover page'!$B$9-M3543)= 8,"8", IF(('1 - Cover page'!$B$9-M3543)= 9,"9", IF(('1 - Cover page'!$B$9-M3543)= 10,"10", IF(('1 - Cover page'!$B$9-M3543)= 11,"11", IF(('1 - Cover page'!$B$9-M3543)= 12,"12", IF(('1 - Cover page'!$B$9-M3543)= 13,"13", IF(('1 - Cover page'!$B$9-M3543)= 14,"14", IF(('1 - Cover page'!$B$9-M3543)= 15,"15",  ""))))))))))))))))</f>
        <v>0</v>
      </c>
      <c r="Z3543" t="str">
        <f>IF(('1 - Cover page'!$B$9-I3543)=0,"0", IF(('1 - Cover page'!$B$9-I3543)= 1,"1", IF(('1 - Cover page'!$B$9-I3543)= 2,"2", IF(('1 - Cover page'!$B$9-I3543)= 3,"3", IF(('1 - Cover page'!$B$9-I3543)= 4,"4", IF(('1 - Cover page'!$B$9-I3543)= 5,"5", IF(('1 - Cover page'!$B$9-I3543)= 6,"6", IF(('1 - Cover page'!$B$9-I3543)= 7,"7", IF(('1 - Cover page'!$B$9-I3543)= 8,"8", IF(('1 - Cover page'!$B$9-I3543)= 9,"9", IF(('1 - Cover page'!$B$9-I3543)= 10,"10", IF(('1 - Cover page'!$B$9-I3543)= 11,"11", IF(('1 - Cover page'!$B$9-I3543)= 12,"12", IF(('1 - Cover page'!$B$9-I3543)= 13,"13", IF(('1 - Cover page'!$B$9-I3543)= 14,"14", IF(('1 - Cover page'!$B$9-I3543)= 15,"15",  ""))))))))))))))))</f>
        <v>0</v>
      </c>
      <c r="AA3543" t="e">
        <f>VLOOKUP(E3543,'Age group'!$A$2:$B$7,2,TRUE)</f>
        <v>#N/A</v>
      </c>
    </row>
    <row r="3544" spans="1:27" ht="12.75" x14ac:dyDescent="0.2">
      <c r="A3544" s="30">
        <v>3541</v>
      </c>
      <c r="B3544" s="31"/>
      <c r="C3544" s="31"/>
      <c r="D3544" s="32"/>
      <c r="E3544" s="104"/>
      <c r="F3544" s="31"/>
      <c r="G3544" s="31"/>
      <c r="H3544" s="33"/>
      <c r="I3544" s="16"/>
      <c r="J3544" s="34"/>
      <c r="K3544" s="34"/>
      <c r="L3544" s="35"/>
      <c r="M3544" s="36"/>
      <c r="N3544" s="37"/>
      <c r="O3544" s="37"/>
      <c r="P3544" s="37"/>
      <c r="Q3544" s="38"/>
      <c r="R3544" s="38"/>
      <c r="S3544" s="37"/>
      <c r="T3544" s="39"/>
      <c r="U3544" s="39"/>
      <c r="V3544" s="40"/>
      <c r="X3544" t="str">
        <f>IF(('1 - Cover page'!$B$9-M3544)&lt;6,"&lt;=5 Days","&gt;5 Days")</f>
        <v>&lt;=5 Days</v>
      </c>
      <c r="Y3544" t="str">
        <f>IF(('1 - Cover page'!$B$9-M3544)=0,"0", IF(('1 - Cover page'!$B$9-M3544)= 1,"1", IF(('1 - Cover page'!$B$9-M3544)= 2,"2", IF(('1 - Cover page'!$B$9-M3544)= 3,"3", IF(('1 - Cover page'!$B$9-M3544)= 4,"4", IF(('1 - Cover page'!$B$9-M3544)= 5,"5", IF(('1 - Cover page'!$B$9-M3544)= 6,"6", IF(('1 - Cover page'!$B$9-M3544)= 7,"7", IF(('1 - Cover page'!$B$9-M3544)= 8,"8", IF(('1 - Cover page'!$B$9-M3544)= 9,"9", IF(('1 - Cover page'!$B$9-M3544)= 10,"10", IF(('1 - Cover page'!$B$9-M3544)= 11,"11", IF(('1 - Cover page'!$B$9-M3544)= 12,"12", IF(('1 - Cover page'!$B$9-M3544)= 13,"13", IF(('1 - Cover page'!$B$9-M3544)= 14,"14", IF(('1 - Cover page'!$B$9-M3544)= 15,"15",  ""))))))))))))))))</f>
        <v>0</v>
      </c>
      <c r="Z3544" t="str">
        <f>IF(('1 - Cover page'!$B$9-I3544)=0,"0", IF(('1 - Cover page'!$B$9-I3544)= 1,"1", IF(('1 - Cover page'!$B$9-I3544)= 2,"2", IF(('1 - Cover page'!$B$9-I3544)= 3,"3", IF(('1 - Cover page'!$B$9-I3544)= 4,"4", IF(('1 - Cover page'!$B$9-I3544)= 5,"5", IF(('1 - Cover page'!$B$9-I3544)= 6,"6", IF(('1 - Cover page'!$B$9-I3544)= 7,"7", IF(('1 - Cover page'!$B$9-I3544)= 8,"8", IF(('1 - Cover page'!$B$9-I3544)= 9,"9", IF(('1 - Cover page'!$B$9-I3544)= 10,"10", IF(('1 - Cover page'!$B$9-I3544)= 11,"11", IF(('1 - Cover page'!$B$9-I3544)= 12,"12", IF(('1 - Cover page'!$B$9-I3544)= 13,"13", IF(('1 - Cover page'!$B$9-I3544)= 14,"14", IF(('1 - Cover page'!$B$9-I3544)= 15,"15",  ""))))))))))))))))</f>
        <v>0</v>
      </c>
      <c r="AA3544" t="e">
        <f>VLOOKUP(E3544,'Age group'!$A$2:$B$7,2,TRUE)</f>
        <v>#N/A</v>
      </c>
    </row>
    <row r="3545" spans="1:27" ht="12.75" x14ac:dyDescent="0.2">
      <c r="A3545" s="30">
        <v>3542</v>
      </c>
      <c r="B3545" s="31"/>
      <c r="C3545" s="31"/>
      <c r="D3545" s="32"/>
      <c r="E3545" s="104"/>
      <c r="F3545" s="31"/>
      <c r="G3545" s="31"/>
      <c r="H3545" s="33"/>
      <c r="I3545" s="16"/>
      <c r="J3545" s="34"/>
      <c r="K3545" s="34"/>
      <c r="L3545" s="35"/>
      <c r="M3545" s="36"/>
      <c r="N3545" s="37"/>
      <c r="O3545" s="37"/>
      <c r="P3545" s="37"/>
      <c r="Q3545" s="38"/>
      <c r="R3545" s="38"/>
      <c r="S3545" s="37"/>
      <c r="T3545" s="39"/>
      <c r="U3545" s="39"/>
      <c r="V3545" s="40"/>
      <c r="X3545" t="str">
        <f>IF(('1 - Cover page'!$B$9-M3545)&lt;6,"&lt;=5 Days","&gt;5 Days")</f>
        <v>&lt;=5 Days</v>
      </c>
      <c r="Y3545" t="str">
        <f>IF(('1 - Cover page'!$B$9-M3545)=0,"0", IF(('1 - Cover page'!$B$9-M3545)= 1,"1", IF(('1 - Cover page'!$B$9-M3545)= 2,"2", IF(('1 - Cover page'!$B$9-M3545)= 3,"3", IF(('1 - Cover page'!$B$9-M3545)= 4,"4", IF(('1 - Cover page'!$B$9-M3545)= 5,"5", IF(('1 - Cover page'!$B$9-M3545)= 6,"6", IF(('1 - Cover page'!$B$9-M3545)= 7,"7", IF(('1 - Cover page'!$B$9-M3545)= 8,"8", IF(('1 - Cover page'!$B$9-M3545)= 9,"9", IF(('1 - Cover page'!$B$9-M3545)= 10,"10", IF(('1 - Cover page'!$B$9-M3545)= 11,"11", IF(('1 - Cover page'!$B$9-M3545)= 12,"12", IF(('1 - Cover page'!$B$9-M3545)= 13,"13", IF(('1 - Cover page'!$B$9-M3545)= 14,"14", IF(('1 - Cover page'!$B$9-M3545)= 15,"15",  ""))))))))))))))))</f>
        <v>0</v>
      </c>
      <c r="Z3545" t="str">
        <f>IF(('1 - Cover page'!$B$9-I3545)=0,"0", IF(('1 - Cover page'!$B$9-I3545)= 1,"1", IF(('1 - Cover page'!$B$9-I3545)= 2,"2", IF(('1 - Cover page'!$B$9-I3545)= 3,"3", IF(('1 - Cover page'!$B$9-I3545)= 4,"4", IF(('1 - Cover page'!$B$9-I3545)= 5,"5", IF(('1 - Cover page'!$B$9-I3545)= 6,"6", IF(('1 - Cover page'!$B$9-I3545)= 7,"7", IF(('1 - Cover page'!$B$9-I3545)= 8,"8", IF(('1 - Cover page'!$B$9-I3545)= 9,"9", IF(('1 - Cover page'!$B$9-I3545)= 10,"10", IF(('1 - Cover page'!$B$9-I3545)= 11,"11", IF(('1 - Cover page'!$B$9-I3545)= 12,"12", IF(('1 - Cover page'!$B$9-I3545)= 13,"13", IF(('1 - Cover page'!$B$9-I3545)= 14,"14", IF(('1 - Cover page'!$B$9-I3545)= 15,"15",  ""))))))))))))))))</f>
        <v>0</v>
      </c>
      <c r="AA3545" t="e">
        <f>VLOOKUP(E3545,'Age group'!$A$2:$B$7,2,TRUE)</f>
        <v>#N/A</v>
      </c>
    </row>
    <row r="3546" spans="1:27" ht="12.75" x14ac:dyDescent="0.2">
      <c r="A3546" s="30">
        <v>3543</v>
      </c>
      <c r="B3546" s="31"/>
      <c r="C3546" s="31"/>
      <c r="D3546" s="32"/>
      <c r="E3546" s="104"/>
      <c r="F3546" s="31"/>
      <c r="G3546" s="31"/>
      <c r="H3546" s="33"/>
      <c r="I3546" s="16"/>
      <c r="J3546" s="34"/>
      <c r="K3546" s="34"/>
      <c r="L3546" s="35"/>
      <c r="M3546" s="36"/>
      <c r="N3546" s="37"/>
      <c r="O3546" s="37"/>
      <c r="P3546" s="37"/>
      <c r="Q3546" s="38"/>
      <c r="R3546" s="38"/>
      <c r="S3546" s="37"/>
      <c r="T3546" s="39"/>
      <c r="U3546" s="39"/>
      <c r="V3546" s="40"/>
      <c r="X3546" t="str">
        <f>IF(('1 - Cover page'!$B$9-M3546)&lt;6,"&lt;=5 Days","&gt;5 Days")</f>
        <v>&lt;=5 Days</v>
      </c>
      <c r="Y3546" t="str">
        <f>IF(('1 - Cover page'!$B$9-M3546)=0,"0", IF(('1 - Cover page'!$B$9-M3546)= 1,"1", IF(('1 - Cover page'!$B$9-M3546)= 2,"2", IF(('1 - Cover page'!$B$9-M3546)= 3,"3", IF(('1 - Cover page'!$B$9-M3546)= 4,"4", IF(('1 - Cover page'!$B$9-M3546)= 5,"5", IF(('1 - Cover page'!$B$9-M3546)= 6,"6", IF(('1 - Cover page'!$B$9-M3546)= 7,"7", IF(('1 - Cover page'!$B$9-M3546)= 8,"8", IF(('1 - Cover page'!$B$9-M3546)= 9,"9", IF(('1 - Cover page'!$B$9-M3546)= 10,"10", IF(('1 - Cover page'!$B$9-M3546)= 11,"11", IF(('1 - Cover page'!$B$9-M3546)= 12,"12", IF(('1 - Cover page'!$B$9-M3546)= 13,"13", IF(('1 - Cover page'!$B$9-M3546)= 14,"14", IF(('1 - Cover page'!$B$9-M3546)= 15,"15",  ""))))))))))))))))</f>
        <v>0</v>
      </c>
      <c r="Z3546" t="str">
        <f>IF(('1 - Cover page'!$B$9-I3546)=0,"0", IF(('1 - Cover page'!$B$9-I3546)= 1,"1", IF(('1 - Cover page'!$B$9-I3546)= 2,"2", IF(('1 - Cover page'!$B$9-I3546)= 3,"3", IF(('1 - Cover page'!$B$9-I3546)= 4,"4", IF(('1 - Cover page'!$B$9-I3546)= 5,"5", IF(('1 - Cover page'!$B$9-I3546)= 6,"6", IF(('1 - Cover page'!$B$9-I3546)= 7,"7", IF(('1 - Cover page'!$B$9-I3546)= 8,"8", IF(('1 - Cover page'!$B$9-I3546)= 9,"9", IF(('1 - Cover page'!$B$9-I3546)= 10,"10", IF(('1 - Cover page'!$B$9-I3546)= 11,"11", IF(('1 - Cover page'!$B$9-I3546)= 12,"12", IF(('1 - Cover page'!$B$9-I3546)= 13,"13", IF(('1 - Cover page'!$B$9-I3546)= 14,"14", IF(('1 - Cover page'!$B$9-I3546)= 15,"15",  ""))))))))))))))))</f>
        <v>0</v>
      </c>
      <c r="AA3546" t="e">
        <f>VLOOKUP(E3546,'Age group'!$A$2:$B$7,2,TRUE)</f>
        <v>#N/A</v>
      </c>
    </row>
    <row r="3547" spans="1:27" ht="12.75" x14ac:dyDescent="0.2">
      <c r="A3547" s="30">
        <v>3544</v>
      </c>
      <c r="B3547" s="31"/>
      <c r="C3547" s="31"/>
      <c r="D3547" s="32"/>
      <c r="E3547" s="104"/>
      <c r="F3547" s="31"/>
      <c r="G3547" s="31"/>
      <c r="H3547" s="33"/>
      <c r="I3547" s="16"/>
      <c r="J3547" s="34"/>
      <c r="K3547" s="34"/>
      <c r="L3547" s="35"/>
      <c r="M3547" s="36"/>
      <c r="N3547" s="37"/>
      <c r="O3547" s="37"/>
      <c r="P3547" s="37"/>
      <c r="Q3547" s="38"/>
      <c r="R3547" s="38"/>
      <c r="S3547" s="37"/>
      <c r="T3547" s="39"/>
      <c r="U3547" s="39"/>
      <c r="V3547" s="40"/>
      <c r="X3547" t="str">
        <f>IF(('1 - Cover page'!$B$9-M3547)&lt;6,"&lt;=5 Days","&gt;5 Days")</f>
        <v>&lt;=5 Days</v>
      </c>
      <c r="Y3547" t="str">
        <f>IF(('1 - Cover page'!$B$9-M3547)=0,"0", IF(('1 - Cover page'!$B$9-M3547)= 1,"1", IF(('1 - Cover page'!$B$9-M3547)= 2,"2", IF(('1 - Cover page'!$B$9-M3547)= 3,"3", IF(('1 - Cover page'!$B$9-M3547)= 4,"4", IF(('1 - Cover page'!$B$9-M3547)= 5,"5", IF(('1 - Cover page'!$B$9-M3547)= 6,"6", IF(('1 - Cover page'!$B$9-M3547)= 7,"7", IF(('1 - Cover page'!$B$9-M3547)= 8,"8", IF(('1 - Cover page'!$B$9-M3547)= 9,"9", IF(('1 - Cover page'!$B$9-M3547)= 10,"10", IF(('1 - Cover page'!$B$9-M3547)= 11,"11", IF(('1 - Cover page'!$B$9-M3547)= 12,"12", IF(('1 - Cover page'!$B$9-M3547)= 13,"13", IF(('1 - Cover page'!$B$9-M3547)= 14,"14", IF(('1 - Cover page'!$B$9-M3547)= 15,"15",  ""))))))))))))))))</f>
        <v>0</v>
      </c>
      <c r="Z3547" t="str">
        <f>IF(('1 - Cover page'!$B$9-I3547)=0,"0", IF(('1 - Cover page'!$B$9-I3547)= 1,"1", IF(('1 - Cover page'!$B$9-I3547)= 2,"2", IF(('1 - Cover page'!$B$9-I3547)= 3,"3", IF(('1 - Cover page'!$B$9-I3547)= 4,"4", IF(('1 - Cover page'!$B$9-I3547)= 5,"5", IF(('1 - Cover page'!$B$9-I3547)= 6,"6", IF(('1 - Cover page'!$B$9-I3547)= 7,"7", IF(('1 - Cover page'!$B$9-I3547)= 8,"8", IF(('1 - Cover page'!$B$9-I3547)= 9,"9", IF(('1 - Cover page'!$B$9-I3547)= 10,"10", IF(('1 - Cover page'!$B$9-I3547)= 11,"11", IF(('1 - Cover page'!$B$9-I3547)= 12,"12", IF(('1 - Cover page'!$B$9-I3547)= 13,"13", IF(('1 - Cover page'!$B$9-I3547)= 14,"14", IF(('1 - Cover page'!$B$9-I3547)= 15,"15",  ""))))))))))))))))</f>
        <v>0</v>
      </c>
      <c r="AA3547" t="e">
        <f>VLOOKUP(E3547,'Age group'!$A$2:$B$7,2,TRUE)</f>
        <v>#N/A</v>
      </c>
    </row>
    <row r="3548" spans="1:27" ht="12.75" x14ac:dyDescent="0.2">
      <c r="A3548" s="30">
        <v>3545</v>
      </c>
      <c r="B3548" s="31"/>
      <c r="C3548" s="31"/>
      <c r="D3548" s="32"/>
      <c r="E3548" s="104"/>
      <c r="F3548" s="31"/>
      <c r="G3548" s="31"/>
      <c r="H3548" s="33"/>
      <c r="I3548" s="16"/>
      <c r="J3548" s="34"/>
      <c r="K3548" s="34"/>
      <c r="L3548" s="35"/>
      <c r="M3548" s="36"/>
      <c r="N3548" s="37"/>
      <c r="O3548" s="37"/>
      <c r="P3548" s="37"/>
      <c r="Q3548" s="38"/>
      <c r="R3548" s="38"/>
      <c r="S3548" s="37"/>
      <c r="T3548" s="39"/>
      <c r="U3548" s="39"/>
      <c r="V3548" s="40"/>
      <c r="X3548" t="str">
        <f>IF(('1 - Cover page'!$B$9-M3548)&lt;6,"&lt;=5 Days","&gt;5 Days")</f>
        <v>&lt;=5 Days</v>
      </c>
      <c r="Y3548" t="str">
        <f>IF(('1 - Cover page'!$B$9-M3548)=0,"0", IF(('1 - Cover page'!$B$9-M3548)= 1,"1", IF(('1 - Cover page'!$B$9-M3548)= 2,"2", IF(('1 - Cover page'!$B$9-M3548)= 3,"3", IF(('1 - Cover page'!$B$9-M3548)= 4,"4", IF(('1 - Cover page'!$B$9-M3548)= 5,"5", IF(('1 - Cover page'!$B$9-M3548)= 6,"6", IF(('1 - Cover page'!$B$9-M3548)= 7,"7", IF(('1 - Cover page'!$B$9-M3548)= 8,"8", IF(('1 - Cover page'!$B$9-M3548)= 9,"9", IF(('1 - Cover page'!$B$9-M3548)= 10,"10", IF(('1 - Cover page'!$B$9-M3548)= 11,"11", IF(('1 - Cover page'!$B$9-M3548)= 12,"12", IF(('1 - Cover page'!$B$9-M3548)= 13,"13", IF(('1 - Cover page'!$B$9-M3548)= 14,"14", IF(('1 - Cover page'!$B$9-M3548)= 15,"15",  ""))))))))))))))))</f>
        <v>0</v>
      </c>
      <c r="Z3548" t="str">
        <f>IF(('1 - Cover page'!$B$9-I3548)=0,"0", IF(('1 - Cover page'!$B$9-I3548)= 1,"1", IF(('1 - Cover page'!$B$9-I3548)= 2,"2", IF(('1 - Cover page'!$B$9-I3548)= 3,"3", IF(('1 - Cover page'!$B$9-I3548)= 4,"4", IF(('1 - Cover page'!$B$9-I3548)= 5,"5", IF(('1 - Cover page'!$B$9-I3548)= 6,"6", IF(('1 - Cover page'!$B$9-I3548)= 7,"7", IF(('1 - Cover page'!$B$9-I3548)= 8,"8", IF(('1 - Cover page'!$B$9-I3548)= 9,"9", IF(('1 - Cover page'!$B$9-I3548)= 10,"10", IF(('1 - Cover page'!$B$9-I3548)= 11,"11", IF(('1 - Cover page'!$B$9-I3548)= 12,"12", IF(('1 - Cover page'!$B$9-I3548)= 13,"13", IF(('1 - Cover page'!$B$9-I3548)= 14,"14", IF(('1 - Cover page'!$B$9-I3548)= 15,"15",  ""))))))))))))))))</f>
        <v>0</v>
      </c>
      <c r="AA3548" t="e">
        <f>VLOOKUP(E3548,'Age group'!$A$2:$B$7,2,TRUE)</f>
        <v>#N/A</v>
      </c>
    </row>
    <row r="3549" spans="1:27" ht="12.75" x14ac:dyDescent="0.2">
      <c r="A3549" s="30">
        <v>3546</v>
      </c>
      <c r="B3549" s="31"/>
      <c r="C3549" s="31"/>
      <c r="D3549" s="32"/>
      <c r="E3549" s="104"/>
      <c r="F3549" s="31"/>
      <c r="G3549" s="31"/>
      <c r="H3549" s="33"/>
      <c r="I3549" s="16"/>
      <c r="J3549" s="34"/>
      <c r="K3549" s="34"/>
      <c r="L3549" s="35"/>
      <c r="M3549" s="36"/>
      <c r="N3549" s="37"/>
      <c r="O3549" s="37"/>
      <c r="P3549" s="37"/>
      <c r="Q3549" s="38"/>
      <c r="R3549" s="38"/>
      <c r="S3549" s="37"/>
      <c r="T3549" s="39"/>
      <c r="U3549" s="39"/>
      <c r="V3549" s="40"/>
      <c r="X3549" t="str">
        <f>IF(('1 - Cover page'!$B$9-M3549)&lt;6,"&lt;=5 Days","&gt;5 Days")</f>
        <v>&lt;=5 Days</v>
      </c>
      <c r="Y3549" t="str">
        <f>IF(('1 - Cover page'!$B$9-M3549)=0,"0", IF(('1 - Cover page'!$B$9-M3549)= 1,"1", IF(('1 - Cover page'!$B$9-M3549)= 2,"2", IF(('1 - Cover page'!$B$9-M3549)= 3,"3", IF(('1 - Cover page'!$B$9-M3549)= 4,"4", IF(('1 - Cover page'!$B$9-M3549)= 5,"5", IF(('1 - Cover page'!$B$9-M3549)= 6,"6", IF(('1 - Cover page'!$B$9-M3549)= 7,"7", IF(('1 - Cover page'!$B$9-M3549)= 8,"8", IF(('1 - Cover page'!$B$9-M3549)= 9,"9", IF(('1 - Cover page'!$B$9-M3549)= 10,"10", IF(('1 - Cover page'!$B$9-M3549)= 11,"11", IF(('1 - Cover page'!$B$9-M3549)= 12,"12", IF(('1 - Cover page'!$B$9-M3549)= 13,"13", IF(('1 - Cover page'!$B$9-M3549)= 14,"14", IF(('1 - Cover page'!$B$9-M3549)= 15,"15",  ""))))))))))))))))</f>
        <v>0</v>
      </c>
      <c r="Z3549" t="str">
        <f>IF(('1 - Cover page'!$B$9-I3549)=0,"0", IF(('1 - Cover page'!$B$9-I3549)= 1,"1", IF(('1 - Cover page'!$B$9-I3549)= 2,"2", IF(('1 - Cover page'!$B$9-I3549)= 3,"3", IF(('1 - Cover page'!$B$9-I3549)= 4,"4", IF(('1 - Cover page'!$B$9-I3549)= 5,"5", IF(('1 - Cover page'!$B$9-I3549)= 6,"6", IF(('1 - Cover page'!$B$9-I3549)= 7,"7", IF(('1 - Cover page'!$B$9-I3549)= 8,"8", IF(('1 - Cover page'!$B$9-I3549)= 9,"9", IF(('1 - Cover page'!$B$9-I3549)= 10,"10", IF(('1 - Cover page'!$B$9-I3549)= 11,"11", IF(('1 - Cover page'!$B$9-I3549)= 12,"12", IF(('1 - Cover page'!$B$9-I3549)= 13,"13", IF(('1 - Cover page'!$B$9-I3549)= 14,"14", IF(('1 - Cover page'!$B$9-I3549)= 15,"15",  ""))))))))))))))))</f>
        <v>0</v>
      </c>
      <c r="AA3549" t="e">
        <f>VLOOKUP(E3549,'Age group'!$A$2:$B$7,2,TRUE)</f>
        <v>#N/A</v>
      </c>
    </row>
    <row r="3550" spans="1:27" ht="12.75" x14ac:dyDescent="0.2">
      <c r="A3550" s="30">
        <v>3547</v>
      </c>
      <c r="B3550" s="31"/>
      <c r="C3550" s="31"/>
      <c r="D3550" s="32"/>
      <c r="E3550" s="104"/>
      <c r="F3550" s="31"/>
      <c r="G3550" s="31"/>
      <c r="H3550" s="33"/>
      <c r="I3550" s="16"/>
      <c r="J3550" s="34"/>
      <c r="K3550" s="34"/>
      <c r="L3550" s="35"/>
      <c r="M3550" s="36"/>
      <c r="N3550" s="37"/>
      <c r="O3550" s="37"/>
      <c r="P3550" s="37"/>
      <c r="Q3550" s="38"/>
      <c r="R3550" s="38"/>
      <c r="S3550" s="37"/>
      <c r="T3550" s="39"/>
      <c r="U3550" s="39"/>
      <c r="V3550" s="40"/>
      <c r="X3550" t="str">
        <f>IF(('1 - Cover page'!$B$9-M3550)&lt;6,"&lt;=5 Days","&gt;5 Days")</f>
        <v>&lt;=5 Days</v>
      </c>
      <c r="Y3550" t="str">
        <f>IF(('1 - Cover page'!$B$9-M3550)=0,"0", IF(('1 - Cover page'!$B$9-M3550)= 1,"1", IF(('1 - Cover page'!$B$9-M3550)= 2,"2", IF(('1 - Cover page'!$B$9-M3550)= 3,"3", IF(('1 - Cover page'!$B$9-M3550)= 4,"4", IF(('1 - Cover page'!$B$9-M3550)= 5,"5", IF(('1 - Cover page'!$B$9-M3550)= 6,"6", IF(('1 - Cover page'!$B$9-M3550)= 7,"7", IF(('1 - Cover page'!$B$9-M3550)= 8,"8", IF(('1 - Cover page'!$B$9-M3550)= 9,"9", IF(('1 - Cover page'!$B$9-M3550)= 10,"10", IF(('1 - Cover page'!$B$9-M3550)= 11,"11", IF(('1 - Cover page'!$B$9-M3550)= 12,"12", IF(('1 - Cover page'!$B$9-M3550)= 13,"13", IF(('1 - Cover page'!$B$9-M3550)= 14,"14", IF(('1 - Cover page'!$B$9-M3550)= 15,"15",  ""))))))))))))))))</f>
        <v>0</v>
      </c>
      <c r="Z3550" t="str">
        <f>IF(('1 - Cover page'!$B$9-I3550)=0,"0", IF(('1 - Cover page'!$B$9-I3550)= 1,"1", IF(('1 - Cover page'!$B$9-I3550)= 2,"2", IF(('1 - Cover page'!$B$9-I3550)= 3,"3", IF(('1 - Cover page'!$B$9-I3550)= 4,"4", IF(('1 - Cover page'!$B$9-I3550)= 5,"5", IF(('1 - Cover page'!$B$9-I3550)= 6,"6", IF(('1 - Cover page'!$B$9-I3550)= 7,"7", IF(('1 - Cover page'!$B$9-I3550)= 8,"8", IF(('1 - Cover page'!$B$9-I3550)= 9,"9", IF(('1 - Cover page'!$B$9-I3550)= 10,"10", IF(('1 - Cover page'!$B$9-I3550)= 11,"11", IF(('1 - Cover page'!$B$9-I3550)= 12,"12", IF(('1 - Cover page'!$B$9-I3550)= 13,"13", IF(('1 - Cover page'!$B$9-I3550)= 14,"14", IF(('1 - Cover page'!$B$9-I3550)= 15,"15",  ""))))))))))))))))</f>
        <v>0</v>
      </c>
      <c r="AA3550" t="e">
        <f>VLOOKUP(E3550,'Age group'!$A$2:$B$7,2,TRUE)</f>
        <v>#N/A</v>
      </c>
    </row>
    <row r="3551" spans="1:27" ht="12.75" x14ac:dyDescent="0.2">
      <c r="A3551" s="30">
        <v>3548</v>
      </c>
      <c r="B3551" s="31"/>
      <c r="C3551" s="31"/>
      <c r="D3551" s="32"/>
      <c r="E3551" s="104"/>
      <c r="F3551" s="31"/>
      <c r="G3551" s="31"/>
      <c r="H3551" s="33"/>
      <c r="I3551" s="16"/>
      <c r="J3551" s="34"/>
      <c r="K3551" s="34"/>
      <c r="L3551" s="35"/>
      <c r="M3551" s="36"/>
      <c r="N3551" s="37"/>
      <c r="O3551" s="37"/>
      <c r="P3551" s="37"/>
      <c r="Q3551" s="38"/>
      <c r="R3551" s="38"/>
      <c r="S3551" s="37"/>
      <c r="T3551" s="39"/>
      <c r="U3551" s="39"/>
      <c r="V3551" s="40"/>
      <c r="X3551" t="str">
        <f>IF(('1 - Cover page'!$B$9-M3551)&lt;6,"&lt;=5 Days","&gt;5 Days")</f>
        <v>&lt;=5 Days</v>
      </c>
      <c r="Y3551" t="str">
        <f>IF(('1 - Cover page'!$B$9-M3551)=0,"0", IF(('1 - Cover page'!$B$9-M3551)= 1,"1", IF(('1 - Cover page'!$B$9-M3551)= 2,"2", IF(('1 - Cover page'!$B$9-M3551)= 3,"3", IF(('1 - Cover page'!$B$9-M3551)= 4,"4", IF(('1 - Cover page'!$B$9-M3551)= 5,"5", IF(('1 - Cover page'!$B$9-M3551)= 6,"6", IF(('1 - Cover page'!$B$9-M3551)= 7,"7", IF(('1 - Cover page'!$B$9-M3551)= 8,"8", IF(('1 - Cover page'!$B$9-M3551)= 9,"9", IF(('1 - Cover page'!$B$9-M3551)= 10,"10", IF(('1 - Cover page'!$B$9-M3551)= 11,"11", IF(('1 - Cover page'!$B$9-M3551)= 12,"12", IF(('1 - Cover page'!$B$9-M3551)= 13,"13", IF(('1 - Cover page'!$B$9-M3551)= 14,"14", IF(('1 - Cover page'!$B$9-M3551)= 15,"15",  ""))))))))))))))))</f>
        <v>0</v>
      </c>
      <c r="Z3551" t="str">
        <f>IF(('1 - Cover page'!$B$9-I3551)=0,"0", IF(('1 - Cover page'!$B$9-I3551)= 1,"1", IF(('1 - Cover page'!$B$9-I3551)= 2,"2", IF(('1 - Cover page'!$B$9-I3551)= 3,"3", IF(('1 - Cover page'!$B$9-I3551)= 4,"4", IF(('1 - Cover page'!$B$9-I3551)= 5,"5", IF(('1 - Cover page'!$B$9-I3551)= 6,"6", IF(('1 - Cover page'!$B$9-I3551)= 7,"7", IF(('1 - Cover page'!$B$9-I3551)= 8,"8", IF(('1 - Cover page'!$B$9-I3551)= 9,"9", IF(('1 - Cover page'!$B$9-I3551)= 10,"10", IF(('1 - Cover page'!$B$9-I3551)= 11,"11", IF(('1 - Cover page'!$B$9-I3551)= 12,"12", IF(('1 - Cover page'!$B$9-I3551)= 13,"13", IF(('1 - Cover page'!$B$9-I3551)= 14,"14", IF(('1 - Cover page'!$B$9-I3551)= 15,"15",  ""))))))))))))))))</f>
        <v>0</v>
      </c>
      <c r="AA3551" t="e">
        <f>VLOOKUP(E3551,'Age group'!$A$2:$B$7,2,TRUE)</f>
        <v>#N/A</v>
      </c>
    </row>
    <row r="3552" spans="1:27" ht="12.75" x14ac:dyDescent="0.2">
      <c r="A3552" s="30">
        <v>3549</v>
      </c>
      <c r="B3552" s="31"/>
      <c r="C3552" s="31"/>
      <c r="D3552" s="32"/>
      <c r="E3552" s="104"/>
      <c r="F3552" s="31"/>
      <c r="G3552" s="31"/>
      <c r="H3552" s="33"/>
      <c r="I3552" s="16"/>
      <c r="J3552" s="34"/>
      <c r="K3552" s="34"/>
      <c r="L3552" s="35"/>
      <c r="M3552" s="36"/>
      <c r="N3552" s="37"/>
      <c r="O3552" s="37"/>
      <c r="P3552" s="37"/>
      <c r="Q3552" s="38"/>
      <c r="R3552" s="38"/>
      <c r="S3552" s="37"/>
      <c r="T3552" s="39"/>
      <c r="U3552" s="39"/>
      <c r="V3552" s="40"/>
      <c r="X3552" t="str">
        <f>IF(('1 - Cover page'!$B$9-M3552)&lt;6,"&lt;=5 Days","&gt;5 Days")</f>
        <v>&lt;=5 Days</v>
      </c>
      <c r="Y3552" t="str">
        <f>IF(('1 - Cover page'!$B$9-M3552)=0,"0", IF(('1 - Cover page'!$B$9-M3552)= 1,"1", IF(('1 - Cover page'!$B$9-M3552)= 2,"2", IF(('1 - Cover page'!$B$9-M3552)= 3,"3", IF(('1 - Cover page'!$B$9-M3552)= 4,"4", IF(('1 - Cover page'!$B$9-M3552)= 5,"5", IF(('1 - Cover page'!$B$9-M3552)= 6,"6", IF(('1 - Cover page'!$B$9-M3552)= 7,"7", IF(('1 - Cover page'!$B$9-M3552)= 8,"8", IF(('1 - Cover page'!$B$9-M3552)= 9,"9", IF(('1 - Cover page'!$B$9-M3552)= 10,"10", IF(('1 - Cover page'!$B$9-M3552)= 11,"11", IF(('1 - Cover page'!$B$9-M3552)= 12,"12", IF(('1 - Cover page'!$B$9-M3552)= 13,"13", IF(('1 - Cover page'!$B$9-M3552)= 14,"14", IF(('1 - Cover page'!$B$9-M3552)= 15,"15",  ""))))))))))))))))</f>
        <v>0</v>
      </c>
      <c r="Z3552" t="str">
        <f>IF(('1 - Cover page'!$B$9-I3552)=0,"0", IF(('1 - Cover page'!$B$9-I3552)= 1,"1", IF(('1 - Cover page'!$B$9-I3552)= 2,"2", IF(('1 - Cover page'!$B$9-I3552)= 3,"3", IF(('1 - Cover page'!$B$9-I3552)= 4,"4", IF(('1 - Cover page'!$B$9-I3552)= 5,"5", IF(('1 - Cover page'!$B$9-I3552)= 6,"6", IF(('1 - Cover page'!$B$9-I3552)= 7,"7", IF(('1 - Cover page'!$B$9-I3552)= 8,"8", IF(('1 - Cover page'!$B$9-I3552)= 9,"9", IF(('1 - Cover page'!$B$9-I3552)= 10,"10", IF(('1 - Cover page'!$B$9-I3552)= 11,"11", IF(('1 - Cover page'!$B$9-I3552)= 12,"12", IF(('1 - Cover page'!$B$9-I3552)= 13,"13", IF(('1 - Cover page'!$B$9-I3552)= 14,"14", IF(('1 - Cover page'!$B$9-I3552)= 15,"15",  ""))))))))))))))))</f>
        <v>0</v>
      </c>
      <c r="AA3552" t="e">
        <f>VLOOKUP(E3552,'Age group'!$A$2:$B$7,2,TRUE)</f>
        <v>#N/A</v>
      </c>
    </row>
    <row r="3553" spans="1:27" ht="12.75" x14ac:dyDescent="0.2">
      <c r="A3553" s="30">
        <v>3550</v>
      </c>
      <c r="B3553" s="31"/>
      <c r="C3553" s="31"/>
      <c r="D3553" s="32"/>
      <c r="E3553" s="104"/>
      <c r="F3553" s="31"/>
      <c r="G3553" s="31"/>
      <c r="H3553" s="33"/>
      <c r="I3553" s="16"/>
      <c r="J3553" s="34"/>
      <c r="K3553" s="34"/>
      <c r="L3553" s="35"/>
      <c r="M3553" s="36"/>
      <c r="N3553" s="37"/>
      <c r="O3553" s="37"/>
      <c r="P3553" s="37"/>
      <c r="Q3553" s="38"/>
      <c r="R3553" s="38"/>
      <c r="S3553" s="37"/>
      <c r="T3553" s="39"/>
      <c r="U3553" s="39"/>
      <c r="V3553" s="40"/>
      <c r="X3553" t="str">
        <f>IF(('1 - Cover page'!$B$9-M3553)&lt;6,"&lt;=5 Days","&gt;5 Days")</f>
        <v>&lt;=5 Days</v>
      </c>
      <c r="Y3553" t="str">
        <f>IF(('1 - Cover page'!$B$9-M3553)=0,"0", IF(('1 - Cover page'!$B$9-M3553)= 1,"1", IF(('1 - Cover page'!$B$9-M3553)= 2,"2", IF(('1 - Cover page'!$B$9-M3553)= 3,"3", IF(('1 - Cover page'!$B$9-M3553)= 4,"4", IF(('1 - Cover page'!$B$9-M3553)= 5,"5", IF(('1 - Cover page'!$B$9-M3553)= 6,"6", IF(('1 - Cover page'!$B$9-M3553)= 7,"7", IF(('1 - Cover page'!$B$9-M3553)= 8,"8", IF(('1 - Cover page'!$B$9-M3553)= 9,"9", IF(('1 - Cover page'!$B$9-M3553)= 10,"10", IF(('1 - Cover page'!$B$9-M3553)= 11,"11", IF(('1 - Cover page'!$B$9-M3553)= 12,"12", IF(('1 - Cover page'!$B$9-M3553)= 13,"13", IF(('1 - Cover page'!$B$9-M3553)= 14,"14", IF(('1 - Cover page'!$B$9-M3553)= 15,"15",  ""))))))))))))))))</f>
        <v>0</v>
      </c>
      <c r="Z3553" t="str">
        <f>IF(('1 - Cover page'!$B$9-I3553)=0,"0", IF(('1 - Cover page'!$B$9-I3553)= 1,"1", IF(('1 - Cover page'!$B$9-I3553)= 2,"2", IF(('1 - Cover page'!$B$9-I3553)= 3,"3", IF(('1 - Cover page'!$B$9-I3553)= 4,"4", IF(('1 - Cover page'!$B$9-I3553)= 5,"5", IF(('1 - Cover page'!$B$9-I3553)= 6,"6", IF(('1 - Cover page'!$B$9-I3553)= 7,"7", IF(('1 - Cover page'!$B$9-I3553)= 8,"8", IF(('1 - Cover page'!$B$9-I3553)= 9,"9", IF(('1 - Cover page'!$B$9-I3553)= 10,"10", IF(('1 - Cover page'!$B$9-I3553)= 11,"11", IF(('1 - Cover page'!$B$9-I3553)= 12,"12", IF(('1 - Cover page'!$B$9-I3553)= 13,"13", IF(('1 - Cover page'!$B$9-I3553)= 14,"14", IF(('1 - Cover page'!$B$9-I3553)= 15,"15",  ""))))))))))))))))</f>
        <v>0</v>
      </c>
      <c r="AA3553" t="e">
        <f>VLOOKUP(E3553,'Age group'!$A$2:$B$7,2,TRUE)</f>
        <v>#N/A</v>
      </c>
    </row>
    <row r="3554" spans="1:27" ht="12.75" x14ac:dyDescent="0.2">
      <c r="A3554" s="30">
        <v>3551</v>
      </c>
      <c r="B3554" s="31"/>
      <c r="C3554" s="31"/>
      <c r="D3554" s="32"/>
      <c r="E3554" s="104"/>
      <c r="F3554" s="31"/>
      <c r="G3554" s="31"/>
      <c r="H3554" s="33"/>
      <c r="I3554" s="16"/>
      <c r="J3554" s="34"/>
      <c r="K3554" s="34"/>
      <c r="L3554" s="35"/>
      <c r="M3554" s="36"/>
      <c r="N3554" s="37"/>
      <c r="O3554" s="37"/>
      <c r="P3554" s="37"/>
      <c r="Q3554" s="38"/>
      <c r="R3554" s="38"/>
      <c r="S3554" s="37"/>
      <c r="T3554" s="39"/>
      <c r="U3554" s="39"/>
      <c r="V3554" s="40"/>
      <c r="X3554" t="str">
        <f>IF(('1 - Cover page'!$B$9-M3554)&lt;6,"&lt;=5 Days","&gt;5 Days")</f>
        <v>&lt;=5 Days</v>
      </c>
      <c r="Y3554" t="str">
        <f>IF(('1 - Cover page'!$B$9-M3554)=0,"0", IF(('1 - Cover page'!$B$9-M3554)= 1,"1", IF(('1 - Cover page'!$B$9-M3554)= 2,"2", IF(('1 - Cover page'!$B$9-M3554)= 3,"3", IF(('1 - Cover page'!$B$9-M3554)= 4,"4", IF(('1 - Cover page'!$B$9-M3554)= 5,"5", IF(('1 - Cover page'!$B$9-M3554)= 6,"6", IF(('1 - Cover page'!$B$9-M3554)= 7,"7", IF(('1 - Cover page'!$B$9-M3554)= 8,"8", IF(('1 - Cover page'!$B$9-M3554)= 9,"9", IF(('1 - Cover page'!$B$9-M3554)= 10,"10", IF(('1 - Cover page'!$B$9-M3554)= 11,"11", IF(('1 - Cover page'!$B$9-M3554)= 12,"12", IF(('1 - Cover page'!$B$9-M3554)= 13,"13", IF(('1 - Cover page'!$B$9-M3554)= 14,"14", IF(('1 - Cover page'!$B$9-M3554)= 15,"15",  ""))))))))))))))))</f>
        <v>0</v>
      </c>
      <c r="Z3554" t="str">
        <f>IF(('1 - Cover page'!$B$9-I3554)=0,"0", IF(('1 - Cover page'!$B$9-I3554)= 1,"1", IF(('1 - Cover page'!$B$9-I3554)= 2,"2", IF(('1 - Cover page'!$B$9-I3554)= 3,"3", IF(('1 - Cover page'!$B$9-I3554)= 4,"4", IF(('1 - Cover page'!$B$9-I3554)= 5,"5", IF(('1 - Cover page'!$B$9-I3554)= 6,"6", IF(('1 - Cover page'!$B$9-I3554)= 7,"7", IF(('1 - Cover page'!$B$9-I3554)= 8,"8", IF(('1 - Cover page'!$B$9-I3554)= 9,"9", IF(('1 - Cover page'!$B$9-I3554)= 10,"10", IF(('1 - Cover page'!$B$9-I3554)= 11,"11", IF(('1 - Cover page'!$B$9-I3554)= 12,"12", IF(('1 - Cover page'!$B$9-I3554)= 13,"13", IF(('1 - Cover page'!$B$9-I3554)= 14,"14", IF(('1 - Cover page'!$B$9-I3554)= 15,"15",  ""))))))))))))))))</f>
        <v>0</v>
      </c>
      <c r="AA3554" t="e">
        <f>VLOOKUP(E3554,'Age group'!$A$2:$B$7,2,TRUE)</f>
        <v>#N/A</v>
      </c>
    </row>
    <row r="3555" spans="1:27" ht="12.75" x14ac:dyDescent="0.2">
      <c r="A3555" s="30">
        <v>3552</v>
      </c>
      <c r="B3555" s="31"/>
      <c r="C3555" s="31"/>
      <c r="D3555" s="32"/>
      <c r="E3555" s="104"/>
      <c r="F3555" s="31"/>
      <c r="G3555" s="31"/>
      <c r="H3555" s="33"/>
      <c r="I3555" s="16"/>
      <c r="J3555" s="34"/>
      <c r="K3555" s="34"/>
      <c r="L3555" s="35"/>
      <c r="M3555" s="36"/>
      <c r="N3555" s="37"/>
      <c r="O3555" s="37"/>
      <c r="P3555" s="37"/>
      <c r="Q3555" s="38"/>
      <c r="R3555" s="38"/>
      <c r="S3555" s="37"/>
      <c r="T3555" s="39"/>
      <c r="U3555" s="39"/>
      <c r="V3555" s="40"/>
      <c r="X3555" t="str">
        <f>IF(('1 - Cover page'!$B$9-M3555)&lt;6,"&lt;=5 Days","&gt;5 Days")</f>
        <v>&lt;=5 Days</v>
      </c>
      <c r="Y3555" t="str">
        <f>IF(('1 - Cover page'!$B$9-M3555)=0,"0", IF(('1 - Cover page'!$B$9-M3555)= 1,"1", IF(('1 - Cover page'!$B$9-M3555)= 2,"2", IF(('1 - Cover page'!$B$9-M3555)= 3,"3", IF(('1 - Cover page'!$B$9-M3555)= 4,"4", IF(('1 - Cover page'!$B$9-M3555)= 5,"5", IF(('1 - Cover page'!$B$9-M3555)= 6,"6", IF(('1 - Cover page'!$B$9-M3555)= 7,"7", IF(('1 - Cover page'!$B$9-M3555)= 8,"8", IF(('1 - Cover page'!$B$9-M3555)= 9,"9", IF(('1 - Cover page'!$B$9-M3555)= 10,"10", IF(('1 - Cover page'!$B$9-M3555)= 11,"11", IF(('1 - Cover page'!$B$9-M3555)= 12,"12", IF(('1 - Cover page'!$B$9-M3555)= 13,"13", IF(('1 - Cover page'!$B$9-M3555)= 14,"14", IF(('1 - Cover page'!$B$9-M3555)= 15,"15",  ""))))))))))))))))</f>
        <v>0</v>
      </c>
      <c r="Z3555" t="str">
        <f>IF(('1 - Cover page'!$B$9-I3555)=0,"0", IF(('1 - Cover page'!$B$9-I3555)= 1,"1", IF(('1 - Cover page'!$B$9-I3555)= 2,"2", IF(('1 - Cover page'!$B$9-I3555)= 3,"3", IF(('1 - Cover page'!$B$9-I3555)= 4,"4", IF(('1 - Cover page'!$B$9-I3555)= 5,"5", IF(('1 - Cover page'!$B$9-I3555)= 6,"6", IF(('1 - Cover page'!$B$9-I3555)= 7,"7", IF(('1 - Cover page'!$B$9-I3555)= 8,"8", IF(('1 - Cover page'!$B$9-I3555)= 9,"9", IF(('1 - Cover page'!$B$9-I3555)= 10,"10", IF(('1 - Cover page'!$B$9-I3555)= 11,"11", IF(('1 - Cover page'!$B$9-I3555)= 12,"12", IF(('1 - Cover page'!$B$9-I3555)= 13,"13", IF(('1 - Cover page'!$B$9-I3555)= 14,"14", IF(('1 - Cover page'!$B$9-I3555)= 15,"15",  ""))))))))))))))))</f>
        <v>0</v>
      </c>
      <c r="AA3555" t="e">
        <f>VLOOKUP(E3555,'Age group'!$A$2:$B$7,2,TRUE)</f>
        <v>#N/A</v>
      </c>
    </row>
    <row r="3556" spans="1:27" ht="12.75" x14ac:dyDescent="0.2">
      <c r="A3556" s="30">
        <v>3553</v>
      </c>
      <c r="B3556" s="31"/>
      <c r="C3556" s="31"/>
      <c r="D3556" s="32"/>
      <c r="E3556" s="104"/>
      <c r="F3556" s="31"/>
      <c r="G3556" s="31"/>
      <c r="H3556" s="33"/>
      <c r="I3556" s="16"/>
      <c r="J3556" s="34"/>
      <c r="K3556" s="34"/>
      <c r="L3556" s="35"/>
      <c r="M3556" s="36"/>
      <c r="N3556" s="37"/>
      <c r="O3556" s="37"/>
      <c r="P3556" s="37"/>
      <c r="Q3556" s="38"/>
      <c r="R3556" s="38"/>
      <c r="S3556" s="37"/>
      <c r="T3556" s="39"/>
      <c r="U3556" s="39"/>
      <c r="V3556" s="40"/>
      <c r="X3556" t="str">
        <f>IF(('1 - Cover page'!$B$9-M3556)&lt;6,"&lt;=5 Days","&gt;5 Days")</f>
        <v>&lt;=5 Days</v>
      </c>
      <c r="Y3556" t="str">
        <f>IF(('1 - Cover page'!$B$9-M3556)=0,"0", IF(('1 - Cover page'!$B$9-M3556)= 1,"1", IF(('1 - Cover page'!$B$9-M3556)= 2,"2", IF(('1 - Cover page'!$B$9-M3556)= 3,"3", IF(('1 - Cover page'!$B$9-M3556)= 4,"4", IF(('1 - Cover page'!$B$9-M3556)= 5,"5", IF(('1 - Cover page'!$B$9-M3556)= 6,"6", IF(('1 - Cover page'!$B$9-M3556)= 7,"7", IF(('1 - Cover page'!$B$9-M3556)= 8,"8", IF(('1 - Cover page'!$B$9-M3556)= 9,"9", IF(('1 - Cover page'!$B$9-M3556)= 10,"10", IF(('1 - Cover page'!$B$9-M3556)= 11,"11", IF(('1 - Cover page'!$B$9-M3556)= 12,"12", IF(('1 - Cover page'!$B$9-M3556)= 13,"13", IF(('1 - Cover page'!$B$9-M3556)= 14,"14", IF(('1 - Cover page'!$B$9-M3556)= 15,"15",  ""))))))))))))))))</f>
        <v>0</v>
      </c>
      <c r="Z3556" t="str">
        <f>IF(('1 - Cover page'!$B$9-I3556)=0,"0", IF(('1 - Cover page'!$B$9-I3556)= 1,"1", IF(('1 - Cover page'!$B$9-I3556)= 2,"2", IF(('1 - Cover page'!$B$9-I3556)= 3,"3", IF(('1 - Cover page'!$B$9-I3556)= 4,"4", IF(('1 - Cover page'!$B$9-I3556)= 5,"5", IF(('1 - Cover page'!$B$9-I3556)= 6,"6", IF(('1 - Cover page'!$B$9-I3556)= 7,"7", IF(('1 - Cover page'!$B$9-I3556)= 8,"8", IF(('1 - Cover page'!$B$9-I3556)= 9,"9", IF(('1 - Cover page'!$B$9-I3556)= 10,"10", IF(('1 - Cover page'!$B$9-I3556)= 11,"11", IF(('1 - Cover page'!$B$9-I3556)= 12,"12", IF(('1 - Cover page'!$B$9-I3556)= 13,"13", IF(('1 - Cover page'!$B$9-I3556)= 14,"14", IF(('1 - Cover page'!$B$9-I3556)= 15,"15",  ""))))))))))))))))</f>
        <v>0</v>
      </c>
      <c r="AA3556" t="e">
        <f>VLOOKUP(E3556,'Age group'!$A$2:$B$7,2,TRUE)</f>
        <v>#N/A</v>
      </c>
    </row>
    <row r="3557" spans="1:27" ht="12.75" x14ac:dyDescent="0.2">
      <c r="A3557" s="30">
        <v>3554</v>
      </c>
      <c r="B3557" s="31"/>
      <c r="C3557" s="31"/>
      <c r="D3557" s="32"/>
      <c r="E3557" s="104"/>
      <c r="F3557" s="31"/>
      <c r="G3557" s="31"/>
      <c r="H3557" s="33"/>
      <c r="I3557" s="16"/>
      <c r="J3557" s="34"/>
      <c r="K3557" s="34"/>
      <c r="L3557" s="35"/>
      <c r="M3557" s="36"/>
      <c r="N3557" s="37"/>
      <c r="O3557" s="37"/>
      <c r="P3557" s="37"/>
      <c r="Q3557" s="38"/>
      <c r="R3557" s="38"/>
      <c r="S3557" s="37"/>
      <c r="T3557" s="39"/>
      <c r="U3557" s="39"/>
      <c r="V3557" s="40"/>
      <c r="X3557" t="str">
        <f>IF(('1 - Cover page'!$B$9-M3557)&lt;6,"&lt;=5 Days","&gt;5 Days")</f>
        <v>&lt;=5 Days</v>
      </c>
      <c r="Y3557" t="str">
        <f>IF(('1 - Cover page'!$B$9-M3557)=0,"0", IF(('1 - Cover page'!$B$9-M3557)= 1,"1", IF(('1 - Cover page'!$B$9-M3557)= 2,"2", IF(('1 - Cover page'!$B$9-M3557)= 3,"3", IF(('1 - Cover page'!$B$9-M3557)= 4,"4", IF(('1 - Cover page'!$B$9-M3557)= 5,"5", IF(('1 - Cover page'!$B$9-M3557)= 6,"6", IF(('1 - Cover page'!$B$9-M3557)= 7,"7", IF(('1 - Cover page'!$B$9-M3557)= 8,"8", IF(('1 - Cover page'!$B$9-M3557)= 9,"9", IF(('1 - Cover page'!$B$9-M3557)= 10,"10", IF(('1 - Cover page'!$B$9-M3557)= 11,"11", IF(('1 - Cover page'!$B$9-M3557)= 12,"12", IF(('1 - Cover page'!$B$9-M3557)= 13,"13", IF(('1 - Cover page'!$B$9-M3557)= 14,"14", IF(('1 - Cover page'!$B$9-M3557)= 15,"15",  ""))))))))))))))))</f>
        <v>0</v>
      </c>
      <c r="Z3557" t="str">
        <f>IF(('1 - Cover page'!$B$9-I3557)=0,"0", IF(('1 - Cover page'!$B$9-I3557)= 1,"1", IF(('1 - Cover page'!$B$9-I3557)= 2,"2", IF(('1 - Cover page'!$B$9-I3557)= 3,"3", IF(('1 - Cover page'!$B$9-I3557)= 4,"4", IF(('1 - Cover page'!$B$9-I3557)= 5,"5", IF(('1 - Cover page'!$B$9-I3557)= 6,"6", IF(('1 - Cover page'!$B$9-I3557)= 7,"7", IF(('1 - Cover page'!$B$9-I3557)= 8,"8", IF(('1 - Cover page'!$B$9-I3557)= 9,"9", IF(('1 - Cover page'!$B$9-I3557)= 10,"10", IF(('1 - Cover page'!$B$9-I3557)= 11,"11", IF(('1 - Cover page'!$B$9-I3557)= 12,"12", IF(('1 - Cover page'!$B$9-I3557)= 13,"13", IF(('1 - Cover page'!$B$9-I3557)= 14,"14", IF(('1 - Cover page'!$B$9-I3557)= 15,"15",  ""))))))))))))))))</f>
        <v>0</v>
      </c>
      <c r="AA3557" t="e">
        <f>VLOOKUP(E3557,'Age group'!$A$2:$B$7,2,TRUE)</f>
        <v>#N/A</v>
      </c>
    </row>
    <row r="3558" spans="1:27" ht="12.75" x14ac:dyDescent="0.2">
      <c r="A3558" s="30">
        <v>3555</v>
      </c>
      <c r="B3558" s="31"/>
      <c r="C3558" s="31"/>
      <c r="D3558" s="32"/>
      <c r="E3558" s="104"/>
      <c r="F3558" s="31"/>
      <c r="G3558" s="31"/>
      <c r="H3558" s="33"/>
      <c r="I3558" s="16"/>
      <c r="J3558" s="34"/>
      <c r="K3558" s="34"/>
      <c r="L3558" s="35"/>
      <c r="M3558" s="36"/>
      <c r="N3558" s="37"/>
      <c r="O3558" s="37"/>
      <c r="P3558" s="37"/>
      <c r="Q3558" s="38"/>
      <c r="R3558" s="38"/>
      <c r="S3558" s="37"/>
      <c r="T3558" s="39"/>
      <c r="U3558" s="39"/>
      <c r="V3558" s="40"/>
      <c r="X3558" t="str">
        <f>IF(('1 - Cover page'!$B$9-M3558)&lt;6,"&lt;=5 Days","&gt;5 Days")</f>
        <v>&lt;=5 Days</v>
      </c>
      <c r="Y3558" t="str">
        <f>IF(('1 - Cover page'!$B$9-M3558)=0,"0", IF(('1 - Cover page'!$B$9-M3558)= 1,"1", IF(('1 - Cover page'!$B$9-M3558)= 2,"2", IF(('1 - Cover page'!$B$9-M3558)= 3,"3", IF(('1 - Cover page'!$B$9-M3558)= 4,"4", IF(('1 - Cover page'!$B$9-M3558)= 5,"5", IF(('1 - Cover page'!$B$9-M3558)= 6,"6", IF(('1 - Cover page'!$B$9-M3558)= 7,"7", IF(('1 - Cover page'!$B$9-M3558)= 8,"8", IF(('1 - Cover page'!$B$9-M3558)= 9,"9", IF(('1 - Cover page'!$B$9-M3558)= 10,"10", IF(('1 - Cover page'!$B$9-M3558)= 11,"11", IF(('1 - Cover page'!$B$9-M3558)= 12,"12", IF(('1 - Cover page'!$B$9-M3558)= 13,"13", IF(('1 - Cover page'!$B$9-M3558)= 14,"14", IF(('1 - Cover page'!$B$9-M3558)= 15,"15",  ""))))))))))))))))</f>
        <v>0</v>
      </c>
      <c r="Z3558" t="str">
        <f>IF(('1 - Cover page'!$B$9-I3558)=0,"0", IF(('1 - Cover page'!$B$9-I3558)= 1,"1", IF(('1 - Cover page'!$B$9-I3558)= 2,"2", IF(('1 - Cover page'!$B$9-I3558)= 3,"3", IF(('1 - Cover page'!$B$9-I3558)= 4,"4", IF(('1 - Cover page'!$B$9-I3558)= 5,"5", IF(('1 - Cover page'!$B$9-I3558)= 6,"6", IF(('1 - Cover page'!$B$9-I3558)= 7,"7", IF(('1 - Cover page'!$B$9-I3558)= 8,"8", IF(('1 - Cover page'!$B$9-I3558)= 9,"9", IF(('1 - Cover page'!$B$9-I3558)= 10,"10", IF(('1 - Cover page'!$B$9-I3558)= 11,"11", IF(('1 - Cover page'!$B$9-I3558)= 12,"12", IF(('1 - Cover page'!$B$9-I3558)= 13,"13", IF(('1 - Cover page'!$B$9-I3558)= 14,"14", IF(('1 - Cover page'!$B$9-I3558)= 15,"15",  ""))))))))))))))))</f>
        <v>0</v>
      </c>
      <c r="AA3558" t="e">
        <f>VLOOKUP(E3558,'Age group'!$A$2:$B$7,2,TRUE)</f>
        <v>#N/A</v>
      </c>
    </row>
    <row r="3559" spans="1:27" ht="12.75" x14ac:dyDescent="0.2">
      <c r="A3559" s="30">
        <v>3556</v>
      </c>
      <c r="B3559" s="31"/>
      <c r="C3559" s="31"/>
      <c r="D3559" s="32"/>
      <c r="E3559" s="104"/>
      <c r="F3559" s="31"/>
      <c r="G3559" s="31"/>
      <c r="H3559" s="33"/>
      <c r="I3559" s="16"/>
      <c r="J3559" s="34"/>
      <c r="K3559" s="34"/>
      <c r="L3559" s="35"/>
      <c r="M3559" s="36"/>
      <c r="N3559" s="37"/>
      <c r="O3559" s="37"/>
      <c r="P3559" s="37"/>
      <c r="Q3559" s="38"/>
      <c r="R3559" s="38"/>
      <c r="S3559" s="37"/>
      <c r="T3559" s="39"/>
      <c r="U3559" s="39"/>
      <c r="V3559" s="40"/>
      <c r="X3559" t="str">
        <f>IF(('1 - Cover page'!$B$9-M3559)&lt;6,"&lt;=5 Days","&gt;5 Days")</f>
        <v>&lt;=5 Days</v>
      </c>
      <c r="Y3559" t="str">
        <f>IF(('1 - Cover page'!$B$9-M3559)=0,"0", IF(('1 - Cover page'!$B$9-M3559)= 1,"1", IF(('1 - Cover page'!$B$9-M3559)= 2,"2", IF(('1 - Cover page'!$B$9-M3559)= 3,"3", IF(('1 - Cover page'!$B$9-M3559)= 4,"4", IF(('1 - Cover page'!$B$9-M3559)= 5,"5", IF(('1 - Cover page'!$B$9-M3559)= 6,"6", IF(('1 - Cover page'!$B$9-M3559)= 7,"7", IF(('1 - Cover page'!$B$9-M3559)= 8,"8", IF(('1 - Cover page'!$B$9-M3559)= 9,"9", IF(('1 - Cover page'!$B$9-M3559)= 10,"10", IF(('1 - Cover page'!$B$9-M3559)= 11,"11", IF(('1 - Cover page'!$B$9-M3559)= 12,"12", IF(('1 - Cover page'!$B$9-M3559)= 13,"13", IF(('1 - Cover page'!$B$9-M3559)= 14,"14", IF(('1 - Cover page'!$B$9-M3559)= 15,"15",  ""))))))))))))))))</f>
        <v>0</v>
      </c>
      <c r="Z3559" t="str">
        <f>IF(('1 - Cover page'!$B$9-I3559)=0,"0", IF(('1 - Cover page'!$B$9-I3559)= 1,"1", IF(('1 - Cover page'!$B$9-I3559)= 2,"2", IF(('1 - Cover page'!$B$9-I3559)= 3,"3", IF(('1 - Cover page'!$B$9-I3559)= 4,"4", IF(('1 - Cover page'!$B$9-I3559)= 5,"5", IF(('1 - Cover page'!$B$9-I3559)= 6,"6", IF(('1 - Cover page'!$B$9-I3559)= 7,"7", IF(('1 - Cover page'!$B$9-I3559)= 8,"8", IF(('1 - Cover page'!$B$9-I3559)= 9,"9", IF(('1 - Cover page'!$B$9-I3559)= 10,"10", IF(('1 - Cover page'!$B$9-I3559)= 11,"11", IF(('1 - Cover page'!$B$9-I3559)= 12,"12", IF(('1 - Cover page'!$B$9-I3559)= 13,"13", IF(('1 - Cover page'!$B$9-I3559)= 14,"14", IF(('1 - Cover page'!$B$9-I3559)= 15,"15",  ""))))))))))))))))</f>
        <v>0</v>
      </c>
      <c r="AA3559" t="e">
        <f>VLOOKUP(E3559,'Age group'!$A$2:$B$7,2,TRUE)</f>
        <v>#N/A</v>
      </c>
    </row>
    <row r="3560" spans="1:27" ht="12.75" x14ac:dyDescent="0.2">
      <c r="A3560" s="30">
        <v>3557</v>
      </c>
      <c r="B3560" s="31"/>
      <c r="C3560" s="31"/>
      <c r="D3560" s="32"/>
      <c r="E3560" s="104"/>
      <c r="F3560" s="31"/>
      <c r="G3560" s="31"/>
      <c r="H3560" s="33"/>
      <c r="I3560" s="16"/>
      <c r="J3560" s="34"/>
      <c r="K3560" s="34"/>
      <c r="L3560" s="35"/>
      <c r="M3560" s="36"/>
      <c r="N3560" s="37"/>
      <c r="O3560" s="37"/>
      <c r="P3560" s="37"/>
      <c r="Q3560" s="38"/>
      <c r="R3560" s="38"/>
      <c r="S3560" s="37"/>
      <c r="T3560" s="39"/>
      <c r="U3560" s="39"/>
      <c r="V3560" s="40"/>
      <c r="X3560" t="str">
        <f>IF(('1 - Cover page'!$B$9-M3560)&lt;6,"&lt;=5 Days","&gt;5 Days")</f>
        <v>&lt;=5 Days</v>
      </c>
      <c r="Y3560" t="str">
        <f>IF(('1 - Cover page'!$B$9-M3560)=0,"0", IF(('1 - Cover page'!$B$9-M3560)= 1,"1", IF(('1 - Cover page'!$B$9-M3560)= 2,"2", IF(('1 - Cover page'!$B$9-M3560)= 3,"3", IF(('1 - Cover page'!$B$9-M3560)= 4,"4", IF(('1 - Cover page'!$B$9-M3560)= 5,"5", IF(('1 - Cover page'!$B$9-M3560)= 6,"6", IF(('1 - Cover page'!$B$9-M3560)= 7,"7", IF(('1 - Cover page'!$B$9-M3560)= 8,"8", IF(('1 - Cover page'!$B$9-M3560)= 9,"9", IF(('1 - Cover page'!$B$9-M3560)= 10,"10", IF(('1 - Cover page'!$B$9-M3560)= 11,"11", IF(('1 - Cover page'!$B$9-M3560)= 12,"12", IF(('1 - Cover page'!$B$9-M3560)= 13,"13", IF(('1 - Cover page'!$B$9-M3560)= 14,"14", IF(('1 - Cover page'!$B$9-M3560)= 15,"15",  ""))))))))))))))))</f>
        <v>0</v>
      </c>
      <c r="Z3560" t="str">
        <f>IF(('1 - Cover page'!$B$9-I3560)=0,"0", IF(('1 - Cover page'!$B$9-I3560)= 1,"1", IF(('1 - Cover page'!$B$9-I3560)= 2,"2", IF(('1 - Cover page'!$B$9-I3560)= 3,"3", IF(('1 - Cover page'!$B$9-I3560)= 4,"4", IF(('1 - Cover page'!$B$9-I3560)= 5,"5", IF(('1 - Cover page'!$B$9-I3560)= 6,"6", IF(('1 - Cover page'!$B$9-I3560)= 7,"7", IF(('1 - Cover page'!$B$9-I3560)= 8,"8", IF(('1 - Cover page'!$B$9-I3560)= 9,"9", IF(('1 - Cover page'!$B$9-I3560)= 10,"10", IF(('1 - Cover page'!$B$9-I3560)= 11,"11", IF(('1 - Cover page'!$B$9-I3560)= 12,"12", IF(('1 - Cover page'!$B$9-I3560)= 13,"13", IF(('1 - Cover page'!$B$9-I3560)= 14,"14", IF(('1 - Cover page'!$B$9-I3560)= 15,"15",  ""))))))))))))))))</f>
        <v>0</v>
      </c>
      <c r="AA3560" t="e">
        <f>VLOOKUP(E3560,'Age group'!$A$2:$B$7,2,TRUE)</f>
        <v>#N/A</v>
      </c>
    </row>
    <row r="3561" spans="1:27" ht="12.75" x14ac:dyDescent="0.2">
      <c r="A3561" s="30">
        <v>3558</v>
      </c>
      <c r="B3561" s="31"/>
      <c r="C3561" s="31"/>
      <c r="D3561" s="32"/>
      <c r="E3561" s="104"/>
      <c r="F3561" s="31"/>
      <c r="G3561" s="31"/>
      <c r="H3561" s="33"/>
      <c r="I3561" s="16"/>
      <c r="J3561" s="34"/>
      <c r="K3561" s="34"/>
      <c r="L3561" s="35"/>
      <c r="M3561" s="36"/>
      <c r="N3561" s="37"/>
      <c r="O3561" s="37"/>
      <c r="P3561" s="37"/>
      <c r="Q3561" s="38"/>
      <c r="R3561" s="38"/>
      <c r="S3561" s="37"/>
      <c r="T3561" s="39"/>
      <c r="U3561" s="39"/>
      <c r="V3561" s="40"/>
      <c r="X3561" t="str">
        <f>IF(('1 - Cover page'!$B$9-M3561)&lt;6,"&lt;=5 Days","&gt;5 Days")</f>
        <v>&lt;=5 Days</v>
      </c>
      <c r="Y3561" t="str">
        <f>IF(('1 - Cover page'!$B$9-M3561)=0,"0", IF(('1 - Cover page'!$B$9-M3561)= 1,"1", IF(('1 - Cover page'!$B$9-M3561)= 2,"2", IF(('1 - Cover page'!$B$9-M3561)= 3,"3", IF(('1 - Cover page'!$B$9-M3561)= 4,"4", IF(('1 - Cover page'!$B$9-M3561)= 5,"5", IF(('1 - Cover page'!$B$9-M3561)= 6,"6", IF(('1 - Cover page'!$B$9-M3561)= 7,"7", IF(('1 - Cover page'!$B$9-M3561)= 8,"8", IF(('1 - Cover page'!$B$9-M3561)= 9,"9", IF(('1 - Cover page'!$B$9-M3561)= 10,"10", IF(('1 - Cover page'!$B$9-M3561)= 11,"11", IF(('1 - Cover page'!$B$9-M3561)= 12,"12", IF(('1 - Cover page'!$B$9-M3561)= 13,"13", IF(('1 - Cover page'!$B$9-M3561)= 14,"14", IF(('1 - Cover page'!$B$9-M3561)= 15,"15",  ""))))))))))))))))</f>
        <v>0</v>
      </c>
      <c r="Z3561" t="str">
        <f>IF(('1 - Cover page'!$B$9-I3561)=0,"0", IF(('1 - Cover page'!$B$9-I3561)= 1,"1", IF(('1 - Cover page'!$B$9-I3561)= 2,"2", IF(('1 - Cover page'!$B$9-I3561)= 3,"3", IF(('1 - Cover page'!$B$9-I3561)= 4,"4", IF(('1 - Cover page'!$B$9-I3561)= 5,"5", IF(('1 - Cover page'!$B$9-I3561)= 6,"6", IF(('1 - Cover page'!$B$9-I3561)= 7,"7", IF(('1 - Cover page'!$B$9-I3561)= 8,"8", IF(('1 - Cover page'!$B$9-I3561)= 9,"9", IF(('1 - Cover page'!$B$9-I3561)= 10,"10", IF(('1 - Cover page'!$B$9-I3561)= 11,"11", IF(('1 - Cover page'!$B$9-I3561)= 12,"12", IF(('1 - Cover page'!$B$9-I3561)= 13,"13", IF(('1 - Cover page'!$B$9-I3561)= 14,"14", IF(('1 - Cover page'!$B$9-I3561)= 15,"15",  ""))))))))))))))))</f>
        <v>0</v>
      </c>
      <c r="AA3561" t="e">
        <f>VLOOKUP(E3561,'Age group'!$A$2:$B$7,2,TRUE)</f>
        <v>#N/A</v>
      </c>
    </row>
    <row r="3562" spans="1:27" ht="12.75" x14ac:dyDescent="0.2">
      <c r="A3562" s="30">
        <v>3559</v>
      </c>
      <c r="B3562" s="31"/>
      <c r="C3562" s="31"/>
      <c r="D3562" s="32"/>
      <c r="E3562" s="104"/>
      <c r="F3562" s="31"/>
      <c r="G3562" s="31"/>
      <c r="H3562" s="33"/>
      <c r="I3562" s="16"/>
      <c r="J3562" s="34"/>
      <c r="K3562" s="34"/>
      <c r="L3562" s="35"/>
      <c r="M3562" s="36"/>
      <c r="N3562" s="37"/>
      <c r="O3562" s="37"/>
      <c r="P3562" s="37"/>
      <c r="Q3562" s="38"/>
      <c r="R3562" s="38"/>
      <c r="S3562" s="37"/>
      <c r="T3562" s="39"/>
      <c r="U3562" s="39"/>
      <c r="V3562" s="40"/>
      <c r="X3562" t="str">
        <f>IF(('1 - Cover page'!$B$9-M3562)&lt;6,"&lt;=5 Days","&gt;5 Days")</f>
        <v>&lt;=5 Days</v>
      </c>
      <c r="Y3562" t="str">
        <f>IF(('1 - Cover page'!$B$9-M3562)=0,"0", IF(('1 - Cover page'!$B$9-M3562)= 1,"1", IF(('1 - Cover page'!$B$9-M3562)= 2,"2", IF(('1 - Cover page'!$B$9-M3562)= 3,"3", IF(('1 - Cover page'!$B$9-M3562)= 4,"4", IF(('1 - Cover page'!$B$9-M3562)= 5,"5", IF(('1 - Cover page'!$B$9-M3562)= 6,"6", IF(('1 - Cover page'!$B$9-M3562)= 7,"7", IF(('1 - Cover page'!$B$9-M3562)= 8,"8", IF(('1 - Cover page'!$B$9-M3562)= 9,"9", IF(('1 - Cover page'!$B$9-M3562)= 10,"10", IF(('1 - Cover page'!$B$9-M3562)= 11,"11", IF(('1 - Cover page'!$B$9-M3562)= 12,"12", IF(('1 - Cover page'!$B$9-M3562)= 13,"13", IF(('1 - Cover page'!$B$9-M3562)= 14,"14", IF(('1 - Cover page'!$B$9-M3562)= 15,"15",  ""))))))))))))))))</f>
        <v>0</v>
      </c>
      <c r="Z3562" t="str">
        <f>IF(('1 - Cover page'!$B$9-I3562)=0,"0", IF(('1 - Cover page'!$B$9-I3562)= 1,"1", IF(('1 - Cover page'!$B$9-I3562)= 2,"2", IF(('1 - Cover page'!$B$9-I3562)= 3,"3", IF(('1 - Cover page'!$B$9-I3562)= 4,"4", IF(('1 - Cover page'!$B$9-I3562)= 5,"5", IF(('1 - Cover page'!$B$9-I3562)= 6,"6", IF(('1 - Cover page'!$B$9-I3562)= 7,"7", IF(('1 - Cover page'!$B$9-I3562)= 8,"8", IF(('1 - Cover page'!$B$9-I3562)= 9,"9", IF(('1 - Cover page'!$B$9-I3562)= 10,"10", IF(('1 - Cover page'!$B$9-I3562)= 11,"11", IF(('1 - Cover page'!$B$9-I3562)= 12,"12", IF(('1 - Cover page'!$B$9-I3562)= 13,"13", IF(('1 - Cover page'!$B$9-I3562)= 14,"14", IF(('1 - Cover page'!$B$9-I3562)= 15,"15",  ""))))))))))))))))</f>
        <v>0</v>
      </c>
      <c r="AA3562" t="e">
        <f>VLOOKUP(E3562,'Age group'!$A$2:$B$7,2,TRUE)</f>
        <v>#N/A</v>
      </c>
    </row>
    <row r="3563" spans="1:27" ht="12.75" x14ac:dyDescent="0.2">
      <c r="A3563" s="30">
        <v>3560</v>
      </c>
      <c r="B3563" s="31"/>
      <c r="C3563" s="31"/>
      <c r="D3563" s="32"/>
      <c r="E3563" s="104"/>
      <c r="F3563" s="31"/>
      <c r="G3563" s="31"/>
      <c r="H3563" s="33"/>
      <c r="I3563" s="16"/>
      <c r="J3563" s="34"/>
      <c r="K3563" s="34"/>
      <c r="L3563" s="35"/>
      <c r="M3563" s="36"/>
      <c r="N3563" s="37"/>
      <c r="O3563" s="37"/>
      <c r="P3563" s="37"/>
      <c r="Q3563" s="38"/>
      <c r="R3563" s="38"/>
      <c r="S3563" s="37"/>
      <c r="T3563" s="39"/>
      <c r="U3563" s="39"/>
      <c r="V3563" s="40"/>
      <c r="X3563" t="str">
        <f>IF(('1 - Cover page'!$B$9-M3563)&lt;6,"&lt;=5 Days","&gt;5 Days")</f>
        <v>&lt;=5 Days</v>
      </c>
      <c r="Y3563" t="str">
        <f>IF(('1 - Cover page'!$B$9-M3563)=0,"0", IF(('1 - Cover page'!$B$9-M3563)= 1,"1", IF(('1 - Cover page'!$B$9-M3563)= 2,"2", IF(('1 - Cover page'!$B$9-M3563)= 3,"3", IF(('1 - Cover page'!$B$9-M3563)= 4,"4", IF(('1 - Cover page'!$B$9-M3563)= 5,"5", IF(('1 - Cover page'!$B$9-M3563)= 6,"6", IF(('1 - Cover page'!$B$9-M3563)= 7,"7", IF(('1 - Cover page'!$B$9-M3563)= 8,"8", IF(('1 - Cover page'!$B$9-M3563)= 9,"9", IF(('1 - Cover page'!$B$9-M3563)= 10,"10", IF(('1 - Cover page'!$B$9-M3563)= 11,"11", IF(('1 - Cover page'!$B$9-M3563)= 12,"12", IF(('1 - Cover page'!$B$9-M3563)= 13,"13", IF(('1 - Cover page'!$B$9-M3563)= 14,"14", IF(('1 - Cover page'!$B$9-M3563)= 15,"15",  ""))))))))))))))))</f>
        <v>0</v>
      </c>
      <c r="Z3563" t="str">
        <f>IF(('1 - Cover page'!$B$9-I3563)=0,"0", IF(('1 - Cover page'!$B$9-I3563)= 1,"1", IF(('1 - Cover page'!$B$9-I3563)= 2,"2", IF(('1 - Cover page'!$B$9-I3563)= 3,"3", IF(('1 - Cover page'!$B$9-I3563)= 4,"4", IF(('1 - Cover page'!$B$9-I3563)= 5,"5", IF(('1 - Cover page'!$B$9-I3563)= 6,"6", IF(('1 - Cover page'!$B$9-I3563)= 7,"7", IF(('1 - Cover page'!$B$9-I3563)= 8,"8", IF(('1 - Cover page'!$B$9-I3563)= 9,"9", IF(('1 - Cover page'!$B$9-I3563)= 10,"10", IF(('1 - Cover page'!$B$9-I3563)= 11,"11", IF(('1 - Cover page'!$B$9-I3563)= 12,"12", IF(('1 - Cover page'!$B$9-I3563)= 13,"13", IF(('1 - Cover page'!$B$9-I3563)= 14,"14", IF(('1 - Cover page'!$B$9-I3563)= 15,"15",  ""))))))))))))))))</f>
        <v>0</v>
      </c>
      <c r="AA3563" t="e">
        <f>VLOOKUP(E3563,'Age group'!$A$2:$B$7,2,TRUE)</f>
        <v>#N/A</v>
      </c>
    </row>
    <row r="3564" spans="1:27" ht="12.75" x14ac:dyDescent="0.2">
      <c r="A3564" s="30">
        <v>3561</v>
      </c>
      <c r="B3564" s="31"/>
      <c r="C3564" s="31"/>
      <c r="D3564" s="32"/>
      <c r="E3564" s="104"/>
      <c r="F3564" s="31"/>
      <c r="G3564" s="31"/>
      <c r="H3564" s="33"/>
      <c r="I3564" s="16"/>
      <c r="J3564" s="34"/>
      <c r="K3564" s="34"/>
      <c r="L3564" s="35"/>
      <c r="M3564" s="36"/>
      <c r="N3564" s="37"/>
      <c r="O3564" s="37"/>
      <c r="P3564" s="37"/>
      <c r="Q3564" s="38"/>
      <c r="R3564" s="38"/>
      <c r="S3564" s="37"/>
      <c r="T3564" s="39"/>
      <c r="U3564" s="39"/>
      <c r="V3564" s="40"/>
      <c r="X3564" t="str">
        <f>IF(('1 - Cover page'!$B$9-M3564)&lt;6,"&lt;=5 Days","&gt;5 Days")</f>
        <v>&lt;=5 Days</v>
      </c>
      <c r="Y3564" t="str">
        <f>IF(('1 - Cover page'!$B$9-M3564)=0,"0", IF(('1 - Cover page'!$B$9-M3564)= 1,"1", IF(('1 - Cover page'!$B$9-M3564)= 2,"2", IF(('1 - Cover page'!$B$9-M3564)= 3,"3", IF(('1 - Cover page'!$B$9-M3564)= 4,"4", IF(('1 - Cover page'!$B$9-M3564)= 5,"5", IF(('1 - Cover page'!$B$9-M3564)= 6,"6", IF(('1 - Cover page'!$B$9-M3564)= 7,"7", IF(('1 - Cover page'!$B$9-M3564)= 8,"8", IF(('1 - Cover page'!$B$9-M3564)= 9,"9", IF(('1 - Cover page'!$B$9-M3564)= 10,"10", IF(('1 - Cover page'!$B$9-M3564)= 11,"11", IF(('1 - Cover page'!$B$9-M3564)= 12,"12", IF(('1 - Cover page'!$B$9-M3564)= 13,"13", IF(('1 - Cover page'!$B$9-M3564)= 14,"14", IF(('1 - Cover page'!$B$9-M3564)= 15,"15",  ""))))))))))))))))</f>
        <v>0</v>
      </c>
      <c r="Z3564" t="str">
        <f>IF(('1 - Cover page'!$B$9-I3564)=0,"0", IF(('1 - Cover page'!$B$9-I3564)= 1,"1", IF(('1 - Cover page'!$B$9-I3564)= 2,"2", IF(('1 - Cover page'!$B$9-I3564)= 3,"3", IF(('1 - Cover page'!$B$9-I3564)= 4,"4", IF(('1 - Cover page'!$B$9-I3564)= 5,"5", IF(('1 - Cover page'!$B$9-I3564)= 6,"6", IF(('1 - Cover page'!$B$9-I3564)= 7,"7", IF(('1 - Cover page'!$B$9-I3564)= 8,"8", IF(('1 - Cover page'!$B$9-I3564)= 9,"9", IF(('1 - Cover page'!$B$9-I3564)= 10,"10", IF(('1 - Cover page'!$B$9-I3564)= 11,"11", IF(('1 - Cover page'!$B$9-I3564)= 12,"12", IF(('1 - Cover page'!$B$9-I3564)= 13,"13", IF(('1 - Cover page'!$B$9-I3564)= 14,"14", IF(('1 - Cover page'!$B$9-I3564)= 15,"15",  ""))))))))))))))))</f>
        <v>0</v>
      </c>
      <c r="AA3564" t="e">
        <f>VLOOKUP(E3564,'Age group'!$A$2:$B$7,2,TRUE)</f>
        <v>#N/A</v>
      </c>
    </row>
    <row r="3565" spans="1:27" ht="12.75" x14ac:dyDescent="0.2">
      <c r="A3565" s="30">
        <v>3562</v>
      </c>
      <c r="B3565" s="31"/>
      <c r="C3565" s="31"/>
      <c r="D3565" s="32"/>
      <c r="E3565" s="104"/>
      <c r="F3565" s="31"/>
      <c r="G3565" s="31"/>
      <c r="H3565" s="33"/>
      <c r="I3565" s="16"/>
      <c r="J3565" s="34"/>
      <c r="K3565" s="34"/>
      <c r="L3565" s="35"/>
      <c r="M3565" s="36"/>
      <c r="N3565" s="37"/>
      <c r="O3565" s="37"/>
      <c r="P3565" s="37"/>
      <c r="Q3565" s="38"/>
      <c r="R3565" s="38"/>
      <c r="S3565" s="37"/>
      <c r="T3565" s="39"/>
      <c r="U3565" s="39"/>
      <c r="V3565" s="40"/>
      <c r="X3565" t="str">
        <f>IF(('1 - Cover page'!$B$9-M3565)&lt;6,"&lt;=5 Days","&gt;5 Days")</f>
        <v>&lt;=5 Days</v>
      </c>
      <c r="Y3565" t="str">
        <f>IF(('1 - Cover page'!$B$9-M3565)=0,"0", IF(('1 - Cover page'!$B$9-M3565)= 1,"1", IF(('1 - Cover page'!$B$9-M3565)= 2,"2", IF(('1 - Cover page'!$B$9-M3565)= 3,"3", IF(('1 - Cover page'!$B$9-M3565)= 4,"4", IF(('1 - Cover page'!$B$9-M3565)= 5,"5", IF(('1 - Cover page'!$B$9-M3565)= 6,"6", IF(('1 - Cover page'!$B$9-M3565)= 7,"7", IF(('1 - Cover page'!$B$9-M3565)= 8,"8", IF(('1 - Cover page'!$B$9-M3565)= 9,"9", IF(('1 - Cover page'!$B$9-M3565)= 10,"10", IF(('1 - Cover page'!$B$9-M3565)= 11,"11", IF(('1 - Cover page'!$B$9-M3565)= 12,"12", IF(('1 - Cover page'!$B$9-M3565)= 13,"13", IF(('1 - Cover page'!$B$9-M3565)= 14,"14", IF(('1 - Cover page'!$B$9-M3565)= 15,"15",  ""))))))))))))))))</f>
        <v>0</v>
      </c>
      <c r="Z3565" t="str">
        <f>IF(('1 - Cover page'!$B$9-I3565)=0,"0", IF(('1 - Cover page'!$B$9-I3565)= 1,"1", IF(('1 - Cover page'!$B$9-I3565)= 2,"2", IF(('1 - Cover page'!$B$9-I3565)= 3,"3", IF(('1 - Cover page'!$B$9-I3565)= 4,"4", IF(('1 - Cover page'!$B$9-I3565)= 5,"5", IF(('1 - Cover page'!$B$9-I3565)= 6,"6", IF(('1 - Cover page'!$B$9-I3565)= 7,"7", IF(('1 - Cover page'!$B$9-I3565)= 8,"8", IF(('1 - Cover page'!$B$9-I3565)= 9,"9", IF(('1 - Cover page'!$B$9-I3565)= 10,"10", IF(('1 - Cover page'!$B$9-I3565)= 11,"11", IF(('1 - Cover page'!$B$9-I3565)= 12,"12", IF(('1 - Cover page'!$B$9-I3565)= 13,"13", IF(('1 - Cover page'!$B$9-I3565)= 14,"14", IF(('1 - Cover page'!$B$9-I3565)= 15,"15",  ""))))))))))))))))</f>
        <v>0</v>
      </c>
      <c r="AA3565" t="e">
        <f>VLOOKUP(E3565,'Age group'!$A$2:$B$7,2,TRUE)</f>
        <v>#N/A</v>
      </c>
    </row>
    <row r="3566" spans="1:27" ht="12.75" x14ac:dyDescent="0.2">
      <c r="A3566" s="30">
        <v>3563</v>
      </c>
      <c r="B3566" s="31"/>
      <c r="C3566" s="31"/>
      <c r="D3566" s="32"/>
      <c r="E3566" s="104"/>
      <c r="F3566" s="31"/>
      <c r="G3566" s="31"/>
      <c r="H3566" s="33"/>
      <c r="I3566" s="16"/>
      <c r="J3566" s="34"/>
      <c r="K3566" s="34"/>
      <c r="L3566" s="35"/>
      <c r="M3566" s="36"/>
      <c r="N3566" s="37"/>
      <c r="O3566" s="37"/>
      <c r="P3566" s="37"/>
      <c r="Q3566" s="38"/>
      <c r="R3566" s="38"/>
      <c r="S3566" s="37"/>
      <c r="T3566" s="39"/>
      <c r="U3566" s="39"/>
      <c r="V3566" s="40"/>
      <c r="X3566" t="str">
        <f>IF(('1 - Cover page'!$B$9-M3566)&lt;6,"&lt;=5 Days","&gt;5 Days")</f>
        <v>&lt;=5 Days</v>
      </c>
      <c r="Y3566" t="str">
        <f>IF(('1 - Cover page'!$B$9-M3566)=0,"0", IF(('1 - Cover page'!$B$9-M3566)= 1,"1", IF(('1 - Cover page'!$B$9-M3566)= 2,"2", IF(('1 - Cover page'!$B$9-M3566)= 3,"3", IF(('1 - Cover page'!$B$9-M3566)= 4,"4", IF(('1 - Cover page'!$B$9-M3566)= 5,"5", IF(('1 - Cover page'!$B$9-M3566)= 6,"6", IF(('1 - Cover page'!$B$9-M3566)= 7,"7", IF(('1 - Cover page'!$B$9-M3566)= 8,"8", IF(('1 - Cover page'!$B$9-M3566)= 9,"9", IF(('1 - Cover page'!$B$9-M3566)= 10,"10", IF(('1 - Cover page'!$B$9-M3566)= 11,"11", IF(('1 - Cover page'!$B$9-M3566)= 12,"12", IF(('1 - Cover page'!$B$9-M3566)= 13,"13", IF(('1 - Cover page'!$B$9-M3566)= 14,"14", IF(('1 - Cover page'!$B$9-M3566)= 15,"15",  ""))))))))))))))))</f>
        <v>0</v>
      </c>
      <c r="Z3566" t="str">
        <f>IF(('1 - Cover page'!$B$9-I3566)=0,"0", IF(('1 - Cover page'!$B$9-I3566)= 1,"1", IF(('1 - Cover page'!$B$9-I3566)= 2,"2", IF(('1 - Cover page'!$B$9-I3566)= 3,"3", IF(('1 - Cover page'!$B$9-I3566)= 4,"4", IF(('1 - Cover page'!$B$9-I3566)= 5,"5", IF(('1 - Cover page'!$B$9-I3566)= 6,"6", IF(('1 - Cover page'!$B$9-I3566)= 7,"7", IF(('1 - Cover page'!$B$9-I3566)= 8,"8", IF(('1 - Cover page'!$B$9-I3566)= 9,"9", IF(('1 - Cover page'!$B$9-I3566)= 10,"10", IF(('1 - Cover page'!$B$9-I3566)= 11,"11", IF(('1 - Cover page'!$B$9-I3566)= 12,"12", IF(('1 - Cover page'!$B$9-I3566)= 13,"13", IF(('1 - Cover page'!$B$9-I3566)= 14,"14", IF(('1 - Cover page'!$B$9-I3566)= 15,"15",  ""))))))))))))))))</f>
        <v>0</v>
      </c>
      <c r="AA3566" t="e">
        <f>VLOOKUP(E3566,'Age group'!$A$2:$B$7,2,TRUE)</f>
        <v>#N/A</v>
      </c>
    </row>
    <row r="3567" spans="1:27" ht="12.75" x14ac:dyDescent="0.2">
      <c r="A3567" s="30">
        <v>3564</v>
      </c>
      <c r="B3567" s="31"/>
      <c r="C3567" s="31"/>
      <c r="D3567" s="32"/>
      <c r="E3567" s="104"/>
      <c r="F3567" s="31"/>
      <c r="G3567" s="31"/>
      <c r="H3567" s="33"/>
      <c r="I3567" s="16"/>
      <c r="J3567" s="34"/>
      <c r="K3567" s="34"/>
      <c r="L3567" s="35"/>
      <c r="M3567" s="36"/>
      <c r="N3567" s="37"/>
      <c r="O3567" s="37"/>
      <c r="P3567" s="37"/>
      <c r="Q3567" s="38"/>
      <c r="R3567" s="38"/>
      <c r="S3567" s="37"/>
      <c r="T3567" s="39"/>
      <c r="U3567" s="39"/>
      <c r="V3567" s="40"/>
      <c r="X3567" t="str">
        <f>IF(('1 - Cover page'!$B$9-M3567)&lt;6,"&lt;=5 Days","&gt;5 Days")</f>
        <v>&lt;=5 Days</v>
      </c>
      <c r="Y3567" t="str">
        <f>IF(('1 - Cover page'!$B$9-M3567)=0,"0", IF(('1 - Cover page'!$B$9-M3567)= 1,"1", IF(('1 - Cover page'!$B$9-M3567)= 2,"2", IF(('1 - Cover page'!$B$9-M3567)= 3,"3", IF(('1 - Cover page'!$B$9-M3567)= 4,"4", IF(('1 - Cover page'!$B$9-M3567)= 5,"5", IF(('1 - Cover page'!$B$9-M3567)= 6,"6", IF(('1 - Cover page'!$B$9-M3567)= 7,"7", IF(('1 - Cover page'!$B$9-M3567)= 8,"8", IF(('1 - Cover page'!$B$9-M3567)= 9,"9", IF(('1 - Cover page'!$B$9-M3567)= 10,"10", IF(('1 - Cover page'!$B$9-M3567)= 11,"11", IF(('1 - Cover page'!$B$9-M3567)= 12,"12", IF(('1 - Cover page'!$B$9-M3567)= 13,"13", IF(('1 - Cover page'!$B$9-M3567)= 14,"14", IF(('1 - Cover page'!$B$9-M3567)= 15,"15",  ""))))))))))))))))</f>
        <v>0</v>
      </c>
      <c r="Z3567" t="str">
        <f>IF(('1 - Cover page'!$B$9-I3567)=0,"0", IF(('1 - Cover page'!$B$9-I3567)= 1,"1", IF(('1 - Cover page'!$B$9-I3567)= 2,"2", IF(('1 - Cover page'!$B$9-I3567)= 3,"3", IF(('1 - Cover page'!$B$9-I3567)= 4,"4", IF(('1 - Cover page'!$B$9-I3567)= 5,"5", IF(('1 - Cover page'!$B$9-I3567)= 6,"6", IF(('1 - Cover page'!$B$9-I3567)= 7,"7", IF(('1 - Cover page'!$B$9-I3567)= 8,"8", IF(('1 - Cover page'!$B$9-I3567)= 9,"9", IF(('1 - Cover page'!$B$9-I3567)= 10,"10", IF(('1 - Cover page'!$B$9-I3567)= 11,"11", IF(('1 - Cover page'!$B$9-I3567)= 12,"12", IF(('1 - Cover page'!$B$9-I3567)= 13,"13", IF(('1 - Cover page'!$B$9-I3567)= 14,"14", IF(('1 - Cover page'!$B$9-I3567)= 15,"15",  ""))))))))))))))))</f>
        <v>0</v>
      </c>
      <c r="AA3567" t="e">
        <f>VLOOKUP(E3567,'Age group'!$A$2:$B$7,2,TRUE)</f>
        <v>#N/A</v>
      </c>
    </row>
    <row r="3568" spans="1:27" ht="12.75" x14ac:dyDescent="0.2">
      <c r="A3568" s="30">
        <v>3565</v>
      </c>
      <c r="B3568" s="31"/>
      <c r="C3568" s="31"/>
      <c r="D3568" s="32"/>
      <c r="E3568" s="104"/>
      <c r="F3568" s="31"/>
      <c r="G3568" s="31"/>
      <c r="H3568" s="33"/>
      <c r="I3568" s="16"/>
      <c r="J3568" s="34"/>
      <c r="K3568" s="34"/>
      <c r="L3568" s="35"/>
      <c r="M3568" s="36"/>
      <c r="N3568" s="37"/>
      <c r="O3568" s="37"/>
      <c r="P3568" s="37"/>
      <c r="Q3568" s="38"/>
      <c r="R3568" s="38"/>
      <c r="S3568" s="37"/>
      <c r="T3568" s="39"/>
      <c r="U3568" s="39"/>
      <c r="V3568" s="40"/>
      <c r="X3568" t="str">
        <f>IF(('1 - Cover page'!$B$9-M3568)&lt;6,"&lt;=5 Days","&gt;5 Days")</f>
        <v>&lt;=5 Days</v>
      </c>
      <c r="Y3568" t="str">
        <f>IF(('1 - Cover page'!$B$9-M3568)=0,"0", IF(('1 - Cover page'!$B$9-M3568)= 1,"1", IF(('1 - Cover page'!$B$9-M3568)= 2,"2", IF(('1 - Cover page'!$B$9-M3568)= 3,"3", IF(('1 - Cover page'!$B$9-M3568)= 4,"4", IF(('1 - Cover page'!$B$9-M3568)= 5,"5", IF(('1 - Cover page'!$B$9-M3568)= 6,"6", IF(('1 - Cover page'!$B$9-M3568)= 7,"7", IF(('1 - Cover page'!$B$9-M3568)= 8,"8", IF(('1 - Cover page'!$B$9-M3568)= 9,"9", IF(('1 - Cover page'!$B$9-M3568)= 10,"10", IF(('1 - Cover page'!$B$9-M3568)= 11,"11", IF(('1 - Cover page'!$B$9-M3568)= 12,"12", IF(('1 - Cover page'!$B$9-M3568)= 13,"13", IF(('1 - Cover page'!$B$9-M3568)= 14,"14", IF(('1 - Cover page'!$B$9-M3568)= 15,"15",  ""))))))))))))))))</f>
        <v>0</v>
      </c>
      <c r="Z3568" t="str">
        <f>IF(('1 - Cover page'!$B$9-I3568)=0,"0", IF(('1 - Cover page'!$B$9-I3568)= 1,"1", IF(('1 - Cover page'!$B$9-I3568)= 2,"2", IF(('1 - Cover page'!$B$9-I3568)= 3,"3", IF(('1 - Cover page'!$B$9-I3568)= 4,"4", IF(('1 - Cover page'!$B$9-I3568)= 5,"5", IF(('1 - Cover page'!$B$9-I3568)= 6,"6", IF(('1 - Cover page'!$B$9-I3568)= 7,"7", IF(('1 - Cover page'!$B$9-I3568)= 8,"8", IF(('1 - Cover page'!$B$9-I3568)= 9,"9", IF(('1 - Cover page'!$B$9-I3568)= 10,"10", IF(('1 - Cover page'!$B$9-I3568)= 11,"11", IF(('1 - Cover page'!$B$9-I3568)= 12,"12", IF(('1 - Cover page'!$B$9-I3568)= 13,"13", IF(('1 - Cover page'!$B$9-I3568)= 14,"14", IF(('1 - Cover page'!$B$9-I3568)= 15,"15",  ""))))))))))))))))</f>
        <v>0</v>
      </c>
      <c r="AA3568" t="e">
        <f>VLOOKUP(E3568,'Age group'!$A$2:$B$7,2,TRUE)</f>
        <v>#N/A</v>
      </c>
    </row>
    <row r="3569" spans="1:27" ht="12.75" x14ac:dyDescent="0.2">
      <c r="A3569" s="30">
        <v>3566</v>
      </c>
      <c r="B3569" s="31"/>
      <c r="C3569" s="31"/>
      <c r="D3569" s="32"/>
      <c r="E3569" s="104"/>
      <c r="F3569" s="31"/>
      <c r="G3569" s="31"/>
      <c r="H3569" s="33"/>
      <c r="I3569" s="16"/>
      <c r="J3569" s="34"/>
      <c r="K3569" s="34"/>
      <c r="L3569" s="35"/>
      <c r="M3569" s="36"/>
      <c r="N3569" s="37"/>
      <c r="O3569" s="37"/>
      <c r="P3569" s="37"/>
      <c r="Q3569" s="38"/>
      <c r="R3569" s="38"/>
      <c r="S3569" s="37"/>
      <c r="T3569" s="39"/>
      <c r="U3569" s="39"/>
      <c r="V3569" s="40"/>
      <c r="X3569" t="str">
        <f>IF(('1 - Cover page'!$B$9-M3569)&lt;6,"&lt;=5 Days","&gt;5 Days")</f>
        <v>&lt;=5 Days</v>
      </c>
      <c r="Y3569" t="str">
        <f>IF(('1 - Cover page'!$B$9-M3569)=0,"0", IF(('1 - Cover page'!$B$9-M3569)= 1,"1", IF(('1 - Cover page'!$B$9-M3569)= 2,"2", IF(('1 - Cover page'!$B$9-M3569)= 3,"3", IF(('1 - Cover page'!$B$9-M3569)= 4,"4", IF(('1 - Cover page'!$B$9-M3569)= 5,"5", IF(('1 - Cover page'!$B$9-M3569)= 6,"6", IF(('1 - Cover page'!$B$9-M3569)= 7,"7", IF(('1 - Cover page'!$B$9-M3569)= 8,"8", IF(('1 - Cover page'!$B$9-M3569)= 9,"9", IF(('1 - Cover page'!$B$9-M3569)= 10,"10", IF(('1 - Cover page'!$B$9-M3569)= 11,"11", IF(('1 - Cover page'!$B$9-M3569)= 12,"12", IF(('1 - Cover page'!$B$9-M3569)= 13,"13", IF(('1 - Cover page'!$B$9-M3569)= 14,"14", IF(('1 - Cover page'!$B$9-M3569)= 15,"15",  ""))))))))))))))))</f>
        <v>0</v>
      </c>
      <c r="Z3569" t="str">
        <f>IF(('1 - Cover page'!$B$9-I3569)=0,"0", IF(('1 - Cover page'!$B$9-I3569)= 1,"1", IF(('1 - Cover page'!$B$9-I3569)= 2,"2", IF(('1 - Cover page'!$B$9-I3569)= 3,"3", IF(('1 - Cover page'!$B$9-I3569)= 4,"4", IF(('1 - Cover page'!$B$9-I3569)= 5,"5", IF(('1 - Cover page'!$B$9-I3569)= 6,"6", IF(('1 - Cover page'!$B$9-I3569)= 7,"7", IF(('1 - Cover page'!$B$9-I3569)= 8,"8", IF(('1 - Cover page'!$B$9-I3569)= 9,"9", IF(('1 - Cover page'!$B$9-I3569)= 10,"10", IF(('1 - Cover page'!$B$9-I3569)= 11,"11", IF(('1 - Cover page'!$B$9-I3569)= 12,"12", IF(('1 - Cover page'!$B$9-I3569)= 13,"13", IF(('1 - Cover page'!$B$9-I3569)= 14,"14", IF(('1 - Cover page'!$B$9-I3569)= 15,"15",  ""))))))))))))))))</f>
        <v>0</v>
      </c>
      <c r="AA3569" t="e">
        <f>VLOOKUP(E3569,'Age group'!$A$2:$B$7,2,TRUE)</f>
        <v>#N/A</v>
      </c>
    </row>
    <row r="3570" spans="1:27" ht="12.75" x14ac:dyDescent="0.2">
      <c r="A3570" s="30">
        <v>3567</v>
      </c>
      <c r="B3570" s="31"/>
      <c r="C3570" s="31"/>
      <c r="D3570" s="32"/>
      <c r="E3570" s="104"/>
      <c r="F3570" s="31"/>
      <c r="G3570" s="31"/>
      <c r="H3570" s="33"/>
      <c r="I3570" s="16"/>
      <c r="J3570" s="34"/>
      <c r="K3570" s="34"/>
      <c r="L3570" s="35"/>
      <c r="M3570" s="36"/>
      <c r="N3570" s="37"/>
      <c r="O3570" s="37"/>
      <c r="P3570" s="37"/>
      <c r="Q3570" s="38"/>
      <c r="R3570" s="38"/>
      <c r="S3570" s="37"/>
      <c r="T3570" s="39"/>
      <c r="U3570" s="39"/>
      <c r="V3570" s="40"/>
      <c r="X3570" t="str">
        <f>IF(('1 - Cover page'!$B$9-M3570)&lt;6,"&lt;=5 Days","&gt;5 Days")</f>
        <v>&lt;=5 Days</v>
      </c>
      <c r="Y3570" t="str">
        <f>IF(('1 - Cover page'!$B$9-M3570)=0,"0", IF(('1 - Cover page'!$B$9-M3570)= 1,"1", IF(('1 - Cover page'!$B$9-M3570)= 2,"2", IF(('1 - Cover page'!$B$9-M3570)= 3,"3", IF(('1 - Cover page'!$B$9-M3570)= 4,"4", IF(('1 - Cover page'!$B$9-M3570)= 5,"5", IF(('1 - Cover page'!$B$9-M3570)= 6,"6", IF(('1 - Cover page'!$B$9-M3570)= 7,"7", IF(('1 - Cover page'!$B$9-M3570)= 8,"8", IF(('1 - Cover page'!$B$9-M3570)= 9,"9", IF(('1 - Cover page'!$B$9-M3570)= 10,"10", IF(('1 - Cover page'!$B$9-M3570)= 11,"11", IF(('1 - Cover page'!$B$9-M3570)= 12,"12", IF(('1 - Cover page'!$B$9-M3570)= 13,"13", IF(('1 - Cover page'!$B$9-M3570)= 14,"14", IF(('1 - Cover page'!$B$9-M3570)= 15,"15",  ""))))))))))))))))</f>
        <v>0</v>
      </c>
      <c r="Z3570" t="str">
        <f>IF(('1 - Cover page'!$B$9-I3570)=0,"0", IF(('1 - Cover page'!$B$9-I3570)= 1,"1", IF(('1 - Cover page'!$B$9-I3570)= 2,"2", IF(('1 - Cover page'!$B$9-I3570)= 3,"3", IF(('1 - Cover page'!$B$9-I3570)= 4,"4", IF(('1 - Cover page'!$B$9-I3570)= 5,"5", IF(('1 - Cover page'!$B$9-I3570)= 6,"6", IF(('1 - Cover page'!$B$9-I3570)= 7,"7", IF(('1 - Cover page'!$B$9-I3570)= 8,"8", IF(('1 - Cover page'!$B$9-I3570)= 9,"9", IF(('1 - Cover page'!$B$9-I3570)= 10,"10", IF(('1 - Cover page'!$B$9-I3570)= 11,"11", IF(('1 - Cover page'!$B$9-I3570)= 12,"12", IF(('1 - Cover page'!$B$9-I3570)= 13,"13", IF(('1 - Cover page'!$B$9-I3570)= 14,"14", IF(('1 - Cover page'!$B$9-I3570)= 15,"15",  ""))))))))))))))))</f>
        <v>0</v>
      </c>
      <c r="AA3570" t="e">
        <f>VLOOKUP(E3570,'Age group'!$A$2:$B$7,2,TRUE)</f>
        <v>#N/A</v>
      </c>
    </row>
    <row r="3571" spans="1:27" ht="12.75" x14ac:dyDescent="0.2">
      <c r="A3571" s="30">
        <v>3568</v>
      </c>
      <c r="B3571" s="31"/>
      <c r="C3571" s="31"/>
      <c r="D3571" s="32"/>
      <c r="E3571" s="104"/>
      <c r="F3571" s="31"/>
      <c r="G3571" s="31"/>
      <c r="H3571" s="33"/>
      <c r="I3571" s="16"/>
      <c r="J3571" s="34"/>
      <c r="K3571" s="34"/>
      <c r="L3571" s="35"/>
      <c r="M3571" s="36"/>
      <c r="N3571" s="37"/>
      <c r="O3571" s="37"/>
      <c r="P3571" s="37"/>
      <c r="Q3571" s="38"/>
      <c r="R3571" s="38"/>
      <c r="S3571" s="37"/>
      <c r="T3571" s="39"/>
      <c r="U3571" s="39"/>
      <c r="V3571" s="40"/>
      <c r="X3571" t="str">
        <f>IF(('1 - Cover page'!$B$9-M3571)&lt;6,"&lt;=5 Days","&gt;5 Days")</f>
        <v>&lt;=5 Days</v>
      </c>
      <c r="Y3571" t="str">
        <f>IF(('1 - Cover page'!$B$9-M3571)=0,"0", IF(('1 - Cover page'!$B$9-M3571)= 1,"1", IF(('1 - Cover page'!$B$9-M3571)= 2,"2", IF(('1 - Cover page'!$B$9-M3571)= 3,"3", IF(('1 - Cover page'!$B$9-M3571)= 4,"4", IF(('1 - Cover page'!$B$9-M3571)= 5,"5", IF(('1 - Cover page'!$B$9-M3571)= 6,"6", IF(('1 - Cover page'!$B$9-M3571)= 7,"7", IF(('1 - Cover page'!$B$9-M3571)= 8,"8", IF(('1 - Cover page'!$B$9-M3571)= 9,"9", IF(('1 - Cover page'!$B$9-M3571)= 10,"10", IF(('1 - Cover page'!$B$9-M3571)= 11,"11", IF(('1 - Cover page'!$B$9-M3571)= 12,"12", IF(('1 - Cover page'!$B$9-M3571)= 13,"13", IF(('1 - Cover page'!$B$9-M3571)= 14,"14", IF(('1 - Cover page'!$B$9-M3571)= 15,"15",  ""))))))))))))))))</f>
        <v>0</v>
      </c>
      <c r="Z3571" t="str">
        <f>IF(('1 - Cover page'!$B$9-I3571)=0,"0", IF(('1 - Cover page'!$B$9-I3571)= 1,"1", IF(('1 - Cover page'!$B$9-I3571)= 2,"2", IF(('1 - Cover page'!$B$9-I3571)= 3,"3", IF(('1 - Cover page'!$B$9-I3571)= 4,"4", IF(('1 - Cover page'!$B$9-I3571)= 5,"5", IF(('1 - Cover page'!$B$9-I3571)= 6,"6", IF(('1 - Cover page'!$B$9-I3571)= 7,"7", IF(('1 - Cover page'!$B$9-I3571)= 8,"8", IF(('1 - Cover page'!$B$9-I3571)= 9,"9", IF(('1 - Cover page'!$B$9-I3571)= 10,"10", IF(('1 - Cover page'!$B$9-I3571)= 11,"11", IF(('1 - Cover page'!$B$9-I3571)= 12,"12", IF(('1 - Cover page'!$B$9-I3571)= 13,"13", IF(('1 - Cover page'!$B$9-I3571)= 14,"14", IF(('1 - Cover page'!$B$9-I3571)= 15,"15",  ""))))))))))))))))</f>
        <v>0</v>
      </c>
      <c r="AA3571" t="e">
        <f>VLOOKUP(E3571,'Age group'!$A$2:$B$7,2,TRUE)</f>
        <v>#N/A</v>
      </c>
    </row>
    <row r="3572" spans="1:27" ht="12.75" x14ac:dyDescent="0.2">
      <c r="A3572" s="30">
        <v>3569</v>
      </c>
      <c r="B3572" s="31"/>
      <c r="C3572" s="31"/>
      <c r="D3572" s="32"/>
      <c r="E3572" s="104"/>
      <c r="F3572" s="31"/>
      <c r="G3572" s="31"/>
      <c r="H3572" s="33"/>
      <c r="I3572" s="16"/>
      <c r="J3572" s="34"/>
      <c r="K3572" s="34"/>
      <c r="L3572" s="35"/>
      <c r="M3572" s="36"/>
      <c r="N3572" s="37"/>
      <c r="O3572" s="37"/>
      <c r="P3572" s="37"/>
      <c r="Q3572" s="38"/>
      <c r="R3572" s="38"/>
      <c r="S3572" s="37"/>
      <c r="T3572" s="39"/>
      <c r="U3572" s="39"/>
      <c r="V3572" s="40"/>
      <c r="X3572" t="str">
        <f>IF(('1 - Cover page'!$B$9-M3572)&lt;6,"&lt;=5 Days","&gt;5 Days")</f>
        <v>&lt;=5 Days</v>
      </c>
      <c r="Y3572" t="str">
        <f>IF(('1 - Cover page'!$B$9-M3572)=0,"0", IF(('1 - Cover page'!$B$9-M3572)= 1,"1", IF(('1 - Cover page'!$B$9-M3572)= 2,"2", IF(('1 - Cover page'!$B$9-M3572)= 3,"3", IF(('1 - Cover page'!$B$9-M3572)= 4,"4", IF(('1 - Cover page'!$B$9-M3572)= 5,"5", IF(('1 - Cover page'!$B$9-M3572)= 6,"6", IF(('1 - Cover page'!$B$9-M3572)= 7,"7", IF(('1 - Cover page'!$B$9-M3572)= 8,"8", IF(('1 - Cover page'!$B$9-M3572)= 9,"9", IF(('1 - Cover page'!$B$9-M3572)= 10,"10", IF(('1 - Cover page'!$B$9-M3572)= 11,"11", IF(('1 - Cover page'!$B$9-M3572)= 12,"12", IF(('1 - Cover page'!$B$9-M3572)= 13,"13", IF(('1 - Cover page'!$B$9-M3572)= 14,"14", IF(('1 - Cover page'!$B$9-M3572)= 15,"15",  ""))))))))))))))))</f>
        <v>0</v>
      </c>
      <c r="Z3572" t="str">
        <f>IF(('1 - Cover page'!$B$9-I3572)=0,"0", IF(('1 - Cover page'!$B$9-I3572)= 1,"1", IF(('1 - Cover page'!$B$9-I3572)= 2,"2", IF(('1 - Cover page'!$B$9-I3572)= 3,"3", IF(('1 - Cover page'!$B$9-I3572)= 4,"4", IF(('1 - Cover page'!$B$9-I3572)= 5,"5", IF(('1 - Cover page'!$B$9-I3572)= 6,"6", IF(('1 - Cover page'!$B$9-I3572)= 7,"7", IF(('1 - Cover page'!$B$9-I3572)= 8,"8", IF(('1 - Cover page'!$B$9-I3572)= 9,"9", IF(('1 - Cover page'!$B$9-I3572)= 10,"10", IF(('1 - Cover page'!$B$9-I3572)= 11,"11", IF(('1 - Cover page'!$B$9-I3572)= 12,"12", IF(('1 - Cover page'!$B$9-I3572)= 13,"13", IF(('1 - Cover page'!$B$9-I3572)= 14,"14", IF(('1 - Cover page'!$B$9-I3572)= 15,"15",  ""))))))))))))))))</f>
        <v>0</v>
      </c>
      <c r="AA3572" t="e">
        <f>VLOOKUP(E3572,'Age group'!$A$2:$B$7,2,TRUE)</f>
        <v>#N/A</v>
      </c>
    </row>
    <row r="3573" spans="1:27" ht="12.75" x14ac:dyDescent="0.2">
      <c r="A3573" s="30">
        <v>3570</v>
      </c>
      <c r="B3573" s="31"/>
      <c r="C3573" s="31"/>
      <c r="D3573" s="32"/>
      <c r="E3573" s="104"/>
      <c r="F3573" s="31"/>
      <c r="G3573" s="31"/>
      <c r="H3573" s="33"/>
      <c r="I3573" s="16"/>
      <c r="J3573" s="34"/>
      <c r="K3573" s="34"/>
      <c r="L3573" s="35"/>
      <c r="M3573" s="36"/>
      <c r="N3573" s="37"/>
      <c r="O3573" s="37"/>
      <c r="P3573" s="37"/>
      <c r="Q3573" s="38"/>
      <c r="R3573" s="38"/>
      <c r="S3573" s="37"/>
      <c r="T3573" s="39"/>
      <c r="U3573" s="39"/>
      <c r="V3573" s="40"/>
      <c r="X3573" t="str">
        <f>IF(('1 - Cover page'!$B$9-M3573)&lt;6,"&lt;=5 Days","&gt;5 Days")</f>
        <v>&lt;=5 Days</v>
      </c>
      <c r="Y3573" t="str">
        <f>IF(('1 - Cover page'!$B$9-M3573)=0,"0", IF(('1 - Cover page'!$B$9-M3573)= 1,"1", IF(('1 - Cover page'!$B$9-M3573)= 2,"2", IF(('1 - Cover page'!$B$9-M3573)= 3,"3", IF(('1 - Cover page'!$B$9-M3573)= 4,"4", IF(('1 - Cover page'!$B$9-M3573)= 5,"5", IF(('1 - Cover page'!$B$9-M3573)= 6,"6", IF(('1 - Cover page'!$B$9-M3573)= 7,"7", IF(('1 - Cover page'!$B$9-M3573)= 8,"8", IF(('1 - Cover page'!$B$9-M3573)= 9,"9", IF(('1 - Cover page'!$B$9-M3573)= 10,"10", IF(('1 - Cover page'!$B$9-M3573)= 11,"11", IF(('1 - Cover page'!$B$9-M3573)= 12,"12", IF(('1 - Cover page'!$B$9-M3573)= 13,"13", IF(('1 - Cover page'!$B$9-M3573)= 14,"14", IF(('1 - Cover page'!$B$9-M3573)= 15,"15",  ""))))))))))))))))</f>
        <v>0</v>
      </c>
      <c r="Z3573" t="str">
        <f>IF(('1 - Cover page'!$B$9-I3573)=0,"0", IF(('1 - Cover page'!$B$9-I3573)= 1,"1", IF(('1 - Cover page'!$B$9-I3573)= 2,"2", IF(('1 - Cover page'!$B$9-I3573)= 3,"3", IF(('1 - Cover page'!$B$9-I3573)= 4,"4", IF(('1 - Cover page'!$B$9-I3573)= 5,"5", IF(('1 - Cover page'!$B$9-I3573)= 6,"6", IF(('1 - Cover page'!$B$9-I3573)= 7,"7", IF(('1 - Cover page'!$B$9-I3573)= 8,"8", IF(('1 - Cover page'!$B$9-I3573)= 9,"9", IF(('1 - Cover page'!$B$9-I3573)= 10,"10", IF(('1 - Cover page'!$B$9-I3573)= 11,"11", IF(('1 - Cover page'!$B$9-I3573)= 12,"12", IF(('1 - Cover page'!$B$9-I3573)= 13,"13", IF(('1 - Cover page'!$B$9-I3573)= 14,"14", IF(('1 - Cover page'!$B$9-I3573)= 15,"15",  ""))))))))))))))))</f>
        <v>0</v>
      </c>
      <c r="AA3573" t="e">
        <f>VLOOKUP(E3573,'Age group'!$A$2:$B$7,2,TRUE)</f>
        <v>#N/A</v>
      </c>
    </row>
    <row r="3574" spans="1:27" ht="12.75" x14ac:dyDescent="0.2">
      <c r="A3574" s="30">
        <v>3571</v>
      </c>
      <c r="B3574" s="31"/>
      <c r="C3574" s="31"/>
      <c r="D3574" s="32"/>
      <c r="E3574" s="104"/>
      <c r="F3574" s="31"/>
      <c r="G3574" s="31"/>
      <c r="H3574" s="33"/>
      <c r="I3574" s="16"/>
      <c r="J3574" s="34"/>
      <c r="K3574" s="34"/>
      <c r="L3574" s="35"/>
      <c r="M3574" s="36"/>
      <c r="N3574" s="37"/>
      <c r="O3574" s="37"/>
      <c r="P3574" s="37"/>
      <c r="Q3574" s="38"/>
      <c r="R3574" s="38"/>
      <c r="S3574" s="37"/>
      <c r="T3574" s="39"/>
      <c r="U3574" s="39"/>
      <c r="V3574" s="40"/>
      <c r="X3574" t="str">
        <f>IF(('1 - Cover page'!$B$9-M3574)&lt;6,"&lt;=5 Days","&gt;5 Days")</f>
        <v>&lt;=5 Days</v>
      </c>
      <c r="Y3574" t="str">
        <f>IF(('1 - Cover page'!$B$9-M3574)=0,"0", IF(('1 - Cover page'!$B$9-M3574)= 1,"1", IF(('1 - Cover page'!$B$9-M3574)= 2,"2", IF(('1 - Cover page'!$B$9-M3574)= 3,"3", IF(('1 - Cover page'!$B$9-M3574)= 4,"4", IF(('1 - Cover page'!$B$9-M3574)= 5,"5", IF(('1 - Cover page'!$B$9-M3574)= 6,"6", IF(('1 - Cover page'!$B$9-M3574)= 7,"7", IF(('1 - Cover page'!$B$9-M3574)= 8,"8", IF(('1 - Cover page'!$B$9-M3574)= 9,"9", IF(('1 - Cover page'!$B$9-M3574)= 10,"10", IF(('1 - Cover page'!$B$9-M3574)= 11,"11", IF(('1 - Cover page'!$B$9-M3574)= 12,"12", IF(('1 - Cover page'!$B$9-M3574)= 13,"13", IF(('1 - Cover page'!$B$9-M3574)= 14,"14", IF(('1 - Cover page'!$B$9-M3574)= 15,"15",  ""))))))))))))))))</f>
        <v>0</v>
      </c>
      <c r="Z3574" t="str">
        <f>IF(('1 - Cover page'!$B$9-I3574)=0,"0", IF(('1 - Cover page'!$B$9-I3574)= 1,"1", IF(('1 - Cover page'!$B$9-I3574)= 2,"2", IF(('1 - Cover page'!$B$9-I3574)= 3,"3", IF(('1 - Cover page'!$B$9-I3574)= 4,"4", IF(('1 - Cover page'!$B$9-I3574)= 5,"5", IF(('1 - Cover page'!$B$9-I3574)= 6,"6", IF(('1 - Cover page'!$B$9-I3574)= 7,"7", IF(('1 - Cover page'!$B$9-I3574)= 8,"8", IF(('1 - Cover page'!$B$9-I3574)= 9,"9", IF(('1 - Cover page'!$B$9-I3574)= 10,"10", IF(('1 - Cover page'!$B$9-I3574)= 11,"11", IF(('1 - Cover page'!$B$9-I3574)= 12,"12", IF(('1 - Cover page'!$B$9-I3574)= 13,"13", IF(('1 - Cover page'!$B$9-I3574)= 14,"14", IF(('1 - Cover page'!$B$9-I3574)= 15,"15",  ""))))))))))))))))</f>
        <v>0</v>
      </c>
      <c r="AA3574" t="e">
        <f>VLOOKUP(E3574,'Age group'!$A$2:$B$7,2,TRUE)</f>
        <v>#N/A</v>
      </c>
    </row>
    <row r="3575" spans="1:27" ht="12.75" x14ac:dyDescent="0.2">
      <c r="A3575" s="30">
        <v>3572</v>
      </c>
      <c r="B3575" s="31"/>
      <c r="C3575" s="31"/>
      <c r="D3575" s="32"/>
      <c r="E3575" s="104"/>
      <c r="F3575" s="31"/>
      <c r="G3575" s="31"/>
      <c r="H3575" s="33"/>
      <c r="I3575" s="16"/>
      <c r="J3575" s="34"/>
      <c r="K3575" s="34"/>
      <c r="L3575" s="35"/>
      <c r="M3575" s="36"/>
      <c r="N3575" s="37"/>
      <c r="O3575" s="37"/>
      <c r="P3575" s="37"/>
      <c r="Q3575" s="38"/>
      <c r="R3575" s="38"/>
      <c r="S3575" s="37"/>
      <c r="T3575" s="39"/>
      <c r="U3575" s="39"/>
      <c r="V3575" s="40"/>
      <c r="X3575" t="str">
        <f>IF(('1 - Cover page'!$B$9-M3575)&lt;6,"&lt;=5 Days","&gt;5 Days")</f>
        <v>&lt;=5 Days</v>
      </c>
      <c r="Y3575" t="str">
        <f>IF(('1 - Cover page'!$B$9-M3575)=0,"0", IF(('1 - Cover page'!$B$9-M3575)= 1,"1", IF(('1 - Cover page'!$B$9-M3575)= 2,"2", IF(('1 - Cover page'!$B$9-M3575)= 3,"3", IF(('1 - Cover page'!$B$9-M3575)= 4,"4", IF(('1 - Cover page'!$B$9-M3575)= 5,"5", IF(('1 - Cover page'!$B$9-M3575)= 6,"6", IF(('1 - Cover page'!$B$9-M3575)= 7,"7", IF(('1 - Cover page'!$B$9-M3575)= 8,"8", IF(('1 - Cover page'!$B$9-M3575)= 9,"9", IF(('1 - Cover page'!$B$9-M3575)= 10,"10", IF(('1 - Cover page'!$B$9-M3575)= 11,"11", IF(('1 - Cover page'!$B$9-M3575)= 12,"12", IF(('1 - Cover page'!$B$9-M3575)= 13,"13", IF(('1 - Cover page'!$B$9-M3575)= 14,"14", IF(('1 - Cover page'!$B$9-M3575)= 15,"15",  ""))))))))))))))))</f>
        <v>0</v>
      </c>
      <c r="Z3575" t="str">
        <f>IF(('1 - Cover page'!$B$9-I3575)=0,"0", IF(('1 - Cover page'!$B$9-I3575)= 1,"1", IF(('1 - Cover page'!$B$9-I3575)= 2,"2", IF(('1 - Cover page'!$B$9-I3575)= 3,"3", IF(('1 - Cover page'!$B$9-I3575)= 4,"4", IF(('1 - Cover page'!$B$9-I3575)= 5,"5", IF(('1 - Cover page'!$B$9-I3575)= 6,"6", IF(('1 - Cover page'!$B$9-I3575)= 7,"7", IF(('1 - Cover page'!$B$9-I3575)= 8,"8", IF(('1 - Cover page'!$B$9-I3575)= 9,"9", IF(('1 - Cover page'!$B$9-I3575)= 10,"10", IF(('1 - Cover page'!$B$9-I3575)= 11,"11", IF(('1 - Cover page'!$B$9-I3575)= 12,"12", IF(('1 - Cover page'!$B$9-I3575)= 13,"13", IF(('1 - Cover page'!$B$9-I3575)= 14,"14", IF(('1 - Cover page'!$B$9-I3575)= 15,"15",  ""))))))))))))))))</f>
        <v>0</v>
      </c>
      <c r="AA3575" t="e">
        <f>VLOOKUP(E3575,'Age group'!$A$2:$B$7,2,TRUE)</f>
        <v>#N/A</v>
      </c>
    </row>
    <row r="3576" spans="1:27" ht="12.75" x14ac:dyDescent="0.2">
      <c r="A3576" s="30">
        <v>3573</v>
      </c>
      <c r="B3576" s="31"/>
      <c r="C3576" s="31"/>
      <c r="D3576" s="32"/>
      <c r="E3576" s="104"/>
      <c r="F3576" s="31"/>
      <c r="G3576" s="31"/>
      <c r="H3576" s="33"/>
      <c r="I3576" s="16"/>
      <c r="J3576" s="34"/>
      <c r="K3576" s="34"/>
      <c r="L3576" s="35"/>
      <c r="M3576" s="36"/>
      <c r="N3576" s="37"/>
      <c r="O3576" s="37"/>
      <c r="P3576" s="37"/>
      <c r="Q3576" s="38"/>
      <c r="R3576" s="38"/>
      <c r="S3576" s="37"/>
      <c r="T3576" s="39"/>
      <c r="U3576" s="39"/>
      <c r="V3576" s="40"/>
      <c r="X3576" t="str">
        <f>IF(('1 - Cover page'!$B$9-M3576)&lt;6,"&lt;=5 Days","&gt;5 Days")</f>
        <v>&lt;=5 Days</v>
      </c>
      <c r="Y3576" t="str">
        <f>IF(('1 - Cover page'!$B$9-M3576)=0,"0", IF(('1 - Cover page'!$B$9-M3576)= 1,"1", IF(('1 - Cover page'!$B$9-M3576)= 2,"2", IF(('1 - Cover page'!$B$9-M3576)= 3,"3", IF(('1 - Cover page'!$B$9-M3576)= 4,"4", IF(('1 - Cover page'!$B$9-M3576)= 5,"5", IF(('1 - Cover page'!$B$9-M3576)= 6,"6", IF(('1 - Cover page'!$B$9-M3576)= 7,"7", IF(('1 - Cover page'!$B$9-M3576)= 8,"8", IF(('1 - Cover page'!$B$9-M3576)= 9,"9", IF(('1 - Cover page'!$B$9-M3576)= 10,"10", IF(('1 - Cover page'!$B$9-M3576)= 11,"11", IF(('1 - Cover page'!$B$9-M3576)= 12,"12", IF(('1 - Cover page'!$B$9-M3576)= 13,"13", IF(('1 - Cover page'!$B$9-M3576)= 14,"14", IF(('1 - Cover page'!$B$9-M3576)= 15,"15",  ""))))))))))))))))</f>
        <v>0</v>
      </c>
      <c r="Z3576" t="str">
        <f>IF(('1 - Cover page'!$B$9-I3576)=0,"0", IF(('1 - Cover page'!$B$9-I3576)= 1,"1", IF(('1 - Cover page'!$B$9-I3576)= 2,"2", IF(('1 - Cover page'!$B$9-I3576)= 3,"3", IF(('1 - Cover page'!$B$9-I3576)= 4,"4", IF(('1 - Cover page'!$B$9-I3576)= 5,"5", IF(('1 - Cover page'!$B$9-I3576)= 6,"6", IF(('1 - Cover page'!$B$9-I3576)= 7,"7", IF(('1 - Cover page'!$B$9-I3576)= 8,"8", IF(('1 - Cover page'!$B$9-I3576)= 9,"9", IF(('1 - Cover page'!$B$9-I3576)= 10,"10", IF(('1 - Cover page'!$B$9-I3576)= 11,"11", IF(('1 - Cover page'!$B$9-I3576)= 12,"12", IF(('1 - Cover page'!$B$9-I3576)= 13,"13", IF(('1 - Cover page'!$B$9-I3576)= 14,"14", IF(('1 - Cover page'!$B$9-I3576)= 15,"15",  ""))))))))))))))))</f>
        <v>0</v>
      </c>
      <c r="AA3576" t="e">
        <f>VLOOKUP(E3576,'Age group'!$A$2:$B$7,2,TRUE)</f>
        <v>#N/A</v>
      </c>
    </row>
    <row r="3577" spans="1:27" ht="12.75" x14ac:dyDescent="0.2">
      <c r="A3577" s="30">
        <v>3574</v>
      </c>
      <c r="B3577" s="31"/>
      <c r="C3577" s="31"/>
      <c r="D3577" s="32"/>
      <c r="E3577" s="104"/>
      <c r="F3577" s="31"/>
      <c r="G3577" s="31"/>
      <c r="H3577" s="33"/>
      <c r="I3577" s="16"/>
      <c r="J3577" s="34"/>
      <c r="K3577" s="34"/>
      <c r="L3577" s="35"/>
      <c r="M3577" s="36"/>
      <c r="N3577" s="37"/>
      <c r="O3577" s="37"/>
      <c r="P3577" s="37"/>
      <c r="Q3577" s="38"/>
      <c r="R3577" s="38"/>
      <c r="S3577" s="37"/>
      <c r="T3577" s="39"/>
      <c r="U3577" s="39"/>
      <c r="V3577" s="40"/>
      <c r="X3577" t="str">
        <f>IF(('1 - Cover page'!$B$9-M3577)&lt;6,"&lt;=5 Days","&gt;5 Days")</f>
        <v>&lt;=5 Days</v>
      </c>
      <c r="Y3577" t="str">
        <f>IF(('1 - Cover page'!$B$9-M3577)=0,"0", IF(('1 - Cover page'!$B$9-M3577)= 1,"1", IF(('1 - Cover page'!$B$9-M3577)= 2,"2", IF(('1 - Cover page'!$B$9-M3577)= 3,"3", IF(('1 - Cover page'!$B$9-M3577)= 4,"4", IF(('1 - Cover page'!$B$9-M3577)= 5,"5", IF(('1 - Cover page'!$B$9-M3577)= 6,"6", IF(('1 - Cover page'!$B$9-M3577)= 7,"7", IF(('1 - Cover page'!$B$9-M3577)= 8,"8", IF(('1 - Cover page'!$B$9-M3577)= 9,"9", IF(('1 - Cover page'!$B$9-M3577)= 10,"10", IF(('1 - Cover page'!$B$9-M3577)= 11,"11", IF(('1 - Cover page'!$B$9-M3577)= 12,"12", IF(('1 - Cover page'!$B$9-M3577)= 13,"13", IF(('1 - Cover page'!$B$9-M3577)= 14,"14", IF(('1 - Cover page'!$B$9-M3577)= 15,"15",  ""))))))))))))))))</f>
        <v>0</v>
      </c>
      <c r="Z3577" t="str">
        <f>IF(('1 - Cover page'!$B$9-I3577)=0,"0", IF(('1 - Cover page'!$B$9-I3577)= 1,"1", IF(('1 - Cover page'!$B$9-I3577)= 2,"2", IF(('1 - Cover page'!$B$9-I3577)= 3,"3", IF(('1 - Cover page'!$B$9-I3577)= 4,"4", IF(('1 - Cover page'!$B$9-I3577)= 5,"5", IF(('1 - Cover page'!$B$9-I3577)= 6,"6", IF(('1 - Cover page'!$B$9-I3577)= 7,"7", IF(('1 - Cover page'!$B$9-I3577)= 8,"8", IF(('1 - Cover page'!$B$9-I3577)= 9,"9", IF(('1 - Cover page'!$B$9-I3577)= 10,"10", IF(('1 - Cover page'!$B$9-I3577)= 11,"11", IF(('1 - Cover page'!$B$9-I3577)= 12,"12", IF(('1 - Cover page'!$B$9-I3577)= 13,"13", IF(('1 - Cover page'!$B$9-I3577)= 14,"14", IF(('1 - Cover page'!$B$9-I3577)= 15,"15",  ""))))))))))))))))</f>
        <v>0</v>
      </c>
      <c r="AA3577" t="e">
        <f>VLOOKUP(E3577,'Age group'!$A$2:$B$7,2,TRUE)</f>
        <v>#N/A</v>
      </c>
    </row>
    <row r="3578" spans="1:27" ht="12.75" x14ac:dyDescent="0.2">
      <c r="A3578" s="30">
        <v>3575</v>
      </c>
      <c r="B3578" s="31"/>
      <c r="C3578" s="31"/>
      <c r="D3578" s="32"/>
      <c r="E3578" s="104"/>
      <c r="F3578" s="31"/>
      <c r="G3578" s="31"/>
      <c r="H3578" s="33"/>
      <c r="I3578" s="16"/>
      <c r="J3578" s="34"/>
      <c r="K3578" s="34"/>
      <c r="L3578" s="35"/>
      <c r="M3578" s="36"/>
      <c r="N3578" s="37"/>
      <c r="O3578" s="37"/>
      <c r="P3578" s="37"/>
      <c r="Q3578" s="38"/>
      <c r="R3578" s="38"/>
      <c r="S3578" s="37"/>
      <c r="T3578" s="39"/>
      <c r="U3578" s="39"/>
      <c r="V3578" s="40"/>
      <c r="X3578" t="str">
        <f>IF(('1 - Cover page'!$B$9-M3578)&lt;6,"&lt;=5 Days","&gt;5 Days")</f>
        <v>&lt;=5 Days</v>
      </c>
      <c r="Y3578" t="str">
        <f>IF(('1 - Cover page'!$B$9-M3578)=0,"0", IF(('1 - Cover page'!$B$9-M3578)= 1,"1", IF(('1 - Cover page'!$B$9-M3578)= 2,"2", IF(('1 - Cover page'!$B$9-M3578)= 3,"3", IF(('1 - Cover page'!$B$9-M3578)= 4,"4", IF(('1 - Cover page'!$B$9-M3578)= 5,"5", IF(('1 - Cover page'!$B$9-M3578)= 6,"6", IF(('1 - Cover page'!$B$9-M3578)= 7,"7", IF(('1 - Cover page'!$B$9-M3578)= 8,"8", IF(('1 - Cover page'!$B$9-M3578)= 9,"9", IF(('1 - Cover page'!$B$9-M3578)= 10,"10", IF(('1 - Cover page'!$B$9-M3578)= 11,"11", IF(('1 - Cover page'!$B$9-M3578)= 12,"12", IF(('1 - Cover page'!$B$9-M3578)= 13,"13", IF(('1 - Cover page'!$B$9-M3578)= 14,"14", IF(('1 - Cover page'!$B$9-M3578)= 15,"15",  ""))))))))))))))))</f>
        <v>0</v>
      </c>
      <c r="Z3578" t="str">
        <f>IF(('1 - Cover page'!$B$9-I3578)=0,"0", IF(('1 - Cover page'!$B$9-I3578)= 1,"1", IF(('1 - Cover page'!$B$9-I3578)= 2,"2", IF(('1 - Cover page'!$B$9-I3578)= 3,"3", IF(('1 - Cover page'!$B$9-I3578)= 4,"4", IF(('1 - Cover page'!$B$9-I3578)= 5,"5", IF(('1 - Cover page'!$B$9-I3578)= 6,"6", IF(('1 - Cover page'!$B$9-I3578)= 7,"7", IF(('1 - Cover page'!$B$9-I3578)= 8,"8", IF(('1 - Cover page'!$B$9-I3578)= 9,"9", IF(('1 - Cover page'!$B$9-I3578)= 10,"10", IF(('1 - Cover page'!$B$9-I3578)= 11,"11", IF(('1 - Cover page'!$B$9-I3578)= 12,"12", IF(('1 - Cover page'!$B$9-I3578)= 13,"13", IF(('1 - Cover page'!$B$9-I3578)= 14,"14", IF(('1 - Cover page'!$B$9-I3578)= 15,"15",  ""))))))))))))))))</f>
        <v>0</v>
      </c>
      <c r="AA3578" t="e">
        <f>VLOOKUP(E3578,'Age group'!$A$2:$B$7,2,TRUE)</f>
        <v>#N/A</v>
      </c>
    </row>
    <row r="3579" spans="1:27" ht="12.75" x14ac:dyDescent="0.2">
      <c r="A3579" s="30">
        <v>3576</v>
      </c>
      <c r="B3579" s="31"/>
      <c r="C3579" s="31"/>
      <c r="D3579" s="32"/>
      <c r="E3579" s="104"/>
      <c r="F3579" s="31"/>
      <c r="G3579" s="31"/>
      <c r="H3579" s="33"/>
      <c r="I3579" s="16"/>
      <c r="J3579" s="34"/>
      <c r="K3579" s="34"/>
      <c r="L3579" s="35"/>
      <c r="M3579" s="36"/>
      <c r="N3579" s="37"/>
      <c r="O3579" s="37"/>
      <c r="P3579" s="37"/>
      <c r="Q3579" s="38"/>
      <c r="R3579" s="38"/>
      <c r="S3579" s="37"/>
      <c r="T3579" s="39"/>
      <c r="U3579" s="39"/>
      <c r="V3579" s="40"/>
      <c r="X3579" t="str">
        <f>IF(('1 - Cover page'!$B$9-M3579)&lt;6,"&lt;=5 Days","&gt;5 Days")</f>
        <v>&lt;=5 Days</v>
      </c>
      <c r="Y3579" t="str">
        <f>IF(('1 - Cover page'!$B$9-M3579)=0,"0", IF(('1 - Cover page'!$B$9-M3579)= 1,"1", IF(('1 - Cover page'!$B$9-M3579)= 2,"2", IF(('1 - Cover page'!$B$9-M3579)= 3,"3", IF(('1 - Cover page'!$B$9-M3579)= 4,"4", IF(('1 - Cover page'!$B$9-M3579)= 5,"5", IF(('1 - Cover page'!$B$9-M3579)= 6,"6", IF(('1 - Cover page'!$B$9-M3579)= 7,"7", IF(('1 - Cover page'!$B$9-M3579)= 8,"8", IF(('1 - Cover page'!$B$9-M3579)= 9,"9", IF(('1 - Cover page'!$B$9-M3579)= 10,"10", IF(('1 - Cover page'!$B$9-M3579)= 11,"11", IF(('1 - Cover page'!$B$9-M3579)= 12,"12", IF(('1 - Cover page'!$B$9-M3579)= 13,"13", IF(('1 - Cover page'!$B$9-M3579)= 14,"14", IF(('1 - Cover page'!$B$9-M3579)= 15,"15",  ""))))))))))))))))</f>
        <v>0</v>
      </c>
      <c r="Z3579" t="str">
        <f>IF(('1 - Cover page'!$B$9-I3579)=0,"0", IF(('1 - Cover page'!$B$9-I3579)= 1,"1", IF(('1 - Cover page'!$B$9-I3579)= 2,"2", IF(('1 - Cover page'!$B$9-I3579)= 3,"3", IF(('1 - Cover page'!$B$9-I3579)= 4,"4", IF(('1 - Cover page'!$B$9-I3579)= 5,"5", IF(('1 - Cover page'!$B$9-I3579)= 6,"6", IF(('1 - Cover page'!$B$9-I3579)= 7,"7", IF(('1 - Cover page'!$B$9-I3579)= 8,"8", IF(('1 - Cover page'!$B$9-I3579)= 9,"9", IF(('1 - Cover page'!$B$9-I3579)= 10,"10", IF(('1 - Cover page'!$B$9-I3579)= 11,"11", IF(('1 - Cover page'!$B$9-I3579)= 12,"12", IF(('1 - Cover page'!$B$9-I3579)= 13,"13", IF(('1 - Cover page'!$B$9-I3579)= 14,"14", IF(('1 - Cover page'!$B$9-I3579)= 15,"15",  ""))))))))))))))))</f>
        <v>0</v>
      </c>
      <c r="AA3579" t="e">
        <f>VLOOKUP(E3579,'Age group'!$A$2:$B$7,2,TRUE)</f>
        <v>#N/A</v>
      </c>
    </row>
    <row r="3580" spans="1:27" ht="12.75" x14ac:dyDescent="0.2">
      <c r="A3580" s="30">
        <v>3577</v>
      </c>
      <c r="B3580" s="31"/>
      <c r="C3580" s="31"/>
      <c r="D3580" s="32"/>
      <c r="E3580" s="104"/>
      <c r="F3580" s="31"/>
      <c r="G3580" s="31"/>
      <c r="H3580" s="33"/>
      <c r="I3580" s="16"/>
      <c r="J3580" s="34"/>
      <c r="K3580" s="34"/>
      <c r="L3580" s="35"/>
      <c r="M3580" s="36"/>
      <c r="N3580" s="37"/>
      <c r="O3580" s="37"/>
      <c r="P3580" s="37"/>
      <c r="Q3580" s="38"/>
      <c r="R3580" s="38"/>
      <c r="S3580" s="37"/>
      <c r="T3580" s="39"/>
      <c r="U3580" s="39"/>
      <c r="V3580" s="40"/>
      <c r="X3580" t="str">
        <f>IF(('1 - Cover page'!$B$9-M3580)&lt;6,"&lt;=5 Days","&gt;5 Days")</f>
        <v>&lt;=5 Days</v>
      </c>
      <c r="Y3580" t="str">
        <f>IF(('1 - Cover page'!$B$9-M3580)=0,"0", IF(('1 - Cover page'!$B$9-M3580)= 1,"1", IF(('1 - Cover page'!$B$9-M3580)= 2,"2", IF(('1 - Cover page'!$B$9-M3580)= 3,"3", IF(('1 - Cover page'!$B$9-M3580)= 4,"4", IF(('1 - Cover page'!$B$9-M3580)= 5,"5", IF(('1 - Cover page'!$B$9-M3580)= 6,"6", IF(('1 - Cover page'!$B$9-M3580)= 7,"7", IF(('1 - Cover page'!$B$9-M3580)= 8,"8", IF(('1 - Cover page'!$B$9-M3580)= 9,"9", IF(('1 - Cover page'!$B$9-M3580)= 10,"10", IF(('1 - Cover page'!$B$9-M3580)= 11,"11", IF(('1 - Cover page'!$B$9-M3580)= 12,"12", IF(('1 - Cover page'!$B$9-M3580)= 13,"13", IF(('1 - Cover page'!$B$9-M3580)= 14,"14", IF(('1 - Cover page'!$B$9-M3580)= 15,"15",  ""))))))))))))))))</f>
        <v>0</v>
      </c>
      <c r="Z3580" t="str">
        <f>IF(('1 - Cover page'!$B$9-I3580)=0,"0", IF(('1 - Cover page'!$B$9-I3580)= 1,"1", IF(('1 - Cover page'!$B$9-I3580)= 2,"2", IF(('1 - Cover page'!$B$9-I3580)= 3,"3", IF(('1 - Cover page'!$B$9-I3580)= 4,"4", IF(('1 - Cover page'!$B$9-I3580)= 5,"5", IF(('1 - Cover page'!$B$9-I3580)= 6,"6", IF(('1 - Cover page'!$B$9-I3580)= 7,"7", IF(('1 - Cover page'!$B$9-I3580)= 8,"8", IF(('1 - Cover page'!$B$9-I3580)= 9,"9", IF(('1 - Cover page'!$B$9-I3580)= 10,"10", IF(('1 - Cover page'!$B$9-I3580)= 11,"11", IF(('1 - Cover page'!$B$9-I3580)= 12,"12", IF(('1 - Cover page'!$B$9-I3580)= 13,"13", IF(('1 - Cover page'!$B$9-I3580)= 14,"14", IF(('1 - Cover page'!$B$9-I3580)= 15,"15",  ""))))))))))))))))</f>
        <v>0</v>
      </c>
      <c r="AA3580" t="e">
        <f>VLOOKUP(E3580,'Age group'!$A$2:$B$7,2,TRUE)</f>
        <v>#N/A</v>
      </c>
    </row>
    <row r="3581" spans="1:27" ht="12.75" x14ac:dyDescent="0.2">
      <c r="A3581" s="30">
        <v>3578</v>
      </c>
      <c r="B3581" s="31"/>
      <c r="C3581" s="31"/>
      <c r="D3581" s="32"/>
      <c r="E3581" s="104"/>
      <c r="F3581" s="31"/>
      <c r="G3581" s="31"/>
      <c r="H3581" s="33"/>
      <c r="I3581" s="16"/>
      <c r="J3581" s="34"/>
      <c r="K3581" s="34"/>
      <c r="L3581" s="35"/>
      <c r="M3581" s="36"/>
      <c r="N3581" s="37"/>
      <c r="O3581" s="37"/>
      <c r="P3581" s="37"/>
      <c r="Q3581" s="38"/>
      <c r="R3581" s="38"/>
      <c r="S3581" s="37"/>
      <c r="T3581" s="39"/>
      <c r="U3581" s="39"/>
      <c r="V3581" s="40"/>
      <c r="X3581" t="str">
        <f>IF(('1 - Cover page'!$B$9-M3581)&lt;6,"&lt;=5 Days","&gt;5 Days")</f>
        <v>&lt;=5 Days</v>
      </c>
      <c r="Y3581" t="str">
        <f>IF(('1 - Cover page'!$B$9-M3581)=0,"0", IF(('1 - Cover page'!$B$9-M3581)= 1,"1", IF(('1 - Cover page'!$B$9-M3581)= 2,"2", IF(('1 - Cover page'!$B$9-M3581)= 3,"3", IF(('1 - Cover page'!$B$9-M3581)= 4,"4", IF(('1 - Cover page'!$B$9-M3581)= 5,"5", IF(('1 - Cover page'!$B$9-M3581)= 6,"6", IF(('1 - Cover page'!$B$9-M3581)= 7,"7", IF(('1 - Cover page'!$B$9-M3581)= 8,"8", IF(('1 - Cover page'!$B$9-M3581)= 9,"9", IF(('1 - Cover page'!$B$9-M3581)= 10,"10", IF(('1 - Cover page'!$B$9-M3581)= 11,"11", IF(('1 - Cover page'!$B$9-M3581)= 12,"12", IF(('1 - Cover page'!$B$9-M3581)= 13,"13", IF(('1 - Cover page'!$B$9-M3581)= 14,"14", IF(('1 - Cover page'!$B$9-M3581)= 15,"15",  ""))))))))))))))))</f>
        <v>0</v>
      </c>
      <c r="Z3581" t="str">
        <f>IF(('1 - Cover page'!$B$9-I3581)=0,"0", IF(('1 - Cover page'!$B$9-I3581)= 1,"1", IF(('1 - Cover page'!$B$9-I3581)= 2,"2", IF(('1 - Cover page'!$B$9-I3581)= 3,"3", IF(('1 - Cover page'!$B$9-I3581)= 4,"4", IF(('1 - Cover page'!$B$9-I3581)= 5,"5", IF(('1 - Cover page'!$B$9-I3581)= 6,"6", IF(('1 - Cover page'!$B$9-I3581)= 7,"7", IF(('1 - Cover page'!$B$9-I3581)= 8,"8", IF(('1 - Cover page'!$B$9-I3581)= 9,"9", IF(('1 - Cover page'!$B$9-I3581)= 10,"10", IF(('1 - Cover page'!$B$9-I3581)= 11,"11", IF(('1 - Cover page'!$B$9-I3581)= 12,"12", IF(('1 - Cover page'!$B$9-I3581)= 13,"13", IF(('1 - Cover page'!$B$9-I3581)= 14,"14", IF(('1 - Cover page'!$B$9-I3581)= 15,"15",  ""))))))))))))))))</f>
        <v>0</v>
      </c>
      <c r="AA3581" t="e">
        <f>VLOOKUP(E3581,'Age group'!$A$2:$B$7,2,TRUE)</f>
        <v>#N/A</v>
      </c>
    </row>
    <row r="3582" spans="1:27" ht="12.75" x14ac:dyDescent="0.2">
      <c r="A3582" s="30">
        <v>3579</v>
      </c>
      <c r="B3582" s="31"/>
      <c r="C3582" s="31"/>
      <c r="D3582" s="32"/>
      <c r="E3582" s="104"/>
      <c r="F3582" s="31"/>
      <c r="G3582" s="31"/>
      <c r="H3582" s="33"/>
      <c r="I3582" s="16"/>
      <c r="J3582" s="34"/>
      <c r="K3582" s="34"/>
      <c r="L3582" s="35"/>
      <c r="M3582" s="36"/>
      <c r="N3582" s="37"/>
      <c r="O3582" s="37"/>
      <c r="P3582" s="37"/>
      <c r="Q3582" s="38"/>
      <c r="R3582" s="38"/>
      <c r="S3582" s="37"/>
      <c r="T3582" s="39"/>
      <c r="U3582" s="39"/>
      <c r="V3582" s="40"/>
      <c r="X3582" t="str">
        <f>IF(('1 - Cover page'!$B$9-M3582)&lt;6,"&lt;=5 Days","&gt;5 Days")</f>
        <v>&lt;=5 Days</v>
      </c>
      <c r="Y3582" t="str">
        <f>IF(('1 - Cover page'!$B$9-M3582)=0,"0", IF(('1 - Cover page'!$B$9-M3582)= 1,"1", IF(('1 - Cover page'!$B$9-M3582)= 2,"2", IF(('1 - Cover page'!$B$9-M3582)= 3,"3", IF(('1 - Cover page'!$B$9-M3582)= 4,"4", IF(('1 - Cover page'!$B$9-M3582)= 5,"5", IF(('1 - Cover page'!$B$9-M3582)= 6,"6", IF(('1 - Cover page'!$B$9-M3582)= 7,"7", IF(('1 - Cover page'!$B$9-M3582)= 8,"8", IF(('1 - Cover page'!$B$9-M3582)= 9,"9", IF(('1 - Cover page'!$B$9-M3582)= 10,"10", IF(('1 - Cover page'!$B$9-M3582)= 11,"11", IF(('1 - Cover page'!$B$9-M3582)= 12,"12", IF(('1 - Cover page'!$B$9-M3582)= 13,"13", IF(('1 - Cover page'!$B$9-M3582)= 14,"14", IF(('1 - Cover page'!$B$9-M3582)= 15,"15",  ""))))))))))))))))</f>
        <v>0</v>
      </c>
      <c r="Z3582" t="str">
        <f>IF(('1 - Cover page'!$B$9-I3582)=0,"0", IF(('1 - Cover page'!$B$9-I3582)= 1,"1", IF(('1 - Cover page'!$B$9-I3582)= 2,"2", IF(('1 - Cover page'!$B$9-I3582)= 3,"3", IF(('1 - Cover page'!$B$9-I3582)= 4,"4", IF(('1 - Cover page'!$B$9-I3582)= 5,"5", IF(('1 - Cover page'!$B$9-I3582)= 6,"6", IF(('1 - Cover page'!$B$9-I3582)= 7,"7", IF(('1 - Cover page'!$B$9-I3582)= 8,"8", IF(('1 - Cover page'!$B$9-I3582)= 9,"9", IF(('1 - Cover page'!$B$9-I3582)= 10,"10", IF(('1 - Cover page'!$B$9-I3582)= 11,"11", IF(('1 - Cover page'!$B$9-I3582)= 12,"12", IF(('1 - Cover page'!$B$9-I3582)= 13,"13", IF(('1 - Cover page'!$B$9-I3582)= 14,"14", IF(('1 - Cover page'!$B$9-I3582)= 15,"15",  ""))))))))))))))))</f>
        <v>0</v>
      </c>
      <c r="AA3582" t="e">
        <f>VLOOKUP(E3582,'Age group'!$A$2:$B$7,2,TRUE)</f>
        <v>#N/A</v>
      </c>
    </row>
    <row r="3583" spans="1:27" ht="12.75" x14ac:dyDescent="0.2">
      <c r="A3583" s="30">
        <v>3580</v>
      </c>
      <c r="B3583" s="31"/>
      <c r="C3583" s="31"/>
      <c r="D3583" s="32"/>
      <c r="E3583" s="104"/>
      <c r="F3583" s="31"/>
      <c r="G3583" s="31"/>
      <c r="H3583" s="33"/>
      <c r="I3583" s="16"/>
      <c r="J3583" s="34"/>
      <c r="K3583" s="34"/>
      <c r="L3583" s="35"/>
      <c r="M3583" s="36"/>
      <c r="N3583" s="37"/>
      <c r="O3583" s="37"/>
      <c r="P3583" s="37"/>
      <c r="Q3583" s="38"/>
      <c r="R3583" s="38"/>
      <c r="S3583" s="37"/>
      <c r="T3583" s="39"/>
      <c r="U3583" s="39"/>
      <c r="V3583" s="40"/>
      <c r="X3583" t="str">
        <f>IF(('1 - Cover page'!$B$9-M3583)&lt;6,"&lt;=5 Days","&gt;5 Days")</f>
        <v>&lt;=5 Days</v>
      </c>
      <c r="Y3583" t="str">
        <f>IF(('1 - Cover page'!$B$9-M3583)=0,"0", IF(('1 - Cover page'!$B$9-M3583)= 1,"1", IF(('1 - Cover page'!$B$9-M3583)= 2,"2", IF(('1 - Cover page'!$B$9-M3583)= 3,"3", IF(('1 - Cover page'!$B$9-M3583)= 4,"4", IF(('1 - Cover page'!$B$9-M3583)= 5,"5", IF(('1 - Cover page'!$B$9-M3583)= 6,"6", IF(('1 - Cover page'!$B$9-M3583)= 7,"7", IF(('1 - Cover page'!$B$9-M3583)= 8,"8", IF(('1 - Cover page'!$B$9-M3583)= 9,"9", IF(('1 - Cover page'!$B$9-M3583)= 10,"10", IF(('1 - Cover page'!$B$9-M3583)= 11,"11", IF(('1 - Cover page'!$B$9-M3583)= 12,"12", IF(('1 - Cover page'!$B$9-M3583)= 13,"13", IF(('1 - Cover page'!$B$9-M3583)= 14,"14", IF(('1 - Cover page'!$B$9-M3583)= 15,"15",  ""))))))))))))))))</f>
        <v>0</v>
      </c>
      <c r="Z3583" t="str">
        <f>IF(('1 - Cover page'!$B$9-I3583)=0,"0", IF(('1 - Cover page'!$B$9-I3583)= 1,"1", IF(('1 - Cover page'!$B$9-I3583)= 2,"2", IF(('1 - Cover page'!$B$9-I3583)= 3,"3", IF(('1 - Cover page'!$B$9-I3583)= 4,"4", IF(('1 - Cover page'!$B$9-I3583)= 5,"5", IF(('1 - Cover page'!$B$9-I3583)= 6,"6", IF(('1 - Cover page'!$B$9-I3583)= 7,"7", IF(('1 - Cover page'!$B$9-I3583)= 8,"8", IF(('1 - Cover page'!$B$9-I3583)= 9,"9", IF(('1 - Cover page'!$B$9-I3583)= 10,"10", IF(('1 - Cover page'!$B$9-I3583)= 11,"11", IF(('1 - Cover page'!$B$9-I3583)= 12,"12", IF(('1 - Cover page'!$B$9-I3583)= 13,"13", IF(('1 - Cover page'!$B$9-I3583)= 14,"14", IF(('1 - Cover page'!$B$9-I3583)= 15,"15",  ""))))))))))))))))</f>
        <v>0</v>
      </c>
      <c r="AA3583" t="e">
        <f>VLOOKUP(E3583,'Age group'!$A$2:$B$7,2,TRUE)</f>
        <v>#N/A</v>
      </c>
    </row>
    <row r="3584" spans="1:27" ht="12.75" x14ac:dyDescent="0.2">
      <c r="A3584" s="30">
        <v>3581</v>
      </c>
      <c r="B3584" s="31"/>
      <c r="C3584" s="31"/>
      <c r="D3584" s="32"/>
      <c r="E3584" s="104"/>
      <c r="F3584" s="31"/>
      <c r="G3584" s="31"/>
      <c r="H3584" s="33"/>
      <c r="I3584" s="16"/>
      <c r="J3584" s="34"/>
      <c r="K3584" s="34"/>
      <c r="L3584" s="35"/>
      <c r="M3584" s="36"/>
      <c r="N3584" s="37"/>
      <c r="O3584" s="37"/>
      <c r="P3584" s="37"/>
      <c r="Q3584" s="38"/>
      <c r="R3584" s="38"/>
      <c r="S3584" s="37"/>
      <c r="T3584" s="39"/>
      <c r="U3584" s="39"/>
      <c r="V3584" s="40"/>
      <c r="X3584" t="str">
        <f>IF(('1 - Cover page'!$B$9-M3584)&lt;6,"&lt;=5 Days","&gt;5 Days")</f>
        <v>&lt;=5 Days</v>
      </c>
      <c r="Y3584" t="str">
        <f>IF(('1 - Cover page'!$B$9-M3584)=0,"0", IF(('1 - Cover page'!$B$9-M3584)= 1,"1", IF(('1 - Cover page'!$B$9-M3584)= 2,"2", IF(('1 - Cover page'!$B$9-M3584)= 3,"3", IF(('1 - Cover page'!$B$9-M3584)= 4,"4", IF(('1 - Cover page'!$B$9-M3584)= 5,"5", IF(('1 - Cover page'!$B$9-M3584)= 6,"6", IF(('1 - Cover page'!$B$9-M3584)= 7,"7", IF(('1 - Cover page'!$B$9-M3584)= 8,"8", IF(('1 - Cover page'!$B$9-M3584)= 9,"9", IF(('1 - Cover page'!$B$9-M3584)= 10,"10", IF(('1 - Cover page'!$B$9-M3584)= 11,"11", IF(('1 - Cover page'!$B$9-M3584)= 12,"12", IF(('1 - Cover page'!$B$9-M3584)= 13,"13", IF(('1 - Cover page'!$B$9-M3584)= 14,"14", IF(('1 - Cover page'!$B$9-M3584)= 15,"15",  ""))))))))))))))))</f>
        <v>0</v>
      </c>
      <c r="Z3584" t="str">
        <f>IF(('1 - Cover page'!$B$9-I3584)=0,"0", IF(('1 - Cover page'!$B$9-I3584)= 1,"1", IF(('1 - Cover page'!$B$9-I3584)= 2,"2", IF(('1 - Cover page'!$B$9-I3584)= 3,"3", IF(('1 - Cover page'!$B$9-I3584)= 4,"4", IF(('1 - Cover page'!$B$9-I3584)= 5,"5", IF(('1 - Cover page'!$B$9-I3584)= 6,"6", IF(('1 - Cover page'!$B$9-I3584)= 7,"7", IF(('1 - Cover page'!$B$9-I3584)= 8,"8", IF(('1 - Cover page'!$B$9-I3584)= 9,"9", IF(('1 - Cover page'!$B$9-I3584)= 10,"10", IF(('1 - Cover page'!$B$9-I3584)= 11,"11", IF(('1 - Cover page'!$B$9-I3584)= 12,"12", IF(('1 - Cover page'!$B$9-I3584)= 13,"13", IF(('1 - Cover page'!$B$9-I3584)= 14,"14", IF(('1 - Cover page'!$B$9-I3584)= 15,"15",  ""))))))))))))))))</f>
        <v>0</v>
      </c>
      <c r="AA3584" t="e">
        <f>VLOOKUP(E3584,'Age group'!$A$2:$B$7,2,TRUE)</f>
        <v>#N/A</v>
      </c>
    </row>
    <row r="3585" spans="1:27" ht="12.75" x14ac:dyDescent="0.2">
      <c r="A3585" s="30">
        <v>3582</v>
      </c>
      <c r="B3585" s="31"/>
      <c r="C3585" s="31"/>
      <c r="D3585" s="32"/>
      <c r="E3585" s="104"/>
      <c r="F3585" s="31"/>
      <c r="G3585" s="31"/>
      <c r="H3585" s="33"/>
      <c r="I3585" s="16"/>
      <c r="J3585" s="34"/>
      <c r="K3585" s="34"/>
      <c r="L3585" s="35"/>
      <c r="M3585" s="36"/>
      <c r="N3585" s="37"/>
      <c r="O3585" s="37"/>
      <c r="P3585" s="37"/>
      <c r="Q3585" s="38"/>
      <c r="R3585" s="38"/>
      <c r="S3585" s="37"/>
      <c r="T3585" s="39"/>
      <c r="U3585" s="39"/>
      <c r="V3585" s="40"/>
      <c r="X3585" t="str">
        <f>IF(('1 - Cover page'!$B$9-M3585)&lt;6,"&lt;=5 Days","&gt;5 Days")</f>
        <v>&lt;=5 Days</v>
      </c>
      <c r="Y3585" t="str">
        <f>IF(('1 - Cover page'!$B$9-M3585)=0,"0", IF(('1 - Cover page'!$B$9-M3585)= 1,"1", IF(('1 - Cover page'!$B$9-M3585)= 2,"2", IF(('1 - Cover page'!$B$9-M3585)= 3,"3", IF(('1 - Cover page'!$B$9-M3585)= 4,"4", IF(('1 - Cover page'!$B$9-M3585)= 5,"5", IF(('1 - Cover page'!$B$9-M3585)= 6,"6", IF(('1 - Cover page'!$B$9-M3585)= 7,"7", IF(('1 - Cover page'!$B$9-M3585)= 8,"8", IF(('1 - Cover page'!$B$9-M3585)= 9,"9", IF(('1 - Cover page'!$B$9-M3585)= 10,"10", IF(('1 - Cover page'!$B$9-M3585)= 11,"11", IF(('1 - Cover page'!$B$9-M3585)= 12,"12", IF(('1 - Cover page'!$B$9-M3585)= 13,"13", IF(('1 - Cover page'!$B$9-M3585)= 14,"14", IF(('1 - Cover page'!$B$9-M3585)= 15,"15",  ""))))))))))))))))</f>
        <v>0</v>
      </c>
      <c r="Z3585" t="str">
        <f>IF(('1 - Cover page'!$B$9-I3585)=0,"0", IF(('1 - Cover page'!$B$9-I3585)= 1,"1", IF(('1 - Cover page'!$B$9-I3585)= 2,"2", IF(('1 - Cover page'!$B$9-I3585)= 3,"3", IF(('1 - Cover page'!$B$9-I3585)= 4,"4", IF(('1 - Cover page'!$B$9-I3585)= 5,"5", IF(('1 - Cover page'!$B$9-I3585)= 6,"6", IF(('1 - Cover page'!$B$9-I3585)= 7,"7", IF(('1 - Cover page'!$B$9-I3585)= 8,"8", IF(('1 - Cover page'!$B$9-I3585)= 9,"9", IF(('1 - Cover page'!$B$9-I3585)= 10,"10", IF(('1 - Cover page'!$B$9-I3585)= 11,"11", IF(('1 - Cover page'!$B$9-I3585)= 12,"12", IF(('1 - Cover page'!$B$9-I3585)= 13,"13", IF(('1 - Cover page'!$B$9-I3585)= 14,"14", IF(('1 - Cover page'!$B$9-I3585)= 15,"15",  ""))))))))))))))))</f>
        <v>0</v>
      </c>
      <c r="AA3585" t="e">
        <f>VLOOKUP(E3585,'Age group'!$A$2:$B$7,2,TRUE)</f>
        <v>#N/A</v>
      </c>
    </row>
    <row r="3586" spans="1:27" ht="12.75" x14ac:dyDescent="0.2">
      <c r="A3586" s="30">
        <v>3583</v>
      </c>
      <c r="B3586" s="31"/>
      <c r="C3586" s="31"/>
      <c r="D3586" s="32"/>
      <c r="E3586" s="104"/>
      <c r="F3586" s="31"/>
      <c r="G3586" s="31"/>
      <c r="H3586" s="33"/>
      <c r="I3586" s="16"/>
      <c r="J3586" s="34"/>
      <c r="K3586" s="34"/>
      <c r="L3586" s="35"/>
      <c r="M3586" s="36"/>
      <c r="N3586" s="37"/>
      <c r="O3586" s="37"/>
      <c r="P3586" s="37"/>
      <c r="Q3586" s="38"/>
      <c r="R3586" s="38"/>
      <c r="S3586" s="37"/>
      <c r="T3586" s="39"/>
      <c r="U3586" s="39"/>
      <c r="V3586" s="40"/>
      <c r="X3586" t="str">
        <f>IF(('1 - Cover page'!$B$9-M3586)&lt;6,"&lt;=5 Days","&gt;5 Days")</f>
        <v>&lt;=5 Days</v>
      </c>
      <c r="Y3586" t="str">
        <f>IF(('1 - Cover page'!$B$9-M3586)=0,"0", IF(('1 - Cover page'!$B$9-M3586)= 1,"1", IF(('1 - Cover page'!$B$9-M3586)= 2,"2", IF(('1 - Cover page'!$B$9-M3586)= 3,"3", IF(('1 - Cover page'!$B$9-M3586)= 4,"4", IF(('1 - Cover page'!$B$9-M3586)= 5,"5", IF(('1 - Cover page'!$B$9-M3586)= 6,"6", IF(('1 - Cover page'!$B$9-M3586)= 7,"7", IF(('1 - Cover page'!$B$9-M3586)= 8,"8", IF(('1 - Cover page'!$B$9-M3586)= 9,"9", IF(('1 - Cover page'!$B$9-M3586)= 10,"10", IF(('1 - Cover page'!$B$9-M3586)= 11,"11", IF(('1 - Cover page'!$B$9-M3586)= 12,"12", IF(('1 - Cover page'!$B$9-M3586)= 13,"13", IF(('1 - Cover page'!$B$9-M3586)= 14,"14", IF(('1 - Cover page'!$B$9-M3586)= 15,"15",  ""))))))))))))))))</f>
        <v>0</v>
      </c>
      <c r="Z3586" t="str">
        <f>IF(('1 - Cover page'!$B$9-I3586)=0,"0", IF(('1 - Cover page'!$B$9-I3586)= 1,"1", IF(('1 - Cover page'!$B$9-I3586)= 2,"2", IF(('1 - Cover page'!$B$9-I3586)= 3,"3", IF(('1 - Cover page'!$B$9-I3586)= 4,"4", IF(('1 - Cover page'!$B$9-I3586)= 5,"5", IF(('1 - Cover page'!$B$9-I3586)= 6,"6", IF(('1 - Cover page'!$B$9-I3586)= 7,"7", IF(('1 - Cover page'!$B$9-I3586)= 8,"8", IF(('1 - Cover page'!$B$9-I3586)= 9,"9", IF(('1 - Cover page'!$B$9-I3586)= 10,"10", IF(('1 - Cover page'!$B$9-I3586)= 11,"11", IF(('1 - Cover page'!$B$9-I3586)= 12,"12", IF(('1 - Cover page'!$B$9-I3586)= 13,"13", IF(('1 - Cover page'!$B$9-I3586)= 14,"14", IF(('1 - Cover page'!$B$9-I3586)= 15,"15",  ""))))))))))))))))</f>
        <v>0</v>
      </c>
      <c r="AA3586" t="e">
        <f>VLOOKUP(E3586,'Age group'!$A$2:$B$7,2,TRUE)</f>
        <v>#N/A</v>
      </c>
    </row>
    <row r="3587" spans="1:27" ht="12.75" x14ac:dyDescent="0.2">
      <c r="A3587" s="30">
        <v>3584</v>
      </c>
      <c r="B3587" s="31"/>
      <c r="C3587" s="31"/>
      <c r="D3587" s="32"/>
      <c r="E3587" s="104"/>
      <c r="F3587" s="31"/>
      <c r="G3587" s="31"/>
      <c r="H3587" s="33"/>
      <c r="I3587" s="16"/>
      <c r="J3587" s="34"/>
      <c r="K3587" s="34"/>
      <c r="L3587" s="35"/>
      <c r="M3587" s="36"/>
      <c r="N3587" s="37"/>
      <c r="O3587" s="37"/>
      <c r="P3587" s="37"/>
      <c r="Q3587" s="38"/>
      <c r="R3587" s="38"/>
      <c r="S3587" s="37"/>
      <c r="T3587" s="39"/>
      <c r="U3587" s="39"/>
      <c r="V3587" s="40"/>
      <c r="X3587" t="str">
        <f>IF(('1 - Cover page'!$B$9-M3587)&lt;6,"&lt;=5 Days","&gt;5 Days")</f>
        <v>&lt;=5 Days</v>
      </c>
      <c r="Y3587" t="str">
        <f>IF(('1 - Cover page'!$B$9-M3587)=0,"0", IF(('1 - Cover page'!$B$9-M3587)= 1,"1", IF(('1 - Cover page'!$B$9-M3587)= 2,"2", IF(('1 - Cover page'!$B$9-M3587)= 3,"3", IF(('1 - Cover page'!$B$9-M3587)= 4,"4", IF(('1 - Cover page'!$B$9-M3587)= 5,"5", IF(('1 - Cover page'!$B$9-M3587)= 6,"6", IF(('1 - Cover page'!$B$9-M3587)= 7,"7", IF(('1 - Cover page'!$B$9-M3587)= 8,"8", IF(('1 - Cover page'!$B$9-M3587)= 9,"9", IF(('1 - Cover page'!$B$9-M3587)= 10,"10", IF(('1 - Cover page'!$B$9-M3587)= 11,"11", IF(('1 - Cover page'!$B$9-M3587)= 12,"12", IF(('1 - Cover page'!$B$9-M3587)= 13,"13", IF(('1 - Cover page'!$B$9-M3587)= 14,"14", IF(('1 - Cover page'!$B$9-M3587)= 15,"15",  ""))))))))))))))))</f>
        <v>0</v>
      </c>
      <c r="Z3587" t="str">
        <f>IF(('1 - Cover page'!$B$9-I3587)=0,"0", IF(('1 - Cover page'!$B$9-I3587)= 1,"1", IF(('1 - Cover page'!$B$9-I3587)= 2,"2", IF(('1 - Cover page'!$B$9-I3587)= 3,"3", IF(('1 - Cover page'!$B$9-I3587)= 4,"4", IF(('1 - Cover page'!$B$9-I3587)= 5,"5", IF(('1 - Cover page'!$B$9-I3587)= 6,"6", IF(('1 - Cover page'!$B$9-I3587)= 7,"7", IF(('1 - Cover page'!$B$9-I3587)= 8,"8", IF(('1 - Cover page'!$B$9-I3587)= 9,"9", IF(('1 - Cover page'!$B$9-I3587)= 10,"10", IF(('1 - Cover page'!$B$9-I3587)= 11,"11", IF(('1 - Cover page'!$B$9-I3587)= 12,"12", IF(('1 - Cover page'!$B$9-I3587)= 13,"13", IF(('1 - Cover page'!$B$9-I3587)= 14,"14", IF(('1 - Cover page'!$B$9-I3587)= 15,"15",  ""))))))))))))))))</f>
        <v>0</v>
      </c>
      <c r="AA3587" t="e">
        <f>VLOOKUP(E3587,'Age group'!$A$2:$B$7,2,TRUE)</f>
        <v>#N/A</v>
      </c>
    </row>
    <row r="3588" spans="1:27" ht="12.75" x14ac:dyDescent="0.2">
      <c r="A3588" s="30">
        <v>3585</v>
      </c>
      <c r="B3588" s="31"/>
      <c r="C3588" s="31"/>
      <c r="D3588" s="32"/>
      <c r="E3588" s="104"/>
      <c r="F3588" s="31"/>
      <c r="G3588" s="31"/>
      <c r="H3588" s="33"/>
      <c r="I3588" s="16"/>
      <c r="J3588" s="34"/>
      <c r="K3588" s="34"/>
      <c r="L3588" s="35"/>
      <c r="M3588" s="36"/>
      <c r="N3588" s="37"/>
      <c r="O3588" s="37"/>
      <c r="P3588" s="37"/>
      <c r="Q3588" s="38"/>
      <c r="R3588" s="38"/>
      <c r="S3588" s="37"/>
      <c r="T3588" s="39"/>
      <c r="U3588" s="39"/>
      <c r="V3588" s="40"/>
      <c r="X3588" t="str">
        <f>IF(('1 - Cover page'!$B$9-M3588)&lt;6,"&lt;=5 Days","&gt;5 Days")</f>
        <v>&lt;=5 Days</v>
      </c>
      <c r="Y3588" t="str">
        <f>IF(('1 - Cover page'!$B$9-M3588)=0,"0", IF(('1 - Cover page'!$B$9-M3588)= 1,"1", IF(('1 - Cover page'!$B$9-M3588)= 2,"2", IF(('1 - Cover page'!$B$9-M3588)= 3,"3", IF(('1 - Cover page'!$B$9-M3588)= 4,"4", IF(('1 - Cover page'!$B$9-M3588)= 5,"5", IF(('1 - Cover page'!$B$9-M3588)= 6,"6", IF(('1 - Cover page'!$B$9-M3588)= 7,"7", IF(('1 - Cover page'!$B$9-M3588)= 8,"8", IF(('1 - Cover page'!$B$9-M3588)= 9,"9", IF(('1 - Cover page'!$B$9-M3588)= 10,"10", IF(('1 - Cover page'!$B$9-M3588)= 11,"11", IF(('1 - Cover page'!$B$9-M3588)= 12,"12", IF(('1 - Cover page'!$B$9-M3588)= 13,"13", IF(('1 - Cover page'!$B$9-M3588)= 14,"14", IF(('1 - Cover page'!$B$9-M3588)= 15,"15",  ""))))))))))))))))</f>
        <v>0</v>
      </c>
      <c r="Z3588" t="str">
        <f>IF(('1 - Cover page'!$B$9-I3588)=0,"0", IF(('1 - Cover page'!$B$9-I3588)= 1,"1", IF(('1 - Cover page'!$B$9-I3588)= 2,"2", IF(('1 - Cover page'!$B$9-I3588)= 3,"3", IF(('1 - Cover page'!$B$9-I3588)= 4,"4", IF(('1 - Cover page'!$B$9-I3588)= 5,"5", IF(('1 - Cover page'!$B$9-I3588)= 6,"6", IF(('1 - Cover page'!$B$9-I3588)= 7,"7", IF(('1 - Cover page'!$B$9-I3588)= 8,"8", IF(('1 - Cover page'!$B$9-I3588)= 9,"9", IF(('1 - Cover page'!$B$9-I3588)= 10,"10", IF(('1 - Cover page'!$B$9-I3588)= 11,"11", IF(('1 - Cover page'!$B$9-I3588)= 12,"12", IF(('1 - Cover page'!$B$9-I3588)= 13,"13", IF(('1 - Cover page'!$B$9-I3588)= 14,"14", IF(('1 - Cover page'!$B$9-I3588)= 15,"15",  ""))))))))))))))))</f>
        <v>0</v>
      </c>
      <c r="AA3588" t="e">
        <f>VLOOKUP(E3588,'Age group'!$A$2:$B$7,2,TRUE)</f>
        <v>#N/A</v>
      </c>
    </row>
    <row r="3589" spans="1:27" ht="12.75" x14ac:dyDescent="0.2">
      <c r="A3589" s="30">
        <v>3586</v>
      </c>
      <c r="B3589" s="31"/>
      <c r="C3589" s="31"/>
      <c r="D3589" s="32"/>
      <c r="E3589" s="104"/>
      <c r="F3589" s="31"/>
      <c r="G3589" s="31"/>
      <c r="H3589" s="33"/>
      <c r="I3589" s="16"/>
      <c r="J3589" s="34"/>
      <c r="K3589" s="34"/>
      <c r="L3589" s="35"/>
      <c r="M3589" s="36"/>
      <c r="N3589" s="37"/>
      <c r="O3589" s="37"/>
      <c r="P3589" s="37"/>
      <c r="Q3589" s="38"/>
      <c r="R3589" s="38"/>
      <c r="S3589" s="37"/>
      <c r="T3589" s="39"/>
      <c r="U3589" s="39"/>
      <c r="V3589" s="40"/>
      <c r="X3589" t="str">
        <f>IF(('1 - Cover page'!$B$9-M3589)&lt;6,"&lt;=5 Days","&gt;5 Days")</f>
        <v>&lt;=5 Days</v>
      </c>
      <c r="Y3589" t="str">
        <f>IF(('1 - Cover page'!$B$9-M3589)=0,"0", IF(('1 - Cover page'!$B$9-M3589)= 1,"1", IF(('1 - Cover page'!$B$9-M3589)= 2,"2", IF(('1 - Cover page'!$B$9-M3589)= 3,"3", IF(('1 - Cover page'!$B$9-M3589)= 4,"4", IF(('1 - Cover page'!$B$9-M3589)= 5,"5", IF(('1 - Cover page'!$B$9-M3589)= 6,"6", IF(('1 - Cover page'!$B$9-M3589)= 7,"7", IF(('1 - Cover page'!$B$9-M3589)= 8,"8", IF(('1 - Cover page'!$B$9-M3589)= 9,"9", IF(('1 - Cover page'!$B$9-M3589)= 10,"10", IF(('1 - Cover page'!$B$9-M3589)= 11,"11", IF(('1 - Cover page'!$B$9-M3589)= 12,"12", IF(('1 - Cover page'!$B$9-M3589)= 13,"13", IF(('1 - Cover page'!$B$9-M3589)= 14,"14", IF(('1 - Cover page'!$B$9-M3589)= 15,"15",  ""))))))))))))))))</f>
        <v>0</v>
      </c>
      <c r="Z3589" t="str">
        <f>IF(('1 - Cover page'!$B$9-I3589)=0,"0", IF(('1 - Cover page'!$B$9-I3589)= 1,"1", IF(('1 - Cover page'!$B$9-I3589)= 2,"2", IF(('1 - Cover page'!$B$9-I3589)= 3,"3", IF(('1 - Cover page'!$B$9-I3589)= 4,"4", IF(('1 - Cover page'!$B$9-I3589)= 5,"5", IF(('1 - Cover page'!$B$9-I3589)= 6,"6", IF(('1 - Cover page'!$B$9-I3589)= 7,"7", IF(('1 - Cover page'!$B$9-I3589)= 8,"8", IF(('1 - Cover page'!$B$9-I3589)= 9,"9", IF(('1 - Cover page'!$B$9-I3589)= 10,"10", IF(('1 - Cover page'!$B$9-I3589)= 11,"11", IF(('1 - Cover page'!$B$9-I3589)= 12,"12", IF(('1 - Cover page'!$B$9-I3589)= 13,"13", IF(('1 - Cover page'!$B$9-I3589)= 14,"14", IF(('1 - Cover page'!$B$9-I3589)= 15,"15",  ""))))))))))))))))</f>
        <v>0</v>
      </c>
      <c r="AA3589" t="e">
        <f>VLOOKUP(E3589,'Age group'!$A$2:$B$7,2,TRUE)</f>
        <v>#N/A</v>
      </c>
    </row>
    <row r="3590" spans="1:27" ht="12.75" x14ac:dyDescent="0.2">
      <c r="A3590" s="30">
        <v>3587</v>
      </c>
      <c r="B3590" s="31"/>
      <c r="C3590" s="31"/>
      <c r="D3590" s="32"/>
      <c r="E3590" s="104"/>
      <c r="F3590" s="31"/>
      <c r="G3590" s="31"/>
      <c r="H3590" s="33"/>
      <c r="I3590" s="16"/>
      <c r="J3590" s="34"/>
      <c r="K3590" s="34"/>
      <c r="L3590" s="35"/>
      <c r="M3590" s="36"/>
      <c r="N3590" s="37"/>
      <c r="O3590" s="37"/>
      <c r="P3590" s="37"/>
      <c r="Q3590" s="38"/>
      <c r="R3590" s="38"/>
      <c r="S3590" s="37"/>
      <c r="T3590" s="39"/>
      <c r="U3590" s="39"/>
      <c r="V3590" s="40"/>
      <c r="X3590" t="str">
        <f>IF(('1 - Cover page'!$B$9-M3590)&lt;6,"&lt;=5 Days","&gt;5 Days")</f>
        <v>&lt;=5 Days</v>
      </c>
      <c r="Y3590" t="str">
        <f>IF(('1 - Cover page'!$B$9-M3590)=0,"0", IF(('1 - Cover page'!$B$9-M3590)= 1,"1", IF(('1 - Cover page'!$B$9-M3590)= 2,"2", IF(('1 - Cover page'!$B$9-M3590)= 3,"3", IF(('1 - Cover page'!$B$9-M3590)= 4,"4", IF(('1 - Cover page'!$B$9-M3590)= 5,"5", IF(('1 - Cover page'!$B$9-M3590)= 6,"6", IF(('1 - Cover page'!$B$9-M3590)= 7,"7", IF(('1 - Cover page'!$B$9-M3590)= 8,"8", IF(('1 - Cover page'!$B$9-M3590)= 9,"9", IF(('1 - Cover page'!$B$9-M3590)= 10,"10", IF(('1 - Cover page'!$B$9-M3590)= 11,"11", IF(('1 - Cover page'!$B$9-M3590)= 12,"12", IF(('1 - Cover page'!$B$9-M3590)= 13,"13", IF(('1 - Cover page'!$B$9-M3590)= 14,"14", IF(('1 - Cover page'!$B$9-M3590)= 15,"15",  ""))))))))))))))))</f>
        <v>0</v>
      </c>
      <c r="Z3590" t="str">
        <f>IF(('1 - Cover page'!$B$9-I3590)=0,"0", IF(('1 - Cover page'!$B$9-I3590)= 1,"1", IF(('1 - Cover page'!$B$9-I3590)= 2,"2", IF(('1 - Cover page'!$B$9-I3590)= 3,"3", IF(('1 - Cover page'!$B$9-I3590)= 4,"4", IF(('1 - Cover page'!$B$9-I3590)= 5,"5", IF(('1 - Cover page'!$B$9-I3590)= 6,"6", IF(('1 - Cover page'!$B$9-I3590)= 7,"7", IF(('1 - Cover page'!$B$9-I3590)= 8,"8", IF(('1 - Cover page'!$B$9-I3590)= 9,"9", IF(('1 - Cover page'!$B$9-I3590)= 10,"10", IF(('1 - Cover page'!$B$9-I3590)= 11,"11", IF(('1 - Cover page'!$B$9-I3590)= 12,"12", IF(('1 - Cover page'!$B$9-I3590)= 13,"13", IF(('1 - Cover page'!$B$9-I3590)= 14,"14", IF(('1 - Cover page'!$B$9-I3590)= 15,"15",  ""))))))))))))))))</f>
        <v>0</v>
      </c>
      <c r="AA3590" t="e">
        <f>VLOOKUP(E3590,'Age group'!$A$2:$B$7,2,TRUE)</f>
        <v>#N/A</v>
      </c>
    </row>
    <row r="3591" spans="1:27" ht="12.75" x14ac:dyDescent="0.2">
      <c r="A3591" s="30">
        <v>3588</v>
      </c>
      <c r="B3591" s="31"/>
      <c r="C3591" s="31"/>
      <c r="D3591" s="32"/>
      <c r="E3591" s="104"/>
      <c r="F3591" s="31"/>
      <c r="G3591" s="31"/>
      <c r="H3591" s="33"/>
      <c r="I3591" s="16"/>
      <c r="J3591" s="34"/>
      <c r="K3591" s="34"/>
      <c r="L3591" s="35"/>
      <c r="M3591" s="36"/>
      <c r="N3591" s="37"/>
      <c r="O3591" s="37"/>
      <c r="P3591" s="37"/>
      <c r="Q3591" s="38"/>
      <c r="R3591" s="38"/>
      <c r="S3591" s="37"/>
      <c r="T3591" s="39"/>
      <c r="U3591" s="39"/>
      <c r="V3591" s="40"/>
      <c r="X3591" t="str">
        <f>IF(('1 - Cover page'!$B$9-M3591)&lt;6,"&lt;=5 Days","&gt;5 Days")</f>
        <v>&lt;=5 Days</v>
      </c>
      <c r="Y3591" t="str">
        <f>IF(('1 - Cover page'!$B$9-M3591)=0,"0", IF(('1 - Cover page'!$B$9-M3591)= 1,"1", IF(('1 - Cover page'!$B$9-M3591)= 2,"2", IF(('1 - Cover page'!$B$9-M3591)= 3,"3", IF(('1 - Cover page'!$B$9-M3591)= 4,"4", IF(('1 - Cover page'!$B$9-M3591)= 5,"5", IF(('1 - Cover page'!$B$9-M3591)= 6,"6", IF(('1 - Cover page'!$B$9-M3591)= 7,"7", IF(('1 - Cover page'!$B$9-M3591)= 8,"8", IF(('1 - Cover page'!$B$9-M3591)= 9,"9", IF(('1 - Cover page'!$B$9-M3591)= 10,"10", IF(('1 - Cover page'!$B$9-M3591)= 11,"11", IF(('1 - Cover page'!$B$9-M3591)= 12,"12", IF(('1 - Cover page'!$B$9-M3591)= 13,"13", IF(('1 - Cover page'!$B$9-M3591)= 14,"14", IF(('1 - Cover page'!$B$9-M3591)= 15,"15",  ""))))))))))))))))</f>
        <v>0</v>
      </c>
      <c r="Z3591" t="str">
        <f>IF(('1 - Cover page'!$B$9-I3591)=0,"0", IF(('1 - Cover page'!$B$9-I3591)= 1,"1", IF(('1 - Cover page'!$B$9-I3591)= 2,"2", IF(('1 - Cover page'!$B$9-I3591)= 3,"3", IF(('1 - Cover page'!$B$9-I3591)= 4,"4", IF(('1 - Cover page'!$B$9-I3591)= 5,"5", IF(('1 - Cover page'!$B$9-I3591)= 6,"6", IF(('1 - Cover page'!$B$9-I3591)= 7,"7", IF(('1 - Cover page'!$B$9-I3591)= 8,"8", IF(('1 - Cover page'!$B$9-I3591)= 9,"9", IF(('1 - Cover page'!$B$9-I3591)= 10,"10", IF(('1 - Cover page'!$B$9-I3591)= 11,"11", IF(('1 - Cover page'!$B$9-I3591)= 12,"12", IF(('1 - Cover page'!$B$9-I3591)= 13,"13", IF(('1 - Cover page'!$B$9-I3591)= 14,"14", IF(('1 - Cover page'!$B$9-I3591)= 15,"15",  ""))))))))))))))))</f>
        <v>0</v>
      </c>
      <c r="AA3591" t="e">
        <f>VLOOKUP(E3591,'Age group'!$A$2:$B$7,2,TRUE)</f>
        <v>#N/A</v>
      </c>
    </row>
    <row r="3592" spans="1:27" ht="12.75" x14ac:dyDescent="0.2">
      <c r="A3592" s="30">
        <v>3589</v>
      </c>
      <c r="B3592" s="31"/>
      <c r="C3592" s="31"/>
      <c r="D3592" s="32"/>
      <c r="E3592" s="104"/>
      <c r="F3592" s="31"/>
      <c r="G3592" s="31"/>
      <c r="H3592" s="33"/>
      <c r="I3592" s="16"/>
      <c r="J3592" s="34"/>
      <c r="K3592" s="34"/>
      <c r="L3592" s="35"/>
      <c r="M3592" s="36"/>
      <c r="N3592" s="37"/>
      <c r="O3592" s="37"/>
      <c r="P3592" s="37"/>
      <c r="Q3592" s="38"/>
      <c r="R3592" s="38"/>
      <c r="S3592" s="37"/>
      <c r="T3592" s="39"/>
      <c r="U3592" s="39"/>
      <c r="V3592" s="40"/>
      <c r="X3592" t="str">
        <f>IF(('1 - Cover page'!$B$9-M3592)&lt;6,"&lt;=5 Days","&gt;5 Days")</f>
        <v>&lt;=5 Days</v>
      </c>
      <c r="Y3592" t="str">
        <f>IF(('1 - Cover page'!$B$9-M3592)=0,"0", IF(('1 - Cover page'!$B$9-M3592)= 1,"1", IF(('1 - Cover page'!$B$9-M3592)= 2,"2", IF(('1 - Cover page'!$B$9-M3592)= 3,"3", IF(('1 - Cover page'!$B$9-M3592)= 4,"4", IF(('1 - Cover page'!$B$9-M3592)= 5,"5", IF(('1 - Cover page'!$B$9-M3592)= 6,"6", IF(('1 - Cover page'!$B$9-M3592)= 7,"7", IF(('1 - Cover page'!$B$9-M3592)= 8,"8", IF(('1 - Cover page'!$B$9-M3592)= 9,"9", IF(('1 - Cover page'!$B$9-M3592)= 10,"10", IF(('1 - Cover page'!$B$9-M3592)= 11,"11", IF(('1 - Cover page'!$B$9-M3592)= 12,"12", IF(('1 - Cover page'!$B$9-M3592)= 13,"13", IF(('1 - Cover page'!$B$9-M3592)= 14,"14", IF(('1 - Cover page'!$B$9-M3592)= 15,"15",  ""))))))))))))))))</f>
        <v>0</v>
      </c>
      <c r="Z3592" t="str">
        <f>IF(('1 - Cover page'!$B$9-I3592)=0,"0", IF(('1 - Cover page'!$B$9-I3592)= 1,"1", IF(('1 - Cover page'!$B$9-I3592)= 2,"2", IF(('1 - Cover page'!$B$9-I3592)= 3,"3", IF(('1 - Cover page'!$B$9-I3592)= 4,"4", IF(('1 - Cover page'!$B$9-I3592)= 5,"5", IF(('1 - Cover page'!$B$9-I3592)= 6,"6", IF(('1 - Cover page'!$B$9-I3592)= 7,"7", IF(('1 - Cover page'!$B$9-I3592)= 8,"8", IF(('1 - Cover page'!$B$9-I3592)= 9,"9", IF(('1 - Cover page'!$B$9-I3592)= 10,"10", IF(('1 - Cover page'!$B$9-I3592)= 11,"11", IF(('1 - Cover page'!$B$9-I3592)= 12,"12", IF(('1 - Cover page'!$B$9-I3592)= 13,"13", IF(('1 - Cover page'!$B$9-I3592)= 14,"14", IF(('1 - Cover page'!$B$9-I3592)= 15,"15",  ""))))))))))))))))</f>
        <v>0</v>
      </c>
      <c r="AA3592" t="e">
        <f>VLOOKUP(E3592,'Age group'!$A$2:$B$7,2,TRUE)</f>
        <v>#N/A</v>
      </c>
    </row>
    <row r="3593" spans="1:27" ht="12.75" x14ac:dyDescent="0.2">
      <c r="A3593" s="30">
        <v>3590</v>
      </c>
      <c r="B3593" s="31"/>
      <c r="C3593" s="31"/>
      <c r="D3593" s="32"/>
      <c r="E3593" s="104"/>
      <c r="F3593" s="31"/>
      <c r="G3593" s="31"/>
      <c r="H3593" s="33"/>
      <c r="I3593" s="16"/>
      <c r="J3593" s="34"/>
      <c r="K3593" s="34"/>
      <c r="L3593" s="35"/>
      <c r="M3593" s="36"/>
      <c r="N3593" s="37"/>
      <c r="O3593" s="37"/>
      <c r="P3593" s="37"/>
      <c r="Q3593" s="38"/>
      <c r="R3593" s="38"/>
      <c r="S3593" s="37"/>
      <c r="T3593" s="39"/>
      <c r="U3593" s="39"/>
      <c r="V3593" s="40"/>
      <c r="X3593" t="str">
        <f>IF(('1 - Cover page'!$B$9-M3593)&lt;6,"&lt;=5 Days","&gt;5 Days")</f>
        <v>&lt;=5 Days</v>
      </c>
      <c r="Y3593" t="str">
        <f>IF(('1 - Cover page'!$B$9-M3593)=0,"0", IF(('1 - Cover page'!$B$9-M3593)= 1,"1", IF(('1 - Cover page'!$B$9-M3593)= 2,"2", IF(('1 - Cover page'!$B$9-M3593)= 3,"3", IF(('1 - Cover page'!$B$9-M3593)= 4,"4", IF(('1 - Cover page'!$B$9-M3593)= 5,"5", IF(('1 - Cover page'!$B$9-M3593)= 6,"6", IF(('1 - Cover page'!$B$9-M3593)= 7,"7", IF(('1 - Cover page'!$B$9-M3593)= 8,"8", IF(('1 - Cover page'!$B$9-M3593)= 9,"9", IF(('1 - Cover page'!$B$9-M3593)= 10,"10", IF(('1 - Cover page'!$B$9-M3593)= 11,"11", IF(('1 - Cover page'!$B$9-M3593)= 12,"12", IF(('1 - Cover page'!$B$9-M3593)= 13,"13", IF(('1 - Cover page'!$B$9-M3593)= 14,"14", IF(('1 - Cover page'!$B$9-M3593)= 15,"15",  ""))))))))))))))))</f>
        <v>0</v>
      </c>
      <c r="Z3593" t="str">
        <f>IF(('1 - Cover page'!$B$9-I3593)=0,"0", IF(('1 - Cover page'!$B$9-I3593)= 1,"1", IF(('1 - Cover page'!$B$9-I3593)= 2,"2", IF(('1 - Cover page'!$B$9-I3593)= 3,"3", IF(('1 - Cover page'!$B$9-I3593)= 4,"4", IF(('1 - Cover page'!$B$9-I3593)= 5,"5", IF(('1 - Cover page'!$B$9-I3593)= 6,"6", IF(('1 - Cover page'!$B$9-I3593)= 7,"7", IF(('1 - Cover page'!$B$9-I3593)= 8,"8", IF(('1 - Cover page'!$B$9-I3593)= 9,"9", IF(('1 - Cover page'!$B$9-I3593)= 10,"10", IF(('1 - Cover page'!$B$9-I3593)= 11,"11", IF(('1 - Cover page'!$B$9-I3593)= 12,"12", IF(('1 - Cover page'!$B$9-I3593)= 13,"13", IF(('1 - Cover page'!$B$9-I3593)= 14,"14", IF(('1 - Cover page'!$B$9-I3593)= 15,"15",  ""))))))))))))))))</f>
        <v>0</v>
      </c>
      <c r="AA3593" t="e">
        <f>VLOOKUP(E3593,'Age group'!$A$2:$B$7,2,TRUE)</f>
        <v>#N/A</v>
      </c>
    </row>
    <row r="3594" spans="1:27" ht="12.75" x14ac:dyDescent="0.2">
      <c r="A3594" s="30">
        <v>3591</v>
      </c>
      <c r="B3594" s="31"/>
      <c r="C3594" s="31"/>
      <c r="D3594" s="32"/>
      <c r="E3594" s="104"/>
      <c r="F3594" s="31"/>
      <c r="G3594" s="31"/>
      <c r="H3594" s="33"/>
      <c r="I3594" s="16"/>
      <c r="J3594" s="34"/>
      <c r="K3594" s="34"/>
      <c r="L3594" s="35"/>
      <c r="M3594" s="36"/>
      <c r="N3594" s="37"/>
      <c r="O3594" s="37"/>
      <c r="P3594" s="37"/>
      <c r="Q3594" s="38"/>
      <c r="R3594" s="38"/>
      <c r="S3594" s="37"/>
      <c r="T3594" s="39"/>
      <c r="U3594" s="39"/>
      <c r="V3594" s="40"/>
      <c r="X3594" t="str">
        <f>IF(('1 - Cover page'!$B$9-M3594)&lt;6,"&lt;=5 Days","&gt;5 Days")</f>
        <v>&lt;=5 Days</v>
      </c>
      <c r="Y3594" t="str">
        <f>IF(('1 - Cover page'!$B$9-M3594)=0,"0", IF(('1 - Cover page'!$B$9-M3594)= 1,"1", IF(('1 - Cover page'!$B$9-M3594)= 2,"2", IF(('1 - Cover page'!$B$9-M3594)= 3,"3", IF(('1 - Cover page'!$B$9-M3594)= 4,"4", IF(('1 - Cover page'!$B$9-M3594)= 5,"5", IF(('1 - Cover page'!$B$9-M3594)= 6,"6", IF(('1 - Cover page'!$B$9-M3594)= 7,"7", IF(('1 - Cover page'!$B$9-M3594)= 8,"8", IF(('1 - Cover page'!$B$9-M3594)= 9,"9", IF(('1 - Cover page'!$B$9-M3594)= 10,"10", IF(('1 - Cover page'!$B$9-M3594)= 11,"11", IF(('1 - Cover page'!$B$9-M3594)= 12,"12", IF(('1 - Cover page'!$B$9-M3594)= 13,"13", IF(('1 - Cover page'!$B$9-M3594)= 14,"14", IF(('1 - Cover page'!$B$9-M3594)= 15,"15",  ""))))))))))))))))</f>
        <v>0</v>
      </c>
      <c r="Z3594" t="str">
        <f>IF(('1 - Cover page'!$B$9-I3594)=0,"0", IF(('1 - Cover page'!$B$9-I3594)= 1,"1", IF(('1 - Cover page'!$B$9-I3594)= 2,"2", IF(('1 - Cover page'!$B$9-I3594)= 3,"3", IF(('1 - Cover page'!$B$9-I3594)= 4,"4", IF(('1 - Cover page'!$B$9-I3594)= 5,"5", IF(('1 - Cover page'!$B$9-I3594)= 6,"6", IF(('1 - Cover page'!$B$9-I3594)= 7,"7", IF(('1 - Cover page'!$B$9-I3594)= 8,"8", IF(('1 - Cover page'!$B$9-I3594)= 9,"9", IF(('1 - Cover page'!$B$9-I3594)= 10,"10", IF(('1 - Cover page'!$B$9-I3594)= 11,"11", IF(('1 - Cover page'!$B$9-I3594)= 12,"12", IF(('1 - Cover page'!$B$9-I3594)= 13,"13", IF(('1 - Cover page'!$B$9-I3594)= 14,"14", IF(('1 - Cover page'!$B$9-I3594)= 15,"15",  ""))))))))))))))))</f>
        <v>0</v>
      </c>
      <c r="AA3594" t="e">
        <f>VLOOKUP(E3594,'Age group'!$A$2:$B$7,2,TRUE)</f>
        <v>#N/A</v>
      </c>
    </row>
    <row r="3595" spans="1:27" ht="12.75" x14ac:dyDescent="0.2">
      <c r="A3595" s="30">
        <v>3592</v>
      </c>
      <c r="B3595" s="31"/>
      <c r="C3595" s="31"/>
      <c r="D3595" s="32"/>
      <c r="E3595" s="104"/>
      <c r="F3595" s="31"/>
      <c r="G3595" s="31"/>
      <c r="H3595" s="33"/>
      <c r="I3595" s="16"/>
      <c r="J3595" s="34"/>
      <c r="K3595" s="34"/>
      <c r="L3595" s="35"/>
      <c r="M3595" s="36"/>
      <c r="N3595" s="37"/>
      <c r="O3595" s="37"/>
      <c r="P3595" s="37"/>
      <c r="Q3595" s="38"/>
      <c r="R3595" s="38"/>
      <c r="S3595" s="37"/>
      <c r="T3595" s="39"/>
      <c r="U3595" s="39"/>
      <c r="V3595" s="40"/>
      <c r="X3595" t="str">
        <f>IF(('1 - Cover page'!$B$9-M3595)&lt;6,"&lt;=5 Days","&gt;5 Days")</f>
        <v>&lt;=5 Days</v>
      </c>
      <c r="Y3595" t="str">
        <f>IF(('1 - Cover page'!$B$9-M3595)=0,"0", IF(('1 - Cover page'!$B$9-M3595)= 1,"1", IF(('1 - Cover page'!$B$9-M3595)= 2,"2", IF(('1 - Cover page'!$B$9-M3595)= 3,"3", IF(('1 - Cover page'!$B$9-M3595)= 4,"4", IF(('1 - Cover page'!$B$9-M3595)= 5,"5", IF(('1 - Cover page'!$B$9-M3595)= 6,"6", IF(('1 - Cover page'!$B$9-M3595)= 7,"7", IF(('1 - Cover page'!$B$9-M3595)= 8,"8", IF(('1 - Cover page'!$B$9-M3595)= 9,"9", IF(('1 - Cover page'!$B$9-M3595)= 10,"10", IF(('1 - Cover page'!$B$9-M3595)= 11,"11", IF(('1 - Cover page'!$B$9-M3595)= 12,"12", IF(('1 - Cover page'!$B$9-M3595)= 13,"13", IF(('1 - Cover page'!$B$9-M3595)= 14,"14", IF(('1 - Cover page'!$B$9-M3595)= 15,"15",  ""))))))))))))))))</f>
        <v>0</v>
      </c>
      <c r="Z3595" t="str">
        <f>IF(('1 - Cover page'!$B$9-I3595)=0,"0", IF(('1 - Cover page'!$B$9-I3595)= 1,"1", IF(('1 - Cover page'!$B$9-I3595)= 2,"2", IF(('1 - Cover page'!$B$9-I3595)= 3,"3", IF(('1 - Cover page'!$B$9-I3595)= 4,"4", IF(('1 - Cover page'!$B$9-I3595)= 5,"5", IF(('1 - Cover page'!$B$9-I3595)= 6,"6", IF(('1 - Cover page'!$B$9-I3595)= 7,"7", IF(('1 - Cover page'!$B$9-I3595)= 8,"8", IF(('1 - Cover page'!$B$9-I3595)= 9,"9", IF(('1 - Cover page'!$B$9-I3595)= 10,"10", IF(('1 - Cover page'!$B$9-I3595)= 11,"11", IF(('1 - Cover page'!$B$9-I3595)= 12,"12", IF(('1 - Cover page'!$B$9-I3595)= 13,"13", IF(('1 - Cover page'!$B$9-I3595)= 14,"14", IF(('1 - Cover page'!$B$9-I3595)= 15,"15",  ""))))))))))))))))</f>
        <v>0</v>
      </c>
      <c r="AA3595" t="e">
        <f>VLOOKUP(E3595,'Age group'!$A$2:$B$7,2,TRUE)</f>
        <v>#N/A</v>
      </c>
    </row>
    <row r="3596" spans="1:27" ht="12.75" x14ac:dyDescent="0.2">
      <c r="A3596" s="30">
        <v>3593</v>
      </c>
      <c r="B3596" s="31"/>
      <c r="C3596" s="31"/>
      <c r="D3596" s="32"/>
      <c r="E3596" s="104"/>
      <c r="F3596" s="31"/>
      <c r="G3596" s="31"/>
      <c r="H3596" s="33"/>
      <c r="I3596" s="16"/>
      <c r="J3596" s="34"/>
      <c r="K3596" s="34"/>
      <c r="L3596" s="35"/>
      <c r="M3596" s="36"/>
      <c r="N3596" s="37"/>
      <c r="O3596" s="37"/>
      <c r="P3596" s="37"/>
      <c r="Q3596" s="38"/>
      <c r="R3596" s="38"/>
      <c r="S3596" s="37"/>
      <c r="T3596" s="39"/>
      <c r="U3596" s="39"/>
      <c r="V3596" s="40"/>
      <c r="X3596" t="str">
        <f>IF(('1 - Cover page'!$B$9-M3596)&lt;6,"&lt;=5 Days","&gt;5 Days")</f>
        <v>&lt;=5 Days</v>
      </c>
      <c r="Y3596" t="str">
        <f>IF(('1 - Cover page'!$B$9-M3596)=0,"0", IF(('1 - Cover page'!$B$9-M3596)= 1,"1", IF(('1 - Cover page'!$B$9-M3596)= 2,"2", IF(('1 - Cover page'!$B$9-M3596)= 3,"3", IF(('1 - Cover page'!$B$9-M3596)= 4,"4", IF(('1 - Cover page'!$B$9-M3596)= 5,"5", IF(('1 - Cover page'!$B$9-M3596)= 6,"6", IF(('1 - Cover page'!$B$9-M3596)= 7,"7", IF(('1 - Cover page'!$B$9-M3596)= 8,"8", IF(('1 - Cover page'!$B$9-M3596)= 9,"9", IF(('1 - Cover page'!$B$9-M3596)= 10,"10", IF(('1 - Cover page'!$B$9-M3596)= 11,"11", IF(('1 - Cover page'!$B$9-M3596)= 12,"12", IF(('1 - Cover page'!$B$9-M3596)= 13,"13", IF(('1 - Cover page'!$B$9-M3596)= 14,"14", IF(('1 - Cover page'!$B$9-M3596)= 15,"15",  ""))))))))))))))))</f>
        <v>0</v>
      </c>
      <c r="Z3596" t="str">
        <f>IF(('1 - Cover page'!$B$9-I3596)=0,"0", IF(('1 - Cover page'!$B$9-I3596)= 1,"1", IF(('1 - Cover page'!$B$9-I3596)= 2,"2", IF(('1 - Cover page'!$B$9-I3596)= 3,"3", IF(('1 - Cover page'!$B$9-I3596)= 4,"4", IF(('1 - Cover page'!$B$9-I3596)= 5,"5", IF(('1 - Cover page'!$B$9-I3596)= 6,"6", IF(('1 - Cover page'!$B$9-I3596)= 7,"7", IF(('1 - Cover page'!$B$9-I3596)= 8,"8", IF(('1 - Cover page'!$B$9-I3596)= 9,"9", IF(('1 - Cover page'!$B$9-I3596)= 10,"10", IF(('1 - Cover page'!$B$9-I3596)= 11,"11", IF(('1 - Cover page'!$B$9-I3596)= 12,"12", IF(('1 - Cover page'!$B$9-I3596)= 13,"13", IF(('1 - Cover page'!$B$9-I3596)= 14,"14", IF(('1 - Cover page'!$B$9-I3596)= 15,"15",  ""))))))))))))))))</f>
        <v>0</v>
      </c>
      <c r="AA3596" t="e">
        <f>VLOOKUP(E3596,'Age group'!$A$2:$B$7,2,TRUE)</f>
        <v>#N/A</v>
      </c>
    </row>
    <row r="3597" spans="1:27" ht="12.75" x14ac:dyDescent="0.2">
      <c r="A3597" s="30">
        <v>3594</v>
      </c>
      <c r="B3597" s="31"/>
      <c r="C3597" s="31"/>
      <c r="D3597" s="32"/>
      <c r="E3597" s="104"/>
      <c r="F3597" s="31"/>
      <c r="G3597" s="31"/>
      <c r="H3597" s="33"/>
      <c r="I3597" s="16"/>
      <c r="J3597" s="34"/>
      <c r="K3597" s="34"/>
      <c r="L3597" s="35"/>
      <c r="M3597" s="36"/>
      <c r="N3597" s="37"/>
      <c r="O3597" s="37"/>
      <c r="P3597" s="37"/>
      <c r="Q3597" s="38"/>
      <c r="R3597" s="38"/>
      <c r="S3597" s="37"/>
      <c r="T3597" s="39"/>
      <c r="U3597" s="39"/>
      <c r="V3597" s="40"/>
      <c r="X3597" t="str">
        <f>IF(('1 - Cover page'!$B$9-M3597)&lt;6,"&lt;=5 Days","&gt;5 Days")</f>
        <v>&lt;=5 Days</v>
      </c>
      <c r="Y3597" t="str">
        <f>IF(('1 - Cover page'!$B$9-M3597)=0,"0", IF(('1 - Cover page'!$B$9-M3597)= 1,"1", IF(('1 - Cover page'!$B$9-M3597)= 2,"2", IF(('1 - Cover page'!$B$9-M3597)= 3,"3", IF(('1 - Cover page'!$B$9-M3597)= 4,"4", IF(('1 - Cover page'!$B$9-M3597)= 5,"5", IF(('1 - Cover page'!$B$9-M3597)= 6,"6", IF(('1 - Cover page'!$B$9-M3597)= 7,"7", IF(('1 - Cover page'!$B$9-M3597)= 8,"8", IF(('1 - Cover page'!$B$9-M3597)= 9,"9", IF(('1 - Cover page'!$B$9-M3597)= 10,"10", IF(('1 - Cover page'!$B$9-M3597)= 11,"11", IF(('1 - Cover page'!$B$9-M3597)= 12,"12", IF(('1 - Cover page'!$B$9-M3597)= 13,"13", IF(('1 - Cover page'!$B$9-M3597)= 14,"14", IF(('1 - Cover page'!$B$9-M3597)= 15,"15",  ""))))))))))))))))</f>
        <v>0</v>
      </c>
      <c r="Z3597" t="str">
        <f>IF(('1 - Cover page'!$B$9-I3597)=0,"0", IF(('1 - Cover page'!$B$9-I3597)= 1,"1", IF(('1 - Cover page'!$B$9-I3597)= 2,"2", IF(('1 - Cover page'!$B$9-I3597)= 3,"3", IF(('1 - Cover page'!$B$9-I3597)= 4,"4", IF(('1 - Cover page'!$B$9-I3597)= 5,"5", IF(('1 - Cover page'!$B$9-I3597)= 6,"6", IF(('1 - Cover page'!$B$9-I3597)= 7,"7", IF(('1 - Cover page'!$B$9-I3597)= 8,"8", IF(('1 - Cover page'!$B$9-I3597)= 9,"9", IF(('1 - Cover page'!$B$9-I3597)= 10,"10", IF(('1 - Cover page'!$B$9-I3597)= 11,"11", IF(('1 - Cover page'!$B$9-I3597)= 12,"12", IF(('1 - Cover page'!$B$9-I3597)= 13,"13", IF(('1 - Cover page'!$B$9-I3597)= 14,"14", IF(('1 - Cover page'!$B$9-I3597)= 15,"15",  ""))))))))))))))))</f>
        <v>0</v>
      </c>
      <c r="AA3597" t="e">
        <f>VLOOKUP(E3597,'Age group'!$A$2:$B$7,2,TRUE)</f>
        <v>#N/A</v>
      </c>
    </row>
    <row r="3598" spans="1:27" ht="12.75" x14ac:dyDescent="0.2">
      <c r="A3598" s="30">
        <v>3595</v>
      </c>
      <c r="B3598" s="31"/>
      <c r="C3598" s="31"/>
      <c r="D3598" s="32"/>
      <c r="E3598" s="104"/>
      <c r="F3598" s="31"/>
      <c r="G3598" s="31"/>
      <c r="H3598" s="33"/>
      <c r="I3598" s="16"/>
      <c r="J3598" s="34"/>
      <c r="K3598" s="34"/>
      <c r="L3598" s="35"/>
      <c r="M3598" s="36"/>
      <c r="N3598" s="37"/>
      <c r="O3598" s="37"/>
      <c r="P3598" s="37"/>
      <c r="Q3598" s="38"/>
      <c r="R3598" s="38"/>
      <c r="S3598" s="37"/>
      <c r="T3598" s="39"/>
      <c r="U3598" s="39"/>
      <c r="V3598" s="40"/>
      <c r="X3598" t="str">
        <f>IF(('1 - Cover page'!$B$9-M3598)&lt;6,"&lt;=5 Days","&gt;5 Days")</f>
        <v>&lt;=5 Days</v>
      </c>
      <c r="Y3598" t="str">
        <f>IF(('1 - Cover page'!$B$9-M3598)=0,"0", IF(('1 - Cover page'!$B$9-M3598)= 1,"1", IF(('1 - Cover page'!$B$9-M3598)= 2,"2", IF(('1 - Cover page'!$B$9-M3598)= 3,"3", IF(('1 - Cover page'!$B$9-M3598)= 4,"4", IF(('1 - Cover page'!$B$9-M3598)= 5,"5", IF(('1 - Cover page'!$B$9-M3598)= 6,"6", IF(('1 - Cover page'!$B$9-M3598)= 7,"7", IF(('1 - Cover page'!$B$9-M3598)= 8,"8", IF(('1 - Cover page'!$B$9-M3598)= 9,"9", IF(('1 - Cover page'!$B$9-M3598)= 10,"10", IF(('1 - Cover page'!$B$9-M3598)= 11,"11", IF(('1 - Cover page'!$B$9-M3598)= 12,"12", IF(('1 - Cover page'!$B$9-M3598)= 13,"13", IF(('1 - Cover page'!$B$9-M3598)= 14,"14", IF(('1 - Cover page'!$B$9-M3598)= 15,"15",  ""))))))))))))))))</f>
        <v>0</v>
      </c>
      <c r="Z3598" t="str">
        <f>IF(('1 - Cover page'!$B$9-I3598)=0,"0", IF(('1 - Cover page'!$B$9-I3598)= 1,"1", IF(('1 - Cover page'!$B$9-I3598)= 2,"2", IF(('1 - Cover page'!$B$9-I3598)= 3,"3", IF(('1 - Cover page'!$B$9-I3598)= 4,"4", IF(('1 - Cover page'!$B$9-I3598)= 5,"5", IF(('1 - Cover page'!$B$9-I3598)= 6,"6", IF(('1 - Cover page'!$B$9-I3598)= 7,"7", IF(('1 - Cover page'!$B$9-I3598)= 8,"8", IF(('1 - Cover page'!$B$9-I3598)= 9,"9", IF(('1 - Cover page'!$B$9-I3598)= 10,"10", IF(('1 - Cover page'!$B$9-I3598)= 11,"11", IF(('1 - Cover page'!$B$9-I3598)= 12,"12", IF(('1 - Cover page'!$B$9-I3598)= 13,"13", IF(('1 - Cover page'!$B$9-I3598)= 14,"14", IF(('1 - Cover page'!$B$9-I3598)= 15,"15",  ""))))))))))))))))</f>
        <v>0</v>
      </c>
      <c r="AA3598" t="e">
        <f>VLOOKUP(E3598,'Age group'!$A$2:$B$7,2,TRUE)</f>
        <v>#N/A</v>
      </c>
    </row>
    <row r="3599" spans="1:27" ht="12.75" x14ac:dyDescent="0.2">
      <c r="A3599" s="30">
        <v>3596</v>
      </c>
      <c r="B3599" s="31"/>
      <c r="C3599" s="31"/>
      <c r="D3599" s="32"/>
      <c r="E3599" s="104"/>
      <c r="F3599" s="31"/>
      <c r="G3599" s="31"/>
      <c r="H3599" s="33"/>
      <c r="I3599" s="16"/>
      <c r="J3599" s="34"/>
      <c r="K3599" s="34"/>
      <c r="L3599" s="35"/>
      <c r="M3599" s="36"/>
      <c r="N3599" s="37"/>
      <c r="O3599" s="37"/>
      <c r="P3599" s="37"/>
      <c r="Q3599" s="38"/>
      <c r="R3599" s="38"/>
      <c r="S3599" s="37"/>
      <c r="T3599" s="39"/>
      <c r="U3599" s="39"/>
      <c r="V3599" s="40"/>
      <c r="X3599" t="str">
        <f>IF(('1 - Cover page'!$B$9-M3599)&lt;6,"&lt;=5 Days","&gt;5 Days")</f>
        <v>&lt;=5 Days</v>
      </c>
      <c r="Y3599" t="str">
        <f>IF(('1 - Cover page'!$B$9-M3599)=0,"0", IF(('1 - Cover page'!$B$9-M3599)= 1,"1", IF(('1 - Cover page'!$B$9-M3599)= 2,"2", IF(('1 - Cover page'!$B$9-M3599)= 3,"3", IF(('1 - Cover page'!$B$9-M3599)= 4,"4", IF(('1 - Cover page'!$B$9-M3599)= 5,"5", IF(('1 - Cover page'!$B$9-M3599)= 6,"6", IF(('1 - Cover page'!$B$9-M3599)= 7,"7", IF(('1 - Cover page'!$B$9-M3599)= 8,"8", IF(('1 - Cover page'!$B$9-M3599)= 9,"9", IF(('1 - Cover page'!$B$9-M3599)= 10,"10", IF(('1 - Cover page'!$B$9-M3599)= 11,"11", IF(('1 - Cover page'!$B$9-M3599)= 12,"12", IF(('1 - Cover page'!$B$9-M3599)= 13,"13", IF(('1 - Cover page'!$B$9-M3599)= 14,"14", IF(('1 - Cover page'!$B$9-M3599)= 15,"15",  ""))))))))))))))))</f>
        <v>0</v>
      </c>
      <c r="Z3599" t="str">
        <f>IF(('1 - Cover page'!$B$9-I3599)=0,"0", IF(('1 - Cover page'!$B$9-I3599)= 1,"1", IF(('1 - Cover page'!$B$9-I3599)= 2,"2", IF(('1 - Cover page'!$B$9-I3599)= 3,"3", IF(('1 - Cover page'!$B$9-I3599)= 4,"4", IF(('1 - Cover page'!$B$9-I3599)= 5,"5", IF(('1 - Cover page'!$B$9-I3599)= 6,"6", IF(('1 - Cover page'!$B$9-I3599)= 7,"7", IF(('1 - Cover page'!$B$9-I3599)= 8,"8", IF(('1 - Cover page'!$B$9-I3599)= 9,"9", IF(('1 - Cover page'!$B$9-I3599)= 10,"10", IF(('1 - Cover page'!$B$9-I3599)= 11,"11", IF(('1 - Cover page'!$B$9-I3599)= 12,"12", IF(('1 - Cover page'!$B$9-I3599)= 13,"13", IF(('1 - Cover page'!$B$9-I3599)= 14,"14", IF(('1 - Cover page'!$B$9-I3599)= 15,"15",  ""))))))))))))))))</f>
        <v>0</v>
      </c>
      <c r="AA3599" t="e">
        <f>VLOOKUP(E3599,'Age group'!$A$2:$B$7,2,TRUE)</f>
        <v>#N/A</v>
      </c>
    </row>
    <row r="3600" spans="1:27" ht="12.75" x14ac:dyDescent="0.2">
      <c r="A3600" s="30">
        <v>3597</v>
      </c>
      <c r="B3600" s="31"/>
      <c r="C3600" s="31"/>
      <c r="D3600" s="32"/>
      <c r="E3600" s="104"/>
      <c r="F3600" s="31"/>
      <c r="G3600" s="31"/>
      <c r="H3600" s="33"/>
      <c r="I3600" s="16"/>
      <c r="J3600" s="34"/>
      <c r="K3600" s="34"/>
      <c r="L3600" s="35"/>
      <c r="M3600" s="36"/>
      <c r="N3600" s="37"/>
      <c r="O3600" s="37"/>
      <c r="P3600" s="37"/>
      <c r="Q3600" s="38"/>
      <c r="R3600" s="38"/>
      <c r="S3600" s="37"/>
      <c r="T3600" s="39"/>
      <c r="U3600" s="39"/>
      <c r="V3600" s="40"/>
      <c r="X3600" t="str">
        <f>IF(('1 - Cover page'!$B$9-M3600)&lt;6,"&lt;=5 Days","&gt;5 Days")</f>
        <v>&lt;=5 Days</v>
      </c>
      <c r="Y3600" t="str">
        <f>IF(('1 - Cover page'!$B$9-M3600)=0,"0", IF(('1 - Cover page'!$B$9-M3600)= 1,"1", IF(('1 - Cover page'!$B$9-M3600)= 2,"2", IF(('1 - Cover page'!$B$9-M3600)= 3,"3", IF(('1 - Cover page'!$B$9-M3600)= 4,"4", IF(('1 - Cover page'!$B$9-M3600)= 5,"5", IF(('1 - Cover page'!$B$9-M3600)= 6,"6", IF(('1 - Cover page'!$B$9-M3600)= 7,"7", IF(('1 - Cover page'!$B$9-M3600)= 8,"8", IF(('1 - Cover page'!$B$9-M3600)= 9,"9", IF(('1 - Cover page'!$B$9-M3600)= 10,"10", IF(('1 - Cover page'!$B$9-M3600)= 11,"11", IF(('1 - Cover page'!$B$9-M3600)= 12,"12", IF(('1 - Cover page'!$B$9-M3600)= 13,"13", IF(('1 - Cover page'!$B$9-M3600)= 14,"14", IF(('1 - Cover page'!$B$9-M3600)= 15,"15",  ""))))))))))))))))</f>
        <v>0</v>
      </c>
      <c r="Z3600" t="str">
        <f>IF(('1 - Cover page'!$B$9-I3600)=0,"0", IF(('1 - Cover page'!$B$9-I3600)= 1,"1", IF(('1 - Cover page'!$B$9-I3600)= 2,"2", IF(('1 - Cover page'!$B$9-I3600)= 3,"3", IF(('1 - Cover page'!$B$9-I3600)= 4,"4", IF(('1 - Cover page'!$B$9-I3600)= 5,"5", IF(('1 - Cover page'!$B$9-I3600)= 6,"6", IF(('1 - Cover page'!$B$9-I3600)= 7,"7", IF(('1 - Cover page'!$B$9-I3600)= 8,"8", IF(('1 - Cover page'!$B$9-I3600)= 9,"9", IF(('1 - Cover page'!$B$9-I3600)= 10,"10", IF(('1 - Cover page'!$B$9-I3600)= 11,"11", IF(('1 - Cover page'!$B$9-I3600)= 12,"12", IF(('1 - Cover page'!$B$9-I3600)= 13,"13", IF(('1 - Cover page'!$B$9-I3600)= 14,"14", IF(('1 - Cover page'!$B$9-I3600)= 15,"15",  ""))))))))))))))))</f>
        <v>0</v>
      </c>
      <c r="AA3600" t="e">
        <f>VLOOKUP(E3600,'Age group'!$A$2:$B$7,2,TRUE)</f>
        <v>#N/A</v>
      </c>
    </row>
    <row r="3601" spans="1:27" ht="12.75" x14ac:dyDescent="0.2">
      <c r="A3601" s="30">
        <v>3598</v>
      </c>
      <c r="B3601" s="31"/>
      <c r="C3601" s="31"/>
      <c r="D3601" s="32"/>
      <c r="E3601" s="104"/>
      <c r="F3601" s="31"/>
      <c r="G3601" s="31"/>
      <c r="H3601" s="33"/>
      <c r="I3601" s="16"/>
      <c r="J3601" s="34"/>
      <c r="K3601" s="34"/>
      <c r="L3601" s="35"/>
      <c r="M3601" s="36"/>
      <c r="N3601" s="37"/>
      <c r="O3601" s="37"/>
      <c r="P3601" s="37"/>
      <c r="Q3601" s="38"/>
      <c r="R3601" s="38"/>
      <c r="S3601" s="37"/>
      <c r="T3601" s="39"/>
      <c r="U3601" s="39"/>
      <c r="V3601" s="40"/>
      <c r="X3601" t="str">
        <f>IF(('1 - Cover page'!$B$9-M3601)&lt;6,"&lt;=5 Days","&gt;5 Days")</f>
        <v>&lt;=5 Days</v>
      </c>
      <c r="Y3601" t="str">
        <f>IF(('1 - Cover page'!$B$9-M3601)=0,"0", IF(('1 - Cover page'!$B$9-M3601)= 1,"1", IF(('1 - Cover page'!$B$9-M3601)= 2,"2", IF(('1 - Cover page'!$B$9-M3601)= 3,"3", IF(('1 - Cover page'!$B$9-M3601)= 4,"4", IF(('1 - Cover page'!$B$9-M3601)= 5,"5", IF(('1 - Cover page'!$B$9-M3601)= 6,"6", IF(('1 - Cover page'!$B$9-M3601)= 7,"7", IF(('1 - Cover page'!$B$9-M3601)= 8,"8", IF(('1 - Cover page'!$B$9-M3601)= 9,"9", IF(('1 - Cover page'!$B$9-M3601)= 10,"10", IF(('1 - Cover page'!$B$9-M3601)= 11,"11", IF(('1 - Cover page'!$B$9-M3601)= 12,"12", IF(('1 - Cover page'!$B$9-M3601)= 13,"13", IF(('1 - Cover page'!$B$9-M3601)= 14,"14", IF(('1 - Cover page'!$B$9-M3601)= 15,"15",  ""))))))))))))))))</f>
        <v>0</v>
      </c>
      <c r="Z3601" t="str">
        <f>IF(('1 - Cover page'!$B$9-I3601)=0,"0", IF(('1 - Cover page'!$B$9-I3601)= 1,"1", IF(('1 - Cover page'!$B$9-I3601)= 2,"2", IF(('1 - Cover page'!$B$9-I3601)= 3,"3", IF(('1 - Cover page'!$B$9-I3601)= 4,"4", IF(('1 - Cover page'!$B$9-I3601)= 5,"5", IF(('1 - Cover page'!$B$9-I3601)= 6,"6", IF(('1 - Cover page'!$B$9-I3601)= 7,"7", IF(('1 - Cover page'!$B$9-I3601)= 8,"8", IF(('1 - Cover page'!$B$9-I3601)= 9,"9", IF(('1 - Cover page'!$B$9-I3601)= 10,"10", IF(('1 - Cover page'!$B$9-I3601)= 11,"11", IF(('1 - Cover page'!$B$9-I3601)= 12,"12", IF(('1 - Cover page'!$B$9-I3601)= 13,"13", IF(('1 - Cover page'!$B$9-I3601)= 14,"14", IF(('1 - Cover page'!$B$9-I3601)= 15,"15",  ""))))))))))))))))</f>
        <v>0</v>
      </c>
      <c r="AA3601" t="e">
        <f>VLOOKUP(E3601,'Age group'!$A$2:$B$7,2,TRUE)</f>
        <v>#N/A</v>
      </c>
    </row>
    <row r="3602" spans="1:27" ht="12.75" x14ac:dyDescent="0.2">
      <c r="A3602" s="30">
        <v>3599</v>
      </c>
      <c r="B3602" s="31"/>
      <c r="C3602" s="31"/>
      <c r="D3602" s="32"/>
      <c r="E3602" s="104"/>
      <c r="F3602" s="31"/>
      <c r="G3602" s="31"/>
      <c r="H3602" s="33"/>
      <c r="I3602" s="16"/>
      <c r="J3602" s="34"/>
      <c r="K3602" s="34"/>
      <c r="L3602" s="35"/>
      <c r="M3602" s="36"/>
      <c r="N3602" s="37"/>
      <c r="O3602" s="37"/>
      <c r="P3602" s="37"/>
      <c r="Q3602" s="38"/>
      <c r="R3602" s="38"/>
      <c r="S3602" s="37"/>
      <c r="T3602" s="39"/>
      <c r="U3602" s="39"/>
      <c r="V3602" s="40"/>
      <c r="X3602" t="str">
        <f>IF(('1 - Cover page'!$B$9-M3602)&lt;6,"&lt;=5 Days","&gt;5 Days")</f>
        <v>&lt;=5 Days</v>
      </c>
      <c r="Y3602" t="str">
        <f>IF(('1 - Cover page'!$B$9-M3602)=0,"0", IF(('1 - Cover page'!$B$9-M3602)= 1,"1", IF(('1 - Cover page'!$B$9-M3602)= 2,"2", IF(('1 - Cover page'!$B$9-M3602)= 3,"3", IF(('1 - Cover page'!$B$9-M3602)= 4,"4", IF(('1 - Cover page'!$B$9-M3602)= 5,"5", IF(('1 - Cover page'!$B$9-M3602)= 6,"6", IF(('1 - Cover page'!$B$9-M3602)= 7,"7", IF(('1 - Cover page'!$B$9-M3602)= 8,"8", IF(('1 - Cover page'!$B$9-M3602)= 9,"9", IF(('1 - Cover page'!$B$9-M3602)= 10,"10", IF(('1 - Cover page'!$B$9-M3602)= 11,"11", IF(('1 - Cover page'!$B$9-M3602)= 12,"12", IF(('1 - Cover page'!$B$9-M3602)= 13,"13", IF(('1 - Cover page'!$B$9-M3602)= 14,"14", IF(('1 - Cover page'!$B$9-M3602)= 15,"15",  ""))))))))))))))))</f>
        <v>0</v>
      </c>
      <c r="Z3602" t="str">
        <f>IF(('1 - Cover page'!$B$9-I3602)=0,"0", IF(('1 - Cover page'!$B$9-I3602)= 1,"1", IF(('1 - Cover page'!$B$9-I3602)= 2,"2", IF(('1 - Cover page'!$B$9-I3602)= 3,"3", IF(('1 - Cover page'!$B$9-I3602)= 4,"4", IF(('1 - Cover page'!$B$9-I3602)= 5,"5", IF(('1 - Cover page'!$B$9-I3602)= 6,"6", IF(('1 - Cover page'!$B$9-I3602)= 7,"7", IF(('1 - Cover page'!$B$9-I3602)= 8,"8", IF(('1 - Cover page'!$B$9-I3602)= 9,"9", IF(('1 - Cover page'!$B$9-I3602)= 10,"10", IF(('1 - Cover page'!$B$9-I3602)= 11,"11", IF(('1 - Cover page'!$B$9-I3602)= 12,"12", IF(('1 - Cover page'!$B$9-I3602)= 13,"13", IF(('1 - Cover page'!$B$9-I3602)= 14,"14", IF(('1 - Cover page'!$B$9-I3602)= 15,"15",  ""))))))))))))))))</f>
        <v>0</v>
      </c>
      <c r="AA3602" t="e">
        <f>VLOOKUP(E3602,'Age group'!$A$2:$B$7,2,TRUE)</f>
        <v>#N/A</v>
      </c>
    </row>
    <row r="3603" spans="1:27" ht="12.75" x14ac:dyDescent="0.2">
      <c r="A3603" s="30">
        <v>3600</v>
      </c>
      <c r="B3603" s="31"/>
      <c r="C3603" s="31"/>
      <c r="D3603" s="32"/>
      <c r="E3603" s="104"/>
      <c r="F3603" s="31"/>
      <c r="G3603" s="31"/>
      <c r="H3603" s="33"/>
      <c r="I3603" s="16"/>
      <c r="J3603" s="34"/>
      <c r="K3603" s="34"/>
      <c r="L3603" s="35"/>
      <c r="M3603" s="36"/>
      <c r="N3603" s="37"/>
      <c r="O3603" s="37"/>
      <c r="P3603" s="37"/>
      <c r="Q3603" s="38"/>
      <c r="R3603" s="38"/>
      <c r="S3603" s="37"/>
      <c r="T3603" s="39"/>
      <c r="U3603" s="39"/>
      <c r="V3603" s="40"/>
      <c r="X3603" t="str">
        <f>IF(('1 - Cover page'!$B$9-M3603)&lt;6,"&lt;=5 Days","&gt;5 Days")</f>
        <v>&lt;=5 Days</v>
      </c>
      <c r="Y3603" t="str">
        <f>IF(('1 - Cover page'!$B$9-M3603)=0,"0", IF(('1 - Cover page'!$B$9-M3603)= 1,"1", IF(('1 - Cover page'!$B$9-M3603)= 2,"2", IF(('1 - Cover page'!$B$9-M3603)= 3,"3", IF(('1 - Cover page'!$B$9-M3603)= 4,"4", IF(('1 - Cover page'!$B$9-M3603)= 5,"5", IF(('1 - Cover page'!$B$9-M3603)= 6,"6", IF(('1 - Cover page'!$B$9-M3603)= 7,"7", IF(('1 - Cover page'!$B$9-M3603)= 8,"8", IF(('1 - Cover page'!$B$9-M3603)= 9,"9", IF(('1 - Cover page'!$B$9-M3603)= 10,"10", IF(('1 - Cover page'!$B$9-M3603)= 11,"11", IF(('1 - Cover page'!$B$9-M3603)= 12,"12", IF(('1 - Cover page'!$B$9-M3603)= 13,"13", IF(('1 - Cover page'!$B$9-M3603)= 14,"14", IF(('1 - Cover page'!$B$9-M3603)= 15,"15",  ""))))))))))))))))</f>
        <v>0</v>
      </c>
      <c r="Z3603" t="str">
        <f>IF(('1 - Cover page'!$B$9-I3603)=0,"0", IF(('1 - Cover page'!$B$9-I3603)= 1,"1", IF(('1 - Cover page'!$B$9-I3603)= 2,"2", IF(('1 - Cover page'!$B$9-I3603)= 3,"3", IF(('1 - Cover page'!$B$9-I3603)= 4,"4", IF(('1 - Cover page'!$B$9-I3603)= 5,"5", IF(('1 - Cover page'!$B$9-I3603)= 6,"6", IF(('1 - Cover page'!$B$9-I3603)= 7,"7", IF(('1 - Cover page'!$B$9-I3603)= 8,"8", IF(('1 - Cover page'!$B$9-I3603)= 9,"9", IF(('1 - Cover page'!$B$9-I3603)= 10,"10", IF(('1 - Cover page'!$B$9-I3603)= 11,"11", IF(('1 - Cover page'!$B$9-I3603)= 12,"12", IF(('1 - Cover page'!$B$9-I3603)= 13,"13", IF(('1 - Cover page'!$B$9-I3603)= 14,"14", IF(('1 - Cover page'!$B$9-I3603)= 15,"15",  ""))))))))))))))))</f>
        <v>0</v>
      </c>
      <c r="AA3603" t="e">
        <f>VLOOKUP(E3603,'Age group'!$A$2:$B$7,2,TRUE)</f>
        <v>#N/A</v>
      </c>
    </row>
    <row r="3604" spans="1:27" ht="12.75" x14ac:dyDescent="0.2">
      <c r="A3604" s="30">
        <v>3601</v>
      </c>
      <c r="B3604" s="31"/>
      <c r="C3604" s="31"/>
      <c r="D3604" s="32"/>
      <c r="E3604" s="104"/>
      <c r="F3604" s="31"/>
      <c r="G3604" s="31"/>
      <c r="H3604" s="33"/>
      <c r="I3604" s="16"/>
      <c r="J3604" s="34"/>
      <c r="K3604" s="34"/>
      <c r="L3604" s="35"/>
      <c r="M3604" s="36"/>
      <c r="N3604" s="37"/>
      <c r="O3604" s="37"/>
      <c r="P3604" s="37"/>
      <c r="Q3604" s="38"/>
      <c r="R3604" s="38"/>
      <c r="S3604" s="37"/>
      <c r="T3604" s="39"/>
      <c r="U3604" s="39"/>
      <c r="V3604" s="40"/>
      <c r="X3604" t="str">
        <f>IF(('1 - Cover page'!$B$9-M3604)&lt;6,"&lt;=5 Days","&gt;5 Days")</f>
        <v>&lt;=5 Days</v>
      </c>
      <c r="Y3604" t="str">
        <f>IF(('1 - Cover page'!$B$9-M3604)=0,"0", IF(('1 - Cover page'!$B$9-M3604)= 1,"1", IF(('1 - Cover page'!$B$9-M3604)= 2,"2", IF(('1 - Cover page'!$B$9-M3604)= 3,"3", IF(('1 - Cover page'!$B$9-M3604)= 4,"4", IF(('1 - Cover page'!$B$9-M3604)= 5,"5", IF(('1 - Cover page'!$B$9-M3604)= 6,"6", IF(('1 - Cover page'!$B$9-M3604)= 7,"7", IF(('1 - Cover page'!$B$9-M3604)= 8,"8", IF(('1 - Cover page'!$B$9-M3604)= 9,"9", IF(('1 - Cover page'!$B$9-M3604)= 10,"10", IF(('1 - Cover page'!$B$9-M3604)= 11,"11", IF(('1 - Cover page'!$B$9-M3604)= 12,"12", IF(('1 - Cover page'!$B$9-M3604)= 13,"13", IF(('1 - Cover page'!$B$9-M3604)= 14,"14", IF(('1 - Cover page'!$B$9-M3604)= 15,"15",  ""))))))))))))))))</f>
        <v>0</v>
      </c>
      <c r="Z3604" t="str">
        <f>IF(('1 - Cover page'!$B$9-I3604)=0,"0", IF(('1 - Cover page'!$B$9-I3604)= 1,"1", IF(('1 - Cover page'!$B$9-I3604)= 2,"2", IF(('1 - Cover page'!$B$9-I3604)= 3,"3", IF(('1 - Cover page'!$B$9-I3604)= 4,"4", IF(('1 - Cover page'!$B$9-I3604)= 5,"5", IF(('1 - Cover page'!$B$9-I3604)= 6,"6", IF(('1 - Cover page'!$B$9-I3604)= 7,"7", IF(('1 - Cover page'!$B$9-I3604)= 8,"8", IF(('1 - Cover page'!$B$9-I3604)= 9,"9", IF(('1 - Cover page'!$B$9-I3604)= 10,"10", IF(('1 - Cover page'!$B$9-I3604)= 11,"11", IF(('1 - Cover page'!$B$9-I3604)= 12,"12", IF(('1 - Cover page'!$B$9-I3604)= 13,"13", IF(('1 - Cover page'!$B$9-I3604)= 14,"14", IF(('1 - Cover page'!$B$9-I3604)= 15,"15",  ""))))))))))))))))</f>
        <v>0</v>
      </c>
      <c r="AA3604" t="e">
        <f>VLOOKUP(E3604,'Age group'!$A$2:$B$7,2,TRUE)</f>
        <v>#N/A</v>
      </c>
    </row>
    <row r="3605" spans="1:27" ht="12.75" x14ac:dyDescent="0.2">
      <c r="A3605" s="30">
        <v>3602</v>
      </c>
      <c r="B3605" s="31"/>
      <c r="C3605" s="31"/>
      <c r="D3605" s="32"/>
      <c r="E3605" s="104"/>
      <c r="F3605" s="31"/>
      <c r="G3605" s="31"/>
      <c r="H3605" s="33"/>
      <c r="I3605" s="16"/>
      <c r="J3605" s="34"/>
      <c r="K3605" s="34"/>
      <c r="L3605" s="35"/>
      <c r="M3605" s="36"/>
      <c r="N3605" s="37"/>
      <c r="O3605" s="37"/>
      <c r="P3605" s="37"/>
      <c r="Q3605" s="38"/>
      <c r="R3605" s="38"/>
      <c r="S3605" s="37"/>
      <c r="T3605" s="39"/>
      <c r="U3605" s="39"/>
      <c r="V3605" s="40"/>
      <c r="X3605" t="str">
        <f>IF(('1 - Cover page'!$B$9-M3605)&lt;6,"&lt;=5 Days","&gt;5 Days")</f>
        <v>&lt;=5 Days</v>
      </c>
      <c r="Y3605" t="str">
        <f>IF(('1 - Cover page'!$B$9-M3605)=0,"0", IF(('1 - Cover page'!$B$9-M3605)= 1,"1", IF(('1 - Cover page'!$B$9-M3605)= 2,"2", IF(('1 - Cover page'!$B$9-M3605)= 3,"3", IF(('1 - Cover page'!$B$9-M3605)= 4,"4", IF(('1 - Cover page'!$B$9-M3605)= 5,"5", IF(('1 - Cover page'!$B$9-M3605)= 6,"6", IF(('1 - Cover page'!$B$9-M3605)= 7,"7", IF(('1 - Cover page'!$B$9-M3605)= 8,"8", IF(('1 - Cover page'!$B$9-M3605)= 9,"9", IF(('1 - Cover page'!$B$9-M3605)= 10,"10", IF(('1 - Cover page'!$B$9-M3605)= 11,"11", IF(('1 - Cover page'!$B$9-M3605)= 12,"12", IF(('1 - Cover page'!$B$9-M3605)= 13,"13", IF(('1 - Cover page'!$B$9-M3605)= 14,"14", IF(('1 - Cover page'!$B$9-M3605)= 15,"15",  ""))))))))))))))))</f>
        <v>0</v>
      </c>
      <c r="Z3605" t="str">
        <f>IF(('1 - Cover page'!$B$9-I3605)=0,"0", IF(('1 - Cover page'!$B$9-I3605)= 1,"1", IF(('1 - Cover page'!$B$9-I3605)= 2,"2", IF(('1 - Cover page'!$B$9-I3605)= 3,"3", IF(('1 - Cover page'!$B$9-I3605)= 4,"4", IF(('1 - Cover page'!$B$9-I3605)= 5,"5", IF(('1 - Cover page'!$B$9-I3605)= 6,"6", IF(('1 - Cover page'!$B$9-I3605)= 7,"7", IF(('1 - Cover page'!$B$9-I3605)= 8,"8", IF(('1 - Cover page'!$B$9-I3605)= 9,"9", IF(('1 - Cover page'!$B$9-I3605)= 10,"10", IF(('1 - Cover page'!$B$9-I3605)= 11,"11", IF(('1 - Cover page'!$B$9-I3605)= 12,"12", IF(('1 - Cover page'!$B$9-I3605)= 13,"13", IF(('1 - Cover page'!$B$9-I3605)= 14,"14", IF(('1 - Cover page'!$B$9-I3605)= 15,"15",  ""))))))))))))))))</f>
        <v>0</v>
      </c>
      <c r="AA3605" t="e">
        <f>VLOOKUP(E3605,'Age group'!$A$2:$B$7,2,TRUE)</f>
        <v>#N/A</v>
      </c>
    </row>
    <row r="3606" spans="1:27" ht="12.75" x14ac:dyDescent="0.2">
      <c r="A3606" s="30">
        <v>3603</v>
      </c>
      <c r="B3606" s="31"/>
      <c r="C3606" s="31"/>
      <c r="D3606" s="32"/>
      <c r="E3606" s="104"/>
      <c r="F3606" s="31"/>
      <c r="G3606" s="31"/>
      <c r="H3606" s="33"/>
      <c r="I3606" s="16"/>
      <c r="J3606" s="34"/>
      <c r="K3606" s="34"/>
      <c r="L3606" s="35"/>
      <c r="M3606" s="36"/>
      <c r="N3606" s="37"/>
      <c r="O3606" s="37"/>
      <c r="P3606" s="37"/>
      <c r="Q3606" s="38"/>
      <c r="R3606" s="38"/>
      <c r="S3606" s="37"/>
      <c r="T3606" s="39"/>
      <c r="U3606" s="39"/>
      <c r="V3606" s="40"/>
      <c r="X3606" t="str">
        <f>IF(('1 - Cover page'!$B$9-M3606)&lt;6,"&lt;=5 Days","&gt;5 Days")</f>
        <v>&lt;=5 Days</v>
      </c>
      <c r="Y3606" t="str">
        <f>IF(('1 - Cover page'!$B$9-M3606)=0,"0", IF(('1 - Cover page'!$B$9-M3606)= 1,"1", IF(('1 - Cover page'!$B$9-M3606)= 2,"2", IF(('1 - Cover page'!$B$9-M3606)= 3,"3", IF(('1 - Cover page'!$B$9-M3606)= 4,"4", IF(('1 - Cover page'!$B$9-M3606)= 5,"5", IF(('1 - Cover page'!$B$9-M3606)= 6,"6", IF(('1 - Cover page'!$B$9-M3606)= 7,"7", IF(('1 - Cover page'!$B$9-M3606)= 8,"8", IF(('1 - Cover page'!$B$9-M3606)= 9,"9", IF(('1 - Cover page'!$B$9-M3606)= 10,"10", IF(('1 - Cover page'!$B$9-M3606)= 11,"11", IF(('1 - Cover page'!$B$9-M3606)= 12,"12", IF(('1 - Cover page'!$B$9-M3606)= 13,"13", IF(('1 - Cover page'!$B$9-M3606)= 14,"14", IF(('1 - Cover page'!$B$9-M3606)= 15,"15",  ""))))))))))))))))</f>
        <v>0</v>
      </c>
      <c r="Z3606" t="str">
        <f>IF(('1 - Cover page'!$B$9-I3606)=0,"0", IF(('1 - Cover page'!$B$9-I3606)= 1,"1", IF(('1 - Cover page'!$B$9-I3606)= 2,"2", IF(('1 - Cover page'!$B$9-I3606)= 3,"3", IF(('1 - Cover page'!$B$9-I3606)= 4,"4", IF(('1 - Cover page'!$B$9-I3606)= 5,"5", IF(('1 - Cover page'!$B$9-I3606)= 6,"6", IF(('1 - Cover page'!$B$9-I3606)= 7,"7", IF(('1 - Cover page'!$B$9-I3606)= 8,"8", IF(('1 - Cover page'!$B$9-I3606)= 9,"9", IF(('1 - Cover page'!$B$9-I3606)= 10,"10", IF(('1 - Cover page'!$B$9-I3606)= 11,"11", IF(('1 - Cover page'!$B$9-I3606)= 12,"12", IF(('1 - Cover page'!$B$9-I3606)= 13,"13", IF(('1 - Cover page'!$B$9-I3606)= 14,"14", IF(('1 - Cover page'!$B$9-I3606)= 15,"15",  ""))))))))))))))))</f>
        <v>0</v>
      </c>
      <c r="AA3606" t="e">
        <f>VLOOKUP(E3606,'Age group'!$A$2:$B$7,2,TRUE)</f>
        <v>#N/A</v>
      </c>
    </row>
    <row r="3607" spans="1:27" ht="12.75" x14ac:dyDescent="0.2">
      <c r="A3607" s="30">
        <v>3604</v>
      </c>
      <c r="B3607" s="31"/>
      <c r="C3607" s="31"/>
      <c r="D3607" s="32"/>
      <c r="E3607" s="104"/>
      <c r="F3607" s="31"/>
      <c r="G3607" s="31"/>
      <c r="H3607" s="33"/>
      <c r="I3607" s="16"/>
      <c r="J3607" s="34"/>
      <c r="K3607" s="34"/>
      <c r="L3607" s="35"/>
      <c r="M3607" s="36"/>
      <c r="N3607" s="37"/>
      <c r="O3607" s="37"/>
      <c r="P3607" s="37"/>
      <c r="Q3607" s="38"/>
      <c r="R3607" s="38"/>
      <c r="S3607" s="37"/>
      <c r="T3607" s="39"/>
      <c r="U3607" s="39"/>
      <c r="V3607" s="40"/>
      <c r="X3607" t="str">
        <f>IF(('1 - Cover page'!$B$9-M3607)&lt;6,"&lt;=5 Days","&gt;5 Days")</f>
        <v>&lt;=5 Days</v>
      </c>
      <c r="Y3607" t="str">
        <f>IF(('1 - Cover page'!$B$9-M3607)=0,"0", IF(('1 - Cover page'!$B$9-M3607)= 1,"1", IF(('1 - Cover page'!$B$9-M3607)= 2,"2", IF(('1 - Cover page'!$B$9-M3607)= 3,"3", IF(('1 - Cover page'!$B$9-M3607)= 4,"4", IF(('1 - Cover page'!$B$9-M3607)= 5,"5", IF(('1 - Cover page'!$B$9-M3607)= 6,"6", IF(('1 - Cover page'!$B$9-M3607)= 7,"7", IF(('1 - Cover page'!$B$9-M3607)= 8,"8", IF(('1 - Cover page'!$B$9-M3607)= 9,"9", IF(('1 - Cover page'!$B$9-M3607)= 10,"10", IF(('1 - Cover page'!$B$9-M3607)= 11,"11", IF(('1 - Cover page'!$B$9-M3607)= 12,"12", IF(('1 - Cover page'!$B$9-M3607)= 13,"13", IF(('1 - Cover page'!$B$9-M3607)= 14,"14", IF(('1 - Cover page'!$B$9-M3607)= 15,"15",  ""))))))))))))))))</f>
        <v>0</v>
      </c>
      <c r="Z3607" t="str">
        <f>IF(('1 - Cover page'!$B$9-I3607)=0,"0", IF(('1 - Cover page'!$B$9-I3607)= 1,"1", IF(('1 - Cover page'!$B$9-I3607)= 2,"2", IF(('1 - Cover page'!$B$9-I3607)= 3,"3", IF(('1 - Cover page'!$B$9-I3607)= 4,"4", IF(('1 - Cover page'!$B$9-I3607)= 5,"5", IF(('1 - Cover page'!$B$9-I3607)= 6,"6", IF(('1 - Cover page'!$B$9-I3607)= 7,"7", IF(('1 - Cover page'!$B$9-I3607)= 8,"8", IF(('1 - Cover page'!$B$9-I3607)= 9,"9", IF(('1 - Cover page'!$B$9-I3607)= 10,"10", IF(('1 - Cover page'!$B$9-I3607)= 11,"11", IF(('1 - Cover page'!$B$9-I3607)= 12,"12", IF(('1 - Cover page'!$B$9-I3607)= 13,"13", IF(('1 - Cover page'!$B$9-I3607)= 14,"14", IF(('1 - Cover page'!$B$9-I3607)= 15,"15",  ""))))))))))))))))</f>
        <v>0</v>
      </c>
      <c r="AA3607" t="e">
        <f>VLOOKUP(E3607,'Age group'!$A$2:$B$7,2,TRUE)</f>
        <v>#N/A</v>
      </c>
    </row>
    <row r="3608" spans="1:27" ht="12.75" x14ac:dyDescent="0.2">
      <c r="A3608" s="30">
        <v>3605</v>
      </c>
      <c r="B3608" s="31"/>
      <c r="C3608" s="31"/>
      <c r="D3608" s="32"/>
      <c r="E3608" s="104"/>
      <c r="F3608" s="31"/>
      <c r="G3608" s="31"/>
      <c r="H3608" s="33"/>
      <c r="I3608" s="16"/>
      <c r="J3608" s="34"/>
      <c r="K3608" s="34"/>
      <c r="L3608" s="35"/>
      <c r="M3608" s="36"/>
      <c r="N3608" s="37"/>
      <c r="O3608" s="37"/>
      <c r="P3608" s="37"/>
      <c r="Q3608" s="38"/>
      <c r="R3608" s="38"/>
      <c r="S3608" s="37"/>
      <c r="T3608" s="39"/>
      <c r="U3608" s="39"/>
      <c r="V3608" s="40"/>
      <c r="X3608" t="str">
        <f>IF(('1 - Cover page'!$B$9-M3608)&lt;6,"&lt;=5 Days","&gt;5 Days")</f>
        <v>&lt;=5 Days</v>
      </c>
      <c r="Y3608" t="str">
        <f>IF(('1 - Cover page'!$B$9-M3608)=0,"0", IF(('1 - Cover page'!$B$9-M3608)= 1,"1", IF(('1 - Cover page'!$B$9-M3608)= 2,"2", IF(('1 - Cover page'!$B$9-M3608)= 3,"3", IF(('1 - Cover page'!$B$9-M3608)= 4,"4", IF(('1 - Cover page'!$B$9-M3608)= 5,"5", IF(('1 - Cover page'!$B$9-M3608)= 6,"6", IF(('1 - Cover page'!$B$9-M3608)= 7,"7", IF(('1 - Cover page'!$B$9-M3608)= 8,"8", IF(('1 - Cover page'!$B$9-M3608)= 9,"9", IF(('1 - Cover page'!$B$9-M3608)= 10,"10", IF(('1 - Cover page'!$B$9-M3608)= 11,"11", IF(('1 - Cover page'!$B$9-M3608)= 12,"12", IF(('1 - Cover page'!$B$9-M3608)= 13,"13", IF(('1 - Cover page'!$B$9-M3608)= 14,"14", IF(('1 - Cover page'!$B$9-M3608)= 15,"15",  ""))))))))))))))))</f>
        <v>0</v>
      </c>
      <c r="Z3608" t="str">
        <f>IF(('1 - Cover page'!$B$9-I3608)=0,"0", IF(('1 - Cover page'!$B$9-I3608)= 1,"1", IF(('1 - Cover page'!$B$9-I3608)= 2,"2", IF(('1 - Cover page'!$B$9-I3608)= 3,"3", IF(('1 - Cover page'!$B$9-I3608)= 4,"4", IF(('1 - Cover page'!$B$9-I3608)= 5,"5", IF(('1 - Cover page'!$B$9-I3608)= 6,"6", IF(('1 - Cover page'!$B$9-I3608)= 7,"7", IF(('1 - Cover page'!$B$9-I3608)= 8,"8", IF(('1 - Cover page'!$B$9-I3608)= 9,"9", IF(('1 - Cover page'!$B$9-I3608)= 10,"10", IF(('1 - Cover page'!$B$9-I3608)= 11,"11", IF(('1 - Cover page'!$B$9-I3608)= 12,"12", IF(('1 - Cover page'!$B$9-I3608)= 13,"13", IF(('1 - Cover page'!$B$9-I3608)= 14,"14", IF(('1 - Cover page'!$B$9-I3608)= 15,"15",  ""))))))))))))))))</f>
        <v>0</v>
      </c>
      <c r="AA3608" t="e">
        <f>VLOOKUP(E3608,'Age group'!$A$2:$B$7,2,TRUE)</f>
        <v>#N/A</v>
      </c>
    </row>
    <row r="3609" spans="1:27" ht="12.75" x14ac:dyDescent="0.2">
      <c r="A3609" s="30">
        <v>3606</v>
      </c>
      <c r="B3609" s="31"/>
      <c r="C3609" s="31"/>
      <c r="D3609" s="32"/>
      <c r="E3609" s="104"/>
      <c r="F3609" s="31"/>
      <c r="G3609" s="31"/>
      <c r="H3609" s="33"/>
      <c r="I3609" s="16"/>
      <c r="J3609" s="34"/>
      <c r="K3609" s="34"/>
      <c r="L3609" s="35"/>
      <c r="M3609" s="36"/>
      <c r="N3609" s="37"/>
      <c r="O3609" s="37"/>
      <c r="P3609" s="37"/>
      <c r="Q3609" s="38"/>
      <c r="R3609" s="38"/>
      <c r="S3609" s="37"/>
      <c r="T3609" s="39"/>
      <c r="U3609" s="39"/>
      <c r="V3609" s="40"/>
      <c r="X3609" t="str">
        <f>IF(('1 - Cover page'!$B$9-M3609)&lt;6,"&lt;=5 Days","&gt;5 Days")</f>
        <v>&lt;=5 Days</v>
      </c>
      <c r="Y3609" t="str">
        <f>IF(('1 - Cover page'!$B$9-M3609)=0,"0", IF(('1 - Cover page'!$B$9-M3609)= 1,"1", IF(('1 - Cover page'!$B$9-M3609)= 2,"2", IF(('1 - Cover page'!$B$9-M3609)= 3,"3", IF(('1 - Cover page'!$B$9-M3609)= 4,"4", IF(('1 - Cover page'!$B$9-M3609)= 5,"5", IF(('1 - Cover page'!$B$9-M3609)= 6,"6", IF(('1 - Cover page'!$B$9-M3609)= 7,"7", IF(('1 - Cover page'!$B$9-M3609)= 8,"8", IF(('1 - Cover page'!$B$9-M3609)= 9,"9", IF(('1 - Cover page'!$B$9-M3609)= 10,"10", IF(('1 - Cover page'!$B$9-M3609)= 11,"11", IF(('1 - Cover page'!$B$9-M3609)= 12,"12", IF(('1 - Cover page'!$B$9-M3609)= 13,"13", IF(('1 - Cover page'!$B$9-M3609)= 14,"14", IF(('1 - Cover page'!$B$9-M3609)= 15,"15",  ""))))))))))))))))</f>
        <v>0</v>
      </c>
      <c r="Z3609" t="str">
        <f>IF(('1 - Cover page'!$B$9-I3609)=0,"0", IF(('1 - Cover page'!$B$9-I3609)= 1,"1", IF(('1 - Cover page'!$B$9-I3609)= 2,"2", IF(('1 - Cover page'!$B$9-I3609)= 3,"3", IF(('1 - Cover page'!$B$9-I3609)= 4,"4", IF(('1 - Cover page'!$B$9-I3609)= 5,"5", IF(('1 - Cover page'!$B$9-I3609)= 6,"6", IF(('1 - Cover page'!$B$9-I3609)= 7,"7", IF(('1 - Cover page'!$B$9-I3609)= 8,"8", IF(('1 - Cover page'!$B$9-I3609)= 9,"9", IF(('1 - Cover page'!$B$9-I3609)= 10,"10", IF(('1 - Cover page'!$B$9-I3609)= 11,"11", IF(('1 - Cover page'!$B$9-I3609)= 12,"12", IF(('1 - Cover page'!$B$9-I3609)= 13,"13", IF(('1 - Cover page'!$B$9-I3609)= 14,"14", IF(('1 - Cover page'!$B$9-I3609)= 15,"15",  ""))))))))))))))))</f>
        <v>0</v>
      </c>
      <c r="AA3609" t="e">
        <f>VLOOKUP(E3609,'Age group'!$A$2:$B$7,2,TRUE)</f>
        <v>#N/A</v>
      </c>
    </row>
    <row r="3610" spans="1:27" ht="12.75" x14ac:dyDescent="0.2">
      <c r="A3610" s="30">
        <v>3607</v>
      </c>
      <c r="B3610" s="31"/>
      <c r="C3610" s="31"/>
      <c r="D3610" s="32"/>
      <c r="E3610" s="104"/>
      <c r="F3610" s="31"/>
      <c r="G3610" s="31"/>
      <c r="H3610" s="33"/>
      <c r="I3610" s="16"/>
      <c r="J3610" s="34"/>
      <c r="K3610" s="34"/>
      <c r="L3610" s="35"/>
      <c r="M3610" s="36"/>
      <c r="N3610" s="37"/>
      <c r="O3610" s="37"/>
      <c r="P3610" s="37"/>
      <c r="Q3610" s="38"/>
      <c r="R3610" s="38"/>
      <c r="S3610" s="37"/>
      <c r="T3610" s="39"/>
      <c r="U3610" s="39"/>
      <c r="V3610" s="40"/>
      <c r="X3610" t="str">
        <f>IF(('1 - Cover page'!$B$9-M3610)&lt;6,"&lt;=5 Days","&gt;5 Days")</f>
        <v>&lt;=5 Days</v>
      </c>
      <c r="Y3610" t="str">
        <f>IF(('1 - Cover page'!$B$9-M3610)=0,"0", IF(('1 - Cover page'!$B$9-M3610)= 1,"1", IF(('1 - Cover page'!$B$9-M3610)= 2,"2", IF(('1 - Cover page'!$B$9-M3610)= 3,"3", IF(('1 - Cover page'!$B$9-M3610)= 4,"4", IF(('1 - Cover page'!$B$9-M3610)= 5,"5", IF(('1 - Cover page'!$B$9-M3610)= 6,"6", IF(('1 - Cover page'!$B$9-M3610)= 7,"7", IF(('1 - Cover page'!$B$9-M3610)= 8,"8", IF(('1 - Cover page'!$B$9-M3610)= 9,"9", IF(('1 - Cover page'!$B$9-M3610)= 10,"10", IF(('1 - Cover page'!$B$9-M3610)= 11,"11", IF(('1 - Cover page'!$B$9-M3610)= 12,"12", IF(('1 - Cover page'!$B$9-M3610)= 13,"13", IF(('1 - Cover page'!$B$9-M3610)= 14,"14", IF(('1 - Cover page'!$B$9-M3610)= 15,"15",  ""))))))))))))))))</f>
        <v>0</v>
      </c>
      <c r="Z3610" t="str">
        <f>IF(('1 - Cover page'!$B$9-I3610)=0,"0", IF(('1 - Cover page'!$B$9-I3610)= 1,"1", IF(('1 - Cover page'!$B$9-I3610)= 2,"2", IF(('1 - Cover page'!$B$9-I3610)= 3,"3", IF(('1 - Cover page'!$B$9-I3610)= 4,"4", IF(('1 - Cover page'!$B$9-I3610)= 5,"5", IF(('1 - Cover page'!$B$9-I3610)= 6,"6", IF(('1 - Cover page'!$B$9-I3610)= 7,"7", IF(('1 - Cover page'!$B$9-I3610)= 8,"8", IF(('1 - Cover page'!$B$9-I3610)= 9,"9", IF(('1 - Cover page'!$B$9-I3610)= 10,"10", IF(('1 - Cover page'!$B$9-I3610)= 11,"11", IF(('1 - Cover page'!$B$9-I3610)= 12,"12", IF(('1 - Cover page'!$B$9-I3610)= 13,"13", IF(('1 - Cover page'!$B$9-I3610)= 14,"14", IF(('1 - Cover page'!$B$9-I3610)= 15,"15",  ""))))))))))))))))</f>
        <v>0</v>
      </c>
      <c r="AA3610" t="e">
        <f>VLOOKUP(E3610,'Age group'!$A$2:$B$7,2,TRUE)</f>
        <v>#N/A</v>
      </c>
    </row>
    <row r="3611" spans="1:27" ht="12.75" x14ac:dyDescent="0.2">
      <c r="A3611" s="30">
        <v>3608</v>
      </c>
      <c r="B3611" s="31"/>
      <c r="C3611" s="31"/>
      <c r="D3611" s="32"/>
      <c r="E3611" s="104"/>
      <c r="F3611" s="31"/>
      <c r="G3611" s="31"/>
      <c r="H3611" s="33"/>
      <c r="I3611" s="16"/>
      <c r="J3611" s="34"/>
      <c r="K3611" s="34"/>
      <c r="L3611" s="35"/>
      <c r="M3611" s="36"/>
      <c r="N3611" s="37"/>
      <c r="O3611" s="37"/>
      <c r="P3611" s="37"/>
      <c r="Q3611" s="38"/>
      <c r="R3611" s="38"/>
      <c r="S3611" s="37"/>
      <c r="T3611" s="39"/>
      <c r="U3611" s="39"/>
      <c r="V3611" s="40"/>
      <c r="X3611" t="str">
        <f>IF(('1 - Cover page'!$B$9-M3611)&lt;6,"&lt;=5 Days","&gt;5 Days")</f>
        <v>&lt;=5 Days</v>
      </c>
      <c r="Y3611" t="str">
        <f>IF(('1 - Cover page'!$B$9-M3611)=0,"0", IF(('1 - Cover page'!$B$9-M3611)= 1,"1", IF(('1 - Cover page'!$B$9-M3611)= 2,"2", IF(('1 - Cover page'!$B$9-M3611)= 3,"3", IF(('1 - Cover page'!$B$9-M3611)= 4,"4", IF(('1 - Cover page'!$B$9-M3611)= 5,"5", IF(('1 - Cover page'!$B$9-M3611)= 6,"6", IF(('1 - Cover page'!$B$9-M3611)= 7,"7", IF(('1 - Cover page'!$B$9-M3611)= 8,"8", IF(('1 - Cover page'!$B$9-M3611)= 9,"9", IF(('1 - Cover page'!$B$9-M3611)= 10,"10", IF(('1 - Cover page'!$B$9-M3611)= 11,"11", IF(('1 - Cover page'!$B$9-M3611)= 12,"12", IF(('1 - Cover page'!$B$9-M3611)= 13,"13", IF(('1 - Cover page'!$B$9-M3611)= 14,"14", IF(('1 - Cover page'!$B$9-M3611)= 15,"15",  ""))))))))))))))))</f>
        <v>0</v>
      </c>
      <c r="Z3611" t="str">
        <f>IF(('1 - Cover page'!$B$9-I3611)=0,"0", IF(('1 - Cover page'!$B$9-I3611)= 1,"1", IF(('1 - Cover page'!$B$9-I3611)= 2,"2", IF(('1 - Cover page'!$B$9-I3611)= 3,"3", IF(('1 - Cover page'!$B$9-I3611)= 4,"4", IF(('1 - Cover page'!$B$9-I3611)= 5,"5", IF(('1 - Cover page'!$B$9-I3611)= 6,"6", IF(('1 - Cover page'!$B$9-I3611)= 7,"7", IF(('1 - Cover page'!$B$9-I3611)= 8,"8", IF(('1 - Cover page'!$B$9-I3611)= 9,"9", IF(('1 - Cover page'!$B$9-I3611)= 10,"10", IF(('1 - Cover page'!$B$9-I3611)= 11,"11", IF(('1 - Cover page'!$B$9-I3611)= 12,"12", IF(('1 - Cover page'!$B$9-I3611)= 13,"13", IF(('1 - Cover page'!$B$9-I3611)= 14,"14", IF(('1 - Cover page'!$B$9-I3611)= 15,"15",  ""))))))))))))))))</f>
        <v>0</v>
      </c>
      <c r="AA3611" t="e">
        <f>VLOOKUP(E3611,'Age group'!$A$2:$B$7,2,TRUE)</f>
        <v>#N/A</v>
      </c>
    </row>
    <row r="3612" spans="1:27" ht="12.75" x14ac:dyDescent="0.2">
      <c r="A3612" s="30">
        <v>3609</v>
      </c>
      <c r="B3612" s="31"/>
      <c r="C3612" s="31"/>
      <c r="D3612" s="32"/>
      <c r="E3612" s="104"/>
      <c r="F3612" s="31"/>
      <c r="G3612" s="31"/>
      <c r="H3612" s="33"/>
      <c r="I3612" s="16"/>
      <c r="J3612" s="34"/>
      <c r="K3612" s="34"/>
      <c r="L3612" s="35"/>
      <c r="M3612" s="36"/>
      <c r="N3612" s="37"/>
      <c r="O3612" s="37"/>
      <c r="P3612" s="37"/>
      <c r="Q3612" s="38"/>
      <c r="R3612" s="38"/>
      <c r="S3612" s="37"/>
      <c r="T3612" s="39"/>
      <c r="U3612" s="39"/>
      <c r="V3612" s="40"/>
      <c r="X3612" t="str">
        <f>IF(('1 - Cover page'!$B$9-M3612)&lt;6,"&lt;=5 Days","&gt;5 Days")</f>
        <v>&lt;=5 Days</v>
      </c>
      <c r="Y3612" t="str">
        <f>IF(('1 - Cover page'!$B$9-M3612)=0,"0", IF(('1 - Cover page'!$B$9-M3612)= 1,"1", IF(('1 - Cover page'!$B$9-M3612)= 2,"2", IF(('1 - Cover page'!$B$9-M3612)= 3,"3", IF(('1 - Cover page'!$B$9-M3612)= 4,"4", IF(('1 - Cover page'!$B$9-M3612)= 5,"5", IF(('1 - Cover page'!$B$9-M3612)= 6,"6", IF(('1 - Cover page'!$B$9-M3612)= 7,"7", IF(('1 - Cover page'!$B$9-M3612)= 8,"8", IF(('1 - Cover page'!$B$9-M3612)= 9,"9", IF(('1 - Cover page'!$B$9-M3612)= 10,"10", IF(('1 - Cover page'!$B$9-M3612)= 11,"11", IF(('1 - Cover page'!$B$9-M3612)= 12,"12", IF(('1 - Cover page'!$B$9-M3612)= 13,"13", IF(('1 - Cover page'!$B$9-M3612)= 14,"14", IF(('1 - Cover page'!$B$9-M3612)= 15,"15",  ""))))))))))))))))</f>
        <v>0</v>
      </c>
      <c r="Z3612" t="str">
        <f>IF(('1 - Cover page'!$B$9-I3612)=0,"0", IF(('1 - Cover page'!$B$9-I3612)= 1,"1", IF(('1 - Cover page'!$B$9-I3612)= 2,"2", IF(('1 - Cover page'!$B$9-I3612)= 3,"3", IF(('1 - Cover page'!$B$9-I3612)= 4,"4", IF(('1 - Cover page'!$B$9-I3612)= 5,"5", IF(('1 - Cover page'!$B$9-I3612)= 6,"6", IF(('1 - Cover page'!$B$9-I3612)= 7,"7", IF(('1 - Cover page'!$B$9-I3612)= 8,"8", IF(('1 - Cover page'!$B$9-I3612)= 9,"9", IF(('1 - Cover page'!$B$9-I3612)= 10,"10", IF(('1 - Cover page'!$B$9-I3612)= 11,"11", IF(('1 - Cover page'!$B$9-I3612)= 12,"12", IF(('1 - Cover page'!$B$9-I3612)= 13,"13", IF(('1 - Cover page'!$B$9-I3612)= 14,"14", IF(('1 - Cover page'!$B$9-I3612)= 15,"15",  ""))))))))))))))))</f>
        <v>0</v>
      </c>
      <c r="AA3612" t="e">
        <f>VLOOKUP(E3612,'Age group'!$A$2:$B$7,2,TRUE)</f>
        <v>#N/A</v>
      </c>
    </row>
    <row r="3613" spans="1:27" ht="12.75" x14ac:dyDescent="0.2">
      <c r="A3613" s="30">
        <v>3610</v>
      </c>
      <c r="B3613" s="31"/>
      <c r="C3613" s="31"/>
      <c r="D3613" s="32"/>
      <c r="E3613" s="104"/>
      <c r="F3613" s="31"/>
      <c r="G3613" s="31"/>
      <c r="H3613" s="33"/>
      <c r="I3613" s="16"/>
      <c r="J3613" s="34"/>
      <c r="K3613" s="34"/>
      <c r="L3613" s="35"/>
      <c r="M3613" s="36"/>
      <c r="N3613" s="37"/>
      <c r="O3613" s="37"/>
      <c r="P3613" s="37"/>
      <c r="Q3613" s="38"/>
      <c r="R3613" s="38"/>
      <c r="S3613" s="37"/>
      <c r="T3613" s="39"/>
      <c r="U3613" s="39"/>
      <c r="V3613" s="40"/>
      <c r="X3613" t="str">
        <f>IF(('1 - Cover page'!$B$9-M3613)&lt;6,"&lt;=5 Days","&gt;5 Days")</f>
        <v>&lt;=5 Days</v>
      </c>
      <c r="Y3613" t="str">
        <f>IF(('1 - Cover page'!$B$9-M3613)=0,"0", IF(('1 - Cover page'!$B$9-M3613)= 1,"1", IF(('1 - Cover page'!$B$9-M3613)= 2,"2", IF(('1 - Cover page'!$B$9-M3613)= 3,"3", IF(('1 - Cover page'!$B$9-M3613)= 4,"4", IF(('1 - Cover page'!$B$9-M3613)= 5,"5", IF(('1 - Cover page'!$B$9-M3613)= 6,"6", IF(('1 - Cover page'!$B$9-M3613)= 7,"7", IF(('1 - Cover page'!$B$9-M3613)= 8,"8", IF(('1 - Cover page'!$B$9-M3613)= 9,"9", IF(('1 - Cover page'!$B$9-M3613)= 10,"10", IF(('1 - Cover page'!$B$9-M3613)= 11,"11", IF(('1 - Cover page'!$B$9-M3613)= 12,"12", IF(('1 - Cover page'!$B$9-M3613)= 13,"13", IF(('1 - Cover page'!$B$9-M3613)= 14,"14", IF(('1 - Cover page'!$B$9-M3613)= 15,"15",  ""))))))))))))))))</f>
        <v>0</v>
      </c>
      <c r="Z3613" t="str">
        <f>IF(('1 - Cover page'!$B$9-I3613)=0,"0", IF(('1 - Cover page'!$B$9-I3613)= 1,"1", IF(('1 - Cover page'!$B$9-I3613)= 2,"2", IF(('1 - Cover page'!$B$9-I3613)= 3,"3", IF(('1 - Cover page'!$B$9-I3613)= 4,"4", IF(('1 - Cover page'!$B$9-I3613)= 5,"5", IF(('1 - Cover page'!$B$9-I3613)= 6,"6", IF(('1 - Cover page'!$B$9-I3613)= 7,"7", IF(('1 - Cover page'!$B$9-I3613)= 8,"8", IF(('1 - Cover page'!$B$9-I3613)= 9,"9", IF(('1 - Cover page'!$B$9-I3613)= 10,"10", IF(('1 - Cover page'!$B$9-I3613)= 11,"11", IF(('1 - Cover page'!$B$9-I3613)= 12,"12", IF(('1 - Cover page'!$B$9-I3613)= 13,"13", IF(('1 - Cover page'!$B$9-I3613)= 14,"14", IF(('1 - Cover page'!$B$9-I3613)= 15,"15",  ""))))))))))))))))</f>
        <v>0</v>
      </c>
      <c r="AA3613" t="e">
        <f>VLOOKUP(E3613,'Age group'!$A$2:$B$7,2,TRUE)</f>
        <v>#N/A</v>
      </c>
    </row>
    <row r="3614" spans="1:27" ht="12.75" x14ac:dyDescent="0.2">
      <c r="A3614" s="30">
        <v>3611</v>
      </c>
      <c r="B3614" s="31"/>
      <c r="C3614" s="31"/>
      <c r="D3614" s="32"/>
      <c r="E3614" s="104"/>
      <c r="F3614" s="31"/>
      <c r="G3614" s="31"/>
      <c r="H3614" s="33"/>
      <c r="I3614" s="16"/>
      <c r="J3614" s="34"/>
      <c r="K3614" s="34"/>
      <c r="L3614" s="35"/>
      <c r="M3614" s="36"/>
      <c r="N3614" s="37"/>
      <c r="O3614" s="37"/>
      <c r="P3614" s="37"/>
      <c r="Q3614" s="38"/>
      <c r="R3614" s="38"/>
      <c r="S3614" s="37"/>
      <c r="T3614" s="39"/>
      <c r="U3614" s="39"/>
      <c r="V3614" s="40"/>
      <c r="X3614" t="str">
        <f>IF(('1 - Cover page'!$B$9-M3614)&lt;6,"&lt;=5 Days","&gt;5 Days")</f>
        <v>&lt;=5 Days</v>
      </c>
      <c r="Y3614" t="str">
        <f>IF(('1 - Cover page'!$B$9-M3614)=0,"0", IF(('1 - Cover page'!$B$9-M3614)= 1,"1", IF(('1 - Cover page'!$B$9-M3614)= 2,"2", IF(('1 - Cover page'!$B$9-M3614)= 3,"3", IF(('1 - Cover page'!$B$9-M3614)= 4,"4", IF(('1 - Cover page'!$B$9-M3614)= 5,"5", IF(('1 - Cover page'!$B$9-M3614)= 6,"6", IF(('1 - Cover page'!$B$9-M3614)= 7,"7", IF(('1 - Cover page'!$B$9-M3614)= 8,"8", IF(('1 - Cover page'!$B$9-M3614)= 9,"9", IF(('1 - Cover page'!$B$9-M3614)= 10,"10", IF(('1 - Cover page'!$B$9-M3614)= 11,"11", IF(('1 - Cover page'!$B$9-M3614)= 12,"12", IF(('1 - Cover page'!$B$9-M3614)= 13,"13", IF(('1 - Cover page'!$B$9-M3614)= 14,"14", IF(('1 - Cover page'!$B$9-M3614)= 15,"15",  ""))))))))))))))))</f>
        <v>0</v>
      </c>
      <c r="Z3614" t="str">
        <f>IF(('1 - Cover page'!$B$9-I3614)=0,"0", IF(('1 - Cover page'!$B$9-I3614)= 1,"1", IF(('1 - Cover page'!$B$9-I3614)= 2,"2", IF(('1 - Cover page'!$B$9-I3614)= 3,"3", IF(('1 - Cover page'!$B$9-I3614)= 4,"4", IF(('1 - Cover page'!$B$9-I3614)= 5,"5", IF(('1 - Cover page'!$B$9-I3614)= 6,"6", IF(('1 - Cover page'!$B$9-I3614)= 7,"7", IF(('1 - Cover page'!$B$9-I3614)= 8,"8", IF(('1 - Cover page'!$B$9-I3614)= 9,"9", IF(('1 - Cover page'!$B$9-I3614)= 10,"10", IF(('1 - Cover page'!$B$9-I3614)= 11,"11", IF(('1 - Cover page'!$B$9-I3614)= 12,"12", IF(('1 - Cover page'!$B$9-I3614)= 13,"13", IF(('1 - Cover page'!$B$9-I3614)= 14,"14", IF(('1 - Cover page'!$B$9-I3614)= 15,"15",  ""))))))))))))))))</f>
        <v>0</v>
      </c>
      <c r="AA3614" t="e">
        <f>VLOOKUP(E3614,'Age group'!$A$2:$B$7,2,TRUE)</f>
        <v>#N/A</v>
      </c>
    </row>
    <row r="3615" spans="1:27" ht="12.75" x14ac:dyDescent="0.2">
      <c r="A3615" s="30">
        <v>3612</v>
      </c>
      <c r="B3615" s="31"/>
      <c r="C3615" s="31"/>
      <c r="D3615" s="32"/>
      <c r="E3615" s="104"/>
      <c r="F3615" s="31"/>
      <c r="G3615" s="31"/>
      <c r="H3615" s="33"/>
      <c r="I3615" s="16"/>
      <c r="J3615" s="34"/>
      <c r="K3615" s="34"/>
      <c r="L3615" s="35"/>
      <c r="M3615" s="36"/>
      <c r="N3615" s="37"/>
      <c r="O3615" s="37"/>
      <c r="P3615" s="37"/>
      <c r="Q3615" s="38"/>
      <c r="R3615" s="38"/>
      <c r="S3615" s="37"/>
      <c r="T3615" s="39"/>
      <c r="U3615" s="39"/>
      <c r="V3615" s="40"/>
      <c r="X3615" t="str">
        <f>IF(('1 - Cover page'!$B$9-M3615)&lt;6,"&lt;=5 Days","&gt;5 Days")</f>
        <v>&lt;=5 Days</v>
      </c>
      <c r="Y3615" t="str">
        <f>IF(('1 - Cover page'!$B$9-M3615)=0,"0", IF(('1 - Cover page'!$B$9-M3615)= 1,"1", IF(('1 - Cover page'!$B$9-M3615)= 2,"2", IF(('1 - Cover page'!$B$9-M3615)= 3,"3", IF(('1 - Cover page'!$B$9-M3615)= 4,"4", IF(('1 - Cover page'!$B$9-M3615)= 5,"5", IF(('1 - Cover page'!$B$9-M3615)= 6,"6", IF(('1 - Cover page'!$B$9-M3615)= 7,"7", IF(('1 - Cover page'!$B$9-M3615)= 8,"8", IF(('1 - Cover page'!$B$9-M3615)= 9,"9", IF(('1 - Cover page'!$B$9-M3615)= 10,"10", IF(('1 - Cover page'!$B$9-M3615)= 11,"11", IF(('1 - Cover page'!$B$9-M3615)= 12,"12", IF(('1 - Cover page'!$B$9-M3615)= 13,"13", IF(('1 - Cover page'!$B$9-M3615)= 14,"14", IF(('1 - Cover page'!$B$9-M3615)= 15,"15",  ""))))))))))))))))</f>
        <v>0</v>
      </c>
      <c r="Z3615" t="str">
        <f>IF(('1 - Cover page'!$B$9-I3615)=0,"0", IF(('1 - Cover page'!$B$9-I3615)= 1,"1", IF(('1 - Cover page'!$B$9-I3615)= 2,"2", IF(('1 - Cover page'!$B$9-I3615)= 3,"3", IF(('1 - Cover page'!$B$9-I3615)= 4,"4", IF(('1 - Cover page'!$B$9-I3615)= 5,"5", IF(('1 - Cover page'!$B$9-I3615)= 6,"6", IF(('1 - Cover page'!$B$9-I3615)= 7,"7", IF(('1 - Cover page'!$B$9-I3615)= 8,"8", IF(('1 - Cover page'!$B$9-I3615)= 9,"9", IF(('1 - Cover page'!$B$9-I3615)= 10,"10", IF(('1 - Cover page'!$B$9-I3615)= 11,"11", IF(('1 - Cover page'!$B$9-I3615)= 12,"12", IF(('1 - Cover page'!$B$9-I3615)= 13,"13", IF(('1 - Cover page'!$B$9-I3615)= 14,"14", IF(('1 - Cover page'!$B$9-I3615)= 15,"15",  ""))))))))))))))))</f>
        <v>0</v>
      </c>
      <c r="AA3615" t="e">
        <f>VLOOKUP(E3615,'Age group'!$A$2:$B$7,2,TRUE)</f>
        <v>#N/A</v>
      </c>
    </row>
    <row r="3616" spans="1:27" ht="12.75" x14ac:dyDescent="0.2">
      <c r="A3616" s="30">
        <v>3613</v>
      </c>
      <c r="B3616" s="31"/>
      <c r="C3616" s="31"/>
      <c r="D3616" s="32"/>
      <c r="E3616" s="104"/>
      <c r="F3616" s="31"/>
      <c r="G3616" s="31"/>
      <c r="H3616" s="33"/>
      <c r="I3616" s="16"/>
      <c r="J3616" s="34"/>
      <c r="K3616" s="34"/>
      <c r="L3616" s="35"/>
      <c r="M3616" s="36"/>
      <c r="N3616" s="37"/>
      <c r="O3616" s="37"/>
      <c r="P3616" s="37"/>
      <c r="Q3616" s="38"/>
      <c r="R3616" s="38"/>
      <c r="S3616" s="37"/>
      <c r="T3616" s="39"/>
      <c r="U3616" s="39"/>
      <c r="V3616" s="40"/>
      <c r="X3616" t="str">
        <f>IF(('1 - Cover page'!$B$9-M3616)&lt;6,"&lt;=5 Days","&gt;5 Days")</f>
        <v>&lt;=5 Days</v>
      </c>
      <c r="Y3616" t="str">
        <f>IF(('1 - Cover page'!$B$9-M3616)=0,"0", IF(('1 - Cover page'!$B$9-M3616)= 1,"1", IF(('1 - Cover page'!$B$9-M3616)= 2,"2", IF(('1 - Cover page'!$B$9-M3616)= 3,"3", IF(('1 - Cover page'!$B$9-M3616)= 4,"4", IF(('1 - Cover page'!$B$9-M3616)= 5,"5", IF(('1 - Cover page'!$B$9-M3616)= 6,"6", IF(('1 - Cover page'!$B$9-M3616)= 7,"7", IF(('1 - Cover page'!$B$9-M3616)= 8,"8", IF(('1 - Cover page'!$B$9-M3616)= 9,"9", IF(('1 - Cover page'!$B$9-M3616)= 10,"10", IF(('1 - Cover page'!$B$9-M3616)= 11,"11", IF(('1 - Cover page'!$B$9-M3616)= 12,"12", IF(('1 - Cover page'!$B$9-M3616)= 13,"13", IF(('1 - Cover page'!$B$9-M3616)= 14,"14", IF(('1 - Cover page'!$B$9-M3616)= 15,"15",  ""))))))))))))))))</f>
        <v>0</v>
      </c>
      <c r="Z3616" t="str">
        <f>IF(('1 - Cover page'!$B$9-I3616)=0,"0", IF(('1 - Cover page'!$B$9-I3616)= 1,"1", IF(('1 - Cover page'!$B$9-I3616)= 2,"2", IF(('1 - Cover page'!$B$9-I3616)= 3,"3", IF(('1 - Cover page'!$B$9-I3616)= 4,"4", IF(('1 - Cover page'!$B$9-I3616)= 5,"5", IF(('1 - Cover page'!$B$9-I3616)= 6,"6", IF(('1 - Cover page'!$B$9-I3616)= 7,"7", IF(('1 - Cover page'!$B$9-I3616)= 8,"8", IF(('1 - Cover page'!$B$9-I3616)= 9,"9", IF(('1 - Cover page'!$B$9-I3616)= 10,"10", IF(('1 - Cover page'!$B$9-I3616)= 11,"11", IF(('1 - Cover page'!$B$9-I3616)= 12,"12", IF(('1 - Cover page'!$B$9-I3616)= 13,"13", IF(('1 - Cover page'!$B$9-I3616)= 14,"14", IF(('1 - Cover page'!$B$9-I3616)= 15,"15",  ""))))))))))))))))</f>
        <v>0</v>
      </c>
      <c r="AA3616" t="e">
        <f>VLOOKUP(E3616,'Age group'!$A$2:$B$7,2,TRUE)</f>
        <v>#N/A</v>
      </c>
    </row>
    <row r="3617" spans="1:27" ht="12.75" x14ac:dyDescent="0.2">
      <c r="A3617" s="30">
        <v>3614</v>
      </c>
      <c r="B3617" s="31"/>
      <c r="C3617" s="31"/>
      <c r="D3617" s="32"/>
      <c r="E3617" s="104"/>
      <c r="F3617" s="31"/>
      <c r="G3617" s="31"/>
      <c r="H3617" s="33"/>
      <c r="I3617" s="16"/>
      <c r="J3617" s="34"/>
      <c r="K3617" s="34"/>
      <c r="L3617" s="35"/>
      <c r="M3617" s="36"/>
      <c r="N3617" s="37"/>
      <c r="O3617" s="37"/>
      <c r="P3617" s="37"/>
      <c r="Q3617" s="38"/>
      <c r="R3617" s="38"/>
      <c r="S3617" s="37"/>
      <c r="T3617" s="39"/>
      <c r="U3617" s="39"/>
      <c r="V3617" s="40"/>
      <c r="X3617" t="str">
        <f>IF(('1 - Cover page'!$B$9-M3617)&lt;6,"&lt;=5 Days","&gt;5 Days")</f>
        <v>&lt;=5 Days</v>
      </c>
      <c r="Y3617" t="str">
        <f>IF(('1 - Cover page'!$B$9-M3617)=0,"0", IF(('1 - Cover page'!$B$9-M3617)= 1,"1", IF(('1 - Cover page'!$B$9-M3617)= 2,"2", IF(('1 - Cover page'!$B$9-M3617)= 3,"3", IF(('1 - Cover page'!$B$9-M3617)= 4,"4", IF(('1 - Cover page'!$B$9-M3617)= 5,"5", IF(('1 - Cover page'!$B$9-M3617)= 6,"6", IF(('1 - Cover page'!$B$9-M3617)= 7,"7", IF(('1 - Cover page'!$B$9-M3617)= 8,"8", IF(('1 - Cover page'!$B$9-M3617)= 9,"9", IF(('1 - Cover page'!$B$9-M3617)= 10,"10", IF(('1 - Cover page'!$B$9-M3617)= 11,"11", IF(('1 - Cover page'!$B$9-M3617)= 12,"12", IF(('1 - Cover page'!$B$9-M3617)= 13,"13", IF(('1 - Cover page'!$B$9-M3617)= 14,"14", IF(('1 - Cover page'!$B$9-M3617)= 15,"15",  ""))))))))))))))))</f>
        <v>0</v>
      </c>
      <c r="Z3617" t="str">
        <f>IF(('1 - Cover page'!$B$9-I3617)=0,"0", IF(('1 - Cover page'!$B$9-I3617)= 1,"1", IF(('1 - Cover page'!$B$9-I3617)= 2,"2", IF(('1 - Cover page'!$B$9-I3617)= 3,"3", IF(('1 - Cover page'!$B$9-I3617)= 4,"4", IF(('1 - Cover page'!$B$9-I3617)= 5,"5", IF(('1 - Cover page'!$B$9-I3617)= 6,"6", IF(('1 - Cover page'!$B$9-I3617)= 7,"7", IF(('1 - Cover page'!$B$9-I3617)= 8,"8", IF(('1 - Cover page'!$B$9-I3617)= 9,"9", IF(('1 - Cover page'!$B$9-I3617)= 10,"10", IF(('1 - Cover page'!$B$9-I3617)= 11,"11", IF(('1 - Cover page'!$B$9-I3617)= 12,"12", IF(('1 - Cover page'!$B$9-I3617)= 13,"13", IF(('1 - Cover page'!$B$9-I3617)= 14,"14", IF(('1 - Cover page'!$B$9-I3617)= 15,"15",  ""))))))))))))))))</f>
        <v>0</v>
      </c>
      <c r="AA3617" t="e">
        <f>VLOOKUP(E3617,'Age group'!$A$2:$B$7,2,TRUE)</f>
        <v>#N/A</v>
      </c>
    </row>
    <row r="3618" spans="1:27" ht="12.75" x14ac:dyDescent="0.2">
      <c r="A3618" s="30">
        <v>3615</v>
      </c>
      <c r="B3618" s="31"/>
      <c r="C3618" s="31"/>
      <c r="D3618" s="32"/>
      <c r="E3618" s="104"/>
      <c r="F3618" s="31"/>
      <c r="G3618" s="31"/>
      <c r="H3618" s="33"/>
      <c r="I3618" s="16"/>
      <c r="J3618" s="34"/>
      <c r="K3618" s="34"/>
      <c r="L3618" s="35"/>
      <c r="M3618" s="36"/>
      <c r="N3618" s="37"/>
      <c r="O3618" s="37"/>
      <c r="P3618" s="37"/>
      <c r="Q3618" s="38"/>
      <c r="R3618" s="38"/>
      <c r="S3618" s="37"/>
      <c r="T3618" s="39"/>
      <c r="U3618" s="39"/>
      <c r="V3618" s="40"/>
      <c r="X3618" t="str">
        <f>IF(('1 - Cover page'!$B$9-M3618)&lt;6,"&lt;=5 Days","&gt;5 Days")</f>
        <v>&lt;=5 Days</v>
      </c>
      <c r="Y3618" t="str">
        <f>IF(('1 - Cover page'!$B$9-M3618)=0,"0", IF(('1 - Cover page'!$B$9-M3618)= 1,"1", IF(('1 - Cover page'!$B$9-M3618)= 2,"2", IF(('1 - Cover page'!$B$9-M3618)= 3,"3", IF(('1 - Cover page'!$B$9-M3618)= 4,"4", IF(('1 - Cover page'!$B$9-M3618)= 5,"5", IF(('1 - Cover page'!$B$9-M3618)= 6,"6", IF(('1 - Cover page'!$B$9-M3618)= 7,"7", IF(('1 - Cover page'!$B$9-M3618)= 8,"8", IF(('1 - Cover page'!$B$9-M3618)= 9,"9", IF(('1 - Cover page'!$B$9-M3618)= 10,"10", IF(('1 - Cover page'!$B$9-M3618)= 11,"11", IF(('1 - Cover page'!$B$9-M3618)= 12,"12", IF(('1 - Cover page'!$B$9-M3618)= 13,"13", IF(('1 - Cover page'!$B$9-M3618)= 14,"14", IF(('1 - Cover page'!$B$9-M3618)= 15,"15",  ""))))))))))))))))</f>
        <v>0</v>
      </c>
      <c r="Z3618" t="str">
        <f>IF(('1 - Cover page'!$B$9-I3618)=0,"0", IF(('1 - Cover page'!$B$9-I3618)= 1,"1", IF(('1 - Cover page'!$B$9-I3618)= 2,"2", IF(('1 - Cover page'!$B$9-I3618)= 3,"3", IF(('1 - Cover page'!$B$9-I3618)= 4,"4", IF(('1 - Cover page'!$B$9-I3618)= 5,"5", IF(('1 - Cover page'!$B$9-I3618)= 6,"6", IF(('1 - Cover page'!$B$9-I3618)= 7,"7", IF(('1 - Cover page'!$B$9-I3618)= 8,"8", IF(('1 - Cover page'!$B$9-I3618)= 9,"9", IF(('1 - Cover page'!$B$9-I3618)= 10,"10", IF(('1 - Cover page'!$B$9-I3618)= 11,"11", IF(('1 - Cover page'!$B$9-I3618)= 12,"12", IF(('1 - Cover page'!$B$9-I3618)= 13,"13", IF(('1 - Cover page'!$B$9-I3618)= 14,"14", IF(('1 - Cover page'!$B$9-I3618)= 15,"15",  ""))))))))))))))))</f>
        <v>0</v>
      </c>
      <c r="AA3618" t="e">
        <f>VLOOKUP(E3618,'Age group'!$A$2:$B$7,2,TRUE)</f>
        <v>#N/A</v>
      </c>
    </row>
    <row r="3619" spans="1:27" ht="12.75" x14ac:dyDescent="0.2">
      <c r="A3619" s="30">
        <v>3616</v>
      </c>
      <c r="B3619" s="31"/>
      <c r="C3619" s="31"/>
      <c r="D3619" s="32"/>
      <c r="E3619" s="104"/>
      <c r="F3619" s="31"/>
      <c r="G3619" s="31"/>
      <c r="H3619" s="33"/>
      <c r="I3619" s="16"/>
      <c r="J3619" s="34"/>
      <c r="K3619" s="34"/>
      <c r="L3619" s="35"/>
      <c r="M3619" s="36"/>
      <c r="N3619" s="37"/>
      <c r="O3619" s="37"/>
      <c r="P3619" s="37"/>
      <c r="Q3619" s="38"/>
      <c r="R3619" s="38"/>
      <c r="S3619" s="37"/>
      <c r="T3619" s="39"/>
      <c r="U3619" s="39"/>
      <c r="V3619" s="40"/>
      <c r="X3619" t="str">
        <f>IF(('1 - Cover page'!$B$9-M3619)&lt;6,"&lt;=5 Days","&gt;5 Days")</f>
        <v>&lt;=5 Days</v>
      </c>
      <c r="Y3619" t="str">
        <f>IF(('1 - Cover page'!$B$9-M3619)=0,"0", IF(('1 - Cover page'!$B$9-M3619)= 1,"1", IF(('1 - Cover page'!$B$9-M3619)= 2,"2", IF(('1 - Cover page'!$B$9-M3619)= 3,"3", IF(('1 - Cover page'!$B$9-M3619)= 4,"4", IF(('1 - Cover page'!$B$9-M3619)= 5,"5", IF(('1 - Cover page'!$B$9-M3619)= 6,"6", IF(('1 - Cover page'!$B$9-M3619)= 7,"7", IF(('1 - Cover page'!$B$9-M3619)= 8,"8", IF(('1 - Cover page'!$B$9-M3619)= 9,"9", IF(('1 - Cover page'!$B$9-M3619)= 10,"10", IF(('1 - Cover page'!$B$9-M3619)= 11,"11", IF(('1 - Cover page'!$B$9-M3619)= 12,"12", IF(('1 - Cover page'!$B$9-M3619)= 13,"13", IF(('1 - Cover page'!$B$9-M3619)= 14,"14", IF(('1 - Cover page'!$B$9-M3619)= 15,"15",  ""))))))))))))))))</f>
        <v>0</v>
      </c>
      <c r="Z3619" t="str">
        <f>IF(('1 - Cover page'!$B$9-I3619)=0,"0", IF(('1 - Cover page'!$B$9-I3619)= 1,"1", IF(('1 - Cover page'!$B$9-I3619)= 2,"2", IF(('1 - Cover page'!$B$9-I3619)= 3,"3", IF(('1 - Cover page'!$B$9-I3619)= 4,"4", IF(('1 - Cover page'!$B$9-I3619)= 5,"5", IF(('1 - Cover page'!$B$9-I3619)= 6,"6", IF(('1 - Cover page'!$B$9-I3619)= 7,"7", IF(('1 - Cover page'!$B$9-I3619)= 8,"8", IF(('1 - Cover page'!$B$9-I3619)= 9,"9", IF(('1 - Cover page'!$B$9-I3619)= 10,"10", IF(('1 - Cover page'!$B$9-I3619)= 11,"11", IF(('1 - Cover page'!$B$9-I3619)= 12,"12", IF(('1 - Cover page'!$B$9-I3619)= 13,"13", IF(('1 - Cover page'!$B$9-I3619)= 14,"14", IF(('1 - Cover page'!$B$9-I3619)= 15,"15",  ""))))))))))))))))</f>
        <v>0</v>
      </c>
      <c r="AA3619" t="e">
        <f>VLOOKUP(E3619,'Age group'!$A$2:$B$7,2,TRUE)</f>
        <v>#N/A</v>
      </c>
    </row>
    <row r="3620" spans="1:27" ht="12.75" x14ac:dyDescent="0.2">
      <c r="A3620" s="30">
        <v>3617</v>
      </c>
      <c r="B3620" s="31"/>
      <c r="C3620" s="31"/>
      <c r="D3620" s="32"/>
      <c r="E3620" s="104"/>
      <c r="F3620" s="31"/>
      <c r="G3620" s="31"/>
      <c r="H3620" s="33"/>
      <c r="I3620" s="16"/>
      <c r="J3620" s="34"/>
      <c r="K3620" s="34"/>
      <c r="L3620" s="35"/>
      <c r="M3620" s="36"/>
      <c r="N3620" s="37"/>
      <c r="O3620" s="37"/>
      <c r="P3620" s="37"/>
      <c r="Q3620" s="38"/>
      <c r="R3620" s="38"/>
      <c r="S3620" s="37"/>
      <c r="T3620" s="39"/>
      <c r="U3620" s="39"/>
      <c r="V3620" s="40"/>
      <c r="X3620" t="str">
        <f>IF(('1 - Cover page'!$B$9-M3620)&lt;6,"&lt;=5 Days","&gt;5 Days")</f>
        <v>&lt;=5 Days</v>
      </c>
      <c r="Y3620" t="str">
        <f>IF(('1 - Cover page'!$B$9-M3620)=0,"0", IF(('1 - Cover page'!$B$9-M3620)= 1,"1", IF(('1 - Cover page'!$B$9-M3620)= 2,"2", IF(('1 - Cover page'!$B$9-M3620)= 3,"3", IF(('1 - Cover page'!$B$9-M3620)= 4,"4", IF(('1 - Cover page'!$B$9-M3620)= 5,"5", IF(('1 - Cover page'!$B$9-M3620)= 6,"6", IF(('1 - Cover page'!$B$9-M3620)= 7,"7", IF(('1 - Cover page'!$B$9-M3620)= 8,"8", IF(('1 - Cover page'!$B$9-M3620)= 9,"9", IF(('1 - Cover page'!$B$9-M3620)= 10,"10", IF(('1 - Cover page'!$B$9-M3620)= 11,"11", IF(('1 - Cover page'!$B$9-M3620)= 12,"12", IF(('1 - Cover page'!$B$9-M3620)= 13,"13", IF(('1 - Cover page'!$B$9-M3620)= 14,"14", IF(('1 - Cover page'!$B$9-M3620)= 15,"15",  ""))))))))))))))))</f>
        <v>0</v>
      </c>
      <c r="Z3620" t="str">
        <f>IF(('1 - Cover page'!$B$9-I3620)=0,"0", IF(('1 - Cover page'!$B$9-I3620)= 1,"1", IF(('1 - Cover page'!$B$9-I3620)= 2,"2", IF(('1 - Cover page'!$B$9-I3620)= 3,"3", IF(('1 - Cover page'!$B$9-I3620)= 4,"4", IF(('1 - Cover page'!$B$9-I3620)= 5,"5", IF(('1 - Cover page'!$B$9-I3620)= 6,"6", IF(('1 - Cover page'!$B$9-I3620)= 7,"7", IF(('1 - Cover page'!$B$9-I3620)= 8,"8", IF(('1 - Cover page'!$B$9-I3620)= 9,"9", IF(('1 - Cover page'!$B$9-I3620)= 10,"10", IF(('1 - Cover page'!$B$9-I3620)= 11,"11", IF(('1 - Cover page'!$B$9-I3620)= 12,"12", IF(('1 - Cover page'!$B$9-I3620)= 13,"13", IF(('1 - Cover page'!$B$9-I3620)= 14,"14", IF(('1 - Cover page'!$B$9-I3620)= 15,"15",  ""))))))))))))))))</f>
        <v>0</v>
      </c>
      <c r="AA3620" t="e">
        <f>VLOOKUP(E3620,'Age group'!$A$2:$B$7,2,TRUE)</f>
        <v>#N/A</v>
      </c>
    </row>
    <row r="3621" spans="1:27" ht="12.75" x14ac:dyDescent="0.2">
      <c r="A3621" s="30">
        <v>3618</v>
      </c>
      <c r="B3621" s="31"/>
      <c r="C3621" s="31"/>
      <c r="D3621" s="32"/>
      <c r="E3621" s="104"/>
      <c r="F3621" s="31"/>
      <c r="G3621" s="31"/>
      <c r="H3621" s="33"/>
      <c r="I3621" s="16"/>
      <c r="J3621" s="34"/>
      <c r="K3621" s="34"/>
      <c r="L3621" s="35"/>
      <c r="M3621" s="36"/>
      <c r="N3621" s="37"/>
      <c r="O3621" s="37"/>
      <c r="P3621" s="37"/>
      <c r="Q3621" s="38"/>
      <c r="R3621" s="38"/>
      <c r="S3621" s="37"/>
      <c r="T3621" s="39"/>
      <c r="U3621" s="39"/>
      <c r="V3621" s="40"/>
      <c r="X3621" t="str">
        <f>IF(('1 - Cover page'!$B$9-M3621)&lt;6,"&lt;=5 Days","&gt;5 Days")</f>
        <v>&lt;=5 Days</v>
      </c>
      <c r="Y3621" t="str">
        <f>IF(('1 - Cover page'!$B$9-M3621)=0,"0", IF(('1 - Cover page'!$B$9-M3621)= 1,"1", IF(('1 - Cover page'!$B$9-M3621)= 2,"2", IF(('1 - Cover page'!$B$9-M3621)= 3,"3", IF(('1 - Cover page'!$B$9-M3621)= 4,"4", IF(('1 - Cover page'!$B$9-M3621)= 5,"5", IF(('1 - Cover page'!$B$9-M3621)= 6,"6", IF(('1 - Cover page'!$B$9-M3621)= 7,"7", IF(('1 - Cover page'!$B$9-M3621)= 8,"8", IF(('1 - Cover page'!$B$9-M3621)= 9,"9", IF(('1 - Cover page'!$B$9-M3621)= 10,"10", IF(('1 - Cover page'!$B$9-M3621)= 11,"11", IF(('1 - Cover page'!$B$9-M3621)= 12,"12", IF(('1 - Cover page'!$B$9-M3621)= 13,"13", IF(('1 - Cover page'!$B$9-M3621)= 14,"14", IF(('1 - Cover page'!$B$9-M3621)= 15,"15",  ""))))))))))))))))</f>
        <v>0</v>
      </c>
      <c r="Z3621" t="str">
        <f>IF(('1 - Cover page'!$B$9-I3621)=0,"0", IF(('1 - Cover page'!$B$9-I3621)= 1,"1", IF(('1 - Cover page'!$B$9-I3621)= 2,"2", IF(('1 - Cover page'!$B$9-I3621)= 3,"3", IF(('1 - Cover page'!$B$9-I3621)= 4,"4", IF(('1 - Cover page'!$B$9-I3621)= 5,"5", IF(('1 - Cover page'!$B$9-I3621)= 6,"6", IF(('1 - Cover page'!$B$9-I3621)= 7,"7", IF(('1 - Cover page'!$B$9-I3621)= 8,"8", IF(('1 - Cover page'!$B$9-I3621)= 9,"9", IF(('1 - Cover page'!$B$9-I3621)= 10,"10", IF(('1 - Cover page'!$B$9-I3621)= 11,"11", IF(('1 - Cover page'!$B$9-I3621)= 12,"12", IF(('1 - Cover page'!$B$9-I3621)= 13,"13", IF(('1 - Cover page'!$B$9-I3621)= 14,"14", IF(('1 - Cover page'!$B$9-I3621)= 15,"15",  ""))))))))))))))))</f>
        <v>0</v>
      </c>
      <c r="AA3621" t="e">
        <f>VLOOKUP(E3621,'Age group'!$A$2:$B$7,2,TRUE)</f>
        <v>#N/A</v>
      </c>
    </row>
    <row r="3622" spans="1:27" ht="12.75" x14ac:dyDescent="0.2">
      <c r="A3622" s="30">
        <v>3619</v>
      </c>
      <c r="B3622" s="31"/>
      <c r="C3622" s="31"/>
      <c r="D3622" s="32"/>
      <c r="E3622" s="104"/>
      <c r="F3622" s="31"/>
      <c r="G3622" s="31"/>
      <c r="H3622" s="33"/>
      <c r="I3622" s="16"/>
      <c r="J3622" s="34"/>
      <c r="K3622" s="34"/>
      <c r="L3622" s="35"/>
      <c r="M3622" s="36"/>
      <c r="N3622" s="37"/>
      <c r="O3622" s="37"/>
      <c r="P3622" s="37"/>
      <c r="Q3622" s="38"/>
      <c r="R3622" s="38"/>
      <c r="S3622" s="37"/>
      <c r="T3622" s="39"/>
      <c r="U3622" s="39"/>
      <c r="V3622" s="40"/>
      <c r="X3622" t="str">
        <f>IF(('1 - Cover page'!$B$9-M3622)&lt;6,"&lt;=5 Days","&gt;5 Days")</f>
        <v>&lt;=5 Days</v>
      </c>
      <c r="Y3622" t="str">
        <f>IF(('1 - Cover page'!$B$9-M3622)=0,"0", IF(('1 - Cover page'!$B$9-M3622)= 1,"1", IF(('1 - Cover page'!$B$9-M3622)= 2,"2", IF(('1 - Cover page'!$B$9-M3622)= 3,"3", IF(('1 - Cover page'!$B$9-M3622)= 4,"4", IF(('1 - Cover page'!$B$9-M3622)= 5,"5", IF(('1 - Cover page'!$B$9-M3622)= 6,"6", IF(('1 - Cover page'!$B$9-M3622)= 7,"7", IF(('1 - Cover page'!$B$9-M3622)= 8,"8", IF(('1 - Cover page'!$B$9-M3622)= 9,"9", IF(('1 - Cover page'!$B$9-M3622)= 10,"10", IF(('1 - Cover page'!$B$9-M3622)= 11,"11", IF(('1 - Cover page'!$B$9-M3622)= 12,"12", IF(('1 - Cover page'!$B$9-M3622)= 13,"13", IF(('1 - Cover page'!$B$9-M3622)= 14,"14", IF(('1 - Cover page'!$B$9-M3622)= 15,"15",  ""))))))))))))))))</f>
        <v>0</v>
      </c>
      <c r="Z3622" t="str">
        <f>IF(('1 - Cover page'!$B$9-I3622)=0,"0", IF(('1 - Cover page'!$B$9-I3622)= 1,"1", IF(('1 - Cover page'!$B$9-I3622)= 2,"2", IF(('1 - Cover page'!$B$9-I3622)= 3,"3", IF(('1 - Cover page'!$B$9-I3622)= 4,"4", IF(('1 - Cover page'!$B$9-I3622)= 5,"5", IF(('1 - Cover page'!$B$9-I3622)= 6,"6", IF(('1 - Cover page'!$B$9-I3622)= 7,"7", IF(('1 - Cover page'!$B$9-I3622)= 8,"8", IF(('1 - Cover page'!$B$9-I3622)= 9,"9", IF(('1 - Cover page'!$B$9-I3622)= 10,"10", IF(('1 - Cover page'!$B$9-I3622)= 11,"11", IF(('1 - Cover page'!$B$9-I3622)= 12,"12", IF(('1 - Cover page'!$B$9-I3622)= 13,"13", IF(('1 - Cover page'!$B$9-I3622)= 14,"14", IF(('1 - Cover page'!$B$9-I3622)= 15,"15",  ""))))))))))))))))</f>
        <v>0</v>
      </c>
      <c r="AA3622" t="e">
        <f>VLOOKUP(E3622,'Age group'!$A$2:$B$7,2,TRUE)</f>
        <v>#N/A</v>
      </c>
    </row>
    <row r="3623" spans="1:27" ht="12.75" x14ac:dyDescent="0.2">
      <c r="A3623" s="30">
        <v>3620</v>
      </c>
      <c r="B3623" s="31"/>
      <c r="C3623" s="31"/>
      <c r="D3623" s="32"/>
      <c r="E3623" s="104"/>
      <c r="F3623" s="31"/>
      <c r="G3623" s="31"/>
      <c r="H3623" s="33"/>
      <c r="I3623" s="16"/>
      <c r="J3623" s="34"/>
      <c r="K3623" s="34"/>
      <c r="L3623" s="35"/>
      <c r="M3623" s="36"/>
      <c r="N3623" s="37"/>
      <c r="O3623" s="37"/>
      <c r="P3623" s="37"/>
      <c r="Q3623" s="38"/>
      <c r="R3623" s="38"/>
      <c r="S3623" s="37"/>
      <c r="T3623" s="39"/>
      <c r="U3623" s="39"/>
      <c r="V3623" s="40"/>
      <c r="X3623" t="str">
        <f>IF(('1 - Cover page'!$B$9-M3623)&lt;6,"&lt;=5 Days","&gt;5 Days")</f>
        <v>&lt;=5 Days</v>
      </c>
      <c r="Y3623" t="str">
        <f>IF(('1 - Cover page'!$B$9-M3623)=0,"0", IF(('1 - Cover page'!$B$9-M3623)= 1,"1", IF(('1 - Cover page'!$B$9-M3623)= 2,"2", IF(('1 - Cover page'!$B$9-M3623)= 3,"3", IF(('1 - Cover page'!$B$9-M3623)= 4,"4", IF(('1 - Cover page'!$B$9-M3623)= 5,"5", IF(('1 - Cover page'!$B$9-M3623)= 6,"6", IF(('1 - Cover page'!$B$9-M3623)= 7,"7", IF(('1 - Cover page'!$B$9-M3623)= 8,"8", IF(('1 - Cover page'!$B$9-M3623)= 9,"9", IF(('1 - Cover page'!$B$9-M3623)= 10,"10", IF(('1 - Cover page'!$B$9-M3623)= 11,"11", IF(('1 - Cover page'!$B$9-M3623)= 12,"12", IF(('1 - Cover page'!$B$9-M3623)= 13,"13", IF(('1 - Cover page'!$B$9-M3623)= 14,"14", IF(('1 - Cover page'!$B$9-M3623)= 15,"15",  ""))))))))))))))))</f>
        <v>0</v>
      </c>
      <c r="Z3623" t="str">
        <f>IF(('1 - Cover page'!$B$9-I3623)=0,"0", IF(('1 - Cover page'!$B$9-I3623)= 1,"1", IF(('1 - Cover page'!$B$9-I3623)= 2,"2", IF(('1 - Cover page'!$B$9-I3623)= 3,"3", IF(('1 - Cover page'!$B$9-I3623)= 4,"4", IF(('1 - Cover page'!$B$9-I3623)= 5,"5", IF(('1 - Cover page'!$B$9-I3623)= 6,"6", IF(('1 - Cover page'!$B$9-I3623)= 7,"7", IF(('1 - Cover page'!$B$9-I3623)= 8,"8", IF(('1 - Cover page'!$B$9-I3623)= 9,"9", IF(('1 - Cover page'!$B$9-I3623)= 10,"10", IF(('1 - Cover page'!$B$9-I3623)= 11,"11", IF(('1 - Cover page'!$B$9-I3623)= 12,"12", IF(('1 - Cover page'!$B$9-I3623)= 13,"13", IF(('1 - Cover page'!$B$9-I3623)= 14,"14", IF(('1 - Cover page'!$B$9-I3623)= 15,"15",  ""))))))))))))))))</f>
        <v>0</v>
      </c>
      <c r="AA3623" t="e">
        <f>VLOOKUP(E3623,'Age group'!$A$2:$B$7,2,TRUE)</f>
        <v>#N/A</v>
      </c>
    </row>
    <row r="3624" spans="1:27" ht="12.75" x14ac:dyDescent="0.2">
      <c r="A3624" s="30">
        <v>3621</v>
      </c>
      <c r="B3624" s="31"/>
      <c r="C3624" s="31"/>
      <c r="D3624" s="32"/>
      <c r="E3624" s="104"/>
      <c r="F3624" s="31"/>
      <c r="G3624" s="31"/>
      <c r="H3624" s="33"/>
      <c r="I3624" s="16"/>
      <c r="J3624" s="34"/>
      <c r="K3624" s="34"/>
      <c r="L3624" s="35"/>
      <c r="M3624" s="36"/>
      <c r="N3624" s="37"/>
      <c r="O3624" s="37"/>
      <c r="P3624" s="37"/>
      <c r="Q3624" s="38"/>
      <c r="R3624" s="38"/>
      <c r="S3624" s="37"/>
      <c r="T3624" s="39"/>
      <c r="U3624" s="39"/>
      <c r="V3624" s="40"/>
      <c r="X3624" t="str">
        <f>IF(('1 - Cover page'!$B$9-M3624)&lt;6,"&lt;=5 Days","&gt;5 Days")</f>
        <v>&lt;=5 Days</v>
      </c>
      <c r="Y3624" t="str">
        <f>IF(('1 - Cover page'!$B$9-M3624)=0,"0", IF(('1 - Cover page'!$B$9-M3624)= 1,"1", IF(('1 - Cover page'!$B$9-M3624)= 2,"2", IF(('1 - Cover page'!$B$9-M3624)= 3,"3", IF(('1 - Cover page'!$B$9-M3624)= 4,"4", IF(('1 - Cover page'!$B$9-M3624)= 5,"5", IF(('1 - Cover page'!$B$9-M3624)= 6,"6", IF(('1 - Cover page'!$B$9-M3624)= 7,"7", IF(('1 - Cover page'!$B$9-M3624)= 8,"8", IF(('1 - Cover page'!$B$9-M3624)= 9,"9", IF(('1 - Cover page'!$B$9-M3624)= 10,"10", IF(('1 - Cover page'!$B$9-M3624)= 11,"11", IF(('1 - Cover page'!$B$9-M3624)= 12,"12", IF(('1 - Cover page'!$B$9-M3624)= 13,"13", IF(('1 - Cover page'!$B$9-M3624)= 14,"14", IF(('1 - Cover page'!$B$9-M3624)= 15,"15",  ""))))))))))))))))</f>
        <v>0</v>
      </c>
      <c r="Z3624" t="str">
        <f>IF(('1 - Cover page'!$B$9-I3624)=0,"0", IF(('1 - Cover page'!$B$9-I3624)= 1,"1", IF(('1 - Cover page'!$B$9-I3624)= 2,"2", IF(('1 - Cover page'!$B$9-I3624)= 3,"3", IF(('1 - Cover page'!$B$9-I3624)= 4,"4", IF(('1 - Cover page'!$B$9-I3624)= 5,"5", IF(('1 - Cover page'!$B$9-I3624)= 6,"6", IF(('1 - Cover page'!$B$9-I3624)= 7,"7", IF(('1 - Cover page'!$B$9-I3624)= 8,"8", IF(('1 - Cover page'!$B$9-I3624)= 9,"9", IF(('1 - Cover page'!$B$9-I3624)= 10,"10", IF(('1 - Cover page'!$B$9-I3624)= 11,"11", IF(('1 - Cover page'!$B$9-I3624)= 12,"12", IF(('1 - Cover page'!$B$9-I3624)= 13,"13", IF(('1 - Cover page'!$B$9-I3624)= 14,"14", IF(('1 - Cover page'!$B$9-I3624)= 15,"15",  ""))))))))))))))))</f>
        <v>0</v>
      </c>
      <c r="AA3624" t="e">
        <f>VLOOKUP(E3624,'Age group'!$A$2:$B$7,2,TRUE)</f>
        <v>#N/A</v>
      </c>
    </row>
    <row r="3625" spans="1:27" ht="12.75" x14ac:dyDescent="0.2">
      <c r="A3625" s="30">
        <v>3622</v>
      </c>
      <c r="B3625" s="31"/>
      <c r="C3625" s="31"/>
      <c r="D3625" s="32"/>
      <c r="E3625" s="104"/>
      <c r="F3625" s="31"/>
      <c r="G3625" s="31"/>
      <c r="H3625" s="33"/>
      <c r="I3625" s="16"/>
      <c r="J3625" s="34"/>
      <c r="K3625" s="34"/>
      <c r="L3625" s="35"/>
      <c r="M3625" s="36"/>
      <c r="N3625" s="37"/>
      <c r="O3625" s="37"/>
      <c r="P3625" s="37"/>
      <c r="Q3625" s="38"/>
      <c r="R3625" s="38"/>
      <c r="S3625" s="37"/>
      <c r="T3625" s="39"/>
      <c r="U3625" s="39"/>
      <c r="V3625" s="40"/>
      <c r="X3625" t="str">
        <f>IF(('1 - Cover page'!$B$9-M3625)&lt;6,"&lt;=5 Days","&gt;5 Days")</f>
        <v>&lt;=5 Days</v>
      </c>
      <c r="Y3625" t="str">
        <f>IF(('1 - Cover page'!$B$9-M3625)=0,"0", IF(('1 - Cover page'!$B$9-M3625)= 1,"1", IF(('1 - Cover page'!$B$9-M3625)= 2,"2", IF(('1 - Cover page'!$B$9-M3625)= 3,"3", IF(('1 - Cover page'!$B$9-M3625)= 4,"4", IF(('1 - Cover page'!$B$9-M3625)= 5,"5", IF(('1 - Cover page'!$B$9-M3625)= 6,"6", IF(('1 - Cover page'!$B$9-M3625)= 7,"7", IF(('1 - Cover page'!$B$9-M3625)= 8,"8", IF(('1 - Cover page'!$B$9-M3625)= 9,"9", IF(('1 - Cover page'!$B$9-M3625)= 10,"10", IF(('1 - Cover page'!$B$9-M3625)= 11,"11", IF(('1 - Cover page'!$B$9-M3625)= 12,"12", IF(('1 - Cover page'!$B$9-M3625)= 13,"13", IF(('1 - Cover page'!$B$9-M3625)= 14,"14", IF(('1 - Cover page'!$B$9-M3625)= 15,"15",  ""))))))))))))))))</f>
        <v>0</v>
      </c>
      <c r="Z3625" t="str">
        <f>IF(('1 - Cover page'!$B$9-I3625)=0,"0", IF(('1 - Cover page'!$B$9-I3625)= 1,"1", IF(('1 - Cover page'!$B$9-I3625)= 2,"2", IF(('1 - Cover page'!$B$9-I3625)= 3,"3", IF(('1 - Cover page'!$B$9-I3625)= 4,"4", IF(('1 - Cover page'!$B$9-I3625)= 5,"5", IF(('1 - Cover page'!$B$9-I3625)= 6,"6", IF(('1 - Cover page'!$B$9-I3625)= 7,"7", IF(('1 - Cover page'!$B$9-I3625)= 8,"8", IF(('1 - Cover page'!$B$9-I3625)= 9,"9", IF(('1 - Cover page'!$B$9-I3625)= 10,"10", IF(('1 - Cover page'!$B$9-I3625)= 11,"11", IF(('1 - Cover page'!$B$9-I3625)= 12,"12", IF(('1 - Cover page'!$B$9-I3625)= 13,"13", IF(('1 - Cover page'!$B$9-I3625)= 14,"14", IF(('1 - Cover page'!$B$9-I3625)= 15,"15",  ""))))))))))))))))</f>
        <v>0</v>
      </c>
      <c r="AA3625" t="e">
        <f>VLOOKUP(E3625,'Age group'!$A$2:$B$7,2,TRUE)</f>
        <v>#N/A</v>
      </c>
    </row>
    <row r="3626" spans="1:27" ht="12.75" x14ac:dyDescent="0.2">
      <c r="A3626" s="30">
        <v>3623</v>
      </c>
      <c r="B3626" s="31"/>
      <c r="C3626" s="31"/>
      <c r="D3626" s="32"/>
      <c r="E3626" s="104"/>
      <c r="F3626" s="31"/>
      <c r="G3626" s="31"/>
      <c r="H3626" s="33"/>
      <c r="I3626" s="16"/>
      <c r="J3626" s="34"/>
      <c r="K3626" s="34"/>
      <c r="L3626" s="35"/>
      <c r="M3626" s="36"/>
      <c r="N3626" s="37"/>
      <c r="O3626" s="37"/>
      <c r="P3626" s="37"/>
      <c r="Q3626" s="38"/>
      <c r="R3626" s="38"/>
      <c r="S3626" s="37"/>
      <c r="T3626" s="39"/>
      <c r="U3626" s="39"/>
      <c r="V3626" s="40"/>
      <c r="X3626" t="str">
        <f>IF(('1 - Cover page'!$B$9-M3626)&lt;6,"&lt;=5 Days","&gt;5 Days")</f>
        <v>&lt;=5 Days</v>
      </c>
      <c r="Y3626" t="str">
        <f>IF(('1 - Cover page'!$B$9-M3626)=0,"0", IF(('1 - Cover page'!$B$9-M3626)= 1,"1", IF(('1 - Cover page'!$B$9-M3626)= 2,"2", IF(('1 - Cover page'!$B$9-M3626)= 3,"3", IF(('1 - Cover page'!$B$9-M3626)= 4,"4", IF(('1 - Cover page'!$B$9-M3626)= 5,"5", IF(('1 - Cover page'!$B$9-M3626)= 6,"6", IF(('1 - Cover page'!$B$9-M3626)= 7,"7", IF(('1 - Cover page'!$B$9-M3626)= 8,"8", IF(('1 - Cover page'!$B$9-M3626)= 9,"9", IF(('1 - Cover page'!$B$9-M3626)= 10,"10", IF(('1 - Cover page'!$B$9-M3626)= 11,"11", IF(('1 - Cover page'!$B$9-M3626)= 12,"12", IF(('1 - Cover page'!$B$9-M3626)= 13,"13", IF(('1 - Cover page'!$B$9-M3626)= 14,"14", IF(('1 - Cover page'!$B$9-M3626)= 15,"15",  ""))))))))))))))))</f>
        <v>0</v>
      </c>
      <c r="Z3626" t="str">
        <f>IF(('1 - Cover page'!$B$9-I3626)=0,"0", IF(('1 - Cover page'!$B$9-I3626)= 1,"1", IF(('1 - Cover page'!$B$9-I3626)= 2,"2", IF(('1 - Cover page'!$B$9-I3626)= 3,"3", IF(('1 - Cover page'!$B$9-I3626)= 4,"4", IF(('1 - Cover page'!$B$9-I3626)= 5,"5", IF(('1 - Cover page'!$B$9-I3626)= 6,"6", IF(('1 - Cover page'!$B$9-I3626)= 7,"7", IF(('1 - Cover page'!$B$9-I3626)= 8,"8", IF(('1 - Cover page'!$B$9-I3626)= 9,"9", IF(('1 - Cover page'!$B$9-I3626)= 10,"10", IF(('1 - Cover page'!$B$9-I3626)= 11,"11", IF(('1 - Cover page'!$B$9-I3626)= 12,"12", IF(('1 - Cover page'!$B$9-I3626)= 13,"13", IF(('1 - Cover page'!$B$9-I3626)= 14,"14", IF(('1 - Cover page'!$B$9-I3626)= 15,"15",  ""))))))))))))))))</f>
        <v>0</v>
      </c>
      <c r="AA3626" t="e">
        <f>VLOOKUP(E3626,'Age group'!$A$2:$B$7,2,TRUE)</f>
        <v>#N/A</v>
      </c>
    </row>
    <row r="3627" spans="1:27" ht="12.75" x14ac:dyDescent="0.2">
      <c r="A3627" s="30">
        <v>3624</v>
      </c>
      <c r="B3627" s="31"/>
      <c r="C3627" s="31"/>
      <c r="D3627" s="32"/>
      <c r="E3627" s="104"/>
      <c r="F3627" s="31"/>
      <c r="G3627" s="31"/>
      <c r="H3627" s="33"/>
      <c r="I3627" s="16"/>
      <c r="J3627" s="34"/>
      <c r="K3627" s="34"/>
      <c r="L3627" s="35"/>
      <c r="M3627" s="36"/>
      <c r="N3627" s="37"/>
      <c r="O3627" s="37"/>
      <c r="P3627" s="37"/>
      <c r="Q3627" s="38"/>
      <c r="R3627" s="38"/>
      <c r="S3627" s="37"/>
      <c r="T3627" s="39"/>
      <c r="U3627" s="39"/>
      <c r="V3627" s="40"/>
      <c r="X3627" t="str">
        <f>IF(('1 - Cover page'!$B$9-M3627)&lt;6,"&lt;=5 Days","&gt;5 Days")</f>
        <v>&lt;=5 Days</v>
      </c>
      <c r="Y3627" t="str">
        <f>IF(('1 - Cover page'!$B$9-M3627)=0,"0", IF(('1 - Cover page'!$B$9-M3627)= 1,"1", IF(('1 - Cover page'!$B$9-M3627)= 2,"2", IF(('1 - Cover page'!$B$9-M3627)= 3,"3", IF(('1 - Cover page'!$B$9-M3627)= 4,"4", IF(('1 - Cover page'!$B$9-M3627)= 5,"5", IF(('1 - Cover page'!$B$9-M3627)= 6,"6", IF(('1 - Cover page'!$B$9-M3627)= 7,"7", IF(('1 - Cover page'!$B$9-M3627)= 8,"8", IF(('1 - Cover page'!$B$9-M3627)= 9,"9", IF(('1 - Cover page'!$B$9-M3627)= 10,"10", IF(('1 - Cover page'!$B$9-M3627)= 11,"11", IF(('1 - Cover page'!$B$9-M3627)= 12,"12", IF(('1 - Cover page'!$B$9-M3627)= 13,"13", IF(('1 - Cover page'!$B$9-M3627)= 14,"14", IF(('1 - Cover page'!$B$9-M3627)= 15,"15",  ""))))))))))))))))</f>
        <v>0</v>
      </c>
      <c r="Z3627" t="str">
        <f>IF(('1 - Cover page'!$B$9-I3627)=0,"0", IF(('1 - Cover page'!$B$9-I3627)= 1,"1", IF(('1 - Cover page'!$B$9-I3627)= 2,"2", IF(('1 - Cover page'!$B$9-I3627)= 3,"3", IF(('1 - Cover page'!$B$9-I3627)= 4,"4", IF(('1 - Cover page'!$B$9-I3627)= 5,"5", IF(('1 - Cover page'!$B$9-I3627)= 6,"6", IF(('1 - Cover page'!$B$9-I3627)= 7,"7", IF(('1 - Cover page'!$B$9-I3627)= 8,"8", IF(('1 - Cover page'!$B$9-I3627)= 9,"9", IF(('1 - Cover page'!$B$9-I3627)= 10,"10", IF(('1 - Cover page'!$B$9-I3627)= 11,"11", IF(('1 - Cover page'!$B$9-I3627)= 12,"12", IF(('1 - Cover page'!$B$9-I3627)= 13,"13", IF(('1 - Cover page'!$B$9-I3627)= 14,"14", IF(('1 - Cover page'!$B$9-I3627)= 15,"15",  ""))))))))))))))))</f>
        <v>0</v>
      </c>
      <c r="AA3627" t="e">
        <f>VLOOKUP(E3627,'Age group'!$A$2:$B$7,2,TRUE)</f>
        <v>#N/A</v>
      </c>
    </row>
    <row r="3628" spans="1:27" ht="12.75" x14ac:dyDescent="0.2">
      <c r="A3628" s="30">
        <v>3625</v>
      </c>
      <c r="B3628" s="31"/>
      <c r="C3628" s="31"/>
      <c r="D3628" s="32"/>
      <c r="E3628" s="104"/>
      <c r="F3628" s="31"/>
      <c r="G3628" s="31"/>
      <c r="H3628" s="33"/>
      <c r="I3628" s="16"/>
      <c r="J3628" s="34"/>
      <c r="K3628" s="34"/>
      <c r="L3628" s="35"/>
      <c r="M3628" s="36"/>
      <c r="N3628" s="37"/>
      <c r="O3628" s="37"/>
      <c r="P3628" s="37"/>
      <c r="Q3628" s="38"/>
      <c r="R3628" s="38"/>
      <c r="S3628" s="37"/>
      <c r="T3628" s="39"/>
      <c r="U3628" s="39"/>
      <c r="V3628" s="40"/>
      <c r="X3628" t="str">
        <f>IF(('1 - Cover page'!$B$9-M3628)&lt;6,"&lt;=5 Days","&gt;5 Days")</f>
        <v>&lt;=5 Days</v>
      </c>
      <c r="Y3628" t="str">
        <f>IF(('1 - Cover page'!$B$9-M3628)=0,"0", IF(('1 - Cover page'!$B$9-M3628)= 1,"1", IF(('1 - Cover page'!$B$9-M3628)= 2,"2", IF(('1 - Cover page'!$B$9-M3628)= 3,"3", IF(('1 - Cover page'!$B$9-M3628)= 4,"4", IF(('1 - Cover page'!$B$9-M3628)= 5,"5", IF(('1 - Cover page'!$B$9-M3628)= 6,"6", IF(('1 - Cover page'!$B$9-M3628)= 7,"7", IF(('1 - Cover page'!$B$9-M3628)= 8,"8", IF(('1 - Cover page'!$B$9-M3628)= 9,"9", IF(('1 - Cover page'!$B$9-M3628)= 10,"10", IF(('1 - Cover page'!$B$9-M3628)= 11,"11", IF(('1 - Cover page'!$B$9-M3628)= 12,"12", IF(('1 - Cover page'!$B$9-M3628)= 13,"13", IF(('1 - Cover page'!$B$9-M3628)= 14,"14", IF(('1 - Cover page'!$B$9-M3628)= 15,"15",  ""))))))))))))))))</f>
        <v>0</v>
      </c>
      <c r="Z3628" t="str">
        <f>IF(('1 - Cover page'!$B$9-I3628)=0,"0", IF(('1 - Cover page'!$B$9-I3628)= 1,"1", IF(('1 - Cover page'!$B$9-I3628)= 2,"2", IF(('1 - Cover page'!$B$9-I3628)= 3,"3", IF(('1 - Cover page'!$B$9-I3628)= 4,"4", IF(('1 - Cover page'!$B$9-I3628)= 5,"5", IF(('1 - Cover page'!$B$9-I3628)= 6,"6", IF(('1 - Cover page'!$B$9-I3628)= 7,"7", IF(('1 - Cover page'!$B$9-I3628)= 8,"8", IF(('1 - Cover page'!$B$9-I3628)= 9,"9", IF(('1 - Cover page'!$B$9-I3628)= 10,"10", IF(('1 - Cover page'!$B$9-I3628)= 11,"11", IF(('1 - Cover page'!$B$9-I3628)= 12,"12", IF(('1 - Cover page'!$B$9-I3628)= 13,"13", IF(('1 - Cover page'!$B$9-I3628)= 14,"14", IF(('1 - Cover page'!$B$9-I3628)= 15,"15",  ""))))))))))))))))</f>
        <v>0</v>
      </c>
      <c r="AA3628" t="e">
        <f>VLOOKUP(E3628,'Age group'!$A$2:$B$7,2,TRUE)</f>
        <v>#N/A</v>
      </c>
    </row>
    <row r="3629" spans="1:27" ht="12.75" x14ac:dyDescent="0.2">
      <c r="A3629" s="30">
        <v>3626</v>
      </c>
      <c r="B3629" s="31"/>
      <c r="C3629" s="31"/>
      <c r="D3629" s="32"/>
      <c r="E3629" s="104"/>
      <c r="F3629" s="31"/>
      <c r="G3629" s="31"/>
      <c r="H3629" s="33"/>
      <c r="I3629" s="16"/>
      <c r="J3629" s="34"/>
      <c r="K3629" s="34"/>
      <c r="L3629" s="35"/>
      <c r="M3629" s="36"/>
      <c r="N3629" s="37"/>
      <c r="O3629" s="37"/>
      <c r="P3629" s="37"/>
      <c r="Q3629" s="38"/>
      <c r="R3629" s="38"/>
      <c r="S3629" s="37"/>
      <c r="T3629" s="39"/>
      <c r="U3629" s="39"/>
      <c r="V3629" s="40"/>
      <c r="X3629" t="str">
        <f>IF(('1 - Cover page'!$B$9-M3629)&lt;6,"&lt;=5 Days","&gt;5 Days")</f>
        <v>&lt;=5 Days</v>
      </c>
      <c r="Y3629" t="str">
        <f>IF(('1 - Cover page'!$B$9-M3629)=0,"0", IF(('1 - Cover page'!$B$9-M3629)= 1,"1", IF(('1 - Cover page'!$B$9-M3629)= 2,"2", IF(('1 - Cover page'!$B$9-M3629)= 3,"3", IF(('1 - Cover page'!$B$9-M3629)= 4,"4", IF(('1 - Cover page'!$B$9-M3629)= 5,"5", IF(('1 - Cover page'!$B$9-M3629)= 6,"6", IF(('1 - Cover page'!$B$9-M3629)= 7,"7", IF(('1 - Cover page'!$B$9-M3629)= 8,"8", IF(('1 - Cover page'!$B$9-M3629)= 9,"9", IF(('1 - Cover page'!$B$9-M3629)= 10,"10", IF(('1 - Cover page'!$B$9-M3629)= 11,"11", IF(('1 - Cover page'!$B$9-M3629)= 12,"12", IF(('1 - Cover page'!$B$9-M3629)= 13,"13", IF(('1 - Cover page'!$B$9-M3629)= 14,"14", IF(('1 - Cover page'!$B$9-M3629)= 15,"15",  ""))))))))))))))))</f>
        <v>0</v>
      </c>
      <c r="Z3629" t="str">
        <f>IF(('1 - Cover page'!$B$9-I3629)=0,"0", IF(('1 - Cover page'!$B$9-I3629)= 1,"1", IF(('1 - Cover page'!$B$9-I3629)= 2,"2", IF(('1 - Cover page'!$B$9-I3629)= 3,"3", IF(('1 - Cover page'!$B$9-I3629)= 4,"4", IF(('1 - Cover page'!$B$9-I3629)= 5,"5", IF(('1 - Cover page'!$B$9-I3629)= 6,"6", IF(('1 - Cover page'!$B$9-I3629)= 7,"7", IF(('1 - Cover page'!$B$9-I3629)= 8,"8", IF(('1 - Cover page'!$B$9-I3629)= 9,"9", IF(('1 - Cover page'!$B$9-I3629)= 10,"10", IF(('1 - Cover page'!$B$9-I3629)= 11,"11", IF(('1 - Cover page'!$B$9-I3629)= 12,"12", IF(('1 - Cover page'!$B$9-I3629)= 13,"13", IF(('1 - Cover page'!$B$9-I3629)= 14,"14", IF(('1 - Cover page'!$B$9-I3629)= 15,"15",  ""))))))))))))))))</f>
        <v>0</v>
      </c>
      <c r="AA3629" t="e">
        <f>VLOOKUP(E3629,'Age group'!$A$2:$B$7,2,TRUE)</f>
        <v>#N/A</v>
      </c>
    </row>
    <row r="3630" spans="1:27" ht="12.75" x14ac:dyDescent="0.2">
      <c r="A3630" s="30">
        <v>3627</v>
      </c>
      <c r="B3630" s="31"/>
      <c r="C3630" s="31"/>
      <c r="D3630" s="32"/>
      <c r="E3630" s="104"/>
      <c r="F3630" s="31"/>
      <c r="G3630" s="31"/>
      <c r="H3630" s="33"/>
      <c r="I3630" s="16"/>
      <c r="J3630" s="34"/>
      <c r="K3630" s="34"/>
      <c r="L3630" s="35"/>
      <c r="M3630" s="36"/>
      <c r="N3630" s="37"/>
      <c r="O3630" s="37"/>
      <c r="P3630" s="37"/>
      <c r="Q3630" s="38"/>
      <c r="R3630" s="38"/>
      <c r="S3630" s="37"/>
      <c r="T3630" s="39"/>
      <c r="U3630" s="39"/>
      <c r="V3630" s="40"/>
      <c r="X3630" t="str">
        <f>IF(('1 - Cover page'!$B$9-M3630)&lt;6,"&lt;=5 Days","&gt;5 Days")</f>
        <v>&lt;=5 Days</v>
      </c>
      <c r="Y3630" t="str">
        <f>IF(('1 - Cover page'!$B$9-M3630)=0,"0", IF(('1 - Cover page'!$B$9-M3630)= 1,"1", IF(('1 - Cover page'!$B$9-M3630)= 2,"2", IF(('1 - Cover page'!$B$9-M3630)= 3,"3", IF(('1 - Cover page'!$B$9-M3630)= 4,"4", IF(('1 - Cover page'!$B$9-M3630)= 5,"5", IF(('1 - Cover page'!$B$9-M3630)= 6,"6", IF(('1 - Cover page'!$B$9-M3630)= 7,"7", IF(('1 - Cover page'!$B$9-M3630)= 8,"8", IF(('1 - Cover page'!$B$9-M3630)= 9,"9", IF(('1 - Cover page'!$B$9-M3630)= 10,"10", IF(('1 - Cover page'!$B$9-M3630)= 11,"11", IF(('1 - Cover page'!$B$9-M3630)= 12,"12", IF(('1 - Cover page'!$B$9-M3630)= 13,"13", IF(('1 - Cover page'!$B$9-M3630)= 14,"14", IF(('1 - Cover page'!$B$9-M3630)= 15,"15",  ""))))))))))))))))</f>
        <v>0</v>
      </c>
      <c r="Z3630" t="str">
        <f>IF(('1 - Cover page'!$B$9-I3630)=0,"0", IF(('1 - Cover page'!$B$9-I3630)= 1,"1", IF(('1 - Cover page'!$B$9-I3630)= 2,"2", IF(('1 - Cover page'!$B$9-I3630)= 3,"3", IF(('1 - Cover page'!$B$9-I3630)= 4,"4", IF(('1 - Cover page'!$B$9-I3630)= 5,"5", IF(('1 - Cover page'!$B$9-I3630)= 6,"6", IF(('1 - Cover page'!$B$9-I3630)= 7,"7", IF(('1 - Cover page'!$B$9-I3630)= 8,"8", IF(('1 - Cover page'!$B$9-I3630)= 9,"9", IF(('1 - Cover page'!$B$9-I3630)= 10,"10", IF(('1 - Cover page'!$B$9-I3630)= 11,"11", IF(('1 - Cover page'!$B$9-I3630)= 12,"12", IF(('1 - Cover page'!$B$9-I3630)= 13,"13", IF(('1 - Cover page'!$B$9-I3630)= 14,"14", IF(('1 - Cover page'!$B$9-I3630)= 15,"15",  ""))))))))))))))))</f>
        <v>0</v>
      </c>
      <c r="AA3630" t="e">
        <f>VLOOKUP(E3630,'Age group'!$A$2:$B$7,2,TRUE)</f>
        <v>#N/A</v>
      </c>
    </row>
    <row r="3631" spans="1:27" ht="12.75" x14ac:dyDescent="0.2">
      <c r="A3631" s="30">
        <v>3628</v>
      </c>
      <c r="B3631" s="31"/>
      <c r="C3631" s="31"/>
      <c r="D3631" s="32"/>
      <c r="E3631" s="104"/>
      <c r="F3631" s="31"/>
      <c r="G3631" s="31"/>
      <c r="H3631" s="33"/>
      <c r="I3631" s="16"/>
      <c r="J3631" s="34"/>
      <c r="K3631" s="34"/>
      <c r="L3631" s="35"/>
      <c r="M3631" s="36"/>
      <c r="N3631" s="37"/>
      <c r="O3631" s="37"/>
      <c r="P3631" s="37"/>
      <c r="Q3631" s="38"/>
      <c r="R3631" s="38"/>
      <c r="S3631" s="37"/>
      <c r="T3631" s="39"/>
      <c r="U3631" s="39"/>
      <c r="V3631" s="40"/>
      <c r="X3631" t="str">
        <f>IF(('1 - Cover page'!$B$9-M3631)&lt;6,"&lt;=5 Days","&gt;5 Days")</f>
        <v>&lt;=5 Days</v>
      </c>
      <c r="Y3631" t="str">
        <f>IF(('1 - Cover page'!$B$9-M3631)=0,"0", IF(('1 - Cover page'!$B$9-M3631)= 1,"1", IF(('1 - Cover page'!$B$9-M3631)= 2,"2", IF(('1 - Cover page'!$B$9-M3631)= 3,"3", IF(('1 - Cover page'!$B$9-M3631)= 4,"4", IF(('1 - Cover page'!$B$9-M3631)= 5,"5", IF(('1 - Cover page'!$B$9-M3631)= 6,"6", IF(('1 - Cover page'!$B$9-M3631)= 7,"7", IF(('1 - Cover page'!$B$9-M3631)= 8,"8", IF(('1 - Cover page'!$B$9-M3631)= 9,"9", IF(('1 - Cover page'!$B$9-M3631)= 10,"10", IF(('1 - Cover page'!$B$9-M3631)= 11,"11", IF(('1 - Cover page'!$B$9-M3631)= 12,"12", IF(('1 - Cover page'!$B$9-M3631)= 13,"13", IF(('1 - Cover page'!$B$9-M3631)= 14,"14", IF(('1 - Cover page'!$B$9-M3631)= 15,"15",  ""))))))))))))))))</f>
        <v>0</v>
      </c>
      <c r="Z3631" t="str">
        <f>IF(('1 - Cover page'!$B$9-I3631)=0,"0", IF(('1 - Cover page'!$B$9-I3631)= 1,"1", IF(('1 - Cover page'!$B$9-I3631)= 2,"2", IF(('1 - Cover page'!$B$9-I3631)= 3,"3", IF(('1 - Cover page'!$B$9-I3631)= 4,"4", IF(('1 - Cover page'!$B$9-I3631)= 5,"5", IF(('1 - Cover page'!$B$9-I3631)= 6,"6", IF(('1 - Cover page'!$B$9-I3631)= 7,"7", IF(('1 - Cover page'!$B$9-I3631)= 8,"8", IF(('1 - Cover page'!$B$9-I3631)= 9,"9", IF(('1 - Cover page'!$B$9-I3631)= 10,"10", IF(('1 - Cover page'!$B$9-I3631)= 11,"11", IF(('1 - Cover page'!$B$9-I3631)= 12,"12", IF(('1 - Cover page'!$B$9-I3631)= 13,"13", IF(('1 - Cover page'!$B$9-I3631)= 14,"14", IF(('1 - Cover page'!$B$9-I3631)= 15,"15",  ""))))))))))))))))</f>
        <v>0</v>
      </c>
      <c r="AA3631" t="e">
        <f>VLOOKUP(E3631,'Age group'!$A$2:$B$7,2,TRUE)</f>
        <v>#N/A</v>
      </c>
    </row>
    <row r="3632" spans="1:27" ht="12.75" x14ac:dyDescent="0.2">
      <c r="A3632" s="30">
        <v>3629</v>
      </c>
      <c r="B3632" s="31"/>
      <c r="C3632" s="31"/>
      <c r="D3632" s="32"/>
      <c r="E3632" s="104"/>
      <c r="F3632" s="31"/>
      <c r="G3632" s="31"/>
      <c r="H3632" s="33"/>
      <c r="I3632" s="16"/>
      <c r="J3632" s="34"/>
      <c r="K3632" s="34"/>
      <c r="L3632" s="35"/>
      <c r="M3632" s="36"/>
      <c r="N3632" s="37"/>
      <c r="O3632" s="37"/>
      <c r="P3632" s="37"/>
      <c r="Q3632" s="38"/>
      <c r="R3632" s="38"/>
      <c r="S3632" s="37"/>
      <c r="T3632" s="39"/>
      <c r="U3632" s="39"/>
      <c r="V3632" s="40"/>
      <c r="X3632" t="str">
        <f>IF(('1 - Cover page'!$B$9-M3632)&lt;6,"&lt;=5 Days","&gt;5 Days")</f>
        <v>&lt;=5 Days</v>
      </c>
      <c r="Y3632" t="str">
        <f>IF(('1 - Cover page'!$B$9-M3632)=0,"0", IF(('1 - Cover page'!$B$9-M3632)= 1,"1", IF(('1 - Cover page'!$B$9-M3632)= 2,"2", IF(('1 - Cover page'!$B$9-M3632)= 3,"3", IF(('1 - Cover page'!$B$9-M3632)= 4,"4", IF(('1 - Cover page'!$B$9-M3632)= 5,"5", IF(('1 - Cover page'!$B$9-M3632)= 6,"6", IF(('1 - Cover page'!$B$9-M3632)= 7,"7", IF(('1 - Cover page'!$B$9-M3632)= 8,"8", IF(('1 - Cover page'!$B$9-M3632)= 9,"9", IF(('1 - Cover page'!$B$9-M3632)= 10,"10", IF(('1 - Cover page'!$B$9-M3632)= 11,"11", IF(('1 - Cover page'!$B$9-M3632)= 12,"12", IF(('1 - Cover page'!$B$9-M3632)= 13,"13", IF(('1 - Cover page'!$B$9-M3632)= 14,"14", IF(('1 - Cover page'!$B$9-M3632)= 15,"15",  ""))))))))))))))))</f>
        <v>0</v>
      </c>
      <c r="Z3632" t="str">
        <f>IF(('1 - Cover page'!$B$9-I3632)=0,"0", IF(('1 - Cover page'!$B$9-I3632)= 1,"1", IF(('1 - Cover page'!$B$9-I3632)= 2,"2", IF(('1 - Cover page'!$B$9-I3632)= 3,"3", IF(('1 - Cover page'!$B$9-I3632)= 4,"4", IF(('1 - Cover page'!$B$9-I3632)= 5,"5", IF(('1 - Cover page'!$B$9-I3632)= 6,"6", IF(('1 - Cover page'!$B$9-I3632)= 7,"7", IF(('1 - Cover page'!$B$9-I3632)= 8,"8", IF(('1 - Cover page'!$B$9-I3632)= 9,"9", IF(('1 - Cover page'!$B$9-I3632)= 10,"10", IF(('1 - Cover page'!$B$9-I3632)= 11,"11", IF(('1 - Cover page'!$B$9-I3632)= 12,"12", IF(('1 - Cover page'!$B$9-I3632)= 13,"13", IF(('1 - Cover page'!$B$9-I3632)= 14,"14", IF(('1 - Cover page'!$B$9-I3632)= 15,"15",  ""))))))))))))))))</f>
        <v>0</v>
      </c>
      <c r="AA3632" t="e">
        <f>VLOOKUP(E3632,'Age group'!$A$2:$B$7,2,TRUE)</f>
        <v>#N/A</v>
      </c>
    </row>
    <row r="3633" spans="1:27" ht="12.75" x14ac:dyDescent="0.2">
      <c r="A3633" s="30">
        <v>3630</v>
      </c>
      <c r="B3633" s="31"/>
      <c r="C3633" s="31"/>
      <c r="D3633" s="32"/>
      <c r="E3633" s="104"/>
      <c r="F3633" s="31"/>
      <c r="G3633" s="31"/>
      <c r="H3633" s="33"/>
      <c r="I3633" s="16"/>
      <c r="J3633" s="34"/>
      <c r="K3633" s="34"/>
      <c r="L3633" s="35"/>
      <c r="M3633" s="36"/>
      <c r="N3633" s="37"/>
      <c r="O3633" s="37"/>
      <c r="P3633" s="37"/>
      <c r="Q3633" s="38"/>
      <c r="R3633" s="38"/>
      <c r="S3633" s="37"/>
      <c r="T3633" s="39"/>
      <c r="U3633" s="39"/>
      <c r="V3633" s="40"/>
      <c r="X3633" t="str">
        <f>IF(('1 - Cover page'!$B$9-M3633)&lt;6,"&lt;=5 Days","&gt;5 Days")</f>
        <v>&lt;=5 Days</v>
      </c>
      <c r="Y3633" t="str">
        <f>IF(('1 - Cover page'!$B$9-M3633)=0,"0", IF(('1 - Cover page'!$B$9-M3633)= 1,"1", IF(('1 - Cover page'!$B$9-M3633)= 2,"2", IF(('1 - Cover page'!$B$9-M3633)= 3,"3", IF(('1 - Cover page'!$B$9-M3633)= 4,"4", IF(('1 - Cover page'!$B$9-M3633)= 5,"5", IF(('1 - Cover page'!$B$9-M3633)= 6,"6", IF(('1 - Cover page'!$B$9-M3633)= 7,"7", IF(('1 - Cover page'!$B$9-M3633)= 8,"8", IF(('1 - Cover page'!$B$9-M3633)= 9,"9", IF(('1 - Cover page'!$B$9-M3633)= 10,"10", IF(('1 - Cover page'!$B$9-M3633)= 11,"11", IF(('1 - Cover page'!$B$9-M3633)= 12,"12", IF(('1 - Cover page'!$B$9-M3633)= 13,"13", IF(('1 - Cover page'!$B$9-M3633)= 14,"14", IF(('1 - Cover page'!$B$9-M3633)= 15,"15",  ""))))))))))))))))</f>
        <v>0</v>
      </c>
      <c r="Z3633" t="str">
        <f>IF(('1 - Cover page'!$B$9-I3633)=0,"0", IF(('1 - Cover page'!$B$9-I3633)= 1,"1", IF(('1 - Cover page'!$B$9-I3633)= 2,"2", IF(('1 - Cover page'!$B$9-I3633)= 3,"3", IF(('1 - Cover page'!$B$9-I3633)= 4,"4", IF(('1 - Cover page'!$B$9-I3633)= 5,"5", IF(('1 - Cover page'!$B$9-I3633)= 6,"6", IF(('1 - Cover page'!$B$9-I3633)= 7,"7", IF(('1 - Cover page'!$B$9-I3633)= 8,"8", IF(('1 - Cover page'!$B$9-I3633)= 9,"9", IF(('1 - Cover page'!$B$9-I3633)= 10,"10", IF(('1 - Cover page'!$B$9-I3633)= 11,"11", IF(('1 - Cover page'!$B$9-I3633)= 12,"12", IF(('1 - Cover page'!$B$9-I3633)= 13,"13", IF(('1 - Cover page'!$B$9-I3633)= 14,"14", IF(('1 - Cover page'!$B$9-I3633)= 15,"15",  ""))))))))))))))))</f>
        <v>0</v>
      </c>
      <c r="AA3633" t="e">
        <f>VLOOKUP(E3633,'Age group'!$A$2:$B$7,2,TRUE)</f>
        <v>#N/A</v>
      </c>
    </row>
    <row r="3634" spans="1:27" ht="12.75" x14ac:dyDescent="0.2">
      <c r="A3634" s="30">
        <v>3631</v>
      </c>
      <c r="B3634" s="31"/>
      <c r="C3634" s="31"/>
      <c r="D3634" s="32"/>
      <c r="E3634" s="104"/>
      <c r="F3634" s="31"/>
      <c r="G3634" s="31"/>
      <c r="H3634" s="33"/>
      <c r="I3634" s="16"/>
      <c r="J3634" s="34"/>
      <c r="K3634" s="34"/>
      <c r="L3634" s="35"/>
      <c r="M3634" s="36"/>
      <c r="N3634" s="37"/>
      <c r="O3634" s="37"/>
      <c r="P3634" s="37"/>
      <c r="Q3634" s="38"/>
      <c r="R3634" s="38"/>
      <c r="S3634" s="37"/>
      <c r="T3634" s="39"/>
      <c r="U3634" s="39"/>
      <c r="V3634" s="40"/>
      <c r="X3634" t="str">
        <f>IF(('1 - Cover page'!$B$9-M3634)&lt;6,"&lt;=5 Days","&gt;5 Days")</f>
        <v>&lt;=5 Days</v>
      </c>
      <c r="Y3634" t="str">
        <f>IF(('1 - Cover page'!$B$9-M3634)=0,"0", IF(('1 - Cover page'!$B$9-M3634)= 1,"1", IF(('1 - Cover page'!$B$9-M3634)= 2,"2", IF(('1 - Cover page'!$B$9-M3634)= 3,"3", IF(('1 - Cover page'!$B$9-M3634)= 4,"4", IF(('1 - Cover page'!$B$9-M3634)= 5,"5", IF(('1 - Cover page'!$B$9-M3634)= 6,"6", IF(('1 - Cover page'!$B$9-M3634)= 7,"7", IF(('1 - Cover page'!$B$9-M3634)= 8,"8", IF(('1 - Cover page'!$B$9-M3634)= 9,"9", IF(('1 - Cover page'!$B$9-M3634)= 10,"10", IF(('1 - Cover page'!$B$9-M3634)= 11,"11", IF(('1 - Cover page'!$B$9-M3634)= 12,"12", IF(('1 - Cover page'!$B$9-M3634)= 13,"13", IF(('1 - Cover page'!$B$9-M3634)= 14,"14", IF(('1 - Cover page'!$B$9-M3634)= 15,"15",  ""))))))))))))))))</f>
        <v>0</v>
      </c>
      <c r="Z3634" t="str">
        <f>IF(('1 - Cover page'!$B$9-I3634)=0,"0", IF(('1 - Cover page'!$B$9-I3634)= 1,"1", IF(('1 - Cover page'!$B$9-I3634)= 2,"2", IF(('1 - Cover page'!$B$9-I3634)= 3,"3", IF(('1 - Cover page'!$B$9-I3634)= 4,"4", IF(('1 - Cover page'!$B$9-I3634)= 5,"5", IF(('1 - Cover page'!$B$9-I3634)= 6,"6", IF(('1 - Cover page'!$B$9-I3634)= 7,"7", IF(('1 - Cover page'!$B$9-I3634)= 8,"8", IF(('1 - Cover page'!$B$9-I3634)= 9,"9", IF(('1 - Cover page'!$B$9-I3634)= 10,"10", IF(('1 - Cover page'!$B$9-I3634)= 11,"11", IF(('1 - Cover page'!$B$9-I3634)= 12,"12", IF(('1 - Cover page'!$B$9-I3634)= 13,"13", IF(('1 - Cover page'!$B$9-I3634)= 14,"14", IF(('1 - Cover page'!$B$9-I3634)= 15,"15",  ""))))))))))))))))</f>
        <v>0</v>
      </c>
      <c r="AA3634" t="e">
        <f>VLOOKUP(E3634,'Age group'!$A$2:$B$7,2,TRUE)</f>
        <v>#N/A</v>
      </c>
    </row>
    <row r="3635" spans="1:27" ht="12.75" x14ac:dyDescent="0.2">
      <c r="A3635" s="30">
        <v>3632</v>
      </c>
      <c r="B3635" s="31"/>
      <c r="C3635" s="31"/>
      <c r="D3635" s="32"/>
      <c r="E3635" s="104"/>
      <c r="F3635" s="31"/>
      <c r="G3635" s="31"/>
      <c r="H3635" s="33"/>
      <c r="I3635" s="16"/>
      <c r="J3635" s="34"/>
      <c r="K3635" s="34"/>
      <c r="L3635" s="35"/>
      <c r="M3635" s="36"/>
      <c r="N3635" s="37"/>
      <c r="O3635" s="37"/>
      <c r="P3635" s="37"/>
      <c r="Q3635" s="38"/>
      <c r="R3635" s="38"/>
      <c r="S3635" s="37"/>
      <c r="T3635" s="39"/>
      <c r="U3635" s="39"/>
      <c r="V3635" s="40"/>
      <c r="X3635" t="str">
        <f>IF(('1 - Cover page'!$B$9-M3635)&lt;6,"&lt;=5 Days","&gt;5 Days")</f>
        <v>&lt;=5 Days</v>
      </c>
      <c r="Y3635" t="str">
        <f>IF(('1 - Cover page'!$B$9-M3635)=0,"0", IF(('1 - Cover page'!$B$9-M3635)= 1,"1", IF(('1 - Cover page'!$B$9-M3635)= 2,"2", IF(('1 - Cover page'!$B$9-M3635)= 3,"3", IF(('1 - Cover page'!$B$9-M3635)= 4,"4", IF(('1 - Cover page'!$B$9-M3635)= 5,"5", IF(('1 - Cover page'!$B$9-M3635)= 6,"6", IF(('1 - Cover page'!$B$9-M3635)= 7,"7", IF(('1 - Cover page'!$B$9-M3635)= 8,"8", IF(('1 - Cover page'!$B$9-M3635)= 9,"9", IF(('1 - Cover page'!$B$9-M3635)= 10,"10", IF(('1 - Cover page'!$B$9-M3635)= 11,"11", IF(('1 - Cover page'!$B$9-M3635)= 12,"12", IF(('1 - Cover page'!$B$9-M3635)= 13,"13", IF(('1 - Cover page'!$B$9-M3635)= 14,"14", IF(('1 - Cover page'!$B$9-M3635)= 15,"15",  ""))))))))))))))))</f>
        <v>0</v>
      </c>
      <c r="Z3635" t="str">
        <f>IF(('1 - Cover page'!$B$9-I3635)=0,"0", IF(('1 - Cover page'!$B$9-I3635)= 1,"1", IF(('1 - Cover page'!$B$9-I3635)= 2,"2", IF(('1 - Cover page'!$B$9-I3635)= 3,"3", IF(('1 - Cover page'!$B$9-I3635)= 4,"4", IF(('1 - Cover page'!$B$9-I3635)= 5,"5", IF(('1 - Cover page'!$B$9-I3635)= 6,"6", IF(('1 - Cover page'!$B$9-I3635)= 7,"7", IF(('1 - Cover page'!$B$9-I3635)= 8,"8", IF(('1 - Cover page'!$B$9-I3635)= 9,"9", IF(('1 - Cover page'!$B$9-I3635)= 10,"10", IF(('1 - Cover page'!$B$9-I3635)= 11,"11", IF(('1 - Cover page'!$B$9-I3635)= 12,"12", IF(('1 - Cover page'!$B$9-I3635)= 13,"13", IF(('1 - Cover page'!$B$9-I3635)= 14,"14", IF(('1 - Cover page'!$B$9-I3635)= 15,"15",  ""))))))))))))))))</f>
        <v>0</v>
      </c>
      <c r="AA3635" t="e">
        <f>VLOOKUP(E3635,'Age group'!$A$2:$B$7,2,TRUE)</f>
        <v>#N/A</v>
      </c>
    </row>
    <row r="3636" spans="1:27" ht="12.75" x14ac:dyDescent="0.2">
      <c r="A3636" s="30">
        <v>3633</v>
      </c>
      <c r="B3636" s="31"/>
      <c r="C3636" s="31"/>
      <c r="D3636" s="32"/>
      <c r="E3636" s="104"/>
      <c r="F3636" s="31"/>
      <c r="G3636" s="31"/>
      <c r="H3636" s="33"/>
      <c r="I3636" s="16"/>
      <c r="J3636" s="34"/>
      <c r="K3636" s="34"/>
      <c r="L3636" s="35"/>
      <c r="M3636" s="36"/>
      <c r="N3636" s="37"/>
      <c r="O3636" s="37"/>
      <c r="P3636" s="37"/>
      <c r="Q3636" s="38"/>
      <c r="R3636" s="38"/>
      <c r="S3636" s="37"/>
      <c r="T3636" s="39"/>
      <c r="U3636" s="39"/>
      <c r="V3636" s="40"/>
      <c r="X3636" t="str">
        <f>IF(('1 - Cover page'!$B$9-M3636)&lt;6,"&lt;=5 Days","&gt;5 Days")</f>
        <v>&lt;=5 Days</v>
      </c>
      <c r="Y3636" t="str">
        <f>IF(('1 - Cover page'!$B$9-M3636)=0,"0", IF(('1 - Cover page'!$B$9-M3636)= 1,"1", IF(('1 - Cover page'!$B$9-M3636)= 2,"2", IF(('1 - Cover page'!$B$9-M3636)= 3,"3", IF(('1 - Cover page'!$B$9-M3636)= 4,"4", IF(('1 - Cover page'!$B$9-M3636)= 5,"5", IF(('1 - Cover page'!$B$9-M3636)= 6,"6", IF(('1 - Cover page'!$B$9-M3636)= 7,"7", IF(('1 - Cover page'!$B$9-M3636)= 8,"8", IF(('1 - Cover page'!$B$9-M3636)= 9,"9", IF(('1 - Cover page'!$B$9-M3636)= 10,"10", IF(('1 - Cover page'!$B$9-M3636)= 11,"11", IF(('1 - Cover page'!$B$9-M3636)= 12,"12", IF(('1 - Cover page'!$B$9-M3636)= 13,"13", IF(('1 - Cover page'!$B$9-M3636)= 14,"14", IF(('1 - Cover page'!$B$9-M3636)= 15,"15",  ""))))))))))))))))</f>
        <v>0</v>
      </c>
      <c r="Z3636" t="str">
        <f>IF(('1 - Cover page'!$B$9-I3636)=0,"0", IF(('1 - Cover page'!$B$9-I3636)= 1,"1", IF(('1 - Cover page'!$B$9-I3636)= 2,"2", IF(('1 - Cover page'!$B$9-I3636)= 3,"3", IF(('1 - Cover page'!$B$9-I3636)= 4,"4", IF(('1 - Cover page'!$B$9-I3636)= 5,"5", IF(('1 - Cover page'!$B$9-I3636)= 6,"6", IF(('1 - Cover page'!$B$9-I3636)= 7,"7", IF(('1 - Cover page'!$B$9-I3636)= 8,"8", IF(('1 - Cover page'!$B$9-I3636)= 9,"9", IF(('1 - Cover page'!$B$9-I3636)= 10,"10", IF(('1 - Cover page'!$B$9-I3636)= 11,"11", IF(('1 - Cover page'!$B$9-I3636)= 12,"12", IF(('1 - Cover page'!$B$9-I3636)= 13,"13", IF(('1 - Cover page'!$B$9-I3636)= 14,"14", IF(('1 - Cover page'!$B$9-I3636)= 15,"15",  ""))))))))))))))))</f>
        <v>0</v>
      </c>
      <c r="AA3636" t="e">
        <f>VLOOKUP(E3636,'Age group'!$A$2:$B$7,2,TRUE)</f>
        <v>#N/A</v>
      </c>
    </row>
    <row r="3637" spans="1:27" ht="12.75" x14ac:dyDescent="0.2">
      <c r="A3637" s="30">
        <v>3634</v>
      </c>
      <c r="B3637" s="31"/>
      <c r="C3637" s="31"/>
      <c r="D3637" s="32"/>
      <c r="E3637" s="104"/>
      <c r="F3637" s="31"/>
      <c r="G3637" s="31"/>
      <c r="H3637" s="33"/>
      <c r="I3637" s="16"/>
      <c r="J3637" s="34"/>
      <c r="K3637" s="34"/>
      <c r="L3637" s="35"/>
      <c r="M3637" s="36"/>
      <c r="N3637" s="37"/>
      <c r="O3637" s="37"/>
      <c r="P3637" s="37"/>
      <c r="Q3637" s="38"/>
      <c r="R3637" s="38"/>
      <c r="S3637" s="37"/>
      <c r="T3637" s="39"/>
      <c r="U3637" s="39"/>
      <c r="V3637" s="40"/>
      <c r="X3637" t="str">
        <f>IF(('1 - Cover page'!$B$9-M3637)&lt;6,"&lt;=5 Days","&gt;5 Days")</f>
        <v>&lt;=5 Days</v>
      </c>
      <c r="Y3637" t="str">
        <f>IF(('1 - Cover page'!$B$9-M3637)=0,"0", IF(('1 - Cover page'!$B$9-M3637)= 1,"1", IF(('1 - Cover page'!$B$9-M3637)= 2,"2", IF(('1 - Cover page'!$B$9-M3637)= 3,"3", IF(('1 - Cover page'!$B$9-M3637)= 4,"4", IF(('1 - Cover page'!$B$9-M3637)= 5,"5", IF(('1 - Cover page'!$B$9-M3637)= 6,"6", IF(('1 - Cover page'!$B$9-M3637)= 7,"7", IF(('1 - Cover page'!$B$9-M3637)= 8,"8", IF(('1 - Cover page'!$B$9-M3637)= 9,"9", IF(('1 - Cover page'!$B$9-M3637)= 10,"10", IF(('1 - Cover page'!$B$9-M3637)= 11,"11", IF(('1 - Cover page'!$B$9-M3637)= 12,"12", IF(('1 - Cover page'!$B$9-M3637)= 13,"13", IF(('1 - Cover page'!$B$9-M3637)= 14,"14", IF(('1 - Cover page'!$B$9-M3637)= 15,"15",  ""))))))))))))))))</f>
        <v>0</v>
      </c>
      <c r="Z3637" t="str">
        <f>IF(('1 - Cover page'!$B$9-I3637)=0,"0", IF(('1 - Cover page'!$B$9-I3637)= 1,"1", IF(('1 - Cover page'!$B$9-I3637)= 2,"2", IF(('1 - Cover page'!$B$9-I3637)= 3,"3", IF(('1 - Cover page'!$B$9-I3637)= 4,"4", IF(('1 - Cover page'!$B$9-I3637)= 5,"5", IF(('1 - Cover page'!$B$9-I3637)= 6,"6", IF(('1 - Cover page'!$B$9-I3637)= 7,"7", IF(('1 - Cover page'!$B$9-I3637)= 8,"8", IF(('1 - Cover page'!$B$9-I3637)= 9,"9", IF(('1 - Cover page'!$B$9-I3637)= 10,"10", IF(('1 - Cover page'!$B$9-I3637)= 11,"11", IF(('1 - Cover page'!$B$9-I3637)= 12,"12", IF(('1 - Cover page'!$B$9-I3637)= 13,"13", IF(('1 - Cover page'!$B$9-I3637)= 14,"14", IF(('1 - Cover page'!$B$9-I3637)= 15,"15",  ""))))))))))))))))</f>
        <v>0</v>
      </c>
      <c r="AA3637" t="e">
        <f>VLOOKUP(E3637,'Age group'!$A$2:$B$7,2,TRUE)</f>
        <v>#N/A</v>
      </c>
    </row>
    <row r="3638" spans="1:27" ht="12.75" x14ac:dyDescent="0.2">
      <c r="A3638" s="30">
        <v>3635</v>
      </c>
      <c r="B3638" s="31"/>
      <c r="C3638" s="31"/>
      <c r="D3638" s="32"/>
      <c r="E3638" s="104"/>
      <c r="F3638" s="31"/>
      <c r="G3638" s="31"/>
      <c r="H3638" s="33"/>
      <c r="I3638" s="16"/>
      <c r="J3638" s="34"/>
      <c r="K3638" s="34"/>
      <c r="L3638" s="35"/>
      <c r="M3638" s="36"/>
      <c r="N3638" s="37"/>
      <c r="O3638" s="37"/>
      <c r="P3638" s="37"/>
      <c r="Q3638" s="38"/>
      <c r="R3638" s="38"/>
      <c r="S3638" s="37"/>
      <c r="T3638" s="39"/>
      <c r="U3638" s="39"/>
      <c r="V3638" s="40"/>
      <c r="X3638" t="str">
        <f>IF(('1 - Cover page'!$B$9-M3638)&lt;6,"&lt;=5 Days","&gt;5 Days")</f>
        <v>&lt;=5 Days</v>
      </c>
      <c r="Y3638" t="str">
        <f>IF(('1 - Cover page'!$B$9-M3638)=0,"0", IF(('1 - Cover page'!$B$9-M3638)= 1,"1", IF(('1 - Cover page'!$B$9-M3638)= 2,"2", IF(('1 - Cover page'!$B$9-M3638)= 3,"3", IF(('1 - Cover page'!$B$9-M3638)= 4,"4", IF(('1 - Cover page'!$B$9-M3638)= 5,"5", IF(('1 - Cover page'!$B$9-M3638)= 6,"6", IF(('1 - Cover page'!$B$9-M3638)= 7,"7", IF(('1 - Cover page'!$B$9-M3638)= 8,"8", IF(('1 - Cover page'!$B$9-M3638)= 9,"9", IF(('1 - Cover page'!$B$9-M3638)= 10,"10", IF(('1 - Cover page'!$B$9-M3638)= 11,"11", IF(('1 - Cover page'!$B$9-M3638)= 12,"12", IF(('1 - Cover page'!$B$9-M3638)= 13,"13", IF(('1 - Cover page'!$B$9-M3638)= 14,"14", IF(('1 - Cover page'!$B$9-M3638)= 15,"15",  ""))))))))))))))))</f>
        <v>0</v>
      </c>
      <c r="Z3638" t="str">
        <f>IF(('1 - Cover page'!$B$9-I3638)=0,"0", IF(('1 - Cover page'!$B$9-I3638)= 1,"1", IF(('1 - Cover page'!$B$9-I3638)= 2,"2", IF(('1 - Cover page'!$B$9-I3638)= 3,"3", IF(('1 - Cover page'!$B$9-I3638)= 4,"4", IF(('1 - Cover page'!$B$9-I3638)= 5,"5", IF(('1 - Cover page'!$B$9-I3638)= 6,"6", IF(('1 - Cover page'!$B$9-I3638)= 7,"7", IF(('1 - Cover page'!$B$9-I3638)= 8,"8", IF(('1 - Cover page'!$B$9-I3638)= 9,"9", IF(('1 - Cover page'!$B$9-I3638)= 10,"10", IF(('1 - Cover page'!$B$9-I3638)= 11,"11", IF(('1 - Cover page'!$B$9-I3638)= 12,"12", IF(('1 - Cover page'!$B$9-I3638)= 13,"13", IF(('1 - Cover page'!$B$9-I3638)= 14,"14", IF(('1 - Cover page'!$B$9-I3638)= 15,"15",  ""))))))))))))))))</f>
        <v>0</v>
      </c>
      <c r="AA3638" t="e">
        <f>VLOOKUP(E3638,'Age group'!$A$2:$B$7,2,TRUE)</f>
        <v>#N/A</v>
      </c>
    </row>
    <row r="3639" spans="1:27" ht="12.75" x14ac:dyDescent="0.2">
      <c r="A3639" s="30">
        <v>3636</v>
      </c>
      <c r="B3639" s="31"/>
      <c r="C3639" s="31"/>
      <c r="D3639" s="32"/>
      <c r="E3639" s="104"/>
      <c r="F3639" s="31"/>
      <c r="G3639" s="31"/>
      <c r="H3639" s="33"/>
      <c r="I3639" s="16"/>
      <c r="J3639" s="34"/>
      <c r="K3639" s="34"/>
      <c r="L3639" s="35"/>
      <c r="M3639" s="36"/>
      <c r="N3639" s="37"/>
      <c r="O3639" s="37"/>
      <c r="P3639" s="37"/>
      <c r="Q3639" s="38"/>
      <c r="R3639" s="38"/>
      <c r="S3639" s="37"/>
      <c r="T3639" s="39"/>
      <c r="U3639" s="39"/>
      <c r="V3639" s="40"/>
      <c r="X3639" t="str">
        <f>IF(('1 - Cover page'!$B$9-M3639)&lt;6,"&lt;=5 Days","&gt;5 Days")</f>
        <v>&lt;=5 Days</v>
      </c>
      <c r="Y3639" t="str">
        <f>IF(('1 - Cover page'!$B$9-M3639)=0,"0", IF(('1 - Cover page'!$B$9-M3639)= 1,"1", IF(('1 - Cover page'!$B$9-M3639)= 2,"2", IF(('1 - Cover page'!$B$9-M3639)= 3,"3", IF(('1 - Cover page'!$B$9-M3639)= 4,"4", IF(('1 - Cover page'!$B$9-M3639)= 5,"5", IF(('1 - Cover page'!$B$9-M3639)= 6,"6", IF(('1 - Cover page'!$B$9-M3639)= 7,"7", IF(('1 - Cover page'!$B$9-M3639)= 8,"8", IF(('1 - Cover page'!$B$9-M3639)= 9,"9", IF(('1 - Cover page'!$B$9-M3639)= 10,"10", IF(('1 - Cover page'!$B$9-M3639)= 11,"11", IF(('1 - Cover page'!$B$9-M3639)= 12,"12", IF(('1 - Cover page'!$B$9-M3639)= 13,"13", IF(('1 - Cover page'!$B$9-M3639)= 14,"14", IF(('1 - Cover page'!$B$9-M3639)= 15,"15",  ""))))))))))))))))</f>
        <v>0</v>
      </c>
      <c r="Z3639" t="str">
        <f>IF(('1 - Cover page'!$B$9-I3639)=0,"0", IF(('1 - Cover page'!$B$9-I3639)= 1,"1", IF(('1 - Cover page'!$B$9-I3639)= 2,"2", IF(('1 - Cover page'!$B$9-I3639)= 3,"3", IF(('1 - Cover page'!$B$9-I3639)= 4,"4", IF(('1 - Cover page'!$B$9-I3639)= 5,"5", IF(('1 - Cover page'!$B$9-I3639)= 6,"6", IF(('1 - Cover page'!$B$9-I3639)= 7,"7", IF(('1 - Cover page'!$B$9-I3639)= 8,"8", IF(('1 - Cover page'!$B$9-I3639)= 9,"9", IF(('1 - Cover page'!$B$9-I3639)= 10,"10", IF(('1 - Cover page'!$B$9-I3639)= 11,"11", IF(('1 - Cover page'!$B$9-I3639)= 12,"12", IF(('1 - Cover page'!$B$9-I3639)= 13,"13", IF(('1 - Cover page'!$B$9-I3639)= 14,"14", IF(('1 - Cover page'!$B$9-I3639)= 15,"15",  ""))))))))))))))))</f>
        <v>0</v>
      </c>
      <c r="AA3639" t="e">
        <f>VLOOKUP(E3639,'Age group'!$A$2:$B$7,2,TRUE)</f>
        <v>#N/A</v>
      </c>
    </row>
    <row r="3640" spans="1:27" ht="12.75" x14ac:dyDescent="0.2">
      <c r="A3640" s="30">
        <v>3637</v>
      </c>
      <c r="B3640" s="31"/>
      <c r="C3640" s="31"/>
      <c r="D3640" s="32"/>
      <c r="E3640" s="104"/>
      <c r="F3640" s="31"/>
      <c r="G3640" s="31"/>
      <c r="H3640" s="33"/>
      <c r="I3640" s="16"/>
      <c r="J3640" s="34"/>
      <c r="K3640" s="34"/>
      <c r="L3640" s="35"/>
      <c r="M3640" s="36"/>
      <c r="N3640" s="37"/>
      <c r="O3640" s="37"/>
      <c r="P3640" s="37"/>
      <c r="Q3640" s="38"/>
      <c r="R3640" s="38"/>
      <c r="S3640" s="37"/>
      <c r="T3640" s="39"/>
      <c r="U3640" s="39"/>
      <c r="V3640" s="40"/>
      <c r="X3640" t="str">
        <f>IF(('1 - Cover page'!$B$9-M3640)&lt;6,"&lt;=5 Days","&gt;5 Days")</f>
        <v>&lt;=5 Days</v>
      </c>
      <c r="Y3640" t="str">
        <f>IF(('1 - Cover page'!$B$9-M3640)=0,"0", IF(('1 - Cover page'!$B$9-M3640)= 1,"1", IF(('1 - Cover page'!$B$9-M3640)= 2,"2", IF(('1 - Cover page'!$B$9-M3640)= 3,"3", IF(('1 - Cover page'!$B$9-M3640)= 4,"4", IF(('1 - Cover page'!$B$9-M3640)= 5,"5", IF(('1 - Cover page'!$B$9-M3640)= 6,"6", IF(('1 - Cover page'!$B$9-M3640)= 7,"7", IF(('1 - Cover page'!$B$9-M3640)= 8,"8", IF(('1 - Cover page'!$B$9-M3640)= 9,"9", IF(('1 - Cover page'!$B$9-M3640)= 10,"10", IF(('1 - Cover page'!$B$9-M3640)= 11,"11", IF(('1 - Cover page'!$B$9-M3640)= 12,"12", IF(('1 - Cover page'!$B$9-M3640)= 13,"13", IF(('1 - Cover page'!$B$9-M3640)= 14,"14", IF(('1 - Cover page'!$B$9-M3640)= 15,"15",  ""))))))))))))))))</f>
        <v>0</v>
      </c>
      <c r="Z3640" t="str">
        <f>IF(('1 - Cover page'!$B$9-I3640)=0,"0", IF(('1 - Cover page'!$B$9-I3640)= 1,"1", IF(('1 - Cover page'!$B$9-I3640)= 2,"2", IF(('1 - Cover page'!$B$9-I3640)= 3,"3", IF(('1 - Cover page'!$B$9-I3640)= 4,"4", IF(('1 - Cover page'!$B$9-I3640)= 5,"5", IF(('1 - Cover page'!$B$9-I3640)= 6,"6", IF(('1 - Cover page'!$B$9-I3640)= 7,"7", IF(('1 - Cover page'!$B$9-I3640)= 8,"8", IF(('1 - Cover page'!$B$9-I3640)= 9,"9", IF(('1 - Cover page'!$B$9-I3640)= 10,"10", IF(('1 - Cover page'!$B$9-I3640)= 11,"11", IF(('1 - Cover page'!$B$9-I3640)= 12,"12", IF(('1 - Cover page'!$B$9-I3640)= 13,"13", IF(('1 - Cover page'!$B$9-I3640)= 14,"14", IF(('1 - Cover page'!$B$9-I3640)= 15,"15",  ""))))))))))))))))</f>
        <v>0</v>
      </c>
      <c r="AA3640" t="e">
        <f>VLOOKUP(E3640,'Age group'!$A$2:$B$7,2,TRUE)</f>
        <v>#N/A</v>
      </c>
    </row>
    <row r="3641" spans="1:27" ht="12.75" x14ac:dyDescent="0.2">
      <c r="A3641" s="30">
        <v>3638</v>
      </c>
      <c r="B3641" s="31"/>
      <c r="C3641" s="31"/>
      <c r="D3641" s="32"/>
      <c r="E3641" s="104"/>
      <c r="F3641" s="31"/>
      <c r="G3641" s="31"/>
      <c r="H3641" s="33"/>
      <c r="I3641" s="16"/>
      <c r="J3641" s="34"/>
      <c r="K3641" s="34"/>
      <c r="L3641" s="35"/>
      <c r="M3641" s="36"/>
      <c r="N3641" s="37"/>
      <c r="O3641" s="37"/>
      <c r="P3641" s="37"/>
      <c r="Q3641" s="38"/>
      <c r="R3641" s="38"/>
      <c r="S3641" s="37"/>
      <c r="T3641" s="39"/>
      <c r="U3641" s="39"/>
      <c r="V3641" s="40"/>
      <c r="X3641" t="str">
        <f>IF(('1 - Cover page'!$B$9-M3641)&lt;6,"&lt;=5 Days","&gt;5 Days")</f>
        <v>&lt;=5 Days</v>
      </c>
      <c r="Y3641" t="str">
        <f>IF(('1 - Cover page'!$B$9-M3641)=0,"0", IF(('1 - Cover page'!$B$9-M3641)= 1,"1", IF(('1 - Cover page'!$B$9-M3641)= 2,"2", IF(('1 - Cover page'!$B$9-M3641)= 3,"3", IF(('1 - Cover page'!$B$9-M3641)= 4,"4", IF(('1 - Cover page'!$B$9-M3641)= 5,"5", IF(('1 - Cover page'!$B$9-M3641)= 6,"6", IF(('1 - Cover page'!$B$9-M3641)= 7,"7", IF(('1 - Cover page'!$B$9-M3641)= 8,"8", IF(('1 - Cover page'!$B$9-M3641)= 9,"9", IF(('1 - Cover page'!$B$9-M3641)= 10,"10", IF(('1 - Cover page'!$B$9-M3641)= 11,"11", IF(('1 - Cover page'!$B$9-M3641)= 12,"12", IF(('1 - Cover page'!$B$9-M3641)= 13,"13", IF(('1 - Cover page'!$B$9-M3641)= 14,"14", IF(('1 - Cover page'!$B$9-M3641)= 15,"15",  ""))))))))))))))))</f>
        <v>0</v>
      </c>
      <c r="Z3641" t="str">
        <f>IF(('1 - Cover page'!$B$9-I3641)=0,"0", IF(('1 - Cover page'!$B$9-I3641)= 1,"1", IF(('1 - Cover page'!$B$9-I3641)= 2,"2", IF(('1 - Cover page'!$B$9-I3641)= 3,"3", IF(('1 - Cover page'!$B$9-I3641)= 4,"4", IF(('1 - Cover page'!$B$9-I3641)= 5,"5", IF(('1 - Cover page'!$B$9-I3641)= 6,"6", IF(('1 - Cover page'!$B$9-I3641)= 7,"7", IF(('1 - Cover page'!$B$9-I3641)= 8,"8", IF(('1 - Cover page'!$B$9-I3641)= 9,"9", IF(('1 - Cover page'!$B$9-I3641)= 10,"10", IF(('1 - Cover page'!$B$9-I3641)= 11,"11", IF(('1 - Cover page'!$B$9-I3641)= 12,"12", IF(('1 - Cover page'!$B$9-I3641)= 13,"13", IF(('1 - Cover page'!$B$9-I3641)= 14,"14", IF(('1 - Cover page'!$B$9-I3641)= 15,"15",  ""))))))))))))))))</f>
        <v>0</v>
      </c>
      <c r="AA3641" t="e">
        <f>VLOOKUP(E3641,'Age group'!$A$2:$B$7,2,TRUE)</f>
        <v>#N/A</v>
      </c>
    </row>
    <row r="3642" spans="1:27" ht="12.75" x14ac:dyDescent="0.2">
      <c r="A3642" s="30">
        <v>3639</v>
      </c>
      <c r="B3642" s="31"/>
      <c r="C3642" s="31"/>
      <c r="D3642" s="32"/>
      <c r="E3642" s="104"/>
      <c r="F3642" s="31"/>
      <c r="G3642" s="31"/>
      <c r="H3642" s="33"/>
      <c r="I3642" s="16"/>
      <c r="J3642" s="34"/>
      <c r="K3642" s="34"/>
      <c r="L3642" s="35"/>
      <c r="M3642" s="36"/>
      <c r="N3642" s="37"/>
      <c r="O3642" s="37"/>
      <c r="P3642" s="37"/>
      <c r="Q3642" s="38"/>
      <c r="R3642" s="38"/>
      <c r="S3642" s="37"/>
      <c r="T3642" s="39"/>
      <c r="U3642" s="39"/>
      <c r="V3642" s="40"/>
      <c r="X3642" t="str">
        <f>IF(('1 - Cover page'!$B$9-M3642)&lt;6,"&lt;=5 Days","&gt;5 Days")</f>
        <v>&lt;=5 Days</v>
      </c>
      <c r="Y3642" t="str">
        <f>IF(('1 - Cover page'!$B$9-M3642)=0,"0", IF(('1 - Cover page'!$B$9-M3642)= 1,"1", IF(('1 - Cover page'!$B$9-M3642)= 2,"2", IF(('1 - Cover page'!$B$9-M3642)= 3,"3", IF(('1 - Cover page'!$B$9-M3642)= 4,"4", IF(('1 - Cover page'!$B$9-M3642)= 5,"5", IF(('1 - Cover page'!$B$9-M3642)= 6,"6", IF(('1 - Cover page'!$B$9-M3642)= 7,"7", IF(('1 - Cover page'!$B$9-M3642)= 8,"8", IF(('1 - Cover page'!$B$9-M3642)= 9,"9", IF(('1 - Cover page'!$B$9-M3642)= 10,"10", IF(('1 - Cover page'!$B$9-M3642)= 11,"11", IF(('1 - Cover page'!$B$9-M3642)= 12,"12", IF(('1 - Cover page'!$B$9-M3642)= 13,"13", IF(('1 - Cover page'!$B$9-M3642)= 14,"14", IF(('1 - Cover page'!$B$9-M3642)= 15,"15",  ""))))))))))))))))</f>
        <v>0</v>
      </c>
      <c r="Z3642" t="str">
        <f>IF(('1 - Cover page'!$B$9-I3642)=0,"0", IF(('1 - Cover page'!$B$9-I3642)= 1,"1", IF(('1 - Cover page'!$B$9-I3642)= 2,"2", IF(('1 - Cover page'!$B$9-I3642)= 3,"3", IF(('1 - Cover page'!$B$9-I3642)= 4,"4", IF(('1 - Cover page'!$B$9-I3642)= 5,"5", IF(('1 - Cover page'!$B$9-I3642)= 6,"6", IF(('1 - Cover page'!$B$9-I3642)= 7,"7", IF(('1 - Cover page'!$B$9-I3642)= 8,"8", IF(('1 - Cover page'!$B$9-I3642)= 9,"9", IF(('1 - Cover page'!$B$9-I3642)= 10,"10", IF(('1 - Cover page'!$B$9-I3642)= 11,"11", IF(('1 - Cover page'!$B$9-I3642)= 12,"12", IF(('1 - Cover page'!$B$9-I3642)= 13,"13", IF(('1 - Cover page'!$B$9-I3642)= 14,"14", IF(('1 - Cover page'!$B$9-I3642)= 15,"15",  ""))))))))))))))))</f>
        <v>0</v>
      </c>
      <c r="AA3642" t="e">
        <f>VLOOKUP(E3642,'Age group'!$A$2:$B$7,2,TRUE)</f>
        <v>#N/A</v>
      </c>
    </row>
    <row r="3643" spans="1:27" ht="12.75" x14ac:dyDescent="0.2">
      <c r="A3643" s="30">
        <v>3640</v>
      </c>
      <c r="B3643" s="31"/>
      <c r="C3643" s="31"/>
      <c r="D3643" s="32"/>
      <c r="E3643" s="104"/>
      <c r="F3643" s="31"/>
      <c r="G3643" s="31"/>
      <c r="H3643" s="33"/>
      <c r="I3643" s="16"/>
      <c r="J3643" s="34"/>
      <c r="K3643" s="34"/>
      <c r="L3643" s="35"/>
      <c r="M3643" s="36"/>
      <c r="N3643" s="37"/>
      <c r="O3643" s="37"/>
      <c r="P3643" s="37"/>
      <c r="Q3643" s="38"/>
      <c r="R3643" s="38"/>
      <c r="S3643" s="37"/>
      <c r="T3643" s="39"/>
      <c r="U3643" s="39"/>
      <c r="V3643" s="40"/>
      <c r="X3643" t="str">
        <f>IF(('1 - Cover page'!$B$9-M3643)&lt;6,"&lt;=5 Days","&gt;5 Days")</f>
        <v>&lt;=5 Days</v>
      </c>
      <c r="Y3643" t="str">
        <f>IF(('1 - Cover page'!$B$9-M3643)=0,"0", IF(('1 - Cover page'!$B$9-M3643)= 1,"1", IF(('1 - Cover page'!$B$9-M3643)= 2,"2", IF(('1 - Cover page'!$B$9-M3643)= 3,"3", IF(('1 - Cover page'!$B$9-M3643)= 4,"4", IF(('1 - Cover page'!$B$9-M3643)= 5,"5", IF(('1 - Cover page'!$B$9-M3643)= 6,"6", IF(('1 - Cover page'!$B$9-M3643)= 7,"7", IF(('1 - Cover page'!$B$9-M3643)= 8,"8", IF(('1 - Cover page'!$B$9-M3643)= 9,"9", IF(('1 - Cover page'!$B$9-M3643)= 10,"10", IF(('1 - Cover page'!$B$9-M3643)= 11,"11", IF(('1 - Cover page'!$B$9-M3643)= 12,"12", IF(('1 - Cover page'!$B$9-M3643)= 13,"13", IF(('1 - Cover page'!$B$9-M3643)= 14,"14", IF(('1 - Cover page'!$B$9-M3643)= 15,"15",  ""))))))))))))))))</f>
        <v>0</v>
      </c>
      <c r="Z3643" t="str">
        <f>IF(('1 - Cover page'!$B$9-I3643)=0,"0", IF(('1 - Cover page'!$B$9-I3643)= 1,"1", IF(('1 - Cover page'!$B$9-I3643)= 2,"2", IF(('1 - Cover page'!$B$9-I3643)= 3,"3", IF(('1 - Cover page'!$B$9-I3643)= 4,"4", IF(('1 - Cover page'!$B$9-I3643)= 5,"5", IF(('1 - Cover page'!$B$9-I3643)= 6,"6", IF(('1 - Cover page'!$B$9-I3643)= 7,"7", IF(('1 - Cover page'!$B$9-I3643)= 8,"8", IF(('1 - Cover page'!$B$9-I3643)= 9,"9", IF(('1 - Cover page'!$B$9-I3643)= 10,"10", IF(('1 - Cover page'!$B$9-I3643)= 11,"11", IF(('1 - Cover page'!$B$9-I3643)= 12,"12", IF(('1 - Cover page'!$B$9-I3643)= 13,"13", IF(('1 - Cover page'!$B$9-I3643)= 14,"14", IF(('1 - Cover page'!$B$9-I3643)= 15,"15",  ""))))))))))))))))</f>
        <v>0</v>
      </c>
      <c r="AA3643" t="e">
        <f>VLOOKUP(E3643,'Age group'!$A$2:$B$7,2,TRUE)</f>
        <v>#N/A</v>
      </c>
    </row>
    <row r="3644" spans="1:27" ht="12.75" x14ac:dyDescent="0.2">
      <c r="A3644" s="30">
        <v>3641</v>
      </c>
      <c r="B3644" s="31"/>
      <c r="C3644" s="31"/>
      <c r="D3644" s="32"/>
      <c r="E3644" s="104"/>
      <c r="F3644" s="31"/>
      <c r="G3644" s="31"/>
      <c r="H3644" s="33"/>
      <c r="I3644" s="16"/>
      <c r="J3644" s="34"/>
      <c r="K3644" s="34"/>
      <c r="L3644" s="35"/>
      <c r="M3644" s="36"/>
      <c r="N3644" s="37"/>
      <c r="O3644" s="37"/>
      <c r="P3644" s="37"/>
      <c r="Q3644" s="38"/>
      <c r="R3644" s="38"/>
      <c r="S3644" s="37"/>
      <c r="T3644" s="39"/>
      <c r="U3644" s="39"/>
      <c r="V3644" s="40"/>
      <c r="X3644" t="str">
        <f>IF(('1 - Cover page'!$B$9-M3644)&lt;6,"&lt;=5 Days","&gt;5 Days")</f>
        <v>&lt;=5 Days</v>
      </c>
      <c r="Y3644" t="str">
        <f>IF(('1 - Cover page'!$B$9-M3644)=0,"0", IF(('1 - Cover page'!$B$9-M3644)= 1,"1", IF(('1 - Cover page'!$B$9-M3644)= 2,"2", IF(('1 - Cover page'!$B$9-M3644)= 3,"3", IF(('1 - Cover page'!$B$9-M3644)= 4,"4", IF(('1 - Cover page'!$B$9-M3644)= 5,"5", IF(('1 - Cover page'!$B$9-M3644)= 6,"6", IF(('1 - Cover page'!$B$9-M3644)= 7,"7", IF(('1 - Cover page'!$B$9-M3644)= 8,"8", IF(('1 - Cover page'!$B$9-M3644)= 9,"9", IF(('1 - Cover page'!$B$9-M3644)= 10,"10", IF(('1 - Cover page'!$B$9-M3644)= 11,"11", IF(('1 - Cover page'!$B$9-M3644)= 12,"12", IF(('1 - Cover page'!$B$9-M3644)= 13,"13", IF(('1 - Cover page'!$B$9-M3644)= 14,"14", IF(('1 - Cover page'!$B$9-M3644)= 15,"15",  ""))))))))))))))))</f>
        <v>0</v>
      </c>
      <c r="Z3644" t="str">
        <f>IF(('1 - Cover page'!$B$9-I3644)=0,"0", IF(('1 - Cover page'!$B$9-I3644)= 1,"1", IF(('1 - Cover page'!$B$9-I3644)= 2,"2", IF(('1 - Cover page'!$B$9-I3644)= 3,"3", IF(('1 - Cover page'!$B$9-I3644)= 4,"4", IF(('1 - Cover page'!$B$9-I3644)= 5,"5", IF(('1 - Cover page'!$B$9-I3644)= 6,"6", IF(('1 - Cover page'!$B$9-I3644)= 7,"7", IF(('1 - Cover page'!$B$9-I3644)= 8,"8", IF(('1 - Cover page'!$B$9-I3644)= 9,"9", IF(('1 - Cover page'!$B$9-I3644)= 10,"10", IF(('1 - Cover page'!$B$9-I3644)= 11,"11", IF(('1 - Cover page'!$B$9-I3644)= 12,"12", IF(('1 - Cover page'!$B$9-I3644)= 13,"13", IF(('1 - Cover page'!$B$9-I3644)= 14,"14", IF(('1 - Cover page'!$B$9-I3644)= 15,"15",  ""))))))))))))))))</f>
        <v>0</v>
      </c>
      <c r="AA3644" t="e">
        <f>VLOOKUP(E3644,'Age group'!$A$2:$B$7,2,TRUE)</f>
        <v>#N/A</v>
      </c>
    </row>
    <row r="3645" spans="1:27" ht="12.75" x14ac:dyDescent="0.2">
      <c r="A3645" s="30">
        <v>3642</v>
      </c>
      <c r="B3645" s="31"/>
      <c r="C3645" s="31"/>
      <c r="D3645" s="32"/>
      <c r="E3645" s="104"/>
      <c r="F3645" s="31"/>
      <c r="G3645" s="31"/>
      <c r="H3645" s="33"/>
      <c r="I3645" s="16"/>
      <c r="J3645" s="34"/>
      <c r="K3645" s="34"/>
      <c r="L3645" s="35"/>
      <c r="M3645" s="36"/>
      <c r="N3645" s="37"/>
      <c r="O3645" s="37"/>
      <c r="P3645" s="37"/>
      <c r="Q3645" s="38"/>
      <c r="R3645" s="38"/>
      <c r="S3645" s="37"/>
      <c r="T3645" s="39"/>
      <c r="U3645" s="39"/>
      <c r="V3645" s="40"/>
      <c r="X3645" t="str">
        <f>IF(('1 - Cover page'!$B$9-M3645)&lt;6,"&lt;=5 Days","&gt;5 Days")</f>
        <v>&lt;=5 Days</v>
      </c>
      <c r="Y3645" t="str">
        <f>IF(('1 - Cover page'!$B$9-M3645)=0,"0", IF(('1 - Cover page'!$B$9-M3645)= 1,"1", IF(('1 - Cover page'!$B$9-M3645)= 2,"2", IF(('1 - Cover page'!$B$9-M3645)= 3,"3", IF(('1 - Cover page'!$B$9-M3645)= 4,"4", IF(('1 - Cover page'!$B$9-M3645)= 5,"5", IF(('1 - Cover page'!$B$9-M3645)= 6,"6", IF(('1 - Cover page'!$B$9-M3645)= 7,"7", IF(('1 - Cover page'!$B$9-M3645)= 8,"8", IF(('1 - Cover page'!$B$9-M3645)= 9,"9", IF(('1 - Cover page'!$B$9-M3645)= 10,"10", IF(('1 - Cover page'!$B$9-M3645)= 11,"11", IF(('1 - Cover page'!$B$9-M3645)= 12,"12", IF(('1 - Cover page'!$B$9-M3645)= 13,"13", IF(('1 - Cover page'!$B$9-M3645)= 14,"14", IF(('1 - Cover page'!$B$9-M3645)= 15,"15",  ""))))))))))))))))</f>
        <v>0</v>
      </c>
      <c r="Z3645" t="str">
        <f>IF(('1 - Cover page'!$B$9-I3645)=0,"0", IF(('1 - Cover page'!$B$9-I3645)= 1,"1", IF(('1 - Cover page'!$B$9-I3645)= 2,"2", IF(('1 - Cover page'!$B$9-I3645)= 3,"3", IF(('1 - Cover page'!$B$9-I3645)= 4,"4", IF(('1 - Cover page'!$B$9-I3645)= 5,"5", IF(('1 - Cover page'!$B$9-I3645)= 6,"6", IF(('1 - Cover page'!$B$9-I3645)= 7,"7", IF(('1 - Cover page'!$B$9-I3645)= 8,"8", IF(('1 - Cover page'!$B$9-I3645)= 9,"9", IF(('1 - Cover page'!$B$9-I3645)= 10,"10", IF(('1 - Cover page'!$B$9-I3645)= 11,"11", IF(('1 - Cover page'!$B$9-I3645)= 12,"12", IF(('1 - Cover page'!$B$9-I3645)= 13,"13", IF(('1 - Cover page'!$B$9-I3645)= 14,"14", IF(('1 - Cover page'!$B$9-I3645)= 15,"15",  ""))))))))))))))))</f>
        <v>0</v>
      </c>
      <c r="AA3645" t="e">
        <f>VLOOKUP(E3645,'Age group'!$A$2:$B$7,2,TRUE)</f>
        <v>#N/A</v>
      </c>
    </row>
    <row r="3646" spans="1:27" ht="12.75" x14ac:dyDescent="0.2">
      <c r="A3646" s="30">
        <v>3643</v>
      </c>
      <c r="B3646" s="31"/>
      <c r="C3646" s="31"/>
      <c r="D3646" s="32"/>
      <c r="E3646" s="104"/>
      <c r="F3646" s="31"/>
      <c r="G3646" s="31"/>
      <c r="H3646" s="33"/>
      <c r="I3646" s="16"/>
      <c r="J3646" s="34"/>
      <c r="K3646" s="34"/>
      <c r="L3646" s="35"/>
      <c r="M3646" s="36"/>
      <c r="N3646" s="37"/>
      <c r="O3646" s="37"/>
      <c r="P3646" s="37"/>
      <c r="Q3646" s="38"/>
      <c r="R3646" s="38"/>
      <c r="S3646" s="37"/>
      <c r="T3646" s="39"/>
      <c r="U3646" s="39"/>
      <c r="V3646" s="40"/>
      <c r="X3646" t="str">
        <f>IF(('1 - Cover page'!$B$9-M3646)&lt;6,"&lt;=5 Days","&gt;5 Days")</f>
        <v>&lt;=5 Days</v>
      </c>
      <c r="Y3646" t="str">
        <f>IF(('1 - Cover page'!$B$9-M3646)=0,"0", IF(('1 - Cover page'!$B$9-M3646)= 1,"1", IF(('1 - Cover page'!$B$9-M3646)= 2,"2", IF(('1 - Cover page'!$B$9-M3646)= 3,"3", IF(('1 - Cover page'!$B$9-M3646)= 4,"4", IF(('1 - Cover page'!$B$9-M3646)= 5,"5", IF(('1 - Cover page'!$B$9-M3646)= 6,"6", IF(('1 - Cover page'!$B$9-M3646)= 7,"7", IF(('1 - Cover page'!$B$9-M3646)= 8,"8", IF(('1 - Cover page'!$B$9-M3646)= 9,"9", IF(('1 - Cover page'!$B$9-M3646)= 10,"10", IF(('1 - Cover page'!$B$9-M3646)= 11,"11", IF(('1 - Cover page'!$B$9-M3646)= 12,"12", IF(('1 - Cover page'!$B$9-M3646)= 13,"13", IF(('1 - Cover page'!$B$9-M3646)= 14,"14", IF(('1 - Cover page'!$B$9-M3646)= 15,"15",  ""))))))))))))))))</f>
        <v>0</v>
      </c>
      <c r="Z3646" t="str">
        <f>IF(('1 - Cover page'!$B$9-I3646)=0,"0", IF(('1 - Cover page'!$B$9-I3646)= 1,"1", IF(('1 - Cover page'!$B$9-I3646)= 2,"2", IF(('1 - Cover page'!$B$9-I3646)= 3,"3", IF(('1 - Cover page'!$B$9-I3646)= 4,"4", IF(('1 - Cover page'!$B$9-I3646)= 5,"5", IF(('1 - Cover page'!$B$9-I3646)= 6,"6", IF(('1 - Cover page'!$B$9-I3646)= 7,"7", IF(('1 - Cover page'!$B$9-I3646)= 8,"8", IF(('1 - Cover page'!$B$9-I3646)= 9,"9", IF(('1 - Cover page'!$B$9-I3646)= 10,"10", IF(('1 - Cover page'!$B$9-I3646)= 11,"11", IF(('1 - Cover page'!$B$9-I3646)= 12,"12", IF(('1 - Cover page'!$B$9-I3646)= 13,"13", IF(('1 - Cover page'!$B$9-I3646)= 14,"14", IF(('1 - Cover page'!$B$9-I3646)= 15,"15",  ""))))))))))))))))</f>
        <v>0</v>
      </c>
      <c r="AA3646" t="e">
        <f>VLOOKUP(E3646,'Age group'!$A$2:$B$7,2,TRUE)</f>
        <v>#N/A</v>
      </c>
    </row>
    <row r="3647" spans="1:27" ht="12.75" x14ac:dyDescent="0.2">
      <c r="A3647" s="30">
        <v>3644</v>
      </c>
      <c r="B3647" s="31"/>
      <c r="C3647" s="31"/>
      <c r="D3647" s="32"/>
      <c r="E3647" s="104"/>
      <c r="F3647" s="31"/>
      <c r="G3647" s="31"/>
      <c r="H3647" s="33"/>
      <c r="I3647" s="16"/>
      <c r="J3647" s="34"/>
      <c r="K3647" s="34"/>
      <c r="L3647" s="35"/>
      <c r="M3647" s="36"/>
      <c r="N3647" s="37"/>
      <c r="O3647" s="37"/>
      <c r="P3647" s="37"/>
      <c r="Q3647" s="38"/>
      <c r="R3647" s="38"/>
      <c r="S3647" s="37"/>
      <c r="T3647" s="39"/>
      <c r="U3647" s="39"/>
      <c r="V3647" s="40"/>
      <c r="X3647" t="str">
        <f>IF(('1 - Cover page'!$B$9-M3647)&lt;6,"&lt;=5 Days","&gt;5 Days")</f>
        <v>&lt;=5 Days</v>
      </c>
      <c r="Y3647" t="str">
        <f>IF(('1 - Cover page'!$B$9-M3647)=0,"0", IF(('1 - Cover page'!$B$9-M3647)= 1,"1", IF(('1 - Cover page'!$B$9-M3647)= 2,"2", IF(('1 - Cover page'!$B$9-M3647)= 3,"3", IF(('1 - Cover page'!$B$9-M3647)= 4,"4", IF(('1 - Cover page'!$B$9-M3647)= 5,"5", IF(('1 - Cover page'!$B$9-M3647)= 6,"6", IF(('1 - Cover page'!$B$9-M3647)= 7,"7", IF(('1 - Cover page'!$B$9-M3647)= 8,"8", IF(('1 - Cover page'!$B$9-M3647)= 9,"9", IF(('1 - Cover page'!$B$9-M3647)= 10,"10", IF(('1 - Cover page'!$B$9-M3647)= 11,"11", IF(('1 - Cover page'!$B$9-M3647)= 12,"12", IF(('1 - Cover page'!$B$9-M3647)= 13,"13", IF(('1 - Cover page'!$B$9-M3647)= 14,"14", IF(('1 - Cover page'!$B$9-M3647)= 15,"15",  ""))))))))))))))))</f>
        <v>0</v>
      </c>
      <c r="Z3647" t="str">
        <f>IF(('1 - Cover page'!$B$9-I3647)=0,"0", IF(('1 - Cover page'!$B$9-I3647)= 1,"1", IF(('1 - Cover page'!$B$9-I3647)= 2,"2", IF(('1 - Cover page'!$B$9-I3647)= 3,"3", IF(('1 - Cover page'!$B$9-I3647)= 4,"4", IF(('1 - Cover page'!$B$9-I3647)= 5,"5", IF(('1 - Cover page'!$B$9-I3647)= 6,"6", IF(('1 - Cover page'!$B$9-I3647)= 7,"7", IF(('1 - Cover page'!$B$9-I3647)= 8,"8", IF(('1 - Cover page'!$B$9-I3647)= 9,"9", IF(('1 - Cover page'!$B$9-I3647)= 10,"10", IF(('1 - Cover page'!$B$9-I3647)= 11,"11", IF(('1 - Cover page'!$B$9-I3647)= 12,"12", IF(('1 - Cover page'!$B$9-I3647)= 13,"13", IF(('1 - Cover page'!$B$9-I3647)= 14,"14", IF(('1 - Cover page'!$B$9-I3647)= 15,"15",  ""))))))))))))))))</f>
        <v>0</v>
      </c>
      <c r="AA3647" t="e">
        <f>VLOOKUP(E3647,'Age group'!$A$2:$B$7,2,TRUE)</f>
        <v>#N/A</v>
      </c>
    </row>
    <row r="3648" spans="1:27" ht="12.75" x14ac:dyDescent="0.2">
      <c r="A3648" s="30">
        <v>3645</v>
      </c>
      <c r="B3648" s="31"/>
      <c r="C3648" s="31"/>
      <c r="D3648" s="32"/>
      <c r="E3648" s="104"/>
      <c r="F3648" s="31"/>
      <c r="G3648" s="31"/>
      <c r="H3648" s="33"/>
      <c r="I3648" s="16"/>
      <c r="J3648" s="34"/>
      <c r="K3648" s="34"/>
      <c r="L3648" s="35"/>
      <c r="M3648" s="36"/>
      <c r="N3648" s="37"/>
      <c r="O3648" s="37"/>
      <c r="P3648" s="37"/>
      <c r="Q3648" s="38"/>
      <c r="R3648" s="38"/>
      <c r="S3648" s="37"/>
      <c r="T3648" s="39"/>
      <c r="U3648" s="39"/>
      <c r="V3648" s="40"/>
      <c r="X3648" t="str">
        <f>IF(('1 - Cover page'!$B$9-M3648)&lt;6,"&lt;=5 Days","&gt;5 Days")</f>
        <v>&lt;=5 Days</v>
      </c>
      <c r="Y3648" t="str">
        <f>IF(('1 - Cover page'!$B$9-M3648)=0,"0", IF(('1 - Cover page'!$B$9-M3648)= 1,"1", IF(('1 - Cover page'!$B$9-M3648)= 2,"2", IF(('1 - Cover page'!$B$9-M3648)= 3,"3", IF(('1 - Cover page'!$B$9-M3648)= 4,"4", IF(('1 - Cover page'!$B$9-M3648)= 5,"5", IF(('1 - Cover page'!$B$9-M3648)= 6,"6", IF(('1 - Cover page'!$B$9-M3648)= 7,"7", IF(('1 - Cover page'!$B$9-M3648)= 8,"8", IF(('1 - Cover page'!$B$9-M3648)= 9,"9", IF(('1 - Cover page'!$B$9-M3648)= 10,"10", IF(('1 - Cover page'!$B$9-M3648)= 11,"11", IF(('1 - Cover page'!$B$9-M3648)= 12,"12", IF(('1 - Cover page'!$B$9-M3648)= 13,"13", IF(('1 - Cover page'!$B$9-M3648)= 14,"14", IF(('1 - Cover page'!$B$9-M3648)= 15,"15",  ""))))))))))))))))</f>
        <v>0</v>
      </c>
      <c r="Z3648" t="str">
        <f>IF(('1 - Cover page'!$B$9-I3648)=0,"0", IF(('1 - Cover page'!$B$9-I3648)= 1,"1", IF(('1 - Cover page'!$B$9-I3648)= 2,"2", IF(('1 - Cover page'!$B$9-I3648)= 3,"3", IF(('1 - Cover page'!$B$9-I3648)= 4,"4", IF(('1 - Cover page'!$B$9-I3648)= 5,"5", IF(('1 - Cover page'!$B$9-I3648)= 6,"6", IF(('1 - Cover page'!$B$9-I3648)= 7,"7", IF(('1 - Cover page'!$B$9-I3648)= 8,"8", IF(('1 - Cover page'!$B$9-I3648)= 9,"9", IF(('1 - Cover page'!$B$9-I3648)= 10,"10", IF(('1 - Cover page'!$B$9-I3648)= 11,"11", IF(('1 - Cover page'!$B$9-I3648)= 12,"12", IF(('1 - Cover page'!$B$9-I3648)= 13,"13", IF(('1 - Cover page'!$B$9-I3648)= 14,"14", IF(('1 - Cover page'!$B$9-I3648)= 15,"15",  ""))))))))))))))))</f>
        <v>0</v>
      </c>
      <c r="AA3648" t="e">
        <f>VLOOKUP(E3648,'Age group'!$A$2:$B$7,2,TRUE)</f>
        <v>#N/A</v>
      </c>
    </row>
    <row r="3649" spans="1:27" ht="12.75" x14ac:dyDescent="0.2">
      <c r="A3649" s="30">
        <v>3646</v>
      </c>
      <c r="B3649" s="31"/>
      <c r="C3649" s="31"/>
      <c r="D3649" s="32"/>
      <c r="E3649" s="104"/>
      <c r="F3649" s="31"/>
      <c r="G3649" s="31"/>
      <c r="H3649" s="33"/>
      <c r="I3649" s="16"/>
      <c r="J3649" s="34"/>
      <c r="K3649" s="34"/>
      <c r="L3649" s="35"/>
      <c r="M3649" s="36"/>
      <c r="N3649" s="37"/>
      <c r="O3649" s="37"/>
      <c r="P3649" s="37"/>
      <c r="Q3649" s="38"/>
      <c r="R3649" s="38"/>
      <c r="S3649" s="37"/>
      <c r="T3649" s="39"/>
      <c r="U3649" s="39"/>
      <c r="V3649" s="40"/>
      <c r="X3649" t="str">
        <f>IF(('1 - Cover page'!$B$9-M3649)&lt;6,"&lt;=5 Days","&gt;5 Days")</f>
        <v>&lt;=5 Days</v>
      </c>
      <c r="Y3649" t="str">
        <f>IF(('1 - Cover page'!$B$9-M3649)=0,"0", IF(('1 - Cover page'!$B$9-M3649)= 1,"1", IF(('1 - Cover page'!$B$9-M3649)= 2,"2", IF(('1 - Cover page'!$B$9-M3649)= 3,"3", IF(('1 - Cover page'!$B$9-M3649)= 4,"4", IF(('1 - Cover page'!$B$9-M3649)= 5,"5", IF(('1 - Cover page'!$B$9-M3649)= 6,"6", IF(('1 - Cover page'!$B$9-M3649)= 7,"7", IF(('1 - Cover page'!$B$9-M3649)= 8,"8", IF(('1 - Cover page'!$B$9-M3649)= 9,"9", IF(('1 - Cover page'!$B$9-M3649)= 10,"10", IF(('1 - Cover page'!$B$9-M3649)= 11,"11", IF(('1 - Cover page'!$B$9-M3649)= 12,"12", IF(('1 - Cover page'!$B$9-M3649)= 13,"13", IF(('1 - Cover page'!$B$9-M3649)= 14,"14", IF(('1 - Cover page'!$B$9-M3649)= 15,"15",  ""))))))))))))))))</f>
        <v>0</v>
      </c>
      <c r="Z3649" t="str">
        <f>IF(('1 - Cover page'!$B$9-I3649)=0,"0", IF(('1 - Cover page'!$B$9-I3649)= 1,"1", IF(('1 - Cover page'!$B$9-I3649)= 2,"2", IF(('1 - Cover page'!$B$9-I3649)= 3,"3", IF(('1 - Cover page'!$B$9-I3649)= 4,"4", IF(('1 - Cover page'!$B$9-I3649)= 5,"5", IF(('1 - Cover page'!$B$9-I3649)= 6,"6", IF(('1 - Cover page'!$B$9-I3649)= 7,"7", IF(('1 - Cover page'!$B$9-I3649)= 8,"8", IF(('1 - Cover page'!$B$9-I3649)= 9,"9", IF(('1 - Cover page'!$B$9-I3649)= 10,"10", IF(('1 - Cover page'!$B$9-I3649)= 11,"11", IF(('1 - Cover page'!$B$9-I3649)= 12,"12", IF(('1 - Cover page'!$B$9-I3649)= 13,"13", IF(('1 - Cover page'!$B$9-I3649)= 14,"14", IF(('1 - Cover page'!$B$9-I3649)= 15,"15",  ""))))))))))))))))</f>
        <v>0</v>
      </c>
      <c r="AA3649" t="e">
        <f>VLOOKUP(E3649,'Age group'!$A$2:$B$7,2,TRUE)</f>
        <v>#N/A</v>
      </c>
    </row>
    <row r="3650" spans="1:27" ht="12.75" x14ac:dyDescent="0.2">
      <c r="A3650" s="30">
        <v>3647</v>
      </c>
      <c r="B3650" s="31"/>
      <c r="C3650" s="31"/>
      <c r="D3650" s="32"/>
      <c r="E3650" s="104"/>
      <c r="F3650" s="31"/>
      <c r="G3650" s="31"/>
      <c r="H3650" s="33"/>
      <c r="I3650" s="16"/>
      <c r="J3650" s="34"/>
      <c r="K3650" s="34"/>
      <c r="L3650" s="35"/>
      <c r="M3650" s="36"/>
      <c r="N3650" s="37"/>
      <c r="O3650" s="37"/>
      <c r="P3650" s="37"/>
      <c r="Q3650" s="38"/>
      <c r="R3650" s="38"/>
      <c r="S3650" s="37"/>
      <c r="T3650" s="39"/>
      <c r="U3650" s="39"/>
      <c r="V3650" s="40"/>
      <c r="X3650" t="str">
        <f>IF(('1 - Cover page'!$B$9-M3650)&lt;6,"&lt;=5 Days","&gt;5 Days")</f>
        <v>&lt;=5 Days</v>
      </c>
      <c r="Y3650" t="str">
        <f>IF(('1 - Cover page'!$B$9-M3650)=0,"0", IF(('1 - Cover page'!$B$9-M3650)= 1,"1", IF(('1 - Cover page'!$B$9-M3650)= 2,"2", IF(('1 - Cover page'!$B$9-M3650)= 3,"3", IF(('1 - Cover page'!$B$9-M3650)= 4,"4", IF(('1 - Cover page'!$B$9-M3650)= 5,"5", IF(('1 - Cover page'!$B$9-M3650)= 6,"6", IF(('1 - Cover page'!$B$9-M3650)= 7,"7", IF(('1 - Cover page'!$B$9-M3650)= 8,"8", IF(('1 - Cover page'!$B$9-M3650)= 9,"9", IF(('1 - Cover page'!$B$9-M3650)= 10,"10", IF(('1 - Cover page'!$B$9-M3650)= 11,"11", IF(('1 - Cover page'!$B$9-M3650)= 12,"12", IF(('1 - Cover page'!$B$9-M3650)= 13,"13", IF(('1 - Cover page'!$B$9-M3650)= 14,"14", IF(('1 - Cover page'!$B$9-M3650)= 15,"15",  ""))))))))))))))))</f>
        <v>0</v>
      </c>
      <c r="Z3650" t="str">
        <f>IF(('1 - Cover page'!$B$9-I3650)=0,"0", IF(('1 - Cover page'!$B$9-I3650)= 1,"1", IF(('1 - Cover page'!$B$9-I3650)= 2,"2", IF(('1 - Cover page'!$B$9-I3650)= 3,"3", IF(('1 - Cover page'!$B$9-I3650)= 4,"4", IF(('1 - Cover page'!$B$9-I3650)= 5,"5", IF(('1 - Cover page'!$B$9-I3650)= 6,"6", IF(('1 - Cover page'!$B$9-I3650)= 7,"7", IF(('1 - Cover page'!$B$9-I3650)= 8,"8", IF(('1 - Cover page'!$B$9-I3650)= 9,"9", IF(('1 - Cover page'!$B$9-I3650)= 10,"10", IF(('1 - Cover page'!$B$9-I3650)= 11,"11", IF(('1 - Cover page'!$B$9-I3650)= 12,"12", IF(('1 - Cover page'!$B$9-I3650)= 13,"13", IF(('1 - Cover page'!$B$9-I3650)= 14,"14", IF(('1 - Cover page'!$B$9-I3650)= 15,"15",  ""))))))))))))))))</f>
        <v>0</v>
      </c>
      <c r="AA3650" t="e">
        <f>VLOOKUP(E3650,'Age group'!$A$2:$B$7,2,TRUE)</f>
        <v>#N/A</v>
      </c>
    </row>
    <row r="3651" spans="1:27" ht="12.75" x14ac:dyDescent="0.2">
      <c r="A3651" s="30">
        <v>3648</v>
      </c>
      <c r="B3651" s="31"/>
      <c r="C3651" s="31"/>
      <c r="D3651" s="32"/>
      <c r="E3651" s="104"/>
      <c r="F3651" s="31"/>
      <c r="G3651" s="31"/>
      <c r="H3651" s="33"/>
      <c r="I3651" s="16"/>
      <c r="J3651" s="34"/>
      <c r="K3651" s="34"/>
      <c r="L3651" s="35"/>
      <c r="M3651" s="36"/>
      <c r="N3651" s="37"/>
      <c r="O3651" s="37"/>
      <c r="P3651" s="37"/>
      <c r="Q3651" s="38"/>
      <c r="R3651" s="38"/>
      <c r="S3651" s="37"/>
      <c r="T3651" s="39"/>
      <c r="U3651" s="39"/>
      <c r="V3651" s="40"/>
      <c r="X3651" t="str">
        <f>IF(('1 - Cover page'!$B$9-M3651)&lt;6,"&lt;=5 Days","&gt;5 Days")</f>
        <v>&lt;=5 Days</v>
      </c>
      <c r="Y3651" t="str">
        <f>IF(('1 - Cover page'!$B$9-M3651)=0,"0", IF(('1 - Cover page'!$B$9-M3651)= 1,"1", IF(('1 - Cover page'!$B$9-M3651)= 2,"2", IF(('1 - Cover page'!$B$9-M3651)= 3,"3", IF(('1 - Cover page'!$B$9-M3651)= 4,"4", IF(('1 - Cover page'!$B$9-M3651)= 5,"5", IF(('1 - Cover page'!$B$9-M3651)= 6,"6", IF(('1 - Cover page'!$B$9-M3651)= 7,"7", IF(('1 - Cover page'!$B$9-M3651)= 8,"8", IF(('1 - Cover page'!$B$9-M3651)= 9,"9", IF(('1 - Cover page'!$B$9-M3651)= 10,"10", IF(('1 - Cover page'!$B$9-M3651)= 11,"11", IF(('1 - Cover page'!$B$9-M3651)= 12,"12", IF(('1 - Cover page'!$B$9-M3651)= 13,"13", IF(('1 - Cover page'!$B$9-M3651)= 14,"14", IF(('1 - Cover page'!$B$9-M3651)= 15,"15",  ""))))))))))))))))</f>
        <v>0</v>
      </c>
      <c r="Z3651" t="str">
        <f>IF(('1 - Cover page'!$B$9-I3651)=0,"0", IF(('1 - Cover page'!$B$9-I3651)= 1,"1", IF(('1 - Cover page'!$B$9-I3651)= 2,"2", IF(('1 - Cover page'!$B$9-I3651)= 3,"3", IF(('1 - Cover page'!$B$9-I3651)= 4,"4", IF(('1 - Cover page'!$B$9-I3651)= 5,"5", IF(('1 - Cover page'!$B$9-I3651)= 6,"6", IF(('1 - Cover page'!$B$9-I3651)= 7,"7", IF(('1 - Cover page'!$B$9-I3651)= 8,"8", IF(('1 - Cover page'!$B$9-I3651)= 9,"9", IF(('1 - Cover page'!$B$9-I3651)= 10,"10", IF(('1 - Cover page'!$B$9-I3651)= 11,"11", IF(('1 - Cover page'!$B$9-I3651)= 12,"12", IF(('1 - Cover page'!$B$9-I3651)= 13,"13", IF(('1 - Cover page'!$B$9-I3651)= 14,"14", IF(('1 - Cover page'!$B$9-I3651)= 15,"15",  ""))))))))))))))))</f>
        <v>0</v>
      </c>
      <c r="AA3651" t="e">
        <f>VLOOKUP(E3651,'Age group'!$A$2:$B$7,2,TRUE)</f>
        <v>#N/A</v>
      </c>
    </row>
    <row r="3652" spans="1:27" ht="12.75" x14ac:dyDescent="0.2">
      <c r="A3652" s="30">
        <v>3649</v>
      </c>
      <c r="B3652" s="31"/>
      <c r="C3652" s="31"/>
      <c r="D3652" s="32"/>
      <c r="E3652" s="104"/>
      <c r="F3652" s="31"/>
      <c r="G3652" s="31"/>
      <c r="H3652" s="33"/>
      <c r="I3652" s="16"/>
      <c r="J3652" s="34"/>
      <c r="K3652" s="34"/>
      <c r="L3652" s="35"/>
      <c r="M3652" s="36"/>
      <c r="N3652" s="37"/>
      <c r="O3652" s="37"/>
      <c r="P3652" s="37"/>
      <c r="Q3652" s="38"/>
      <c r="R3652" s="38"/>
      <c r="S3652" s="37"/>
      <c r="T3652" s="39"/>
      <c r="U3652" s="39"/>
      <c r="V3652" s="40"/>
      <c r="X3652" t="str">
        <f>IF(('1 - Cover page'!$B$9-M3652)&lt;6,"&lt;=5 Days","&gt;5 Days")</f>
        <v>&lt;=5 Days</v>
      </c>
      <c r="Y3652" t="str">
        <f>IF(('1 - Cover page'!$B$9-M3652)=0,"0", IF(('1 - Cover page'!$B$9-M3652)= 1,"1", IF(('1 - Cover page'!$B$9-M3652)= 2,"2", IF(('1 - Cover page'!$B$9-M3652)= 3,"3", IF(('1 - Cover page'!$B$9-M3652)= 4,"4", IF(('1 - Cover page'!$B$9-M3652)= 5,"5", IF(('1 - Cover page'!$B$9-M3652)= 6,"6", IF(('1 - Cover page'!$B$9-M3652)= 7,"7", IF(('1 - Cover page'!$B$9-M3652)= 8,"8", IF(('1 - Cover page'!$B$9-M3652)= 9,"9", IF(('1 - Cover page'!$B$9-M3652)= 10,"10", IF(('1 - Cover page'!$B$9-M3652)= 11,"11", IF(('1 - Cover page'!$B$9-M3652)= 12,"12", IF(('1 - Cover page'!$B$9-M3652)= 13,"13", IF(('1 - Cover page'!$B$9-M3652)= 14,"14", IF(('1 - Cover page'!$B$9-M3652)= 15,"15",  ""))))))))))))))))</f>
        <v>0</v>
      </c>
      <c r="Z3652" t="str">
        <f>IF(('1 - Cover page'!$B$9-I3652)=0,"0", IF(('1 - Cover page'!$B$9-I3652)= 1,"1", IF(('1 - Cover page'!$B$9-I3652)= 2,"2", IF(('1 - Cover page'!$B$9-I3652)= 3,"3", IF(('1 - Cover page'!$B$9-I3652)= 4,"4", IF(('1 - Cover page'!$B$9-I3652)= 5,"5", IF(('1 - Cover page'!$B$9-I3652)= 6,"6", IF(('1 - Cover page'!$B$9-I3652)= 7,"7", IF(('1 - Cover page'!$B$9-I3652)= 8,"8", IF(('1 - Cover page'!$B$9-I3652)= 9,"9", IF(('1 - Cover page'!$B$9-I3652)= 10,"10", IF(('1 - Cover page'!$B$9-I3652)= 11,"11", IF(('1 - Cover page'!$B$9-I3652)= 12,"12", IF(('1 - Cover page'!$B$9-I3652)= 13,"13", IF(('1 - Cover page'!$B$9-I3652)= 14,"14", IF(('1 - Cover page'!$B$9-I3652)= 15,"15",  ""))))))))))))))))</f>
        <v>0</v>
      </c>
      <c r="AA3652" t="e">
        <f>VLOOKUP(E3652,'Age group'!$A$2:$B$7,2,TRUE)</f>
        <v>#N/A</v>
      </c>
    </row>
    <row r="3653" spans="1:27" ht="12.75" x14ac:dyDescent="0.2">
      <c r="A3653" s="30">
        <v>3650</v>
      </c>
      <c r="B3653" s="31"/>
      <c r="C3653" s="31"/>
      <c r="D3653" s="32"/>
      <c r="E3653" s="104"/>
      <c r="F3653" s="31"/>
      <c r="G3653" s="31"/>
      <c r="H3653" s="33"/>
      <c r="I3653" s="16"/>
      <c r="J3653" s="34"/>
      <c r="K3653" s="34"/>
      <c r="L3653" s="35"/>
      <c r="M3653" s="36"/>
      <c r="N3653" s="37"/>
      <c r="O3653" s="37"/>
      <c r="P3653" s="37"/>
      <c r="Q3653" s="38"/>
      <c r="R3653" s="38"/>
      <c r="S3653" s="37"/>
      <c r="T3653" s="39"/>
      <c r="U3653" s="39"/>
      <c r="V3653" s="40"/>
      <c r="X3653" t="str">
        <f>IF(('1 - Cover page'!$B$9-M3653)&lt;6,"&lt;=5 Days","&gt;5 Days")</f>
        <v>&lt;=5 Days</v>
      </c>
      <c r="Y3653" t="str">
        <f>IF(('1 - Cover page'!$B$9-M3653)=0,"0", IF(('1 - Cover page'!$B$9-M3653)= 1,"1", IF(('1 - Cover page'!$B$9-M3653)= 2,"2", IF(('1 - Cover page'!$B$9-M3653)= 3,"3", IF(('1 - Cover page'!$B$9-M3653)= 4,"4", IF(('1 - Cover page'!$B$9-M3653)= 5,"5", IF(('1 - Cover page'!$B$9-M3653)= 6,"6", IF(('1 - Cover page'!$B$9-M3653)= 7,"7", IF(('1 - Cover page'!$B$9-M3653)= 8,"8", IF(('1 - Cover page'!$B$9-M3653)= 9,"9", IF(('1 - Cover page'!$B$9-M3653)= 10,"10", IF(('1 - Cover page'!$B$9-M3653)= 11,"11", IF(('1 - Cover page'!$B$9-M3653)= 12,"12", IF(('1 - Cover page'!$B$9-M3653)= 13,"13", IF(('1 - Cover page'!$B$9-M3653)= 14,"14", IF(('1 - Cover page'!$B$9-M3653)= 15,"15",  ""))))))))))))))))</f>
        <v>0</v>
      </c>
      <c r="Z3653" t="str">
        <f>IF(('1 - Cover page'!$B$9-I3653)=0,"0", IF(('1 - Cover page'!$B$9-I3653)= 1,"1", IF(('1 - Cover page'!$B$9-I3653)= 2,"2", IF(('1 - Cover page'!$B$9-I3653)= 3,"3", IF(('1 - Cover page'!$B$9-I3653)= 4,"4", IF(('1 - Cover page'!$B$9-I3653)= 5,"5", IF(('1 - Cover page'!$B$9-I3653)= 6,"6", IF(('1 - Cover page'!$B$9-I3653)= 7,"7", IF(('1 - Cover page'!$B$9-I3653)= 8,"8", IF(('1 - Cover page'!$B$9-I3653)= 9,"9", IF(('1 - Cover page'!$B$9-I3653)= 10,"10", IF(('1 - Cover page'!$B$9-I3653)= 11,"11", IF(('1 - Cover page'!$B$9-I3653)= 12,"12", IF(('1 - Cover page'!$B$9-I3653)= 13,"13", IF(('1 - Cover page'!$B$9-I3653)= 14,"14", IF(('1 - Cover page'!$B$9-I3653)= 15,"15",  ""))))))))))))))))</f>
        <v>0</v>
      </c>
      <c r="AA3653" t="e">
        <f>VLOOKUP(E3653,'Age group'!$A$2:$B$7,2,TRUE)</f>
        <v>#N/A</v>
      </c>
    </row>
    <row r="3654" spans="1:27" ht="12.75" x14ac:dyDescent="0.2">
      <c r="A3654" s="30">
        <v>3651</v>
      </c>
      <c r="B3654" s="31"/>
      <c r="C3654" s="31"/>
      <c r="D3654" s="32"/>
      <c r="E3654" s="104"/>
      <c r="F3654" s="31"/>
      <c r="G3654" s="31"/>
      <c r="H3654" s="33"/>
      <c r="I3654" s="16"/>
      <c r="J3654" s="34"/>
      <c r="K3654" s="34"/>
      <c r="L3654" s="35"/>
      <c r="M3654" s="36"/>
      <c r="N3654" s="37"/>
      <c r="O3654" s="37"/>
      <c r="P3654" s="37"/>
      <c r="Q3654" s="38"/>
      <c r="R3654" s="38"/>
      <c r="S3654" s="37"/>
      <c r="T3654" s="39"/>
      <c r="U3654" s="39"/>
      <c r="V3654" s="40"/>
      <c r="X3654" t="str">
        <f>IF(('1 - Cover page'!$B$9-M3654)&lt;6,"&lt;=5 Days","&gt;5 Days")</f>
        <v>&lt;=5 Days</v>
      </c>
      <c r="Y3654" t="str">
        <f>IF(('1 - Cover page'!$B$9-M3654)=0,"0", IF(('1 - Cover page'!$B$9-M3654)= 1,"1", IF(('1 - Cover page'!$B$9-M3654)= 2,"2", IF(('1 - Cover page'!$B$9-M3654)= 3,"3", IF(('1 - Cover page'!$B$9-M3654)= 4,"4", IF(('1 - Cover page'!$B$9-M3654)= 5,"5", IF(('1 - Cover page'!$B$9-M3654)= 6,"6", IF(('1 - Cover page'!$B$9-M3654)= 7,"7", IF(('1 - Cover page'!$B$9-M3654)= 8,"8", IF(('1 - Cover page'!$B$9-M3654)= 9,"9", IF(('1 - Cover page'!$B$9-M3654)= 10,"10", IF(('1 - Cover page'!$B$9-M3654)= 11,"11", IF(('1 - Cover page'!$B$9-M3654)= 12,"12", IF(('1 - Cover page'!$B$9-M3654)= 13,"13", IF(('1 - Cover page'!$B$9-M3654)= 14,"14", IF(('1 - Cover page'!$B$9-M3654)= 15,"15",  ""))))))))))))))))</f>
        <v>0</v>
      </c>
      <c r="Z3654" t="str">
        <f>IF(('1 - Cover page'!$B$9-I3654)=0,"0", IF(('1 - Cover page'!$B$9-I3654)= 1,"1", IF(('1 - Cover page'!$B$9-I3654)= 2,"2", IF(('1 - Cover page'!$B$9-I3654)= 3,"3", IF(('1 - Cover page'!$B$9-I3654)= 4,"4", IF(('1 - Cover page'!$B$9-I3654)= 5,"5", IF(('1 - Cover page'!$B$9-I3654)= 6,"6", IF(('1 - Cover page'!$B$9-I3654)= 7,"7", IF(('1 - Cover page'!$B$9-I3654)= 8,"8", IF(('1 - Cover page'!$B$9-I3654)= 9,"9", IF(('1 - Cover page'!$B$9-I3654)= 10,"10", IF(('1 - Cover page'!$B$9-I3654)= 11,"11", IF(('1 - Cover page'!$B$9-I3654)= 12,"12", IF(('1 - Cover page'!$B$9-I3654)= 13,"13", IF(('1 - Cover page'!$B$9-I3654)= 14,"14", IF(('1 - Cover page'!$B$9-I3654)= 15,"15",  ""))))))))))))))))</f>
        <v>0</v>
      </c>
      <c r="AA3654" t="e">
        <f>VLOOKUP(E3654,'Age group'!$A$2:$B$7,2,TRUE)</f>
        <v>#N/A</v>
      </c>
    </row>
    <row r="3655" spans="1:27" ht="12.75" x14ac:dyDescent="0.2">
      <c r="A3655" s="30">
        <v>3652</v>
      </c>
      <c r="B3655" s="31"/>
      <c r="C3655" s="31"/>
      <c r="D3655" s="32"/>
      <c r="E3655" s="104"/>
      <c r="F3655" s="31"/>
      <c r="G3655" s="31"/>
      <c r="H3655" s="33"/>
      <c r="I3655" s="16"/>
      <c r="J3655" s="34"/>
      <c r="K3655" s="34"/>
      <c r="L3655" s="35"/>
      <c r="M3655" s="36"/>
      <c r="N3655" s="37"/>
      <c r="O3655" s="37"/>
      <c r="P3655" s="37"/>
      <c r="Q3655" s="38"/>
      <c r="R3655" s="38"/>
      <c r="S3655" s="37"/>
      <c r="T3655" s="39"/>
      <c r="U3655" s="39"/>
      <c r="V3655" s="40"/>
      <c r="X3655" t="str">
        <f>IF(('1 - Cover page'!$B$9-M3655)&lt;6,"&lt;=5 Days","&gt;5 Days")</f>
        <v>&lt;=5 Days</v>
      </c>
      <c r="Y3655" t="str">
        <f>IF(('1 - Cover page'!$B$9-M3655)=0,"0", IF(('1 - Cover page'!$B$9-M3655)= 1,"1", IF(('1 - Cover page'!$B$9-M3655)= 2,"2", IF(('1 - Cover page'!$B$9-M3655)= 3,"3", IF(('1 - Cover page'!$B$9-M3655)= 4,"4", IF(('1 - Cover page'!$B$9-M3655)= 5,"5", IF(('1 - Cover page'!$B$9-M3655)= 6,"6", IF(('1 - Cover page'!$B$9-M3655)= 7,"7", IF(('1 - Cover page'!$B$9-M3655)= 8,"8", IF(('1 - Cover page'!$B$9-M3655)= 9,"9", IF(('1 - Cover page'!$B$9-M3655)= 10,"10", IF(('1 - Cover page'!$B$9-M3655)= 11,"11", IF(('1 - Cover page'!$B$9-M3655)= 12,"12", IF(('1 - Cover page'!$B$9-M3655)= 13,"13", IF(('1 - Cover page'!$B$9-M3655)= 14,"14", IF(('1 - Cover page'!$B$9-M3655)= 15,"15",  ""))))))))))))))))</f>
        <v>0</v>
      </c>
      <c r="Z3655" t="str">
        <f>IF(('1 - Cover page'!$B$9-I3655)=0,"0", IF(('1 - Cover page'!$B$9-I3655)= 1,"1", IF(('1 - Cover page'!$B$9-I3655)= 2,"2", IF(('1 - Cover page'!$B$9-I3655)= 3,"3", IF(('1 - Cover page'!$B$9-I3655)= 4,"4", IF(('1 - Cover page'!$B$9-I3655)= 5,"5", IF(('1 - Cover page'!$B$9-I3655)= 6,"6", IF(('1 - Cover page'!$B$9-I3655)= 7,"7", IF(('1 - Cover page'!$B$9-I3655)= 8,"8", IF(('1 - Cover page'!$B$9-I3655)= 9,"9", IF(('1 - Cover page'!$B$9-I3655)= 10,"10", IF(('1 - Cover page'!$B$9-I3655)= 11,"11", IF(('1 - Cover page'!$B$9-I3655)= 12,"12", IF(('1 - Cover page'!$B$9-I3655)= 13,"13", IF(('1 - Cover page'!$B$9-I3655)= 14,"14", IF(('1 - Cover page'!$B$9-I3655)= 15,"15",  ""))))))))))))))))</f>
        <v>0</v>
      </c>
      <c r="AA3655" t="e">
        <f>VLOOKUP(E3655,'Age group'!$A$2:$B$7,2,TRUE)</f>
        <v>#N/A</v>
      </c>
    </row>
    <row r="3656" spans="1:27" ht="12.75" x14ac:dyDescent="0.2">
      <c r="A3656" s="30">
        <v>3653</v>
      </c>
      <c r="B3656" s="31"/>
      <c r="C3656" s="31"/>
      <c r="D3656" s="32"/>
      <c r="E3656" s="104"/>
      <c r="F3656" s="31"/>
      <c r="G3656" s="31"/>
      <c r="H3656" s="33"/>
      <c r="I3656" s="16"/>
      <c r="J3656" s="34"/>
      <c r="K3656" s="34"/>
      <c r="L3656" s="35"/>
      <c r="M3656" s="36"/>
      <c r="N3656" s="37"/>
      <c r="O3656" s="37"/>
      <c r="P3656" s="37"/>
      <c r="Q3656" s="38"/>
      <c r="R3656" s="38"/>
      <c r="S3656" s="37"/>
      <c r="T3656" s="39"/>
      <c r="U3656" s="39"/>
      <c r="V3656" s="40"/>
      <c r="X3656" t="str">
        <f>IF(('1 - Cover page'!$B$9-M3656)&lt;6,"&lt;=5 Days","&gt;5 Days")</f>
        <v>&lt;=5 Days</v>
      </c>
      <c r="Y3656" t="str">
        <f>IF(('1 - Cover page'!$B$9-M3656)=0,"0", IF(('1 - Cover page'!$B$9-M3656)= 1,"1", IF(('1 - Cover page'!$B$9-M3656)= 2,"2", IF(('1 - Cover page'!$B$9-M3656)= 3,"3", IF(('1 - Cover page'!$B$9-M3656)= 4,"4", IF(('1 - Cover page'!$B$9-M3656)= 5,"5", IF(('1 - Cover page'!$B$9-M3656)= 6,"6", IF(('1 - Cover page'!$B$9-M3656)= 7,"7", IF(('1 - Cover page'!$B$9-M3656)= 8,"8", IF(('1 - Cover page'!$B$9-M3656)= 9,"9", IF(('1 - Cover page'!$B$9-M3656)= 10,"10", IF(('1 - Cover page'!$B$9-M3656)= 11,"11", IF(('1 - Cover page'!$B$9-M3656)= 12,"12", IF(('1 - Cover page'!$B$9-M3656)= 13,"13", IF(('1 - Cover page'!$B$9-M3656)= 14,"14", IF(('1 - Cover page'!$B$9-M3656)= 15,"15",  ""))))))))))))))))</f>
        <v>0</v>
      </c>
      <c r="Z3656" t="str">
        <f>IF(('1 - Cover page'!$B$9-I3656)=0,"0", IF(('1 - Cover page'!$B$9-I3656)= 1,"1", IF(('1 - Cover page'!$B$9-I3656)= 2,"2", IF(('1 - Cover page'!$B$9-I3656)= 3,"3", IF(('1 - Cover page'!$B$9-I3656)= 4,"4", IF(('1 - Cover page'!$B$9-I3656)= 5,"5", IF(('1 - Cover page'!$B$9-I3656)= 6,"6", IF(('1 - Cover page'!$B$9-I3656)= 7,"7", IF(('1 - Cover page'!$B$9-I3656)= 8,"8", IF(('1 - Cover page'!$B$9-I3656)= 9,"9", IF(('1 - Cover page'!$B$9-I3656)= 10,"10", IF(('1 - Cover page'!$B$9-I3656)= 11,"11", IF(('1 - Cover page'!$B$9-I3656)= 12,"12", IF(('1 - Cover page'!$B$9-I3656)= 13,"13", IF(('1 - Cover page'!$B$9-I3656)= 14,"14", IF(('1 - Cover page'!$B$9-I3656)= 15,"15",  ""))))))))))))))))</f>
        <v>0</v>
      </c>
      <c r="AA3656" t="e">
        <f>VLOOKUP(E3656,'Age group'!$A$2:$B$7,2,TRUE)</f>
        <v>#N/A</v>
      </c>
    </row>
    <row r="3657" spans="1:27" ht="12.75" x14ac:dyDescent="0.2">
      <c r="A3657" s="30">
        <v>3654</v>
      </c>
      <c r="B3657" s="31"/>
      <c r="C3657" s="31"/>
      <c r="D3657" s="32"/>
      <c r="E3657" s="104"/>
      <c r="F3657" s="31"/>
      <c r="G3657" s="31"/>
      <c r="H3657" s="33"/>
      <c r="I3657" s="16"/>
      <c r="J3657" s="34"/>
      <c r="K3657" s="34"/>
      <c r="L3657" s="35"/>
      <c r="M3657" s="36"/>
      <c r="N3657" s="37"/>
      <c r="O3657" s="37"/>
      <c r="P3657" s="37"/>
      <c r="Q3657" s="38"/>
      <c r="R3657" s="38"/>
      <c r="S3657" s="37"/>
      <c r="T3657" s="39"/>
      <c r="U3657" s="39"/>
      <c r="V3657" s="40"/>
      <c r="X3657" t="str">
        <f>IF(('1 - Cover page'!$B$9-M3657)&lt;6,"&lt;=5 Days","&gt;5 Days")</f>
        <v>&lt;=5 Days</v>
      </c>
      <c r="Y3657" t="str">
        <f>IF(('1 - Cover page'!$B$9-M3657)=0,"0", IF(('1 - Cover page'!$B$9-M3657)= 1,"1", IF(('1 - Cover page'!$B$9-M3657)= 2,"2", IF(('1 - Cover page'!$B$9-M3657)= 3,"3", IF(('1 - Cover page'!$B$9-M3657)= 4,"4", IF(('1 - Cover page'!$B$9-M3657)= 5,"5", IF(('1 - Cover page'!$B$9-M3657)= 6,"6", IF(('1 - Cover page'!$B$9-M3657)= 7,"7", IF(('1 - Cover page'!$B$9-M3657)= 8,"8", IF(('1 - Cover page'!$B$9-M3657)= 9,"9", IF(('1 - Cover page'!$B$9-M3657)= 10,"10", IF(('1 - Cover page'!$B$9-M3657)= 11,"11", IF(('1 - Cover page'!$B$9-M3657)= 12,"12", IF(('1 - Cover page'!$B$9-M3657)= 13,"13", IF(('1 - Cover page'!$B$9-M3657)= 14,"14", IF(('1 - Cover page'!$B$9-M3657)= 15,"15",  ""))))))))))))))))</f>
        <v>0</v>
      </c>
      <c r="Z3657" t="str">
        <f>IF(('1 - Cover page'!$B$9-I3657)=0,"0", IF(('1 - Cover page'!$B$9-I3657)= 1,"1", IF(('1 - Cover page'!$B$9-I3657)= 2,"2", IF(('1 - Cover page'!$B$9-I3657)= 3,"3", IF(('1 - Cover page'!$B$9-I3657)= 4,"4", IF(('1 - Cover page'!$B$9-I3657)= 5,"5", IF(('1 - Cover page'!$B$9-I3657)= 6,"6", IF(('1 - Cover page'!$B$9-I3657)= 7,"7", IF(('1 - Cover page'!$B$9-I3657)= 8,"8", IF(('1 - Cover page'!$B$9-I3657)= 9,"9", IF(('1 - Cover page'!$B$9-I3657)= 10,"10", IF(('1 - Cover page'!$B$9-I3657)= 11,"11", IF(('1 - Cover page'!$B$9-I3657)= 12,"12", IF(('1 - Cover page'!$B$9-I3657)= 13,"13", IF(('1 - Cover page'!$B$9-I3657)= 14,"14", IF(('1 - Cover page'!$B$9-I3657)= 15,"15",  ""))))))))))))))))</f>
        <v>0</v>
      </c>
      <c r="AA3657" t="e">
        <f>VLOOKUP(E3657,'Age group'!$A$2:$B$7,2,TRUE)</f>
        <v>#N/A</v>
      </c>
    </row>
    <row r="3658" spans="1:27" ht="12.75" x14ac:dyDescent="0.2">
      <c r="A3658" s="30">
        <v>3655</v>
      </c>
      <c r="B3658" s="31"/>
      <c r="C3658" s="31"/>
      <c r="D3658" s="32"/>
      <c r="E3658" s="104"/>
      <c r="F3658" s="31"/>
      <c r="G3658" s="31"/>
      <c r="H3658" s="33"/>
      <c r="I3658" s="16"/>
      <c r="J3658" s="34"/>
      <c r="K3658" s="34"/>
      <c r="L3658" s="35"/>
      <c r="M3658" s="36"/>
      <c r="N3658" s="37"/>
      <c r="O3658" s="37"/>
      <c r="P3658" s="37"/>
      <c r="Q3658" s="38"/>
      <c r="R3658" s="38"/>
      <c r="S3658" s="37"/>
      <c r="T3658" s="39"/>
      <c r="U3658" s="39"/>
      <c r="V3658" s="40"/>
      <c r="X3658" t="str">
        <f>IF(('1 - Cover page'!$B$9-M3658)&lt;6,"&lt;=5 Days","&gt;5 Days")</f>
        <v>&lt;=5 Days</v>
      </c>
      <c r="Y3658" t="str">
        <f>IF(('1 - Cover page'!$B$9-M3658)=0,"0", IF(('1 - Cover page'!$B$9-M3658)= 1,"1", IF(('1 - Cover page'!$B$9-M3658)= 2,"2", IF(('1 - Cover page'!$B$9-M3658)= 3,"3", IF(('1 - Cover page'!$B$9-M3658)= 4,"4", IF(('1 - Cover page'!$B$9-M3658)= 5,"5", IF(('1 - Cover page'!$B$9-M3658)= 6,"6", IF(('1 - Cover page'!$B$9-M3658)= 7,"7", IF(('1 - Cover page'!$B$9-M3658)= 8,"8", IF(('1 - Cover page'!$B$9-M3658)= 9,"9", IF(('1 - Cover page'!$B$9-M3658)= 10,"10", IF(('1 - Cover page'!$B$9-M3658)= 11,"11", IF(('1 - Cover page'!$B$9-M3658)= 12,"12", IF(('1 - Cover page'!$B$9-M3658)= 13,"13", IF(('1 - Cover page'!$B$9-M3658)= 14,"14", IF(('1 - Cover page'!$B$9-M3658)= 15,"15",  ""))))))))))))))))</f>
        <v>0</v>
      </c>
      <c r="Z3658" t="str">
        <f>IF(('1 - Cover page'!$B$9-I3658)=0,"0", IF(('1 - Cover page'!$B$9-I3658)= 1,"1", IF(('1 - Cover page'!$B$9-I3658)= 2,"2", IF(('1 - Cover page'!$B$9-I3658)= 3,"3", IF(('1 - Cover page'!$B$9-I3658)= 4,"4", IF(('1 - Cover page'!$B$9-I3658)= 5,"5", IF(('1 - Cover page'!$B$9-I3658)= 6,"6", IF(('1 - Cover page'!$B$9-I3658)= 7,"7", IF(('1 - Cover page'!$B$9-I3658)= 8,"8", IF(('1 - Cover page'!$B$9-I3658)= 9,"9", IF(('1 - Cover page'!$B$9-I3658)= 10,"10", IF(('1 - Cover page'!$B$9-I3658)= 11,"11", IF(('1 - Cover page'!$B$9-I3658)= 12,"12", IF(('1 - Cover page'!$B$9-I3658)= 13,"13", IF(('1 - Cover page'!$B$9-I3658)= 14,"14", IF(('1 - Cover page'!$B$9-I3658)= 15,"15",  ""))))))))))))))))</f>
        <v>0</v>
      </c>
      <c r="AA3658" t="e">
        <f>VLOOKUP(E3658,'Age group'!$A$2:$B$7,2,TRUE)</f>
        <v>#N/A</v>
      </c>
    </row>
    <row r="3659" spans="1:27" ht="12.75" x14ac:dyDescent="0.2">
      <c r="A3659" s="30">
        <v>3656</v>
      </c>
      <c r="B3659" s="31"/>
      <c r="C3659" s="31"/>
      <c r="D3659" s="32"/>
      <c r="E3659" s="104"/>
      <c r="F3659" s="31"/>
      <c r="G3659" s="31"/>
      <c r="H3659" s="33"/>
      <c r="I3659" s="16"/>
      <c r="J3659" s="34"/>
      <c r="K3659" s="34"/>
      <c r="L3659" s="35"/>
      <c r="M3659" s="36"/>
      <c r="N3659" s="37"/>
      <c r="O3659" s="37"/>
      <c r="P3659" s="37"/>
      <c r="Q3659" s="38"/>
      <c r="R3659" s="38"/>
      <c r="S3659" s="37"/>
      <c r="T3659" s="39"/>
      <c r="U3659" s="39"/>
      <c r="V3659" s="40"/>
      <c r="X3659" t="str">
        <f>IF(('1 - Cover page'!$B$9-M3659)&lt;6,"&lt;=5 Days","&gt;5 Days")</f>
        <v>&lt;=5 Days</v>
      </c>
      <c r="Y3659" t="str">
        <f>IF(('1 - Cover page'!$B$9-M3659)=0,"0", IF(('1 - Cover page'!$B$9-M3659)= 1,"1", IF(('1 - Cover page'!$B$9-M3659)= 2,"2", IF(('1 - Cover page'!$B$9-M3659)= 3,"3", IF(('1 - Cover page'!$B$9-M3659)= 4,"4", IF(('1 - Cover page'!$B$9-M3659)= 5,"5", IF(('1 - Cover page'!$B$9-M3659)= 6,"6", IF(('1 - Cover page'!$B$9-M3659)= 7,"7", IF(('1 - Cover page'!$B$9-M3659)= 8,"8", IF(('1 - Cover page'!$B$9-M3659)= 9,"9", IF(('1 - Cover page'!$B$9-M3659)= 10,"10", IF(('1 - Cover page'!$B$9-M3659)= 11,"11", IF(('1 - Cover page'!$B$9-M3659)= 12,"12", IF(('1 - Cover page'!$B$9-M3659)= 13,"13", IF(('1 - Cover page'!$B$9-M3659)= 14,"14", IF(('1 - Cover page'!$B$9-M3659)= 15,"15",  ""))))))))))))))))</f>
        <v>0</v>
      </c>
      <c r="Z3659" t="str">
        <f>IF(('1 - Cover page'!$B$9-I3659)=0,"0", IF(('1 - Cover page'!$B$9-I3659)= 1,"1", IF(('1 - Cover page'!$B$9-I3659)= 2,"2", IF(('1 - Cover page'!$B$9-I3659)= 3,"3", IF(('1 - Cover page'!$B$9-I3659)= 4,"4", IF(('1 - Cover page'!$B$9-I3659)= 5,"5", IF(('1 - Cover page'!$B$9-I3659)= 6,"6", IF(('1 - Cover page'!$B$9-I3659)= 7,"7", IF(('1 - Cover page'!$B$9-I3659)= 8,"8", IF(('1 - Cover page'!$B$9-I3659)= 9,"9", IF(('1 - Cover page'!$B$9-I3659)= 10,"10", IF(('1 - Cover page'!$B$9-I3659)= 11,"11", IF(('1 - Cover page'!$B$9-I3659)= 12,"12", IF(('1 - Cover page'!$B$9-I3659)= 13,"13", IF(('1 - Cover page'!$B$9-I3659)= 14,"14", IF(('1 - Cover page'!$B$9-I3659)= 15,"15",  ""))))))))))))))))</f>
        <v>0</v>
      </c>
      <c r="AA3659" t="e">
        <f>VLOOKUP(E3659,'Age group'!$A$2:$B$7,2,TRUE)</f>
        <v>#N/A</v>
      </c>
    </row>
    <row r="3660" spans="1:27" ht="12.75" x14ac:dyDescent="0.2">
      <c r="A3660" s="30">
        <v>3657</v>
      </c>
      <c r="B3660" s="31"/>
      <c r="C3660" s="31"/>
      <c r="D3660" s="32"/>
      <c r="E3660" s="104"/>
      <c r="F3660" s="31"/>
      <c r="G3660" s="31"/>
      <c r="H3660" s="33"/>
      <c r="I3660" s="16"/>
      <c r="J3660" s="34"/>
      <c r="K3660" s="34"/>
      <c r="L3660" s="35"/>
      <c r="M3660" s="36"/>
      <c r="N3660" s="37"/>
      <c r="O3660" s="37"/>
      <c r="P3660" s="37"/>
      <c r="Q3660" s="38"/>
      <c r="R3660" s="38"/>
      <c r="S3660" s="37"/>
      <c r="T3660" s="39"/>
      <c r="U3660" s="39"/>
      <c r="V3660" s="40"/>
      <c r="X3660" t="str">
        <f>IF(('1 - Cover page'!$B$9-M3660)&lt;6,"&lt;=5 Days","&gt;5 Days")</f>
        <v>&lt;=5 Days</v>
      </c>
      <c r="Y3660" t="str">
        <f>IF(('1 - Cover page'!$B$9-M3660)=0,"0", IF(('1 - Cover page'!$B$9-M3660)= 1,"1", IF(('1 - Cover page'!$B$9-M3660)= 2,"2", IF(('1 - Cover page'!$B$9-M3660)= 3,"3", IF(('1 - Cover page'!$B$9-M3660)= 4,"4", IF(('1 - Cover page'!$B$9-M3660)= 5,"5", IF(('1 - Cover page'!$B$9-M3660)= 6,"6", IF(('1 - Cover page'!$B$9-M3660)= 7,"7", IF(('1 - Cover page'!$B$9-M3660)= 8,"8", IF(('1 - Cover page'!$B$9-M3660)= 9,"9", IF(('1 - Cover page'!$B$9-M3660)= 10,"10", IF(('1 - Cover page'!$B$9-M3660)= 11,"11", IF(('1 - Cover page'!$B$9-M3660)= 12,"12", IF(('1 - Cover page'!$B$9-M3660)= 13,"13", IF(('1 - Cover page'!$B$9-M3660)= 14,"14", IF(('1 - Cover page'!$B$9-M3660)= 15,"15",  ""))))))))))))))))</f>
        <v>0</v>
      </c>
      <c r="Z3660" t="str">
        <f>IF(('1 - Cover page'!$B$9-I3660)=0,"0", IF(('1 - Cover page'!$B$9-I3660)= 1,"1", IF(('1 - Cover page'!$B$9-I3660)= 2,"2", IF(('1 - Cover page'!$B$9-I3660)= 3,"3", IF(('1 - Cover page'!$B$9-I3660)= 4,"4", IF(('1 - Cover page'!$B$9-I3660)= 5,"5", IF(('1 - Cover page'!$B$9-I3660)= 6,"6", IF(('1 - Cover page'!$B$9-I3660)= 7,"7", IF(('1 - Cover page'!$B$9-I3660)= 8,"8", IF(('1 - Cover page'!$B$9-I3660)= 9,"9", IF(('1 - Cover page'!$B$9-I3660)= 10,"10", IF(('1 - Cover page'!$B$9-I3660)= 11,"11", IF(('1 - Cover page'!$B$9-I3660)= 12,"12", IF(('1 - Cover page'!$B$9-I3660)= 13,"13", IF(('1 - Cover page'!$B$9-I3660)= 14,"14", IF(('1 - Cover page'!$B$9-I3660)= 15,"15",  ""))))))))))))))))</f>
        <v>0</v>
      </c>
      <c r="AA3660" t="e">
        <f>VLOOKUP(E3660,'Age group'!$A$2:$B$7,2,TRUE)</f>
        <v>#N/A</v>
      </c>
    </row>
    <row r="3661" spans="1:27" ht="12.75" x14ac:dyDescent="0.2">
      <c r="A3661" s="30">
        <v>3658</v>
      </c>
      <c r="B3661" s="31"/>
      <c r="C3661" s="31"/>
      <c r="D3661" s="32"/>
      <c r="E3661" s="104"/>
      <c r="F3661" s="31"/>
      <c r="G3661" s="31"/>
      <c r="H3661" s="33"/>
      <c r="I3661" s="16"/>
      <c r="J3661" s="34"/>
      <c r="K3661" s="34"/>
      <c r="L3661" s="35"/>
      <c r="M3661" s="36"/>
      <c r="N3661" s="37"/>
      <c r="O3661" s="37"/>
      <c r="P3661" s="37"/>
      <c r="Q3661" s="38"/>
      <c r="R3661" s="38"/>
      <c r="S3661" s="37"/>
      <c r="T3661" s="39"/>
      <c r="U3661" s="39"/>
      <c r="V3661" s="40"/>
      <c r="X3661" t="str">
        <f>IF(('1 - Cover page'!$B$9-M3661)&lt;6,"&lt;=5 Days","&gt;5 Days")</f>
        <v>&lt;=5 Days</v>
      </c>
      <c r="Y3661" t="str">
        <f>IF(('1 - Cover page'!$B$9-M3661)=0,"0", IF(('1 - Cover page'!$B$9-M3661)= 1,"1", IF(('1 - Cover page'!$B$9-M3661)= 2,"2", IF(('1 - Cover page'!$B$9-M3661)= 3,"3", IF(('1 - Cover page'!$B$9-M3661)= 4,"4", IF(('1 - Cover page'!$B$9-M3661)= 5,"5", IF(('1 - Cover page'!$B$9-M3661)= 6,"6", IF(('1 - Cover page'!$B$9-M3661)= 7,"7", IF(('1 - Cover page'!$B$9-M3661)= 8,"8", IF(('1 - Cover page'!$B$9-M3661)= 9,"9", IF(('1 - Cover page'!$B$9-M3661)= 10,"10", IF(('1 - Cover page'!$B$9-M3661)= 11,"11", IF(('1 - Cover page'!$B$9-M3661)= 12,"12", IF(('1 - Cover page'!$B$9-M3661)= 13,"13", IF(('1 - Cover page'!$B$9-M3661)= 14,"14", IF(('1 - Cover page'!$B$9-M3661)= 15,"15",  ""))))))))))))))))</f>
        <v>0</v>
      </c>
      <c r="Z3661" t="str">
        <f>IF(('1 - Cover page'!$B$9-I3661)=0,"0", IF(('1 - Cover page'!$B$9-I3661)= 1,"1", IF(('1 - Cover page'!$B$9-I3661)= 2,"2", IF(('1 - Cover page'!$B$9-I3661)= 3,"3", IF(('1 - Cover page'!$B$9-I3661)= 4,"4", IF(('1 - Cover page'!$B$9-I3661)= 5,"5", IF(('1 - Cover page'!$B$9-I3661)= 6,"6", IF(('1 - Cover page'!$B$9-I3661)= 7,"7", IF(('1 - Cover page'!$B$9-I3661)= 8,"8", IF(('1 - Cover page'!$B$9-I3661)= 9,"9", IF(('1 - Cover page'!$B$9-I3661)= 10,"10", IF(('1 - Cover page'!$B$9-I3661)= 11,"11", IF(('1 - Cover page'!$B$9-I3661)= 12,"12", IF(('1 - Cover page'!$B$9-I3661)= 13,"13", IF(('1 - Cover page'!$B$9-I3661)= 14,"14", IF(('1 - Cover page'!$B$9-I3661)= 15,"15",  ""))))))))))))))))</f>
        <v>0</v>
      </c>
      <c r="AA3661" t="e">
        <f>VLOOKUP(E3661,'Age group'!$A$2:$B$7,2,TRUE)</f>
        <v>#N/A</v>
      </c>
    </row>
    <row r="3662" spans="1:27" ht="12.75" x14ac:dyDescent="0.2">
      <c r="A3662" s="30">
        <v>3659</v>
      </c>
      <c r="B3662" s="31"/>
      <c r="C3662" s="31"/>
      <c r="D3662" s="32"/>
      <c r="E3662" s="104"/>
      <c r="F3662" s="31"/>
      <c r="G3662" s="31"/>
      <c r="H3662" s="33"/>
      <c r="I3662" s="16"/>
      <c r="J3662" s="34"/>
      <c r="K3662" s="34"/>
      <c r="L3662" s="35"/>
      <c r="M3662" s="36"/>
      <c r="N3662" s="37"/>
      <c r="O3662" s="37"/>
      <c r="P3662" s="37"/>
      <c r="Q3662" s="38"/>
      <c r="R3662" s="38"/>
      <c r="S3662" s="37"/>
      <c r="T3662" s="39"/>
      <c r="U3662" s="39"/>
      <c r="V3662" s="40"/>
      <c r="X3662" t="str">
        <f>IF(('1 - Cover page'!$B$9-M3662)&lt;6,"&lt;=5 Days","&gt;5 Days")</f>
        <v>&lt;=5 Days</v>
      </c>
      <c r="Y3662" t="str">
        <f>IF(('1 - Cover page'!$B$9-M3662)=0,"0", IF(('1 - Cover page'!$B$9-M3662)= 1,"1", IF(('1 - Cover page'!$B$9-M3662)= 2,"2", IF(('1 - Cover page'!$B$9-M3662)= 3,"3", IF(('1 - Cover page'!$B$9-M3662)= 4,"4", IF(('1 - Cover page'!$B$9-M3662)= 5,"5", IF(('1 - Cover page'!$B$9-M3662)= 6,"6", IF(('1 - Cover page'!$B$9-M3662)= 7,"7", IF(('1 - Cover page'!$B$9-M3662)= 8,"8", IF(('1 - Cover page'!$B$9-M3662)= 9,"9", IF(('1 - Cover page'!$B$9-M3662)= 10,"10", IF(('1 - Cover page'!$B$9-M3662)= 11,"11", IF(('1 - Cover page'!$B$9-M3662)= 12,"12", IF(('1 - Cover page'!$B$9-M3662)= 13,"13", IF(('1 - Cover page'!$B$9-M3662)= 14,"14", IF(('1 - Cover page'!$B$9-M3662)= 15,"15",  ""))))))))))))))))</f>
        <v>0</v>
      </c>
      <c r="Z3662" t="str">
        <f>IF(('1 - Cover page'!$B$9-I3662)=0,"0", IF(('1 - Cover page'!$B$9-I3662)= 1,"1", IF(('1 - Cover page'!$B$9-I3662)= 2,"2", IF(('1 - Cover page'!$B$9-I3662)= 3,"3", IF(('1 - Cover page'!$B$9-I3662)= 4,"4", IF(('1 - Cover page'!$B$9-I3662)= 5,"5", IF(('1 - Cover page'!$B$9-I3662)= 6,"6", IF(('1 - Cover page'!$B$9-I3662)= 7,"7", IF(('1 - Cover page'!$B$9-I3662)= 8,"8", IF(('1 - Cover page'!$B$9-I3662)= 9,"9", IF(('1 - Cover page'!$B$9-I3662)= 10,"10", IF(('1 - Cover page'!$B$9-I3662)= 11,"11", IF(('1 - Cover page'!$B$9-I3662)= 12,"12", IF(('1 - Cover page'!$B$9-I3662)= 13,"13", IF(('1 - Cover page'!$B$9-I3662)= 14,"14", IF(('1 - Cover page'!$B$9-I3662)= 15,"15",  ""))))))))))))))))</f>
        <v>0</v>
      </c>
      <c r="AA3662" t="e">
        <f>VLOOKUP(E3662,'Age group'!$A$2:$B$7,2,TRUE)</f>
        <v>#N/A</v>
      </c>
    </row>
    <row r="3663" spans="1:27" ht="12.75" x14ac:dyDescent="0.2">
      <c r="A3663" s="30">
        <v>3660</v>
      </c>
      <c r="B3663" s="31"/>
      <c r="C3663" s="31"/>
      <c r="D3663" s="32"/>
      <c r="E3663" s="104"/>
      <c r="F3663" s="31"/>
      <c r="G3663" s="31"/>
      <c r="H3663" s="33"/>
      <c r="I3663" s="16"/>
      <c r="J3663" s="34"/>
      <c r="K3663" s="34"/>
      <c r="L3663" s="35"/>
      <c r="M3663" s="36"/>
      <c r="N3663" s="37"/>
      <c r="O3663" s="37"/>
      <c r="P3663" s="37"/>
      <c r="Q3663" s="38"/>
      <c r="R3663" s="38"/>
      <c r="S3663" s="37"/>
      <c r="T3663" s="39"/>
      <c r="U3663" s="39"/>
      <c r="V3663" s="40"/>
      <c r="X3663" t="str">
        <f>IF(('1 - Cover page'!$B$9-M3663)&lt;6,"&lt;=5 Days","&gt;5 Days")</f>
        <v>&lt;=5 Days</v>
      </c>
      <c r="Y3663" t="str">
        <f>IF(('1 - Cover page'!$B$9-M3663)=0,"0", IF(('1 - Cover page'!$B$9-M3663)= 1,"1", IF(('1 - Cover page'!$B$9-M3663)= 2,"2", IF(('1 - Cover page'!$B$9-M3663)= 3,"3", IF(('1 - Cover page'!$B$9-M3663)= 4,"4", IF(('1 - Cover page'!$B$9-M3663)= 5,"5", IF(('1 - Cover page'!$B$9-M3663)= 6,"6", IF(('1 - Cover page'!$B$9-M3663)= 7,"7", IF(('1 - Cover page'!$B$9-M3663)= 8,"8", IF(('1 - Cover page'!$B$9-M3663)= 9,"9", IF(('1 - Cover page'!$B$9-M3663)= 10,"10", IF(('1 - Cover page'!$B$9-M3663)= 11,"11", IF(('1 - Cover page'!$B$9-M3663)= 12,"12", IF(('1 - Cover page'!$B$9-M3663)= 13,"13", IF(('1 - Cover page'!$B$9-M3663)= 14,"14", IF(('1 - Cover page'!$B$9-M3663)= 15,"15",  ""))))))))))))))))</f>
        <v>0</v>
      </c>
      <c r="Z3663" t="str">
        <f>IF(('1 - Cover page'!$B$9-I3663)=0,"0", IF(('1 - Cover page'!$B$9-I3663)= 1,"1", IF(('1 - Cover page'!$B$9-I3663)= 2,"2", IF(('1 - Cover page'!$B$9-I3663)= 3,"3", IF(('1 - Cover page'!$B$9-I3663)= 4,"4", IF(('1 - Cover page'!$B$9-I3663)= 5,"5", IF(('1 - Cover page'!$B$9-I3663)= 6,"6", IF(('1 - Cover page'!$B$9-I3663)= 7,"7", IF(('1 - Cover page'!$B$9-I3663)= 8,"8", IF(('1 - Cover page'!$B$9-I3663)= 9,"9", IF(('1 - Cover page'!$B$9-I3663)= 10,"10", IF(('1 - Cover page'!$B$9-I3663)= 11,"11", IF(('1 - Cover page'!$B$9-I3663)= 12,"12", IF(('1 - Cover page'!$B$9-I3663)= 13,"13", IF(('1 - Cover page'!$B$9-I3663)= 14,"14", IF(('1 - Cover page'!$B$9-I3663)= 15,"15",  ""))))))))))))))))</f>
        <v>0</v>
      </c>
      <c r="AA3663" t="e">
        <f>VLOOKUP(E3663,'Age group'!$A$2:$B$7,2,TRUE)</f>
        <v>#N/A</v>
      </c>
    </row>
    <row r="3664" spans="1:27" ht="12.75" x14ac:dyDescent="0.2">
      <c r="A3664" s="30">
        <v>3661</v>
      </c>
      <c r="B3664" s="31"/>
      <c r="C3664" s="31"/>
      <c r="D3664" s="32"/>
      <c r="E3664" s="104"/>
      <c r="F3664" s="31"/>
      <c r="G3664" s="31"/>
      <c r="H3664" s="33"/>
      <c r="I3664" s="16"/>
      <c r="J3664" s="34"/>
      <c r="K3664" s="34"/>
      <c r="L3664" s="35"/>
      <c r="M3664" s="36"/>
      <c r="N3664" s="37"/>
      <c r="O3664" s="37"/>
      <c r="P3664" s="37"/>
      <c r="Q3664" s="38"/>
      <c r="R3664" s="38"/>
      <c r="S3664" s="37"/>
      <c r="T3664" s="39"/>
      <c r="U3664" s="39"/>
      <c r="V3664" s="40"/>
      <c r="X3664" t="str">
        <f>IF(('1 - Cover page'!$B$9-M3664)&lt;6,"&lt;=5 Days","&gt;5 Days")</f>
        <v>&lt;=5 Days</v>
      </c>
      <c r="Y3664" t="str">
        <f>IF(('1 - Cover page'!$B$9-M3664)=0,"0", IF(('1 - Cover page'!$B$9-M3664)= 1,"1", IF(('1 - Cover page'!$B$9-M3664)= 2,"2", IF(('1 - Cover page'!$B$9-M3664)= 3,"3", IF(('1 - Cover page'!$B$9-M3664)= 4,"4", IF(('1 - Cover page'!$B$9-M3664)= 5,"5", IF(('1 - Cover page'!$B$9-M3664)= 6,"6", IF(('1 - Cover page'!$B$9-M3664)= 7,"7", IF(('1 - Cover page'!$B$9-M3664)= 8,"8", IF(('1 - Cover page'!$B$9-M3664)= 9,"9", IF(('1 - Cover page'!$B$9-M3664)= 10,"10", IF(('1 - Cover page'!$B$9-M3664)= 11,"11", IF(('1 - Cover page'!$B$9-M3664)= 12,"12", IF(('1 - Cover page'!$B$9-M3664)= 13,"13", IF(('1 - Cover page'!$B$9-M3664)= 14,"14", IF(('1 - Cover page'!$B$9-M3664)= 15,"15",  ""))))))))))))))))</f>
        <v>0</v>
      </c>
      <c r="Z3664" t="str">
        <f>IF(('1 - Cover page'!$B$9-I3664)=0,"0", IF(('1 - Cover page'!$B$9-I3664)= 1,"1", IF(('1 - Cover page'!$B$9-I3664)= 2,"2", IF(('1 - Cover page'!$B$9-I3664)= 3,"3", IF(('1 - Cover page'!$B$9-I3664)= 4,"4", IF(('1 - Cover page'!$B$9-I3664)= 5,"5", IF(('1 - Cover page'!$B$9-I3664)= 6,"6", IF(('1 - Cover page'!$B$9-I3664)= 7,"7", IF(('1 - Cover page'!$B$9-I3664)= 8,"8", IF(('1 - Cover page'!$B$9-I3664)= 9,"9", IF(('1 - Cover page'!$B$9-I3664)= 10,"10", IF(('1 - Cover page'!$B$9-I3664)= 11,"11", IF(('1 - Cover page'!$B$9-I3664)= 12,"12", IF(('1 - Cover page'!$B$9-I3664)= 13,"13", IF(('1 - Cover page'!$B$9-I3664)= 14,"14", IF(('1 - Cover page'!$B$9-I3664)= 15,"15",  ""))))))))))))))))</f>
        <v>0</v>
      </c>
      <c r="AA3664" t="e">
        <f>VLOOKUP(E3664,'Age group'!$A$2:$B$7,2,TRUE)</f>
        <v>#N/A</v>
      </c>
    </row>
    <row r="3665" spans="1:27" ht="12.75" x14ac:dyDescent="0.2">
      <c r="A3665" s="30">
        <v>3662</v>
      </c>
      <c r="B3665" s="31"/>
      <c r="C3665" s="31"/>
      <c r="D3665" s="32"/>
      <c r="E3665" s="104"/>
      <c r="F3665" s="31"/>
      <c r="G3665" s="31"/>
      <c r="H3665" s="33"/>
      <c r="I3665" s="16"/>
      <c r="J3665" s="34"/>
      <c r="K3665" s="34"/>
      <c r="L3665" s="35"/>
      <c r="M3665" s="36"/>
      <c r="N3665" s="37"/>
      <c r="O3665" s="37"/>
      <c r="P3665" s="37"/>
      <c r="Q3665" s="38"/>
      <c r="R3665" s="38"/>
      <c r="S3665" s="37"/>
      <c r="T3665" s="39"/>
      <c r="U3665" s="39"/>
      <c r="V3665" s="40"/>
      <c r="X3665" t="str">
        <f>IF(('1 - Cover page'!$B$9-M3665)&lt;6,"&lt;=5 Days","&gt;5 Days")</f>
        <v>&lt;=5 Days</v>
      </c>
      <c r="Y3665" t="str">
        <f>IF(('1 - Cover page'!$B$9-M3665)=0,"0", IF(('1 - Cover page'!$B$9-M3665)= 1,"1", IF(('1 - Cover page'!$B$9-M3665)= 2,"2", IF(('1 - Cover page'!$B$9-M3665)= 3,"3", IF(('1 - Cover page'!$B$9-M3665)= 4,"4", IF(('1 - Cover page'!$B$9-M3665)= 5,"5", IF(('1 - Cover page'!$B$9-M3665)= 6,"6", IF(('1 - Cover page'!$B$9-M3665)= 7,"7", IF(('1 - Cover page'!$B$9-M3665)= 8,"8", IF(('1 - Cover page'!$B$9-M3665)= 9,"9", IF(('1 - Cover page'!$B$9-M3665)= 10,"10", IF(('1 - Cover page'!$B$9-M3665)= 11,"11", IF(('1 - Cover page'!$B$9-M3665)= 12,"12", IF(('1 - Cover page'!$B$9-M3665)= 13,"13", IF(('1 - Cover page'!$B$9-M3665)= 14,"14", IF(('1 - Cover page'!$B$9-M3665)= 15,"15",  ""))))))))))))))))</f>
        <v>0</v>
      </c>
      <c r="Z3665" t="str">
        <f>IF(('1 - Cover page'!$B$9-I3665)=0,"0", IF(('1 - Cover page'!$B$9-I3665)= 1,"1", IF(('1 - Cover page'!$B$9-I3665)= 2,"2", IF(('1 - Cover page'!$B$9-I3665)= 3,"3", IF(('1 - Cover page'!$B$9-I3665)= 4,"4", IF(('1 - Cover page'!$B$9-I3665)= 5,"5", IF(('1 - Cover page'!$B$9-I3665)= 6,"6", IF(('1 - Cover page'!$B$9-I3665)= 7,"7", IF(('1 - Cover page'!$B$9-I3665)= 8,"8", IF(('1 - Cover page'!$B$9-I3665)= 9,"9", IF(('1 - Cover page'!$B$9-I3665)= 10,"10", IF(('1 - Cover page'!$B$9-I3665)= 11,"11", IF(('1 - Cover page'!$B$9-I3665)= 12,"12", IF(('1 - Cover page'!$B$9-I3665)= 13,"13", IF(('1 - Cover page'!$B$9-I3665)= 14,"14", IF(('1 - Cover page'!$B$9-I3665)= 15,"15",  ""))))))))))))))))</f>
        <v>0</v>
      </c>
      <c r="AA3665" t="e">
        <f>VLOOKUP(E3665,'Age group'!$A$2:$B$7,2,TRUE)</f>
        <v>#N/A</v>
      </c>
    </row>
    <row r="3666" spans="1:27" ht="12.75" x14ac:dyDescent="0.2">
      <c r="A3666" s="30">
        <v>3663</v>
      </c>
      <c r="B3666" s="31"/>
      <c r="C3666" s="31"/>
      <c r="D3666" s="32"/>
      <c r="E3666" s="104"/>
      <c r="F3666" s="31"/>
      <c r="G3666" s="31"/>
      <c r="H3666" s="33"/>
      <c r="I3666" s="16"/>
      <c r="J3666" s="34"/>
      <c r="K3666" s="34"/>
      <c r="L3666" s="35"/>
      <c r="M3666" s="36"/>
      <c r="N3666" s="37"/>
      <c r="O3666" s="37"/>
      <c r="P3666" s="37"/>
      <c r="Q3666" s="38"/>
      <c r="R3666" s="38"/>
      <c r="S3666" s="37"/>
      <c r="T3666" s="39"/>
      <c r="U3666" s="39"/>
      <c r="V3666" s="40"/>
      <c r="X3666" t="str">
        <f>IF(('1 - Cover page'!$B$9-M3666)&lt;6,"&lt;=5 Days","&gt;5 Days")</f>
        <v>&lt;=5 Days</v>
      </c>
      <c r="Y3666" t="str">
        <f>IF(('1 - Cover page'!$B$9-M3666)=0,"0", IF(('1 - Cover page'!$B$9-M3666)= 1,"1", IF(('1 - Cover page'!$B$9-M3666)= 2,"2", IF(('1 - Cover page'!$B$9-M3666)= 3,"3", IF(('1 - Cover page'!$B$9-M3666)= 4,"4", IF(('1 - Cover page'!$B$9-M3666)= 5,"5", IF(('1 - Cover page'!$B$9-M3666)= 6,"6", IF(('1 - Cover page'!$B$9-M3666)= 7,"7", IF(('1 - Cover page'!$B$9-M3666)= 8,"8", IF(('1 - Cover page'!$B$9-M3666)= 9,"9", IF(('1 - Cover page'!$B$9-M3666)= 10,"10", IF(('1 - Cover page'!$B$9-M3666)= 11,"11", IF(('1 - Cover page'!$B$9-M3666)= 12,"12", IF(('1 - Cover page'!$B$9-M3666)= 13,"13", IF(('1 - Cover page'!$B$9-M3666)= 14,"14", IF(('1 - Cover page'!$B$9-M3666)= 15,"15",  ""))))))))))))))))</f>
        <v>0</v>
      </c>
      <c r="Z3666" t="str">
        <f>IF(('1 - Cover page'!$B$9-I3666)=0,"0", IF(('1 - Cover page'!$B$9-I3666)= 1,"1", IF(('1 - Cover page'!$B$9-I3666)= 2,"2", IF(('1 - Cover page'!$B$9-I3666)= 3,"3", IF(('1 - Cover page'!$B$9-I3666)= 4,"4", IF(('1 - Cover page'!$B$9-I3666)= 5,"5", IF(('1 - Cover page'!$B$9-I3666)= 6,"6", IF(('1 - Cover page'!$B$9-I3666)= 7,"7", IF(('1 - Cover page'!$B$9-I3666)= 8,"8", IF(('1 - Cover page'!$B$9-I3666)= 9,"9", IF(('1 - Cover page'!$B$9-I3666)= 10,"10", IF(('1 - Cover page'!$B$9-I3666)= 11,"11", IF(('1 - Cover page'!$B$9-I3666)= 12,"12", IF(('1 - Cover page'!$B$9-I3666)= 13,"13", IF(('1 - Cover page'!$B$9-I3666)= 14,"14", IF(('1 - Cover page'!$B$9-I3666)= 15,"15",  ""))))))))))))))))</f>
        <v>0</v>
      </c>
      <c r="AA3666" t="e">
        <f>VLOOKUP(E3666,'Age group'!$A$2:$B$7,2,TRUE)</f>
        <v>#N/A</v>
      </c>
    </row>
    <row r="3667" spans="1:27" ht="12.75" x14ac:dyDescent="0.2">
      <c r="A3667" s="30">
        <v>3664</v>
      </c>
      <c r="B3667" s="31"/>
      <c r="C3667" s="31"/>
      <c r="D3667" s="32"/>
      <c r="E3667" s="104"/>
      <c r="F3667" s="31"/>
      <c r="G3667" s="31"/>
      <c r="H3667" s="33"/>
      <c r="I3667" s="16"/>
      <c r="J3667" s="34"/>
      <c r="K3667" s="34"/>
      <c r="L3667" s="35"/>
      <c r="M3667" s="36"/>
      <c r="N3667" s="37"/>
      <c r="O3667" s="37"/>
      <c r="P3667" s="37"/>
      <c r="Q3667" s="38"/>
      <c r="R3667" s="38"/>
      <c r="S3667" s="37"/>
      <c r="T3667" s="39"/>
      <c r="U3667" s="39"/>
      <c r="V3667" s="40"/>
      <c r="X3667" t="str">
        <f>IF(('1 - Cover page'!$B$9-M3667)&lt;6,"&lt;=5 Days","&gt;5 Days")</f>
        <v>&lt;=5 Days</v>
      </c>
      <c r="Y3667" t="str">
        <f>IF(('1 - Cover page'!$B$9-M3667)=0,"0", IF(('1 - Cover page'!$B$9-M3667)= 1,"1", IF(('1 - Cover page'!$B$9-M3667)= 2,"2", IF(('1 - Cover page'!$B$9-M3667)= 3,"3", IF(('1 - Cover page'!$B$9-M3667)= 4,"4", IF(('1 - Cover page'!$B$9-M3667)= 5,"5", IF(('1 - Cover page'!$B$9-M3667)= 6,"6", IF(('1 - Cover page'!$B$9-M3667)= 7,"7", IF(('1 - Cover page'!$B$9-M3667)= 8,"8", IF(('1 - Cover page'!$B$9-M3667)= 9,"9", IF(('1 - Cover page'!$B$9-M3667)= 10,"10", IF(('1 - Cover page'!$B$9-M3667)= 11,"11", IF(('1 - Cover page'!$B$9-M3667)= 12,"12", IF(('1 - Cover page'!$B$9-M3667)= 13,"13", IF(('1 - Cover page'!$B$9-M3667)= 14,"14", IF(('1 - Cover page'!$B$9-M3667)= 15,"15",  ""))))))))))))))))</f>
        <v>0</v>
      </c>
      <c r="Z3667" t="str">
        <f>IF(('1 - Cover page'!$B$9-I3667)=0,"0", IF(('1 - Cover page'!$B$9-I3667)= 1,"1", IF(('1 - Cover page'!$B$9-I3667)= 2,"2", IF(('1 - Cover page'!$B$9-I3667)= 3,"3", IF(('1 - Cover page'!$B$9-I3667)= 4,"4", IF(('1 - Cover page'!$B$9-I3667)= 5,"5", IF(('1 - Cover page'!$B$9-I3667)= 6,"6", IF(('1 - Cover page'!$B$9-I3667)= 7,"7", IF(('1 - Cover page'!$B$9-I3667)= 8,"8", IF(('1 - Cover page'!$B$9-I3667)= 9,"9", IF(('1 - Cover page'!$B$9-I3667)= 10,"10", IF(('1 - Cover page'!$B$9-I3667)= 11,"11", IF(('1 - Cover page'!$B$9-I3667)= 12,"12", IF(('1 - Cover page'!$B$9-I3667)= 13,"13", IF(('1 - Cover page'!$B$9-I3667)= 14,"14", IF(('1 - Cover page'!$B$9-I3667)= 15,"15",  ""))))))))))))))))</f>
        <v>0</v>
      </c>
      <c r="AA3667" t="e">
        <f>VLOOKUP(E3667,'Age group'!$A$2:$B$7,2,TRUE)</f>
        <v>#N/A</v>
      </c>
    </row>
    <row r="3668" spans="1:27" ht="12.75" x14ac:dyDescent="0.2">
      <c r="A3668" s="30">
        <v>3665</v>
      </c>
      <c r="B3668" s="31"/>
      <c r="C3668" s="31"/>
      <c r="D3668" s="32"/>
      <c r="E3668" s="104"/>
      <c r="F3668" s="31"/>
      <c r="G3668" s="31"/>
      <c r="H3668" s="33"/>
      <c r="I3668" s="16"/>
      <c r="J3668" s="34"/>
      <c r="K3668" s="34"/>
      <c r="L3668" s="35"/>
      <c r="M3668" s="36"/>
      <c r="N3668" s="37"/>
      <c r="O3668" s="37"/>
      <c r="P3668" s="37"/>
      <c r="Q3668" s="38"/>
      <c r="R3668" s="38"/>
      <c r="S3668" s="37"/>
      <c r="T3668" s="39"/>
      <c r="U3668" s="39"/>
      <c r="V3668" s="40"/>
      <c r="X3668" t="str">
        <f>IF(('1 - Cover page'!$B$9-M3668)&lt;6,"&lt;=5 Days","&gt;5 Days")</f>
        <v>&lt;=5 Days</v>
      </c>
      <c r="Y3668" t="str">
        <f>IF(('1 - Cover page'!$B$9-M3668)=0,"0", IF(('1 - Cover page'!$B$9-M3668)= 1,"1", IF(('1 - Cover page'!$B$9-M3668)= 2,"2", IF(('1 - Cover page'!$B$9-M3668)= 3,"3", IF(('1 - Cover page'!$B$9-M3668)= 4,"4", IF(('1 - Cover page'!$B$9-M3668)= 5,"5", IF(('1 - Cover page'!$B$9-M3668)= 6,"6", IF(('1 - Cover page'!$B$9-M3668)= 7,"7", IF(('1 - Cover page'!$B$9-M3668)= 8,"8", IF(('1 - Cover page'!$B$9-M3668)= 9,"9", IF(('1 - Cover page'!$B$9-M3668)= 10,"10", IF(('1 - Cover page'!$B$9-M3668)= 11,"11", IF(('1 - Cover page'!$B$9-M3668)= 12,"12", IF(('1 - Cover page'!$B$9-M3668)= 13,"13", IF(('1 - Cover page'!$B$9-M3668)= 14,"14", IF(('1 - Cover page'!$B$9-M3668)= 15,"15",  ""))))))))))))))))</f>
        <v>0</v>
      </c>
      <c r="Z3668" t="str">
        <f>IF(('1 - Cover page'!$B$9-I3668)=0,"0", IF(('1 - Cover page'!$B$9-I3668)= 1,"1", IF(('1 - Cover page'!$B$9-I3668)= 2,"2", IF(('1 - Cover page'!$B$9-I3668)= 3,"3", IF(('1 - Cover page'!$B$9-I3668)= 4,"4", IF(('1 - Cover page'!$B$9-I3668)= 5,"5", IF(('1 - Cover page'!$B$9-I3668)= 6,"6", IF(('1 - Cover page'!$B$9-I3668)= 7,"7", IF(('1 - Cover page'!$B$9-I3668)= 8,"8", IF(('1 - Cover page'!$B$9-I3668)= 9,"9", IF(('1 - Cover page'!$B$9-I3668)= 10,"10", IF(('1 - Cover page'!$B$9-I3668)= 11,"11", IF(('1 - Cover page'!$B$9-I3668)= 12,"12", IF(('1 - Cover page'!$B$9-I3668)= 13,"13", IF(('1 - Cover page'!$B$9-I3668)= 14,"14", IF(('1 - Cover page'!$B$9-I3668)= 15,"15",  ""))))))))))))))))</f>
        <v>0</v>
      </c>
      <c r="AA3668" t="e">
        <f>VLOOKUP(E3668,'Age group'!$A$2:$B$7,2,TRUE)</f>
        <v>#N/A</v>
      </c>
    </row>
    <row r="3669" spans="1:27" ht="12.75" x14ac:dyDescent="0.2">
      <c r="A3669" s="30">
        <v>3666</v>
      </c>
      <c r="B3669" s="31"/>
      <c r="C3669" s="31"/>
      <c r="D3669" s="32"/>
      <c r="E3669" s="104"/>
      <c r="F3669" s="31"/>
      <c r="G3669" s="31"/>
      <c r="H3669" s="33"/>
      <c r="I3669" s="16"/>
      <c r="J3669" s="34"/>
      <c r="K3669" s="34"/>
      <c r="L3669" s="35"/>
      <c r="M3669" s="36"/>
      <c r="N3669" s="37"/>
      <c r="O3669" s="37"/>
      <c r="P3669" s="37"/>
      <c r="Q3669" s="38"/>
      <c r="R3669" s="38"/>
      <c r="S3669" s="37"/>
      <c r="T3669" s="39"/>
      <c r="U3669" s="39"/>
      <c r="V3669" s="40"/>
      <c r="X3669" t="str">
        <f>IF(('1 - Cover page'!$B$9-M3669)&lt;6,"&lt;=5 Days","&gt;5 Days")</f>
        <v>&lt;=5 Days</v>
      </c>
      <c r="Y3669" t="str">
        <f>IF(('1 - Cover page'!$B$9-M3669)=0,"0", IF(('1 - Cover page'!$B$9-M3669)= 1,"1", IF(('1 - Cover page'!$B$9-M3669)= 2,"2", IF(('1 - Cover page'!$B$9-M3669)= 3,"3", IF(('1 - Cover page'!$B$9-M3669)= 4,"4", IF(('1 - Cover page'!$B$9-M3669)= 5,"5", IF(('1 - Cover page'!$B$9-M3669)= 6,"6", IF(('1 - Cover page'!$B$9-M3669)= 7,"7", IF(('1 - Cover page'!$B$9-M3669)= 8,"8", IF(('1 - Cover page'!$B$9-M3669)= 9,"9", IF(('1 - Cover page'!$B$9-M3669)= 10,"10", IF(('1 - Cover page'!$B$9-M3669)= 11,"11", IF(('1 - Cover page'!$B$9-M3669)= 12,"12", IF(('1 - Cover page'!$B$9-M3669)= 13,"13", IF(('1 - Cover page'!$B$9-M3669)= 14,"14", IF(('1 - Cover page'!$B$9-M3669)= 15,"15",  ""))))))))))))))))</f>
        <v>0</v>
      </c>
      <c r="Z3669" t="str">
        <f>IF(('1 - Cover page'!$B$9-I3669)=0,"0", IF(('1 - Cover page'!$B$9-I3669)= 1,"1", IF(('1 - Cover page'!$B$9-I3669)= 2,"2", IF(('1 - Cover page'!$B$9-I3669)= 3,"3", IF(('1 - Cover page'!$B$9-I3669)= 4,"4", IF(('1 - Cover page'!$B$9-I3669)= 5,"5", IF(('1 - Cover page'!$B$9-I3669)= 6,"6", IF(('1 - Cover page'!$B$9-I3669)= 7,"7", IF(('1 - Cover page'!$B$9-I3669)= 8,"8", IF(('1 - Cover page'!$B$9-I3669)= 9,"9", IF(('1 - Cover page'!$B$9-I3669)= 10,"10", IF(('1 - Cover page'!$B$9-I3669)= 11,"11", IF(('1 - Cover page'!$B$9-I3669)= 12,"12", IF(('1 - Cover page'!$B$9-I3669)= 13,"13", IF(('1 - Cover page'!$B$9-I3669)= 14,"14", IF(('1 - Cover page'!$B$9-I3669)= 15,"15",  ""))))))))))))))))</f>
        <v>0</v>
      </c>
      <c r="AA3669" t="e">
        <f>VLOOKUP(E3669,'Age group'!$A$2:$B$7,2,TRUE)</f>
        <v>#N/A</v>
      </c>
    </row>
    <row r="3670" spans="1:27" ht="12.75" x14ac:dyDescent="0.2">
      <c r="A3670" s="30">
        <v>3667</v>
      </c>
      <c r="B3670" s="31"/>
      <c r="C3670" s="31"/>
      <c r="D3670" s="32"/>
      <c r="E3670" s="104"/>
      <c r="F3670" s="31"/>
      <c r="G3670" s="31"/>
      <c r="H3670" s="33"/>
      <c r="I3670" s="16"/>
      <c r="J3670" s="34"/>
      <c r="K3670" s="34"/>
      <c r="L3670" s="35"/>
      <c r="M3670" s="36"/>
      <c r="N3670" s="37"/>
      <c r="O3670" s="37"/>
      <c r="P3670" s="37"/>
      <c r="Q3670" s="38"/>
      <c r="R3670" s="38"/>
      <c r="S3670" s="37"/>
      <c r="T3670" s="39"/>
      <c r="U3670" s="39"/>
      <c r="V3670" s="40"/>
      <c r="X3670" t="str">
        <f>IF(('1 - Cover page'!$B$9-M3670)&lt;6,"&lt;=5 Days","&gt;5 Days")</f>
        <v>&lt;=5 Days</v>
      </c>
      <c r="Y3670" t="str">
        <f>IF(('1 - Cover page'!$B$9-M3670)=0,"0", IF(('1 - Cover page'!$B$9-M3670)= 1,"1", IF(('1 - Cover page'!$B$9-M3670)= 2,"2", IF(('1 - Cover page'!$B$9-M3670)= 3,"3", IF(('1 - Cover page'!$B$9-M3670)= 4,"4", IF(('1 - Cover page'!$B$9-M3670)= 5,"5", IF(('1 - Cover page'!$B$9-M3670)= 6,"6", IF(('1 - Cover page'!$B$9-M3670)= 7,"7", IF(('1 - Cover page'!$B$9-M3670)= 8,"8", IF(('1 - Cover page'!$B$9-M3670)= 9,"9", IF(('1 - Cover page'!$B$9-M3670)= 10,"10", IF(('1 - Cover page'!$B$9-M3670)= 11,"11", IF(('1 - Cover page'!$B$9-M3670)= 12,"12", IF(('1 - Cover page'!$B$9-M3670)= 13,"13", IF(('1 - Cover page'!$B$9-M3670)= 14,"14", IF(('1 - Cover page'!$B$9-M3670)= 15,"15",  ""))))))))))))))))</f>
        <v>0</v>
      </c>
      <c r="Z3670" t="str">
        <f>IF(('1 - Cover page'!$B$9-I3670)=0,"0", IF(('1 - Cover page'!$B$9-I3670)= 1,"1", IF(('1 - Cover page'!$B$9-I3670)= 2,"2", IF(('1 - Cover page'!$B$9-I3670)= 3,"3", IF(('1 - Cover page'!$B$9-I3670)= 4,"4", IF(('1 - Cover page'!$B$9-I3670)= 5,"5", IF(('1 - Cover page'!$B$9-I3670)= 6,"6", IF(('1 - Cover page'!$B$9-I3670)= 7,"7", IF(('1 - Cover page'!$B$9-I3670)= 8,"8", IF(('1 - Cover page'!$B$9-I3670)= 9,"9", IF(('1 - Cover page'!$B$9-I3670)= 10,"10", IF(('1 - Cover page'!$B$9-I3670)= 11,"11", IF(('1 - Cover page'!$B$9-I3670)= 12,"12", IF(('1 - Cover page'!$B$9-I3670)= 13,"13", IF(('1 - Cover page'!$B$9-I3670)= 14,"14", IF(('1 - Cover page'!$B$9-I3670)= 15,"15",  ""))))))))))))))))</f>
        <v>0</v>
      </c>
      <c r="AA3670" t="e">
        <f>VLOOKUP(E3670,'Age group'!$A$2:$B$7,2,TRUE)</f>
        <v>#N/A</v>
      </c>
    </row>
    <row r="3671" spans="1:27" ht="12.75" x14ac:dyDescent="0.2">
      <c r="A3671" s="30">
        <v>3668</v>
      </c>
      <c r="B3671" s="31"/>
      <c r="C3671" s="31"/>
      <c r="D3671" s="32"/>
      <c r="E3671" s="104"/>
      <c r="F3671" s="31"/>
      <c r="G3671" s="31"/>
      <c r="H3671" s="33"/>
      <c r="I3671" s="16"/>
      <c r="J3671" s="34"/>
      <c r="K3671" s="34"/>
      <c r="L3671" s="35"/>
      <c r="M3671" s="36"/>
      <c r="N3671" s="37"/>
      <c r="O3671" s="37"/>
      <c r="P3671" s="37"/>
      <c r="Q3671" s="38"/>
      <c r="R3671" s="38"/>
      <c r="S3671" s="37"/>
      <c r="T3671" s="39"/>
      <c r="U3671" s="39"/>
      <c r="V3671" s="40"/>
      <c r="X3671" t="str">
        <f>IF(('1 - Cover page'!$B$9-M3671)&lt;6,"&lt;=5 Days","&gt;5 Days")</f>
        <v>&lt;=5 Days</v>
      </c>
      <c r="Y3671" t="str">
        <f>IF(('1 - Cover page'!$B$9-M3671)=0,"0", IF(('1 - Cover page'!$B$9-M3671)= 1,"1", IF(('1 - Cover page'!$B$9-M3671)= 2,"2", IF(('1 - Cover page'!$B$9-M3671)= 3,"3", IF(('1 - Cover page'!$B$9-M3671)= 4,"4", IF(('1 - Cover page'!$B$9-M3671)= 5,"5", IF(('1 - Cover page'!$B$9-M3671)= 6,"6", IF(('1 - Cover page'!$B$9-M3671)= 7,"7", IF(('1 - Cover page'!$B$9-M3671)= 8,"8", IF(('1 - Cover page'!$B$9-M3671)= 9,"9", IF(('1 - Cover page'!$B$9-M3671)= 10,"10", IF(('1 - Cover page'!$B$9-M3671)= 11,"11", IF(('1 - Cover page'!$B$9-M3671)= 12,"12", IF(('1 - Cover page'!$B$9-M3671)= 13,"13", IF(('1 - Cover page'!$B$9-M3671)= 14,"14", IF(('1 - Cover page'!$B$9-M3671)= 15,"15",  ""))))))))))))))))</f>
        <v>0</v>
      </c>
      <c r="Z3671" t="str">
        <f>IF(('1 - Cover page'!$B$9-I3671)=0,"0", IF(('1 - Cover page'!$B$9-I3671)= 1,"1", IF(('1 - Cover page'!$B$9-I3671)= 2,"2", IF(('1 - Cover page'!$B$9-I3671)= 3,"3", IF(('1 - Cover page'!$B$9-I3671)= 4,"4", IF(('1 - Cover page'!$B$9-I3671)= 5,"5", IF(('1 - Cover page'!$B$9-I3671)= 6,"6", IF(('1 - Cover page'!$B$9-I3671)= 7,"7", IF(('1 - Cover page'!$B$9-I3671)= 8,"8", IF(('1 - Cover page'!$B$9-I3671)= 9,"9", IF(('1 - Cover page'!$B$9-I3671)= 10,"10", IF(('1 - Cover page'!$B$9-I3671)= 11,"11", IF(('1 - Cover page'!$B$9-I3671)= 12,"12", IF(('1 - Cover page'!$B$9-I3671)= 13,"13", IF(('1 - Cover page'!$B$9-I3671)= 14,"14", IF(('1 - Cover page'!$B$9-I3671)= 15,"15",  ""))))))))))))))))</f>
        <v>0</v>
      </c>
      <c r="AA3671" t="e">
        <f>VLOOKUP(E3671,'Age group'!$A$2:$B$7,2,TRUE)</f>
        <v>#N/A</v>
      </c>
    </row>
    <row r="3672" spans="1:27" ht="12.75" x14ac:dyDescent="0.2">
      <c r="A3672" s="30">
        <v>3669</v>
      </c>
      <c r="B3672" s="31"/>
      <c r="C3672" s="31"/>
      <c r="D3672" s="32"/>
      <c r="E3672" s="104"/>
      <c r="F3672" s="31"/>
      <c r="G3672" s="31"/>
      <c r="H3672" s="33"/>
      <c r="I3672" s="16"/>
      <c r="J3672" s="34"/>
      <c r="K3672" s="34"/>
      <c r="L3672" s="35"/>
      <c r="M3672" s="36"/>
      <c r="N3672" s="37"/>
      <c r="O3672" s="37"/>
      <c r="P3672" s="37"/>
      <c r="Q3672" s="38"/>
      <c r="R3672" s="38"/>
      <c r="S3672" s="37"/>
      <c r="T3672" s="39"/>
      <c r="U3672" s="39"/>
      <c r="V3672" s="40"/>
      <c r="X3672" t="str">
        <f>IF(('1 - Cover page'!$B$9-M3672)&lt;6,"&lt;=5 Days","&gt;5 Days")</f>
        <v>&lt;=5 Days</v>
      </c>
      <c r="Y3672" t="str">
        <f>IF(('1 - Cover page'!$B$9-M3672)=0,"0", IF(('1 - Cover page'!$B$9-M3672)= 1,"1", IF(('1 - Cover page'!$B$9-M3672)= 2,"2", IF(('1 - Cover page'!$B$9-M3672)= 3,"3", IF(('1 - Cover page'!$B$9-M3672)= 4,"4", IF(('1 - Cover page'!$B$9-M3672)= 5,"5", IF(('1 - Cover page'!$B$9-M3672)= 6,"6", IF(('1 - Cover page'!$B$9-M3672)= 7,"7", IF(('1 - Cover page'!$B$9-M3672)= 8,"8", IF(('1 - Cover page'!$B$9-M3672)= 9,"9", IF(('1 - Cover page'!$B$9-M3672)= 10,"10", IF(('1 - Cover page'!$B$9-M3672)= 11,"11", IF(('1 - Cover page'!$B$9-M3672)= 12,"12", IF(('1 - Cover page'!$B$9-M3672)= 13,"13", IF(('1 - Cover page'!$B$9-M3672)= 14,"14", IF(('1 - Cover page'!$B$9-M3672)= 15,"15",  ""))))))))))))))))</f>
        <v>0</v>
      </c>
      <c r="Z3672" t="str">
        <f>IF(('1 - Cover page'!$B$9-I3672)=0,"0", IF(('1 - Cover page'!$B$9-I3672)= 1,"1", IF(('1 - Cover page'!$B$9-I3672)= 2,"2", IF(('1 - Cover page'!$B$9-I3672)= 3,"3", IF(('1 - Cover page'!$B$9-I3672)= 4,"4", IF(('1 - Cover page'!$B$9-I3672)= 5,"5", IF(('1 - Cover page'!$B$9-I3672)= 6,"6", IF(('1 - Cover page'!$B$9-I3672)= 7,"7", IF(('1 - Cover page'!$B$9-I3672)= 8,"8", IF(('1 - Cover page'!$B$9-I3672)= 9,"9", IF(('1 - Cover page'!$B$9-I3672)= 10,"10", IF(('1 - Cover page'!$B$9-I3672)= 11,"11", IF(('1 - Cover page'!$B$9-I3672)= 12,"12", IF(('1 - Cover page'!$B$9-I3672)= 13,"13", IF(('1 - Cover page'!$B$9-I3672)= 14,"14", IF(('1 - Cover page'!$B$9-I3672)= 15,"15",  ""))))))))))))))))</f>
        <v>0</v>
      </c>
      <c r="AA3672" t="e">
        <f>VLOOKUP(E3672,'Age group'!$A$2:$B$7,2,TRUE)</f>
        <v>#N/A</v>
      </c>
    </row>
    <row r="3673" spans="1:27" ht="12.75" x14ac:dyDescent="0.2">
      <c r="A3673" s="30">
        <v>3670</v>
      </c>
      <c r="B3673" s="31"/>
      <c r="C3673" s="31"/>
      <c r="D3673" s="32"/>
      <c r="E3673" s="104"/>
      <c r="F3673" s="31"/>
      <c r="G3673" s="31"/>
      <c r="H3673" s="33"/>
      <c r="I3673" s="16"/>
      <c r="J3673" s="34"/>
      <c r="K3673" s="34"/>
      <c r="L3673" s="35"/>
      <c r="M3673" s="36"/>
      <c r="N3673" s="37"/>
      <c r="O3673" s="37"/>
      <c r="P3673" s="37"/>
      <c r="Q3673" s="38"/>
      <c r="R3673" s="38"/>
      <c r="S3673" s="37"/>
      <c r="T3673" s="39"/>
      <c r="U3673" s="39"/>
      <c r="V3673" s="40"/>
      <c r="X3673" t="str">
        <f>IF(('1 - Cover page'!$B$9-M3673)&lt;6,"&lt;=5 Days","&gt;5 Days")</f>
        <v>&lt;=5 Days</v>
      </c>
      <c r="Y3673" t="str">
        <f>IF(('1 - Cover page'!$B$9-M3673)=0,"0", IF(('1 - Cover page'!$B$9-M3673)= 1,"1", IF(('1 - Cover page'!$B$9-M3673)= 2,"2", IF(('1 - Cover page'!$B$9-M3673)= 3,"3", IF(('1 - Cover page'!$B$9-M3673)= 4,"4", IF(('1 - Cover page'!$B$9-M3673)= 5,"5", IF(('1 - Cover page'!$B$9-M3673)= 6,"6", IF(('1 - Cover page'!$B$9-M3673)= 7,"7", IF(('1 - Cover page'!$B$9-M3673)= 8,"8", IF(('1 - Cover page'!$B$9-M3673)= 9,"9", IF(('1 - Cover page'!$B$9-M3673)= 10,"10", IF(('1 - Cover page'!$B$9-M3673)= 11,"11", IF(('1 - Cover page'!$B$9-M3673)= 12,"12", IF(('1 - Cover page'!$B$9-M3673)= 13,"13", IF(('1 - Cover page'!$B$9-M3673)= 14,"14", IF(('1 - Cover page'!$B$9-M3673)= 15,"15",  ""))))))))))))))))</f>
        <v>0</v>
      </c>
      <c r="Z3673" t="str">
        <f>IF(('1 - Cover page'!$B$9-I3673)=0,"0", IF(('1 - Cover page'!$B$9-I3673)= 1,"1", IF(('1 - Cover page'!$B$9-I3673)= 2,"2", IF(('1 - Cover page'!$B$9-I3673)= 3,"3", IF(('1 - Cover page'!$B$9-I3673)= 4,"4", IF(('1 - Cover page'!$B$9-I3673)= 5,"5", IF(('1 - Cover page'!$B$9-I3673)= 6,"6", IF(('1 - Cover page'!$B$9-I3673)= 7,"7", IF(('1 - Cover page'!$B$9-I3673)= 8,"8", IF(('1 - Cover page'!$B$9-I3673)= 9,"9", IF(('1 - Cover page'!$B$9-I3673)= 10,"10", IF(('1 - Cover page'!$B$9-I3673)= 11,"11", IF(('1 - Cover page'!$B$9-I3673)= 12,"12", IF(('1 - Cover page'!$B$9-I3673)= 13,"13", IF(('1 - Cover page'!$B$9-I3673)= 14,"14", IF(('1 - Cover page'!$B$9-I3673)= 15,"15",  ""))))))))))))))))</f>
        <v>0</v>
      </c>
      <c r="AA3673" t="e">
        <f>VLOOKUP(E3673,'Age group'!$A$2:$B$7,2,TRUE)</f>
        <v>#N/A</v>
      </c>
    </row>
    <row r="3674" spans="1:27" ht="12.75" x14ac:dyDescent="0.2">
      <c r="A3674" s="30">
        <v>3671</v>
      </c>
      <c r="B3674" s="31"/>
      <c r="C3674" s="31"/>
      <c r="D3674" s="32"/>
      <c r="E3674" s="104"/>
      <c r="F3674" s="31"/>
      <c r="G3674" s="31"/>
      <c r="H3674" s="33"/>
      <c r="I3674" s="16"/>
      <c r="J3674" s="34"/>
      <c r="K3674" s="34"/>
      <c r="L3674" s="35"/>
      <c r="M3674" s="36"/>
      <c r="N3674" s="37"/>
      <c r="O3674" s="37"/>
      <c r="P3674" s="37"/>
      <c r="Q3674" s="38"/>
      <c r="R3674" s="38"/>
      <c r="S3674" s="37"/>
      <c r="T3674" s="39"/>
      <c r="U3674" s="39"/>
      <c r="V3674" s="40"/>
      <c r="X3674" t="str">
        <f>IF(('1 - Cover page'!$B$9-M3674)&lt;6,"&lt;=5 Days","&gt;5 Days")</f>
        <v>&lt;=5 Days</v>
      </c>
      <c r="Y3674" t="str">
        <f>IF(('1 - Cover page'!$B$9-M3674)=0,"0", IF(('1 - Cover page'!$B$9-M3674)= 1,"1", IF(('1 - Cover page'!$B$9-M3674)= 2,"2", IF(('1 - Cover page'!$B$9-M3674)= 3,"3", IF(('1 - Cover page'!$B$9-M3674)= 4,"4", IF(('1 - Cover page'!$B$9-M3674)= 5,"5", IF(('1 - Cover page'!$B$9-M3674)= 6,"6", IF(('1 - Cover page'!$B$9-M3674)= 7,"7", IF(('1 - Cover page'!$B$9-M3674)= 8,"8", IF(('1 - Cover page'!$B$9-M3674)= 9,"9", IF(('1 - Cover page'!$B$9-M3674)= 10,"10", IF(('1 - Cover page'!$B$9-M3674)= 11,"11", IF(('1 - Cover page'!$B$9-M3674)= 12,"12", IF(('1 - Cover page'!$B$9-M3674)= 13,"13", IF(('1 - Cover page'!$B$9-M3674)= 14,"14", IF(('1 - Cover page'!$B$9-M3674)= 15,"15",  ""))))))))))))))))</f>
        <v>0</v>
      </c>
      <c r="Z3674" t="str">
        <f>IF(('1 - Cover page'!$B$9-I3674)=0,"0", IF(('1 - Cover page'!$B$9-I3674)= 1,"1", IF(('1 - Cover page'!$B$9-I3674)= 2,"2", IF(('1 - Cover page'!$B$9-I3674)= 3,"3", IF(('1 - Cover page'!$B$9-I3674)= 4,"4", IF(('1 - Cover page'!$B$9-I3674)= 5,"5", IF(('1 - Cover page'!$B$9-I3674)= 6,"6", IF(('1 - Cover page'!$B$9-I3674)= 7,"7", IF(('1 - Cover page'!$B$9-I3674)= 8,"8", IF(('1 - Cover page'!$B$9-I3674)= 9,"9", IF(('1 - Cover page'!$B$9-I3674)= 10,"10", IF(('1 - Cover page'!$B$9-I3674)= 11,"11", IF(('1 - Cover page'!$B$9-I3674)= 12,"12", IF(('1 - Cover page'!$B$9-I3674)= 13,"13", IF(('1 - Cover page'!$B$9-I3674)= 14,"14", IF(('1 - Cover page'!$B$9-I3674)= 15,"15",  ""))))))))))))))))</f>
        <v>0</v>
      </c>
      <c r="AA3674" t="e">
        <f>VLOOKUP(E3674,'Age group'!$A$2:$B$7,2,TRUE)</f>
        <v>#N/A</v>
      </c>
    </row>
    <row r="3675" spans="1:27" ht="12.75" x14ac:dyDescent="0.2">
      <c r="A3675" s="30">
        <v>3672</v>
      </c>
      <c r="B3675" s="31"/>
      <c r="C3675" s="31"/>
      <c r="D3675" s="32"/>
      <c r="E3675" s="104"/>
      <c r="F3675" s="31"/>
      <c r="G3675" s="31"/>
      <c r="H3675" s="33"/>
      <c r="I3675" s="16"/>
      <c r="J3675" s="34"/>
      <c r="K3675" s="34"/>
      <c r="L3675" s="35"/>
      <c r="M3675" s="36"/>
      <c r="N3675" s="37"/>
      <c r="O3675" s="37"/>
      <c r="P3675" s="37"/>
      <c r="Q3675" s="38"/>
      <c r="R3675" s="38"/>
      <c r="S3675" s="37"/>
      <c r="T3675" s="39"/>
      <c r="U3675" s="39"/>
      <c r="V3675" s="40"/>
      <c r="X3675" t="str">
        <f>IF(('1 - Cover page'!$B$9-M3675)&lt;6,"&lt;=5 Days","&gt;5 Days")</f>
        <v>&lt;=5 Days</v>
      </c>
      <c r="Y3675" t="str">
        <f>IF(('1 - Cover page'!$B$9-M3675)=0,"0", IF(('1 - Cover page'!$B$9-M3675)= 1,"1", IF(('1 - Cover page'!$B$9-M3675)= 2,"2", IF(('1 - Cover page'!$B$9-M3675)= 3,"3", IF(('1 - Cover page'!$B$9-M3675)= 4,"4", IF(('1 - Cover page'!$B$9-M3675)= 5,"5", IF(('1 - Cover page'!$B$9-M3675)= 6,"6", IF(('1 - Cover page'!$B$9-M3675)= 7,"7", IF(('1 - Cover page'!$B$9-M3675)= 8,"8", IF(('1 - Cover page'!$B$9-M3675)= 9,"9", IF(('1 - Cover page'!$B$9-M3675)= 10,"10", IF(('1 - Cover page'!$B$9-M3675)= 11,"11", IF(('1 - Cover page'!$B$9-M3675)= 12,"12", IF(('1 - Cover page'!$B$9-M3675)= 13,"13", IF(('1 - Cover page'!$B$9-M3675)= 14,"14", IF(('1 - Cover page'!$B$9-M3675)= 15,"15",  ""))))))))))))))))</f>
        <v>0</v>
      </c>
      <c r="Z3675" t="str">
        <f>IF(('1 - Cover page'!$B$9-I3675)=0,"0", IF(('1 - Cover page'!$B$9-I3675)= 1,"1", IF(('1 - Cover page'!$B$9-I3675)= 2,"2", IF(('1 - Cover page'!$B$9-I3675)= 3,"3", IF(('1 - Cover page'!$B$9-I3675)= 4,"4", IF(('1 - Cover page'!$B$9-I3675)= 5,"5", IF(('1 - Cover page'!$B$9-I3675)= 6,"6", IF(('1 - Cover page'!$B$9-I3675)= 7,"7", IF(('1 - Cover page'!$B$9-I3675)= 8,"8", IF(('1 - Cover page'!$B$9-I3675)= 9,"9", IF(('1 - Cover page'!$B$9-I3675)= 10,"10", IF(('1 - Cover page'!$B$9-I3675)= 11,"11", IF(('1 - Cover page'!$B$9-I3675)= 12,"12", IF(('1 - Cover page'!$B$9-I3675)= 13,"13", IF(('1 - Cover page'!$B$9-I3675)= 14,"14", IF(('1 - Cover page'!$B$9-I3675)= 15,"15",  ""))))))))))))))))</f>
        <v>0</v>
      </c>
      <c r="AA3675" t="e">
        <f>VLOOKUP(E3675,'Age group'!$A$2:$B$7,2,TRUE)</f>
        <v>#N/A</v>
      </c>
    </row>
    <row r="3676" spans="1:27" ht="12.75" x14ac:dyDescent="0.2">
      <c r="A3676" s="30">
        <v>3673</v>
      </c>
      <c r="B3676" s="31"/>
      <c r="C3676" s="31"/>
      <c r="D3676" s="32"/>
      <c r="E3676" s="104"/>
      <c r="F3676" s="31"/>
      <c r="G3676" s="31"/>
      <c r="H3676" s="33"/>
      <c r="I3676" s="16"/>
      <c r="J3676" s="34"/>
      <c r="K3676" s="34"/>
      <c r="L3676" s="35"/>
      <c r="M3676" s="36"/>
      <c r="N3676" s="37"/>
      <c r="O3676" s="37"/>
      <c r="P3676" s="37"/>
      <c r="Q3676" s="38"/>
      <c r="R3676" s="38"/>
      <c r="S3676" s="37"/>
      <c r="T3676" s="39"/>
      <c r="U3676" s="39"/>
      <c r="V3676" s="40"/>
      <c r="X3676" t="str">
        <f>IF(('1 - Cover page'!$B$9-M3676)&lt;6,"&lt;=5 Days","&gt;5 Days")</f>
        <v>&lt;=5 Days</v>
      </c>
      <c r="Y3676" t="str">
        <f>IF(('1 - Cover page'!$B$9-M3676)=0,"0", IF(('1 - Cover page'!$B$9-M3676)= 1,"1", IF(('1 - Cover page'!$B$9-M3676)= 2,"2", IF(('1 - Cover page'!$B$9-M3676)= 3,"3", IF(('1 - Cover page'!$B$9-M3676)= 4,"4", IF(('1 - Cover page'!$B$9-M3676)= 5,"5", IF(('1 - Cover page'!$B$9-M3676)= 6,"6", IF(('1 - Cover page'!$B$9-M3676)= 7,"7", IF(('1 - Cover page'!$B$9-M3676)= 8,"8", IF(('1 - Cover page'!$B$9-M3676)= 9,"9", IF(('1 - Cover page'!$B$9-M3676)= 10,"10", IF(('1 - Cover page'!$B$9-M3676)= 11,"11", IF(('1 - Cover page'!$B$9-M3676)= 12,"12", IF(('1 - Cover page'!$B$9-M3676)= 13,"13", IF(('1 - Cover page'!$B$9-M3676)= 14,"14", IF(('1 - Cover page'!$B$9-M3676)= 15,"15",  ""))))))))))))))))</f>
        <v>0</v>
      </c>
      <c r="Z3676" t="str">
        <f>IF(('1 - Cover page'!$B$9-I3676)=0,"0", IF(('1 - Cover page'!$B$9-I3676)= 1,"1", IF(('1 - Cover page'!$B$9-I3676)= 2,"2", IF(('1 - Cover page'!$B$9-I3676)= 3,"3", IF(('1 - Cover page'!$B$9-I3676)= 4,"4", IF(('1 - Cover page'!$B$9-I3676)= 5,"5", IF(('1 - Cover page'!$B$9-I3676)= 6,"6", IF(('1 - Cover page'!$B$9-I3676)= 7,"7", IF(('1 - Cover page'!$B$9-I3676)= 8,"8", IF(('1 - Cover page'!$B$9-I3676)= 9,"9", IF(('1 - Cover page'!$B$9-I3676)= 10,"10", IF(('1 - Cover page'!$B$9-I3676)= 11,"11", IF(('1 - Cover page'!$B$9-I3676)= 12,"12", IF(('1 - Cover page'!$B$9-I3676)= 13,"13", IF(('1 - Cover page'!$B$9-I3676)= 14,"14", IF(('1 - Cover page'!$B$9-I3676)= 15,"15",  ""))))))))))))))))</f>
        <v>0</v>
      </c>
      <c r="AA3676" t="e">
        <f>VLOOKUP(E3676,'Age group'!$A$2:$B$7,2,TRUE)</f>
        <v>#N/A</v>
      </c>
    </row>
    <row r="3677" spans="1:27" ht="12.75" x14ac:dyDescent="0.2">
      <c r="A3677" s="30">
        <v>3674</v>
      </c>
      <c r="B3677" s="31"/>
      <c r="C3677" s="31"/>
      <c r="D3677" s="32"/>
      <c r="E3677" s="104"/>
      <c r="F3677" s="31"/>
      <c r="G3677" s="31"/>
      <c r="H3677" s="33"/>
      <c r="I3677" s="16"/>
      <c r="J3677" s="34"/>
      <c r="K3677" s="34"/>
      <c r="L3677" s="35"/>
      <c r="M3677" s="36"/>
      <c r="N3677" s="37"/>
      <c r="O3677" s="37"/>
      <c r="P3677" s="37"/>
      <c r="Q3677" s="38"/>
      <c r="R3677" s="38"/>
      <c r="S3677" s="37"/>
      <c r="T3677" s="39"/>
      <c r="U3677" s="39"/>
      <c r="V3677" s="40"/>
      <c r="X3677" t="str">
        <f>IF(('1 - Cover page'!$B$9-M3677)&lt;6,"&lt;=5 Days","&gt;5 Days")</f>
        <v>&lt;=5 Days</v>
      </c>
      <c r="Y3677" t="str">
        <f>IF(('1 - Cover page'!$B$9-M3677)=0,"0", IF(('1 - Cover page'!$B$9-M3677)= 1,"1", IF(('1 - Cover page'!$B$9-M3677)= 2,"2", IF(('1 - Cover page'!$B$9-M3677)= 3,"3", IF(('1 - Cover page'!$B$9-M3677)= 4,"4", IF(('1 - Cover page'!$B$9-M3677)= 5,"5", IF(('1 - Cover page'!$B$9-M3677)= 6,"6", IF(('1 - Cover page'!$B$9-M3677)= 7,"7", IF(('1 - Cover page'!$B$9-M3677)= 8,"8", IF(('1 - Cover page'!$B$9-M3677)= 9,"9", IF(('1 - Cover page'!$B$9-M3677)= 10,"10", IF(('1 - Cover page'!$B$9-M3677)= 11,"11", IF(('1 - Cover page'!$B$9-M3677)= 12,"12", IF(('1 - Cover page'!$B$9-M3677)= 13,"13", IF(('1 - Cover page'!$B$9-M3677)= 14,"14", IF(('1 - Cover page'!$B$9-M3677)= 15,"15",  ""))))))))))))))))</f>
        <v>0</v>
      </c>
      <c r="Z3677" t="str">
        <f>IF(('1 - Cover page'!$B$9-I3677)=0,"0", IF(('1 - Cover page'!$B$9-I3677)= 1,"1", IF(('1 - Cover page'!$B$9-I3677)= 2,"2", IF(('1 - Cover page'!$B$9-I3677)= 3,"3", IF(('1 - Cover page'!$B$9-I3677)= 4,"4", IF(('1 - Cover page'!$B$9-I3677)= 5,"5", IF(('1 - Cover page'!$B$9-I3677)= 6,"6", IF(('1 - Cover page'!$B$9-I3677)= 7,"7", IF(('1 - Cover page'!$B$9-I3677)= 8,"8", IF(('1 - Cover page'!$B$9-I3677)= 9,"9", IF(('1 - Cover page'!$B$9-I3677)= 10,"10", IF(('1 - Cover page'!$B$9-I3677)= 11,"11", IF(('1 - Cover page'!$B$9-I3677)= 12,"12", IF(('1 - Cover page'!$B$9-I3677)= 13,"13", IF(('1 - Cover page'!$B$9-I3677)= 14,"14", IF(('1 - Cover page'!$B$9-I3677)= 15,"15",  ""))))))))))))))))</f>
        <v>0</v>
      </c>
      <c r="AA3677" t="e">
        <f>VLOOKUP(E3677,'Age group'!$A$2:$B$7,2,TRUE)</f>
        <v>#N/A</v>
      </c>
    </row>
    <row r="3678" spans="1:27" ht="12.75" x14ac:dyDescent="0.2">
      <c r="A3678" s="30">
        <v>3675</v>
      </c>
      <c r="B3678" s="31"/>
      <c r="C3678" s="31"/>
      <c r="D3678" s="32"/>
      <c r="E3678" s="104"/>
      <c r="F3678" s="31"/>
      <c r="G3678" s="31"/>
      <c r="H3678" s="33"/>
      <c r="I3678" s="16"/>
      <c r="J3678" s="34"/>
      <c r="K3678" s="34"/>
      <c r="L3678" s="35"/>
      <c r="M3678" s="36"/>
      <c r="N3678" s="37"/>
      <c r="O3678" s="37"/>
      <c r="P3678" s="37"/>
      <c r="Q3678" s="38"/>
      <c r="R3678" s="38"/>
      <c r="S3678" s="37"/>
      <c r="T3678" s="39"/>
      <c r="U3678" s="39"/>
      <c r="V3678" s="40"/>
      <c r="X3678" t="str">
        <f>IF(('1 - Cover page'!$B$9-M3678)&lt;6,"&lt;=5 Days","&gt;5 Days")</f>
        <v>&lt;=5 Days</v>
      </c>
      <c r="Y3678" t="str">
        <f>IF(('1 - Cover page'!$B$9-M3678)=0,"0", IF(('1 - Cover page'!$B$9-M3678)= 1,"1", IF(('1 - Cover page'!$B$9-M3678)= 2,"2", IF(('1 - Cover page'!$B$9-M3678)= 3,"3", IF(('1 - Cover page'!$B$9-M3678)= 4,"4", IF(('1 - Cover page'!$B$9-M3678)= 5,"5", IF(('1 - Cover page'!$B$9-M3678)= 6,"6", IF(('1 - Cover page'!$B$9-M3678)= 7,"7", IF(('1 - Cover page'!$B$9-M3678)= 8,"8", IF(('1 - Cover page'!$B$9-M3678)= 9,"9", IF(('1 - Cover page'!$B$9-M3678)= 10,"10", IF(('1 - Cover page'!$B$9-M3678)= 11,"11", IF(('1 - Cover page'!$B$9-M3678)= 12,"12", IF(('1 - Cover page'!$B$9-M3678)= 13,"13", IF(('1 - Cover page'!$B$9-M3678)= 14,"14", IF(('1 - Cover page'!$B$9-M3678)= 15,"15",  ""))))))))))))))))</f>
        <v>0</v>
      </c>
      <c r="Z3678" t="str">
        <f>IF(('1 - Cover page'!$B$9-I3678)=0,"0", IF(('1 - Cover page'!$B$9-I3678)= 1,"1", IF(('1 - Cover page'!$B$9-I3678)= 2,"2", IF(('1 - Cover page'!$B$9-I3678)= 3,"3", IF(('1 - Cover page'!$B$9-I3678)= 4,"4", IF(('1 - Cover page'!$B$9-I3678)= 5,"5", IF(('1 - Cover page'!$B$9-I3678)= 6,"6", IF(('1 - Cover page'!$B$9-I3678)= 7,"7", IF(('1 - Cover page'!$B$9-I3678)= 8,"8", IF(('1 - Cover page'!$B$9-I3678)= 9,"9", IF(('1 - Cover page'!$B$9-I3678)= 10,"10", IF(('1 - Cover page'!$B$9-I3678)= 11,"11", IF(('1 - Cover page'!$B$9-I3678)= 12,"12", IF(('1 - Cover page'!$B$9-I3678)= 13,"13", IF(('1 - Cover page'!$B$9-I3678)= 14,"14", IF(('1 - Cover page'!$B$9-I3678)= 15,"15",  ""))))))))))))))))</f>
        <v>0</v>
      </c>
      <c r="AA3678" t="e">
        <f>VLOOKUP(E3678,'Age group'!$A$2:$B$7,2,TRUE)</f>
        <v>#N/A</v>
      </c>
    </row>
    <row r="3679" spans="1:27" ht="12.75" x14ac:dyDescent="0.2">
      <c r="A3679" s="30">
        <v>3676</v>
      </c>
      <c r="B3679" s="31"/>
      <c r="C3679" s="31"/>
      <c r="D3679" s="32"/>
      <c r="E3679" s="104"/>
      <c r="F3679" s="31"/>
      <c r="G3679" s="31"/>
      <c r="H3679" s="33"/>
      <c r="I3679" s="16"/>
      <c r="J3679" s="34"/>
      <c r="K3679" s="34"/>
      <c r="L3679" s="35"/>
      <c r="M3679" s="36"/>
      <c r="N3679" s="37"/>
      <c r="O3679" s="37"/>
      <c r="P3679" s="37"/>
      <c r="Q3679" s="38"/>
      <c r="R3679" s="38"/>
      <c r="S3679" s="37"/>
      <c r="T3679" s="39"/>
      <c r="U3679" s="39"/>
      <c r="V3679" s="40"/>
      <c r="X3679" t="str">
        <f>IF(('1 - Cover page'!$B$9-M3679)&lt;6,"&lt;=5 Days","&gt;5 Days")</f>
        <v>&lt;=5 Days</v>
      </c>
      <c r="Y3679" t="str">
        <f>IF(('1 - Cover page'!$B$9-M3679)=0,"0", IF(('1 - Cover page'!$B$9-M3679)= 1,"1", IF(('1 - Cover page'!$B$9-M3679)= 2,"2", IF(('1 - Cover page'!$B$9-M3679)= 3,"3", IF(('1 - Cover page'!$B$9-M3679)= 4,"4", IF(('1 - Cover page'!$B$9-M3679)= 5,"5", IF(('1 - Cover page'!$B$9-M3679)= 6,"6", IF(('1 - Cover page'!$B$9-M3679)= 7,"7", IF(('1 - Cover page'!$B$9-M3679)= 8,"8", IF(('1 - Cover page'!$B$9-M3679)= 9,"9", IF(('1 - Cover page'!$B$9-M3679)= 10,"10", IF(('1 - Cover page'!$B$9-M3679)= 11,"11", IF(('1 - Cover page'!$B$9-M3679)= 12,"12", IF(('1 - Cover page'!$B$9-M3679)= 13,"13", IF(('1 - Cover page'!$B$9-M3679)= 14,"14", IF(('1 - Cover page'!$B$9-M3679)= 15,"15",  ""))))))))))))))))</f>
        <v>0</v>
      </c>
      <c r="Z3679" t="str">
        <f>IF(('1 - Cover page'!$B$9-I3679)=0,"0", IF(('1 - Cover page'!$B$9-I3679)= 1,"1", IF(('1 - Cover page'!$B$9-I3679)= 2,"2", IF(('1 - Cover page'!$B$9-I3679)= 3,"3", IF(('1 - Cover page'!$B$9-I3679)= 4,"4", IF(('1 - Cover page'!$B$9-I3679)= 5,"5", IF(('1 - Cover page'!$B$9-I3679)= 6,"6", IF(('1 - Cover page'!$B$9-I3679)= 7,"7", IF(('1 - Cover page'!$B$9-I3679)= 8,"8", IF(('1 - Cover page'!$B$9-I3679)= 9,"9", IF(('1 - Cover page'!$B$9-I3679)= 10,"10", IF(('1 - Cover page'!$B$9-I3679)= 11,"11", IF(('1 - Cover page'!$B$9-I3679)= 12,"12", IF(('1 - Cover page'!$B$9-I3679)= 13,"13", IF(('1 - Cover page'!$B$9-I3679)= 14,"14", IF(('1 - Cover page'!$B$9-I3679)= 15,"15",  ""))))))))))))))))</f>
        <v>0</v>
      </c>
      <c r="AA3679" t="e">
        <f>VLOOKUP(E3679,'Age group'!$A$2:$B$7,2,TRUE)</f>
        <v>#N/A</v>
      </c>
    </row>
    <row r="3680" spans="1:27" ht="12.75" x14ac:dyDescent="0.2">
      <c r="A3680" s="30">
        <v>3677</v>
      </c>
      <c r="B3680" s="31"/>
      <c r="C3680" s="31"/>
      <c r="D3680" s="32"/>
      <c r="E3680" s="104"/>
      <c r="F3680" s="31"/>
      <c r="G3680" s="31"/>
      <c r="H3680" s="33"/>
      <c r="I3680" s="16"/>
      <c r="J3680" s="34"/>
      <c r="K3680" s="34"/>
      <c r="L3680" s="35"/>
      <c r="M3680" s="36"/>
      <c r="N3680" s="37"/>
      <c r="O3680" s="37"/>
      <c r="P3680" s="37"/>
      <c r="Q3680" s="38"/>
      <c r="R3680" s="38"/>
      <c r="S3680" s="37"/>
      <c r="T3680" s="39"/>
      <c r="U3680" s="39"/>
      <c r="V3680" s="40"/>
      <c r="X3680" t="str">
        <f>IF(('1 - Cover page'!$B$9-M3680)&lt;6,"&lt;=5 Days","&gt;5 Days")</f>
        <v>&lt;=5 Days</v>
      </c>
      <c r="Y3680" t="str">
        <f>IF(('1 - Cover page'!$B$9-M3680)=0,"0", IF(('1 - Cover page'!$B$9-M3680)= 1,"1", IF(('1 - Cover page'!$B$9-M3680)= 2,"2", IF(('1 - Cover page'!$B$9-M3680)= 3,"3", IF(('1 - Cover page'!$B$9-M3680)= 4,"4", IF(('1 - Cover page'!$B$9-M3680)= 5,"5", IF(('1 - Cover page'!$B$9-M3680)= 6,"6", IF(('1 - Cover page'!$B$9-M3680)= 7,"7", IF(('1 - Cover page'!$B$9-M3680)= 8,"8", IF(('1 - Cover page'!$B$9-M3680)= 9,"9", IF(('1 - Cover page'!$B$9-M3680)= 10,"10", IF(('1 - Cover page'!$B$9-M3680)= 11,"11", IF(('1 - Cover page'!$B$9-M3680)= 12,"12", IF(('1 - Cover page'!$B$9-M3680)= 13,"13", IF(('1 - Cover page'!$B$9-M3680)= 14,"14", IF(('1 - Cover page'!$B$9-M3680)= 15,"15",  ""))))))))))))))))</f>
        <v>0</v>
      </c>
      <c r="Z3680" t="str">
        <f>IF(('1 - Cover page'!$B$9-I3680)=0,"0", IF(('1 - Cover page'!$B$9-I3680)= 1,"1", IF(('1 - Cover page'!$B$9-I3680)= 2,"2", IF(('1 - Cover page'!$B$9-I3680)= 3,"3", IF(('1 - Cover page'!$B$9-I3680)= 4,"4", IF(('1 - Cover page'!$B$9-I3680)= 5,"5", IF(('1 - Cover page'!$B$9-I3680)= 6,"6", IF(('1 - Cover page'!$B$9-I3680)= 7,"7", IF(('1 - Cover page'!$B$9-I3680)= 8,"8", IF(('1 - Cover page'!$B$9-I3680)= 9,"9", IF(('1 - Cover page'!$B$9-I3680)= 10,"10", IF(('1 - Cover page'!$B$9-I3680)= 11,"11", IF(('1 - Cover page'!$B$9-I3680)= 12,"12", IF(('1 - Cover page'!$B$9-I3680)= 13,"13", IF(('1 - Cover page'!$B$9-I3680)= 14,"14", IF(('1 - Cover page'!$B$9-I3680)= 15,"15",  ""))))))))))))))))</f>
        <v>0</v>
      </c>
      <c r="AA3680" t="e">
        <f>VLOOKUP(E3680,'Age group'!$A$2:$B$7,2,TRUE)</f>
        <v>#N/A</v>
      </c>
    </row>
    <row r="3681" spans="1:27" ht="12.75" x14ac:dyDescent="0.2">
      <c r="A3681" s="30">
        <v>3678</v>
      </c>
      <c r="B3681" s="31"/>
      <c r="C3681" s="31"/>
      <c r="D3681" s="32"/>
      <c r="E3681" s="104"/>
      <c r="F3681" s="31"/>
      <c r="G3681" s="31"/>
      <c r="H3681" s="33"/>
      <c r="I3681" s="16"/>
      <c r="J3681" s="34"/>
      <c r="K3681" s="34"/>
      <c r="L3681" s="35"/>
      <c r="M3681" s="36"/>
      <c r="N3681" s="37"/>
      <c r="O3681" s="37"/>
      <c r="P3681" s="37"/>
      <c r="Q3681" s="38"/>
      <c r="R3681" s="38"/>
      <c r="S3681" s="37"/>
      <c r="T3681" s="39"/>
      <c r="U3681" s="39"/>
      <c r="V3681" s="40"/>
      <c r="X3681" t="str">
        <f>IF(('1 - Cover page'!$B$9-M3681)&lt;6,"&lt;=5 Days","&gt;5 Days")</f>
        <v>&lt;=5 Days</v>
      </c>
      <c r="Y3681" t="str">
        <f>IF(('1 - Cover page'!$B$9-M3681)=0,"0", IF(('1 - Cover page'!$B$9-M3681)= 1,"1", IF(('1 - Cover page'!$B$9-M3681)= 2,"2", IF(('1 - Cover page'!$B$9-M3681)= 3,"3", IF(('1 - Cover page'!$B$9-M3681)= 4,"4", IF(('1 - Cover page'!$B$9-M3681)= 5,"5", IF(('1 - Cover page'!$B$9-M3681)= 6,"6", IF(('1 - Cover page'!$B$9-M3681)= 7,"7", IF(('1 - Cover page'!$B$9-M3681)= 8,"8", IF(('1 - Cover page'!$B$9-M3681)= 9,"9", IF(('1 - Cover page'!$B$9-M3681)= 10,"10", IF(('1 - Cover page'!$B$9-M3681)= 11,"11", IF(('1 - Cover page'!$B$9-M3681)= 12,"12", IF(('1 - Cover page'!$B$9-M3681)= 13,"13", IF(('1 - Cover page'!$B$9-M3681)= 14,"14", IF(('1 - Cover page'!$B$9-M3681)= 15,"15",  ""))))))))))))))))</f>
        <v>0</v>
      </c>
      <c r="Z3681" t="str">
        <f>IF(('1 - Cover page'!$B$9-I3681)=0,"0", IF(('1 - Cover page'!$B$9-I3681)= 1,"1", IF(('1 - Cover page'!$B$9-I3681)= 2,"2", IF(('1 - Cover page'!$B$9-I3681)= 3,"3", IF(('1 - Cover page'!$B$9-I3681)= 4,"4", IF(('1 - Cover page'!$B$9-I3681)= 5,"5", IF(('1 - Cover page'!$B$9-I3681)= 6,"6", IF(('1 - Cover page'!$B$9-I3681)= 7,"7", IF(('1 - Cover page'!$B$9-I3681)= 8,"8", IF(('1 - Cover page'!$B$9-I3681)= 9,"9", IF(('1 - Cover page'!$B$9-I3681)= 10,"10", IF(('1 - Cover page'!$B$9-I3681)= 11,"11", IF(('1 - Cover page'!$B$9-I3681)= 12,"12", IF(('1 - Cover page'!$B$9-I3681)= 13,"13", IF(('1 - Cover page'!$B$9-I3681)= 14,"14", IF(('1 - Cover page'!$B$9-I3681)= 15,"15",  ""))))))))))))))))</f>
        <v>0</v>
      </c>
      <c r="AA3681" t="e">
        <f>VLOOKUP(E3681,'Age group'!$A$2:$B$7,2,TRUE)</f>
        <v>#N/A</v>
      </c>
    </row>
    <row r="3682" spans="1:27" ht="12.75" x14ac:dyDescent="0.2">
      <c r="A3682" s="30">
        <v>3679</v>
      </c>
      <c r="B3682" s="31"/>
      <c r="C3682" s="31"/>
      <c r="D3682" s="32"/>
      <c r="E3682" s="104"/>
      <c r="F3682" s="31"/>
      <c r="G3682" s="31"/>
      <c r="H3682" s="33"/>
      <c r="I3682" s="16"/>
      <c r="J3682" s="34"/>
      <c r="K3682" s="34"/>
      <c r="L3682" s="35"/>
      <c r="M3682" s="36"/>
      <c r="N3682" s="37"/>
      <c r="O3682" s="37"/>
      <c r="P3682" s="37"/>
      <c r="Q3682" s="38"/>
      <c r="R3682" s="38"/>
      <c r="S3682" s="37"/>
      <c r="T3682" s="39"/>
      <c r="U3682" s="39"/>
      <c r="V3682" s="40"/>
      <c r="X3682" t="str">
        <f>IF(('1 - Cover page'!$B$9-M3682)&lt;6,"&lt;=5 Days","&gt;5 Days")</f>
        <v>&lt;=5 Days</v>
      </c>
      <c r="Y3682" t="str">
        <f>IF(('1 - Cover page'!$B$9-M3682)=0,"0", IF(('1 - Cover page'!$B$9-M3682)= 1,"1", IF(('1 - Cover page'!$B$9-M3682)= 2,"2", IF(('1 - Cover page'!$B$9-M3682)= 3,"3", IF(('1 - Cover page'!$B$9-M3682)= 4,"4", IF(('1 - Cover page'!$B$9-M3682)= 5,"5", IF(('1 - Cover page'!$B$9-M3682)= 6,"6", IF(('1 - Cover page'!$B$9-M3682)= 7,"7", IF(('1 - Cover page'!$B$9-M3682)= 8,"8", IF(('1 - Cover page'!$B$9-M3682)= 9,"9", IF(('1 - Cover page'!$B$9-M3682)= 10,"10", IF(('1 - Cover page'!$B$9-M3682)= 11,"11", IF(('1 - Cover page'!$B$9-M3682)= 12,"12", IF(('1 - Cover page'!$B$9-M3682)= 13,"13", IF(('1 - Cover page'!$B$9-M3682)= 14,"14", IF(('1 - Cover page'!$B$9-M3682)= 15,"15",  ""))))))))))))))))</f>
        <v>0</v>
      </c>
      <c r="Z3682" t="str">
        <f>IF(('1 - Cover page'!$B$9-I3682)=0,"0", IF(('1 - Cover page'!$B$9-I3682)= 1,"1", IF(('1 - Cover page'!$B$9-I3682)= 2,"2", IF(('1 - Cover page'!$B$9-I3682)= 3,"3", IF(('1 - Cover page'!$B$9-I3682)= 4,"4", IF(('1 - Cover page'!$B$9-I3682)= 5,"5", IF(('1 - Cover page'!$B$9-I3682)= 6,"6", IF(('1 - Cover page'!$B$9-I3682)= 7,"7", IF(('1 - Cover page'!$B$9-I3682)= 8,"8", IF(('1 - Cover page'!$B$9-I3682)= 9,"9", IF(('1 - Cover page'!$B$9-I3682)= 10,"10", IF(('1 - Cover page'!$B$9-I3682)= 11,"11", IF(('1 - Cover page'!$B$9-I3682)= 12,"12", IF(('1 - Cover page'!$B$9-I3682)= 13,"13", IF(('1 - Cover page'!$B$9-I3682)= 14,"14", IF(('1 - Cover page'!$B$9-I3682)= 15,"15",  ""))))))))))))))))</f>
        <v>0</v>
      </c>
      <c r="AA3682" t="e">
        <f>VLOOKUP(E3682,'Age group'!$A$2:$B$7,2,TRUE)</f>
        <v>#N/A</v>
      </c>
    </row>
    <row r="3683" spans="1:27" ht="12.75" x14ac:dyDescent="0.2">
      <c r="A3683" s="30">
        <v>3680</v>
      </c>
      <c r="B3683" s="31"/>
      <c r="C3683" s="31"/>
      <c r="D3683" s="32"/>
      <c r="E3683" s="104"/>
      <c r="F3683" s="31"/>
      <c r="G3683" s="31"/>
      <c r="H3683" s="33"/>
      <c r="I3683" s="16"/>
      <c r="J3683" s="34"/>
      <c r="K3683" s="34"/>
      <c r="L3683" s="35"/>
      <c r="M3683" s="36"/>
      <c r="N3683" s="37"/>
      <c r="O3683" s="37"/>
      <c r="P3683" s="37"/>
      <c r="Q3683" s="38"/>
      <c r="R3683" s="38"/>
      <c r="S3683" s="37"/>
      <c r="T3683" s="39"/>
      <c r="U3683" s="39"/>
      <c r="V3683" s="40"/>
      <c r="X3683" t="str">
        <f>IF(('1 - Cover page'!$B$9-M3683)&lt;6,"&lt;=5 Days","&gt;5 Days")</f>
        <v>&lt;=5 Days</v>
      </c>
      <c r="Y3683" t="str">
        <f>IF(('1 - Cover page'!$B$9-M3683)=0,"0", IF(('1 - Cover page'!$B$9-M3683)= 1,"1", IF(('1 - Cover page'!$B$9-M3683)= 2,"2", IF(('1 - Cover page'!$B$9-M3683)= 3,"3", IF(('1 - Cover page'!$B$9-M3683)= 4,"4", IF(('1 - Cover page'!$B$9-M3683)= 5,"5", IF(('1 - Cover page'!$B$9-M3683)= 6,"6", IF(('1 - Cover page'!$B$9-M3683)= 7,"7", IF(('1 - Cover page'!$B$9-M3683)= 8,"8", IF(('1 - Cover page'!$B$9-M3683)= 9,"9", IF(('1 - Cover page'!$B$9-M3683)= 10,"10", IF(('1 - Cover page'!$B$9-M3683)= 11,"11", IF(('1 - Cover page'!$B$9-M3683)= 12,"12", IF(('1 - Cover page'!$B$9-M3683)= 13,"13", IF(('1 - Cover page'!$B$9-M3683)= 14,"14", IF(('1 - Cover page'!$B$9-M3683)= 15,"15",  ""))))))))))))))))</f>
        <v>0</v>
      </c>
      <c r="Z3683" t="str">
        <f>IF(('1 - Cover page'!$B$9-I3683)=0,"0", IF(('1 - Cover page'!$B$9-I3683)= 1,"1", IF(('1 - Cover page'!$B$9-I3683)= 2,"2", IF(('1 - Cover page'!$B$9-I3683)= 3,"3", IF(('1 - Cover page'!$B$9-I3683)= 4,"4", IF(('1 - Cover page'!$B$9-I3683)= 5,"5", IF(('1 - Cover page'!$B$9-I3683)= 6,"6", IF(('1 - Cover page'!$B$9-I3683)= 7,"7", IF(('1 - Cover page'!$B$9-I3683)= 8,"8", IF(('1 - Cover page'!$B$9-I3683)= 9,"9", IF(('1 - Cover page'!$B$9-I3683)= 10,"10", IF(('1 - Cover page'!$B$9-I3683)= 11,"11", IF(('1 - Cover page'!$B$9-I3683)= 12,"12", IF(('1 - Cover page'!$B$9-I3683)= 13,"13", IF(('1 - Cover page'!$B$9-I3683)= 14,"14", IF(('1 - Cover page'!$B$9-I3683)= 15,"15",  ""))))))))))))))))</f>
        <v>0</v>
      </c>
      <c r="AA3683" t="e">
        <f>VLOOKUP(E3683,'Age group'!$A$2:$B$7,2,TRUE)</f>
        <v>#N/A</v>
      </c>
    </row>
    <row r="3684" spans="1:27" ht="12.75" x14ac:dyDescent="0.2">
      <c r="A3684" s="30">
        <v>3681</v>
      </c>
      <c r="B3684" s="31"/>
      <c r="C3684" s="31"/>
      <c r="D3684" s="32"/>
      <c r="E3684" s="104"/>
      <c r="F3684" s="31"/>
      <c r="G3684" s="31"/>
      <c r="H3684" s="33"/>
      <c r="I3684" s="16"/>
      <c r="J3684" s="34"/>
      <c r="K3684" s="34"/>
      <c r="L3684" s="35"/>
      <c r="M3684" s="36"/>
      <c r="N3684" s="37"/>
      <c r="O3684" s="37"/>
      <c r="P3684" s="37"/>
      <c r="Q3684" s="38"/>
      <c r="R3684" s="38"/>
      <c r="S3684" s="37"/>
      <c r="T3684" s="39"/>
      <c r="U3684" s="39"/>
      <c r="V3684" s="40"/>
      <c r="X3684" t="str">
        <f>IF(('1 - Cover page'!$B$9-M3684)&lt;6,"&lt;=5 Days","&gt;5 Days")</f>
        <v>&lt;=5 Days</v>
      </c>
      <c r="Y3684" t="str">
        <f>IF(('1 - Cover page'!$B$9-M3684)=0,"0", IF(('1 - Cover page'!$B$9-M3684)= 1,"1", IF(('1 - Cover page'!$B$9-M3684)= 2,"2", IF(('1 - Cover page'!$B$9-M3684)= 3,"3", IF(('1 - Cover page'!$B$9-M3684)= 4,"4", IF(('1 - Cover page'!$B$9-M3684)= 5,"5", IF(('1 - Cover page'!$B$9-M3684)= 6,"6", IF(('1 - Cover page'!$B$9-M3684)= 7,"7", IF(('1 - Cover page'!$B$9-M3684)= 8,"8", IF(('1 - Cover page'!$B$9-M3684)= 9,"9", IF(('1 - Cover page'!$B$9-M3684)= 10,"10", IF(('1 - Cover page'!$B$9-M3684)= 11,"11", IF(('1 - Cover page'!$B$9-M3684)= 12,"12", IF(('1 - Cover page'!$B$9-M3684)= 13,"13", IF(('1 - Cover page'!$B$9-M3684)= 14,"14", IF(('1 - Cover page'!$B$9-M3684)= 15,"15",  ""))))))))))))))))</f>
        <v>0</v>
      </c>
      <c r="Z3684" t="str">
        <f>IF(('1 - Cover page'!$B$9-I3684)=0,"0", IF(('1 - Cover page'!$B$9-I3684)= 1,"1", IF(('1 - Cover page'!$B$9-I3684)= 2,"2", IF(('1 - Cover page'!$B$9-I3684)= 3,"3", IF(('1 - Cover page'!$B$9-I3684)= 4,"4", IF(('1 - Cover page'!$B$9-I3684)= 5,"5", IF(('1 - Cover page'!$B$9-I3684)= 6,"6", IF(('1 - Cover page'!$B$9-I3684)= 7,"7", IF(('1 - Cover page'!$B$9-I3684)= 8,"8", IF(('1 - Cover page'!$B$9-I3684)= 9,"9", IF(('1 - Cover page'!$B$9-I3684)= 10,"10", IF(('1 - Cover page'!$B$9-I3684)= 11,"11", IF(('1 - Cover page'!$B$9-I3684)= 12,"12", IF(('1 - Cover page'!$B$9-I3684)= 13,"13", IF(('1 - Cover page'!$B$9-I3684)= 14,"14", IF(('1 - Cover page'!$B$9-I3684)= 15,"15",  ""))))))))))))))))</f>
        <v>0</v>
      </c>
      <c r="AA3684" t="e">
        <f>VLOOKUP(E3684,'Age group'!$A$2:$B$7,2,TRUE)</f>
        <v>#N/A</v>
      </c>
    </row>
    <row r="3685" spans="1:27" ht="12.75" x14ac:dyDescent="0.2">
      <c r="A3685" s="30">
        <v>3682</v>
      </c>
      <c r="B3685" s="31"/>
      <c r="C3685" s="31"/>
      <c r="D3685" s="32"/>
      <c r="E3685" s="104"/>
      <c r="F3685" s="31"/>
      <c r="G3685" s="31"/>
      <c r="H3685" s="33"/>
      <c r="I3685" s="16"/>
      <c r="J3685" s="34"/>
      <c r="K3685" s="34"/>
      <c r="L3685" s="35"/>
      <c r="M3685" s="36"/>
      <c r="N3685" s="37"/>
      <c r="O3685" s="37"/>
      <c r="P3685" s="37"/>
      <c r="Q3685" s="38"/>
      <c r="R3685" s="38"/>
      <c r="S3685" s="37"/>
      <c r="T3685" s="39"/>
      <c r="U3685" s="39"/>
      <c r="V3685" s="40"/>
      <c r="X3685" t="str">
        <f>IF(('1 - Cover page'!$B$9-M3685)&lt;6,"&lt;=5 Days","&gt;5 Days")</f>
        <v>&lt;=5 Days</v>
      </c>
      <c r="Y3685" t="str">
        <f>IF(('1 - Cover page'!$B$9-M3685)=0,"0", IF(('1 - Cover page'!$B$9-M3685)= 1,"1", IF(('1 - Cover page'!$B$9-M3685)= 2,"2", IF(('1 - Cover page'!$B$9-M3685)= 3,"3", IF(('1 - Cover page'!$B$9-M3685)= 4,"4", IF(('1 - Cover page'!$B$9-M3685)= 5,"5", IF(('1 - Cover page'!$B$9-M3685)= 6,"6", IF(('1 - Cover page'!$B$9-M3685)= 7,"7", IF(('1 - Cover page'!$B$9-M3685)= 8,"8", IF(('1 - Cover page'!$B$9-M3685)= 9,"9", IF(('1 - Cover page'!$B$9-M3685)= 10,"10", IF(('1 - Cover page'!$B$9-M3685)= 11,"11", IF(('1 - Cover page'!$B$9-M3685)= 12,"12", IF(('1 - Cover page'!$B$9-M3685)= 13,"13", IF(('1 - Cover page'!$B$9-M3685)= 14,"14", IF(('1 - Cover page'!$B$9-M3685)= 15,"15",  ""))))))))))))))))</f>
        <v>0</v>
      </c>
      <c r="Z3685" t="str">
        <f>IF(('1 - Cover page'!$B$9-I3685)=0,"0", IF(('1 - Cover page'!$B$9-I3685)= 1,"1", IF(('1 - Cover page'!$B$9-I3685)= 2,"2", IF(('1 - Cover page'!$B$9-I3685)= 3,"3", IF(('1 - Cover page'!$B$9-I3685)= 4,"4", IF(('1 - Cover page'!$B$9-I3685)= 5,"5", IF(('1 - Cover page'!$B$9-I3685)= 6,"6", IF(('1 - Cover page'!$B$9-I3685)= 7,"7", IF(('1 - Cover page'!$B$9-I3685)= 8,"8", IF(('1 - Cover page'!$B$9-I3685)= 9,"9", IF(('1 - Cover page'!$B$9-I3685)= 10,"10", IF(('1 - Cover page'!$B$9-I3685)= 11,"11", IF(('1 - Cover page'!$B$9-I3685)= 12,"12", IF(('1 - Cover page'!$B$9-I3685)= 13,"13", IF(('1 - Cover page'!$B$9-I3685)= 14,"14", IF(('1 - Cover page'!$B$9-I3685)= 15,"15",  ""))))))))))))))))</f>
        <v>0</v>
      </c>
      <c r="AA3685" t="e">
        <f>VLOOKUP(E3685,'Age group'!$A$2:$B$7,2,TRUE)</f>
        <v>#N/A</v>
      </c>
    </row>
    <row r="3686" spans="1:27" ht="12.75" x14ac:dyDescent="0.2">
      <c r="A3686" s="30">
        <v>3683</v>
      </c>
      <c r="B3686" s="31"/>
      <c r="C3686" s="31"/>
      <c r="D3686" s="32"/>
      <c r="E3686" s="104"/>
      <c r="F3686" s="31"/>
      <c r="G3686" s="31"/>
      <c r="H3686" s="33"/>
      <c r="I3686" s="16"/>
      <c r="J3686" s="34"/>
      <c r="K3686" s="34"/>
      <c r="L3686" s="35"/>
      <c r="M3686" s="36"/>
      <c r="N3686" s="37"/>
      <c r="O3686" s="37"/>
      <c r="P3686" s="37"/>
      <c r="Q3686" s="38"/>
      <c r="R3686" s="38"/>
      <c r="S3686" s="37"/>
      <c r="T3686" s="39"/>
      <c r="U3686" s="39"/>
      <c r="V3686" s="40"/>
      <c r="X3686" t="str">
        <f>IF(('1 - Cover page'!$B$9-M3686)&lt;6,"&lt;=5 Days","&gt;5 Days")</f>
        <v>&lt;=5 Days</v>
      </c>
      <c r="Y3686" t="str">
        <f>IF(('1 - Cover page'!$B$9-M3686)=0,"0", IF(('1 - Cover page'!$B$9-M3686)= 1,"1", IF(('1 - Cover page'!$B$9-M3686)= 2,"2", IF(('1 - Cover page'!$B$9-M3686)= 3,"3", IF(('1 - Cover page'!$B$9-M3686)= 4,"4", IF(('1 - Cover page'!$B$9-M3686)= 5,"5", IF(('1 - Cover page'!$B$9-M3686)= 6,"6", IF(('1 - Cover page'!$B$9-M3686)= 7,"7", IF(('1 - Cover page'!$B$9-M3686)= 8,"8", IF(('1 - Cover page'!$B$9-M3686)= 9,"9", IF(('1 - Cover page'!$B$9-M3686)= 10,"10", IF(('1 - Cover page'!$B$9-M3686)= 11,"11", IF(('1 - Cover page'!$B$9-M3686)= 12,"12", IF(('1 - Cover page'!$B$9-M3686)= 13,"13", IF(('1 - Cover page'!$B$9-M3686)= 14,"14", IF(('1 - Cover page'!$B$9-M3686)= 15,"15",  ""))))))))))))))))</f>
        <v>0</v>
      </c>
      <c r="Z3686" t="str">
        <f>IF(('1 - Cover page'!$B$9-I3686)=0,"0", IF(('1 - Cover page'!$B$9-I3686)= 1,"1", IF(('1 - Cover page'!$B$9-I3686)= 2,"2", IF(('1 - Cover page'!$B$9-I3686)= 3,"3", IF(('1 - Cover page'!$B$9-I3686)= 4,"4", IF(('1 - Cover page'!$B$9-I3686)= 5,"5", IF(('1 - Cover page'!$B$9-I3686)= 6,"6", IF(('1 - Cover page'!$B$9-I3686)= 7,"7", IF(('1 - Cover page'!$B$9-I3686)= 8,"8", IF(('1 - Cover page'!$B$9-I3686)= 9,"9", IF(('1 - Cover page'!$B$9-I3686)= 10,"10", IF(('1 - Cover page'!$B$9-I3686)= 11,"11", IF(('1 - Cover page'!$B$9-I3686)= 12,"12", IF(('1 - Cover page'!$B$9-I3686)= 13,"13", IF(('1 - Cover page'!$B$9-I3686)= 14,"14", IF(('1 - Cover page'!$B$9-I3686)= 15,"15",  ""))))))))))))))))</f>
        <v>0</v>
      </c>
      <c r="AA3686" t="e">
        <f>VLOOKUP(E3686,'Age group'!$A$2:$B$7,2,TRUE)</f>
        <v>#N/A</v>
      </c>
    </row>
    <row r="3687" spans="1:27" ht="12.75" x14ac:dyDescent="0.2">
      <c r="A3687" s="30">
        <v>3684</v>
      </c>
      <c r="B3687" s="31"/>
      <c r="C3687" s="31"/>
      <c r="D3687" s="32"/>
      <c r="E3687" s="104"/>
      <c r="F3687" s="31"/>
      <c r="G3687" s="31"/>
      <c r="H3687" s="33"/>
      <c r="I3687" s="16"/>
      <c r="J3687" s="34"/>
      <c r="K3687" s="34"/>
      <c r="L3687" s="35"/>
      <c r="M3687" s="36"/>
      <c r="N3687" s="37"/>
      <c r="O3687" s="37"/>
      <c r="P3687" s="37"/>
      <c r="Q3687" s="38"/>
      <c r="R3687" s="38"/>
      <c r="S3687" s="37"/>
      <c r="T3687" s="39"/>
      <c r="U3687" s="39"/>
      <c r="V3687" s="40"/>
      <c r="X3687" t="str">
        <f>IF(('1 - Cover page'!$B$9-M3687)&lt;6,"&lt;=5 Days","&gt;5 Days")</f>
        <v>&lt;=5 Days</v>
      </c>
      <c r="Y3687" t="str">
        <f>IF(('1 - Cover page'!$B$9-M3687)=0,"0", IF(('1 - Cover page'!$B$9-M3687)= 1,"1", IF(('1 - Cover page'!$B$9-M3687)= 2,"2", IF(('1 - Cover page'!$B$9-M3687)= 3,"3", IF(('1 - Cover page'!$B$9-M3687)= 4,"4", IF(('1 - Cover page'!$B$9-M3687)= 5,"5", IF(('1 - Cover page'!$B$9-M3687)= 6,"6", IF(('1 - Cover page'!$B$9-M3687)= 7,"7", IF(('1 - Cover page'!$B$9-M3687)= 8,"8", IF(('1 - Cover page'!$B$9-M3687)= 9,"9", IF(('1 - Cover page'!$B$9-M3687)= 10,"10", IF(('1 - Cover page'!$B$9-M3687)= 11,"11", IF(('1 - Cover page'!$B$9-M3687)= 12,"12", IF(('1 - Cover page'!$B$9-M3687)= 13,"13", IF(('1 - Cover page'!$B$9-M3687)= 14,"14", IF(('1 - Cover page'!$B$9-M3687)= 15,"15",  ""))))))))))))))))</f>
        <v>0</v>
      </c>
      <c r="Z3687" t="str">
        <f>IF(('1 - Cover page'!$B$9-I3687)=0,"0", IF(('1 - Cover page'!$B$9-I3687)= 1,"1", IF(('1 - Cover page'!$B$9-I3687)= 2,"2", IF(('1 - Cover page'!$B$9-I3687)= 3,"3", IF(('1 - Cover page'!$B$9-I3687)= 4,"4", IF(('1 - Cover page'!$B$9-I3687)= 5,"5", IF(('1 - Cover page'!$B$9-I3687)= 6,"6", IF(('1 - Cover page'!$B$9-I3687)= 7,"7", IF(('1 - Cover page'!$B$9-I3687)= 8,"8", IF(('1 - Cover page'!$B$9-I3687)= 9,"9", IF(('1 - Cover page'!$B$9-I3687)= 10,"10", IF(('1 - Cover page'!$B$9-I3687)= 11,"11", IF(('1 - Cover page'!$B$9-I3687)= 12,"12", IF(('1 - Cover page'!$B$9-I3687)= 13,"13", IF(('1 - Cover page'!$B$9-I3687)= 14,"14", IF(('1 - Cover page'!$B$9-I3687)= 15,"15",  ""))))))))))))))))</f>
        <v>0</v>
      </c>
      <c r="AA3687" t="e">
        <f>VLOOKUP(E3687,'Age group'!$A$2:$B$7,2,TRUE)</f>
        <v>#N/A</v>
      </c>
    </row>
    <row r="3688" spans="1:27" ht="12.75" x14ac:dyDescent="0.2">
      <c r="A3688" s="30">
        <v>3685</v>
      </c>
      <c r="B3688" s="31"/>
      <c r="C3688" s="31"/>
      <c r="D3688" s="32"/>
      <c r="E3688" s="104"/>
      <c r="F3688" s="31"/>
      <c r="G3688" s="31"/>
      <c r="H3688" s="33"/>
      <c r="I3688" s="16"/>
      <c r="J3688" s="34"/>
      <c r="K3688" s="34"/>
      <c r="L3688" s="35"/>
      <c r="M3688" s="36"/>
      <c r="N3688" s="37"/>
      <c r="O3688" s="37"/>
      <c r="P3688" s="37"/>
      <c r="Q3688" s="38"/>
      <c r="R3688" s="38"/>
      <c r="S3688" s="37"/>
      <c r="T3688" s="39"/>
      <c r="U3688" s="39"/>
      <c r="V3688" s="40"/>
      <c r="X3688" t="str">
        <f>IF(('1 - Cover page'!$B$9-M3688)&lt;6,"&lt;=5 Days","&gt;5 Days")</f>
        <v>&lt;=5 Days</v>
      </c>
      <c r="Y3688" t="str">
        <f>IF(('1 - Cover page'!$B$9-M3688)=0,"0", IF(('1 - Cover page'!$B$9-M3688)= 1,"1", IF(('1 - Cover page'!$B$9-M3688)= 2,"2", IF(('1 - Cover page'!$B$9-M3688)= 3,"3", IF(('1 - Cover page'!$B$9-M3688)= 4,"4", IF(('1 - Cover page'!$B$9-M3688)= 5,"5", IF(('1 - Cover page'!$B$9-M3688)= 6,"6", IF(('1 - Cover page'!$B$9-M3688)= 7,"7", IF(('1 - Cover page'!$B$9-M3688)= 8,"8", IF(('1 - Cover page'!$B$9-M3688)= 9,"9", IF(('1 - Cover page'!$B$9-M3688)= 10,"10", IF(('1 - Cover page'!$B$9-M3688)= 11,"11", IF(('1 - Cover page'!$B$9-M3688)= 12,"12", IF(('1 - Cover page'!$B$9-M3688)= 13,"13", IF(('1 - Cover page'!$B$9-M3688)= 14,"14", IF(('1 - Cover page'!$B$9-M3688)= 15,"15",  ""))))))))))))))))</f>
        <v>0</v>
      </c>
      <c r="Z3688" t="str">
        <f>IF(('1 - Cover page'!$B$9-I3688)=0,"0", IF(('1 - Cover page'!$B$9-I3688)= 1,"1", IF(('1 - Cover page'!$B$9-I3688)= 2,"2", IF(('1 - Cover page'!$B$9-I3688)= 3,"3", IF(('1 - Cover page'!$B$9-I3688)= 4,"4", IF(('1 - Cover page'!$B$9-I3688)= 5,"5", IF(('1 - Cover page'!$B$9-I3688)= 6,"6", IF(('1 - Cover page'!$B$9-I3688)= 7,"7", IF(('1 - Cover page'!$B$9-I3688)= 8,"8", IF(('1 - Cover page'!$B$9-I3688)= 9,"9", IF(('1 - Cover page'!$B$9-I3688)= 10,"10", IF(('1 - Cover page'!$B$9-I3688)= 11,"11", IF(('1 - Cover page'!$B$9-I3688)= 12,"12", IF(('1 - Cover page'!$B$9-I3688)= 13,"13", IF(('1 - Cover page'!$B$9-I3688)= 14,"14", IF(('1 - Cover page'!$B$9-I3688)= 15,"15",  ""))))))))))))))))</f>
        <v>0</v>
      </c>
      <c r="AA3688" t="e">
        <f>VLOOKUP(E3688,'Age group'!$A$2:$B$7,2,TRUE)</f>
        <v>#N/A</v>
      </c>
    </row>
    <row r="3689" spans="1:27" ht="12.75" x14ac:dyDescent="0.2">
      <c r="A3689" s="30">
        <v>3686</v>
      </c>
      <c r="B3689" s="31"/>
      <c r="C3689" s="31"/>
      <c r="D3689" s="32"/>
      <c r="E3689" s="104"/>
      <c r="F3689" s="31"/>
      <c r="G3689" s="31"/>
      <c r="H3689" s="33"/>
      <c r="I3689" s="16"/>
      <c r="J3689" s="34"/>
      <c r="K3689" s="34"/>
      <c r="L3689" s="35"/>
      <c r="M3689" s="36"/>
      <c r="N3689" s="37"/>
      <c r="O3689" s="37"/>
      <c r="P3689" s="37"/>
      <c r="Q3689" s="38"/>
      <c r="R3689" s="38"/>
      <c r="S3689" s="37"/>
      <c r="T3689" s="39"/>
      <c r="U3689" s="39"/>
      <c r="V3689" s="40"/>
      <c r="X3689" t="str">
        <f>IF(('1 - Cover page'!$B$9-M3689)&lt;6,"&lt;=5 Days","&gt;5 Days")</f>
        <v>&lt;=5 Days</v>
      </c>
      <c r="Y3689" t="str">
        <f>IF(('1 - Cover page'!$B$9-M3689)=0,"0", IF(('1 - Cover page'!$B$9-M3689)= 1,"1", IF(('1 - Cover page'!$B$9-M3689)= 2,"2", IF(('1 - Cover page'!$B$9-M3689)= 3,"3", IF(('1 - Cover page'!$B$9-M3689)= 4,"4", IF(('1 - Cover page'!$B$9-M3689)= 5,"5", IF(('1 - Cover page'!$B$9-M3689)= 6,"6", IF(('1 - Cover page'!$B$9-M3689)= 7,"7", IF(('1 - Cover page'!$B$9-M3689)= 8,"8", IF(('1 - Cover page'!$B$9-M3689)= 9,"9", IF(('1 - Cover page'!$B$9-M3689)= 10,"10", IF(('1 - Cover page'!$B$9-M3689)= 11,"11", IF(('1 - Cover page'!$B$9-M3689)= 12,"12", IF(('1 - Cover page'!$B$9-M3689)= 13,"13", IF(('1 - Cover page'!$B$9-M3689)= 14,"14", IF(('1 - Cover page'!$B$9-M3689)= 15,"15",  ""))))))))))))))))</f>
        <v>0</v>
      </c>
      <c r="Z3689" t="str">
        <f>IF(('1 - Cover page'!$B$9-I3689)=0,"0", IF(('1 - Cover page'!$B$9-I3689)= 1,"1", IF(('1 - Cover page'!$B$9-I3689)= 2,"2", IF(('1 - Cover page'!$B$9-I3689)= 3,"3", IF(('1 - Cover page'!$B$9-I3689)= 4,"4", IF(('1 - Cover page'!$B$9-I3689)= 5,"5", IF(('1 - Cover page'!$B$9-I3689)= 6,"6", IF(('1 - Cover page'!$B$9-I3689)= 7,"7", IF(('1 - Cover page'!$B$9-I3689)= 8,"8", IF(('1 - Cover page'!$B$9-I3689)= 9,"9", IF(('1 - Cover page'!$B$9-I3689)= 10,"10", IF(('1 - Cover page'!$B$9-I3689)= 11,"11", IF(('1 - Cover page'!$B$9-I3689)= 12,"12", IF(('1 - Cover page'!$B$9-I3689)= 13,"13", IF(('1 - Cover page'!$B$9-I3689)= 14,"14", IF(('1 - Cover page'!$B$9-I3689)= 15,"15",  ""))))))))))))))))</f>
        <v>0</v>
      </c>
      <c r="AA3689" t="e">
        <f>VLOOKUP(E3689,'Age group'!$A$2:$B$7,2,TRUE)</f>
        <v>#N/A</v>
      </c>
    </row>
    <row r="3690" spans="1:27" ht="12.75" x14ac:dyDescent="0.2">
      <c r="A3690" s="30">
        <v>3687</v>
      </c>
      <c r="B3690" s="31"/>
      <c r="C3690" s="31"/>
      <c r="D3690" s="32"/>
      <c r="E3690" s="104"/>
      <c r="F3690" s="31"/>
      <c r="G3690" s="31"/>
      <c r="H3690" s="33"/>
      <c r="I3690" s="16"/>
      <c r="J3690" s="34"/>
      <c r="K3690" s="34"/>
      <c r="L3690" s="35"/>
      <c r="M3690" s="36"/>
      <c r="N3690" s="37"/>
      <c r="O3690" s="37"/>
      <c r="P3690" s="37"/>
      <c r="Q3690" s="38"/>
      <c r="R3690" s="38"/>
      <c r="S3690" s="37"/>
      <c r="T3690" s="39"/>
      <c r="U3690" s="39"/>
      <c r="V3690" s="40"/>
      <c r="X3690" t="str">
        <f>IF(('1 - Cover page'!$B$9-M3690)&lt;6,"&lt;=5 Days","&gt;5 Days")</f>
        <v>&lt;=5 Days</v>
      </c>
      <c r="Y3690" t="str">
        <f>IF(('1 - Cover page'!$B$9-M3690)=0,"0", IF(('1 - Cover page'!$B$9-M3690)= 1,"1", IF(('1 - Cover page'!$B$9-M3690)= 2,"2", IF(('1 - Cover page'!$B$9-M3690)= 3,"3", IF(('1 - Cover page'!$B$9-M3690)= 4,"4", IF(('1 - Cover page'!$B$9-M3690)= 5,"5", IF(('1 - Cover page'!$B$9-M3690)= 6,"6", IF(('1 - Cover page'!$B$9-M3690)= 7,"7", IF(('1 - Cover page'!$B$9-M3690)= 8,"8", IF(('1 - Cover page'!$B$9-M3690)= 9,"9", IF(('1 - Cover page'!$B$9-M3690)= 10,"10", IF(('1 - Cover page'!$B$9-M3690)= 11,"11", IF(('1 - Cover page'!$B$9-M3690)= 12,"12", IF(('1 - Cover page'!$B$9-M3690)= 13,"13", IF(('1 - Cover page'!$B$9-M3690)= 14,"14", IF(('1 - Cover page'!$B$9-M3690)= 15,"15",  ""))))))))))))))))</f>
        <v>0</v>
      </c>
      <c r="Z3690" t="str">
        <f>IF(('1 - Cover page'!$B$9-I3690)=0,"0", IF(('1 - Cover page'!$B$9-I3690)= 1,"1", IF(('1 - Cover page'!$B$9-I3690)= 2,"2", IF(('1 - Cover page'!$B$9-I3690)= 3,"3", IF(('1 - Cover page'!$B$9-I3690)= 4,"4", IF(('1 - Cover page'!$B$9-I3690)= 5,"5", IF(('1 - Cover page'!$B$9-I3690)= 6,"6", IF(('1 - Cover page'!$B$9-I3690)= 7,"7", IF(('1 - Cover page'!$B$9-I3690)= 8,"8", IF(('1 - Cover page'!$B$9-I3690)= 9,"9", IF(('1 - Cover page'!$B$9-I3690)= 10,"10", IF(('1 - Cover page'!$B$9-I3690)= 11,"11", IF(('1 - Cover page'!$B$9-I3690)= 12,"12", IF(('1 - Cover page'!$B$9-I3690)= 13,"13", IF(('1 - Cover page'!$B$9-I3690)= 14,"14", IF(('1 - Cover page'!$B$9-I3690)= 15,"15",  ""))))))))))))))))</f>
        <v>0</v>
      </c>
      <c r="AA3690" t="e">
        <f>VLOOKUP(E3690,'Age group'!$A$2:$B$7,2,TRUE)</f>
        <v>#N/A</v>
      </c>
    </row>
    <row r="3691" spans="1:27" ht="12.75" x14ac:dyDescent="0.2">
      <c r="A3691" s="30">
        <v>3688</v>
      </c>
      <c r="B3691" s="31"/>
      <c r="C3691" s="31"/>
      <c r="D3691" s="32"/>
      <c r="E3691" s="104"/>
      <c r="F3691" s="31"/>
      <c r="G3691" s="31"/>
      <c r="H3691" s="33"/>
      <c r="I3691" s="16"/>
      <c r="J3691" s="34"/>
      <c r="K3691" s="34"/>
      <c r="L3691" s="35"/>
      <c r="M3691" s="36"/>
      <c r="N3691" s="37"/>
      <c r="O3691" s="37"/>
      <c r="P3691" s="37"/>
      <c r="Q3691" s="38"/>
      <c r="R3691" s="38"/>
      <c r="S3691" s="37"/>
      <c r="T3691" s="39"/>
      <c r="U3691" s="39"/>
      <c r="V3691" s="40"/>
      <c r="X3691" t="str">
        <f>IF(('1 - Cover page'!$B$9-M3691)&lt;6,"&lt;=5 Days","&gt;5 Days")</f>
        <v>&lt;=5 Days</v>
      </c>
      <c r="Y3691" t="str">
        <f>IF(('1 - Cover page'!$B$9-M3691)=0,"0", IF(('1 - Cover page'!$B$9-M3691)= 1,"1", IF(('1 - Cover page'!$B$9-M3691)= 2,"2", IF(('1 - Cover page'!$B$9-M3691)= 3,"3", IF(('1 - Cover page'!$B$9-M3691)= 4,"4", IF(('1 - Cover page'!$B$9-M3691)= 5,"5", IF(('1 - Cover page'!$B$9-M3691)= 6,"6", IF(('1 - Cover page'!$B$9-M3691)= 7,"7", IF(('1 - Cover page'!$B$9-M3691)= 8,"8", IF(('1 - Cover page'!$B$9-M3691)= 9,"9", IF(('1 - Cover page'!$B$9-M3691)= 10,"10", IF(('1 - Cover page'!$B$9-M3691)= 11,"11", IF(('1 - Cover page'!$B$9-M3691)= 12,"12", IF(('1 - Cover page'!$B$9-M3691)= 13,"13", IF(('1 - Cover page'!$B$9-M3691)= 14,"14", IF(('1 - Cover page'!$B$9-M3691)= 15,"15",  ""))))))))))))))))</f>
        <v>0</v>
      </c>
      <c r="Z3691" t="str">
        <f>IF(('1 - Cover page'!$B$9-I3691)=0,"0", IF(('1 - Cover page'!$B$9-I3691)= 1,"1", IF(('1 - Cover page'!$B$9-I3691)= 2,"2", IF(('1 - Cover page'!$B$9-I3691)= 3,"3", IF(('1 - Cover page'!$B$9-I3691)= 4,"4", IF(('1 - Cover page'!$B$9-I3691)= 5,"5", IF(('1 - Cover page'!$B$9-I3691)= 6,"6", IF(('1 - Cover page'!$B$9-I3691)= 7,"7", IF(('1 - Cover page'!$B$9-I3691)= 8,"8", IF(('1 - Cover page'!$B$9-I3691)= 9,"9", IF(('1 - Cover page'!$B$9-I3691)= 10,"10", IF(('1 - Cover page'!$B$9-I3691)= 11,"11", IF(('1 - Cover page'!$B$9-I3691)= 12,"12", IF(('1 - Cover page'!$B$9-I3691)= 13,"13", IF(('1 - Cover page'!$B$9-I3691)= 14,"14", IF(('1 - Cover page'!$B$9-I3691)= 15,"15",  ""))))))))))))))))</f>
        <v>0</v>
      </c>
      <c r="AA3691" t="e">
        <f>VLOOKUP(E3691,'Age group'!$A$2:$B$7,2,TRUE)</f>
        <v>#N/A</v>
      </c>
    </row>
    <row r="3692" spans="1:27" ht="12.75" x14ac:dyDescent="0.2">
      <c r="A3692" s="30">
        <v>3689</v>
      </c>
      <c r="B3692" s="31"/>
      <c r="C3692" s="31"/>
      <c r="D3692" s="32"/>
      <c r="E3692" s="104"/>
      <c r="F3692" s="31"/>
      <c r="G3692" s="31"/>
      <c r="H3692" s="33"/>
      <c r="I3692" s="16"/>
      <c r="J3692" s="34"/>
      <c r="K3692" s="34"/>
      <c r="L3692" s="35"/>
      <c r="M3692" s="36"/>
      <c r="N3692" s="37"/>
      <c r="O3692" s="37"/>
      <c r="P3692" s="37"/>
      <c r="Q3692" s="38"/>
      <c r="R3692" s="38"/>
      <c r="S3692" s="37"/>
      <c r="T3692" s="39"/>
      <c r="U3692" s="39"/>
      <c r="V3692" s="40"/>
      <c r="X3692" t="str">
        <f>IF(('1 - Cover page'!$B$9-M3692)&lt;6,"&lt;=5 Days","&gt;5 Days")</f>
        <v>&lt;=5 Days</v>
      </c>
      <c r="Y3692" t="str">
        <f>IF(('1 - Cover page'!$B$9-M3692)=0,"0", IF(('1 - Cover page'!$B$9-M3692)= 1,"1", IF(('1 - Cover page'!$B$9-M3692)= 2,"2", IF(('1 - Cover page'!$B$9-M3692)= 3,"3", IF(('1 - Cover page'!$B$9-M3692)= 4,"4", IF(('1 - Cover page'!$B$9-M3692)= 5,"5", IF(('1 - Cover page'!$B$9-M3692)= 6,"6", IF(('1 - Cover page'!$B$9-M3692)= 7,"7", IF(('1 - Cover page'!$B$9-M3692)= 8,"8", IF(('1 - Cover page'!$B$9-M3692)= 9,"9", IF(('1 - Cover page'!$B$9-M3692)= 10,"10", IF(('1 - Cover page'!$B$9-M3692)= 11,"11", IF(('1 - Cover page'!$B$9-M3692)= 12,"12", IF(('1 - Cover page'!$B$9-M3692)= 13,"13", IF(('1 - Cover page'!$B$9-M3692)= 14,"14", IF(('1 - Cover page'!$B$9-M3692)= 15,"15",  ""))))))))))))))))</f>
        <v>0</v>
      </c>
      <c r="Z3692" t="str">
        <f>IF(('1 - Cover page'!$B$9-I3692)=0,"0", IF(('1 - Cover page'!$B$9-I3692)= 1,"1", IF(('1 - Cover page'!$B$9-I3692)= 2,"2", IF(('1 - Cover page'!$B$9-I3692)= 3,"3", IF(('1 - Cover page'!$B$9-I3692)= 4,"4", IF(('1 - Cover page'!$B$9-I3692)= 5,"5", IF(('1 - Cover page'!$B$9-I3692)= 6,"6", IF(('1 - Cover page'!$B$9-I3692)= 7,"7", IF(('1 - Cover page'!$B$9-I3692)= 8,"8", IF(('1 - Cover page'!$B$9-I3692)= 9,"9", IF(('1 - Cover page'!$B$9-I3692)= 10,"10", IF(('1 - Cover page'!$B$9-I3692)= 11,"11", IF(('1 - Cover page'!$B$9-I3692)= 12,"12", IF(('1 - Cover page'!$B$9-I3692)= 13,"13", IF(('1 - Cover page'!$B$9-I3692)= 14,"14", IF(('1 - Cover page'!$B$9-I3692)= 15,"15",  ""))))))))))))))))</f>
        <v>0</v>
      </c>
      <c r="AA3692" t="e">
        <f>VLOOKUP(E3692,'Age group'!$A$2:$B$7,2,TRUE)</f>
        <v>#N/A</v>
      </c>
    </row>
    <row r="3693" spans="1:27" ht="12.75" x14ac:dyDescent="0.2">
      <c r="A3693" s="30">
        <v>3690</v>
      </c>
      <c r="B3693" s="31"/>
      <c r="C3693" s="31"/>
      <c r="D3693" s="32"/>
      <c r="E3693" s="104"/>
      <c r="F3693" s="31"/>
      <c r="G3693" s="31"/>
      <c r="H3693" s="33"/>
      <c r="I3693" s="16"/>
      <c r="J3693" s="34"/>
      <c r="K3693" s="34"/>
      <c r="L3693" s="35"/>
      <c r="M3693" s="36"/>
      <c r="N3693" s="37"/>
      <c r="O3693" s="37"/>
      <c r="P3693" s="37"/>
      <c r="Q3693" s="38"/>
      <c r="R3693" s="38"/>
      <c r="S3693" s="37"/>
      <c r="T3693" s="39"/>
      <c r="U3693" s="39"/>
      <c r="V3693" s="40"/>
      <c r="X3693" t="str">
        <f>IF(('1 - Cover page'!$B$9-M3693)&lt;6,"&lt;=5 Days","&gt;5 Days")</f>
        <v>&lt;=5 Days</v>
      </c>
      <c r="Y3693" t="str">
        <f>IF(('1 - Cover page'!$B$9-M3693)=0,"0", IF(('1 - Cover page'!$B$9-M3693)= 1,"1", IF(('1 - Cover page'!$B$9-M3693)= 2,"2", IF(('1 - Cover page'!$B$9-M3693)= 3,"3", IF(('1 - Cover page'!$B$9-M3693)= 4,"4", IF(('1 - Cover page'!$B$9-M3693)= 5,"5", IF(('1 - Cover page'!$B$9-M3693)= 6,"6", IF(('1 - Cover page'!$B$9-M3693)= 7,"7", IF(('1 - Cover page'!$B$9-M3693)= 8,"8", IF(('1 - Cover page'!$B$9-M3693)= 9,"9", IF(('1 - Cover page'!$B$9-M3693)= 10,"10", IF(('1 - Cover page'!$B$9-M3693)= 11,"11", IF(('1 - Cover page'!$B$9-M3693)= 12,"12", IF(('1 - Cover page'!$B$9-M3693)= 13,"13", IF(('1 - Cover page'!$B$9-M3693)= 14,"14", IF(('1 - Cover page'!$B$9-M3693)= 15,"15",  ""))))))))))))))))</f>
        <v>0</v>
      </c>
      <c r="Z3693" t="str">
        <f>IF(('1 - Cover page'!$B$9-I3693)=0,"0", IF(('1 - Cover page'!$B$9-I3693)= 1,"1", IF(('1 - Cover page'!$B$9-I3693)= 2,"2", IF(('1 - Cover page'!$B$9-I3693)= 3,"3", IF(('1 - Cover page'!$B$9-I3693)= 4,"4", IF(('1 - Cover page'!$B$9-I3693)= 5,"5", IF(('1 - Cover page'!$B$9-I3693)= 6,"6", IF(('1 - Cover page'!$B$9-I3693)= 7,"7", IF(('1 - Cover page'!$B$9-I3693)= 8,"8", IF(('1 - Cover page'!$B$9-I3693)= 9,"9", IF(('1 - Cover page'!$B$9-I3693)= 10,"10", IF(('1 - Cover page'!$B$9-I3693)= 11,"11", IF(('1 - Cover page'!$B$9-I3693)= 12,"12", IF(('1 - Cover page'!$B$9-I3693)= 13,"13", IF(('1 - Cover page'!$B$9-I3693)= 14,"14", IF(('1 - Cover page'!$B$9-I3693)= 15,"15",  ""))))))))))))))))</f>
        <v>0</v>
      </c>
      <c r="AA3693" t="e">
        <f>VLOOKUP(E3693,'Age group'!$A$2:$B$7,2,TRUE)</f>
        <v>#N/A</v>
      </c>
    </row>
    <row r="3694" spans="1:27" ht="12.75" x14ac:dyDescent="0.2">
      <c r="A3694" s="30">
        <v>3691</v>
      </c>
      <c r="B3694" s="31"/>
      <c r="C3694" s="31"/>
      <c r="D3694" s="32"/>
      <c r="E3694" s="104"/>
      <c r="F3694" s="31"/>
      <c r="G3694" s="31"/>
      <c r="H3694" s="33"/>
      <c r="I3694" s="16"/>
      <c r="J3694" s="34"/>
      <c r="K3694" s="34"/>
      <c r="L3694" s="35"/>
      <c r="M3694" s="36"/>
      <c r="N3694" s="37"/>
      <c r="O3694" s="37"/>
      <c r="P3694" s="37"/>
      <c r="Q3694" s="38"/>
      <c r="R3694" s="38"/>
      <c r="S3694" s="37"/>
      <c r="T3694" s="39"/>
      <c r="U3694" s="39"/>
      <c r="V3694" s="40"/>
      <c r="X3694" t="str">
        <f>IF(('1 - Cover page'!$B$9-M3694)&lt;6,"&lt;=5 Days","&gt;5 Days")</f>
        <v>&lt;=5 Days</v>
      </c>
      <c r="Y3694" t="str">
        <f>IF(('1 - Cover page'!$B$9-M3694)=0,"0", IF(('1 - Cover page'!$B$9-M3694)= 1,"1", IF(('1 - Cover page'!$B$9-M3694)= 2,"2", IF(('1 - Cover page'!$B$9-M3694)= 3,"3", IF(('1 - Cover page'!$B$9-M3694)= 4,"4", IF(('1 - Cover page'!$B$9-M3694)= 5,"5", IF(('1 - Cover page'!$B$9-M3694)= 6,"6", IF(('1 - Cover page'!$B$9-M3694)= 7,"7", IF(('1 - Cover page'!$B$9-M3694)= 8,"8", IF(('1 - Cover page'!$B$9-M3694)= 9,"9", IF(('1 - Cover page'!$B$9-M3694)= 10,"10", IF(('1 - Cover page'!$B$9-M3694)= 11,"11", IF(('1 - Cover page'!$B$9-M3694)= 12,"12", IF(('1 - Cover page'!$B$9-M3694)= 13,"13", IF(('1 - Cover page'!$B$9-M3694)= 14,"14", IF(('1 - Cover page'!$B$9-M3694)= 15,"15",  ""))))))))))))))))</f>
        <v>0</v>
      </c>
      <c r="Z3694" t="str">
        <f>IF(('1 - Cover page'!$B$9-I3694)=0,"0", IF(('1 - Cover page'!$B$9-I3694)= 1,"1", IF(('1 - Cover page'!$B$9-I3694)= 2,"2", IF(('1 - Cover page'!$B$9-I3694)= 3,"3", IF(('1 - Cover page'!$B$9-I3694)= 4,"4", IF(('1 - Cover page'!$B$9-I3694)= 5,"5", IF(('1 - Cover page'!$B$9-I3694)= 6,"6", IF(('1 - Cover page'!$B$9-I3694)= 7,"7", IF(('1 - Cover page'!$B$9-I3694)= 8,"8", IF(('1 - Cover page'!$B$9-I3694)= 9,"9", IF(('1 - Cover page'!$B$9-I3694)= 10,"10", IF(('1 - Cover page'!$B$9-I3694)= 11,"11", IF(('1 - Cover page'!$B$9-I3694)= 12,"12", IF(('1 - Cover page'!$B$9-I3694)= 13,"13", IF(('1 - Cover page'!$B$9-I3694)= 14,"14", IF(('1 - Cover page'!$B$9-I3694)= 15,"15",  ""))))))))))))))))</f>
        <v>0</v>
      </c>
      <c r="AA3694" t="e">
        <f>VLOOKUP(E3694,'Age group'!$A$2:$B$7,2,TRUE)</f>
        <v>#N/A</v>
      </c>
    </row>
    <row r="3695" spans="1:27" ht="12.75" x14ac:dyDescent="0.2">
      <c r="A3695" s="30">
        <v>3692</v>
      </c>
      <c r="B3695" s="31"/>
      <c r="C3695" s="31"/>
      <c r="D3695" s="32"/>
      <c r="E3695" s="104"/>
      <c r="F3695" s="31"/>
      <c r="G3695" s="31"/>
      <c r="H3695" s="33"/>
      <c r="I3695" s="16"/>
      <c r="J3695" s="34"/>
      <c r="K3695" s="34"/>
      <c r="L3695" s="35"/>
      <c r="M3695" s="36"/>
      <c r="N3695" s="37"/>
      <c r="O3695" s="37"/>
      <c r="P3695" s="37"/>
      <c r="Q3695" s="38"/>
      <c r="R3695" s="38"/>
      <c r="S3695" s="37"/>
      <c r="T3695" s="39"/>
      <c r="U3695" s="39"/>
      <c r="V3695" s="40"/>
      <c r="X3695" t="str">
        <f>IF(('1 - Cover page'!$B$9-M3695)&lt;6,"&lt;=5 Days","&gt;5 Days")</f>
        <v>&lt;=5 Days</v>
      </c>
      <c r="Y3695" t="str">
        <f>IF(('1 - Cover page'!$B$9-M3695)=0,"0", IF(('1 - Cover page'!$B$9-M3695)= 1,"1", IF(('1 - Cover page'!$B$9-M3695)= 2,"2", IF(('1 - Cover page'!$B$9-M3695)= 3,"3", IF(('1 - Cover page'!$B$9-M3695)= 4,"4", IF(('1 - Cover page'!$B$9-M3695)= 5,"5", IF(('1 - Cover page'!$B$9-M3695)= 6,"6", IF(('1 - Cover page'!$B$9-M3695)= 7,"7", IF(('1 - Cover page'!$B$9-M3695)= 8,"8", IF(('1 - Cover page'!$B$9-M3695)= 9,"9", IF(('1 - Cover page'!$B$9-M3695)= 10,"10", IF(('1 - Cover page'!$B$9-M3695)= 11,"11", IF(('1 - Cover page'!$B$9-M3695)= 12,"12", IF(('1 - Cover page'!$B$9-M3695)= 13,"13", IF(('1 - Cover page'!$B$9-M3695)= 14,"14", IF(('1 - Cover page'!$B$9-M3695)= 15,"15",  ""))))))))))))))))</f>
        <v>0</v>
      </c>
      <c r="Z3695" t="str">
        <f>IF(('1 - Cover page'!$B$9-I3695)=0,"0", IF(('1 - Cover page'!$B$9-I3695)= 1,"1", IF(('1 - Cover page'!$B$9-I3695)= 2,"2", IF(('1 - Cover page'!$B$9-I3695)= 3,"3", IF(('1 - Cover page'!$B$9-I3695)= 4,"4", IF(('1 - Cover page'!$B$9-I3695)= 5,"5", IF(('1 - Cover page'!$B$9-I3695)= 6,"6", IF(('1 - Cover page'!$B$9-I3695)= 7,"7", IF(('1 - Cover page'!$B$9-I3695)= 8,"8", IF(('1 - Cover page'!$B$9-I3695)= 9,"9", IF(('1 - Cover page'!$B$9-I3695)= 10,"10", IF(('1 - Cover page'!$B$9-I3695)= 11,"11", IF(('1 - Cover page'!$B$9-I3695)= 12,"12", IF(('1 - Cover page'!$B$9-I3695)= 13,"13", IF(('1 - Cover page'!$B$9-I3695)= 14,"14", IF(('1 - Cover page'!$B$9-I3695)= 15,"15",  ""))))))))))))))))</f>
        <v>0</v>
      </c>
      <c r="AA3695" t="e">
        <f>VLOOKUP(E3695,'Age group'!$A$2:$B$7,2,TRUE)</f>
        <v>#N/A</v>
      </c>
    </row>
    <row r="3696" spans="1:27" ht="12.75" x14ac:dyDescent="0.2">
      <c r="A3696" s="30">
        <v>3693</v>
      </c>
      <c r="B3696" s="31"/>
      <c r="C3696" s="31"/>
      <c r="D3696" s="32"/>
      <c r="E3696" s="104"/>
      <c r="F3696" s="31"/>
      <c r="G3696" s="31"/>
      <c r="H3696" s="33"/>
      <c r="I3696" s="16"/>
      <c r="J3696" s="34"/>
      <c r="K3696" s="34"/>
      <c r="L3696" s="35"/>
      <c r="M3696" s="36"/>
      <c r="N3696" s="37"/>
      <c r="O3696" s="37"/>
      <c r="P3696" s="37"/>
      <c r="Q3696" s="38"/>
      <c r="R3696" s="38"/>
      <c r="S3696" s="37"/>
      <c r="T3696" s="39"/>
      <c r="U3696" s="39"/>
      <c r="V3696" s="40"/>
      <c r="X3696" t="str">
        <f>IF(('1 - Cover page'!$B$9-M3696)&lt;6,"&lt;=5 Days","&gt;5 Days")</f>
        <v>&lt;=5 Days</v>
      </c>
      <c r="Y3696" t="str">
        <f>IF(('1 - Cover page'!$B$9-M3696)=0,"0", IF(('1 - Cover page'!$B$9-M3696)= 1,"1", IF(('1 - Cover page'!$B$9-M3696)= 2,"2", IF(('1 - Cover page'!$B$9-M3696)= 3,"3", IF(('1 - Cover page'!$B$9-M3696)= 4,"4", IF(('1 - Cover page'!$B$9-M3696)= 5,"5", IF(('1 - Cover page'!$B$9-M3696)= 6,"6", IF(('1 - Cover page'!$B$9-M3696)= 7,"7", IF(('1 - Cover page'!$B$9-M3696)= 8,"8", IF(('1 - Cover page'!$B$9-M3696)= 9,"9", IF(('1 - Cover page'!$B$9-M3696)= 10,"10", IF(('1 - Cover page'!$B$9-M3696)= 11,"11", IF(('1 - Cover page'!$B$9-M3696)= 12,"12", IF(('1 - Cover page'!$B$9-M3696)= 13,"13", IF(('1 - Cover page'!$B$9-M3696)= 14,"14", IF(('1 - Cover page'!$B$9-M3696)= 15,"15",  ""))))))))))))))))</f>
        <v>0</v>
      </c>
      <c r="Z3696" t="str">
        <f>IF(('1 - Cover page'!$B$9-I3696)=0,"0", IF(('1 - Cover page'!$B$9-I3696)= 1,"1", IF(('1 - Cover page'!$B$9-I3696)= 2,"2", IF(('1 - Cover page'!$B$9-I3696)= 3,"3", IF(('1 - Cover page'!$B$9-I3696)= 4,"4", IF(('1 - Cover page'!$B$9-I3696)= 5,"5", IF(('1 - Cover page'!$B$9-I3696)= 6,"6", IF(('1 - Cover page'!$B$9-I3696)= 7,"7", IF(('1 - Cover page'!$B$9-I3696)= 8,"8", IF(('1 - Cover page'!$B$9-I3696)= 9,"9", IF(('1 - Cover page'!$B$9-I3696)= 10,"10", IF(('1 - Cover page'!$B$9-I3696)= 11,"11", IF(('1 - Cover page'!$B$9-I3696)= 12,"12", IF(('1 - Cover page'!$B$9-I3696)= 13,"13", IF(('1 - Cover page'!$B$9-I3696)= 14,"14", IF(('1 - Cover page'!$B$9-I3696)= 15,"15",  ""))))))))))))))))</f>
        <v>0</v>
      </c>
      <c r="AA3696" t="e">
        <f>VLOOKUP(E3696,'Age group'!$A$2:$B$7,2,TRUE)</f>
        <v>#N/A</v>
      </c>
    </row>
    <row r="3697" spans="1:27" ht="12.75" x14ac:dyDescent="0.2">
      <c r="A3697" s="30">
        <v>3694</v>
      </c>
      <c r="B3697" s="31"/>
      <c r="C3697" s="31"/>
      <c r="D3697" s="32"/>
      <c r="E3697" s="104"/>
      <c r="F3697" s="31"/>
      <c r="G3697" s="31"/>
      <c r="H3697" s="33"/>
      <c r="I3697" s="16"/>
      <c r="J3697" s="34"/>
      <c r="K3697" s="34"/>
      <c r="L3697" s="35"/>
      <c r="M3697" s="36"/>
      <c r="N3697" s="37"/>
      <c r="O3697" s="37"/>
      <c r="P3697" s="37"/>
      <c r="Q3697" s="38"/>
      <c r="R3697" s="38"/>
      <c r="S3697" s="37"/>
      <c r="T3697" s="39"/>
      <c r="U3697" s="39"/>
      <c r="V3697" s="40"/>
      <c r="X3697" t="str">
        <f>IF(('1 - Cover page'!$B$9-M3697)&lt;6,"&lt;=5 Days","&gt;5 Days")</f>
        <v>&lt;=5 Days</v>
      </c>
      <c r="Y3697" t="str">
        <f>IF(('1 - Cover page'!$B$9-M3697)=0,"0", IF(('1 - Cover page'!$B$9-M3697)= 1,"1", IF(('1 - Cover page'!$B$9-M3697)= 2,"2", IF(('1 - Cover page'!$B$9-M3697)= 3,"3", IF(('1 - Cover page'!$B$9-M3697)= 4,"4", IF(('1 - Cover page'!$B$9-M3697)= 5,"5", IF(('1 - Cover page'!$B$9-M3697)= 6,"6", IF(('1 - Cover page'!$B$9-M3697)= 7,"7", IF(('1 - Cover page'!$B$9-M3697)= 8,"8", IF(('1 - Cover page'!$B$9-M3697)= 9,"9", IF(('1 - Cover page'!$B$9-M3697)= 10,"10", IF(('1 - Cover page'!$B$9-M3697)= 11,"11", IF(('1 - Cover page'!$B$9-M3697)= 12,"12", IF(('1 - Cover page'!$B$9-M3697)= 13,"13", IF(('1 - Cover page'!$B$9-M3697)= 14,"14", IF(('1 - Cover page'!$B$9-M3697)= 15,"15",  ""))))))))))))))))</f>
        <v>0</v>
      </c>
      <c r="Z3697" t="str">
        <f>IF(('1 - Cover page'!$B$9-I3697)=0,"0", IF(('1 - Cover page'!$B$9-I3697)= 1,"1", IF(('1 - Cover page'!$B$9-I3697)= 2,"2", IF(('1 - Cover page'!$B$9-I3697)= 3,"3", IF(('1 - Cover page'!$B$9-I3697)= 4,"4", IF(('1 - Cover page'!$B$9-I3697)= 5,"5", IF(('1 - Cover page'!$B$9-I3697)= 6,"6", IF(('1 - Cover page'!$B$9-I3697)= 7,"7", IF(('1 - Cover page'!$B$9-I3697)= 8,"8", IF(('1 - Cover page'!$B$9-I3697)= 9,"9", IF(('1 - Cover page'!$B$9-I3697)= 10,"10", IF(('1 - Cover page'!$B$9-I3697)= 11,"11", IF(('1 - Cover page'!$B$9-I3697)= 12,"12", IF(('1 - Cover page'!$B$9-I3697)= 13,"13", IF(('1 - Cover page'!$B$9-I3697)= 14,"14", IF(('1 - Cover page'!$B$9-I3697)= 15,"15",  ""))))))))))))))))</f>
        <v>0</v>
      </c>
      <c r="AA3697" t="e">
        <f>VLOOKUP(E3697,'Age group'!$A$2:$B$7,2,TRUE)</f>
        <v>#N/A</v>
      </c>
    </row>
    <row r="3698" spans="1:27" ht="12.75" x14ac:dyDescent="0.2">
      <c r="A3698" s="30">
        <v>3695</v>
      </c>
      <c r="B3698" s="31"/>
      <c r="C3698" s="31"/>
      <c r="D3698" s="32"/>
      <c r="E3698" s="104"/>
      <c r="F3698" s="31"/>
      <c r="G3698" s="31"/>
      <c r="H3698" s="33"/>
      <c r="I3698" s="16"/>
      <c r="J3698" s="34"/>
      <c r="K3698" s="34"/>
      <c r="L3698" s="35"/>
      <c r="M3698" s="36"/>
      <c r="N3698" s="37"/>
      <c r="O3698" s="37"/>
      <c r="P3698" s="37"/>
      <c r="Q3698" s="38"/>
      <c r="R3698" s="38"/>
      <c r="S3698" s="37"/>
      <c r="T3698" s="39"/>
      <c r="U3698" s="39"/>
      <c r="V3698" s="40"/>
      <c r="X3698" t="str">
        <f>IF(('1 - Cover page'!$B$9-M3698)&lt;6,"&lt;=5 Days","&gt;5 Days")</f>
        <v>&lt;=5 Days</v>
      </c>
      <c r="Y3698" t="str">
        <f>IF(('1 - Cover page'!$B$9-M3698)=0,"0", IF(('1 - Cover page'!$B$9-M3698)= 1,"1", IF(('1 - Cover page'!$B$9-M3698)= 2,"2", IF(('1 - Cover page'!$B$9-M3698)= 3,"3", IF(('1 - Cover page'!$B$9-M3698)= 4,"4", IF(('1 - Cover page'!$B$9-M3698)= 5,"5", IF(('1 - Cover page'!$B$9-M3698)= 6,"6", IF(('1 - Cover page'!$B$9-M3698)= 7,"7", IF(('1 - Cover page'!$B$9-M3698)= 8,"8", IF(('1 - Cover page'!$B$9-M3698)= 9,"9", IF(('1 - Cover page'!$B$9-M3698)= 10,"10", IF(('1 - Cover page'!$B$9-M3698)= 11,"11", IF(('1 - Cover page'!$B$9-M3698)= 12,"12", IF(('1 - Cover page'!$B$9-M3698)= 13,"13", IF(('1 - Cover page'!$B$9-M3698)= 14,"14", IF(('1 - Cover page'!$B$9-M3698)= 15,"15",  ""))))))))))))))))</f>
        <v>0</v>
      </c>
      <c r="Z3698" t="str">
        <f>IF(('1 - Cover page'!$B$9-I3698)=0,"0", IF(('1 - Cover page'!$B$9-I3698)= 1,"1", IF(('1 - Cover page'!$B$9-I3698)= 2,"2", IF(('1 - Cover page'!$B$9-I3698)= 3,"3", IF(('1 - Cover page'!$B$9-I3698)= 4,"4", IF(('1 - Cover page'!$B$9-I3698)= 5,"5", IF(('1 - Cover page'!$B$9-I3698)= 6,"6", IF(('1 - Cover page'!$B$9-I3698)= 7,"7", IF(('1 - Cover page'!$B$9-I3698)= 8,"8", IF(('1 - Cover page'!$B$9-I3698)= 9,"9", IF(('1 - Cover page'!$B$9-I3698)= 10,"10", IF(('1 - Cover page'!$B$9-I3698)= 11,"11", IF(('1 - Cover page'!$B$9-I3698)= 12,"12", IF(('1 - Cover page'!$B$9-I3698)= 13,"13", IF(('1 - Cover page'!$B$9-I3698)= 14,"14", IF(('1 - Cover page'!$B$9-I3698)= 15,"15",  ""))))))))))))))))</f>
        <v>0</v>
      </c>
      <c r="AA3698" t="e">
        <f>VLOOKUP(E3698,'Age group'!$A$2:$B$7,2,TRUE)</f>
        <v>#N/A</v>
      </c>
    </row>
    <row r="3699" spans="1:27" ht="12.75" x14ac:dyDescent="0.2">
      <c r="A3699" s="30">
        <v>3696</v>
      </c>
      <c r="B3699" s="31"/>
      <c r="C3699" s="31"/>
      <c r="D3699" s="32"/>
      <c r="E3699" s="104"/>
      <c r="F3699" s="31"/>
      <c r="G3699" s="31"/>
      <c r="H3699" s="33"/>
      <c r="I3699" s="16"/>
      <c r="J3699" s="34"/>
      <c r="K3699" s="34"/>
      <c r="L3699" s="35"/>
      <c r="M3699" s="36"/>
      <c r="N3699" s="37"/>
      <c r="O3699" s="37"/>
      <c r="P3699" s="37"/>
      <c r="Q3699" s="38"/>
      <c r="R3699" s="38"/>
      <c r="S3699" s="37"/>
      <c r="T3699" s="39"/>
      <c r="U3699" s="39"/>
      <c r="V3699" s="40"/>
      <c r="X3699" t="str">
        <f>IF(('1 - Cover page'!$B$9-M3699)&lt;6,"&lt;=5 Days","&gt;5 Days")</f>
        <v>&lt;=5 Days</v>
      </c>
      <c r="Y3699" t="str">
        <f>IF(('1 - Cover page'!$B$9-M3699)=0,"0", IF(('1 - Cover page'!$B$9-M3699)= 1,"1", IF(('1 - Cover page'!$B$9-M3699)= 2,"2", IF(('1 - Cover page'!$B$9-M3699)= 3,"3", IF(('1 - Cover page'!$B$9-M3699)= 4,"4", IF(('1 - Cover page'!$B$9-M3699)= 5,"5", IF(('1 - Cover page'!$B$9-M3699)= 6,"6", IF(('1 - Cover page'!$B$9-M3699)= 7,"7", IF(('1 - Cover page'!$B$9-M3699)= 8,"8", IF(('1 - Cover page'!$B$9-M3699)= 9,"9", IF(('1 - Cover page'!$B$9-M3699)= 10,"10", IF(('1 - Cover page'!$B$9-M3699)= 11,"11", IF(('1 - Cover page'!$B$9-M3699)= 12,"12", IF(('1 - Cover page'!$B$9-M3699)= 13,"13", IF(('1 - Cover page'!$B$9-M3699)= 14,"14", IF(('1 - Cover page'!$B$9-M3699)= 15,"15",  ""))))))))))))))))</f>
        <v>0</v>
      </c>
      <c r="Z3699" t="str">
        <f>IF(('1 - Cover page'!$B$9-I3699)=0,"0", IF(('1 - Cover page'!$B$9-I3699)= 1,"1", IF(('1 - Cover page'!$B$9-I3699)= 2,"2", IF(('1 - Cover page'!$B$9-I3699)= 3,"3", IF(('1 - Cover page'!$B$9-I3699)= 4,"4", IF(('1 - Cover page'!$B$9-I3699)= 5,"5", IF(('1 - Cover page'!$B$9-I3699)= 6,"6", IF(('1 - Cover page'!$B$9-I3699)= 7,"7", IF(('1 - Cover page'!$B$9-I3699)= 8,"8", IF(('1 - Cover page'!$B$9-I3699)= 9,"9", IF(('1 - Cover page'!$B$9-I3699)= 10,"10", IF(('1 - Cover page'!$B$9-I3699)= 11,"11", IF(('1 - Cover page'!$B$9-I3699)= 12,"12", IF(('1 - Cover page'!$B$9-I3699)= 13,"13", IF(('1 - Cover page'!$B$9-I3699)= 14,"14", IF(('1 - Cover page'!$B$9-I3699)= 15,"15",  ""))))))))))))))))</f>
        <v>0</v>
      </c>
      <c r="AA3699" t="e">
        <f>VLOOKUP(E3699,'Age group'!$A$2:$B$7,2,TRUE)</f>
        <v>#N/A</v>
      </c>
    </row>
    <row r="3700" spans="1:27" ht="12.75" x14ac:dyDescent="0.2">
      <c r="A3700" s="30">
        <v>3697</v>
      </c>
      <c r="B3700" s="31"/>
      <c r="C3700" s="31"/>
      <c r="D3700" s="32"/>
      <c r="E3700" s="104"/>
      <c r="F3700" s="31"/>
      <c r="G3700" s="31"/>
      <c r="H3700" s="33"/>
      <c r="I3700" s="16"/>
      <c r="J3700" s="34"/>
      <c r="K3700" s="34"/>
      <c r="L3700" s="35"/>
      <c r="M3700" s="36"/>
      <c r="N3700" s="37"/>
      <c r="O3700" s="37"/>
      <c r="P3700" s="37"/>
      <c r="Q3700" s="38"/>
      <c r="R3700" s="38"/>
      <c r="S3700" s="37"/>
      <c r="T3700" s="39"/>
      <c r="U3700" s="39"/>
      <c r="V3700" s="40"/>
      <c r="X3700" t="str">
        <f>IF(('1 - Cover page'!$B$9-M3700)&lt;6,"&lt;=5 Days","&gt;5 Days")</f>
        <v>&lt;=5 Days</v>
      </c>
      <c r="Y3700" t="str">
        <f>IF(('1 - Cover page'!$B$9-M3700)=0,"0", IF(('1 - Cover page'!$B$9-M3700)= 1,"1", IF(('1 - Cover page'!$B$9-M3700)= 2,"2", IF(('1 - Cover page'!$B$9-M3700)= 3,"3", IF(('1 - Cover page'!$B$9-M3700)= 4,"4", IF(('1 - Cover page'!$B$9-M3700)= 5,"5", IF(('1 - Cover page'!$B$9-M3700)= 6,"6", IF(('1 - Cover page'!$B$9-M3700)= 7,"7", IF(('1 - Cover page'!$B$9-M3700)= 8,"8", IF(('1 - Cover page'!$B$9-M3700)= 9,"9", IF(('1 - Cover page'!$B$9-M3700)= 10,"10", IF(('1 - Cover page'!$B$9-M3700)= 11,"11", IF(('1 - Cover page'!$B$9-M3700)= 12,"12", IF(('1 - Cover page'!$B$9-M3700)= 13,"13", IF(('1 - Cover page'!$B$9-M3700)= 14,"14", IF(('1 - Cover page'!$B$9-M3700)= 15,"15",  ""))))))))))))))))</f>
        <v>0</v>
      </c>
      <c r="Z3700" t="str">
        <f>IF(('1 - Cover page'!$B$9-I3700)=0,"0", IF(('1 - Cover page'!$B$9-I3700)= 1,"1", IF(('1 - Cover page'!$B$9-I3700)= 2,"2", IF(('1 - Cover page'!$B$9-I3700)= 3,"3", IF(('1 - Cover page'!$B$9-I3700)= 4,"4", IF(('1 - Cover page'!$B$9-I3700)= 5,"5", IF(('1 - Cover page'!$B$9-I3700)= 6,"6", IF(('1 - Cover page'!$B$9-I3700)= 7,"7", IF(('1 - Cover page'!$B$9-I3700)= 8,"8", IF(('1 - Cover page'!$B$9-I3700)= 9,"9", IF(('1 - Cover page'!$B$9-I3700)= 10,"10", IF(('1 - Cover page'!$B$9-I3700)= 11,"11", IF(('1 - Cover page'!$B$9-I3700)= 12,"12", IF(('1 - Cover page'!$B$9-I3700)= 13,"13", IF(('1 - Cover page'!$B$9-I3700)= 14,"14", IF(('1 - Cover page'!$B$9-I3700)= 15,"15",  ""))))))))))))))))</f>
        <v>0</v>
      </c>
      <c r="AA3700" t="e">
        <f>VLOOKUP(E3700,'Age group'!$A$2:$B$7,2,TRUE)</f>
        <v>#N/A</v>
      </c>
    </row>
    <row r="3701" spans="1:27" ht="12.75" x14ac:dyDescent="0.2">
      <c r="A3701" s="30">
        <v>3698</v>
      </c>
      <c r="B3701" s="31"/>
      <c r="C3701" s="31"/>
      <c r="D3701" s="32"/>
      <c r="E3701" s="104"/>
      <c r="F3701" s="31"/>
      <c r="G3701" s="31"/>
      <c r="H3701" s="33"/>
      <c r="I3701" s="16"/>
      <c r="J3701" s="34"/>
      <c r="K3701" s="34"/>
      <c r="L3701" s="35"/>
      <c r="M3701" s="36"/>
      <c r="N3701" s="37"/>
      <c r="O3701" s="37"/>
      <c r="P3701" s="37"/>
      <c r="Q3701" s="38"/>
      <c r="R3701" s="38"/>
      <c r="S3701" s="37"/>
      <c r="T3701" s="39"/>
      <c r="U3701" s="39"/>
      <c r="V3701" s="40"/>
      <c r="X3701" t="str">
        <f>IF(('1 - Cover page'!$B$9-M3701)&lt;6,"&lt;=5 Days","&gt;5 Days")</f>
        <v>&lt;=5 Days</v>
      </c>
      <c r="Y3701" t="str">
        <f>IF(('1 - Cover page'!$B$9-M3701)=0,"0", IF(('1 - Cover page'!$B$9-M3701)= 1,"1", IF(('1 - Cover page'!$B$9-M3701)= 2,"2", IF(('1 - Cover page'!$B$9-M3701)= 3,"3", IF(('1 - Cover page'!$B$9-M3701)= 4,"4", IF(('1 - Cover page'!$B$9-M3701)= 5,"5", IF(('1 - Cover page'!$B$9-M3701)= 6,"6", IF(('1 - Cover page'!$B$9-M3701)= 7,"7", IF(('1 - Cover page'!$B$9-M3701)= 8,"8", IF(('1 - Cover page'!$B$9-M3701)= 9,"9", IF(('1 - Cover page'!$B$9-M3701)= 10,"10", IF(('1 - Cover page'!$B$9-M3701)= 11,"11", IF(('1 - Cover page'!$B$9-M3701)= 12,"12", IF(('1 - Cover page'!$B$9-M3701)= 13,"13", IF(('1 - Cover page'!$B$9-M3701)= 14,"14", IF(('1 - Cover page'!$B$9-M3701)= 15,"15",  ""))))))))))))))))</f>
        <v>0</v>
      </c>
      <c r="Z3701" t="str">
        <f>IF(('1 - Cover page'!$B$9-I3701)=0,"0", IF(('1 - Cover page'!$B$9-I3701)= 1,"1", IF(('1 - Cover page'!$B$9-I3701)= 2,"2", IF(('1 - Cover page'!$B$9-I3701)= 3,"3", IF(('1 - Cover page'!$B$9-I3701)= 4,"4", IF(('1 - Cover page'!$B$9-I3701)= 5,"5", IF(('1 - Cover page'!$B$9-I3701)= 6,"6", IF(('1 - Cover page'!$B$9-I3701)= 7,"7", IF(('1 - Cover page'!$B$9-I3701)= 8,"8", IF(('1 - Cover page'!$B$9-I3701)= 9,"9", IF(('1 - Cover page'!$B$9-I3701)= 10,"10", IF(('1 - Cover page'!$B$9-I3701)= 11,"11", IF(('1 - Cover page'!$B$9-I3701)= 12,"12", IF(('1 - Cover page'!$B$9-I3701)= 13,"13", IF(('1 - Cover page'!$B$9-I3701)= 14,"14", IF(('1 - Cover page'!$B$9-I3701)= 15,"15",  ""))))))))))))))))</f>
        <v>0</v>
      </c>
      <c r="AA3701" t="e">
        <f>VLOOKUP(E3701,'Age group'!$A$2:$B$7,2,TRUE)</f>
        <v>#N/A</v>
      </c>
    </row>
    <row r="3702" spans="1:27" ht="12.75" x14ac:dyDescent="0.2">
      <c r="A3702" s="30">
        <v>3699</v>
      </c>
      <c r="B3702" s="31"/>
      <c r="C3702" s="31"/>
      <c r="D3702" s="32"/>
      <c r="E3702" s="104"/>
      <c r="F3702" s="31"/>
      <c r="G3702" s="31"/>
      <c r="H3702" s="33"/>
      <c r="I3702" s="16"/>
      <c r="J3702" s="34"/>
      <c r="K3702" s="34"/>
      <c r="L3702" s="35"/>
      <c r="M3702" s="36"/>
      <c r="N3702" s="37"/>
      <c r="O3702" s="37"/>
      <c r="P3702" s="37"/>
      <c r="Q3702" s="38"/>
      <c r="R3702" s="38"/>
      <c r="S3702" s="37"/>
      <c r="T3702" s="39"/>
      <c r="U3702" s="39"/>
      <c r="V3702" s="40"/>
      <c r="X3702" t="str">
        <f>IF(('1 - Cover page'!$B$9-M3702)&lt;6,"&lt;=5 Days","&gt;5 Days")</f>
        <v>&lt;=5 Days</v>
      </c>
      <c r="Y3702" t="str">
        <f>IF(('1 - Cover page'!$B$9-M3702)=0,"0", IF(('1 - Cover page'!$B$9-M3702)= 1,"1", IF(('1 - Cover page'!$B$9-M3702)= 2,"2", IF(('1 - Cover page'!$B$9-M3702)= 3,"3", IF(('1 - Cover page'!$B$9-M3702)= 4,"4", IF(('1 - Cover page'!$B$9-M3702)= 5,"5", IF(('1 - Cover page'!$B$9-M3702)= 6,"6", IF(('1 - Cover page'!$B$9-M3702)= 7,"7", IF(('1 - Cover page'!$B$9-M3702)= 8,"8", IF(('1 - Cover page'!$B$9-M3702)= 9,"9", IF(('1 - Cover page'!$B$9-M3702)= 10,"10", IF(('1 - Cover page'!$B$9-M3702)= 11,"11", IF(('1 - Cover page'!$B$9-M3702)= 12,"12", IF(('1 - Cover page'!$B$9-M3702)= 13,"13", IF(('1 - Cover page'!$B$9-M3702)= 14,"14", IF(('1 - Cover page'!$B$9-M3702)= 15,"15",  ""))))))))))))))))</f>
        <v>0</v>
      </c>
      <c r="Z3702" t="str">
        <f>IF(('1 - Cover page'!$B$9-I3702)=0,"0", IF(('1 - Cover page'!$B$9-I3702)= 1,"1", IF(('1 - Cover page'!$B$9-I3702)= 2,"2", IF(('1 - Cover page'!$B$9-I3702)= 3,"3", IF(('1 - Cover page'!$B$9-I3702)= 4,"4", IF(('1 - Cover page'!$B$9-I3702)= 5,"5", IF(('1 - Cover page'!$B$9-I3702)= 6,"6", IF(('1 - Cover page'!$B$9-I3702)= 7,"7", IF(('1 - Cover page'!$B$9-I3702)= 8,"8", IF(('1 - Cover page'!$B$9-I3702)= 9,"9", IF(('1 - Cover page'!$B$9-I3702)= 10,"10", IF(('1 - Cover page'!$B$9-I3702)= 11,"11", IF(('1 - Cover page'!$B$9-I3702)= 12,"12", IF(('1 - Cover page'!$B$9-I3702)= 13,"13", IF(('1 - Cover page'!$B$9-I3702)= 14,"14", IF(('1 - Cover page'!$B$9-I3702)= 15,"15",  ""))))))))))))))))</f>
        <v>0</v>
      </c>
      <c r="AA3702" t="e">
        <f>VLOOKUP(E3702,'Age group'!$A$2:$B$7,2,TRUE)</f>
        <v>#N/A</v>
      </c>
    </row>
    <row r="3703" spans="1:27" ht="12.75" x14ac:dyDescent="0.2">
      <c r="A3703" s="30">
        <v>3700</v>
      </c>
      <c r="B3703" s="31"/>
      <c r="C3703" s="31"/>
      <c r="D3703" s="32"/>
      <c r="E3703" s="104"/>
      <c r="F3703" s="31"/>
      <c r="G3703" s="31"/>
      <c r="H3703" s="33"/>
      <c r="I3703" s="16"/>
      <c r="J3703" s="34"/>
      <c r="K3703" s="34"/>
      <c r="L3703" s="35"/>
      <c r="M3703" s="36"/>
      <c r="N3703" s="37"/>
      <c r="O3703" s="37"/>
      <c r="P3703" s="37"/>
      <c r="Q3703" s="38"/>
      <c r="R3703" s="38"/>
      <c r="S3703" s="37"/>
      <c r="T3703" s="39"/>
      <c r="U3703" s="39"/>
      <c r="V3703" s="40"/>
      <c r="X3703" t="str">
        <f>IF(('1 - Cover page'!$B$9-M3703)&lt;6,"&lt;=5 Days","&gt;5 Days")</f>
        <v>&lt;=5 Days</v>
      </c>
      <c r="Y3703" t="str">
        <f>IF(('1 - Cover page'!$B$9-M3703)=0,"0", IF(('1 - Cover page'!$B$9-M3703)= 1,"1", IF(('1 - Cover page'!$B$9-M3703)= 2,"2", IF(('1 - Cover page'!$B$9-M3703)= 3,"3", IF(('1 - Cover page'!$B$9-M3703)= 4,"4", IF(('1 - Cover page'!$B$9-M3703)= 5,"5", IF(('1 - Cover page'!$B$9-M3703)= 6,"6", IF(('1 - Cover page'!$B$9-M3703)= 7,"7", IF(('1 - Cover page'!$B$9-M3703)= 8,"8", IF(('1 - Cover page'!$B$9-M3703)= 9,"9", IF(('1 - Cover page'!$B$9-M3703)= 10,"10", IF(('1 - Cover page'!$B$9-M3703)= 11,"11", IF(('1 - Cover page'!$B$9-M3703)= 12,"12", IF(('1 - Cover page'!$B$9-M3703)= 13,"13", IF(('1 - Cover page'!$B$9-M3703)= 14,"14", IF(('1 - Cover page'!$B$9-M3703)= 15,"15",  ""))))))))))))))))</f>
        <v>0</v>
      </c>
      <c r="Z3703" t="str">
        <f>IF(('1 - Cover page'!$B$9-I3703)=0,"0", IF(('1 - Cover page'!$B$9-I3703)= 1,"1", IF(('1 - Cover page'!$B$9-I3703)= 2,"2", IF(('1 - Cover page'!$B$9-I3703)= 3,"3", IF(('1 - Cover page'!$B$9-I3703)= 4,"4", IF(('1 - Cover page'!$B$9-I3703)= 5,"5", IF(('1 - Cover page'!$B$9-I3703)= 6,"6", IF(('1 - Cover page'!$B$9-I3703)= 7,"7", IF(('1 - Cover page'!$B$9-I3703)= 8,"8", IF(('1 - Cover page'!$B$9-I3703)= 9,"9", IF(('1 - Cover page'!$B$9-I3703)= 10,"10", IF(('1 - Cover page'!$B$9-I3703)= 11,"11", IF(('1 - Cover page'!$B$9-I3703)= 12,"12", IF(('1 - Cover page'!$B$9-I3703)= 13,"13", IF(('1 - Cover page'!$B$9-I3703)= 14,"14", IF(('1 - Cover page'!$B$9-I3703)= 15,"15",  ""))))))))))))))))</f>
        <v>0</v>
      </c>
      <c r="AA3703" t="e">
        <f>VLOOKUP(E3703,'Age group'!$A$2:$B$7,2,TRUE)</f>
        <v>#N/A</v>
      </c>
    </row>
    <row r="3704" spans="1:27" ht="12.75" x14ac:dyDescent="0.2">
      <c r="A3704" s="30">
        <v>3701</v>
      </c>
      <c r="B3704" s="31"/>
      <c r="C3704" s="31"/>
      <c r="D3704" s="32"/>
      <c r="E3704" s="104"/>
      <c r="F3704" s="31"/>
      <c r="G3704" s="31"/>
      <c r="H3704" s="33"/>
      <c r="I3704" s="16"/>
      <c r="J3704" s="34"/>
      <c r="K3704" s="34"/>
      <c r="L3704" s="35"/>
      <c r="M3704" s="36"/>
      <c r="N3704" s="37"/>
      <c r="O3704" s="37"/>
      <c r="P3704" s="37"/>
      <c r="Q3704" s="38"/>
      <c r="R3704" s="38"/>
      <c r="S3704" s="37"/>
      <c r="T3704" s="39"/>
      <c r="U3704" s="39"/>
      <c r="V3704" s="40"/>
      <c r="X3704" t="str">
        <f>IF(('1 - Cover page'!$B$9-M3704)&lt;6,"&lt;=5 Days","&gt;5 Days")</f>
        <v>&lt;=5 Days</v>
      </c>
      <c r="Y3704" t="str">
        <f>IF(('1 - Cover page'!$B$9-M3704)=0,"0", IF(('1 - Cover page'!$B$9-M3704)= 1,"1", IF(('1 - Cover page'!$B$9-M3704)= 2,"2", IF(('1 - Cover page'!$B$9-M3704)= 3,"3", IF(('1 - Cover page'!$B$9-M3704)= 4,"4", IF(('1 - Cover page'!$B$9-M3704)= 5,"5", IF(('1 - Cover page'!$B$9-M3704)= 6,"6", IF(('1 - Cover page'!$B$9-M3704)= 7,"7", IF(('1 - Cover page'!$B$9-M3704)= 8,"8", IF(('1 - Cover page'!$B$9-M3704)= 9,"9", IF(('1 - Cover page'!$B$9-M3704)= 10,"10", IF(('1 - Cover page'!$B$9-M3704)= 11,"11", IF(('1 - Cover page'!$B$9-M3704)= 12,"12", IF(('1 - Cover page'!$B$9-M3704)= 13,"13", IF(('1 - Cover page'!$B$9-M3704)= 14,"14", IF(('1 - Cover page'!$B$9-M3704)= 15,"15",  ""))))))))))))))))</f>
        <v>0</v>
      </c>
      <c r="Z3704" t="str">
        <f>IF(('1 - Cover page'!$B$9-I3704)=0,"0", IF(('1 - Cover page'!$B$9-I3704)= 1,"1", IF(('1 - Cover page'!$B$9-I3704)= 2,"2", IF(('1 - Cover page'!$B$9-I3704)= 3,"3", IF(('1 - Cover page'!$B$9-I3704)= 4,"4", IF(('1 - Cover page'!$B$9-I3704)= 5,"5", IF(('1 - Cover page'!$B$9-I3704)= 6,"6", IF(('1 - Cover page'!$B$9-I3704)= 7,"7", IF(('1 - Cover page'!$B$9-I3704)= 8,"8", IF(('1 - Cover page'!$B$9-I3704)= 9,"9", IF(('1 - Cover page'!$B$9-I3704)= 10,"10", IF(('1 - Cover page'!$B$9-I3704)= 11,"11", IF(('1 - Cover page'!$B$9-I3704)= 12,"12", IF(('1 - Cover page'!$B$9-I3704)= 13,"13", IF(('1 - Cover page'!$B$9-I3704)= 14,"14", IF(('1 - Cover page'!$B$9-I3704)= 15,"15",  ""))))))))))))))))</f>
        <v>0</v>
      </c>
      <c r="AA3704" t="e">
        <f>VLOOKUP(E3704,'Age group'!$A$2:$B$7,2,TRUE)</f>
        <v>#N/A</v>
      </c>
    </row>
    <row r="3705" spans="1:27" ht="12.75" x14ac:dyDescent="0.2">
      <c r="A3705" s="30">
        <v>3702</v>
      </c>
      <c r="B3705" s="31"/>
      <c r="C3705" s="31"/>
      <c r="D3705" s="32"/>
      <c r="E3705" s="104"/>
      <c r="F3705" s="31"/>
      <c r="G3705" s="31"/>
      <c r="H3705" s="33"/>
      <c r="I3705" s="16"/>
      <c r="J3705" s="34"/>
      <c r="K3705" s="34"/>
      <c r="L3705" s="35"/>
      <c r="M3705" s="36"/>
      <c r="N3705" s="37"/>
      <c r="O3705" s="37"/>
      <c r="P3705" s="37"/>
      <c r="Q3705" s="38"/>
      <c r="R3705" s="38"/>
      <c r="S3705" s="37"/>
      <c r="T3705" s="39"/>
      <c r="U3705" s="39"/>
      <c r="V3705" s="40"/>
      <c r="X3705" t="str">
        <f>IF(('1 - Cover page'!$B$9-M3705)&lt;6,"&lt;=5 Days","&gt;5 Days")</f>
        <v>&lt;=5 Days</v>
      </c>
      <c r="Y3705" t="str">
        <f>IF(('1 - Cover page'!$B$9-M3705)=0,"0", IF(('1 - Cover page'!$B$9-M3705)= 1,"1", IF(('1 - Cover page'!$B$9-M3705)= 2,"2", IF(('1 - Cover page'!$B$9-M3705)= 3,"3", IF(('1 - Cover page'!$B$9-M3705)= 4,"4", IF(('1 - Cover page'!$B$9-M3705)= 5,"5", IF(('1 - Cover page'!$B$9-M3705)= 6,"6", IF(('1 - Cover page'!$B$9-M3705)= 7,"7", IF(('1 - Cover page'!$B$9-M3705)= 8,"8", IF(('1 - Cover page'!$B$9-M3705)= 9,"9", IF(('1 - Cover page'!$B$9-M3705)= 10,"10", IF(('1 - Cover page'!$B$9-M3705)= 11,"11", IF(('1 - Cover page'!$B$9-M3705)= 12,"12", IF(('1 - Cover page'!$B$9-M3705)= 13,"13", IF(('1 - Cover page'!$B$9-M3705)= 14,"14", IF(('1 - Cover page'!$B$9-M3705)= 15,"15",  ""))))))))))))))))</f>
        <v>0</v>
      </c>
      <c r="Z3705" t="str">
        <f>IF(('1 - Cover page'!$B$9-I3705)=0,"0", IF(('1 - Cover page'!$B$9-I3705)= 1,"1", IF(('1 - Cover page'!$B$9-I3705)= 2,"2", IF(('1 - Cover page'!$B$9-I3705)= 3,"3", IF(('1 - Cover page'!$B$9-I3705)= 4,"4", IF(('1 - Cover page'!$B$9-I3705)= 5,"5", IF(('1 - Cover page'!$B$9-I3705)= 6,"6", IF(('1 - Cover page'!$B$9-I3705)= 7,"7", IF(('1 - Cover page'!$B$9-I3705)= 8,"8", IF(('1 - Cover page'!$B$9-I3705)= 9,"9", IF(('1 - Cover page'!$B$9-I3705)= 10,"10", IF(('1 - Cover page'!$B$9-I3705)= 11,"11", IF(('1 - Cover page'!$B$9-I3705)= 12,"12", IF(('1 - Cover page'!$B$9-I3705)= 13,"13", IF(('1 - Cover page'!$B$9-I3705)= 14,"14", IF(('1 - Cover page'!$B$9-I3705)= 15,"15",  ""))))))))))))))))</f>
        <v>0</v>
      </c>
      <c r="AA3705" t="e">
        <f>VLOOKUP(E3705,'Age group'!$A$2:$B$7,2,TRUE)</f>
        <v>#N/A</v>
      </c>
    </row>
    <row r="3706" spans="1:27" ht="12.75" x14ac:dyDescent="0.2">
      <c r="A3706" s="30">
        <v>3703</v>
      </c>
      <c r="B3706" s="31"/>
      <c r="C3706" s="31"/>
      <c r="D3706" s="32"/>
      <c r="E3706" s="104"/>
      <c r="F3706" s="31"/>
      <c r="G3706" s="31"/>
      <c r="H3706" s="33"/>
      <c r="I3706" s="16"/>
      <c r="J3706" s="34"/>
      <c r="K3706" s="34"/>
      <c r="L3706" s="35"/>
      <c r="M3706" s="36"/>
      <c r="N3706" s="37"/>
      <c r="O3706" s="37"/>
      <c r="P3706" s="37"/>
      <c r="Q3706" s="38"/>
      <c r="R3706" s="38"/>
      <c r="S3706" s="37"/>
      <c r="T3706" s="39"/>
      <c r="U3706" s="39"/>
      <c r="V3706" s="40"/>
      <c r="X3706" t="str">
        <f>IF(('1 - Cover page'!$B$9-M3706)&lt;6,"&lt;=5 Days","&gt;5 Days")</f>
        <v>&lt;=5 Days</v>
      </c>
      <c r="Y3706" t="str">
        <f>IF(('1 - Cover page'!$B$9-M3706)=0,"0", IF(('1 - Cover page'!$B$9-M3706)= 1,"1", IF(('1 - Cover page'!$B$9-M3706)= 2,"2", IF(('1 - Cover page'!$B$9-M3706)= 3,"3", IF(('1 - Cover page'!$B$9-M3706)= 4,"4", IF(('1 - Cover page'!$B$9-M3706)= 5,"5", IF(('1 - Cover page'!$B$9-M3706)= 6,"6", IF(('1 - Cover page'!$B$9-M3706)= 7,"7", IF(('1 - Cover page'!$B$9-M3706)= 8,"8", IF(('1 - Cover page'!$B$9-M3706)= 9,"9", IF(('1 - Cover page'!$B$9-M3706)= 10,"10", IF(('1 - Cover page'!$B$9-M3706)= 11,"11", IF(('1 - Cover page'!$B$9-M3706)= 12,"12", IF(('1 - Cover page'!$B$9-M3706)= 13,"13", IF(('1 - Cover page'!$B$9-M3706)= 14,"14", IF(('1 - Cover page'!$B$9-M3706)= 15,"15",  ""))))))))))))))))</f>
        <v>0</v>
      </c>
      <c r="Z3706" t="str">
        <f>IF(('1 - Cover page'!$B$9-I3706)=0,"0", IF(('1 - Cover page'!$B$9-I3706)= 1,"1", IF(('1 - Cover page'!$B$9-I3706)= 2,"2", IF(('1 - Cover page'!$B$9-I3706)= 3,"3", IF(('1 - Cover page'!$B$9-I3706)= 4,"4", IF(('1 - Cover page'!$B$9-I3706)= 5,"5", IF(('1 - Cover page'!$B$9-I3706)= 6,"6", IF(('1 - Cover page'!$B$9-I3706)= 7,"7", IF(('1 - Cover page'!$B$9-I3706)= 8,"8", IF(('1 - Cover page'!$B$9-I3706)= 9,"9", IF(('1 - Cover page'!$B$9-I3706)= 10,"10", IF(('1 - Cover page'!$B$9-I3706)= 11,"11", IF(('1 - Cover page'!$B$9-I3706)= 12,"12", IF(('1 - Cover page'!$B$9-I3706)= 13,"13", IF(('1 - Cover page'!$B$9-I3706)= 14,"14", IF(('1 - Cover page'!$B$9-I3706)= 15,"15",  ""))))))))))))))))</f>
        <v>0</v>
      </c>
      <c r="AA3706" t="e">
        <f>VLOOKUP(E3706,'Age group'!$A$2:$B$7,2,TRUE)</f>
        <v>#N/A</v>
      </c>
    </row>
    <row r="3707" spans="1:27" ht="12.75" x14ac:dyDescent="0.2">
      <c r="A3707" s="30">
        <v>3704</v>
      </c>
      <c r="B3707" s="31"/>
      <c r="C3707" s="31"/>
      <c r="D3707" s="32"/>
      <c r="E3707" s="104"/>
      <c r="F3707" s="31"/>
      <c r="G3707" s="31"/>
      <c r="H3707" s="33"/>
      <c r="I3707" s="16"/>
      <c r="J3707" s="34"/>
      <c r="K3707" s="34"/>
      <c r="L3707" s="35"/>
      <c r="M3707" s="36"/>
      <c r="N3707" s="37"/>
      <c r="O3707" s="37"/>
      <c r="P3707" s="37"/>
      <c r="Q3707" s="38"/>
      <c r="R3707" s="38"/>
      <c r="S3707" s="37"/>
      <c r="T3707" s="39"/>
      <c r="U3707" s="39"/>
      <c r="V3707" s="40"/>
      <c r="X3707" t="str">
        <f>IF(('1 - Cover page'!$B$9-M3707)&lt;6,"&lt;=5 Days","&gt;5 Days")</f>
        <v>&lt;=5 Days</v>
      </c>
      <c r="Y3707" t="str">
        <f>IF(('1 - Cover page'!$B$9-M3707)=0,"0", IF(('1 - Cover page'!$B$9-M3707)= 1,"1", IF(('1 - Cover page'!$B$9-M3707)= 2,"2", IF(('1 - Cover page'!$B$9-M3707)= 3,"3", IF(('1 - Cover page'!$B$9-M3707)= 4,"4", IF(('1 - Cover page'!$B$9-M3707)= 5,"5", IF(('1 - Cover page'!$B$9-M3707)= 6,"6", IF(('1 - Cover page'!$B$9-M3707)= 7,"7", IF(('1 - Cover page'!$B$9-M3707)= 8,"8", IF(('1 - Cover page'!$B$9-M3707)= 9,"9", IF(('1 - Cover page'!$B$9-M3707)= 10,"10", IF(('1 - Cover page'!$B$9-M3707)= 11,"11", IF(('1 - Cover page'!$B$9-M3707)= 12,"12", IF(('1 - Cover page'!$B$9-M3707)= 13,"13", IF(('1 - Cover page'!$B$9-M3707)= 14,"14", IF(('1 - Cover page'!$B$9-M3707)= 15,"15",  ""))))))))))))))))</f>
        <v>0</v>
      </c>
      <c r="Z3707" t="str">
        <f>IF(('1 - Cover page'!$B$9-I3707)=0,"0", IF(('1 - Cover page'!$B$9-I3707)= 1,"1", IF(('1 - Cover page'!$B$9-I3707)= 2,"2", IF(('1 - Cover page'!$B$9-I3707)= 3,"3", IF(('1 - Cover page'!$B$9-I3707)= 4,"4", IF(('1 - Cover page'!$B$9-I3707)= 5,"5", IF(('1 - Cover page'!$B$9-I3707)= 6,"6", IF(('1 - Cover page'!$B$9-I3707)= 7,"7", IF(('1 - Cover page'!$B$9-I3707)= 8,"8", IF(('1 - Cover page'!$B$9-I3707)= 9,"9", IF(('1 - Cover page'!$B$9-I3707)= 10,"10", IF(('1 - Cover page'!$B$9-I3707)= 11,"11", IF(('1 - Cover page'!$B$9-I3707)= 12,"12", IF(('1 - Cover page'!$B$9-I3707)= 13,"13", IF(('1 - Cover page'!$B$9-I3707)= 14,"14", IF(('1 - Cover page'!$B$9-I3707)= 15,"15",  ""))))))))))))))))</f>
        <v>0</v>
      </c>
      <c r="AA3707" t="e">
        <f>VLOOKUP(E3707,'Age group'!$A$2:$B$7,2,TRUE)</f>
        <v>#N/A</v>
      </c>
    </row>
    <row r="3708" spans="1:27" ht="12.75" x14ac:dyDescent="0.2">
      <c r="A3708" s="30">
        <v>3705</v>
      </c>
      <c r="B3708" s="31"/>
      <c r="C3708" s="31"/>
      <c r="D3708" s="32"/>
      <c r="E3708" s="104"/>
      <c r="F3708" s="31"/>
      <c r="G3708" s="31"/>
      <c r="H3708" s="33"/>
      <c r="I3708" s="16"/>
      <c r="J3708" s="34"/>
      <c r="K3708" s="34"/>
      <c r="L3708" s="35"/>
      <c r="M3708" s="36"/>
      <c r="N3708" s="37"/>
      <c r="O3708" s="37"/>
      <c r="P3708" s="37"/>
      <c r="Q3708" s="38"/>
      <c r="R3708" s="38"/>
      <c r="S3708" s="37"/>
      <c r="T3708" s="39"/>
      <c r="U3708" s="39"/>
      <c r="V3708" s="40"/>
      <c r="X3708" t="str">
        <f>IF(('1 - Cover page'!$B$9-M3708)&lt;6,"&lt;=5 Days","&gt;5 Days")</f>
        <v>&lt;=5 Days</v>
      </c>
      <c r="Y3708" t="str">
        <f>IF(('1 - Cover page'!$B$9-M3708)=0,"0", IF(('1 - Cover page'!$B$9-M3708)= 1,"1", IF(('1 - Cover page'!$B$9-M3708)= 2,"2", IF(('1 - Cover page'!$B$9-M3708)= 3,"3", IF(('1 - Cover page'!$B$9-M3708)= 4,"4", IF(('1 - Cover page'!$B$9-M3708)= 5,"5", IF(('1 - Cover page'!$B$9-M3708)= 6,"6", IF(('1 - Cover page'!$B$9-M3708)= 7,"7", IF(('1 - Cover page'!$B$9-M3708)= 8,"8", IF(('1 - Cover page'!$B$9-M3708)= 9,"9", IF(('1 - Cover page'!$B$9-M3708)= 10,"10", IF(('1 - Cover page'!$B$9-M3708)= 11,"11", IF(('1 - Cover page'!$B$9-M3708)= 12,"12", IF(('1 - Cover page'!$B$9-M3708)= 13,"13", IF(('1 - Cover page'!$B$9-M3708)= 14,"14", IF(('1 - Cover page'!$B$9-M3708)= 15,"15",  ""))))))))))))))))</f>
        <v>0</v>
      </c>
      <c r="Z3708" t="str">
        <f>IF(('1 - Cover page'!$B$9-I3708)=0,"0", IF(('1 - Cover page'!$B$9-I3708)= 1,"1", IF(('1 - Cover page'!$B$9-I3708)= 2,"2", IF(('1 - Cover page'!$B$9-I3708)= 3,"3", IF(('1 - Cover page'!$B$9-I3708)= 4,"4", IF(('1 - Cover page'!$B$9-I3708)= 5,"5", IF(('1 - Cover page'!$B$9-I3708)= 6,"6", IF(('1 - Cover page'!$B$9-I3708)= 7,"7", IF(('1 - Cover page'!$B$9-I3708)= 8,"8", IF(('1 - Cover page'!$B$9-I3708)= 9,"9", IF(('1 - Cover page'!$B$9-I3708)= 10,"10", IF(('1 - Cover page'!$B$9-I3708)= 11,"11", IF(('1 - Cover page'!$B$9-I3708)= 12,"12", IF(('1 - Cover page'!$B$9-I3708)= 13,"13", IF(('1 - Cover page'!$B$9-I3708)= 14,"14", IF(('1 - Cover page'!$B$9-I3708)= 15,"15",  ""))))))))))))))))</f>
        <v>0</v>
      </c>
      <c r="AA3708" t="e">
        <f>VLOOKUP(E3708,'Age group'!$A$2:$B$7,2,TRUE)</f>
        <v>#N/A</v>
      </c>
    </row>
    <row r="3709" spans="1:27" ht="12.75" x14ac:dyDescent="0.2">
      <c r="A3709" s="30">
        <v>3706</v>
      </c>
      <c r="B3709" s="31"/>
      <c r="C3709" s="31"/>
      <c r="D3709" s="32"/>
      <c r="E3709" s="104"/>
      <c r="F3709" s="31"/>
      <c r="G3709" s="31"/>
      <c r="H3709" s="33"/>
      <c r="I3709" s="16"/>
      <c r="J3709" s="34"/>
      <c r="K3709" s="34"/>
      <c r="L3709" s="35"/>
      <c r="M3709" s="36"/>
      <c r="N3709" s="37"/>
      <c r="O3709" s="37"/>
      <c r="P3709" s="37"/>
      <c r="Q3709" s="38"/>
      <c r="R3709" s="38"/>
      <c r="S3709" s="37"/>
      <c r="T3709" s="39"/>
      <c r="U3709" s="39"/>
      <c r="V3709" s="40"/>
      <c r="X3709" t="str">
        <f>IF(('1 - Cover page'!$B$9-M3709)&lt;6,"&lt;=5 Days","&gt;5 Days")</f>
        <v>&lt;=5 Days</v>
      </c>
      <c r="Y3709" t="str">
        <f>IF(('1 - Cover page'!$B$9-M3709)=0,"0", IF(('1 - Cover page'!$B$9-M3709)= 1,"1", IF(('1 - Cover page'!$B$9-M3709)= 2,"2", IF(('1 - Cover page'!$B$9-M3709)= 3,"3", IF(('1 - Cover page'!$B$9-M3709)= 4,"4", IF(('1 - Cover page'!$B$9-M3709)= 5,"5", IF(('1 - Cover page'!$B$9-M3709)= 6,"6", IF(('1 - Cover page'!$B$9-M3709)= 7,"7", IF(('1 - Cover page'!$B$9-M3709)= 8,"8", IF(('1 - Cover page'!$B$9-M3709)= 9,"9", IF(('1 - Cover page'!$B$9-M3709)= 10,"10", IF(('1 - Cover page'!$B$9-M3709)= 11,"11", IF(('1 - Cover page'!$B$9-M3709)= 12,"12", IF(('1 - Cover page'!$B$9-M3709)= 13,"13", IF(('1 - Cover page'!$B$9-M3709)= 14,"14", IF(('1 - Cover page'!$B$9-M3709)= 15,"15",  ""))))))))))))))))</f>
        <v>0</v>
      </c>
      <c r="Z3709" t="str">
        <f>IF(('1 - Cover page'!$B$9-I3709)=0,"0", IF(('1 - Cover page'!$B$9-I3709)= 1,"1", IF(('1 - Cover page'!$B$9-I3709)= 2,"2", IF(('1 - Cover page'!$B$9-I3709)= 3,"3", IF(('1 - Cover page'!$B$9-I3709)= 4,"4", IF(('1 - Cover page'!$B$9-I3709)= 5,"5", IF(('1 - Cover page'!$B$9-I3709)= 6,"6", IF(('1 - Cover page'!$B$9-I3709)= 7,"7", IF(('1 - Cover page'!$B$9-I3709)= 8,"8", IF(('1 - Cover page'!$B$9-I3709)= 9,"9", IF(('1 - Cover page'!$B$9-I3709)= 10,"10", IF(('1 - Cover page'!$B$9-I3709)= 11,"11", IF(('1 - Cover page'!$B$9-I3709)= 12,"12", IF(('1 - Cover page'!$B$9-I3709)= 13,"13", IF(('1 - Cover page'!$B$9-I3709)= 14,"14", IF(('1 - Cover page'!$B$9-I3709)= 15,"15",  ""))))))))))))))))</f>
        <v>0</v>
      </c>
      <c r="AA3709" t="e">
        <f>VLOOKUP(E3709,'Age group'!$A$2:$B$7,2,TRUE)</f>
        <v>#N/A</v>
      </c>
    </row>
    <row r="3710" spans="1:27" ht="12.75" x14ac:dyDescent="0.2">
      <c r="A3710" s="30">
        <v>3707</v>
      </c>
      <c r="B3710" s="31"/>
      <c r="C3710" s="31"/>
      <c r="D3710" s="32"/>
      <c r="E3710" s="104"/>
      <c r="F3710" s="31"/>
      <c r="G3710" s="31"/>
      <c r="H3710" s="33"/>
      <c r="I3710" s="16"/>
      <c r="J3710" s="34"/>
      <c r="K3710" s="34"/>
      <c r="L3710" s="35"/>
      <c r="M3710" s="36"/>
      <c r="N3710" s="37"/>
      <c r="O3710" s="37"/>
      <c r="P3710" s="37"/>
      <c r="Q3710" s="38"/>
      <c r="R3710" s="38"/>
      <c r="S3710" s="37"/>
      <c r="T3710" s="39"/>
      <c r="U3710" s="39"/>
      <c r="V3710" s="40"/>
      <c r="X3710" t="str">
        <f>IF(('1 - Cover page'!$B$9-M3710)&lt;6,"&lt;=5 Days","&gt;5 Days")</f>
        <v>&lt;=5 Days</v>
      </c>
      <c r="Y3710" t="str">
        <f>IF(('1 - Cover page'!$B$9-M3710)=0,"0", IF(('1 - Cover page'!$B$9-M3710)= 1,"1", IF(('1 - Cover page'!$B$9-M3710)= 2,"2", IF(('1 - Cover page'!$B$9-M3710)= 3,"3", IF(('1 - Cover page'!$B$9-M3710)= 4,"4", IF(('1 - Cover page'!$B$9-M3710)= 5,"5", IF(('1 - Cover page'!$B$9-M3710)= 6,"6", IF(('1 - Cover page'!$B$9-M3710)= 7,"7", IF(('1 - Cover page'!$B$9-M3710)= 8,"8", IF(('1 - Cover page'!$B$9-M3710)= 9,"9", IF(('1 - Cover page'!$B$9-M3710)= 10,"10", IF(('1 - Cover page'!$B$9-M3710)= 11,"11", IF(('1 - Cover page'!$B$9-M3710)= 12,"12", IF(('1 - Cover page'!$B$9-M3710)= 13,"13", IF(('1 - Cover page'!$B$9-M3710)= 14,"14", IF(('1 - Cover page'!$B$9-M3710)= 15,"15",  ""))))))))))))))))</f>
        <v>0</v>
      </c>
      <c r="Z3710" t="str">
        <f>IF(('1 - Cover page'!$B$9-I3710)=0,"0", IF(('1 - Cover page'!$B$9-I3710)= 1,"1", IF(('1 - Cover page'!$B$9-I3710)= 2,"2", IF(('1 - Cover page'!$B$9-I3710)= 3,"3", IF(('1 - Cover page'!$B$9-I3710)= 4,"4", IF(('1 - Cover page'!$B$9-I3710)= 5,"5", IF(('1 - Cover page'!$B$9-I3710)= 6,"6", IF(('1 - Cover page'!$B$9-I3710)= 7,"7", IF(('1 - Cover page'!$B$9-I3710)= 8,"8", IF(('1 - Cover page'!$B$9-I3710)= 9,"9", IF(('1 - Cover page'!$B$9-I3710)= 10,"10", IF(('1 - Cover page'!$B$9-I3710)= 11,"11", IF(('1 - Cover page'!$B$9-I3710)= 12,"12", IF(('1 - Cover page'!$B$9-I3710)= 13,"13", IF(('1 - Cover page'!$B$9-I3710)= 14,"14", IF(('1 - Cover page'!$B$9-I3710)= 15,"15",  ""))))))))))))))))</f>
        <v>0</v>
      </c>
      <c r="AA3710" t="e">
        <f>VLOOKUP(E3710,'Age group'!$A$2:$B$7,2,TRUE)</f>
        <v>#N/A</v>
      </c>
    </row>
    <row r="3711" spans="1:27" ht="12.75" x14ac:dyDescent="0.2">
      <c r="A3711" s="30">
        <v>3708</v>
      </c>
      <c r="B3711" s="31"/>
      <c r="C3711" s="31"/>
      <c r="D3711" s="32"/>
      <c r="E3711" s="104"/>
      <c r="F3711" s="31"/>
      <c r="G3711" s="31"/>
      <c r="H3711" s="33"/>
      <c r="I3711" s="16"/>
      <c r="J3711" s="34"/>
      <c r="K3711" s="34"/>
      <c r="L3711" s="35"/>
      <c r="M3711" s="36"/>
      <c r="N3711" s="37"/>
      <c r="O3711" s="37"/>
      <c r="P3711" s="37"/>
      <c r="Q3711" s="38"/>
      <c r="R3711" s="38"/>
      <c r="S3711" s="37"/>
      <c r="T3711" s="39"/>
      <c r="U3711" s="39"/>
      <c r="V3711" s="40"/>
      <c r="X3711" t="str">
        <f>IF(('1 - Cover page'!$B$9-M3711)&lt;6,"&lt;=5 Days","&gt;5 Days")</f>
        <v>&lt;=5 Days</v>
      </c>
      <c r="Y3711" t="str">
        <f>IF(('1 - Cover page'!$B$9-M3711)=0,"0", IF(('1 - Cover page'!$B$9-M3711)= 1,"1", IF(('1 - Cover page'!$B$9-M3711)= 2,"2", IF(('1 - Cover page'!$B$9-M3711)= 3,"3", IF(('1 - Cover page'!$B$9-M3711)= 4,"4", IF(('1 - Cover page'!$B$9-M3711)= 5,"5", IF(('1 - Cover page'!$B$9-M3711)= 6,"6", IF(('1 - Cover page'!$B$9-M3711)= 7,"7", IF(('1 - Cover page'!$B$9-M3711)= 8,"8", IF(('1 - Cover page'!$B$9-M3711)= 9,"9", IF(('1 - Cover page'!$B$9-M3711)= 10,"10", IF(('1 - Cover page'!$B$9-M3711)= 11,"11", IF(('1 - Cover page'!$B$9-M3711)= 12,"12", IF(('1 - Cover page'!$B$9-M3711)= 13,"13", IF(('1 - Cover page'!$B$9-M3711)= 14,"14", IF(('1 - Cover page'!$B$9-M3711)= 15,"15",  ""))))))))))))))))</f>
        <v>0</v>
      </c>
      <c r="Z3711" t="str">
        <f>IF(('1 - Cover page'!$B$9-I3711)=0,"0", IF(('1 - Cover page'!$B$9-I3711)= 1,"1", IF(('1 - Cover page'!$B$9-I3711)= 2,"2", IF(('1 - Cover page'!$B$9-I3711)= 3,"3", IF(('1 - Cover page'!$B$9-I3711)= 4,"4", IF(('1 - Cover page'!$B$9-I3711)= 5,"5", IF(('1 - Cover page'!$B$9-I3711)= 6,"6", IF(('1 - Cover page'!$B$9-I3711)= 7,"7", IF(('1 - Cover page'!$B$9-I3711)= 8,"8", IF(('1 - Cover page'!$B$9-I3711)= 9,"9", IF(('1 - Cover page'!$B$9-I3711)= 10,"10", IF(('1 - Cover page'!$B$9-I3711)= 11,"11", IF(('1 - Cover page'!$B$9-I3711)= 12,"12", IF(('1 - Cover page'!$B$9-I3711)= 13,"13", IF(('1 - Cover page'!$B$9-I3711)= 14,"14", IF(('1 - Cover page'!$B$9-I3711)= 15,"15",  ""))))))))))))))))</f>
        <v>0</v>
      </c>
      <c r="AA3711" t="e">
        <f>VLOOKUP(E3711,'Age group'!$A$2:$B$7,2,TRUE)</f>
        <v>#N/A</v>
      </c>
    </row>
    <row r="3712" spans="1:27" ht="12.75" x14ac:dyDescent="0.2">
      <c r="A3712" s="30">
        <v>3709</v>
      </c>
      <c r="B3712" s="31"/>
      <c r="C3712" s="31"/>
      <c r="D3712" s="32"/>
      <c r="E3712" s="104"/>
      <c r="F3712" s="31"/>
      <c r="G3712" s="31"/>
      <c r="H3712" s="33"/>
      <c r="I3712" s="16"/>
      <c r="J3712" s="34"/>
      <c r="K3712" s="34"/>
      <c r="L3712" s="35"/>
      <c r="M3712" s="36"/>
      <c r="N3712" s="37"/>
      <c r="O3712" s="37"/>
      <c r="P3712" s="37"/>
      <c r="Q3712" s="38"/>
      <c r="R3712" s="38"/>
      <c r="S3712" s="37"/>
      <c r="T3712" s="39"/>
      <c r="U3712" s="39"/>
      <c r="V3712" s="40"/>
      <c r="X3712" t="str">
        <f>IF(('1 - Cover page'!$B$9-M3712)&lt;6,"&lt;=5 Days","&gt;5 Days")</f>
        <v>&lt;=5 Days</v>
      </c>
      <c r="Y3712" t="str">
        <f>IF(('1 - Cover page'!$B$9-M3712)=0,"0", IF(('1 - Cover page'!$B$9-M3712)= 1,"1", IF(('1 - Cover page'!$B$9-M3712)= 2,"2", IF(('1 - Cover page'!$B$9-M3712)= 3,"3", IF(('1 - Cover page'!$B$9-M3712)= 4,"4", IF(('1 - Cover page'!$B$9-M3712)= 5,"5", IF(('1 - Cover page'!$B$9-M3712)= 6,"6", IF(('1 - Cover page'!$B$9-M3712)= 7,"7", IF(('1 - Cover page'!$B$9-M3712)= 8,"8", IF(('1 - Cover page'!$B$9-M3712)= 9,"9", IF(('1 - Cover page'!$B$9-M3712)= 10,"10", IF(('1 - Cover page'!$B$9-M3712)= 11,"11", IF(('1 - Cover page'!$B$9-M3712)= 12,"12", IF(('1 - Cover page'!$B$9-M3712)= 13,"13", IF(('1 - Cover page'!$B$9-M3712)= 14,"14", IF(('1 - Cover page'!$B$9-M3712)= 15,"15",  ""))))))))))))))))</f>
        <v>0</v>
      </c>
      <c r="Z3712" t="str">
        <f>IF(('1 - Cover page'!$B$9-I3712)=0,"0", IF(('1 - Cover page'!$B$9-I3712)= 1,"1", IF(('1 - Cover page'!$B$9-I3712)= 2,"2", IF(('1 - Cover page'!$B$9-I3712)= 3,"3", IF(('1 - Cover page'!$B$9-I3712)= 4,"4", IF(('1 - Cover page'!$B$9-I3712)= 5,"5", IF(('1 - Cover page'!$B$9-I3712)= 6,"6", IF(('1 - Cover page'!$B$9-I3712)= 7,"7", IF(('1 - Cover page'!$B$9-I3712)= 8,"8", IF(('1 - Cover page'!$B$9-I3712)= 9,"9", IF(('1 - Cover page'!$B$9-I3712)= 10,"10", IF(('1 - Cover page'!$B$9-I3712)= 11,"11", IF(('1 - Cover page'!$B$9-I3712)= 12,"12", IF(('1 - Cover page'!$B$9-I3712)= 13,"13", IF(('1 - Cover page'!$B$9-I3712)= 14,"14", IF(('1 - Cover page'!$B$9-I3712)= 15,"15",  ""))))))))))))))))</f>
        <v>0</v>
      </c>
      <c r="AA3712" t="e">
        <f>VLOOKUP(E3712,'Age group'!$A$2:$B$7,2,TRUE)</f>
        <v>#N/A</v>
      </c>
    </row>
    <row r="3713" spans="1:27" ht="12.75" x14ac:dyDescent="0.2">
      <c r="A3713" s="30">
        <v>3710</v>
      </c>
      <c r="B3713" s="31"/>
      <c r="C3713" s="31"/>
      <c r="D3713" s="32"/>
      <c r="E3713" s="104"/>
      <c r="F3713" s="31"/>
      <c r="G3713" s="31"/>
      <c r="H3713" s="33"/>
      <c r="I3713" s="16"/>
      <c r="J3713" s="34"/>
      <c r="K3713" s="34"/>
      <c r="L3713" s="35"/>
      <c r="M3713" s="36"/>
      <c r="N3713" s="37"/>
      <c r="O3713" s="37"/>
      <c r="P3713" s="37"/>
      <c r="Q3713" s="38"/>
      <c r="R3713" s="38"/>
      <c r="S3713" s="37"/>
      <c r="T3713" s="39"/>
      <c r="U3713" s="39"/>
      <c r="V3713" s="40"/>
      <c r="X3713" t="str">
        <f>IF(('1 - Cover page'!$B$9-M3713)&lt;6,"&lt;=5 Days","&gt;5 Days")</f>
        <v>&lt;=5 Days</v>
      </c>
      <c r="Y3713" t="str">
        <f>IF(('1 - Cover page'!$B$9-M3713)=0,"0", IF(('1 - Cover page'!$B$9-M3713)= 1,"1", IF(('1 - Cover page'!$B$9-M3713)= 2,"2", IF(('1 - Cover page'!$B$9-M3713)= 3,"3", IF(('1 - Cover page'!$B$9-M3713)= 4,"4", IF(('1 - Cover page'!$B$9-M3713)= 5,"5", IF(('1 - Cover page'!$B$9-M3713)= 6,"6", IF(('1 - Cover page'!$B$9-M3713)= 7,"7", IF(('1 - Cover page'!$B$9-M3713)= 8,"8", IF(('1 - Cover page'!$B$9-M3713)= 9,"9", IF(('1 - Cover page'!$B$9-M3713)= 10,"10", IF(('1 - Cover page'!$B$9-M3713)= 11,"11", IF(('1 - Cover page'!$B$9-M3713)= 12,"12", IF(('1 - Cover page'!$B$9-M3713)= 13,"13", IF(('1 - Cover page'!$B$9-M3713)= 14,"14", IF(('1 - Cover page'!$B$9-M3713)= 15,"15",  ""))))))))))))))))</f>
        <v>0</v>
      </c>
      <c r="Z3713" t="str">
        <f>IF(('1 - Cover page'!$B$9-I3713)=0,"0", IF(('1 - Cover page'!$B$9-I3713)= 1,"1", IF(('1 - Cover page'!$B$9-I3713)= 2,"2", IF(('1 - Cover page'!$B$9-I3713)= 3,"3", IF(('1 - Cover page'!$B$9-I3713)= 4,"4", IF(('1 - Cover page'!$B$9-I3713)= 5,"5", IF(('1 - Cover page'!$B$9-I3713)= 6,"6", IF(('1 - Cover page'!$B$9-I3713)= 7,"7", IF(('1 - Cover page'!$B$9-I3713)= 8,"8", IF(('1 - Cover page'!$B$9-I3713)= 9,"9", IF(('1 - Cover page'!$B$9-I3713)= 10,"10", IF(('1 - Cover page'!$B$9-I3713)= 11,"11", IF(('1 - Cover page'!$B$9-I3713)= 12,"12", IF(('1 - Cover page'!$B$9-I3713)= 13,"13", IF(('1 - Cover page'!$B$9-I3713)= 14,"14", IF(('1 - Cover page'!$B$9-I3713)= 15,"15",  ""))))))))))))))))</f>
        <v>0</v>
      </c>
      <c r="AA3713" t="e">
        <f>VLOOKUP(E3713,'Age group'!$A$2:$B$7,2,TRUE)</f>
        <v>#N/A</v>
      </c>
    </row>
    <row r="3714" spans="1:27" ht="12.75" x14ac:dyDescent="0.2">
      <c r="A3714" s="30">
        <v>3711</v>
      </c>
      <c r="B3714" s="31"/>
      <c r="C3714" s="31"/>
      <c r="D3714" s="32"/>
      <c r="E3714" s="104"/>
      <c r="F3714" s="31"/>
      <c r="G3714" s="31"/>
      <c r="H3714" s="33"/>
      <c r="I3714" s="16"/>
      <c r="J3714" s="34"/>
      <c r="K3714" s="34"/>
      <c r="L3714" s="35"/>
      <c r="M3714" s="36"/>
      <c r="N3714" s="37"/>
      <c r="O3714" s="37"/>
      <c r="P3714" s="37"/>
      <c r="Q3714" s="38"/>
      <c r="R3714" s="38"/>
      <c r="S3714" s="37"/>
      <c r="T3714" s="39"/>
      <c r="U3714" s="39"/>
      <c r="V3714" s="40"/>
      <c r="X3714" t="str">
        <f>IF(('1 - Cover page'!$B$9-M3714)&lt;6,"&lt;=5 Days","&gt;5 Days")</f>
        <v>&lt;=5 Days</v>
      </c>
      <c r="Y3714" t="str">
        <f>IF(('1 - Cover page'!$B$9-M3714)=0,"0", IF(('1 - Cover page'!$B$9-M3714)= 1,"1", IF(('1 - Cover page'!$B$9-M3714)= 2,"2", IF(('1 - Cover page'!$B$9-M3714)= 3,"3", IF(('1 - Cover page'!$B$9-M3714)= 4,"4", IF(('1 - Cover page'!$B$9-M3714)= 5,"5", IF(('1 - Cover page'!$B$9-M3714)= 6,"6", IF(('1 - Cover page'!$B$9-M3714)= 7,"7", IF(('1 - Cover page'!$B$9-M3714)= 8,"8", IF(('1 - Cover page'!$B$9-M3714)= 9,"9", IF(('1 - Cover page'!$B$9-M3714)= 10,"10", IF(('1 - Cover page'!$B$9-M3714)= 11,"11", IF(('1 - Cover page'!$B$9-M3714)= 12,"12", IF(('1 - Cover page'!$B$9-M3714)= 13,"13", IF(('1 - Cover page'!$B$9-M3714)= 14,"14", IF(('1 - Cover page'!$B$9-M3714)= 15,"15",  ""))))))))))))))))</f>
        <v>0</v>
      </c>
      <c r="Z3714" t="str">
        <f>IF(('1 - Cover page'!$B$9-I3714)=0,"0", IF(('1 - Cover page'!$B$9-I3714)= 1,"1", IF(('1 - Cover page'!$B$9-I3714)= 2,"2", IF(('1 - Cover page'!$B$9-I3714)= 3,"3", IF(('1 - Cover page'!$B$9-I3714)= 4,"4", IF(('1 - Cover page'!$B$9-I3714)= 5,"5", IF(('1 - Cover page'!$B$9-I3714)= 6,"6", IF(('1 - Cover page'!$B$9-I3714)= 7,"7", IF(('1 - Cover page'!$B$9-I3714)= 8,"8", IF(('1 - Cover page'!$B$9-I3714)= 9,"9", IF(('1 - Cover page'!$B$9-I3714)= 10,"10", IF(('1 - Cover page'!$B$9-I3714)= 11,"11", IF(('1 - Cover page'!$B$9-I3714)= 12,"12", IF(('1 - Cover page'!$B$9-I3714)= 13,"13", IF(('1 - Cover page'!$B$9-I3714)= 14,"14", IF(('1 - Cover page'!$B$9-I3714)= 15,"15",  ""))))))))))))))))</f>
        <v>0</v>
      </c>
      <c r="AA3714" t="e">
        <f>VLOOKUP(E3714,'Age group'!$A$2:$B$7,2,TRUE)</f>
        <v>#N/A</v>
      </c>
    </row>
    <row r="3715" spans="1:27" ht="12.75" x14ac:dyDescent="0.2">
      <c r="A3715" s="30">
        <v>3712</v>
      </c>
      <c r="B3715" s="31"/>
      <c r="C3715" s="31"/>
      <c r="D3715" s="32"/>
      <c r="E3715" s="104"/>
      <c r="F3715" s="31"/>
      <c r="G3715" s="31"/>
      <c r="H3715" s="33"/>
      <c r="I3715" s="16"/>
      <c r="J3715" s="34"/>
      <c r="K3715" s="34"/>
      <c r="L3715" s="35"/>
      <c r="M3715" s="36"/>
      <c r="N3715" s="37"/>
      <c r="O3715" s="37"/>
      <c r="P3715" s="37"/>
      <c r="Q3715" s="38"/>
      <c r="R3715" s="38"/>
      <c r="S3715" s="37"/>
      <c r="T3715" s="39"/>
      <c r="U3715" s="39"/>
      <c r="V3715" s="40"/>
      <c r="X3715" t="str">
        <f>IF(('1 - Cover page'!$B$9-M3715)&lt;6,"&lt;=5 Days","&gt;5 Days")</f>
        <v>&lt;=5 Days</v>
      </c>
      <c r="Y3715" t="str">
        <f>IF(('1 - Cover page'!$B$9-M3715)=0,"0", IF(('1 - Cover page'!$B$9-M3715)= 1,"1", IF(('1 - Cover page'!$B$9-M3715)= 2,"2", IF(('1 - Cover page'!$B$9-M3715)= 3,"3", IF(('1 - Cover page'!$B$9-M3715)= 4,"4", IF(('1 - Cover page'!$B$9-M3715)= 5,"5", IF(('1 - Cover page'!$B$9-M3715)= 6,"6", IF(('1 - Cover page'!$B$9-M3715)= 7,"7", IF(('1 - Cover page'!$B$9-M3715)= 8,"8", IF(('1 - Cover page'!$B$9-M3715)= 9,"9", IF(('1 - Cover page'!$B$9-M3715)= 10,"10", IF(('1 - Cover page'!$B$9-M3715)= 11,"11", IF(('1 - Cover page'!$B$9-M3715)= 12,"12", IF(('1 - Cover page'!$B$9-M3715)= 13,"13", IF(('1 - Cover page'!$B$9-M3715)= 14,"14", IF(('1 - Cover page'!$B$9-M3715)= 15,"15",  ""))))))))))))))))</f>
        <v>0</v>
      </c>
      <c r="Z3715" t="str">
        <f>IF(('1 - Cover page'!$B$9-I3715)=0,"0", IF(('1 - Cover page'!$B$9-I3715)= 1,"1", IF(('1 - Cover page'!$B$9-I3715)= 2,"2", IF(('1 - Cover page'!$B$9-I3715)= 3,"3", IF(('1 - Cover page'!$B$9-I3715)= 4,"4", IF(('1 - Cover page'!$B$9-I3715)= 5,"5", IF(('1 - Cover page'!$B$9-I3715)= 6,"6", IF(('1 - Cover page'!$B$9-I3715)= 7,"7", IF(('1 - Cover page'!$B$9-I3715)= 8,"8", IF(('1 - Cover page'!$B$9-I3715)= 9,"9", IF(('1 - Cover page'!$B$9-I3715)= 10,"10", IF(('1 - Cover page'!$B$9-I3715)= 11,"11", IF(('1 - Cover page'!$B$9-I3715)= 12,"12", IF(('1 - Cover page'!$B$9-I3715)= 13,"13", IF(('1 - Cover page'!$B$9-I3715)= 14,"14", IF(('1 - Cover page'!$B$9-I3715)= 15,"15",  ""))))))))))))))))</f>
        <v>0</v>
      </c>
      <c r="AA3715" t="e">
        <f>VLOOKUP(E3715,'Age group'!$A$2:$B$7,2,TRUE)</f>
        <v>#N/A</v>
      </c>
    </row>
    <row r="3716" spans="1:27" ht="12.75" x14ac:dyDescent="0.2">
      <c r="A3716" s="30">
        <v>3713</v>
      </c>
      <c r="B3716" s="31"/>
      <c r="C3716" s="31"/>
      <c r="D3716" s="32"/>
      <c r="E3716" s="104"/>
      <c r="F3716" s="31"/>
      <c r="G3716" s="31"/>
      <c r="H3716" s="33"/>
      <c r="I3716" s="16"/>
      <c r="J3716" s="34"/>
      <c r="K3716" s="34"/>
      <c r="L3716" s="35"/>
      <c r="M3716" s="36"/>
      <c r="N3716" s="37"/>
      <c r="O3716" s="37"/>
      <c r="P3716" s="37"/>
      <c r="Q3716" s="38"/>
      <c r="R3716" s="38"/>
      <c r="S3716" s="37"/>
      <c r="T3716" s="39"/>
      <c r="U3716" s="39"/>
      <c r="V3716" s="40"/>
      <c r="X3716" t="str">
        <f>IF(('1 - Cover page'!$B$9-M3716)&lt;6,"&lt;=5 Days","&gt;5 Days")</f>
        <v>&lt;=5 Days</v>
      </c>
      <c r="Y3716" t="str">
        <f>IF(('1 - Cover page'!$B$9-M3716)=0,"0", IF(('1 - Cover page'!$B$9-M3716)= 1,"1", IF(('1 - Cover page'!$B$9-M3716)= 2,"2", IF(('1 - Cover page'!$B$9-M3716)= 3,"3", IF(('1 - Cover page'!$B$9-M3716)= 4,"4", IF(('1 - Cover page'!$B$9-M3716)= 5,"5", IF(('1 - Cover page'!$B$9-M3716)= 6,"6", IF(('1 - Cover page'!$B$9-M3716)= 7,"7", IF(('1 - Cover page'!$B$9-M3716)= 8,"8", IF(('1 - Cover page'!$B$9-M3716)= 9,"9", IF(('1 - Cover page'!$B$9-M3716)= 10,"10", IF(('1 - Cover page'!$B$9-M3716)= 11,"11", IF(('1 - Cover page'!$B$9-M3716)= 12,"12", IF(('1 - Cover page'!$B$9-M3716)= 13,"13", IF(('1 - Cover page'!$B$9-M3716)= 14,"14", IF(('1 - Cover page'!$B$9-M3716)= 15,"15",  ""))))))))))))))))</f>
        <v>0</v>
      </c>
      <c r="Z3716" t="str">
        <f>IF(('1 - Cover page'!$B$9-I3716)=0,"0", IF(('1 - Cover page'!$B$9-I3716)= 1,"1", IF(('1 - Cover page'!$B$9-I3716)= 2,"2", IF(('1 - Cover page'!$B$9-I3716)= 3,"3", IF(('1 - Cover page'!$B$9-I3716)= 4,"4", IF(('1 - Cover page'!$B$9-I3716)= 5,"5", IF(('1 - Cover page'!$B$9-I3716)= 6,"6", IF(('1 - Cover page'!$B$9-I3716)= 7,"7", IF(('1 - Cover page'!$B$9-I3716)= 8,"8", IF(('1 - Cover page'!$B$9-I3716)= 9,"9", IF(('1 - Cover page'!$B$9-I3716)= 10,"10", IF(('1 - Cover page'!$B$9-I3716)= 11,"11", IF(('1 - Cover page'!$B$9-I3716)= 12,"12", IF(('1 - Cover page'!$B$9-I3716)= 13,"13", IF(('1 - Cover page'!$B$9-I3716)= 14,"14", IF(('1 - Cover page'!$B$9-I3716)= 15,"15",  ""))))))))))))))))</f>
        <v>0</v>
      </c>
      <c r="AA3716" t="e">
        <f>VLOOKUP(E3716,'Age group'!$A$2:$B$7,2,TRUE)</f>
        <v>#N/A</v>
      </c>
    </row>
    <row r="3717" spans="1:27" ht="12.75" x14ac:dyDescent="0.2">
      <c r="A3717" s="30">
        <v>3714</v>
      </c>
      <c r="B3717" s="31"/>
      <c r="C3717" s="31"/>
      <c r="D3717" s="32"/>
      <c r="E3717" s="104"/>
      <c r="F3717" s="31"/>
      <c r="G3717" s="31"/>
      <c r="H3717" s="33"/>
      <c r="I3717" s="16"/>
      <c r="J3717" s="34"/>
      <c r="K3717" s="34"/>
      <c r="L3717" s="35"/>
      <c r="M3717" s="36"/>
      <c r="N3717" s="37"/>
      <c r="O3717" s="37"/>
      <c r="P3717" s="37"/>
      <c r="Q3717" s="38"/>
      <c r="R3717" s="38"/>
      <c r="S3717" s="37"/>
      <c r="T3717" s="39"/>
      <c r="U3717" s="39"/>
      <c r="V3717" s="40"/>
      <c r="X3717" t="str">
        <f>IF(('1 - Cover page'!$B$9-M3717)&lt;6,"&lt;=5 Days","&gt;5 Days")</f>
        <v>&lt;=5 Days</v>
      </c>
      <c r="Y3717" t="str">
        <f>IF(('1 - Cover page'!$B$9-M3717)=0,"0", IF(('1 - Cover page'!$B$9-M3717)= 1,"1", IF(('1 - Cover page'!$B$9-M3717)= 2,"2", IF(('1 - Cover page'!$B$9-M3717)= 3,"3", IF(('1 - Cover page'!$B$9-M3717)= 4,"4", IF(('1 - Cover page'!$B$9-M3717)= 5,"5", IF(('1 - Cover page'!$B$9-M3717)= 6,"6", IF(('1 - Cover page'!$B$9-M3717)= 7,"7", IF(('1 - Cover page'!$B$9-M3717)= 8,"8", IF(('1 - Cover page'!$B$9-M3717)= 9,"9", IF(('1 - Cover page'!$B$9-M3717)= 10,"10", IF(('1 - Cover page'!$B$9-M3717)= 11,"11", IF(('1 - Cover page'!$B$9-M3717)= 12,"12", IF(('1 - Cover page'!$B$9-M3717)= 13,"13", IF(('1 - Cover page'!$B$9-M3717)= 14,"14", IF(('1 - Cover page'!$B$9-M3717)= 15,"15",  ""))))))))))))))))</f>
        <v>0</v>
      </c>
      <c r="Z3717" t="str">
        <f>IF(('1 - Cover page'!$B$9-I3717)=0,"0", IF(('1 - Cover page'!$B$9-I3717)= 1,"1", IF(('1 - Cover page'!$B$9-I3717)= 2,"2", IF(('1 - Cover page'!$B$9-I3717)= 3,"3", IF(('1 - Cover page'!$B$9-I3717)= 4,"4", IF(('1 - Cover page'!$B$9-I3717)= 5,"5", IF(('1 - Cover page'!$B$9-I3717)= 6,"6", IF(('1 - Cover page'!$B$9-I3717)= 7,"7", IF(('1 - Cover page'!$B$9-I3717)= 8,"8", IF(('1 - Cover page'!$B$9-I3717)= 9,"9", IF(('1 - Cover page'!$B$9-I3717)= 10,"10", IF(('1 - Cover page'!$B$9-I3717)= 11,"11", IF(('1 - Cover page'!$B$9-I3717)= 12,"12", IF(('1 - Cover page'!$B$9-I3717)= 13,"13", IF(('1 - Cover page'!$B$9-I3717)= 14,"14", IF(('1 - Cover page'!$B$9-I3717)= 15,"15",  ""))))))))))))))))</f>
        <v>0</v>
      </c>
      <c r="AA3717" t="e">
        <f>VLOOKUP(E3717,'Age group'!$A$2:$B$7,2,TRUE)</f>
        <v>#N/A</v>
      </c>
    </row>
    <row r="3718" spans="1:27" ht="12.75" x14ac:dyDescent="0.2">
      <c r="A3718" s="30">
        <v>3715</v>
      </c>
      <c r="B3718" s="31"/>
      <c r="C3718" s="31"/>
      <c r="D3718" s="32"/>
      <c r="E3718" s="104"/>
      <c r="F3718" s="31"/>
      <c r="G3718" s="31"/>
      <c r="H3718" s="33"/>
      <c r="I3718" s="16"/>
      <c r="J3718" s="34"/>
      <c r="K3718" s="34"/>
      <c r="L3718" s="35"/>
      <c r="M3718" s="36"/>
      <c r="N3718" s="37"/>
      <c r="O3718" s="37"/>
      <c r="P3718" s="37"/>
      <c r="Q3718" s="38"/>
      <c r="R3718" s="38"/>
      <c r="S3718" s="37"/>
      <c r="T3718" s="39"/>
      <c r="U3718" s="39"/>
      <c r="V3718" s="40"/>
      <c r="X3718" t="str">
        <f>IF(('1 - Cover page'!$B$9-M3718)&lt;6,"&lt;=5 Days","&gt;5 Days")</f>
        <v>&lt;=5 Days</v>
      </c>
      <c r="Y3718" t="str">
        <f>IF(('1 - Cover page'!$B$9-M3718)=0,"0", IF(('1 - Cover page'!$B$9-M3718)= 1,"1", IF(('1 - Cover page'!$B$9-M3718)= 2,"2", IF(('1 - Cover page'!$B$9-M3718)= 3,"3", IF(('1 - Cover page'!$B$9-M3718)= 4,"4", IF(('1 - Cover page'!$B$9-M3718)= 5,"5", IF(('1 - Cover page'!$B$9-M3718)= 6,"6", IF(('1 - Cover page'!$B$9-M3718)= 7,"7", IF(('1 - Cover page'!$B$9-M3718)= 8,"8", IF(('1 - Cover page'!$B$9-M3718)= 9,"9", IF(('1 - Cover page'!$B$9-M3718)= 10,"10", IF(('1 - Cover page'!$B$9-M3718)= 11,"11", IF(('1 - Cover page'!$B$9-M3718)= 12,"12", IF(('1 - Cover page'!$B$9-M3718)= 13,"13", IF(('1 - Cover page'!$B$9-M3718)= 14,"14", IF(('1 - Cover page'!$B$9-M3718)= 15,"15",  ""))))))))))))))))</f>
        <v>0</v>
      </c>
      <c r="Z3718" t="str">
        <f>IF(('1 - Cover page'!$B$9-I3718)=0,"0", IF(('1 - Cover page'!$B$9-I3718)= 1,"1", IF(('1 - Cover page'!$B$9-I3718)= 2,"2", IF(('1 - Cover page'!$B$9-I3718)= 3,"3", IF(('1 - Cover page'!$B$9-I3718)= 4,"4", IF(('1 - Cover page'!$B$9-I3718)= 5,"5", IF(('1 - Cover page'!$B$9-I3718)= 6,"6", IF(('1 - Cover page'!$B$9-I3718)= 7,"7", IF(('1 - Cover page'!$B$9-I3718)= 8,"8", IF(('1 - Cover page'!$B$9-I3718)= 9,"9", IF(('1 - Cover page'!$B$9-I3718)= 10,"10", IF(('1 - Cover page'!$B$9-I3718)= 11,"11", IF(('1 - Cover page'!$B$9-I3718)= 12,"12", IF(('1 - Cover page'!$B$9-I3718)= 13,"13", IF(('1 - Cover page'!$B$9-I3718)= 14,"14", IF(('1 - Cover page'!$B$9-I3718)= 15,"15",  ""))))))))))))))))</f>
        <v>0</v>
      </c>
      <c r="AA3718" t="e">
        <f>VLOOKUP(E3718,'Age group'!$A$2:$B$7,2,TRUE)</f>
        <v>#N/A</v>
      </c>
    </row>
    <row r="3719" spans="1:27" ht="12.75" x14ac:dyDescent="0.2">
      <c r="A3719" s="30">
        <v>3716</v>
      </c>
      <c r="B3719" s="31"/>
      <c r="C3719" s="31"/>
      <c r="D3719" s="32"/>
      <c r="E3719" s="104"/>
      <c r="F3719" s="31"/>
      <c r="G3719" s="31"/>
      <c r="H3719" s="33"/>
      <c r="I3719" s="16"/>
      <c r="J3719" s="34"/>
      <c r="K3719" s="34"/>
      <c r="L3719" s="35"/>
      <c r="M3719" s="36"/>
      <c r="N3719" s="37"/>
      <c r="O3719" s="37"/>
      <c r="P3719" s="37"/>
      <c r="Q3719" s="38"/>
      <c r="R3719" s="38"/>
      <c r="S3719" s="37"/>
      <c r="T3719" s="39"/>
      <c r="U3719" s="39"/>
      <c r="V3719" s="40"/>
      <c r="X3719" t="str">
        <f>IF(('1 - Cover page'!$B$9-M3719)&lt;6,"&lt;=5 Days","&gt;5 Days")</f>
        <v>&lt;=5 Days</v>
      </c>
      <c r="Y3719" t="str">
        <f>IF(('1 - Cover page'!$B$9-M3719)=0,"0", IF(('1 - Cover page'!$B$9-M3719)= 1,"1", IF(('1 - Cover page'!$B$9-M3719)= 2,"2", IF(('1 - Cover page'!$B$9-M3719)= 3,"3", IF(('1 - Cover page'!$B$9-M3719)= 4,"4", IF(('1 - Cover page'!$B$9-M3719)= 5,"5", IF(('1 - Cover page'!$B$9-M3719)= 6,"6", IF(('1 - Cover page'!$B$9-M3719)= 7,"7", IF(('1 - Cover page'!$B$9-M3719)= 8,"8", IF(('1 - Cover page'!$B$9-M3719)= 9,"9", IF(('1 - Cover page'!$B$9-M3719)= 10,"10", IF(('1 - Cover page'!$B$9-M3719)= 11,"11", IF(('1 - Cover page'!$B$9-M3719)= 12,"12", IF(('1 - Cover page'!$B$9-M3719)= 13,"13", IF(('1 - Cover page'!$B$9-M3719)= 14,"14", IF(('1 - Cover page'!$B$9-M3719)= 15,"15",  ""))))))))))))))))</f>
        <v>0</v>
      </c>
      <c r="Z3719" t="str">
        <f>IF(('1 - Cover page'!$B$9-I3719)=0,"0", IF(('1 - Cover page'!$B$9-I3719)= 1,"1", IF(('1 - Cover page'!$B$9-I3719)= 2,"2", IF(('1 - Cover page'!$B$9-I3719)= 3,"3", IF(('1 - Cover page'!$B$9-I3719)= 4,"4", IF(('1 - Cover page'!$B$9-I3719)= 5,"5", IF(('1 - Cover page'!$B$9-I3719)= 6,"6", IF(('1 - Cover page'!$B$9-I3719)= 7,"7", IF(('1 - Cover page'!$B$9-I3719)= 8,"8", IF(('1 - Cover page'!$B$9-I3719)= 9,"9", IF(('1 - Cover page'!$B$9-I3719)= 10,"10", IF(('1 - Cover page'!$B$9-I3719)= 11,"11", IF(('1 - Cover page'!$B$9-I3719)= 12,"12", IF(('1 - Cover page'!$B$9-I3719)= 13,"13", IF(('1 - Cover page'!$B$9-I3719)= 14,"14", IF(('1 - Cover page'!$B$9-I3719)= 15,"15",  ""))))))))))))))))</f>
        <v>0</v>
      </c>
      <c r="AA3719" t="e">
        <f>VLOOKUP(E3719,'Age group'!$A$2:$B$7,2,TRUE)</f>
        <v>#N/A</v>
      </c>
    </row>
    <row r="3720" spans="1:27" ht="12.75" x14ac:dyDescent="0.2">
      <c r="A3720" s="30">
        <v>3717</v>
      </c>
      <c r="B3720" s="31"/>
      <c r="C3720" s="31"/>
      <c r="D3720" s="32"/>
      <c r="E3720" s="104"/>
      <c r="F3720" s="31"/>
      <c r="G3720" s="31"/>
      <c r="H3720" s="33"/>
      <c r="I3720" s="16"/>
      <c r="J3720" s="34"/>
      <c r="K3720" s="34"/>
      <c r="L3720" s="35"/>
      <c r="M3720" s="36"/>
      <c r="N3720" s="37"/>
      <c r="O3720" s="37"/>
      <c r="P3720" s="37"/>
      <c r="Q3720" s="38"/>
      <c r="R3720" s="38"/>
      <c r="S3720" s="37"/>
      <c r="T3720" s="39"/>
      <c r="U3720" s="39"/>
      <c r="V3720" s="40"/>
      <c r="X3720" t="str">
        <f>IF(('1 - Cover page'!$B$9-M3720)&lt;6,"&lt;=5 Days","&gt;5 Days")</f>
        <v>&lt;=5 Days</v>
      </c>
      <c r="Y3720" t="str">
        <f>IF(('1 - Cover page'!$B$9-M3720)=0,"0", IF(('1 - Cover page'!$B$9-M3720)= 1,"1", IF(('1 - Cover page'!$B$9-M3720)= 2,"2", IF(('1 - Cover page'!$B$9-M3720)= 3,"3", IF(('1 - Cover page'!$B$9-M3720)= 4,"4", IF(('1 - Cover page'!$B$9-M3720)= 5,"5", IF(('1 - Cover page'!$B$9-M3720)= 6,"6", IF(('1 - Cover page'!$B$9-M3720)= 7,"7", IF(('1 - Cover page'!$B$9-M3720)= 8,"8", IF(('1 - Cover page'!$B$9-M3720)= 9,"9", IF(('1 - Cover page'!$B$9-M3720)= 10,"10", IF(('1 - Cover page'!$B$9-M3720)= 11,"11", IF(('1 - Cover page'!$B$9-M3720)= 12,"12", IF(('1 - Cover page'!$B$9-M3720)= 13,"13", IF(('1 - Cover page'!$B$9-M3720)= 14,"14", IF(('1 - Cover page'!$B$9-M3720)= 15,"15",  ""))))))))))))))))</f>
        <v>0</v>
      </c>
      <c r="Z3720" t="str">
        <f>IF(('1 - Cover page'!$B$9-I3720)=0,"0", IF(('1 - Cover page'!$B$9-I3720)= 1,"1", IF(('1 - Cover page'!$B$9-I3720)= 2,"2", IF(('1 - Cover page'!$B$9-I3720)= 3,"3", IF(('1 - Cover page'!$B$9-I3720)= 4,"4", IF(('1 - Cover page'!$B$9-I3720)= 5,"5", IF(('1 - Cover page'!$B$9-I3720)= 6,"6", IF(('1 - Cover page'!$B$9-I3720)= 7,"7", IF(('1 - Cover page'!$B$9-I3720)= 8,"8", IF(('1 - Cover page'!$B$9-I3720)= 9,"9", IF(('1 - Cover page'!$B$9-I3720)= 10,"10", IF(('1 - Cover page'!$B$9-I3720)= 11,"11", IF(('1 - Cover page'!$B$9-I3720)= 12,"12", IF(('1 - Cover page'!$B$9-I3720)= 13,"13", IF(('1 - Cover page'!$B$9-I3720)= 14,"14", IF(('1 - Cover page'!$B$9-I3720)= 15,"15",  ""))))))))))))))))</f>
        <v>0</v>
      </c>
      <c r="AA3720" t="e">
        <f>VLOOKUP(E3720,'Age group'!$A$2:$B$7,2,TRUE)</f>
        <v>#N/A</v>
      </c>
    </row>
    <row r="3721" spans="1:27" ht="12.75" x14ac:dyDescent="0.2">
      <c r="A3721" s="30">
        <v>3718</v>
      </c>
      <c r="B3721" s="31"/>
      <c r="C3721" s="31"/>
      <c r="D3721" s="32"/>
      <c r="E3721" s="104"/>
      <c r="F3721" s="31"/>
      <c r="G3721" s="31"/>
      <c r="H3721" s="33"/>
      <c r="I3721" s="16"/>
      <c r="J3721" s="34"/>
      <c r="K3721" s="34"/>
      <c r="L3721" s="35"/>
      <c r="M3721" s="36"/>
      <c r="N3721" s="37"/>
      <c r="O3721" s="37"/>
      <c r="P3721" s="37"/>
      <c r="Q3721" s="38"/>
      <c r="R3721" s="38"/>
      <c r="S3721" s="37"/>
      <c r="T3721" s="39"/>
      <c r="U3721" s="39"/>
      <c r="V3721" s="40"/>
      <c r="X3721" t="str">
        <f>IF(('1 - Cover page'!$B$9-M3721)&lt;6,"&lt;=5 Days","&gt;5 Days")</f>
        <v>&lt;=5 Days</v>
      </c>
      <c r="Y3721" t="str">
        <f>IF(('1 - Cover page'!$B$9-M3721)=0,"0", IF(('1 - Cover page'!$B$9-M3721)= 1,"1", IF(('1 - Cover page'!$B$9-M3721)= 2,"2", IF(('1 - Cover page'!$B$9-M3721)= 3,"3", IF(('1 - Cover page'!$B$9-M3721)= 4,"4", IF(('1 - Cover page'!$B$9-M3721)= 5,"5", IF(('1 - Cover page'!$B$9-M3721)= 6,"6", IF(('1 - Cover page'!$B$9-M3721)= 7,"7", IF(('1 - Cover page'!$B$9-M3721)= 8,"8", IF(('1 - Cover page'!$B$9-M3721)= 9,"9", IF(('1 - Cover page'!$B$9-M3721)= 10,"10", IF(('1 - Cover page'!$B$9-M3721)= 11,"11", IF(('1 - Cover page'!$B$9-M3721)= 12,"12", IF(('1 - Cover page'!$B$9-M3721)= 13,"13", IF(('1 - Cover page'!$B$9-M3721)= 14,"14", IF(('1 - Cover page'!$B$9-M3721)= 15,"15",  ""))))))))))))))))</f>
        <v>0</v>
      </c>
      <c r="Z3721" t="str">
        <f>IF(('1 - Cover page'!$B$9-I3721)=0,"0", IF(('1 - Cover page'!$B$9-I3721)= 1,"1", IF(('1 - Cover page'!$B$9-I3721)= 2,"2", IF(('1 - Cover page'!$B$9-I3721)= 3,"3", IF(('1 - Cover page'!$B$9-I3721)= 4,"4", IF(('1 - Cover page'!$B$9-I3721)= 5,"5", IF(('1 - Cover page'!$B$9-I3721)= 6,"6", IF(('1 - Cover page'!$B$9-I3721)= 7,"7", IF(('1 - Cover page'!$B$9-I3721)= 8,"8", IF(('1 - Cover page'!$B$9-I3721)= 9,"9", IF(('1 - Cover page'!$B$9-I3721)= 10,"10", IF(('1 - Cover page'!$B$9-I3721)= 11,"11", IF(('1 - Cover page'!$B$9-I3721)= 12,"12", IF(('1 - Cover page'!$B$9-I3721)= 13,"13", IF(('1 - Cover page'!$B$9-I3721)= 14,"14", IF(('1 - Cover page'!$B$9-I3721)= 15,"15",  ""))))))))))))))))</f>
        <v>0</v>
      </c>
      <c r="AA3721" t="e">
        <f>VLOOKUP(E3721,'Age group'!$A$2:$B$7,2,TRUE)</f>
        <v>#N/A</v>
      </c>
    </row>
    <row r="3722" spans="1:27" ht="12.75" x14ac:dyDescent="0.2">
      <c r="A3722" s="30">
        <v>3719</v>
      </c>
      <c r="B3722" s="31"/>
      <c r="C3722" s="31"/>
      <c r="D3722" s="32"/>
      <c r="E3722" s="104"/>
      <c r="F3722" s="31"/>
      <c r="G3722" s="31"/>
      <c r="H3722" s="33"/>
      <c r="I3722" s="16"/>
      <c r="J3722" s="34"/>
      <c r="K3722" s="34"/>
      <c r="L3722" s="35"/>
      <c r="M3722" s="36"/>
      <c r="N3722" s="37"/>
      <c r="O3722" s="37"/>
      <c r="P3722" s="37"/>
      <c r="Q3722" s="38"/>
      <c r="R3722" s="38"/>
      <c r="S3722" s="37"/>
      <c r="T3722" s="39"/>
      <c r="U3722" s="39"/>
      <c r="V3722" s="40"/>
      <c r="X3722" t="str">
        <f>IF(('1 - Cover page'!$B$9-M3722)&lt;6,"&lt;=5 Days","&gt;5 Days")</f>
        <v>&lt;=5 Days</v>
      </c>
      <c r="Y3722" t="str">
        <f>IF(('1 - Cover page'!$B$9-M3722)=0,"0", IF(('1 - Cover page'!$B$9-M3722)= 1,"1", IF(('1 - Cover page'!$B$9-M3722)= 2,"2", IF(('1 - Cover page'!$B$9-M3722)= 3,"3", IF(('1 - Cover page'!$B$9-M3722)= 4,"4", IF(('1 - Cover page'!$B$9-M3722)= 5,"5", IF(('1 - Cover page'!$B$9-M3722)= 6,"6", IF(('1 - Cover page'!$B$9-M3722)= 7,"7", IF(('1 - Cover page'!$B$9-M3722)= 8,"8", IF(('1 - Cover page'!$B$9-M3722)= 9,"9", IF(('1 - Cover page'!$B$9-M3722)= 10,"10", IF(('1 - Cover page'!$B$9-M3722)= 11,"11", IF(('1 - Cover page'!$B$9-M3722)= 12,"12", IF(('1 - Cover page'!$B$9-M3722)= 13,"13", IF(('1 - Cover page'!$B$9-M3722)= 14,"14", IF(('1 - Cover page'!$B$9-M3722)= 15,"15",  ""))))))))))))))))</f>
        <v>0</v>
      </c>
      <c r="Z3722" t="str">
        <f>IF(('1 - Cover page'!$B$9-I3722)=0,"0", IF(('1 - Cover page'!$B$9-I3722)= 1,"1", IF(('1 - Cover page'!$B$9-I3722)= 2,"2", IF(('1 - Cover page'!$B$9-I3722)= 3,"3", IF(('1 - Cover page'!$B$9-I3722)= 4,"4", IF(('1 - Cover page'!$B$9-I3722)= 5,"5", IF(('1 - Cover page'!$B$9-I3722)= 6,"6", IF(('1 - Cover page'!$B$9-I3722)= 7,"7", IF(('1 - Cover page'!$B$9-I3722)= 8,"8", IF(('1 - Cover page'!$B$9-I3722)= 9,"9", IF(('1 - Cover page'!$B$9-I3722)= 10,"10", IF(('1 - Cover page'!$B$9-I3722)= 11,"11", IF(('1 - Cover page'!$B$9-I3722)= 12,"12", IF(('1 - Cover page'!$B$9-I3722)= 13,"13", IF(('1 - Cover page'!$B$9-I3722)= 14,"14", IF(('1 - Cover page'!$B$9-I3722)= 15,"15",  ""))))))))))))))))</f>
        <v>0</v>
      </c>
      <c r="AA3722" t="e">
        <f>VLOOKUP(E3722,'Age group'!$A$2:$B$7,2,TRUE)</f>
        <v>#N/A</v>
      </c>
    </row>
    <row r="3723" spans="1:27" ht="12.75" x14ac:dyDescent="0.2">
      <c r="A3723" s="30">
        <v>3720</v>
      </c>
      <c r="B3723" s="31"/>
      <c r="C3723" s="31"/>
      <c r="D3723" s="32"/>
      <c r="E3723" s="104"/>
      <c r="F3723" s="31"/>
      <c r="G3723" s="31"/>
      <c r="H3723" s="33"/>
      <c r="I3723" s="16"/>
      <c r="J3723" s="34"/>
      <c r="K3723" s="34"/>
      <c r="L3723" s="35"/>
      <c r="M3723" s="36"/>
      <c r="N3723" s="37"/>
      <c r="O3723" s="37"/>
      <c r="P3723" s="37"/>
      <c r="Q3723" s="38"/>
      <c r="R3723" s="38"/>
      <c r="S3723" s="37"/>
      <c r="T3723" s="39"/>
      <c r="U3723" s="39"/>
      <c r="V3723" s="40"/>
      <c r="X3723" t="str">
        <f>IF(('1 - Cover page'!$B$9-M3723)&lt;6,"&lt;=5 Days","&gt;5 Days")</f>
        <v>&lt;=5 Days</v>
      </c>
      <c r="Y3723" t="str">
        <f>IF(('1 - Cover page'!$B$9-M3723)=0,"0", IF(('1 - Cover page'!$B$9-M3723)= 1,"1", IF(('1 - Cover page'!$B$9-M3723)= 2,"2", IF(('1 - Cover page'!$B$9-M3723)= 3,"3", IF(('1 - Cover page'!$B$9-M3723)= 4,"4", IF(('1 - Cover page'!$B$9-M3723)= 5,"5", IF(('1 - Cover page'!$B$9-M3723)= 6,"6", IF(('1 - Cover page'!$B$9-M3723)= 7,"7", IF(('1 - Cover page'!$B$9-M3723)= 8,"8", IF(('1 - Cover page'!$B$9-M3723)= 9,"9", IF(('1 - Cover page'!$B$9-M3723)= 10,"10", IF(('1 - Cover page'!$B$9-M3723)= 11,"11", IF(('1 - Cover page'!$B$9-M3723)= 12,"12", IF(('1 - Cover page'!$B$9-M3723)= 13,"13", IF(('1 - Cover page'!$B$9-M3723)= 14,"14", IF(('1 - Cover page'!$B$9-M3723)= 15,"15",  ""))))))))))))))))</f>
        <v>0</v>
      </c>
      <c r="Z3723" t="str">
        <f>IF(('1 - Cover page'!$B$9-I3723)=0,"0", IF(('1 - Cover page'!$B$9-I3723)= 1,"1", IF(('1 - Cover page'!$B$9-I3723)= 2,"2", IF(('1 - Cover page'!$B$9-I3723)= 3,"3", IF(('1 - Cover page'!$B$9-I3723)= 4,"4", IF(('1 - Cover page'!$B$9-I3723)= 5,"5", IF(('1 - Cover page'!$B$9-I3723)= 6,"6", IF(('1 - Cover page'!$B$9-I3723)= 7,"7", IF(('1 - Cover page'!$B$9-I3723)= 8,"8", IF(('1 - Cover page'!$B$9-I3723)= 9,"9", IF(('1 - Cover page'!$B$9-I3723)= 10,"10", IF(('1 - Cover page'!$B$9-I3723)= 11,"11", IF(('1 - Cover page'!$B$9-I3723)= 12,"12", IF(('1 - Cover page'!$B$9-I3723)= 13,"13", IF(('1 - Cover page'!$B$9-I3723)= 14,"14", IF(('1 - Cover page'!$B$9-I3723)= 15,"15",  ""))))))))))))))))</f>
        <v>0</v>
      </c>
      <c r="AA3723" t="e">
        <f>VLOOKUP(E3723,'Age group'!$A$2:$B$7,2,TRUE)</f>
        <v>#N/A</v>
      </c>
    </row>
    <row r="3724" spans="1:27" ht="12.75" x14ac:dyDescent="0.2">
      <c r="A3724" s="30">
        <v>3721</v>
      </c>
      <c r="B3724" s="31"/>
      <c r="C3724" s="31"/>
      <c r="D3724" s="32"/>
      <c r="E3724" s="104"/>
      <c r="F3724" s="31"/>
      <c r="G3724" s="31"/>
      <c r="H3724" s="33"/>
      <c r="I3724" s="16"/>
      <c r="J3724" s="34"/>
      <c r="K3724" s="34"/>
      <c r="L3724" s="35"/>
      <c r="M3724" s="36"/>
      <c r="N3724" s="37"/>
      <c r="O3724" s="37"/>
      <c r="P3724" s="37"/>
      <c r="Q3724" s="38"/>
      <c r="R3724" s="38"/>
      <c r="S3724" s="37"/>
      <c r="T3724" s="39"/>
      <c r="U3724" s="39"/>
      <c r="V3724" s="40"/>
      <c r="X3724" t="str">
        <f>IF(('1 - Cover page'!$B$9-M3724)&lt;6,"&lt;=5 Days","&gt;5 Days")</f>
        <v>&lt;=5 Days</v>
      </c>
      <c r="Y3724" t="str">
        <f>IF(('1 - Cover page'!$B$9-M3724)=0,"0", IF(('1 - Cover page'!$B$9-M3724)= 1,"1", IF(('1 - Cover page'!$B$9-M3724)= 2,"2", IF(('1 - Cover page'!$B$9-M3724)= 3,"3", IF(('1 - Cover page'!$B$9-M3724)= 4,"4", IF(('1 - Cover page'!$B$9-M3724)= 5,"5", IF(('1 - Cover page'!$B$9-M3724)= 6,"6", IF(('1 - Cover page'!$B$9-M3724)= 7,"7", IF(('1 - Cover page'!$B$9-M3724)= 8,"8", IF(('1 - Cover page'!$B$9-M3724)= 9,"9", IF(('1 - Cover page'!$B$9-M3724)= 10,"10", IF(('1 - Cover page'!$B$9-M3724)= 11,"11", IF(('1 - Cover page'!$B$9-M3724)= 12,"12", IF(('1 - Cover page'!$B$9-M3724)= 13,"13", IF(('1 - Cover page'!$B$9-M3724)= 14,"14", IF(('1 - Cover page'!$B$9-M3724)= 15,"15",  ""))))))))))))))))</f>
        <v>0</v>
      </c>
      <c r="Z3724" t="str">
        <f>IF(('1 - Cover page'!$B$9-I3724)=0,"0", IF(('1 - Cover page'!$B$9-I3724)= 1,"1", IF(('1 - Cover page'!$B$9-I3724)= 2,"2", IF(('1 - Cover page'!$B$9-I3724)= 3,"3", IF(('1 - Cover page'!$B$9-I3724)= 4,"4", IF(('1 - Cover page'!$B$9-I3724)= 5,"5", IF(('1 - Cover page'!$B$9-I3724)= 6,"6", IF(('1 - Cover page'!$B$9-I3724)= 7,"7", IF(('1 - Cover page'!$B$9-I3724)= 8,"8", IF(('1 - Cover page'!$B$9-I3724)= 9,"9", IF(('1 - Cover page'!$B$9-I3724)= 10,"10", IF(('1 - Cover page'!$B$9-I3724)= 11,"11", IF(('1 - Cover page'!$B$9-I3724)= 12,"12", IF(('1 - Cover page'!$B$9-I3724)= 13,"13", IF(('1 - Cover page'!$B$9-I3724)= 14,"14", IF(('1 - Cover page'!$B$9-I3724)= 15,"15",  ""))))))))))))))))</f>
        <v>0</v>
      </c>
      <c r="AA3724" t="e">
        <f>VLOOKUP(E3724,'Age group'!$A$2:$B$7,2,TRUE)</f>
        <v>#N/A</v>
      </c>
    </row>
    <row r="3725" spans="1:27" ht="12.75" x14ac:dyDescent="0.2">
      <c r="A3725" s="30">
        <v>3722</v>
      </c>
      <c r="B3725" s="31"/>
      <c r="C3725" s="31"/>
      <c r="D3725" s="32"/>
      <c r="E3725" s="104"/>
      <c r="F3725" s="31"/>
      <c r="G3725" s="31"/>
      <c r="H3725" s="33"/>
      <c r="I3725" s="16"/>
      <c r="J3725" s="34"/>
      <c r="K3725" s="34"/>
      <c r="L3725" s="35"/>
      <c r="M3725" s="36"/>
      <c r="N3725" s="37"/>
      <c r="O3725" s="37"/>
      <c r="P3725" s="37"/>
      <c r="Q3725" s="38"/>
      <c r="R3725" s="38"/>
      <c r="S3725" s="37"/>
      <c r="T3725" s="39"/>
      <c r="U3725" s="39"/>
      <c r="V3725" s="40"/>
      <c r="X3725" t="str">
        <f>IF(('1 - Cover page'!$B$9-M3725)&lt;6,"&lt;=5 Days","&gt;5 Days")</f>
        <v>&lt;=5 Days</v>
      </c>
      <c r="Y3725" t="str">
        <f>IF(('1 - Cover page'!$B$9-M3725)=0,"0", IF(('1 - Cover page'!$B$9-M3725)= 1,"1", IF(('1 - Cover page'!$B$9-M3725)= 2,"2", IF(('1 - Cover page'!$B$9-M3725)= 3,"3", IF(('1 - Cover page'!$B$9-M3725)= 4,"4", IF(('1 - Cover page'!$B$9-M3725)= 5,"5", IF(('1 - Cover page'!$B$9-M3725)= 6,"6", IF(('1 - Cover page'!$B$9-M3725)= 7,"7", IF(('1 - Cover page'!$B$9-M3725)= 8,"8", IF(('1 - Cover page'!$B$9-M3725)= 9,"9", IF(('1 - Cover page'!$B$9-M3725)= 10,"10", IF(('1 - Cover page'!$B$9-M3725)= 11,"11", IF(('1 - Cover page'!$B$9-M3725)= 12,"12", IF(('1 - Cover page'!$B$9-M3725)= 13,"13", IF(('1 - Cover page'!$B$9-M3725)= 14,"14", IF(('1 - Cover page'!$B$9-M3725)= 15,"15",  ""))))))))))))))))</f>
        <v>0</v>
      </c>
      <c r="Z3725" t="str">
        <f>IF(('1 - Cover page'!$B$9-I3725)=0,"0", IF(('1 - Cover page'!$B$9-I3725)= 1,"1", IF(('1 - Cover page'!$B$9-I3725)= 2,"2", IF(('1 - Cover page'!$B$9-I3725)= 3,"3", IF(('1 - Cover page'!$B$9-I3725)= 4,"4", IF(('1 - Cover page'!$B$9-I3725)= 5,"5", IF(('1 - Cover page'!$B$9-I3725)= 6,"6", IF(('1 - Cover page'!$B$9-I3725)= 7,"7", IF(('1 - Cover page'!$B$9-I3725)= 8,"8", IF(('1 - Cover page'!$B$9-I3725)= 9,"9", IF(('1 - Cover page'!$B$9-I3725)= 10,"10", IF(('1 - Cover page'!$B$9-I3725)= 11,"11", IF(('1 - Cover page'!$B$9-I3725)= 12,"12", IF(('1 - Cover page'!$B$9-I3725)= 13,"13", IF(('1 - Cover page'!$B$9-I3725)= 14,"14", IF(('1 - Cover page'!$B$9-I3725)= 15,"15",  ""))))))))))))))))</f>
        <v>0</v>
      </c>
      <c r="AA3725" t="e">
        <f>VLOOKUP(E3725,'Age group'!$A$2:$B$7,2,TRUE)</f>
        <v>#N/A</v>
      </c>
    </row>
    <row r="3726" spans="1:27" ht="12.75" x14ac:dyDescent="0.2">
      <c r="A3726" s="30">
        <v>3723</v>
      </c>
      <c r="B3726" s="31"/>
      <c r="C3726" s="31"/>
      <c r="D3726" s="32"/>
      <c r="E3726" s="104"/>
      <c r="F3726" s="31"/>
      <c r="G3726" s="31"/>
      <c r="H3726" s="33"/>
      <c r="I3726" s="16"/>
      <c r="J3726" s="34"/>
      <c r="K3726" s="34"/>
      <c r="L3726" s="35"/>
      <c r="M3726" s="36"/>
      <c r="N3726" s="37"/>
      <c r="O3726" s="37"/>
      <c r="P3726" s="37"/>
      <c r="Q3726" s="38"/>
      <c r="R3726" s="38"/>
      <c r="S3726" s="37"/>
      <c r="T3726" s="39"/>
      <c r="U3726" s="39"/>
      <c r="V3726" s="40"/>
      <c r="X3726" t="str">
        <f>IF(('1 - Cover page'!$B$9-M3726)&lt;6,"&lt;=5 Days","&gt;5 Days")</f>
        <v>&lt;=5 Days</v>
      </c>
      <c r="Y3726" t="str">
        <f>IF(('1 - Cover page'!$B$9-M3726)=0,"0", IF(('1 - Cover page'!$B$9-M3726)= 1,"1", IF(('1 - Cover page'!$B$9-M3726)= 2,"2", IF(('1 - Cover page'!$B$9-M3726)= 3,"3", IF(('1 - Cover page'!$B$9-M3726)= 4,"4", IF(('1 - Cover page'!$B$9-M3726)= 5,"5", IF(('1 - Cover page'!$B$9-M3726)= 6,"6", IF(('1 - Cover page'!$B$9-M3726)= 7,"7", IF(('1 - Cover page'!$B$9-M3726)= 8,"8", IF(('1 - Cover page'!$B$9-M3726)= 9,"9", IF(('1 - Cover page'!$B$9-M3726)= 10,"10", IF(('1 - Cover page'!$B$9-M3726)= 11,"11", IF(('1 - Cover page'!$B$9-M3726)= 12,"12", IF(('1 - Cover page'!$B$9-M3726)= 13,"13", IF(('1 - Cover page'!$B$9-M3726)= 14,"14", IF(('1 - Cover page'!$B$9-M3726)= 15,"15",  ""))))))))))))))))</f>
        <v>0</v>
      </c>
      <c r="Z3726" t="str">
        <f>IF(('1 - Cover page'!$B$9-I3726)=0,"0", IF(('1 - Cover page'!$B$9-I3726)= 1,"1", IF(('1 - Cover page'!$B$9-I3726)= 2,"2", IF(('1 - Cover page'!$B$9-I3726)= 3,"3", IF(('1 - Cover page'!$B$9-I3726)= 4,"4", IF(('1 - Cover page'!$B$9-I3726)= 5,"5", IF(('1 - Cover page'!$B$9-I3726)= 6,"6", IF(('1 - Cover page'!$B$9-I3726)= 7,"7", IF(('1 - Cover page'!$B$9-I3726)= 8,"8", IF(('1 - Cover page'!$B$9-I3726)= 9,"9", IF(('1 - Cover page'!$B$9-I3726)= 10,"10", IF(('1 - Cover page'!$B$9-I3726)= 11,"11", IF(('1 - Cover page'!$B$9-I3726)= 12,"12", IF(('1 - Cover page'!$B$9-I3726)= 13,"13", IF(('1 - Cover page'!$B$9-I3726)= 14,"14", IF(('1 - Cover page'!$B$9-I3726)= 15,"15",  ""))))))))))))))))</f>
        <v>0</v>
      </c>
      <c r="AA3726" t="e">
        <f>VLOOKUP(E3726,'Age group'!$A$2:$B$7,2,TRUE)</f>
        <v>#N/A</v>
      </c>
    </row>
    <row r="3727" spans="1:27" ht="12.75" x14ac:dyDescent="0.2">
      <c r="A3727" s="30">
        <v>3724</v>
      </c>
      <c r="B3727" s="31"/>
      <c r="C3727" s="31"/>
      <c r="D3727" s="32"/>
      <c r="E3727" s="104"/>
      <c r="F3727" s="31"/>
      <c r="G3727" s="31"/>
      <c r="H3727" s="33"/>
      <c r="I3727" s="16"/>
      <c r="J3727" s="34"/>
      <c r="K3727" s="34"/>
      <c r="L3727" s="35"/>
      <c r="M3727" s="36"/>
      <c r="N3727" s="37"/>
      <c r="O3727" s="37"/>
      <c r="P3727" s="37"/>
      <c r="Q3727" s="38"/>
      <c r="R3727" s="38"/>
      <c r="S3727" s="37"/>
      <c r="T3727" s="39"/>
      <c r="U3727" s="39"/>
      <c r="V3727" s="40"/>
      <c r="X3727" t="str">
        <f>IF(('1 - Cover page'!$B$9-M3727)&lt;6,"&lt;=5 Days","&gt;5 Days")</f>
        <v>&lt;=5 Days</v>
      </c>
      <c r="Y3727" t="str">
        <f>IF(('1 - Cover page'!$B$9-M3727)=0,"0", IF(('1 - Cover page'!$B$9-M3727)= 1,"1", IF(('1 - Cover page'!$B$9-M3727)= 2,"2", IF(('1 - Cover page'!$B$9-M3727)= 3,"3", IF(('1 - Cover page'!$B$9-M3727)= 4,"4", IF(('1 - Cover page'!$B$9-M3727)= 5,"5", IF(('1 - Cover page'!$B$9-M3727)= 6,"6", IF(('1 - Cover page'!$B$9-M3727)= 7,"7", IF(('1 - Cover page'!$B$9-M3727)= 8,"8", IF(('1 - Cover page'!$B$9-M3727)= 9,"9", IF(('1 - Cover page'!$B$9-M3727)= 10,"10", IF(('1 - Cover page'!$B$9-M3727)= 11,"11", IF(('1 - Cover page'!$B$9-M3727)= 12,"12", IF(('1 - Cover page'!$B$9-M3727)= 13,"13", IF(('1 - Cover page'!$B$9-M3727)= 14,"14", IF(('1 - Cover page'!$B$9-M3727)= 15,"15",  ""))))))))))))))))</f>
        <v>0</v>
      </c>
      <c r="Z3727" t="str">
        <f>IF(('1 - Cover page'!$B$9-I3727)=0,"0", IF(('1 - Cover page'!$B$9-I3727)= 1,"1", IF(('1 - Cover page'!$B$9-I3727)= 2,"2", IF(('1 - Cover page'!$B$9-I3727)= 3,"3", IF(('1 - Cover page'!$B$9-I3727)= 4,"4", IF(('1 - Cover page'!$B$9-I3727)= 5,"5", IF(('1 - Cover page'!$B$9-I3727)= 6,"6", IF(('1 - Cover page'!$B$9-I3727)= 7,"7", IF(('1 - Cover page'!$B$9-I3727)= 8,"8", IF(('1 - Cover page'!$B$9-I3727)= 9,"9", IF(('1 - Cover page'!$B$9-I3727)= 10,"10", IF(('1 - Cover page'!$B$9-I3727)= 11,"11", IF(('1 - Cover page'!$B$9-I3727)= 12,"12", IF(('1 - Cover page'!$B$9-I3727)= 13,"13", IF(('1 - Cover page'!$B$9-I3727)= 14,"14", IF(('1 - Cover page'!$B$9-I3727)= 15,"15",  ""))))))))))))))))</f>
        <v>0</v>
      </c>
      <c r="AA3727" t="e">
        <f>VLOOKUP(E3727,'Age group'!$A$2:$B$7,2,TRUE)</f>
        <v>#N/A</v>
      </c>
    </row>
    <row r="3728" spans="1:27" ht="12.75" x14ac:dyDescent="0.2">
      <c r="A3728" s="30">
        <v>3725</v>
      </c>
      <c r="B3728" s="31"/>
      <c r="C3728" s="31"/>
      <c r="D3728" s="32"/>
      <c r="E3728" s="104"/>
      <c r="F3728" s="31"/>
      <c r="G3728" s="31"/>
      <c r="H3728" s="33"/>
      <c r="I3728" s="16"/>
      <c r="J3728" s="34"/>
      <c r="K3728" s="34"/>
      <c r="L3728" s="35"/>
      <c r="M3728" s="36"/>
      <c r="N3728" s="37"/>
      <c r="O3728" s="37"/>
      <c r="P3728" s="37"/>
      <c r="Q3728" s="38"/>
      <c r="R3728" s="38"/>
      <c r="S3728" s="37"/>
      <c r="T3728" s="39"/>
      <c r="U3728" s="39"/>
      <c r="V3728" s="40"/>
      <c r="X3728" t="str">
        <f>IF(('1 - Cover page'!$B$9-M3728)&lt;6,"&lt;=5 Days","&gt;5 Days")</f>
        <v>&lt;=5 Days</v>
      </c>
      <c r="Y3728" t="str">
        <f>IF(('1 - Cover page'!$B$9-M3728)=0,"0", IF(('1 - Cover page'!$B$9-M3728)= 1,"1", IF(('1 - Cover page'!$B$9-M3728)= 2,"2", IF(('1 - Cover page'!$B$9-M3728)= 3,"3", IF(('1 - Cover page'!$B$9-M3728)= 4,"4", IF(('1 - Cover page'!$B$9-M3728)= 5,"5", IF(('1 - Cover page'!$B$9-M3728)= 6,"6", IF(('1 - Cover page'!$B$9-M3728)= 7,"7", IF(('1 - Cover page'!$B$9-M3728)= 8,"8", IF(('1 - Cover page'!$B$9-M3728)= 9,"9", IF(('1 - Cover page'!$B$9-M3728)= 10,"10", IF(('1 - Cover page'!$B$9-M3728)= 11,"11", IF(('1 - Cover page'!$B$9-M3728)= 12,"12", IF(('1 - Cover page'!$B$9-M3728)= 13,"13", IF(('1 - Cover page'!$B$9-M3728)= 14,"14", IF(('1 - Cover page'!$B$9-M3728)= 15,"15",  ""))))))))))))))))</f>
        <v>0</v>
      </c>
      <c r="Z3728" t="str">
        <f>IF(('1 - Cover page'!$B$9-I3728)=0,"0", IF(('1 - Cover page'!$B$9-I3728)= 1,"1", IF(('1 - Cover page'!$B$9-I3728)= 2,"2", IF(('1 - Cover page'!$B$9-I3728)= 3,"3", IF(('1 - Cover page'!$B$9-I3728)= 4,"4", IF(('1 - Cover page'!$B$9-I3728)= 5,"5", IF(('1 - Cover page'!$B$9-I3728)= 6,"6", IF(('1 - Cover page'!$B$9-I3728)= 7,"7", IF(('1 - Cover page'!$B$9-I3728)= 8,"8", IF(('1 - Cover page'!$B$9-I3728)= 9,"9", IF(('1 - Cover page'!$B$9-I3728)= 10,"10", IF(('1 - Cover page'!$B$9-I3728)= 11,"11", IF(('1 - Cover page'!$B$9-I3728)= 12,"12", IF(('1 - Cover page'!$B$9-I3728)= 13,"13", IF(('1 - Cover page'!$B$9-I3728)= 14,"14", IF(('1 - Cover page'!$B$9-I3728)= 15,"15",  ""))))))))))))))))</f>
        <v>0</v>
      </c>
      <c r="AA3728" t="e">
        <f>VLOOKUP(E3728,'Age group'!$A$2:$B$7,2,TRUE)</f>
        <v>#N/A</v>
      </c>
    </row>
    <row r="3729" spans="1:27" ht="12.75" x14ac:dyDescent="0.2">
      <c r="A3729" s="30">
        <v>3726</v>
      </c>
      <c r="B3729" s="31"/>
      <c r="C3729" s="31"/>
      <c r="D3729" s="32"/>
      <c r="E3729" s="104"/>
      <c r="F3729" s="31"/>
      <c r="G3729" s="31"/>
      <c r="H3729" s="33"/>
      <c r="I3729" s="16"/>
      <c r="J3729" s="34"/>
      <c r="K3729" s="34"/>
      <c r="L3729" s="35"/>
      <c r="M3729" s="36"/>
      <c r="N3729" s="37"/>
      <c r="O3729" s="37"/>
      <c r="P3729" s="37"/>
      <c r="Q3729" s="38"/>
      <c r="R3729" s="38"/>
      <c r="S3729" s="37"/>
      <c r="T3729" s="39"/>
      <c r="U3729" s="39"/>
      <c r="V3729" s="40"/>
      <c r="X3729" t="str">
        <f>IF(('1 - Cover page'!$B$9-M3729)&lt;6,"&lt;=5 Days","&gt;5 Days")</f>
        <v>&lt;=5 Days</v>
      </c>
      <c r="Y3729" t="str">
        <f>IF(('1 - Cover page'!$B$9-M3729)=0,"0", IF(('1 - Cover page'!$B$9-M3729)= 1,"1", IF(('1 - Cover page'!$B$9-M3729)= 2,"2", IF(('1 - Cover page'!$B$9-M3729)= 3,"3", IF(('1 - Cover page'!$B$9-M3729)= 4,"4", IF(('1 - Cover page'!$B$9-M3729)= 5,"5", IF(('1 - Cover page'!$B$9-M3729)= 6,"6", IF(('1 - Cover page'!$B$9-M3729)= 7,"7", IF(('1 - Cover page'!$B$9-M3729)= 8,"8", IF(('1 - Cover page'!$B$9-M3729)= 9,"9", IF(('1 - Cover page'!$B$9-M3729)= 10,"10", IF(('1 - Cover page'!$B$9-M3729)= 11,"11", IF(('1 - Cover page'!$B$9-M3729)= 12,"12", IF(('1 - Cover page'!$B$9-M3729)= 13,"13", IF(('1 - Cover page'!$B$9-M3729)= 14,"14", IF(('1 - Cover page'!$B$9-M3729)= 15,"15",  ""))))))))))))))))</f>
        <v>0</v>
      </c>
      <c r="Z3729" t="str">
        <f>IF(('1 - Cover page'!$B$9-I3729)=0,"0", IF(('1 - Cover page'!$B$9-I3729)= 1,"1", IF(('1 - Cover page'!$B$9-I3729)= 2,"2", IF(('1 - Cover page'!$B$9-I3729)= 3,"3", IF(('1 - Cover page'!$B$9-I3729)= 4,"4", IF(('1 - Cover page'!$B$9-I3729)= 5,"5", IF(('1 - Cover page'!$B$9-I3729)= 6,"6", IF(('1 - Cover page'!$B$9-I3729)= 7,"7", IF(('1 - Cover page'!$B$9-I3729)= 8,"8", IF(('1 - Cover page'!$B$9-I3729)= 9,"9", IF(('1 - Cover page'!$B$9-I3729)= 10,"10", IF(('1 - Cover page'!$B$9-I3729)= 11,"11", IF(('1 - Cover page'!$B$9-I3729)= 12,"12", IF(('1 - Cover page'!$B$9-I3729)= 13,"13", IF(('1 - Cover page'!$B$9-I3729)= 14,"14", IF(('1 - Cover page'!$B$9-I3729)= 15,"15",  ""))))))))))))))))</f>
        <v>0</v>
      </c>
      <c r="AA3729" t="e">
        <f>VLOOKUP(E3729,'Age group'!$A$2:$B$7,2,TRUE)</f>
        <v>#N/A</v>
      </c>
    </row>
    <row r="3730" spans="1:27" ht="12.75" x14ac:dyDescent="0.2">
      <c r="A3730" s="30">
        <v>3727</v>
      </c>
      <c r="B3730" s="31"/>
      <c r="C3730" s="31"/>
      <c r="D3730" s="32"/>
      <c r="E3730" s="104"/>
      <c r="F3730" s="31"/>
      <c r="G3730" s="31"/>
      <c r="H3730" s="33"/>
      <c r="I3730" s="16"/>
      <c r="J3730" s="34"/>
      <c r="K3730" s="34"/>
      <c r="L3730" s="35"/>
      <c r="M3730" s="36"/>
      <c r="N3730" s="37"/>
      <c r="O3730" s="37"/>
      <c r="P3730" s="37"/>
      <c r="Q3730" s="38"/>
      <c r="R3730" s="38"/>
      <c r="S3730" s="37"/>
      <c r="T3730" s="39"/>
      <c r="U3730" s="39"/>
      <c r="V3730" s="40"/>
      <c r="X3730" t="str">
        <f>IF(('1 - Cover page'!$B$9-M3730)&lt;6,"&lt;=5 Days","&gt;5 Days")</f>
        <v>&lt;=5 Days</v>
      </c>
      <c r="Y3730" t="str">
        <f>IF(('1 - Cover page'!$B$9-M3730)=0,"0", IF(('1 - Cover page'!$B$9-M3730)= 1,"1", IF(('1 - Cover page'!$B$9-M3730)= 2,"2", IF(('1 - Cover page'!$B$9-M3730)= 3,"3", IF(('1 - Cover page'!$B$9-M3730)= 4,"4", IF(('1 - Cover page'!$B$9-M3730)= 5,"5", IF(('1 - Cover page'!$B$9-M3730)= 6,"6", IF(('1 - Cover page'!$B$9-M3730)= 7,"7", IF(('1 - Cover page'!$B$9-M3730)= 8,"8", IF(('1 - Cover page'!$B$9-M3730)= 9,"9", IF(('1 - Cover page'!$B$9-M3730)= 10,"10", IF(('1 - Cover page'!$B$9-M3730)= 11,"11", IF(('1 - Cover page'!$B$9-M3730)= 12,"12", IF(('1 - Cover page'!$B$9-M3730)= 13,"13", IF(('1 - Cover page'!$B$9-M3730)= 14,"14", IF(('1 - Cover page'!$B$9-M3730)= 15,"15",  ""))))))))))))))))</f>
        <v>0</v>
      </c>
      <c r="Z3730" t="str">
        <f>IF(('1 - Cover page'!$B$9-I3730)=0,"0", IF(('1 - Cover page'!$B$9-I3730)= 1,"1", IF(('1 - Cover page'!$B$9-I3730)= 2,"2", IF(('1 - Cover page'!$B$9-I3730)= 3,"3", IF(('1 - Cover page'!$B$9-I3730)= 4,"4", IF(('1 - Cover page'!$B$9-I3730)= 5,"5", IF(('1 - Cover page'!$B$9-I3730)= 6,"6", IF(('1 - Cover page'!$B$9-I3730)= 7,"7", IF(('1 - Cover page'!$B$9-I3730)= 8,"8", IF(('1 - Cover page'!$B$9-I3730)= 9,"9", IF(('1 - Cover page'!$B$9-I3730)= 10,"10", IF(('1 - Cover page'!$B$9-I3730)= 11,"11", IF(('1 - Cover page'!$B$9-I3730)= 12,"12", IF(('1 - Cover page'!$B$9-I3730)= 13,"13", IF(('1 - Cover page'!$B$9-I3730)= 14,"14", IF(('1 - Cover page'!$B$9-I3730)= 15,"15",  ""))))))))))))))))</f>
        <v>0</v>
      </c>
      <c r="AA3730" t="e">
        <f>VLOOKUP(E3730,'Age group'!$A$2:$B$7,2,TRUE)</f>
        <v>#N/A</v>
      </c>
    </row>
    <row r="3731" spans="1:27" ht="12.75" x14ac:dyDescent="0.2">
      <c r="A3731" s="30">
        <v>3728</v>
      </c>
      <c r="B3731" s="31"/>
      <c r="C3731" s="31"/>
      <c r="D3731" s="32"/>
      <c r="E3731" s="104"/>
      <c r="F3731" s="31"/>
      <c r="G3731" s="31"/>
      <c r="H3731" s="33"/>
      <c r="I3731" s="16"/>
      <c r="J3731" s="34"/>
      <c r="K3731" s="34"/>
      <c r="L3731" s="35"/>
      <c r="M3731" s="36"/>
      <c r="N3731" s="37"/>
      <c r="O3731" s="37"/>
      <c r="P3731" s="37"/>
      <c r="Q3731" s="38"/>
      <c r="R3731" s="38"/>
      <c r="S3731" s="37"/>
      <c r="T3731" s="39"/>
      <c r="U3731" s="39"/>
      <c r="V3731" s="40"/>
      <c r="X3731" t="str">
        <f>IF(('1 - Cover page'!$B$9-M3731)&lt;6,"&lt;=5 Days","&gt;5 Days")</f>
        <v>&lt;=5 Days</v>
      </c>
      <c r="Y3731" t="str">
        <f>IF(('1 - Cover page'!$B$9-M3731)=0,"0", IF(('1 - Cover page'!$B$9-M3731)= 1,"1", IF(('1 - Cover page'!$B$9-M3731)= 2,"2", IF(('1 - Cover page'!$B$9-M3731)= 3,"3", IF(('1 - Cover page'!$B$9-M3731)= 4,"4", IF(('1 - Cover page'!$B$9-M3731)= 5,"5", IF(('1 - Cover page'!$B$9-M3731)= 6,"6", IF(('1 - Cover page'!$B$9-M3731)= 7,"7", IF(('1 - Cover page'!$B$9-M3731)= 8,"8", IF(('1 - Cover page'!$B$9-M3731)= 9,"9", IF(('1 - Cover page'!$B$9-M3731)= 10,"10", IF(('1 - Cover page'!$B$9-M3731)= 11,"11", IF(('1 - Cover page'!$B$9-M3731)= 12,"12", IF(('1 - Cover page'!$B$9-M3731)= 13,"13", IF(('1 - Cover page'!$B$9-M3731)= 14,"14", IF(('1 - Cover page'!$B$9-M3731)= 15,"15",  ""))))))))))))))))</f>
        <v>0</v>
      </c>
      <c r="Z3731" t="str">
        <f>IF(('1 - Cover page'!$B$9-I3731)=0,"0", IF(('1 - Cover page'!$B$9-I3731)= 1,"1", IF(('1 - Cover page'!$B$9-I3731)= 2,"2", IF(('1 - Cover page'!$B$9-I3731)= 3,"3", IF(('1 - Cover page'!$B$9-I3731)= 4,"4", IF(('1 - Cover page'!$B$9-I3731)= 5,"5", IF(('1 - Cover page'!$B$9-I3731)= 6,"6", IF(('1 - Cover page'!$B$9-I3731)= 7,"7", IF(('1 - Cover page'!$B$9-I3731)= 8,"8", IF(('1 - Cover page'!$B$9-I3731)= 9,"9", IF(('1 - Cover page'!$B$9-I3731)= 10,"10", IF(('1 - Cover page'!$B$9-I3731)= 11,"11", IF(('1 - Cover page'!$B$9-I3731)= 12,"12", IF(('1 - Cover page'!$B$9-I3731)= 13,"13", IF(('1 - Cover page'!$B$9-I3731)= 14,"14", IF(('1 - Cover page'!$B$9-I3731)= 15,"15",  ""))))))))))))))))</f>
        <v>0</v>
      </c>
      <c r="AA3731" t="e">
        <f>VLOOKUP(E3731,'Age group'!$A$2:$B$7,2,TRUE)</f>
        <v>#N/A</v>
      </c>
    </row>
    <row r="3732" spans="1:27" ht="12.75" x14ac:dyDescent="0.2">
      <c r="A3732" s="30">
        <v>3729</v>
      </c>
      <c r="B3732" s="31"/>
      <c r="C3732" s="31"/>
      <c r="D3732" s="32"/>
      <c r="E3732" s="104"/>
      <c r="F3732" s="31"/>
      <c r="G3732" s="31"/>
      <c r="H3732" s="33"/>
      <c r="I3732" s="16"/>
      <c r="J3732" s="34"/>
      <c r="K3732" s="34"/>
      <c r="L3732" s="35"/>
      <c r="M3732" s="36"/>
      <c r="N3732" s="37"/>
      <c r="O3732" s="37"/>
      <c r="P3732" s="37"/>
      <c r="Q3732" s="38"/>
      <c r="R3732" s="38"/>
      <c r="S3732" s="37"/>
      <c r="T3732" s="39"/>
      <c r="U3732" s="39"/>
      <c r="V3732" s="40"/>
      <c r="X3732" t="str">
        <f>IF(('1 - Cover page'!$B$9-M3732)&lt;6,"&lt;=5 Days","&gt;5 Days")</f>
        <v>&lt;=5 Days</v>
      </c>
      <c r="Y3732" t="str">
        <f>IF(('1 - Cover page'!$B$9-M3732)=0,"0", IF(('1 - Cover page'!$B$9-M3732)= 1,"1", IF(('1 - Cover page'!$B$9-M3732)= 2,"2", IF(('1 - Cover page'!$B$9-M3732)= 3,"3", IF(('1 - Cover page'!$B$9-M3732)= 4,"4", IF(('1 - Cover page'!$B$9-M3732)= 5,"5", IF(('1 - Cover page'!$B$9-M3732)= 6,"6", IF(('1 - Cover page'!$B$9-M3732)= 7,"7", IF(('1 - Cover page'!$B$9-M3732)= 8,"8", IF(('1 - Cover page'!$B$9-M3732)= 9,"9", IF(('1 - Cover page'!$B$9-M3732)= 10,"10", IF(('1 - Cover page'!$B$9-M3732)= 11,"11", IF(('1 - Cover page'!$B$9-M3732)= 12,"12", IF(('1 - Cover page'!$B$9-M3732)= 13,"13", IF(('1 - Cover page'!$B$9-M3732)= 14,"14", IF(('1 - Cover page'!$B$9-M3732)= 15,"15",  ""))))))))))))))))</f>
        <v>0</v>
      </c>
      <c r="Z3732" t="str">
        <f>IF(('1 - Cover page'!$B$9-I3732)=0,"0", IF(('1 - Cover page'!$B$9-I3732)= 1,"1", IF(('1 - Cover page'!$B$9-I3732)= 2,"2", IF(('1 - Cover page'!$B$9-I3732)= 3,"3", IF(('1 - Cover page'!$B$9-I3732)= 4,"4", IF(('1 - Cover page'!$B$9-I3732)= 5,"5", IF(('1 - Cover page'!$B$9-I3732)= 6,"6", IF(('1 - Cover page'!$B$9-I3732)= 7,"7", IF(('1 - Cover page'!$B$9-I3732)= 8,"8", IF(('1 - Cover page'!$B$9-I3732)= 9,"9", IF(('1 - Cover page'!$B$9-I3732)= 10,"10", IF(('1 - Cover page'!$B$9-I3732)= 11,"11", IF(('1 - Cover page'!$B$9-I3732)= 12,"12", IF(('1 - Cover page'!$B$9-I3732)= 13,"13", IF(('1 - Cover page'!$B$9-I3732)= 14,"14", IF(('1 - Cover page'!$B$9-I3732)= 15,"15",  ""))))))))))))))))</f>
        <v>0</v>
      </c>
      <c r="AA3732" t="e">
        <f>VLOOKUP(E3732,'Age group'!$A$2:$B$7,2,TRUE)</f>
        <v>#N/A</v>
      </c>
    </row>
    <row r="3733" spans="1:27" ht="12.75" x14ac:dyDescent="0.2">
      <c r="A3733" s="30">
        <v>3730</v>
      </c>
      <c r="B3733" s="31"/>
      <c r="C3733" s="31"/>
      <c r="D3733" s="32"/>
      <c r="E3733" s="104"/>
      <c r="F3733" s="31"/>
      <c r="G3733" s="31"/>
      <c r="H3733" s="33"/>
      <c r="I3733" s="16"/>
      <c r="J3733" s="34"/>
      <c r="K3733" s="34"/>
      <c r="L3733" s="35"/>
      <c r="M3733" s="36"/>
      <c r="N3733" s="37"/>
      <c r="O3733" s="37"/>
      <c r="P3733" s="37"/>
      <c r="Q3733" s="38"/>
      <c r="R3733" s="38"/>
      <c r="S3733" s="37"/>
      <c r="T3733" s="39"/>
      <c r="U3733" s="39"/>
      <c r="V3733" s="40"/>
      <c r="X3733" t="str">
        <f>IF(('1 - Cover page'!$B$9-M3733)&lt;6,"&lt;=5 Days","&gt;5 Days")</f>
        <v>&lt;=5 Days</v>
      </c>
      <c r="Y3733" t="str">
        <f>IF(('1 - Cover page'!$B$9-M3733)=0,"0", IF(('1 - Cover page'!$B$9-M3733)= 1,"1", IF(('1 - Cover page'!$B$9-M3733)= 2,"2", IF(('1 - Cover page'!$B$9-M3733)= 3,"3", IF(('1 - Cover page'!$B$9-M3733)= 4,"4", IF(('1 - Cover page'!$B$9-M3733)= 5,"5", IF(('1 - Cover page'!$B$9-M3733)= 6,"6", IF(('1 - Cover page'!$B$9-M3733)= 7,"7", IF(('1 - Cover page'!$B$9-M3733)= 8,"8", IF(('1 - Cover page'!$B$9-M3733)= 9,"9", IF(('1 - Cover page'!$B$9-M3733)= 10,"10", IF(('1 - Cover page'!$B$9-M3733)= 11,"11", IF(('1 - Cover page'!$B$9-M3733)= 12,"12", IF(('1 - Cover page'!$B$9-M3733)= 13,"13", IF(('1 - Cover page'!$B$9-M3733)= 14,"14", IF(('1 - Cover page'!$B$9-M3733)= 15,"15",  ""))))))))))))))))</f>
        <v>0</v>
      </c>
      <c r="Z3733" t="str">
        <f>IF(('1 - Cover page'!$B$9-I3733)=0,"0", IF(('1 - Cover page'!$B$9-I3733)= 1,"1", IF(('1 - Cover page'!$B$9-I3733)= 2,"2", IF(('1 - Cover page'!$B$9-I3733)= 3,"3", IF(('1 - Cover page'!$B$9-I3733)= 4,"4", IF(('1 - Cover page'!$B$9-I3733)= 5,"5", IF(('1 - Cover page'!$B$9-I3733)= 6,"6", IF(('1 - Cover page'!$B$9-I3733)= 7,"7", IF(('1 - Cover page'!$B$9-I3733)= 8,"8", IF(('1 - Cover page'!$B$9-I3733)= 9,"9", IF(('1 - Cover page'!$B$9-I3733)= 10,"10", IF(('1 - Cover page'!$B$9-I3733)= 11,"11", IF(('1 - Cover page'!$B$9-I3733)= 12,"12", IF(('1 - Cover page'!$B$9-I3733)= 13,"13", IF(('1 - Cover page'!$B$9-I3733)= 14,"14", IF(('1 - Cover page'!$B$9-I3733)= 15,"15",  ""))))))))))))))))</f>
        <v>0</v>
      </c>
      <c r="AA3733" t="e">
        <f>VLOOKUP(E3733,'Age group'!$A$2:$B$7,2,TRUE)</f>
        <v>#N/A</v>
      </c>
    </row>
    <row r="3734" spans="1:27" ht="12.75" x14ac:dyDescent="0.2">
      <c r="A3734" s="30">
        <v>3731</v>
      </c>
      <c r="B3734" s="31"/>
      <c r="C3734" s="31"/>
      <c r="D3734" s="32"/>
      <c r="E3734" s="104"/>
      <c r="F3734" s="31"/>
      <c r="G3734" s="31"/>
      <c r="H3734" s="33"/>
      <c r="I3734" s="16"/>
      <c r="J3734" s="34"/>
      <c r="K3734" s="34"/>
      <c r="L3734" s="35"/>
      <c r="M3734" s="36"/>
      <c r="N3734" s="37"/>
      <c r="O3734" s="37"/>
      <c r="P3734" s="37"/>
      <c r="Q3734" s="38"/>
      <c r="R3734" s="38"/>
      <c r="S3734" s="37"/>
      <c r="T3734" s="39"/>
      <c r="U3734" s="39"/>
      <c r="V3734" s="40"/>
      <c r="X3734" t="str">
        <f>IF(('1 - Cover page'!$B$9-M3734)&lt;6,"&lt;=5 Days","&gt;5 Days")</f>
        <v>&lt;=5 Days</v>
      </c>
      <c r="Y3734" t="str">
        <f>IF(('1 - Cover page'!$B$9-M3734)=0,"0", IF(('1 - Cover page'!$B$9-M3734)= 1,"1", IF(('1 - Cover page'!$B$9-M3734)= 2,"2", IF(('1 - Cover page'!$B$9-M3734)= 3,"3", IF(('1 - Cover page'!$B$9-M3734)= 4,"4", IF(('1 - Cover page'!$B$9-M3734)= 5,"5", IF(('1 - Cover page'!$B$9-M3734)= 6,"6", IF(('1 - Cover page'!$B$9-M3734)= 7,"7", IF(('1 - Cover page'!$B$9-M3734)= 8,"8", IF(('1 - Cover page'!$B$9-M3734)= 9,"9", IF(('1 - Cover page'!$B$9-M3734)= 10,"10", IF(('1 - Cover page'!$B$9-M3734)= 11,"11", IF(('1 - Cover page'!$B$9-M3734)= 12,"12", IF(('1 - Cover page'!$B$9-M3734)= 13,"13", IF(('1 - Cover page'!$B$9-M3734)= 14,"14", IF(('1 - Cover page'!$B$9-M3734)= 15,"15",  ""))))))))))))))))</f>
        <v>0</v>
      </c>
      <c r="Z3734" t="str">
        <f>IF(('1 - Cover page'!$B$9-I3734)=0,"0", IF(('1 - Cover page'!$B$9-I3734)= 1,"1", IF(('1 - Cover page'!$B$9-I3734)= 2,"2", IF(('1 - Cover page'!$B$9-I3734)= 3,"3", IF(('1 - Cover page'!$B$9-I3734)= 4,"4", IF(('1 - Cover page'!$B$9-I3734)= 5,"5", IF(('1 - Cover page'!$B$9-I3734)= 6,"6", IF(('1 - Cover page'!$B$9-I3734)= 7,"7", IF(('1 - Cover page'!$B$9-I3734)= 8,"8", IF(('1 - Cover page'!$B$9-I3734)= 9,"9", IF(('1 - Cover page'!$B$9-I3734)= 10,"10", IF(('1 - Cover page'!$B$9-I3734)= 11,"11", IF(('1 - Cover page'!$B$9-I3734)= 12,"12", IF(('1 - Cover page'!$B$9-I3734)= 13,"13", IF(('1 - Cover page'!$B$9-I3734)= 14,"14", IF(('1 - Cover page'!$B$9-I3734)= 15,"15",  ""))))))))))))))))</f>
        <v>0</v>
      </c>
      <c r="AA3734" t="e">
        <f>VLOOKUP(E3734,'Age group'!$A$2:$B$7,2,TRUE)</f>
        <v>#N/A</v>
      </c>
    </row>
    <row r="3735" spans="1:27" ht="12.75" x14ac:dyDescent="0.2">
      <c r="A3735" s="30">
        <v>3732</v>
      </c>
      <c r="B3735" s="31"/>
      <c r="C3735" s="31"/>
      <c r="D3735" s="32"/>
      <c r="E3735" s="104"/>
      <c r="F3735" s="31"/>
      <c r="G3735" s="31"/>
      <c r="H3735" s="33"/>
      <c r="I3735" s="16"/>
      <c r="J3735" s="34"/>
      <c r="K3735" s="34"/>
      <c r="L3735" s="35"/>
      <c r="M3735" s="36"/>
      <c r="N3735" s="37"/>
      <c r="O3735" s="37"/>
      <c r="P3735" s="37"/>
      <c r="Q3735" s="38"/>
      <c r="R3735" s="38"/>
      <c r="S3735" s="37"/>
      <c r="T3735" s="39"/>
      <c r="U3735" s="39"/>
      <c r="V3735" s="40"/>
      <c r="X3735" t="str">
        <f>IF(('1 - Cover page'!$B$9-M3735)&lt;6,"&lt;=5 Days","&gt;5 Days")</f>
        <v>&lt;=5 Days</v>
      </c>
      <c r="Y3735" t="str">
        <f>IF(('1 - Cover page'!$B$9-M3735)=0,"0", IF(('1 - Cover page'!$B$9-M3735)= 1,"1", IF(('1 - Cover page'!$B$9-M3735)= 2,"2", IF(('1 - Cover page'!$B$9-M3735)= 3,"3", IF(('1 - Cover page'!$B$9-M3735)= 4,"4", IF(('1 - Cover page'!$B$9-M3735)= 5,"5", IF(('1 - Cover page'!$B$9-M3735)= 6,"6", IF(('1 - Cover page'!$B$9-M3735)= 7,"7", IF(('1 - Cover page'!$B$9-M3735)= 8,"8", IF(('1 - Cover page'!$B$9-M3735)= 9,"9", IF(('1 - Cover page'!$B$9-M3735)= 10,"10", IF(('1 - Cover page'!$B$9-M3735)= 11,"11", IF(('1 - Cover page'!$B$9-M3735)= 12,"12", IF(('1 - Cover page'!$B$9-M3735)= 13,"13", IF(('1 - Cover page'!$B$9-M3735)= 14,"14", IF(('1 - Cover page'!$B$9-M3735)= 15,"15",  ""))))))))))))))))</f>
        <v>0</v>
      </c>
      <c r="Z3735" t="str">
        <f>IF(('1 - Cover page'!$B$9-I3735)=0,"0", IF(('1 - Cover page'!$B$9-I3735)= 1,"1", IF(('1 - Cover page'!$B$9-I3735)= 2,"2", IF(('1 - Cover page'!$B$9-I3735)= 3,"3", IF(('1 - Cover page'!$B$9-I3735)= 4,"4", IF(('1 - Cover page'!$B$9-I3735)= 5,"5", IF(('1 - Cover page'!$B$9-I3735)= 6,"6", IF(('1 - Cover page'!$B$9-I3735)= 7,"7", IF(('1 - Cover page'!$B$9-I3735)= 8,"8", IF(('1 - Cover page'!$B$9-I3735)= 9,"9", IF(('1 - Cover page'!$B$9-I3735)= 10,"10", IF(('1 - Cover page'!$B$9-I3735)= 11,"11", IF(('1 - Cover page'!$B$9-I3735)= 12,"12", IF(('1 - Cover page'!$B$9-I3735)= 13,"13", IF(('1 - Cover page'!$B$9-I3735)= 14,"14", IF(('1 - Cover page'!$B$9-I3735)= 15,"15",  ""))))))))))))))))</f>
        <v>0</v>
      </c>
      <c r="AA3735" t="e">
        <f>VLOOKUP(E3735,'Age group'!$A$2:$B$7,2,TRUE)</f>
        <v>#N/A</v>
      </c>
    </row>
    <row r="3736" spans="1:27" ht="12.75" x14ac:dyDescent="0.2">
      <c r="A3736" s="30">
        <v>3733</v>
      </c>
      <c r="B3736" s="31"/>
      <c r="C3736" s="31"/>
      <c r="D3736" s="32"/>
      <c r="E3736" s="104"/>
      <c r="F3736" s="31"/>
      <c r="G3736" s="31"/>
      <c r="H3736" s="33"/>
      <c r="I3736" s="16"/>
      <c r="J3736" s="34"/>
      <c r="K3736" s="34"/>
      <c r="L3736" s="35"/>
      <c r="M3736" s="36"/>
      <c r="N3736" s="37"/>
      <c r="O3736" s="37"/>
      <c r="P3736" s="37"/>
      <c r="Q3736" s="38"/>
      <c r="R3736" s="38"/>
      <c r="S3736" s="37"/>
      <c r="T3736" s="39"/>
      <c r="U3736" s="39"/>
      <c r="V3736" s="40"/>
      <c r="X3736" t="str">
        <f>IF(('1 - Cover page'!$B$9-M3736)&lt;6,"&lt;=5 Days","&gt;5 Days")</f>
        <v>&lt;=5 Days</v>
      </c>
      <c r="Y3736" t="str">
        <f>IF(('1 - Cover page'!$B$9-M3736)=0,"0", IF(('1 - Cover page'!$B$9-M3736)= 1,"1", IF(('1 - Cover page'!$B$9-M3736)= 2,"2", IF(('1 - Cover page'!$B$9-M3736)= 3,"3", IF(('1 - Cover page'!$B$9-M3736)= 4,"4", IF(('1 - Cover page'!$B$9-M3736)= 5,"5", IF(('1 - Cover page'!$B$9-M3736)= 6,"6", IF(('1 - Cover page'!$B$9-M3736)= 7,"7", IF(('1 - Cover page'!$B$9-M3736)= 8,"8", IF(('1 - Cover page'!$B$9-M3736)= 9,"9", IF(('1 - Cover page'!$B$9-M3736)= 10,"10", IF(('1 - Cover page'!$B$9-M3736)= 11,"11", IF(('1 - Cover page'!$B$9-M3736)= 12,"12", IF(('1 - Cover page'!$B$9-M3736)= 13,"13", IF(('1 - Cover page'!$B$9-M3736)= 14,"14", IF(('1 - Cover page'!$B$9-M3736)= 15,"15",  ""))))))))))))))))</f>
        <v>0</v>
      </c>
      <c r="Z3736" t="str">
        <f>IF(('1 - Cover page'!$B$9-I3736)=0,"0", IF(('1 - Cover page'!$B$9-I3736)= 1,"1", IF(('1 - Cover page'!$B$9-I3736)= 2,"2", IF(('1 - Cover page'!$B$9-I3736)= 3,"3", IF(('1 - Cover page'!$B$9-I3736)= 4,"4", IF(('1 - Cover page'!$B$9-I3736)= 5,"5", IF(('1 - Cover page'!$B$9-I3736)= 6,"6", IF(('1 - Cover page'!$B$9-I3736)= 7,"7", IF(('1 - Cover page'!$B$9-I3736)= 8,"8", IF(('1 - Cover page'!$B$9-I3736)= 9,"9", IF(('1 - Cover page'!$B$9-I3736)= 10,"10", IF(('1 - Cover page'!$B$9-I3736)= 11,"11", IF(('1 - Cover page'!$B$9-I3736)= 12,"12", IF(('1 - Cover page'!$B$9-I3736)= 13,"13", IF(('1 - Cover page'!$B$9-I3736)= 14,"14", IF(('1 - Cover page'!$B$9-I3736)= 15,"15",  ""))))))))))))))))</f>
        <v>0</v>
      </c>
      <c r="AA3736" t="e">
        <f>VLOOKUP(E3736,'Age group'!$A$2:$B$7,2,TRUE)</f>
        <v>#N/A</v>
      </c>
    </row>
    <row r="3737" spans="1:27" ht="12.75" x14ac:dyDescent="0.2">
      <c r="A3737" s="30">
        <v>3734</v>
      </c>
      <c r="B3737" s="31"/>
      <c r="C3737" s="31"/>
      <c r="D3737" s="32"/>
      <c r="E3737" s="104"/>
      <c r="F3737" s="31"/>
      <c r="G3737" s="31"/>
      <c r="H3737" s="33"/>
      <c r="I3737" s="16"/>
      <c r="J3737" s="34"/>
      <c r="K3737" s="34"/>
      <c r="L3737" s="35"/>
      <c r="M3737" s="36"/>
      <c r="N3737" s="37"/>
      <c r="O3737" s="37"/>
      <c r="P3737" s="37"/>
      <c r="Q3737" s="38"/>
      <c r="R3737" s="38"/>
      <c r="S3737" s="37"/>
      <c r="T3737" s="39"/>
      <c r="U3737" s="39"/>
      <c r="V3737" s="40"/>
      <c r="X3737" t="str">
        <f>IF(('1 - Cover page'!$B$9-M3737)&lt;6,"&lt;=5 Days","&gt;5 Days")</f>
        <v>&lt;=5 Days</v>
      </c>
      <c r="Y3737" t="str">
        <f>IF(('1 - Cover page'!$B$9-M3737)=0,"0", IF(('1 - Cover page'!$B$9-M3737)= 1,"1", IF(('1 - Cover page'!$B$9-M3737)= 2,"2", IF(('1 - Cover page'!$B$9-M3737)= 3,"3", IF(('1 - Cover page'!$B$9-M3737)= 4,"4", IF(('1 - Cover page'!$B$9-M3737)= 5,"5", IF(('1 - Cover page'!$B$9-M3737)= 6,"6", IF(('1 - Cover page'!$B$9-M3737)= 7,"7", IF(('1 - Cover page'!$B$9-M3737)= 8,"8", IF(('1 - Cover page'!$B$9-M3737)= 9,"9", IF(('1 - Cover page'!$B$9-M3737)= 10,"10", IF(('1 - Cover page'!$B$9-M3737)= 11,"11", IF(('1 - Cover page'!$B$9-M3737)= 12,"12", IF(('1 - Cover page'!$B$9-M3737)= 13,"13", IF(('1 - Cover page'!$B$9-M3737)= 14,"14", IF(('1 - Cover page'!$B$9-M3737)= 15,"15",  ""))))))))))))))))</f>
        <v>0</v>
      </c>
      <c r="Z3737" t="str">
        <f>IF(('1 - Cover page'!$B$9-I3737)=0,"0", IF(('1 - Cover page'!$B$9-I3737)= 1,"1", IF(('1 - Cover page'!$B$9-I3737)= 2,"2", IF(('1 - Cover page'!$B$9-I3737)= 3,"3", IF(('1 - Cover page'!$B$9-I3737)= 4,"4", IF(('1 - Cover page'!$B$9-I3737)= 5,"5", IF(('1 - Cover page'!$B$9-I3737)= 6,"6", IF(('1 - Cover page'!$B$9-I3737)= 7,"7", IF(('1 - Cover page'!$B$9-I3737)= 8,"8", IF(('1 - Cover page'!$B$9-I3737)= 9,"9", IF(('1 - Cover page'!$B$9-I3737)= 10,"10", IF(('1 - Cover page'!$B$9-I3737)= 11,"11", IF(('1 - Cover page'!$B$9-I3737)= 12,"12", IF(('1 - Cover page'!$B$9-I3737)= 13,"13", IF(('1 - Cover page'!$B$9-I3737)= 14,"14", IF(('1 - Cover page'!$B$9-I3737)= 15,"15",  ""))))))))))))))))</f>
        <v>0</v>
      </c>
      <c r="AA3737" t="e">
        <f>VLOOKUP(E3737,'Age group'!$A$2:$B$7,2,TRUE)</f>
        <v>#N/A</v>
      </c>
    </row>
    <row r="3738" spans="1:27" ht="12.75" x14ac:dyDescent="0.2">
      <c r="A3738" s="30">
        <v>3735</v>
      </c>
      <c r="B3738" s="31"/>
      <c r="C3738" s="31"/>
      <c r="D3738" s="32"/>
      <c r="E3738" s="104"/>
      <c r="F3738" s="31"/>
      <c r="G3738" s="31"/>
      <c r="H3738" s="33"/>
      <c r="I3738" s="16"/>
      <c r="J3738" s="34"/>
      <c r="K3738" s="34"/>
      <c r="L3738" s="35"/>
      <c r="M3738" s="36"/>
      <c r="N3738" s="37"/>
      <c r="O3738" s="37"/>
      <c r="P3738" s="37"/>
      <c r="Q3738" s="38"/>
      <c r="R3738" s="38"/>
      <c r="S3738" s="37"/>
      <c r="T3738" s="39"/>
      <c r="U3738" s="39"/>
      <c r="V3738" s="40"/>
      <c r="X3738" t="str">
        <f>IF(('1 - Cover page'!$B$9-M3738)&lt;6,"&lt;=5 Days","&gt;5 Days")</f>
        <v>&lt;=5 Days</v>
      </c>
      <c r="Y3738" t="str">
        <f>IF(('1 - Cover page'!$B$9-M3738)=0,"0", IF(('1 - Cover page'!$B$9-M3738)= 1,"1", IF(('1 - Cover page'!$B$9-M3738)= 2,"2", IF(('1 - Cover page'!$B$9-M3738)= 3,"3", IF(('1 - Cover page'!$B$9-M3738)= 4,"4", IF(('1 - Cover page'!$B$9-M3738)= 5,"5", IF(('1 - Cover page'!$B$9-M3738)= 6,"6", IF(('1 - Cover page'!$B$9-M3738)= 7,"7", IF(('1 - Cover page'!$B$9-M3738)= 8,"8", IF(('1 - Cover page'!$B$9-M3738)= 9,"9", IF(('1 - Cover page'!$B$9-M3738)= 10,"10", IF(('1 - Cover page'!$B$9-M3738)= 11,"11", IF(('1 - Cover page'!$B$9-M3738)= 12,"12", IF(('1 - Cover page'!$B$9-M3738)= 13,"13", IF(('1 - Cover page'!$B$9-M3738)= 14,"14", IF(('1 - Cover page'!$B$9-M3738)= 15,"15",  ""))))))))))))))))</f>
        <v>0</v>
      </c>
      <c r="Z3738" t="str">
        <f>IF(('1 - Cover page'!$B$9-I3738)=0,"0", IF(('1 - Cover page'!$B$9-I3738)= 1,"1", IF(('1 - Cover page'!$B$9-I3738)= 2,"2", IF(('1 - Cover page'!$B$9-I3738)= 3,"3", IF(('1 - Cover page'!$B$9-I3738)= 4,"4", IF(('1 - Cover page'!$B$9-I3738)= 5,"5", IF(('1 - Cover page'!$B$9-I3738)= 6,"6", IF(('1 - Cover page'!$B$9-I3738)= 7,"7", IF(('1 - Cover page'!$B$9-I3738)= 8,"8", IF(('1 - Cover page'!$B$9-I3738)= 9,"9", IF(('1 - Cover page'!$B$9-I3738)= 10,"10", IF(('1 - Cover page'!$B$9-I3738)= 11,"11", IF(('1 - Cover page'!$B$9-I3738)= 12,"12", IF(('1 - Cover page'!$B$9-I3738)= 13,"13", IF(('1 - Cover page'!$B$9-I3738)= 14,"14", IF(('1 - Cover page'!$B$9-I3738)= 15,"15",  ""))))))))))))))))</f>
        <v>0</v>
      </c>
      <c r="AA3738" t="e">
        <f>VLOOKUP(E3738,'Age group'!$A$2:$B$7,2,TRUE)</f>
        <v>#N/A</v>
      </c>
    </row>
    <row r="3739" spans="1:27" ht="12.75" x14ac:dyDescent="0.2">
      <c r="A3739" s="30">
        <v>3736</v>
      </c>
      <c r="B3739" s="31"/>
      <c r="C3739" s="31"/>
      <c r="D3739" s="32"/>
      <c r="E3739" s="104"/>
      <c r="F3739" s="31"/>
      <c r="G3739" s="31"/>
      <c r="H3739" s="33"/>
      <c r="I3739" s="16"/>
      <c r="J3739" s="34"/>
      <c r="K3739" s="34"/>
      <c r="L3739" s="35"/>
      <c r="M3739" s="36"/>
      <c r="N3739" s="37"/>
      <c r="O3739" s="37"/>
      <c r="P3739" s="37"/>
      <c r="Q3739" s="38"/>
      <c r="R3739" s="38"/>
      <c r="S3739" s="37"/>
      <c r="T3739" s="39"/>
      <c r="U3739" s="39"/>
      <c r="V3739" s="40"/>
      <c r="X3739" t="str">
        <f>IF(('1 - Cover page'!$B$9-M3739)&lt;6,"&lt;=5 Days","&gt;5 Days")</f>
        <v>&lt;=5 Days</v>
      </c>
      <c r="Y3739" t="str">
        <f>IF(('1 - Cover page'!$B$9-M3739)=0,"0", IF(('1 - Cover page'!$B$9-M3739)= 1,"1", IF(('1 - Cover page'!$B$9-M3739)= 2,"2", IF(('1 - Cover page'!$B$9-M3739)= 3,"3", IF(('1 - Cover page'!$B$9-M3739)= 4,"4", IF(('1 - Cover page'!$B$9-M3739)= 5,"5", IF(('1 - Cover page'!$B$9-M3739)= 6,"6", IF(('1 - Cover page'!$B$9-M3739)= 7,"7", IF(('1 - Cover page'!$B$9-M3739)= 8,"8", IF(('1 - Cover page'!$B$9-M3739)= 9,"9", IF(('1 - Cover page'!$B$9-M3739)= 10,"10", IF(('1 - Cover page'!$B$9-M3739)= 11,"11", IF(('1 - Cover page'!$B$9-M3739)= 12,"12", IF(('1 - Cover page'!$B$9-M3739)= 13,"13", IF(('1 - Cover page'!$B$9-M3739)= 14,"14", IF(('1 - Cover page'!$B$9-M3739)= 15,"15",  ""))))))))))))))))</f>
        <v>0</v>
      </c>
      <c r="Z3739" t="str">
        <f>IF(('1 - Cover page'!$B$9-I3739)=0,"0", IF(('1 - Cover page'!$B$9-I3739)= 1,"1", IF(('1 - Cover page'!$B$9-I3739)= 2,"2", IF(('1 - Cover page'!$B$9-I3739)= 3,"3", IF(('1 - Cover page'!$B$9-I3739)= 4,"4", IF(('1 - Cover page'!$B$9-I3739)= 5,"5", IF(('1 - Cover page'!$B$9-I3739)= 6,"6", IF(('1 - Cover page'!$B$9-I3739)= 7,"7", IF(('1 - Cover page'!$B$9-I3739)= 8,"8", IF(('1 - Cover page'!$B$9-I3739)= 9,"9", IF(('1 - Cover page'!$B$9-I3739)= 10,"10", IF(('1 - Cover page'!$B$9-I3739)= 11,"11", IF(('1 - Cover page'!$B$9-I3739)= 12,"12", IF(('1 - Cover page'!$B$9-I3739)= 13,"13", IF(('1 - Cover page'!$B$9-I3739)= 14,"14", IF(('1 - Cover page'!$B$9-I3739)= 15,"15",  ""))))))))))))))))</f>
        <v>0</v>
      </c>
      <c r="AA3739" t="e">
        <f>VLOOKUP(E3739,'Age group'!$A$2:$B$7,2,TRUE)</f>
        <v>#N/A</v>
      </c>
    </row>
    <row r="3740" spans="1:27" ht="12.75" x14ac:dyDescent="0.2">
      <c r="A3740" s="30">
        <v>3737</v>
      </c>
      <c r="B3740" s="31"/>
      <c r="C3740" s="31"/>
      <c r="D3740" s="32"/>
      <c r="E3740" s="104"/>
      <c r="F3740" s="31"/>
      <c r="G3740" s="31"/>
      <c r="H3740" s="33"/>
      <c r="I3740" s="16"/>
      <c r="J3740" s="34"/>
      <c r="K3740" s="34"/>
      <c r="L3740" s="35"/>
      <c r="M3740" s="36"/>
      <c r="N3740" s="37"/>
      <c r="O3740" s="37"/>
      <c r="P3740" s="37"/>
      <c r="Q3740" s="38"/>
      <c r="R3740" s="38"/>
      <c r="S3740" s="37"/>
      <c r="T3740" s="39"/>
      <c r="U3740" s="39"/>
      <c r="V3740" s="40"/>
      <c r="X3740" t="str">
        <f>IF(('1 - Cover page'!$B$9-M3740)&lt;6,"&lt;=5 Days","&gt;5 Days")</f>
        <v>&lt;=5 Days</v>
      </c>
      <c r="Y3740" t="str">
        <f>IF(('1 - Cover page'!$B$9-M3740)=0,"0", IF(('1 - Cover page'!$B$9-M3740)= 1,"1", IF(('1 - Cover page'!$B$9-M3740)= 2,"2", IF(('1 - Cover page'!$B$9-M3740)= 3,"3", IF(('1 - Cover page'!$B$9-M3740)= 4,"4", IF(('1 - Cover page'!$B$9-M3740)= 5,"5", IF(('1 - Cover page'!$B$9-M3740)= 6,"6", IF(('1 - Cover page'!$B$9-M3740)= 7,"7", IF(('1 - Cover page'!$B$9-M3740)= 8,"8", IF(('1 - Cover page'!$B$9-M3740)= 9,"9", IF(('1 - Cover page'!$B$9-M3740)= 10,"10", IF(('1 - Cover page'!$B$9-M3740)= 11,"11", IF(('1 - Cover page'!$B$9-M3740)= 12,"12", IF(('1 - Cover page'!$B$9-M3740)= 13,"13", IF(('1 - Cover page'!$B$9-M3740)= 14,"14", IF(('1 - Cover page'!$B$9-M3740)= 15,"15",  ""))))))))))))))))</f>
        <v>0</v>
      </c>
      <c r="Z3740" t="str">
        <f>IF(('1 - Cover page'!$B$9-I3740)=0,"0", IF(('1 - Cover page'!$B$9-I3740)= 1,"1", IF(('1 - Cover page'!$B$9-I3740)= 2,"2", IF(('1 - Cover page'!$B$9-I3740)= 3,"3", IF(('1 - Cover page'!$B$9-I3740)= 4,"4", IF(('1 - Cover page'!$B$9-I3740)= 5,"5", IF(('1 - Cover page'!$B$9-I3740)= 6,"6", IF(('1 - Cover page'!$B$9-I3740)= 7,"7", IF(('1 - Cover page'!$B$9-I3740)= 8,"8", IF(('1 - Cover page'!$B$9-I3740)= 9,"9", IF(('1 - Cover page'!$B$9-I3740)= 10,"10", IF(('1 - Cover page'!$B$9-I3740)= 11,"11", IF(('1 - Cover page'!$B$9-I3740)= 12,"12", IF(('1 - Cover page'!$B$9-I3740)= 13,"13", IF(('1 - Cover page'!$B$9-I3740)= 14,"14", IF(('1 - Cover page'!$B$9-I3740)= 15,"15",  ""))))))))))))))))</f>
        <v>0</v>
      </c>
      <c r="AA3740" t="e">
        <f>VLOOKUP(E3740,'Age group'!$A$2:$B$7,2,TRUE)</f>
        <v>#N/A</v>
      </c>
    </row>
    <row r="3741" spans="1:27" ht="12.75" x14ac:dyDescent="0.2">
      <c r="A3741" s="30">
        <v>3738</v>
      </c>
      <c r="B3741" s="31"/>
      <c r="C3741" s="31"/>
      <c r="D3741" s="32"/>
      <c r="E3741" s="104"/>
      <c r="F3741" s="31"/>
      <c r="G3741" s="31"/>
      <c r="H3741" s="33"/>
      <c r="I3741" s="16"/>
      <c r="J3741" s="34"/>
      <c r="K3741" s="34"/>
      <c r="L3741" s="35"/>
      <c r="M3741" s="36"/>
      <c r="N3741" s="37"/>
      <c r="O3741" s="37"/>
      <c r="P3741" s="37"/>
      <c r="Q3741" s="38"/>
      <c r="R3741" s="38"/>
      <c r="S3741" s="37"/>
      <c r="T3741" s="39"/>
      <c r="U3741" s="39"/>
      <c r="V3741" s="40"/>
      <c r="X3741" t="str">
        <f>IF(('1 - Cover page'!$B$9-M3741)&lt;6,"&lt;=5 Days","&gt;5 Days")</f>
        <v>&lt;=5 Days</v>
      </c>
      <c r="Y3741" t="str">
        <f>IF(('1 - Cover page'!$B$9-M3741)=0,"0", IF(('1 - Cover page'!$B$9-M3741)= 1,"1", IF(('1 - Cover page'!$B$9-M3741)= 2,"2", IF(('1 - Cover page'!$B$9-M3741)= 3,"3", IF(('1 - Cover page'!$B$9-M3741)= 4,"4", IF(('1 - Cover page'!$B$9-M3741)= 5,"5", IF(('1 - Cover page'!$B$9-M3741)= 6,"6", IF(('1 - Cover page'!$B$9-M3741)= 7,"7", IF(('1 - Cover page'!$B$9-M3741)= 8,"8", IF(('1 - Cover page'!$B$9-M3741)= 9,"9", IF(('1 - Cover page'!$B$9-M3741)= 10,"10", IF(('1 - Cover page'!$B$9-M3741)= 11,"11", IF(('1 - Cover page'!$B$9-M3741)= 12,"12", IF(('1 - Cover page'!$B$9-M3741)= 13,"13", IF(('1 - Cover page'!$B$9-M3741)= 14,"14", IF(('1 - Cover page'!$B$9-M3741)= 15,"15",  ""))))))))))))))))</f>
        <v>0</v>
      </c>
      <c r="Z3741" t="str">
        <f>IF(('1 - Cover page'!$B$9-I3741)=0,"0", IF(('1 - Cover page'!$B$9-I3741)= 1,"1", IF(('1 - Cover page'!$B$9-I3741)= 2,"2", IF(('1 - Cover page'!$B$9-I3741)= 3,"3", IF(('1 - Cover page'!$B$9-I3741)= 4,"4", IF(('1 - Cover page'!$B$9-I3741)= 5,"5", IF(('1 - Cover page'!$B$9-I3741)= 6,"6", IF(('1 - Cover page'!$B$9-I3741)= 7,"7", IF(('1 - Cover page'!$B$9-I3741)= 8,"8", IF(('1 - Cover page'!$B$9-I3741)= 9,"9", IF(('1 - Cover page'!$B$9-I3741)= 10,"10", IF(('1 - Cover page'!$B$9-I3741)= 11,"11", IF(('1 - Cover page'!$B$9-I3741)= 12,"12", IF(('1 - Cover page'!$B$9-I3741)= 13,"13", IF(('1 - Cover page'!$B$9-I3741)= 14,"14", IF(('1 - Cover page'!$B$9-I3741)= 15,"15",  ""))))))))))))))))</f>
        <v>0</v>
      </c>
      <c r="AA3741" t="e">
        <f>VLOOKUP(E3741,'Age group'!$A$2:$B$7,2,TRUE)</f>
        <v>#N/A</v>
      </c>
    </row>
    <row r="3742" spans="1:27" ht="12.75" x14ac:dyDescent="0.2">
      <c r="A3742" s="30">
        <v>3739</v>
      </c>
      <c r="B3742" s="31"/>
      <c r="C3742" s="31"/>
      <c r="D3742" s="32"/>
      <c r="E3742" s="104"/>
      <c r="F3742" s="31"/>
      <c r="G3742" s="31"/>
      <c r="H3742" s="33"/>
      <c r="I3742" s="16"/>
      <c r="J3742" s="34"/>
      <c r="K3742" s="34"/>
      <c r="L3742" s="35"/>
      <c r="M3742" s="36"/>
      <c r="N3742" s="37"/>
      <c r="O3742" s="37"/>
      <c r="P3742" s="37"/>
      <c r="Q3742" s="38"/>
      <c r="R3742" s="38"/>
      <c r="S3742" s="37"/>
      <c r="T3742" s="39"/>
      <c r="U3742" s="39"/>
      <c r="V3742" s="40"/>
      <c r="X3742" t="str">
        <f>IF(('1 - Cover page'!$B$9-M3742)&lt;6,"&lt;=5 Days","&gt;5 Days")</f>
        <v>&lt;=5 Days</v>
      </c>
      <c r="Y3742" t="str">
        <f>IF(('1 - Cover page'!$B$9-M3742)=0,"0", IF(('1 - Cover page'!$B$9-M3742)= 1,"1", IF(('1 - Cover page'!$B$9-M3742)= 2,"2", IF(('1 - Cover page'!$B$9-M3742)= 3,"3", IF(('1 - Cover page'!$B$9-M3742)= 4,"4", IF(('1 - Cover page'!$B$9-M3742)= 5,"5", IF(('1 - Cover page'!$B$9-M3742)= 6,"6", IF(('1 - Cover page'!$B$9-M3742)= 7,"7", IF(('1 - Cover page'!$B$9-M3742)= 8,"8", IF(('1 - Cover page'!$B$9-M3742)= 9,"9", IF(('1 - Cover page'!$B$9-M3742)= 10,"10", IF(('1 - Cover page'!$B$9-M3742)= 11,"11", IF(('1 - Cover page'!$B$9-M3742)= 12,"12", IF(('1 - Cover page'!$B$9-M3742)= 13,"13", IF(('1 - Cover page'!$B$9-M3742)= 14,"14", IF(('1 - Cover page'!$B$9-M3742)= 15,"15",  ""))))))))))))))))</f>
        <v>0</v>
      </c>
      <c r="Z3742" t="str">
        <f>IF(('1 - Cover page'!$B$9-I3742)=0,"0", IF(('1 - Cover page'!$B$9-I3742)= 1,"1", IF(('1 - Cover page'!$B$9-I3742)= 2,"2", IF(('1 - Cover page'!$B$9-I3742)= 3,"3", IF(('1 - Cover page'!$B$9-I3742)= 4,"4", IF(('1 - Cover page'!$B$9-I3742)= 5,"5", IF(('1 - Cover page'!$B$9-I3742)= 6,"6", IF(('1 - Cover page'!$B$9-I3742)= 7,"7", IF(('1 - Cover page'!$B$9-I3742)= 8,"8", IF(('1 - Cover page'!$B$9-I3742)= 9,"9", IF(('1 - Cover page'!$B$9-I3742)= 10,"10", IF(('1 - Cover page'!$B$9-I3742)= 11,"11", IF(('1 - Cover page'!$B$9-I3742)= 12,"12", IF(('1 - Cover page'!$B$9-I3742)= 13,"13", IF(('1 - Cover page'!$B$9-I3742)= 14,"14", IF(('1 - Cover page'!$B$9-I3742)= 15,"15",  ""))))))))))))))))</f>
        <v>0</v>
      </c>
      <c r="AA3742" t="e">
        <f>VLOOKUP(E3742,'Age group'!$A$2:$B$7,2,TRUE)</f>
        <v>#N/A</v>
      </c>
    </row>
    <row r="3743" spans="1:27" ht="12.75" x14ac:dyDescent="0.2">
      <c r="A3743" s="30">
        <v>3740</v>
      </c>
      <c r="B3743" s="31"/>
      <c r="C3743" s="31"/>
      <c r="D3743" s="32"/>
      <c r="E3743" s="104"/>
      <c r="F3743" s="31"/>
      <c r="G3743" s="31"/>
      <c r="H3743" s="33"/>
      <c r="I3743" s="16"/>
      <c r="J3743" s="34"/>
      <c r="K3743" s="34"/>
      <c r="L3743" s="35"/>
      <c r="M3743" s="36"/>
      <c r="N3743" s="37"/>
      <c r="O3743" s="37"/>
      <c r="P3743" s="37"/>
      <c r="Q3743" s="38"/>
      <c r="R3743" s="38"/>
      <c r="S3743" s="37"/>
      <c r="T3743" s="39"/>
      <c r="U3743" s="39"/>
      <c r="V3743" s="40"/>
      <c r="X3743" t="str">
        <f>IF(('1 - Cover page'!$B$9-M3743)&lt;6,"&lt;=5 Days","&gt;5 Days")</f>
        <v>&lt;=5 Days</v>
      </c>
      <c r="Y3743" t="str">
        <f>IF(('1 - Cover page'!$B$9-M3743)=0,"0", IF(('1 - Cover page'!$B$9-M3743)= 1,"1", IF(('1 - Cover page'!$B$9-M3743)= 2,"2", IF(('1 - Cover page'!$B$9-M3743)= 3,"3", IF(('1 - Cover page'!$B$9-M3743)= 4,"4", IF(('1 - Cover page'!$B$9-M3743)= 5,"5", IF(('1 - Cover page'!$B$9-M3743)= 6,"6", IF(('1 - Cover page'!$B$9-M3743)= 7,"7", IF(('1 - Cover page'!$B$9-M3743)= 8,"8", IF(('1 - Cover page'!$B$9-M3743)= 9,"9", IF(('1 - Cover page'!$B$9-M3743)= 10,"10", IF(('1 - Cover page'!$B$9-M3743)= 11,"11", IF(('1 - Cover page'!$B$9-M3743)= 12,"12", IF(('1 - Cover page'!$B$9-M3743)= 13,"13", IF(('1 - Cover page'!$B$9-M3743)= 14,"14", IF(('1 - Cover page'!$B$9-M3743)= 15,"15",  ""))))))))))))))))</f>
        <v>0</v>
      </c>
      <c r="Z3743" t="str">
        <f>IF(('1 - Cover page'!$B$9-I3743)=0,"0", IF(('1 - Cover page'!$B$9-I3743)= 1,"1", IF(('1 - Cover page'!$B$9-I3743)= 2,"2", IF(('1 - Cover page'!$B$9-I3743)= 3,"3", IF(('1 - Cover page'!$B$9-I3743)= 4,"4", IF(('1 - Cover page'!$B$9-I3743)= 5,"5", IF(('1 - Cover page'!$B$9-I3743)= 6,"6", IF(('1 - Cover page'!$B$9-I3743)= 7,"7", IF(('1 - Cover page'!$B$9-I3743)= 8,"8", IF(('1 - Cover page'!$B$9-I3743)= 9,"9", IF(('1 - Cover page'!$B$9-I3743)= 10,"10", IF(('1 - Cover page'!$B$9-I3743)= 11,"11", IF(('1 - Cover page'!$B$9-I3743)= 12,"12", IF(('1 - Cover page'!$B$9-I3743)= 13,"13", IF(('1 - Cover page'!$B$9-I3743)= 14,"14", IF(('1 - Cover page'!$B$9-I3743)= 15,"15",  ""))))))))))))))))</f>
        <v>0</v>
      </c>
      <c r="AA3743" t="e">
        <f>VLOOKUP(E3743,'Age group'!$A$2:$B$7,2,TRUE)</f>
        <v>#N/A</v>
      </c>
    </row>
    <row r="3744" spans="1:27" ht="12.75" x14ac:dyDescent="0.2">
      <c r="A3744" s="30">
        <v>3741</v>
      </c>
      <c r="B3744" s="31"/>
      <c r="C3744" s="31"/>
      <c r="D3744" s="32"/>
      <c r="E3744" s="104"/>
      <c r="F3744" s="31"/>
      <c r="G3744" s="31"/>
      <c r="H3744" s="33"/>
      <c r="I3744" s="16"/>
      <c r="J3744" s="34"/>
      <c r="K3744" s="34"/>
      <c r="L3744" s="35"/>
      <c r="M3744" s="36"/>
      <c r="N3744" s="37"/>
      <c r="O3744" s="37"/>
      <c r="P3744" s="37"/>
      <c r="Q3744" s="38"/>
      <c r="R3744" s="38"/>
      <c r="S3744" s="37"/>
      <c r="T3744" s="39"/>
      <c r="U3744" s="39"/>
      <c r="V3744" s="40"/>
      <c r="X3744" t="str">
        <f>IF(('1 - Cover page'!$B$9-M3744)&lt;6,"&lt;=5 Days","&gt;5 Days")</f>
        <v>&lt;=5 Days</v>
      </c>
      <c r="Y3744" t="str">
        <f>IF(('1 - Cover page'!$B$9-M3744)=0,"0", IF(('1 - Cover page'!$B$9-M3744)= 1,"1", IF(('1 - Cover page'!$B$9-M3744)= 2,"2", IF(('1 - Cover page'!$B$9-M3744)= 3,"3", IF(('1 - Cover page'!$B$9-M3744)= 4,"4", IF(('1 - Cover page'!$B$9-M3744)= 5,"5", IF(('1 - Cover page'!$B$9-M3744)= 6,"6", IF(('1 - Cover page'!$B$9-M3744)= 7,"7", IF(('1 - Cover page'!$B$9-M3744)= 8,"8", IF(('1 - Cover page'!$B$9-M3744)= 9,"9", IF(('1 - Cover page'!$B$9-M3744)= 10,"10", IF(('1 - Cover page'!$B$9-M3744)= 11,"11", IF(('1 - Cover page'!$B$9-M3744)= 12,"12", IF(('1 - Cover page'!$B$9-M3744)= 13,"13", IF(('1 - Cover page'!$B$9-M3744)= 14,"14", IF(('1 - Cover page'!$B$9-M3744)= 15,"15",  ""))))))))))))))))</f>
        <v>0</v>
      </c>
      <c r="Z3744" t="str">
        <f>IF(('1 - Cover page'!$B$9-I3744)=0,"0", IF(('1 - Cover page'!$B$9-I3744)= 1,"1", IF(('1 - Cover page'!$B$9-I3744)= 2,"2", IF(('1 - Cover page'!$B$9-I3744)= 3,"3", IF(('1 - Cover page'!$B$9-I3744)= 4,"4", IF(('1 - Cover page'!$B$9-I3744)= 5,"5", IF(('1 - Cover page'!$B$9-I3744)= 6,"6", IF(('1 - Cover page'!$B$9-I3744)= 7,"7", IF(('1 - Cover page'!$B$9-I3744)= 8,"8", IF(('1 - Cover page'!$B$9-I3744)= 9,"9", IF(('1 - Cover page'!$B$9-I3744)= 10,"10", IF(('1 - Cover page'!$B$9-I3744)= 11,"11", IF(('1 - Cover page'!$B$9-I3744)= 12,"12", IF(('1 - Cover page'!$B$9-I3744)= 13,"13", IF(('1 - Cover page'!$B$9-I3744)= 14,"14", IF(('1 - Cover page'!$B$9-I3744)= 15,"15",  ""))))))))))))))))</f>
        <v>0</v>
      </c>
      <c r="AA3744" t="e">
        <f>VLOOKUP(E3744,'Age group'!$A$2:$B$7,2,TRUE)</f>
        <v>#N/A</v>
      </c>
    </row>
    <row r="3745" spans="1:27" ht="12.75" x14ac:dyDescent="0.2">
      <c r="A3745" s="30">
        <v>3742</v>
      </c>
      <c r="B3745" s="31"/>
      <c r="C3745" s="31"/>
      <c r="D3745" s="32"/>
      <c r="E3745" s="104"/>
      <c r="F3745" s="31"/>
      <c r="G3745" s="31"/>
      <c r="H3745" s="33"/>
      <c r="I3745" s="16"/>
      <c r="J3745" s="34"/>
      <c r="K3745" s="34"/>
      <c r="L3745" s="35"/>
      <c r="M3745" s="36"/>
      <c r="N3745" s="37"/>
      <c r="O3745" s="37"/>
      <c r="P3745" s="37"/>
      <c r="Q3745" s="38"/>
      <c r="R3745" s="38"/>
      <c r="S3745" s="37"/>
      <c r="T3745" s="39"/>
      <c r="U3745" s="39"/>
      <c r="V3745" s="40"/>
      <c r="X3745" t="str">
        <f>IF(('1 - Cover page'!$B$9-M3745)&lt;6,"&lt;=5 Days","&gt;5 Days")</f>
        <v>&lt;=5 Days</v>
      </c>
      <c r="Y3745" t="str">
        <f>IF(('1 - Cover page'!$B$9-M3745)=0,"0", IF(('1 - Cover page'!$B$9-M3745)= 1,"1", IF(('1 - Cover page'!$B$9-M3745)= 2,"2", IF(('1 - Cover page'!$B$9-M3745)= 3,"3", IF(('1 - Cover page'!$B$9-M3745)= 4,"4", IF(('1 - Cover page'!$B$9-M3745)= 5,"5", IF(('1 - Cover page'!$B$9-M3745)= 6,"6", IF(('1 - Cover page'!$B$9-M3745)= 7,"7", IF(('1 - Cover page'!$B$9-M3745)= 8,"8", IF(('1 - Cover page'!$B$9-M3745)= 9,"9", IF(('1 - Cover page'!$B$9-M3745)= 10,"10", IF(('1 - Cover page'!$B$9-M3745)= 11,"11", IF(('1 - Cover page'!$B$9-M3745)= 12,"12", IF(('1 - Cover page'!$B$9-M3745)= 13,"13", IF(('1 - Cover page'!$B$9-M3745)= 14,"14", IF(('1 - Cover page'!$B$9-M3745)= 15,"15",  ""))))))))))))))))</f>
        <v>0</v>
      </c>
      <c r="Z3745" t="str">
        <f>IF(('1 - Cover page'!$B$9-I3745)=0,"0", IF(('1 - Cover page'!$B$9-I3745)= 1,"1", IF(('1 - Cover page'!$B$9-I3745)= 2,"2", IF(('1 - Cover page'!$B$9-I3745)= 3,"3", IF(('1 - Cover page'!$B$9-I3745)= 4,"4", IF(('1 - Cover page'!$B$9-I3745)= 5,"5", IF(('1 - Cover page'!$B$9-I3745)= 6,"6", IF(('1 - Cover page'!$B$9-I3745)= 7,"7", IF(('1 - Cover page'!$B$9-I3745)= 8,"8", IF(('1 - Cover page'!$B$9-I3745)= 9,"9", IF(('1 - Cover page'!$B$9-I3745)= 10,"10", IF(('1 - Cover page'!$B$9-I3745)= 11,"11", IF(('1 - Cover page'!$B$9-I3745)= 12,"12", IF(('1 - Cover page'!$B$9-I3745)= 13,"13", IF(('1 - Cover page'!$B$9-I3745)= 14,"14", IF(('1 - Cover page'!$B$9-I3745)= 15,"15",  ""))))))))))))))))</f>
        <v>0</v>
      </c>
      <c r="AA3745" t="e">
        <f>VLOOKUP(E3745,'Age group'!$A$2:$B$7,2,TRUE)</f>
        <v>#N/A</v>
      </c>
    </row>
    <row r="3746" spans="1:27" ht="12.75" x14ac:dyDescent="0.2">
      <c r="A3746" s="30">
        <v>3743</v>
      </c>
      <c r="B3746" s="31"/>
      <c r="C3746" s="31"/>
      <c r="D3746" s="32"/>
      <c r="E3746" s="104"/>
      <c r="F3746" s="31"/>
      <c r="G3746" s="31"/>
      <c r="H3746" s="33"/>
      <c r="I3746" s="16"/>
      <c r="J3746" s="34"/>
      <c r="K3746" s="34"/>
      <c r="L3746" s="35"/>
      <c r="M3746" s="36"/>
      <c r="N3746" s="37"/>
      <c r="O3746" s="37"/>
      <c r="P3746" s="37"/>
      <c r="Q3746" s="38"/>
      <c r="R3746" s="38"/>
      <c r="S3746" s="37"/>
      <c r="T3746" s="39"/>
      <c r="U3746" s="39"/>
      <c r="V3746" s="40"/>
      <c r="X3746" t="str">
        <f>IF(('1 - Cover page'!$B$9-M3746)&lt;6,"&lt;=5 Days","&gt;5 Days")</f>
        <v>&lt;=5 Days</v>
      </c>
      <c r="Y3746" t="str">
        <f>IF(('1 - Cover page'!$B$9-M3746)=0,"0", IF(('1 - Cover page'!$B$9-M3746)= 1,"1", IF(('1 - Cover page'!$B$9-M3746)= 2,"2", IF(('1 - Cover page'!$B$9-M3746)= 3,"3", IF(('1 - Cover page'!$B$9-M3746)= 4,"4", IF(('1 - Cover page'!$B$9-M3746)= 5,"5", IF(('1 - Cover page'!$B$9-M3746)= 6,"6", IF(('1 - Cover page'!$B$9-M3746)= 7,"7", IF(('1 - Cover page'!$B$9-M3746)= 8,"8", IF(('1 - Cover page'!$B$9-M3746)= 9,"9", IF(('1 - Cover page'!$B$9-M3746)= 10,"10", IF(('1 - Cover page'!$B$9-M3746)= 11,"11", IF(('1 - Cover page'!$B$9-M3746)= 12,"12", IF(('1 - Cover page'!$B$9-M3746)= 13,"13", IF(('1 - Cover page'!$B$9-M3746)= 14,"14", IF(('1 - Cover page'!$B$9-M3746)= 15,"15",  ""))))))))))))))))</f>
        <v>0</v>
      </c>
      <c r="Z3746" t="str">
        <f>IF(('1 - Cover page'!$B$9-I3746)=0,"0", IF(('1 - Cover page'!$B$9-I3746)= 1,"1", IF(('1 - Cover page'!$B$9-I3746)= 2,"2", IF(('1 - Cover page'!$B$9-I3746)= 3,"3", IF(('1 - Cover page'!$B$9-I3746)= 4,"4", IF(('1 - Cover page'!$B$9-I3746)= 5,"5", IF(('1 - Cover page'!$B$9-I3746)= 6,"6", IF(('1 - Cover page'!$B$9-I3746)= 7,"7", IF(('1 - Cover page'!$B$9-I3746)= 8,"8", IF(('1 - Cover page'!$B$9-I3746)= 9,"9", IF(('1 - Cover page'!$B$9-I3746)= 10,"10", IF(('1 - Cover page'!$B$9-I3746)= 11,"11", IF(('1 - Cover page'!$B$9-I3746)= 12,"12", IF(('1 - Cover page'!$B$9-I3746)= 13,"13", IF(('1 - Cover page'!$B$9-I3746)= 14,"14", IF(('1 - Cover page'!$B$9-I3746)= 15,"15",  ""))))))))))))))))</f>
        <v>0</v>
      </c>
      <c r="AA3746" t="e">
        <f>VLOOKUP(E3746,'Age group'!$A$2:$B$7,2,TRUE)</f>
        <v>#N/A</v>
      </c>
    </row>
    <row r="3747" spans="1:27" ht="12.75" x14ac:dyDescent="0.2">
      <c r="A3747" s="30">
        <v>3744</v>
      </c>
      <c r="B3747" s="31"/>
      <c r="C3747" s="31"/>
      <c r="D3747" s="32"/>
      <c r="E3747" s="104"/>
      <c r="F3747" s="31"/>
      <c r="G3747" s="31"/>
      <c r="H3747" s="33"/>
      <c r="I3747" s="16"/>
      <c r="J3747" s="34"/>
      <c r="K3747" s="34"/>
      <c r="L3747" s="35"/>
      <c r="M3747" s="36"/>
      <c r="N3747" s="37"/>
      <c r="O3747" s="37"/>
      <c r="P3747" s="37"/>
      <c r="Q3747" s="38"/>
      <c r="R3747" s="38"/>
      <c r="S3747" s="37"/>
      <c r="T3747" s="39"/>
      <c r="U3747" s="39"/>
      <c r="V3747" s="40"/>
      <c r="X3747" t="str">
        <f>IF(('1 - Cover page'!$B$9-M3747)&lt;6,"&lt;=5 Days","&gt;5 Days")</f>
        <v>&lt;=5 Days</v>
      </c>
      <c r="Y3747" t="str">
        <f>IF(('1 - Cover page'!$B$9-M3747)=0,"0", IF(('1 - Cover page'!$B$9-M3747)= 1,"1", IF(('1 - Cover page'!$B$9-M3747)= 2,"2", IF(('1 - Cover page'!$B$9-M3747)= 3,"3", IF(('1 - Cover page'!$B$9-M3747)= 4,"4", IF(('1 - Cover page'!$B$9-M3747)= 5,"5", IF(('1 - Cover page'!$B$9-M3747)= 6,"6", IF(('1 - Cover page'!$B$9-M3747)= 7,"7", IF(('1 - Cover page'!$B$9-M3747)= 8,"8", IF(('1 - Cover page'!$B$9-M3747)= 9,"9", IF(('1 - Cover page'!$B$9-M3747)= 10,"10", IF(('1 - Cover page'!$B$9-M3747)= 11,"11", IF(('1 - Cover page'!$B$9-M3747)= 12,"12", IF(('1 - Cover page'!$B$9-M3747)= 13,"13", IF(('1 - Cover page'!$B$9-M3747)= 14,"14", IF(('1 - Cover page'!$B$9-M3747)= 15,"15",  ""))))))))))))))))</f>
        <v>0</v>
      </c>
      <c r="Z3747" t="str">
        <f>IF(('1 - Cover page'!$B$9-I3747)=0,"0", IF(('1 - Cover page'!$B$9-I3747)= 1,"1", IF(('1 - Cover page'!$B$9-I3747)= 2,"2", IF(('1 - Cover page'!$B$9-I3747)= 3,"3", IF(('1 - Cover page'!$B$9-I3747)= 4,"4", IF(('1 - Cover page'!$B$9-I3747)= 5,"5", IF(('1 - Cover page'!$B$9-I3747)= 6,"6", IF(('1 - Cover page'!$B$9-I3747)= 7,"7", IF(('1 - Cover page'!$B$9-I3747)= 8,"8", IF(('1 - Cover page'!$B$9-I3747)= 9,"9", IF(('1 - Cover page'!$B$9-I3747)= 10,"10", IF(('1 - Cover page'!$B$9-I3747)= 11,"11", IF(('1 - Cover page'!$B$9-I3747)= 12,"12", IF(('1 - Cover page'!$B$9-I3747)= 13,"13", IF(('1 - Cover page'!$B$9-I3747)= 14,"14", IF(('1 - Cover page'!$B$9-I3747)= 15,"15",  ""))))))))))))))))</f>
        <v>0</v>
      </c>
      <c r="AA3747" t="e">
        <f>VLOOKUP(E3747,'Age group'!$A$2:$B$7,2,TRUE)</f>
        <v>#N/A</v>
      </c>
    </row>
    <row r="3748" spans="1:27" ht="12.75" x14ac:dyDescent="0.2">
      <c r="A3748" s="30">
        <v>3745</v>
      </c>
      <c r="B3748" s="31"/>
      <c r="C3748" s="31"/>
      <c r="D3748" s="32"/>
      <c r="E3748" s="104"/>
      <c r="F3748" s="31"/>
      <c r="G3748" s="31"/>
      <c r="H3748" s="33"/>
      <c r="I3748" s="16"/>
      <c r="J3748" s="34"/>
      <c r="K3748" s="34"/>
      <c r="L3748" s="35"/>
      <c r="M3748" s="36"/>
      <c r="N3748" s="37"/>
      <c r="O3748" s="37"/>
      <c r="P3748" s="37"/>
      <c r="Q3748" s="38"/>
      <c r="R3748" s="38"/>
      <c r="S3748" s="37"/>
      <c r="T3748" s="39"/>
      <c r="U3748" s="39"/>
      <c r="V3748" s="40"/>
      <c r="X3748" t="str">
        <f>IF(('1 - Cover page'!$B$9-M3748)&lt;6,"&lt;=5 Days","&gt;5 Days")</f>
        <v>&lt;=5 Days</v>
      </c>
      <c r="Y3748" t="str">
        <f>IF(('1 - Cover page'!$B$9-M3748)=0,"0", IF(('1 - Cover page'!$B$9-M3748)= 1,"1", IF(('1 - Cover page'!$B$9-M3748)= 2,"2", IF(('1 - Cover page'!$B$9-M3748)= 3,"3", IF(('1 - Cover page'!$B$9-M3748)= 4,"4", IF(('1 - Cover page'!$B$9-M3748)= 5,"5", IF(('1 - Cover page'!$B$9-M3748)= 6,"6", IF(('1 - Cover page'!$B$9-M3748)= 7,"7", IF(('1 - Cover page'!$B$9-M3748)= 8,"8", IF(('1 - Cover page'!$B$9-M3748)= 9,"9", IF(('1 - Cover page'!$B$9-M3748)= 10,"10", IF(('1 - Cover page'!$B$9-M3748)= 11,"11", IF(('1 - Cover page'!$B$9-M3748)= 12,"12", IF(('1 - Cover page'!$B$9-M3748)= 13,"13", IF(('1 - Cover page'!$B$9-M3748)= 14,"14", IF(('1 - Cover page'!$B$9-M3748)= 15,"15",  ""))))))))))))))))</f>
        <v>0</v>
      </c>
      <c r="Z3748" t="str">
        <f>IF(('1 - Cover page'!$B$9-I3748)=0,"0", IF(('1 - Cover page'!$B$9-I3748)= 1,"1", IF(('1 - Cover page'!$B$9-I3748)= 2,"2", IF(('1 - Cover page'!$B$9-I3748)= 3,"3", IF(('1 - Cover page'!$B$9-I3748)= 4,"4", IF(('1 - Cover page'!$B$9-I3748)= 5,"5", IF(('1 - Cover page'!$B$9-I3748)= 6,"6", IF(('1 - Cover page'!$B$9-I3748)= 7,"7", IF(('1 - Cover page'!$B$9-I3748)= 8,"8", IF(('1 - Cover page'!$B$9-I3748)= 9,"9", IF(('1 - Cover page'!$B$9-I3748)= 10,"10", IF(('1 - Cover page'!$B$9-I3748)= 11,"11", IF(('1 - Cover page'!$B$9-I3748)= 12,"12", IF(('1 - Cover page'!$B$9-I3748)= 13,"13", IF(('1 - Cover page'!$B$9-I3748)= 14,"14", IF(('1 - Cover page'!$B$9-I3748)= 15,"15",  ""))))))))))))))))</f>
        <v>0</v>
      </c>
      <c r="AA3748" t="e">
        <f>VLOOKUP(E3748,'Age group'!$A$2:$B$7,2,TRUE)</f>
        <v>#N/A</v>
      </c>
    </row>
    <row r="3749" spans="1:27" ht="12.75" x14ac:dyDescent="0.2">
      <c r="A3749" s="30">
        <v>3746</v>
      </c>
      <c r="B3749" s="31"/>
      <c r="C3749" s="31"/>
      <c r="D3749" s="32"/>
      <c r="E3749" s="104"/>
      <c r="F3749" s="31"/>
      <c r="G3749" s="31"/>
      <c r="H3749" s="33"/>
      <c r="I3749" s="16"/>
      <c r="J3749" s="34"/>
      <c r="K3749" s="34"/>
      <c r="L3749" s="35"/>
      <c r="M3749" s="36"/>
      <c r="N3749" s="37"/>
      <c r="O3749" s="37"/>
      <c r="P3749" s="37"/>
      <c r="Q3749" s="38"/>
      <c r="R3749" s="38"/>
      <c r="S3749" s="37"/>
      <c r="T3749" s="39"/>
      <c r="U3749" s="39"/>
      <c r="V3749" s="40"/>
      <c r="X3749" t="str">
        <f>IF(('1 - Cover page'!$B$9-M3749)&lt;6,"&lt;=5 Days","&gt;5 Days")</f>
        <v>&lt;=5 Days</v>
      </c>
      <c r="Y3749" t="str">
        <f>IF(('1 - Cover page'!$B$9-M3749)=0,"0", IF(('1 - Cover page'!$B$9-M3749)= 1,"1", IF(('1 - Cover page'!$B$9-M3749)= 2,"2", IF(('1 - Cover page'!$B$9-M3749)= 3,"3", IF(('1 - Cover page'!$B$9-M3749)= 4,"4", IF(('1 - Cover page'!$B$9-M3749)= 5,"5", IF(('1 - Cover page'!$B$9-M3749)= 6,"6", IF(('1 - Cover page'!$B$9-M3749)= 7,"7", IF(('1 - Cover page'!$B$9-M3749)= 8,"8", IF(('1 - Cover page'!$B$9-M3749)= 9,"9", IF(('1 - Cover page'!$B$9-M3749)= 10,"10", IF(('1 - Cover page'!$B$9-M3749)= 11,"11", IF(('1 - Cover page'!$B$9-M3749)= 12,"12", IF(('1 - Cover page'!$B$9-M3749)= 13,"13", IF(('1 - Cover page'!$B$9-M3749)= 14,"14", IF(('1 - Cover page'!$B$9-M3749)= 15,"15",  ""))))))))))))))))</f>
        <v>0</v>
      </c>
      <c r="Z3749" t="str">
        <f>IF(('1 - Cover page'!$B$9-I3749)=0,"0", IF(('1 - Cover page'!$B$9-I3749)= 1,"1", IF(('1 - Cover page'!$B$9-I3749)= 2,"2", IF(('1 - Cover page'!$B$9-I3749)= 3,"3", IF(('1 - Cover page'!$B$9-I3749)= 4,"4", IF(('1 - Cover page'!$B$9-I3749)= 5,"5", IF(('1 - Cover page'!$B$9-I3749)= 6,"6", IF(('1 - Cover page'!$B$9-I3749)= 7,"7", IF(('1 - Cover page'!$B$9-I3749)= 8,"8", IF(('1 - Cover page'!$B$9-I3749)= 9,"9", IF(('1 - Cover page'!$B$9-I3749)= 10,"10", IF(('1 - Cover page'!$B$9-I3749)= 11,"11", IF(('1 - Cover page'!$B$9-I3749)= 12,"12", IF(('1 - Cover page'!$B$9-I3749)= 13,"13", IF(('1 - Cover page'!$B$9-I3749)= 14,"14", IF(('1 - Cover page'!$B$9-I3749)= 15,"15",  ""))))))))))))))))</f>
        <v>0</v>
      </c>
      <c r="AA3749" t="e">
        <f>VLOOKUP(E3749,'Age group'!$A$2:$B$7,2,TRUE)</f>
        <v>#N/A</v>
      </c>
    </row>
    <row r="3750" spans="1:27" ht="12.75" x14ac:dyDescent="0.2">
      <c r="A3750" s="30">
        <v>3747</v>
      </c>
      <c r="B3750" s="31"/>
      <c r="C3750" s="31"/>
      <c r="D3750" s="32"/>
      <c r="E3750" s="104"/>
      <c r="F3750" s="31"/>
      <c r="G3750" s="31"/>
      <c r="H3750" s="33"/>
      <c r="I3750" s="16"/>
      <c r="J3750" s="34"/>
      <c r="K3750" s="34"/>
      <c r="L3750" s="35"/>
      <c r="M3750" s="36"/>
      <c r="N3750" s="37"/>
      <c r="O3750" s="37"/>
      <c r="P3750" s="37"/>
      <c r="Q3750" s="38"/>
      <c r="R3750" s="38"/>
      <c r="S3750" s="37"/>
      <c r="T3750" s="39"/>
      <c r="U3750" s="39"/>
      <c r="V3750" s="40"/>
      <c r="X3750" t="str">
        <f>IF(('1 - Cover page'!$B$9-M3750)&lt;6,"&lt;=5 Days","&gt;5 Days")</f>
        <v>&lt;=5 Days</v>
      </c>
      <c r="Y3750" t="str">
        <f>IF(('1 - Cover page'!$B$9-M3750)=0,"0", IF(('1 - Cover page'!$B$9-M3750)= 1,"1", IF(('1 - Cover page'!$B$9-M3750)= 2,"2", IF(('1 - Cover page'!$B$9-M3750)= 3,"3", IF(('1 - Cover page'!$B$9-M3750)= 4,"4", IF(('1 - Cover page'!$B$9-M3750)= 5,"5", IF(('1 - Cover page'!$B$9-M3750)= 6,"6", IF(('1 - Cover page'!$B$9-M3750)= 7,"7", IF(('1 - Cover page'!$B$9-M3750)= 8,"8", IF(('1 - Cover page'!$B$9-M3750)= 9,"9", IF(('1 - Cover page'!$B$9-M3750)= 10,"10", IF(('1 - Cover page'!$B$9-M3750)= 11,"11", IF(('1 - Cover page'!$B$9-M3750)= 12,"12", IF(('1 - Cover page'!$B$9-M3750)= 13,"13", IF(('1 - Cover page'!$B$9-M3750)= 14,"14", IF(('1 - Cover page'!$B$9-M3750)= 15,"15",  ""))))))))))))))))</f>
        <v>0</v>
      </c>
      <c r="Z3750" t="str">
        <f>IF(('1 - Cover page'!$B$9-I3750)=0,"0", IF(('1 - Cover page'!$B$9-I3750)= 1,"1", IF(('1 - Cover page'!$B$9-I3750)= 2,"2", IF(('1 - Cover page'!$B$9-I3750)= 3,"3", IF(('1 - Cover page'!$B$9-I3750)= 4,"4", IF(('1 - Cover page'!$B$9-I3750)= 5,"5", IF(('1 - Cover page'!$B$9-I3750)= 6,"6", IF(('1 - Cover page'!$B$9-I3750)= 7,"7", IF(('1 - Cover page'!$B$9-I3750)= 8,"8", IF(('1 - Cover page'!$B$9-I3750)= 9,"9", IF(('1 - Cover page'!$B$9-I3750)= 10,"10", IF(('1 - Cover page'!$B$9-I3750)= 11,"11", IF(('1 - Cover page'!$B$9-I3750)= 12,"12", IF(('1 - Cover page'!$B$9-I3750)= 13,"13", IF(('1 - Cover page'!$B$9-I3750)= 14,"14", IF(('1 - Cover page'!$B$9-I3750)= 15,"15",  ""))))))))))))))))</f>
        <v>0</v>
      </c>
      <c r="AA3750" t="e">
        <f>VLOOKUP(E3750,'Age group'!$A$2:$B$7,2,TRUE)</f>
        <v>#N/A</v>
      </c>
    </row>
    <row r="3751" spans="1:27" ht="12.75" x14ac:dyDescent="0.2">
      <c r="A3751" s="30">
        <v>3748</v>
      </c>
      <c r="B3751" s="31"/>
      <c r="C3751" s="31"/>
      <c r="D3751" s="32"/>
      <c r="E3751" s="104"/>
      <c r="F3751" s="31"/>
      <c r="G3751" s="31"/>
      <c r="H3751" s="33"/>
      <c r="I3751" s="16"/>
      <c r="J3751" s="34"/>
      <c r="K3751" s="34"/>
      <c r="L3751" s="35"/>
      <c r="M3751" s="36"/>
      <c r="N3751" s="37"/>
      <c r="O3751" s="37"/>
      <c r="P3751" s="37"/>
      <c r="Q3751" s="38"/>
      <c r="R3751" s="38"/>
      <c r="S3751" s="37"/>
      <c r="T3751" s="39"/>
      <c r="U3751" s="39"/>
      <c r="V3751" s="40"/>
      <c r="X3751" t="str">
        <f>IF(('1 - Cover page'!$B$9-M3751)&lt;6,"&lt;=5 Days","&gt;5 Days")</f>
        <v>&lt;=5 Days</v>
      </c>
      <c r="Y3751" t="str">
        <f>IF(('1 - Cover page'!$B$9-M3751)=0,"0", IF(('1 - Cover page'!$B$9-M3751)= 1,"1", IF(('1 - Cover page'!$B$9-M3751)= 2,"2", IF(('1 - Cover page'!$B$9-M3751)= 3,"3", IF(('1 - Cover page'!$B$9-M3751)= 4,"4", IF(('1 - Cover page'!$B$9-M3751)= 5,"5", IF(('1 - Cover page'!$B$9-M3751)= 6,"6", IF(('1 - Cover page'!$B$9-M3751)= 7,"7", IF(('1 - Cover page'!$B$9-M3751)= 8,"8", IF(('1 - Cover page'!$B$9-M3751)= 9,"9", IF(('1 - Cover page'!$B$9-M3751)= 10,"10", IF(('1 - Cover page'!$B$9-M3751)= 11,"11", IF(('1 - Cover page'!$B$9-M3751)= 12,"12", IF(('1 - Cover page'!$B$9-M3751)= 13,"13", IF(('1 - Cover page'!$B$9-M3751)= 14,"14", IF(('1 - Cover page'!$B$9-M3751)= 15,"15",  ""))))))))))))))))</f>
        <v>0</v>
      </c>
      <c r="Z3751" t="str">
        <f>IF(('1 - Cover page'!$B$9-I3751)=0,"0", IF(('1 - Cover page'!$B$9-I3751)= 1,"1", IF(('1 - Cover page'!$B$9-I3751)= 2,"2", IF(('1 - Cover page'!$B$9-I3751)= 3,"3", IF(('1 - Cover page'!$B$9-I3751)= 4,"4", IF(('1 - Cover page'!$B$9-I3751)= 5,"5", IF(('1 - Cover page'!$B$9-I3751)= 6,"6", IF(('1 - Cover page'!$B$9-I3751)= 7,"7", IF(('1 - Cover page'!$B$9-I3751)= 8,"8", IF(('1 - Cover page'!$B$9-I3751)= 9,"9", IF(('1 - Cover page'!$B$9-I3751)= 10,"10", IF(('1 - Cover page'!$B$9-I3751)= 11,"11", IF(('1 - Cover page'!$B$9-I3751)= 12,"12", IF(('1 - Cover page'!$B$9-I3751)= 13,"13", IF(('1 - Cover page'!$B$9-I3751)= 14,"14", IF(('1 - Cover page'!$B$9-I3751)= 15,"15",  ""))))))))))))))))</f>
        <v>0</v>
      </c>
      <c r="AA3751" t="e">
        <f>VLOOKUP(E3751,'Age group'!$A$2:$B$7,2,TRUE)</f>
        <v>#N/A</v>
      </c>
    </row>
    <row r="3752" spans="1:27" ht="12.75" x14ac:dyDescent="0.2">
      <c r="A3752" s="30">
        <v>3749</v>
      </c>
      <c r="B3752" s="31"/>
      <c r="C3752" s="31"/>
      <c r="D3752" s="32"/>
      <c r="E3752" s="104"/>
      <c r="F3752" s="31"/>
      <c r="G3752" s="31"/>
      <c r="H3752" s="33"/>
      <c r="I3752" s="16"/>
      <c r="J3752" s="34"/>
      <c r="K3752" s="34"/>
      <c r="L3752" s="35"/>
      <c r="M3752" s="36"/>
      <c r="N3752" s="37"/>
      <c r="O3752" s="37"/>
      <c r="P3752" s="37"/>
      <c r="Q3752" s="38"/>
      <c r="R3752" s="38"/>
      <c r="S3752" s="37"/>
      <c r="T3752" s="39"/>
      <c r="U3752" s="39"/>
      <c r="V3752" s="40"/>
      <c r="X3752" t="str">
        <f>IF(('1 - Cover page'!$B$9-M3752)&lt;6,"&lt;=5 Days","&gt;5 Days")</f>
        <v>&lt;=5 Days</v>
      </c>
      <c r="Y3752" t="str">
        <f>IF(('1 - Cover page'!$B$9-M3752)=0,"0", IF(('1 - Cover page'!$B$9-M3752)= 1,"1", IF(('1 - Cover page'!$B$9-M3752)= 2,"2", IF(('1 - Cover page'!$B$9-M3752)= 3,"3", IF(('1 - Cover page'!$B$9-M3752)= 4,"4", IF(('1 - Cover page'!$B$9-M3752)= 5,"5", IF(('1 - Cover page'!$B$9-M3752)= 6,"6", IF(('1 - Cover page'!$B$9-M3752)= 7,"7", IF(('1 - Cover page'!$B$9-M3752)= 8,"8", IF(('1 - Cover page'!$B$9-M3752)= 9,"9", IF(('1 - Cover page'!$B$9-M3752)= 10,"10", IF(('1 - Cover page'!$B$9-M3752)= 11,"11", IF(('1 - Cover page'!$B$9-M3752)= 12,"12", IF(('1 - Cover page'!$B$9-M3752)= 13,"13", IF(('1 - Cover page'!$B$9-M3752)= 14,"14", IF(('1 - Cover page'!$B$9-M3752)= 15,"15",  ""))))))))))))))))</f>
        <v>0</v>
      </c>
      <c r="Z3752" t="str">
        <f>IF(('1 - Cover page'!$B$9-I3752)=0,"0", IF(('1 - Cover page'!$B$9-I3752)= 1,"1", IF(('1 - Cover page'!$B$9-I3752)= 2,"2", IF(('1 - Cover page'!$B$9-I3752)= 3,"3", IF(('1 - Cover page'!$B$9-I3752)= 4,"4", IF(('1 - Cover page'!$B$9-I3752)= 5,"5", IF(('1 - Cover page'!$B$9-I3752)= 6,"6", IF(('1 - Cover page'!$B$9-I3752)= 7,"7", IF(('1 - Cover page'!$B$9-I3752)= 8,"8", IF(('1 - Cover page'!$B$9-I3752)= 9,"9", IF(('1 - Cover page'!$B$9-I3752)= 10,"10", IF(('1 - Cover page'!$B$9-I3752)= 11,"11", IF(('1 - Cover page'!$B$9-I3752)= 12,"12", IF(('1 - Cover page'!$B$9-I3752)= 13,"13", IF(('1 - Cover page'!$B$9-I3752)= 14,"14", IF(('1 - Cover page'!$B$9-I3752)= 15,"15",  ""))))))))))))))))</f>
        <v>0</v>
      </c>
      <c r="AA3752" t="e">
        <f>VLOOKUP(E3752,'Age group'!$A$2:$B$7,2,TRUE)</f>
        <v>#N/A</v>
      </c>
    </row>
    <row r="3753" spans="1:27" ht="12.75" x14ac:dyDescent="0.2">
      <c r="A3753" s="30">
        <v>3750</v>
      </c>
      <c r="B3753" s="31"/>
      <c r="C3753" s="31"/>
      <c r="D3753" s="32"/>
      <c r="E3753" s="104"/>
      <c r="F3753" s="31"/>
      <c r="G3753" s="31"/>
      <c r="H3753" s="33"/>
      <c r="I3753" s="16"/>
      <c r="J3753" s="34"/>
      <c r="K3753" s="34"/>
      <c r="L3753" s="35"/>
      <c r="M3753" s="36"/>
      <c r="N3753" s="37"/>
      <c r="O3753" s="37"/>
      <c r="P3753" s="37"/>
      <c r="Q3753" s="38"/>
      <c r="R3753" s="38"/>
      <c r="S3753" s="37"/>
      <c r="T3753" s="39"/>
      <c r="U3753" s="39"/>
      <c r="V3753" s="40"/>
      <c r="X3753" t="str">
        <f>IF(('1 - Cover page'!$B$9-M3753)&lt;6,"&lt;=5 Days","&gt;5 Days")</f>
        <v>&lt;=5 Days</v>
      </c>
      <c r="Y3753" t="str">
        <f>IF(('1 - Cover page'!$B$9-M3753)=0,"0", IF(('1 - Cover page'!$B$9-M3753)= 1,"1", IF(('1 - Cover page'!$B$9-M3753)= 2,"2", IF(('1 - Cover page'!$B$9-M3753)= 3,"3", IF(('1 - Cover page'!$B$9-M3753)= 4,"4", IF(('1 - Cover page'!$B$9-M3753)= 5,"5", IF(('1 - Cover page'!$B$9-M3753)= 6,"6", IF(('1 - Cover page'!$B$9-M3753)= 7,"7", IF(('1 - Cover page'!$B$9-M3753)= 8,"8", IF(('1 - Cover page'!$B$9-M3753)= 9,"9", IF(('1 - Cover page'!$B$9-M3753)= 10,"10", IF(('1 - Cover page'!$B$9-M3753)= 11,"11", IF(('1 - Cover page'!$B$9-M3753)= 12,"12", IF(('1 - Cover page'!$B$9-M3753)= 13,"13", IF(('1 - Cover page'!$B$9-M3753)= 14,"14", IF(('1 - Cover page'!$B$9-M3753)= 15,"15",  ""))))))))))))))))</f>
        <v>0</v>
      </c>
      <c r="Z3753" t="str">
        <f>IF(('1 - Cover page'!$B$9-I3753)=0,"0", IF(('1 - Cover page'!$B$9-I3753)= 1,"1", IF(('1 - Cover page'!$B$9-I3753)= 2,"2", IF(('1 - Cover page'!$B$9-I3753)= 3,"3", IF(('1 - Cover page'!$B$9-I3753)= 4,"4", IF(('1 - Cover page'!$B$9-I3753)= 5,"5", IF(('1 - Cover page'!$B$9-I3753)= 6,"6", IF(('1 - Cover page'!$B$9-I3753)= 7,"7", IF(('1 - Cover page'!$B$9-I3753)= 8,"8", IF(('1 - Cover page'!$B$9-I3753)= 9,"9", IF(('1 - Cover page'!$B$9-I3753)= 10,"10", IF(('1 - Cover page'!$B$9-I3753)= 11,"11", IF(('1 - Cover page'!$B$9-I3753)= 12,"12", IF(('1 - Cover page'!$B$9-I3753)= 13,"13", IF(('1 - Cover page'!$B$9-I3753)= 14,"14", IF(('1 - Cover page'!$B$9-I3753)= 15,"15",  ""))))))))))))))))</f>
        <v>0</v>
      </c>
      <c r="AA3753" t="e">
        <f>VLOOKUP(E3753,'Age group'!$A$2:$B$7,2,TRUE)</f>
        <v>#N/A</v>
      </c>
    </row>
    <row r="3754" spans="1:27" ht="12.75" x14ac:dyDescent="0.2">
      <c r="A3754" s="30">
        <v>3751</v>
      </c>
      <c r="B3754" s="31"/>
      <c r="C3754" s="31"/>
      <c r="D3754" s="32"/>
      <c r="E3754" s="104"/>
      <c r="F3754" s="31"/>
      <c r="G3754" s="31"/>
      <c r="H3754" s="33"/>
      <c r="I3754" s="16"/>
      <c r="J3754" s="34"/>
      <c r="K3754" s="34"/>
      <c r="L3754" s="35"/>
      <c r="M3754" s="36"/>
      <c r="N3754" s="37"/>
      <c r="O3754" s="37"/>
      <c r="P3754" s="37"/>
      <c r="Q3754" s="38"/>
      <c r="R3754" s="38"/>
      <c r="S3754" s="37"/>
      <c r="T3754" s="39"/>
      <c r="U3754" s="39"/>
      <c r="V3754" s="40"/>
      <c r="X3754" t="str">
        <f>IF(('1 - Cover page'!$B$9-M3754)&lt;6,"&lt;=5 Days","&gt;5 Days")</f>
        <v>&lt;=5 Days</v>
      </c>
      <c r="Y3754" t="str">
        <f>IF(('1 - Cover page'!$B$9-M3754)=0,"0", IF(('1 - Cover page'!$B$9-M3754)= 1,"1", IF(('1 - Cover page'!$B$9-M3754)= 2,"2", IF(('1 - Cover page'!$B$9-M3754)= 3,"3", IF(('1 - Cover page'!$B$9-M3754)= 4,"4", IF(('1 - Cover page'!$B$9-M3754)= 5,"5", IF(('1 - Cover page'!$B$9-M3754)= 6,"6", IF(('1 - Cover page'!$B$9-M3754)= 7,"7", IF(('1 - Cover page'!$B$9-M3754)= 8,"8", IF(('1 - Cover page'!$B$9-M3754)= 9,"9", IF(('1 - Cover page'!$B$9-M3754)= 10,"10", IF(('1 - Cover page'!$B$9-M3754)= 11,"11", IF(('1 - Cover page'!$B$9-M3754)= 12,"12", IF(('1 - Cover page'!$B$9-M3754)= 13,"13", IF(('1 - Cover page'!$B$9-M3754)= 14,"14", IF(('1 - Cover page'!$B$9-M3754)= 15,"15",  ""))))))))))))))))</f>
        <v>0</v>
      </c>
      <c r="Z3754" t="str">
        <f>IF(('1 - Cover page'!$B$9-I3754)=0,"0", IF(('1 - Cover page'!$B$9-I3754)= 1,"1", IF(('1 - Cover page'!$B$9-I3754)= 2,"2", IF(('1 - Cover page'!$B$9-I3754)= 3,"3", IF(('1 - Cover page'!$B$9-I3754)= 4,"4", IF(('1 - Cover page'!$B$9-I3754)= 5,"5", IF(('1 - Cover page'!$B$9-I3754)= 6,"6", IF(('1 - Cover page'!$B$9-I3754)= 7,"7", IF(('1 - Cover page'!$B$9-I3754)= 8,"8", IF(('1 - Cover page'!$B$9-I3754)= 9,"9", IF(('1 - Cover page'!$B$9-I3754)= 10,"10", IF(('1 - Cover page'!$B$9-I3754)= 11,"11", IF(('1 - Cover page'!$B$9-I3754)= 12,"12", IF(('1 - Cover page'!$B$9-I3754)= 13,"13", IF(('1 - Cover page'!$B$9-I3754)= 14,"14", IF(('1 - Cover page'!$B$9-I3754)= 15,"15",  ""))))))))))))))))</f>
        <v>0</v>
      </c>
      <c r="AA3754" t="e">
        <f>VLOOKUP(E3754,'Age group'!$A$2:$B$7,2,TRUE)</f>
        <v>#N/A</v>
      </c>
    </row>
    <row r="3755" spans="1:27" ht="12.75" x14ac:dyDescent="0.2">
      <c r="A3755" s="30">
        <v>3752</v>
      </c>
      <c r="B3755" s="31"/>
      <c r="C3755" s="31"/>
      <c r="D3755" s="32"/>
      <c r="E3755" s="104"/>
      <c r="F3755" s="31"/>
      <c r="G3755" s="31"/>
      <c r="H3755" s="33"/>
      <c r="I3755" s="16"/>
      <c r="J3755" s="34"/>
      <c r="K3755" s="34"/>
      <c r="L3755" s="35"/>
      <c r="M3755" s="36"/>
      <c r="N3755" s="37"/>
      <c r="O3755" s="37"/>
      <c r="P3755" s="37"/>
      <c r="Q3755" s="38"/>
      <c r="R3755" s="38"/>
      <c r="S3755" s="37"/>
      <c r="T3755" s="39"/>
      <c r="U3755" s="39"/>
      <c r="V3755" s="40"/>
      <c r="X3755" t="str">
        <f>IF(('1 - Cover page'!$B$9-M3755)&lt;6,"&lt;=5 Days","&gt;5 Days")</f>
        <v>&lt;=5 Days</v>
      </c>
      <c r="Y3755" t="str">
        <f>IF(('1 - Cover page'!$B$9-M3755)=0,"0", IF(('1 - Cover page'!$B$9-M3755)= 1,"1", IF(('1 - Cover page'!$B$9-M3755)= 2,"2", IF(('1 - Cover page'!$B$9-M3755)= 3,"3", IF(('1 - Cover page'!$B$9-M3755)= 4,"4", IF(('1 - Cover page'!$B$9-M3755)= 5,"5", IF(('1 - Cover page'!$B$9-M3755)= 6,"6", IF(('1 - Cover page'!$B$9-M3755)= 7,"7", IF(('1 - Cover page'!$B$9-M3755)= 8,"8", IF(('1 - Cover page'!$B$9-M3755)= 9,"9", IF(('1 - Cover page'!$B$9-M3755)= 10,"10", IF(('1 - Cover page'!$B$9-M3755)= 11,"11", IF(('1 - Cover page'!$B$9-M3755)= 12,"12", IF(('1 - Cover page'!$B$9-M3755)= 13,"13", IF(('1 - Cover page'!$B$9-M3755)= 14,"14", IF(('1 - Cover page'!$B$9-M3755)= 15,"15",  ""))))))))))))))))</f>
        <v>0</v>
      </c>
      <c r="Z3755" t="str">
        <f>IF(('1 - Cover page'!$B$9-I3755)=0,"0", IF(('1 - Cover page'!$B$9-I3755)= 1,"1", IF(('1 - Cover page'!$B$9-I3755)= 2,"2", IF(('1 - Cover page'!$B$9-I3755)= 3,"3", IF(('1 - Cover page'!$B$9-I3755)= 4,"4", IF(('1 - Cover page'!$B$9-I3755)= 5,"5", IF(('1 - Cover page'!$B$9-I3755)= 6,"6", IF(('1 - Cover page'!$B$9-I3755)= 7,"7", IF(('1 - Cover page'!$B$9-I3755)= 8,"8", IF(('1 - Cover page'!$B$9-I3755)= 9,"9", IF(('1 - Cover page'!$B$9-I3755)= 10,"10", IF(('1 - Cover page'!$B$9-I3755)= 11,"11", IF(('1 - Cover page'!$B$9-I3755)= 12,"12", IF(('1 - Cover page'!$B$9-I3755)= 13,"13", IF(('1 - Cover page'!$B$9-I3755)= 14,"14", IF(('1 - Cover page'!$B$9-I3755)= 15,"15",  ""))))))))))))))))</f>
        <v>0</v>
      </c>
      <c r="AA3755" t="e">
        <f>VLOOKUP(E3755,'Age group'!$A$2:$B$7,2,TRUE)</f>
        <v>#N/A</v>
      </c>
    </row>
    <row r="3756" spans="1:27" ht="12.75" x14ac:dyDescent="0.2">
      <c r="A3756" s="30">
        <v>3753</v>
      </c>
      <c r="B3756" s="31"/>
      <c r="C3756" s="31"/>
      <c r="D3756" s="32"/>
      <c r="E3756" s="104"/>
      <c r="F3756" s="31"/>
      <c r="G3756" s="31"/>
      <c r="H3756" s="33"/>
      <c r="I3756" s="16"/>
      <c r="J3756" s="34"/>
      <c r="K3756" s="34"/>
      <c r="L3756" s="35"/>
      <c r="M3756" s="36"/>
      <c r="N3756" s="37"/>
      <c r="O3756" s="37"/>
      <c r="P3756" s="37"/>
      <c r="Q3756" s="38"/>
      <c r="R3756" s="38"/>
      <c r="S3756" s="37"/>
      <c r="T3756" s="39"/>
      <c r="U3756" s="39"/>
      <c r="V3756" s="40"/>
      <c r="X3756" t="str">
        <f>IF(('1 - Cover page'!$B$9-M3756)&lt;6,"&lt;=5 Days","&gt;5 Days")</f>
        <v>&lt;=5 Days</v>
      </c>
      <c r="Y3756" t="str">
        <f>IF(('1 - Cover page'!$B$9-M3756)=0,"0", IF(('1 - Cover page'!$B$9-M3756)= 1,"1", IF(('1 - Cover page'!$B$9-M3756)= 2,"2", IF(('1 - Cover page'!$B$9-M3756)= 3,"3", IF(('1 - Cover page'!$B$9-M3756)= 4,"4", IF(('1 - Cover page'!$B$9-M3756)= 5,"5", IF(('1 - Cover page'!$B$9-M3756)= 6,"6", IF(('1 - Cover page'!$B$9-M3756)= 7,"7", IF(('1 - Cover page'!$B$9-M3756)= 8,"8", IF(('1 - Cover page'!$B$9-M3756)= 9,"9", IF(('1 - Cover page'!$B$9-M3756)= 10,"10", IF(('1 - Cover page'!$B$9-M3756)= 11,"11", IF(('1 - Cover page'!$B$9-M3756)= 12,"12", IF(('1 - Cover page'!$B$9-M3756)= 13,"13", IF(('1 - Cover page'!$B$9-M3756)= 14,"14", IF(('1 - Cover page'!$B$9-M3756)= 15,"15",  ""))))))))))))))))</f>
        <v>0</v>
      </c>
      <c r="Z3756" t="str">
        <f>IF(('1 - Cover page'!$B$9-I3756)=0,"0", IF(('1 - Cover page'!$B$9-I3756)= 1,"1", IF(('1 - Cover page'!$B$9-I3756)= 2,"2", IF(('1 - Cover page'!$B$9-I3756)= 3,"3", IF(('1 - Cover page'!$B$9-I3756)= 4,"4", IF(('1 - Cover page'!$B$9-I3756)= 5,"5", IF(('1 - Cover page'!$B$9-I3756)= 6,"6", IF(('1 - Cover page'!$B$9-I3756)= 7,"7", IF(('1 - Cover page'!$B$9-I3756)= 8,"8", IF(('1 - Cover page'!$B$9-I3756)= 9,"9", IF(('1 - Cover page'!$B$9-I3756)= 10,"10", IF(('1 - Cover page'!$B$9-I3756)= 11,"11", IF(('1 - Cover page'!$B$9-I3756)= 12,"12", IF(('1 - Cover page'!$B$9-I3756)= 13,"13", IF(('1 - Cover page'!$B$9-I3756)= 14,"14", IF(('1 - Cover page'!$B$9-I3756)= 15,"15",  ""))))))))))))))))</f>
        <v>0</v>
      </c>
      <c r="AA3756" t="e">
        <f>VLOOKUP(E3756,'Age group'!$A$2:$B$7,2,TRUE)</f>
        <v>#N/A</v>
      </c>
    </row>
    <row r="3757" spans="1:27" ht="12.75" x14ac:dyDescent="0.2">
      <c r="A3757" s="30">
        <v>3754</v>
      </c>
      <c r="B3757" s="31"/>
      <c r="C3757" s="31"/>
      <c r="D3757" s="32"/>
      <c r="E3757" s="104"/>
      <c r="F3757" s="31"/>
      <c r="G3757" s="31"/>
      <c r="H3757" s="33"/>
      <c r="I3757" s="16"/>
      <c r="J3757" s="34"/>
      <c r="K3757" s="34"/>
      <c r="L3757" s="35"/>
      <c r="M3757" s="36"/>
      <c r="N3757" s="37"/>
      <c r="O3757" s="37"/>
      <c r="P3757" s="37"/>
      <c r="Q3757" s="38"/>
      <c r="R3757" s="38"/>
      <c r="S3757" s="37"/>
      <c r="T3757" s="39"/>
      <c r="U3757" s="39"/>
      <c r="V3757" s="40"/>
      <c r="X3757" t="str">
        <f>IF(('1 - Cover page'!$B$9-M3757)&lt;6,"&lt;=5 Days","&gt;5 Days")</f>
        <v>&lt;=5 Days</v>
      </c>
      <c r="Y3757" t="str">
        <f>IF(('1 - Cover page'!$B$9-M3757)=0,"0", IF(('1 - Cover page'!$B$9-M3757)= 1,"1", IF(('1 - Cover page'!$B$9-M3757)= 2,"2", IF(('1 - Cover page'!$B$9-M3757)= 3,"3", IF(('1 - Cover page'!$B$9-M3757)= 4,"4", IF(('1 - Cover page'!$B$9-M3757)= 5,"5", IF(('1 - Cover page'!$B$9-M3757)= 6,"6", IF(('1 - Cover page'!$B$9-M3757)= 7,"7", IF(('1 - Cover page'!$B$9-M3757)= 8,"8", IF(('1 - Cover page'!$B$9-M3757)= 9,"9", IF(('1 - Cover page'!$B$9-M3757)= 10,"10", IF(('1 - Cover page'!$B$9-M3757)= 11,"11", IF(('1 - Cover page'!$B$9-M3757)= 12,"12", IF(('1 - Cover page'!$B$9-M3757)= 13,"13", IF(('1 - Cover page'!$B$9-M3757)= 14,"14", IF(('1 - Cover page'!$B$9-M3757)= 15,"15",  ""))))))))))))))))</f>
        <v>0</v>
      </c>
      <c r="Z3757" t="str">
        <f>IF(('1 - Cover page'!$B$9-I3757)=0,"0", IF(('1 - Cover page'!$B$9-I3757)= 1,"1", IF(('1 - Cover page'!$B$9-I3757)= 2,"2", IF(('1 - Cover page'!$B$9-I3757)= 3,"3", IF(('1 - Cover page'!$B$9-I3757)= 4,"4", IF(('1 - Cover page'!$B$9-I3757)= 5,"5", IF(('1 - Cover page'!$B$9-I3757)= 6,"6", IF(('1 - Cover page'!$B$9-I3757)= 7,"7", IF(('1 - Cover page'!$B$9-I3757)= 8,"8", IF(('1 - Cover page'!$B$9-I3757)= 9,"9", IF(('1 - Cover page'!$B$9-I3757)= 10,"10", IF(('1 - Cover page'!$B$9-I3757)= 11,"11", IF(('1 - Cover page'!$B$9-I3757)= 12,"12", IF(('1 - Cover page'!$B$9-I3757)= 13,"13", IF(('1 - Cover page'!$B$9-I3757)= 14,"14", IF(('1 - Cover page'!$B$9-I3757)= 15,"15",  ""))))))))))))))))</f>
        <v>0</v>
      </c>
      <c r="AA3757" t="e">
        <f>VLOOKUP(E3757,'Age group'!$A$2:$B$7,2,TRUE)</f>
        <v>#N/A</v>
      </c>
    </row>
    <row r="3758" spans="1:27" ht="12.75" x14ac:dyDescent="0.2">
      <c r="A3758" s="30">
        <v>3755</v>
      </c>
      <c r="B3758" s="31"/>
      <c r="C3758" s="31"/>
      <c r="D3758" s="32"/>
      <c r="E3758" s="104"/>
      <c r="F3758" s="31"/>
      <c r="G3758" s="31"/>
      <c r="H3758" s="33"/>
      <c r="I3758" s="16"/>
      <c r="J3758" s="34"/>
      <c r="K3758" s="34"/>
      <c r="L3758" s="35"/>
      <c r="M3758" s="36"/>
      <c r="N3758" s="37"/>
      <c r="O3758" s="37"/>
      <c r="P3758" s="37"/>
      <c r="Q3758" s="38"/>
      <c r="R3758" s="38"/>
      <c r="S3758" s="37"/>
      <c r="T3758" s="39"/>
      <c r="U3758" s="39"/>
      <c r="V3758" s="40"/>
      <c r="X3758" t="str">
        <f>IF(('1 - Cover page'!$B$9-M3758)&lt;6,"&lt;=5 Days","&gt;5 Days")</f>
        <v>&lt;=5 Days</v>
      </c>
      <c r="Y3758" t="str">
        <f>IF(('1 - Cover page'!$B$9-M3758)=0,"0", IF(('1 - Cover page'!$B$9-M3758)= 1,"1", IF(('1 - Cover page'!$B$9-M3758)= 2,"2", IF(('1 - Cover page'!$B$9-M3758)= 3,"3", IF(('1 - Cover page'!$B$9-M3758)= 4,"4", IF(('1 - Cover page'!$B$9-M3758)= 5,"5", IF(('1 - Cover page'!$B$9-M3758)= 6,"6", IF(('1 - Cover page'!$B$9-M3758)= 7,"7", IF(('1 - Cover page'!$B$9-M3758)= 8,"8", IF(('1 - Cover page'!$B$9-M3758)= 9,"9", IF(('1 - Cover page'!$B$9-M3758)= 10,"10", IF(('1 - Cover page'!$B$9-M3758)= 11,"11", IF(('1 - Cover page'!$B$9-M3758)= 12,"12", IF(('1 - Cover page'!$B$9-M3758)= 13,"13", IF(('1 - Cover page'!$B$9-M3758)= 14,"14", IF(('1 - Cover page'!$B$9-M3758)= 15,"15",  ""))))))))))))))))</f>
        <v>0</v>
      </c>
      <c r="Z3758" t="str">
        <f>IF(('1 - Cover page'!$B$9-I3758)=0,"0", IF(('1 - Cover page'!$B$9-I3758)= 1,"1", IF(('1 - Cover page'!$B$9-I3758)= 2,"2", IF(('1 - Cover page'!$B$9-I3758)= 3,"3", IF(('1 - Cover page'!$B$9-I3758)= 4,"4", IF(('1 - Cover page'!$B$9-I3758)= 5,"5", IF(('1 - Cover page'!$B$9-I3758)= 6,"6", IF(('1 - Cover page'!$B$9-I3758)= 7,"7", IF(('1 - Cover page'!$B$9-I3758)= 8,"8", IF(('1 - Cover page'!$B$9-I3758)= 9,"9", IF(('1 - Cover page'!$B$9-I3758)= 10,"10", IF(('1 - Cover page'!$B$9-I3758)= 11,"11", IF(('1 - Cover page'!$B$9-I3758)= 12,"12", IF(('1 - Cover page'!$B$9-I3758)= 13,"13", IF(('1 - Cover page'!$B$9-I3758)= 14,"14", IF(('1 - Cover page'!$B$9-I3758)= 15,"15",  ""))))))))))))))))</f>
        <v>0</v>
      </c>
      <c r="AA3758" t="e">
        <f>VLOOKUP(E3758,'Age group'!$A$2:$B$7,2,TRUE)</f>
        <v>#N/A</v>
      </c>
    </row>
    <row r="3759" spans="1:27" ht="12.75" x14ac:dyDescent="0.2">
      <c r="A3759" s="30">
        <v>3756</v>
      </c>
      <c r="B3759" s="31"/>
      <c r="C3759" s="31"/>
      <c r="D3759" s="32"/>
      <c r="E3759" s="104"/>
      <c r="F3759" s="31"/>
      <c r="G3759" s="31"/>
      <c r="H3759" s="33"/>
      <c r="I3759" s="16"/>
      <c r="J3759" s="34"/>
      <c r="K3759" s="34"/>
      <c r="L3759" s="35"/>
      <c r="M3759" s="36"/>
      <c r="N3759" s="37"/>
      <c r="O3759" s="37"/>
      <c r="P3759" s="37"/>
      <c r="Q3759" s="38"/>
      <c r="R3759" s="38"/>
      <c r="S3759" s="37"/>
      <c r="T3759" s="39"/>
      <c r="U3759" s="39"/>
      <c r="V3759" s="40"/>
      <c r="X3759" t="str">
        <f>IF(('1 - Cover page'!$B$9-M3759)&lt;6,"&lt;=5 Days","&gt;5 Days")</f>
        <v>&lt;=5 Days</v>
      </c>
      <c r="Y3759" t="str">
        <f>IF(('1 - Cover page'!$B$9-M3759)=0,"0", IF(('1 - Cover page'!$B$9-M3759)= 1,"1", IF(('1 - Cover page'!$B$9-M3759)= 2,"2", IF(('1 - Cover page'!$B$9-M3759)= 3,"3", IF(('1 - Cover page'!$B$9-M3759)= 4,"4", IF(('1 - Cover page'!$B$9-M3759)= 5,"5", IF(('1 - Cover page'!$B$9-M3759)= 6,"6", IF(('1 - Cover page'!$B$9-M3759)= 7,"7", IF(('1 - Cover page'!$B$9-M3759)= 8,"8", IF(('1 - Cover page'!$B$9-M3759)= 9,"9", IF(('1 - Cover page'!$B$9-M3759)= 10,"10", IF(('1 - Cover page'!$B$9-M3759)= 11,"11", IF(('1 - Cover page'!$B$9-M3759)= 12,"12", IF(('1 - Cover page'!$B$9-M3759)= 13,"13", IF(('1 - Cover page'!$B$9-M3759)= 14,"14", IF(('1 - Cover page'!$B$9-M3759)= 15,"15",  ""))))))))))))))))</f>
        <v>0</v>
      </c>
      <c r="Z3759" t="str">
        <f>IF(('1 - Cover page'!$B$9-I3759)=0,"0", IF(('1 - Cover page'!$B$9-I3759)= 1,"1", IF(('1 - Cover page'!$B$9-I3759)= 2,"2", IF(('1 - Cover page'!$B$9-I3759)= 3,"3", IF(('1 - Cover page'!$B$9-I3759)= 4,"4", IF(('1 - Cover page'!$B$9-I3759)= 5,"5", IF(('1 - Cover page'!$B$9-I3759)= 6,"6", IF(('1 - Cover page'!$B$9-I3759)= 7,"7", IF(('1 - Cover page'!$B$9-I3759)= 8,"8", IF(('1 - Cover page'!$B$9-I3759)= 9,"9", IF(('1 - Cover page'!$B$9-I3759)= 10,"10", IF(('1 - Cover page'!$B$9-I3759)= 11,"11", IF(('1 - Cover page'!$B$9-I3759)= 12,"12", IF(('1 - Cover page'!$B$9-I3759)= 13,"13", IF(('1 - Cover page'!$B$9-I3759)= 14,"14", IF(('1 - Cover page'!$B$9-I3759)= 15,"15",  ""))))))))))))))))</f>
        <v>0</v>
      </c>
      <c r="AA3759" t="e">
        <f>VLOOKUP(E3759,'Age group'!$A$2:$B$7,2,TRUE)</f>
        <v>#N/A</v>
      </c>
    </row>
    <row r="3760" spans="1:27" ht="12.75" x14ac:dyDescent="0.2">
      <c r="A3760" s="30">
        <v>3757</v>
      </c>
      <c r="B3760" s="31"/>
      <c r="C3760" s="31"/>
      <c r="D3760" s="32"/>
      <c r="E3760" s="104"/>
      <c r="F3760" s="31"/>
      <c r="G3760" s="31"/>
      <c r="H3760" s="33"/>
      <c r="I3760" s="16"/>
      <c r="J3760" s="34"/>
      <c r="K3760" s="34"/>
      <c r="L3760" s="35"/>
      <c r="M3760" s="36"/>
      <c r="N3760" s="37"/>
      <c r="O3760" s="37"/>
      <c r="P3760" s="37"/>
      <c r="Q3760" s="38"/>
      <c r="R3760" s="38"/>
      <c r="S3760" s="37"/>
      <c r="T3760" s="39"/>
      <c r="U3760" s="39"/>
      <c r="V3760" s="40"/>
      <c r="X3760" t="str">
        <f>IF(('1 - Cover page'!$B$9-M3760)&lt;6,"&lt;=5 Days","&gt;5 Days")</f>
        <v>&lt;=5 Days</v>
      </c>
      <c r="Y3760" t="str">
        <f>IF(('1 - Cover page'!$B$9-M3760)=0,"0", IF(('1 - Cover page'!$B$9-M3760)= 1,"1", IF(('1 - Cover page'!$B$9-M3760)= 2,"2", IF(('1 - Cover page'!$B$9-M3760)= 3,"3", IF(('1 - Cover page'!$B$9-M3760)= 4,"4", IF(('1 - Cover page'!$B$9-M3760)= 5,"5", IF(('1 - Cover page'!$B$9-M3760)= 6,"6", IF(('1 - Cover page'!$B$9-M3760)= 7,"7", IF(('1 - Cover page'!$B$9-M3760)= 8,"8", IF(('1 - Cover page'!$B$9-M3760)= 9,"9", IF(('1 - Cover page'!$B$9-M3760)= 10,"10", IF(('1 - Cover page'!$B$9-M3760)= 11,"11", IF(('1 - Cover page'!$B$9-M3760)= 12,"12", IF(('1 - Cover page'!$B$9-M3760)= 13,"13", IF(('1 - Cover page'!$B$9-M3760)= 14,"14", IF(('1 - Cover page'!$B$9-M3760)= 15,"15",  ""))))))))))))))))</f>
        <v>0</v>
      </c>
      <c r="Z3760" t="str">
        <f>IF(('1 - Cover page'!$B$9-I3760)=0,"0", IF(('1 - Cover page'!$B$9-I3760)= 1,"1", IF(('1 - Cover page'!$B$9-I3760)= 2,"2", IF(('1 - Cover page'!$B$9-I3760)= 3,"3", IF(('1 - Cover page'!$B$9-I3760)= 4,"4", IF(('1 - Cover page'!$B$9-I3760)= 5,"5", IF(('1 - Cover page'!$B$9-I3760)= 6,"6", IF(('1 - Cover page'!$B$9-I3760)= 7,"7", IF(('1 - Cover page'!$B$9-I3760)= 8,"8", IF(('1 - Cover page'!$B$9-I3760)= 9,"9", IF(('1 - Cover page'!$B$9-I3760)= 10,"10", IF(('1 - Cover page'!$B$9-I3760)= 11,"11", IF(('1 - Cover page'!$B$9-I3760)= 12,"12", IF(('1 - Cover page'!$B$9-I3760)= 13,"13", IF(('1 - Cover page'!$B$9-I3760)= 14,"14", IF(('1 - Cover page'!$B$9-I3760)= 15,"15",  ""))))))))))))))))</f>
        <v>0</v>
      </c>
      <c r="AA3760" t="e">
        <f>VLOOKUP(E3760,'Age group'!$A$2:$B$7,2,TRUE)</f>
        <v>#N/A</v>
      </c>
    </row>
    <row r="3761" spans="1:27" ht="12.75" x14ac:dyDescent="0.2">
      <c r="A3761" s="30">
        <v>3758</v>
      </c>
      <c r="B3761" s="31"/>
      <c r="C3761" s="31"/>
      <c r="D3761" s="32"/>
      <c r="E3761" s="104"/>
      <c r="F3761" s="31"/>
      <c r="G3761" s="31"/>
      <c r="H3761" s="33"/>
      <c r="I3761" s="16"/>
      <c r="J3761" s="34"/>
      <c r="K3761" s="34"/>
      <c r="L3761" s="35"/>
      <c r="M3761" s="36"/>
      <c r="N3761" s="37"/>
      <c r="O3761" s="37"/>
      <c r="P3761" s="37"/>
      <c r="Q3761" s="38"/>
      <c r="R3761" s="38"/>
      <c r="S3761" s="37"/>
      <c r="T3761" s="39"/>
      <c r="U3761" s="39"/>
      <c r="V3761" s="40"/>
      <c r="X3761" t="str">
        <f>IF(('1 - Cover page'!$B$9-M3761)&lt;6,"&lt;=5 Days","&gt;5 Days")</f>
        <v>&lt;=5 Days</v>
      </c>
      <c r="Y3761" t="str">
        <f>IF(('1 - Cover page'!$B$9-M3761)=0,"0", IF(('1 - Cover page'!$B$9-M3761)= 1,"1", IF(('1 - Cover page'!$B$9-M3761)= 2,"2", IF(('1 - Cover page'!$B$9-M3761)= 3,"3", IF(('1 - Cover page'!$B$9-M3761)= 4,"4", IF(('1 - Cover page'!$B$9-M3761)= 5,"5", IF(('1 - Cover page'!$B$9-M3761)= 6,"6", IF(('1 - Cover page'!$B$9-M3761)= 7,"7", IF(('1 - Cover page'!$B$9-M3761)= 8,"8", IF(('1 - Cover page'!$B$9-M3761)= 9,"9", IF(('1 - Cover page'!$B$9-M3761)= 10,"10", IF(('1 - Cover page'!$B$9-M3761)= 11,"11", IF(('1 - Cover page'!$B$9-M3761)= 12,"12", IF(('1 - Cover page'!$B$9-M3761)= 13,"13", IF(('1 - Cover page'!$B$9-M3761)= 14,"14", IF(('1 - Cover page'!$B$9-M3761)= 15,"15",  ""))))))))))))))))</f>
        <v>0</v>
      </c>
      <c r="Z3761" t="str">
        <f>IF(('1 - Cover page'!$B$9-I3761)=0,"0", IF(('1 - Cover page'!$B$9-I3761)= 1,"1", IF(('1 - Cover page'!$B$9-I3761)= 2,"2", IF(('1 - Cover page'!$B$9-I3761)= 3,"3", IF(('1 - Cover page'!$B$9-I3761)= 4,"4", IF(('1 - Cover page'!$B$9-I3761)= 5,"5", IF(('1 - Cover page'!$B$9-I3761)= 6,"6", IF(('1 - Cover page'!$B$9-I3761)= 7,"7", IF(('1 - Cover page'!$B$9-I3761)= 8,"8", IF(('1 - Cover page'!$B$9-I3761)= 9,"9", IF(('1 - Cover page'!$B$9-I3761)= 10,"10", IF(('1 - Cover page'!$B$9-I3761)= 11,"11", IF(('1 - Cover page'!$B$9-I3761)= 12,"12", IF(('1 - Cover page'!$B$9-I3761)= 13,"13", IF(('1 - Cover page'!$B$9-I3761)= 14,"14", IF(('1 - Cover page'!$B$9-I3761)= 15,"15",  ""))))))))))))))))</f>
        <v>0</v>
      </c>
      <c r="AA3761" t="e">
        <f>VLOOKUP(E3761,'Age group'!$A$2:$B$7,2,TRUE)</f>
        <v>#N/A</v>
      </c>
    </row>
    <row r="3762" spans="1:27" ht="12.75" x14ac:dyDescent="0.2">
      <c r="A3762" s="30">
        <v>3759</v>
      </c>
      <c r="B3762" s="31"/>
      <c r="C3762" s="31"/>
      <c r="D3762" s="32"/>
      <c r="E3762" s="104"/>
      <c r="F3762" s="31"/>
      <c r="G3762" s="31"/>
      <c r="H3762" s="33"/>
      <c r="I3762" s="16"/>
      <c r="J3762" s="34"/>
      <c r="K3762" s="34"/>
      <c r="L3762" s="35"/>
      <c r="M3762" s="36"/>
      <c r="N3762" s="37"/>
      <c r="O3762" s="37"/>
      <c r="P3762" s="37"/>
      <c r="Q3762" s="38"/>
      <c r="R3762" s="38"/>
      <c r="S3762" s="37"/>
      <c r="T3762" s="39"/>
      <c r="U3762" s="39"/>
      <c r="V3762" s="40"/>
      <c r="X3762" t="str">
        <f>IF(('1 - Cover page'!$B$9-M3762)&lt;6,"&lt;=5 Days","&gt;5 Days")</f>
        <v>&lt;=5 Days</v>
      </c>
      <c r="Y3762" t="str">
        <f>IF(('1 - Cover page'!$B$9-M3762)=0,"0", IF(('1 - Cover page'!$B$9-M3762)= 1,"1", IF(('1 - Cover page'!$B$9-M3762)= 2,"2", IF(('1 - Cover page'!$B$9-M3762)= 3,"3", IF(('1 - Cover page'!$B$9-M3762)= 4,"4", IF(('1 - Cover page'!$B$9-M3762)= 5,"5", IF(('1 - Cover page'!$B$9-M3762)= 6,"6", IF(('1 - Cover page'!$B$9-M3762)= 7,"7", IF(('1 - Cover page'!$B$9-M3762)= 8,"8", IF(('1 - Cover page'!$B$9-M3762)= 9,"9", IF(('1 - Cover page'!$B$9-M3762)= 10,"10", IF(('1 - Cover page'!$B$9-M3762)= 11,"11", IF(('1 - Cover page'!$B$9-M3762)= 12,"12", IF(('1 - Cover page'!$B$9-M3762)= 13,"13", IF(('1 - Cover page'!$B$9-M3762)= 14,"14", IF(('1 - Cover page'!$B$9-M3762)= 15,"15",  ""))))))))))))))))</f>
        <v>0</v>
      </c>
      <c r="Z3762" t="str">
        <f>IF(('1 - Cover page'!$B$9-I3762)=0,"0", IF(('1 - Cover page'!$B$9-I3762)= 1,"1", IF(('1 - Cover page'!$B$9-I3762)= 2,"2", IF(('1 - Cover page'!$B$9-I3762)= 3,"3", IF(('1 - Cover page'!$B$9-I3762)= 4,"4", IF(('1 - Cover page'!$B$9-I3762)= 5,"5", IF(('1 - Cover page'!$B$9-I3762)= 6,"6", IF(('1 - Cover page'!$B$9-I3762)= 7,"7", IF(('1 - Cover page'!$B$9-I3762)= 8,"8", IF(('1 - Cover page'!$B$9-I3762)= 9,"9", IF(('1 - Cover page'!$B$9-I3762)= 10,"10", IF(('1 - Cover page'!$B$9-I3762)= 11,"11", IF(('1 - Cover page'!$B$9-I3762)= 12,"12", IF(('1 - Cover page'!$B$9-I3762)= 13,"13", IF(('1 - Cover page'!$B$9-I3762)= 14,"14", IF(('1 - Cover page'!$B$9-I3762)= 15,"15",  ""))))))))))))))))</f>
        <v>0</v>
      </c>
      <c r="AA3762" t="e">
        <f>VLOOKUP(E3762,'Age group'!$A$2:$B$7,2,TRUE)</f>
        <v>#N/A</v>
      </c>
    </row>
    <row r="3763" spans="1:27" ht="12.75" x14ac:dyDescent="0.2">
      <c r="A3763" s="30">
        <v>3760</v>
      </c>
      <c r="B3763" s="31"/>
      <c r="C3763" s="31"/>
      <c r="D3763" s="32"/>
      <c r="E3763" s="104"/>
      <c r="F3763" s="31"/>
      <c r="G3763" s="31"/>
      <c r="H3763" s="33"/>
      <c r="I3763" s="16"/>
      <c r="J3763" s="34"/>
      <c r="K3763" s="34"/>
      <c r="L3763" s="35"/>
      <c r="M3763" s="36"/>
      <c r="N3763" s="37"/>
      <c r="O3763" s="37"/>
      <c r="P3763" s="37"/>
      <c r="Q3763" s="38"/>
      <c r="R3763" s="38"/>
      <c r="S3763" s="37"/>
      <c r="T3763" s="39"/>
      <c r="U3763" s="39"/>
      <c r="V3763" s="40"/>
      <c r="X3763" t="str">
        <f>IF(('1 - Cover page'!$B$9-M3763)&lt;6,"&lt;=5 Days","&gt;5 Days")</f>
        <v>&lt;=5 Days</v>
      </c>
      <c r="Y3763" t="str">
        <f>IF(('1 - Cover page'!$B$9-M3763)=0,"0", IF(('1 - Cover page'!$B$9-M3763)= 1,"1", IF(('1 - Cover page'!$B$9-M3763)= 2,"2", IF(('1 - Cover page'!$B$9-M3763)= 3,"3", IF(('1 - Cover page'!$B$9-M3763)= 4,"4", IF(('1 - Cover page'!$B$9-M3763)= 5,"5", IF(('1 - Cover page'!$B$9-M3763)= 6,"6", IF(('1 - Cover page'!$B$9-M3763)= 7,"7", IF(('1 - Cover page'!$B$9-M3763)= 8,"8", IF(('1 - Cover page'!$B$9-M3763)= 9,"9", IF(('1 - Cover page'!$B$9-M3763)= 10,"10", IF(('1 - Cover page'!$B$9-M3763)= 11,"11", IF(('1 - Cover page'!$B$9-M3763)= 12,"12", IF(('1 - Cover page'!$B$9-M3763)= 13,"13", IF(('1 - Cover page'!$B$9-M3763)= 14,"14", IF(('1 - Cover page'!$B$9-M3763)= 15,"15",  ""))))))))))))))))</f>
        <v>0</v>
      </c>
      <c r="Z3763" t="str">
        <f>IF(('1 - Cover page'!$B$9-I3763)=0,"0", IF(('1 - Cover page'!$B$9-I3763)= 1,"1", IF(('1 - Cover page'!$B$9-I3763)= 2,"2", IF(('1 - Cover page'!$B$9-I3763)= 3,"3", IF(('1 - Cover page'!$B$9-I3763)= 4,"4", IF(('1 - Cover page'!$B$9-I3763)= 5,"5", IF(('1 - Cover page'!$B$9-I3763)= 6,"6", IF(('1 - Cover page'!$B$9-I3763)= 7,"7", IF(('1 - Cover page'!$B$9-I3763)= 8,"8", IF(('1 - Cover page'!$B$9-I3763)= 9,"9", IF(('1 - Cover page'!$B$9-I3763)= 10,"10", IF(('1 - Cover page'!$B$9-I3763)= 11,"11", IF(('1 - Cover page'!$B$9-I3763)= 12,"12", IF(('1 - Cover page'!$B$9-I3763)= 13,"13", IF(('1 - Cover page'!$B$9-I3763)= 14,"14", IF(('1 - Cover page'!$B$9-I3763)= 15,"15",  ""))))))))))))))))</f>
        <v>0</v>
      </c>
      <c r="AA3763" t="e">
        <f>VLOOKUP(E3763,'Age group'!$A$2:$B$7,2,TRUE)</f>
        <v>#N/A</v>
      </c>
    </row>
    <row r="3764" spans="1:27" ht="12.75" x14ac:dyDescent="0.2">
      <c r="A3764" s="30">
        <v>3761</v>
      </c>
      <c r="B3764" s="31"/>
      <c r="C3764" s="31"/>
      <c r="D3764" s="32"/>
      <c r="E3764" s="104"/>
      <c r="F3764" s="31"/>
      <c r="G3764" s="31"/>
      <c r="H3764" s="33"/>
      <c r="I3764" s="16"/>
      <c r="J3764" s="34"/>
      <c r="K3764" s="34"/>
      <c r="L3764" s="35"/>
      <c r="M3764" s="36"/>
      <c r="N3764" s="37"/>
      <c r="O3764" s="37"/>
      <c r="P3764" s="37"/>
      <c r="Q3764" s="38"/>
      <c r="R3764" s="38"/>
      <c r="S3764" s="37"/>
      <c r="T3764" s="39"/>
      <c r="U3764" s="39"/>
      <c r="V3764" s="40"/>
      <c r="X3764" t="str">
        <f>IF(('1 - Cover page'!$B$9-M3764)&lt;6,"&lt;=5 Days","&gt;5 Days")</f>
        <v>&lt;=5 Days</v>
      </c>
      <c r="Y3764" t="str">
        <f>IF(('1 - Cover page'!$B$9-M3764)=0,"0", IF(('1 - Cover page'!$B$9-M3764)= 1,"1", IF(('1 - Cover page'!$B$9-M3764)= 2,"2", IF(('1 - Cover page'!$B$9-M3764)= 3,"3", IF(('1 - Cover page'!$B$9-M3764)= 4,"4", IF(('1 - Cover page'!$B$9-M3764)= 5,"5", IF(('1 - Cover page'!$B$9-M3764)= 6,"6", IF(('1 - Cover page'!$B$9-M3764)= 7,"7", IF(('1 - Cover page'!$B$9-M3764)= 8,"8", IF(('1 - Cover page'!$B$9-M3764)= 9,"9", IF(('1 - Cover page'!$B$9-M3764)= 10,"10", IF(('1 - Cover page'!$B$9-M3764)= 11,"11", IF(('1 - Cover page'!$B$9-M3764)= 12,"12", IF(('1 - Cover page'!$B$9-M3764)= 13,"13", IF(('1 - Cover page'!$B$9-M3764)= 14,"14", IF(('1 - Cover page'!$B$9-M3764)= 15,"15",  ""))))))))))))))))</f>
        <v>0</v>
      </c>
      <c r="Z3764" t="str">
        <f>IF(('1 - Cover page'!$B$9-I3764)=0,"0", IF(('1 - Cover page'!$B$9-I3764)= 1,"1", IF(('1 - Cover page'!$B$9-I3764)= 2,"2", IF(('1 - Cover page'!$B$9-I3764)= 3,"3", IF(('1 - Cover page'!$B$9-I3764)= 4,"4", IF(('1 - Cover page'!$B$9-I3764)= 5,"5", IF(('1 - Cover page'!$B$9-I3764)= 6,"6", IF(('1 - Cover page'!$B$9-I3764)= 7,"7", IF(('1 - Cover page'!$B$9-I3764)= 8,"8", IF(('1 - Cover page'!$B$9-I3764)= 9,"9", IF(('1 - Cover page'!$B$9-I3764)= 10,"10", IF(('1 - Cover page'!$B$9-I3764)= 11,"11", IF(('1 - Cover page'!$B$9-I3764)= 12,"12", IF(('1 - Cover page'!$B$9-I3764)= 13,"13", IF(('1 - Cover page'!$B$9-I3764)= 14,"14", IF(('1 - Cover page'!$B$9-I3764)= 15,"15",  ""))))))))))))))))</f>
        <v>0</v>
      </c>
      <c r="AA3764" t="e">
        <f>VLOOKUP(E3764,'Age group'!$A$2:$B$7,2,TRUE)</f>
        <v>#N/A</v>
      </c>
    </row>
    <row r="3765" spans="1:27" ht="12.75" x14ac:dyDescent="0.2">
      <c r="A3765" s="30">
        <v>3762</v>
      </c>
      <c r="B3765" s="31"/>
      <c r="C3765" s="31"/>
      <c r="D3765" s="32"/>
      <c r="E3765" s="104"/>
      <c r="F3765" s="31"/>
      <c r="G3765" s="31"/>
      <c r="H3765" s="33"/>
      <c r="I3765" s="16"/>
      <c r="J3765" s="34"/>
      <c r="K3765" s="34"/>
      <c r="L3765" s="35"/>
      <c r="M3765" s="36"/>
      <c r="N3765" s="37"/>
      <c r="O3765" s="37"/>
      <c r="P3765" s="37"/>
      <c r="Q3765" s="38"/>
      <c r="R3765" s="38"/>
      <c r="S3765" s="37"/>
      <c r="T3765" s="39"/>
      <c r="U3765" s="39"/>
      <c r="V3765" s="40"/>
      <c r="X3765" t="str">
        <f>IF(('1 - Cover page'!$B$9-M3765)&lt;6,"&lt;=5 Days","&gt;5 Days")</f>
        <v>&lt;=5 Days</v>
      </c>
      <c r="Y3765" t="str">
        <f>IF(('1 - Cover page'!$B$9-M3765)=0,"0", IF(('1 - Cover page'!$B$9-M3765)= 1,"1", IF(('1 - Cover page'!$B$9-M3765)= 2,"2", IF(('1 - Cover page'!$B$9-M3765)= 3,"3", IF(('1 - Cover page'!$B$9-M3765)= 4,"4", IF(('1 - Cover page'!$B$9-M3765)= 5,"5", IF(('1 - Cover page'!$B$9-M3765)= 6,"6", IF(('1 - Cover page'!$B$9-M3765)= 7,"7", IF(('1 - Cover page'!$B$9-M3765)= 8,"8", IF(('1 - Cover page'!$B$9-M3765)= 9,"9", IF(('1 - Cover page'!$B$9-M3765)= 10,"10", IF(('1 - Cover page'!$B$9-M3765)= 11,"11", IF(('1 - Cover page'!$B$9-M3765)= 12,"12", IF(('1 - Cover page'!$B$9-M3765)= 13,"13", IF(('1 - Cover page'!$B$9-M3765)= 14,"14", IF(('1 - Cover page'!$B$9-M3765)= 15,"15",  ""))))))))))))))))</f>
        <v>0</v>
      </c>
      <c r="Z3765" t="str">
        <f>IF(('1 - Cover page'!$B$9-I3765)=0,"0", IF(('1 - Cover page'!$B$9-I3765)= 1,"1", IF(('1 - Cover page'!$B$9-I3765)= 2,"2", IF(('1 - Cover page'!$B$9-I3765)= 3,"3", IF(('1 - Cover page'!$B$9-I3765)= 4,"4", IF(('1 - Cover page'!$B$9-I3765)= 5,"5", IF(('1 - Cover page'!$B$9-I3765)= 6,"6", IF(('1 - Cover page'!$B$9-I3765)= 7,"7", IF(('1 - Cover page'!$B$9-I3765)= 8,"8", IF(('1 - Cover page'!$B$9-I3765)= 9,"9", IF(('1 - Cover page'!$B$9-I3765)= 10,"10", IF(('1 - Cover page'!$B$9-I3765)= 11,"11", IF(('1 - Cover page'!$B$9-I3765)= 12,"12", IF(('1 - Cover page'!$B$9-I3765)= 13,"13", IF(('1 - Cover page'!$B$9-I3765)= 14,"14", IF(('1 - Cover page'!$B$9-I3765)= 15,"15",  ""))))))))))))))))</f>
        <v>0</v>
      </c>
      <c r="AA3765" t="e">
        <f>VLOOKUP(E3765,'Age group'!$A$2:$B$7,2,TRUE)</f>
        <v>#N/A</v>
      </c>
    </row>
    <row r="3766" spans="1:27" ht="12.75" x14ac:dyDescent="0.2">
      <c r="A3766" s="30">
        <v>3763</v>
      </c>
      <c r="B3766" s="31"/>
      <c r="C3766" s="31"/>
      <c r="D3766" s="32"/>
      <c r="E3766" s="104"/>
      <c r="F3766" s="31"/>
      <c r="G3766" s="31"/>
      <c r="H3766" s="33"/>
      <c r="I3766" s="16"/>
      <c r="J3766" s="34"/>
      <c r="K3766" s="34"/>
      <c r="L3766" s="35"/>
      <c r="M3766" s="36"/>
      <c r="N3766" s="37"/>
      <c r="O3766" s="37"/>
      <c r="P3766" s="37"/>
      <c r="Q3766" s="38"/>
      <c r="R3766" s="38"/>
      <c r="S3766" s="37"/>
      <c r="T3766" s="39"/>
      <c r="U3766" s="39"/>
      <c r="V3766" s="40"/>
      <c r="X3766" t="str">
        <f>IF(('1 - Cover page'!$B$9-M3766)&lt;6,"&lt;=5 Days","&gt;5 Days")</f>
        <v>&lt;=5 Days</v>
      </c>
      <c r="Y3766" t="str">
        <f>IF(('1 - Cover page'!$B$9-M3766)=0,"0", IF(('1 - Cover page'!$B$9-M3766)= 1,"1", IF(('1 - Cover page'!$B$9-M3766)= 2,"2", IF(('1 - Cover page'!$B$9-M3766)= 3,"3", IF(('1 - Cover page'!$B$9-M3766)= 4,"4", IF(('1 - Cover page'!$B$9-M3766)= 5,"5", IF(('1 - Cover page'!$B$9-M3766)= 6,"6", IF(('1 - Cover page'!$B$9-M3766)= 7,"7", IF(('1 - Cover page'!$B$9-M3766)= 8,"8", IF(('1 - Cover page'!$B$9-M3766)= 9,"9", IF(('1 - Cover page'!$B$9-M3766)= 10,"10", IF(('1 - Cover page'!$B$9-M3766)= 11,"11", IF(('1 - Cover page'!$B$9-M3766)= 12,"12", IF(('1 - Cover page'!$B$9-M3766)= 13,"13", IF(('1 - Cover page'!$B$9-M3766)= 14,"14", IF(('1 - Cover page'!$B$9-M3766)= 15,"15",  ""))))))))))))))))</f>
        <v>0</v>
      </c>
      <c r="Z3766" t="str">
        <f>IF(('1 - Cover page'!$B$9-I3766)=0,"0", IF(('1 - Cover page'!$B$9-I3766)= 1,"1", IF(('1 - Cover page'!$B$9-I3766)= 2,"2", IF(('1 - Cover page'!$B$9-I3766)= 3,"3", IF(('1 - Cover page'!$B$9-I3766)= 4,"4", IF(('1 - Cover page'!$B$9-I3766)= 5,"5", IF(('1 - Cover page'!$B$9-I3766)= 6,"6", IF(('1 - Cover page'!$B$9-I3766)= 7,"7", IF(('1 - Cover page'!$B$9-I3766)= 8,"8", IF(('1 - Cover page'!$B$9-I3766)= 9,"9", IF(('1 - Cover page'!$B$9-I3766)= 10,"10", IF(('1 - Cover page'!$B$9-I3766)= 11,"11", IF(('1 - Cover page'!$B$9-I3766)= 12,"12", IF(('1 - Cover page'!$B$9-I3766)= 13,"13", IF(('1 - Cover page'!$B$9-I3766)= 14,"14", IF(('1 - Cover page'!$B$9-I3766)= 15,"15",  ""))))))))))))))))</f>
        <v>0</v>
      </c>
      <c r="AA3766" t="e">
        <f>VLOOKUP(E3766,'Age group'!$A$2:$B$7,2,TRUE)</f>
        <v>#N/A</v>
      </c>
    </row>
    <row r="3767" spans="1:27" ht="12.75" x14ac:dyDescent="0.2">
      <c r="A3767" s="30">
        <v>3764</v>
      </c>
      <c r="B3767" s="31"/>
      <c r="C3767" s="31"/>
      <c r="D3767" s="32"/>
      <c r="E3767" s="104"/>
      <c r="F3767" s="31"/>
      <c r="G3767" s="31"/>
      <c r="H3767" s="33"/>
      <c r="I3767" s="16"/>
      <c r="J3767" s="34"/>
      <c r="K3767" s="34"/>
      <c r="L3767" s="35"/>
      <c r="M3767" s="36"/>
      <c r="N3767" s="37"/>
      <c r="O3767" s="37"/>
      <c r="P3767" s="37"/>
      <c r="Q3767" s="38"/>
      <c r="R3767" s="38"/>
      <c r="S3767" s="37"/>
      <c r="T3767" s="39"/>
      <c r="U3767" s="39"/>
      <c r="V3767" s="40"/>
      <c r="X3767" t="str">
        <f>IF(('1 - Cover page'!$B$9-M3767)&lt;6,"&lt;=5 Days","&gt;5 Days")</f>
        <v>&lt;=5 Days</v>
      </c>
      <c r="Y3767" t="str">
        <f>IF(('1 - Cover page'!$B$9-M3767)=0,"0", IF(('1 - Cover page'!$B$9-M3767)= 1,"1", IF(('1 - Cover page'!$B$9-M3767)= 2,"2", IF(('1 - Cover page'!$B$9-M3767)= 3,"3", IF(('1 - Cover page'!$B$9-M3767)= 4,"4", IF(('1 - Cover page'!$B$9-M3767)= 5,"5", IF(('1 - Cover page'!$B$9-M3767)= 6,"6", IF(('1 - Cover page'!$B$9-M3767)= 7,"7", IF(('1 - Cover page'!$B$9-M3767)= 8,"8", IF(('1 - Cover page'!$B$9-M3767)= 9,"9", IF(('1 - Cover page'!$B$9-M3767)= 10,"10", IF(('1 - Cover page'!$B$9-M3767)= 11,"11", IF(('1 - Cover page'!$B$9-M3767)= 12,"12", IF(('1 - Cover page'!$B$9-M3767)= 13,"13", IF(('1 - Cover page'!$B$9-M3767)= 14,"14", IF(('1 - Cover page'!$B$9-M3767)= 15,"15",  ""))))))))))))))))</f>
        <v>0</v>
      </c>
      <c r="Z3767" t="str">
        <f>IF(('1 - Cover page'!$B$9-I3767)=0,"0", IF(('1 - Cover page'!$B$9-I3767)= 1,"1", IF(('1 - Cover page'!$B$9-I3767)= 2,"2", IF(('1 - Cover page'!$B$9-I3767)= 3,"3", IF(('1 - Cover page'!$B$9-I3767)= 4,"4", IF(('1 - Cover page'!$B$9-I3767)= 5,"5", IF(('1 - Cover page'!$B$9-I3767)= 6,"6", IF(('1 - Cover page'!$B$9-I3767)= 7,"7", IF(('1 - Cover page'!$B$9-I3767)= 8,"8", IF(('1 - Cover page'!$B$9-I3767)= 9,"9", IF(('1 - Cover page'!$B$9-I3767)= 10,"10", IF(('1 - Cover page'!$B$9-I3767)= 11,"11", IF(('1 - Cover page'!$B$9-I3767)= 12,"12", IF(('1 - Cover page'!$B$9-I3767)= 13,"13", IF(('1 - Cover page'!$B$9-I3767)= 14,"14", IF(('1 - Cover page'!$B$9-I3767)= 15,"15",  ""))))))))))))))))</f>
        <v>0</v>
      </c>
      <c r="AA3767" t="e">
        <f>VLOOKUP(E3767,'Age group'!$A$2:$B$7,2,TRUE)</f>
        <v>#N/A</v>
      </c>
    </row>
    <row r="3768" spans="1:27" ht="12.75" x14ac:dyDescent="0.2">
      <c r="A3768" s="30">
        <v>3765</v>
      </c>
      <c r="B3768" s="31"/>
      <c r="C3768" s="31"/>
      <c r="D3768" s="32"/>
      <c r="E3768" s="104"/>
      <c r="F3768" s="31"/>
      <c r="G3768" s="31"/>
      <c r="H3768" s="33"/>
      <c r="I3768" s="16"/>
      <c r="J3768" s="34"/>
      <c r="K3768" s="34"/>
      <c r="L3768" s="35"/>
      <c r="M3768" s="36"/>
      <c r="N3768" s="37"/>
      <c r="O3768" s="37"/>
      <c r="P3768" s="37"/>
      <c r="Q3768" s="38"/>
      <c r="R3768" s="38"/>
      <c r="S3768" s="37"/>
      <c r="T3768" s="39"/>
      <c r="U3768" s="39"/>
      <c r="V3768" s="40"/>
      <c r="X3768" t="str">
        <f>IF(('1 - Cover page'!$B$9-M3768)&lt;6,"&lt;=5 Days","&gt;5 Days")</f>
        <v>&lt;=5 Days</v>
      </c>
      <c r="Y3768" t="str">
        <f>IF(('1 - Cover page'!$B$9-M3768)=0,"0", IF(('1 - Cover page'!$B$9-M3768)= 1,"1", IF(('1 - Cover page'!$B$9-M3768)= 2,"2", IF(('1 - Cover page'!$B$9-M3768)= 3,"3", IF(('1 - Cover page'!$B$9-M3768)= 4,"4", IF(('1 - Cover page'!$B$9-M3768)= 5,"5", IF(('1 - Cover page'!$B$9-M3768)= 6,"6", IF(('1 - Cover page'!$B$9-M3768)= 7,"7", IF(('1 - Cover page'!$B$9-M3768)= 8,"8", IF(('1 - Cover page'!$B$9-M3768)= 9,"9", IF(('1 - Cover page'!$B$9-M3768)= 10,"10", IF(('1 - Cover page'!$B$9-M3768)= 11,"11", IF(('1 - Cover page'!$B$9-M3768)= 12,"12", IF(('1 - Cover page'!$B$9-M3768)= 13,"13", IF(('1 - Cover page'!$B$9-M3768)= 14,"14", IF(('1 - Cover page'!$B$9-M3768)= 15,"15",  ""))))))))))))))))</f>
        <v>0</v>
      </c>
      <c r="Z3768" t="str">
        <f>IF(('1 - Cover page'!$B$9-I3768)=0,"0", IF(('1 - Cover page'!$B$9-I3768)= 1,"1", IF(('1 - Cover page'!$B$9-I3768)= 2,"2", IF(('1 - Cover page'!$B$9-I3768)= 3,"3", IF(('1 - Cover page'!$B$9-I3768)= 4,"4", IF(('1 - Cover page'!$B$9-I3768)= 5,"5", IF(('1 - Cover page'!$B$9-I3768)= 6,"6", IF(('1 - Cover page'!$B$9-I3768)= 7,"7", IF(('1 - Cover page'!$B$9-I3768)= 8,"8", IF(('1 - Cover page'!$B$9-I3768)= 9,"9", IF(('1 - Cover page'!$B$9-I3768)= 10,"10", IF(('1 - Cover page'!$B$9-I3768)= 11,"11", IF(('1 - Cover page'!$B$9-I3768)= 12,"12", IF(('1 - Cover page'!$B$9-I3768)= 13,"13", IF(('1 - Cover page'!$B$9-I3768)= 14,"14", IF(('1 - Cover page'!$B$9-I3768)= 15,"15",  ""))))))))))))))))</f>
        <v>0</v>
      </c>
      <c r="AA3768" t="e">
        <f>VLOOKUP(E3768,'Age group'!$A$2:$B$7,2,TRUE)</f>
        <v>#N/A</v>
      </c>
    </row>
    <row r="3769" spans="1:27" ht="12.75" x14ac:dyDescent="0.2">
      <c r="A3769" s="30">
        <v>3766</v>
      </c>
      <c r="B3769" s="31"/>
      <c r="C3769" s="31"/>
      <c r="D3769" s="32"/>
      <c r="E3769" s="104"/>
      <c r="F3769" s="31"/>
      <c r="G3769" s="31"/>
      <c r="H3769" s="33"/>
      <c r="I3769" s="16"/>
      <c r="J3769" s="34"/>
      <c r="K3769" s="34"/>
      <c r="L3769" s="35"/>
      <c r="M3769" s="36"/>
      <c r="N3769" s="37"/>
      <c r="O3769" s="37"/>
      <c r="P3769" s="37"/>
      <c r="Q3769" s="38"/>
      <c r="R3769" s="38"/>
      <c r="S3769" s="37"/>
      <c r="T3769" s="39"/>
      <c r="U3769" s="39"/>
      <c r="V3769" s="40"/>
      <c r="X3769" t="str">
        <f>IF(('1 - Cover page'!$B$9-M3769)&lt;6,"&lt;=5 Days","&gt;5 Days")</f>
        <v>&lt;=5 Days</v>
      </c>
      <c r="Y3769" t="str">
        <f>IF(('1 - Cover page'!$B$9-M3769)=0,"0", IF(('1 - Cover page'!$B$9-M3769)= 1,"1", IF(('1 - Cover page'!$B$9-M3769)= 2,"2", IF(('1 - Cover page'!$B$9-M3769)= 3,"3", IF(('1 - Cover page'!$B$9-M3769)= 4,"4", IF(('1 - Cover page'!$B$9-M3769)= 5,"5", IF(('1 - Cover page'!$B$9-M3769)= 6,"6", IF(('1 - Cover page'!$B$9-M3769)= 7,"7", IF(('1 - Cover page'!$B$9-M3769)= 8,"8", IF(('1 - Cover page'!$B$9-M3769)= 9,"9", IF(('1 - Cover page'!$B$9-M3769)= 10,"10", IF(('1 - Cover page'!$B$9-M3769)= 11,"11", IF(('1 - Cover page'!$B$9-M3769)= 12,"12", IF(('1 - Cover page'!$B$9-M3769)= 13,"13", IF(('1 - Cover page'!$B$9-M3769)= 14,"14", IF(('1 - Cover page'!$B$9-M3769)= 15,"15",  ""))))))))))))))))</f>
        <v>0</v>
      </c>
      <c r="Z3769" t="str">
        <f>IF(('1 - Cover page'!$B$9-I3769)=0,"0", IF(('1 - Cover page'!$B$9-I3769)= 1,"1", IF(('1 - Cover page'!$B$9-I3769)= 2,"2", IF(('1 - Cover page'!$B$9-I3769)= 3,"3", IF(('1 - Cover page'!$B$9-I3769)= 4,"4", IF(('1 - Cover page'!$B$9-I3769)= 5,"5", IF(('1 - Cover page'!$B$9-I3769)= 6,"6", IF(('1 - Cover page'!$B$9-I3769)= 7,"7", IF(('1 - Cover page'!$B$9-I3769)= 8,"8", IF(('1 - Cover page'!$B$9-I3769)= 9,"9", IF(('1 - Cover page'!$B$9-I3769)= 10,"10", IF(('1 - Cover page'!$B$9-I3769)= 11,"11", IF(('1 - Cover page'!$B$9-I3769)= 12,"12", IF(('1 - Cover page'!$B$9-I3769)= 13,"13", IF(('1 - Cover page'!$B$9-I3769)= 14,"14", IF(('1 - Cover page'!$B$9-I3769)= 15,"15",  ""))))))))))))))))</f>
        <v>0</v>
      </c>
      <c r="AA3769" t="e">
        <f>VLOOKUP(E3769,'Age group'!$A$2:$B$7,2,TRUE)</f>
        <v>#N/A</v>
      </c>
    </row>
    <row r="3770" spans="1:27" ht="12.75" x14ac:dyDescent="0.2">
      <c r="A3770" s="30">
        <v>3767</v>
      </c>
      <c r="B3770" s="31"/>
      <c r="C3770" s="31"/>
      <c r="D3770" s="32"/>
      <c r="E3770" s="104"/>
      <c r="F3770" s="31"/>
      <c r="G3770" s="31"/>
      <c r="H3770" s="33"/>
      <c r="I3770" s="16"/>
      <c r="J3770" s="34"/>
      <c r="K3770" s="34"/>
      <c r="L3770" s="35"/>
      <c r="M3770" s="36"/>
      <c r="N3770" s="37"/>
      <c r="O3770" s="37"/>
      <c r="P3770" s="37"/>
      <c r="Q3770" s="38"/>
      <c r="R3770" s="38"/>
      <c r="S3770" s="37"/>
      <c r="T3770" s="39"/>
      <c r="U3770" s="39"/>
      <c r="V3770" s="40"/>
      <c r="X3770" t="str">
        <f>IF(('1 - Cover page'!$B$9-M3770)&lt;6,"&lt;=5 Days","&gt;5 Days")</f>
        <v>&lt;=5 Days</v>
      </c>
      <c r="Y3770" t="str">
        <f>IF(('1 - Cover page'!$B$9-M3770)=0,"0", IF(('1 - Cover page'!$B$9-M3770)= 1,"1", IF(('1 - Cover page'!$B$9-M3770)= 2,"2", IF(('1 - Cover page'!$B$9-M3770)= 3,"3", IF(('1 - Cover page'!$B$9-M3770)= 4,"4", IF(('1 - Cover page'!$B$9-M3770)= 5,"5", IF(('1 - Cover page'!$B$9-M3770)= 6,"6", IF(('1 - Cover page'!$B$9-M3770)= 7,"7", IF(('1 - Cover page'!$B$9-M3770)= 8,"8", IF(('1 - Cover page'!$B$9-M3770)= 9,"9", IF(('1 - Cover page'!$B$9-M3770)= 10,"10", IF(('1 - Cover page'!$B$9-M3770)= 11,"11", IF(('1 - Cover page'!$B$9-M3770)= 12,"12", IF(('1 - Cover page'!$B$9-M3770)= 13,"13", IF(('1 - Cover page'!$B$9-M3770)= 14,"14", IF(('1 - Cover page'!$B$9-M3770)= 15,"15",  ""))))))))))))))))</f>
        <v>0</v>
      </c>
      <c r="Z3770" t="str">
        <f>IF(('1 - Cover page'!$B$9-I3770)=0,"0", IF(('1 - Cover page'!$B$9-I3770)= 1,"1", IF(('1 - Cover page'!$B$9-I3770)= 2,"2", IF(('1 - Cover page'!$B$9-I3770)= 3,"3", IF(('1 - Cover page'!$B$9-I3770)= 4,"4", IF(('1 - Cover page'!$B$9-I3770)= 5,"5", IF(('1 - Cover page'!$B$9-I3770)= 6,"6", IF(('1 - Cover page'!$B$9-I3770)= 7,"7", IF(('1 - Cover page'!$B$9-I3770)= 8,"8", IF(('1 - Cover page'!$B$9-I3770)= 9,"9", IF(('1 - Cover page'!$B$9-I3770)= 10,"10", IF(('1 - Cover page'!$B$9-I3770)= 11,"11", IF(('1 - Cover page'!$B$9-I3770)= 12,"12", IF(('1 - Cover page'!$B$9-I3770)= 13,"13", IF(('1 - Cover page'!$B$9-I3770)= 14,"14", IF(('1 - Cover page'!$B$9-I3770)= 15,"15",  ""))))))))))))))))</f>
        <v>0</v>
      </c>
      <c r="AA3770" t="e">
        <f>VLOOKUP(E3770,'Age group'!$A$2:$B$7,2,TRUE)</f>
        <v>#N/A</v>
      </c>
    </row>
    <row r="3771" spans="1:27" ht="12.75" x14ac:dyDescent="0.2">
      <c r="A3771" s="30">
        <v>3768</v>
      </c>
      <c r="B3771" s="31"/>
      <c r="C3771" s="31"/>
      <c r="D3771" s="32"/>
      <c r="E3771" s="104"/>
      <c r="F3771" s="31"/>
      <c r="G3771" s="31"/>
      <c r="H3771" s="33"/>
      <c r="I3771" s="16"/>
      <c r="J3771" s="34"/>
      <c r="K3771" s="34"/>
      <c r="L3771" s="35"/>
      <c r="M3771" s="36"/>
      <c r="N3771" s="37"/>
      <c r="O3771" s="37"/>
      <c r="P3771" s="37"/>
      <c r="Q3771" s="38"/>
      <c r="R3771" s="38"/>
      <c r="S3771" s="37"/>
      <c r="T3771" s="39"/>
      <c r="U3771" s="39"/>
      <c r="V3771" s="40"/>
      <c r="X3771" t="str">
        <f>IF(('1 - Cover page'!$B$9-M3771)&lt;6,"&lt;=5 Days","&gt;5 Days")</f>
        <v>&lt;=5 Days</v>
      </c>
      <c r="Y3771" t="str">
        <f>IF(('1 - Cover page'!$B$9-M3771)=0,"0", IF(('1 - Cover page'!$B$9-M3771)= 1,"1", IF(('1 - Cover page'!$B$9-M3771)= 2,"2", IF(('1 - Cover page'!$B$9-M3771)= 3,"3", IF(('1 - Cover page'!$B$9-M3771)= 4,"4", IF(('1 - Cover page'!$B$9-M3771)= 5,"5", IF(('1 - Cover page'!$B$9-M3771)= 6,"6", IF(('1 - Cover page'!$B$9-M3771)= 7,"7", IF(('1 - Cover page'!$B$9-M3771)= 8,"8", IF(('1 - Cover page'!$B$9-M3771)= 9,"9", IF(('1 - Cover page'!$B$9-M3771)= 10,"10", IF(('1 - Cover page'!$B$9-M3771)= 11,"11", IF(('1 - Cover page'!$B$9-M3771)= 12,"12", IF(('1 - Cover page'!$B$9-M3771)= 13,"13", IF(('1 - Cover page'!$B$9-M3771)= 14,"14", IF(('1 - Cover page'!$B$9-M3771)= 15,"15",  ""))))))))))))))))</f>
        <v>0</v>
      </c>
      <c r="Z3771" t="str">
        <f>IF(('1 - Cover page'!$B$9-I3771)=0,"0", IF(('1 - Cover page'!$B$9-I3771)= 1,"1", IF(('1 - Cover page'!$B$9-I3771)= 2,"2", IF(('1 - Cover page'!$B$9-I3771)= 3,"3", IF(('1 - Cover page'!$B$9-I3771)= 4,"4", IF(('1 - Cover page'!$B$9-I3771)= 5,"5", IF(('1 - Cover page'!$B$9-I3771)= 6,"6", IF(('1 - Cover page'!$B$9-I3771)= 7,"7", IF(('1 - Cover page'!$B$9-I3771)= 8,"8", IF(('1 - Cover page'!$B$9-I3771)= 9,"9", IF(('1 - Cover page'!$B$9-I3771)= 10,"10", IF(('1 - Cover page'!$B$9-I3771)= 11,"11", IF(('1 - Cover page'!$B$9-I3771)= 12,"12", IF(('1 - Cover page'!$B$9-I3771)= 13,"13", IF(('1 - Cover page'!$B$9-I3771)= 14,"14", IF(('1 - Cover page'!$B$9-I3771)= 15,"15",  ""))))))))))))))))</f>
        <v>0</v>
      </c>
      <c r="AA3771" t="e">
        <f>VLOOKUP(E3771,'Age group'!$A$2:$B$7,2,TRUE)</f>
        <v>#N/A</v>
      </c>
    </row>
    <row r="3772" spans="1:27" ht="12.75" x14ac:dyDescent="0.2">
      <c r="A3772" s="30">
        <v>3769</v>
      </c>
      <c r="B3772" s="31"/>
      <c r="C3772" s="31"/>
      <c r="D3772" s="32"/>
      <c r="E3772" s="104"/>
      <c r="F3772" s="31"/>
      <c r="G3772" s="31"/>
      <c r="H3772" s="33"/>
      <c r="I3772" s="16"/>
      <c r="J3772" s="34"/>
      <c r="K3772" s="34"/>
      <c r="L3772" s="35"/>
      <c r="M3772" s="36"/>
      <c r="N3772" s="37"/>
      <c r="O3772" s="37"/>
      <c r="P3772" s="37"/>
      <c r="Q3772" s="38"/>
      <c r="R3772" s="38"/>
      <c r="S3772" s="37"/>
      <c r="T3772" s="39"/>
      <c r="U3772" s="39"/>
      <c r="V3772" s="40"/>
      <c r="X3772" t="str">
        <f>IF(('1 - Cover page'!$B$9-M3772)&lt;6,"&lt;=5 Days","&gt;5 Days")</f>
        <v>&lt;=5 Days</v>
      </c>
      <c r="Y3772" t="str">
        <f>IF(('1 - Cover page'!$B$9-M3772)=0,"0", IF(('1 - Cover page'!$B$9-M3772)= 1,"1", IF(('1 - Cover page'!$B$9-M3772)= 2,"2", IF(('1 - Cover page'!$B$9-M3772)= 3,"3", IF(('1 - Cover page'!$B$9-M3772)= 4,"4", IF(('1 - Cover page'!$B$9-M3772)= 5,"5", IF(('1 - Cover page'!$B$9-M3772)= 6,"6", IF(('1 - Cover page'!$B$9-M3772)= 7,"7", IF(('1 - Cover page'!$B$9-M3772)= 8,"8", IF(('1 - Cover page'!$B$9-M3772)= 9,"9", IF(('1 - Cover page'!$B$9-M3772)= 10,"10", IF(('1 - Cover page'!$B$9-M3772)= 11,"11", IF(('1 - Cover page'!$B$9-M3772)= 12,"12", IF(('1 - Cover page'!$B$9-M3772)= 13,"13", IF(('1 - Cover page'!$B$9-M3772)= 14,"14", IF(('1 - Cover page'!$B$9-M3772)= 15,"15",  ""))))))))))))))))</f>
        <v>0</v>
      </c>
      <c r="Z3772" t="str">
        <f>IF(('1 - Cover page'!$B$9-I3772)=0,"0", IF(('1 - Cover page'!$B$9-I3772)= 1,"1", IF(('1 - Cover page'!$B$9-I3772)= 2,"2", IF(('1 - Cover page'!$B$9-I3772)= 3,"3", IF(('1 - Cover page'!$B$9-I3772)= 4,"4", IF(('1 - Cover page'!$B$9-I3772)= 5,"5", IF(('1 - Cover page'!$B$9-I3772)= 6,"6", IF(('1 - Cover page'!$B$9-I3772)= 7,"7", IF(('1 - Cover page'!$B$9-I3772)= 8,"8", IF(('1 - Cover page'!$B$9-I3772)= 9,"9", IF(('1 - Cover page'!$B$9-I3772)= 10,"10", IF(('1 - Cover page'!$B$9-I3772)= 11,"11", IF(('1 - Cover page'!$B$9-I3772)= 12,"12", IF(('1 - Cover page'!$B$9-I3772)= 13,"13", IF(('1 - Cover page'!$B$9-I3772)= 14,"14", IF(('1 - Cover page'!$B$9-I3772)= 15,"15",  ""))))))))))))))))</f>
        <v>0</v>
      </c>
      <c r="AA3772" t="e">
        <f>VLOOKUP(E3772,'Age group'!$A$2:$B$7,2,TRUE)</f>
        <v>#N/A</v>
      </c>
    </row>
    <row r="3773" spans="1:27" ht="12.75" x14ac:dyDescent="0.2">
      <c r="A3773" s="30">
        <v>3770</v>
      </c>
      <c r="B3773" s="31"/>
      <c r="C3773" s="31"/>
      <c r="D3773" s="32"/>
      <c r="E3773" s="104"/>
      <c r="F3773" s="31"/>
      <c r="G3773" s="31"/>
      <c r="H3773" s="33"/>
      <c r="I3773" s="16"/>
      <c r="J3773" s="34"/>
      <c r="K3773" s="34"/>
      <c r="L3773" s="35"/>
      <c r="M3773" s="36"/>
      <c r="N3773" s="37"/>
      <c r="O3773" s="37"/>
      <c r="P3773" s="37"/>
      <c r="Q3773" s="38"/>
      <c r="R3773" s="38"/>
      <c r="S3773" s="37"/>
      <c r="T3773" s="39"/>
      <c r="U3773" s="39"/>
      <c r="V3773" s="40"/>
      <c r="X3773" t="str">
        <f>IF(('1 - Cover page'!$B$9-M3773)&lt;6,"&lt;=5 Days","&gt;5 Days")</f>
        <v>&lt;=5 Days</v>
      </c>
      <c r="Y3773" t="str">
        <f>IF(('1 - Cover page'!$B$9-M3773)=0,"0", IF(('1 - Cover page'!$B$9-M3773)= 1,"1", IF(('1 - Cover page'!$B$9-M3773)= 2,"2", IF(('1 - Cover page'!$B$9-M3773)= 3,"3", IF(('1 - Cover page'!$B$9-M3773)= 4,"4", IF(('1 - Cover page'!$B$9-M3773)= 5,"5", IF(('1 - Cover page'!$B$9-M3773)= 6,"6", IF(('1 - Cover page'!$B$9-M3773)= 7,"7", IF(('1 - Cover page'!$B$9-M3773)= 8,"8", IF(('1 - Cover page'!$B$9-M3773)= 9,"9", IF(('1 - Cover page'!$B$9-M3773)= 10,"10", IF(('1 - Cover page'!$B$9-M3773)= 11,"11", IF(('1 - Cover page'!$B$9-M3773)= 12,"12", IF(('1 - Cover page'!$B$9-M3773)= 13,"13", IF(('1 - Cover page'!$B$9-M3773)= 14,"14", IF(('1 - Cover page'!$B$9-M3773)= 15,"15",  ""))))))))))))))))</f>
        <v>0</v>
      </c>
      <c r="Z3773" t="str">
        <f>IF(('1 - Cover page'!$B$9-I3773)=0,"0", IF(('1 - Cover page'!$B$9-I3773)= 1,"1", IF(('1 - Cover page'!$B$9-I3773)= 2,"2", IF(('1 - Cover page'!$B$9-I3773)= 3,"3", IF(('1 - Cover page'!$B$9-I3773)= 4,"4", IF(('1 - Cover page'!$B$9-I3773)= 5,"5", IF(('1 - Cover page'!$B$9-I3773)= 6,"6", IF(('1 - Cover page'!$B$9-I3773)= 7,"7", IF(('1 - Cover page'!$B$9-I3773)= 8,"8", IF(('1 - Cover page'!$B$9-I3773)= 9,"9", IF(('1 - Cover page'!$B$9-I3773)= 10,"10", IF(('1 - Cover page'!$B$9-I3773)= 11,"11", IF(('1 - Cover page'!$B$9-I3773)= 12,"12", IF(('1 - Cover page'!$B$9-I3773)= 13,"13", IF(('1 - Cover page'!$B$9-I3773)= 14,"14", IF(('1 - Cover page'!$B$9-I3773)= 15,"15",  ""))))))))))))))))</f>
        <v>0</v>
      </c>
      <c r="AA3773" t="e">
        <f>VLOOKUP(E3773,'Age group'!$A$2:$B$7,2,TRUE)</f>
        <v>#N/A</v>
      </c>
    </row>
    <row r="3774" spans="1:27" ht="12.75" x14ac:dyDescent="0.2">
      <c r="A3774" s="30">
        <v>3771</v>
      </c>
      <c r="B3774" s="31"/>
      <c r="C3774" s="31"/>
      <c r="D3774" s="32"/>
      <c r="E3774" s="104"/>
      <c r="F3774" s="31"/>
      <c r="G3774" s="31"/>
      <c r="H3774" s="33"/>
      <c r="I3774" s="16"/>
      <c r="J3774" s="34"/>
      <c r="K3774" s="34"/>
      <c r="L3774" s="35"/>
      <c r="M3774" s="36"/>
      <c r="N3774" s="37"/>
      <c r="O3774" s="37"/>
      <c r="P3774" s="37"/>
      <c r="Q3774" s="38"/>
      <c r="R3774" s="38"/>
      <c r="S3774" s="37"/>
      <c r="T3774" s="39"/>
      <c r="U3774" s="39"/>
      <c r="V3774" s="40"/>
      <c r="X3774" t="str">
        <f>IF(('1 - Cover page'!$B$9-M3774)&lt;6,"&lt;=5 Days","&gt;5 Days")</f>
        <v>&lt;=5 Days</v>
      </c>
      <c r="Y3774" t="str">
        <f>IF(('1 - Cover page'!$B$9-M3774)=0,"0", IF(('1 - Cover page'!$B$9-M3774)= 1,"1", IF(('1 - Cover page'!$B$9-M3774)= 2,"2", IF(('1 - Cover page'!$B$9-M3774)= 3,"3", IF(('1 - Cover page'!$B$9-M3774)= 4,"4", IF(('1 - Cover page'!$B$9-M3774)= 5,"5", IF(('1 - Cover page'!$B$9-M3774)= 6,"6", IF(('1 - Cover page'!$B$9-M3774)= 7,"7", IF(('1 - Cover page'!$B$9-M3774)= 8,"8", IF(('1 - Cover page'!$B$9-M3774)= 9,"9", IF(('1 - Cover page'!$B$9-M3774)= 10,"10", IF(('1 - Cover page'!$B$9-M3774)= 11,"11", IF(('1 - Cover page'!$B$9-M3774)= 12,"12", IF(('1 - Cover page'!$B$9-M3774)= 13,"13", IF(('1 - Cover page'!$B$9-M3774)= 14,"14", IF(('1 - Cover page'!$B$9-M3774)= 15,"15",  ""))))))))))))))))</f>
        <v>0</v>
      </c>
      <c r="Z3774" t="str">
        <f>IF(('1 - Cover page'!$B$9-I3774)=0,"0", IF(('1 - Cover page'!$B$9-I3774)= 1,"1", IF(('1 - Cover page'!$B$9-I3774)= 2,"2", IF(('1 - Cover page'!$B$9-I3774)= 3,"3", IF(('1 - Cover page'!$B$9-I3774)= 4,"4", IF(('1 - Cover page'!$B$9-I3774)= 5,"5", IF(('1 - Cover page'!$B$9-I3774)= 6,"6", IF(('1 - Cover page'!$B$9-I3774)= 7,"7", IF(('1 - Cover page'!$B$9-I3774)= 8,"8", IF(('1 - Cover page'!$B$9-I3774)= 9,"9", IF(('1 - Cover page'!$B$9-I3774)= 10,"10", IF(('1 - Cover page'!$B$9-I3774)= 11,"11", IF(('1 - Cover page'!$B$9-I3774)= 12,"12", IF(('1 - Cover page'!$B$9-I3774)= 13,"13", IF(('1 - Cover page'!$B$9-I3774)= 14,"14", IF(('1 - Cover page'!$B$9-I3774)= 15,"15",  ""))))))))))))))))</f>
        <v>0</v>
      </c>
      <c r="AA3774" t="e">
        <f>VLOOKUP(E3774,'Age group'!$A$2:$B$7,2,TRUE)</f>
        <v>#N/A</v>
      </c>
    </row>
    <row r="3775" spans="1:27" ht="12.75" x14ac:dyDescent="0.2">
      <c r="A3775" s="30">
        <v>3772</v>
      </c>
      <c r="B3775" s="31"/>
      <c r="C3775" s="31"/>
      <c r="D3775" s="32"/>
      <c r="E3775" s="104"/>
      <c r="F3775" s="31"/>
      <c r="G3775" s="31"/>
      <c r="H3775" s="33"/>
      <c r="I3775" s="16"/>
      <c r="J3775" s="34"/>
      <c r="K3775" s="34"/>
      <c r="L3775" s="35"/>
      <c r="M3775" s="36"/>
      <c r="N3775" s="37"/>
      <c r="O3775" s="37"/>
      <c r="P3775" s="37"/>
      <c r="Q3775" s="38"/>
      <c r="R3775" s="38"/>
      <c r="S3775" s="37"/>
      <c r="T3775" s="39"/>
      <c r="U3775" s="39"/>
      <c r="V3775" s="40"/>
      <c r="X3775" t="str">
        <f>IF(('1 - Cover page'!$B$9-M3775)&lt;6,"&lt;=5 Days","&gt;5 Days")</f>
        <v>&lt;=5 Days</v>
      </c>
      <c r="Y3775" t="str">
        <f>IF(('1 - Cover page'!$B$9-M3775)=0,"0", IF(('1 - Cover page'!$B$9-M3775)= 1,"1", IF(('1 - Cover page'!$B$9-M3775)= 2,"2", IF(('1 - Cover page'!$B$9-M3775)= 3,"3", IF(('1 - Cover page'!$B$9-M3775)= 4,"4", IF(('1 - Cover page'!$B$9-M3775)= 5,"5", IF(('1 - Cover page'!$B$9-M3775)= 6,"6", IF(('1 - Cover page'!$B$9-M3775)= 7,"7", IF(('1 - Cover page'!$B$9-M3775)= 8,"8", IF(('1 - Cover page'!$B$9-M3775)= 9,"9", IF(('1 - Cover page'!$B$9-M3775)= 10,"10", IF(('1 - Cover page'!$B$9-M3775)= 11,"11", IF(('1 - Cover page'!$B$9-M3775)= 12,"12", IF(('1 - Cover page'!$B$9-M3775)= 13,"13", IF(('1 - Cover page'!$B$9-M3775)= 14,"14", IF(('1 - Cover page'!$B$9-M3775)= 15,"15",  ""))))))))))))))))</f>
        <v>0</v>
      </c>
      <c r="Z3775" t="str">
        <f>IF(('1 - Cover page'!$B$9-I3775)=0,"0", IF(('1 - Cover page'!$B$9-I3775)= 1,"1", IF(('1 - Cover page'!$B$9-I3775)= 2,"2", IF(('1 - Cover page'!$B$9-I3775)= 3,"3", IF(('1 - Cover page'!$B$9-I3775)= 4,"4", IF(('1 - Cover page'!$B$9-I3775)= 5,"5", IF(('1 - Cover page'!$B$9-I3775)= 6,"6", IF(('1 - Cover page'!$B$9-I3775)= 7,"7", IF(('1 - Cover page'!$B$9-I3775)= 8,"8", IF(('1 - Cover page'!$B$9-I3775)= 9,"9", IF(('1 - Cover page'!$B$9-I3775)= 10,"10", IF(('1 - Cover page'!$B$9-I3775)= 11,"11", IF(('1 - Cover page'!$B$9-I3775)= 12,"12", IF(('1 - Cover page'!$B$9-I3775)= 13,"13", IF(('1 - Cover page'!$B$9-I3775)= 14,"14", IF(('1 - Cover page'!$B$9-I3775)= 15,"15",  ""))))))))))))))))</f>
        <v>0</v>
      </c>
      <c r="AA3775" t="e">
        <f>VLOOKUP(E3775,'Age group'!$A$2:$B$7,2,TRUE)</f>
        <v>#N/A</v>
      </c>
    </row>
    <row r="3776" spans="1:27" ht="12.75" x14ac:dyDescent="0.2">
      <c r="A3776" s="30">
        <v>3773</v>
      </c>
      <c r="B3776" s="31"/>
      <c r="C3776" s="31"/>
      <c r="D3776" s="32"/>
      <c r="E3776" s="104"/>
      <c r="F3776" s="31"/>
      <c r="G3776" s="31"/>
      <c r="H3776" s="33"/>
      <c r="I3776" s="16"/>
      <c r="J3776" s="34"/>
      <c r="K3776" s="34"/>
      <c r="L3776" s="35"/>
      <c r="M3776" s="36"/>
      <c r="N3776" s="37"/>
      <c r="O3776" s="37"/>
      <c r="P3776" s="37"/>
      <c r="Q3776" s="38"/>
      <c r="R3776" s="38"/>
      <c r="S3776" s="37"/>
      <c r="T3776" s="39"/>
      <c r="U3776" s="39"/>
      <c r="V3776" s="40"/>
      <c r="X3776" t="str">
        <f>IF(('1 - Cover page'!$B$9-M3776)&lt;6,"&lt;=5 Days","&gt;5 Days")</f>
        <v>&lt;=5 Days</v>
      </c>
      <c r="Y3776" t="str">
        <f>IF(('1 - Cover page'!$B$9-M3776)=0,"0", IF(('1 - Cover page'!$B$9-M3776)= 1,"1", IF(('1 - Cover page'!$B$9-M3776)= 2,"2", IF(('1 - Cover page'!$B$9-M3776)= 3,"3", IF(('1 - Cover page'!$B$9-M3776)= 4,"4", IF(('1 - Cover page'!$B$9-M3776)= 5,"5", IF(('1 - Cover page'!$B$9-M3776)= 6,"6", IF(('1 - Cover page'!$B$9-M3776)= 7,"7", IF(('1 - Cover page'!$B$9-M3776)= 8,"8", IF(('1 - Cover page'!$B$9-M3776)= 9,"9", IF(('1 - Cover page'!$B$9-M3776)= 10,"10", IF(('1 - Cover page'!$B$9-M3776)= 11,"11", IF(('1 - Cover page'!$B$9-M3776)= 12,"12", IF(('1 - Cover page'!$B$9-M3776)= 13,"13", IF(('1 - Cover page'!$B$9-M3776)= 14,"14", IF(('1 - Cover page'!$B$9-M3776)= 15,"15",  ""))))))))))))))))</f>
        <v>0</v>
      </c>
      <c r="Z3776" t="str">
        <f>IF(('1 - Cover page'!$B$9-I3776)=0,"0", IF(('1 - Cover page'!$B$9-I3776)= 1,"1", IF(('1 - Cover page'!$B$9-I3776)= 2,"2", IF(('1 - Cover page'!$B$9-I3776)= 3,"3", IF(('1 - Cover page'!$B$9-I3776)= 4,"4", IF(('1 - Cover page'!$B$9-I3776)= 5,"5", IF(('1 - Cover page'!$B$9-I3776)= 6,"6", IF(('1 - Cover page'!$B$9-I3776)= 7,"7", IF(('1 - Cover page'!$B$9-I3776)= 8,"8", IF(('1 - Cover page'!$B$9-I3776)= 9,"9", IF(('1 - Cover page'!$B$9-I3776)= 10,"10", IF(('1 - Cover page'!$B$9-I3776)= 11,"11", IF(('1 - Cover page'!$B$9-I3776)= 12,"12", IF(('1 - Cover page'!$B$9-I3776)= 13,"13", IF(('1 - Cover page'!$B$9-I3776)= 14,"14", IF(('1 - Cover page'!$B$9-I3776)= 15,"15",  ""))))))))))))))))</f>
        <v>0</v>
      </c>
      <c r="AA3776" t="e">
        <f>VLOOKUP(E3776,'Age group'!$A$2:$B$7,2,TRUE)</f>
        <v>#N/A</v>
      </c>
    </row>
    <row r="3777" spans="1:27" ht="12.75" x14ac:dyDescent="0.2">
      <c r="A3777" s="30">
        <v>3774</v>
      </c>
      <c r="B3777" s="31"/>
      <c r="C3777" s="31"/>
      <c r="D3777" s="32"/>
      <c r="E3777" s="104"/>
      <c r="F3777" s="31"/>
      <c r="G3777" s="31"/>
      <c r="H3777" s="33"/>
      <c r="I3777" s="16"/>
      <c r="J3777" s="34"/>
      <c r="K3777" s="34"/>
      <c r="L3777" s="35"/>
      <c r="M3777" s="36"/>
      <c r="N3777" s="37"/>
      <c r="O3777" s="37"/>
      <c r="P3777" s="37"/>
      <c r="Q3777" s="38"/>
      <c r="R3777" s="38"/>
      <c r="S3777" s="37"/>
      <c r="T3777" s="39"/>
      <c r="U3777" s="39"/>
      <c r="V3777" s="40"/>
      <c r="X3777" t="str">
        <f>IF(('1 - Cover page'!$B$9-M3777)&lt;6,"&lt;=5 Days","&gt;5 Days")</f>
        <v>&lt;=5 Days</v>
      </c>
      <c r="Y3777" t="str">
        <f>IF(('1 - Cover page'!$B$9-M3777)=0,"0", IF(('1 - Cover page'!$B$9-M3777)= 1,"1", IF(('1 - Cover page'!$B$9-M3777)= 2,"2", IF(('1 - Cover page'!$B$9-M3777)= 3,"3", IF(('1 - Cover page'!$B$9-M3777)= 4,"4", IF(('1 - Cover page'!$B$9-M3777)= 5,"5", IF(('1 - Cover page'!$B$9-M3777)= 6,"6", IF(('1 - Cover page'!$B$9-M3777)= 7,"7", IF(('1 - Cover page'!$B$9-M3777)= 8,"8", IF(('1 - Cover page'!$B$9-M3777)= 9,"9", IF(('1 - Cover page'!$B$9-M3777)= 10,"10", IF(('1 - Cover page'!$B$9-M3777)= 11,"11", IF(('1 - Cover page'!$B$9-M3777)= 12,"12", IF(('1 - Cover page'!$B$9-M3777)= 13,"13", IF(('1 - Cover page'!$B$9-M3777)= 14,"14", IF(('1 - Cover page'!$B$9-M3777)= 15,"15",  ""))))))))))))))))</f>
        <v>0</v>
      </c>
      <c r="Z3777" t="str">
        <f>IF(('1 - Cover page'!$B$9-I3777)=0,"0", IF(('1 - Cover page'!$B$9-I3777)= 1,"1", IF(('1 - Cover page'!$B$9-I3777)= 2,"2", IF(('1 - Cover page'!$B$9-I3777)= 3,"3", IF(('1 - Cover page'!$B$9-I3777)= 4,"4", IF(('1 - Cover page'!$B$9-I3777)= 5,"5", IF(('1 - Cover page'!$B$9-I3777)= 6,"6", IF(('1 - Cover page'!$B$9-I3777)= 7,"7", IF(('1 - Cover page'!$B$9-I3777)= 8,"8", IF(('1 - Cover page'!$B$9-I3777)= 9,"9", IF(('1 - Cover page'!$B$9-I3777)= 10,"10", IF(('1 - Cover page'!$B$9-I3777)= 11,"11", IF(('1 - Cover page'!$B$9-I3777)= 12,"12", IF(('1 - Cover page'!$B$9-I3777)= 13,"13", IF(('1 - Cover page'!$B$9-I3777)= 14,"14", IF(('1 - Cover page'!$B$9-I3777)= 15,"15",  ""))))))))))))))))</f>
        <v>0</v>
      </c>
      <c r="AA3777" t="e">
        <f>VLOOKUP(E3777,'Age group'!$A$2:$B$7,2,TRUE)</f>
        <v>#N/A</v>
      </c>
    </row>
    <row r="3778" spans="1:27" ht="12.75" x14ac:dyDescent="0.2">
      <c r="A3778" s="30">
        <v>3775</v>
      </c>
      <c r="B3778" s="31"/>
      <c r="C3778" s="31"/>
      <c r="D3778" s="32"/>
      <c r="E3778" s="104"/>
      <c r="F3778" s="31"/>
      <c r="G3778" s="31"/>
      <c r="H3778" s="33"/>
      <c r="I3778" s="16"/>
      <c r="J3778" s="34"/>
      <c r="K3778" s="34"/>
      <c r="L3778" s="35"/>
      <c r="M3778" s="36"/>
      <c r="N3778" s="37"/>
      <c r="O3778" s="37"/>
      <c r="P3778" s="37"/>
      <c r="Q3778" s="38"/>
      <c r="R3778" s="38"/>
      <c r="S3778" s="37"/>
      <c r="T3778" s="39"/>
      <c r="U3778" s="39"/>
      <c r="V3778" s="40"/>
      <c r="X3778" t="str">
        <f>IF(('1 - Cover page'!$B$9-M3778)&lt;6,"&lt;=5 Days","&gt;5 Days")</f>
        <v>&lt;=5 Days</v>
      </c>
      <c r="Y3778" t="str">
        <f>IF(('1 - Cover page'!$B$9-M3778)=0,"0", IF(('1 - Cover page'!$B$9-M3778)= 1,"1", IF(('1 - Cover page'!$B$9-M3778)= 2,"2", IF(('1 - Cover page'!$B$9-M3778)= 3,"3", IF(('1 - Cover page'!$B$9-M3778)= 4,"4", IF(('1 - Cover page'!$B$9-M3778)= 5,"5", IF(('1 - Cover page'!$B$9-M3778)= 6,"6", IF(('1 - Cover page'!$B$9-M3778)= 7,"7", IF(('1 - Cover page'!$B$9-M3778)= 8,"8", IF(('1 - Cover page'!$B$9-M3778)= 9,"9", IF(('1 - Cover page'!$B$9-M3778)= 10,"10", IF(('1 - Cover page'!$B$9-M3778)= 11,"11", IF(('1 - Cover page'!$B$9-M3778)= 12,"12", IF(('1 - Cover page'!$B$9-M3778)= 13,"13", IF(('1 - Cover page'!$B$9-M3778)= 14,"14", IF(('1 - Cover page'!$B$9-M3778)= 15,"15",  ""))))))))))))))))</f>
        <v>0</v>
      </c>
      <c r="Z3778" t="str">
        <f>IF(('1 - Cover page'!$B$9-I3778)=0,"0", IF(('1 - Cover page'!$B$9-I3778)= 1,"1", IF(('1 - Cover page'!$B$9-I3778)= 2,"2", IF(('1 - Cover page'!$B$9-I3778)= 3,"3", IF(('1 - Cover page'!$B$9-I3778)= 4,"4", IF(('1 - Cover page'!$B$9-I3778)= 5,"5", IF(('1 - Cover page'!$B$9-I3778)= 6,"6", IF(('1 - Cover page'!$B$9-I3778)= 7,"7", IF(('1 - Cover page'!$B$9-I3778)= 8,"8", IF(('1 - Cover page'!$B$9-I3778)= 9,"9", IF(('1 - Cover page'!$B$9-I3778)= 10,"10", IF(('1 - Cover page'!$B$9-I3778)= 11,"11", IF(('1 - Cover page'!$B$9-I3778)= 12,"12", IF(('1 - Cover page'!$B$9-I3778)= 13,"13", IF(('1 - Cover page'!$B$9-I3778)= 14,"14", IF(('1 - Cover page'!$B$9-I3778)= 15,"15",  ""))))))))))))))))</f>
        <v>0</v>
      </c>
      <c r="AA3778" t="e">
        <f>VLOOKUP(E3778,'Age group'!$A$2:$B$7,2,TRUE)</f>
        <v>#N/A</v>
      </c>
    </row>
    <row r="3779" spans="1:27" ht="12.75" x14ac:dyDescent="0.2">
      <c r="A3779" s="30">
        <v>3776</v>
      </c>
      <c r="B3779" s="31"/>
      <c r="C3779" s="31"/>
      <c r="D3779" s="32"/>
      <c r="E3779" s="104"/>
      <c r="F3779" s="31"/>
      <c r="G3779" s="31"/>
      <c r="H3779" s="33"/>
      <c r="I3779" s="16"/>
      <c r="J3779" s="34"/>
      <c r="K3779" s="34"/>
      <c r="L3779" s="35"/>
      <c r="M3779" s="36"/>
      <c r="N3779" s="37"/>
      <c r="O3779" s="37"/>
      <c r="P3779" s="37"/>
      <c r="Q3779" s="38"/>
      <c r="R3779" s="38"/>
      <c r="S3779" s="37"/>
      <c r="T3779" s="39"/>
      <c r="U3779" s="39"/>
      <c r="V3779" s="40"/>
      <c r="X3779" t="str">
        <f>IF(('1 - Cover page'!$B$9-M3779)&lt;6,"&lt;=5 Days","&gt;5 Days")</f>
        <v>&lt;=5 Days</v>
      </c>
      <c r="Y3779" t="str">
        <f>IF(('1 - Cover page'!$B$9-M3779)=0,"0", IF(('1 - Cover page'!$B$9-M3779)= 1,"1", IF(('1 - Cover page'!$B$9-M3779)= 2,"2", IF(('1 - Cover page'!$B$9-M3779)= 3,"3", IF(('1 - Cover page'!$B$9-M3779)= 4,"4", IF(('1 - Cover page'!$B$9-M3779)= 5,"5", IF(('1 - Cover page'!$B$9-M3779)= 6,"6", IF(('1 - Cover page'!$B$9-M3779)= 7,"7", IF(('1 - Cover page'!$B$9-M3779)= 8,"8", IF(('1 - Cover page'!$B$9-M3779)= 9,"9", IF(('1 - Cover page'!$B$9-M3779)= 10,"10", IF(('1 - Cover page'!$B$9-M3779)= 11,"11", IF(('1 - Cover page'!$B$9-M3779)= 12,"12", IF(('1 - Cover page'!$B$9-M3779)= 13,"13", IF(('1 - Cover page'!$B$9-M3779)= 14,"14", IF(('1 - Cover page'!$B$9-M3779)= 15,"15",  ""))))))))))))))))</f>
        <v>0</v>
      </c>
      <c r="Z3779" t="str">
        <f>IF(('1 - Cover page'!$B$9-I3779)=0,"0", IF(('1 - Cover page'!$B$9-I3779)= 1,"1", IF(('1 - Cover page'!$B$9-I3779)= 2,"2", IF(('1 - Cover page'!$B$9-I3779)= 3,"3", IF(('1 - Cover page'!$B$9-I3779)= 4,"4", IF(('1 - Cover page'!$B$9-I3779)= 5,"5", IF(('1 - Cover page'!$B$9-I3779)= 6,"6", IF(('1 - Cover page'!$B$9-I3779)= 7,"7", IF(('1 - Cover page'!$B$9-I3779)= 8,"8", IF(('1 - Cover page'!$B$9-I3779)= 9,"9", IF(('1 - Cover page'!$B$9-I3779)= 10,"10", IF(('1 - Cover page'!$B$9-I3779)= 11,"11", IF(('1 - Cover page'!$B$9-I3779)= 12,"12", IF(('1 - Cover page'!$B$9-I3779)= 13,"13", IF(('1 - Cover page'!$B$9-I3779)= 14,"14", IF(('1 - Cover page'!$B$9-I3779)= 15,"15",  ""))))))))))))))))</f>
        <v>0</v>
      </c>
      <c r="AA3779" t="e">
        <f>VLOOKUP(E3779,'Age group'!$A$2:$B$7,2,TRUE)</f>
        <v>#N/A</v>
      </c>
    </row>
    <row r="3780" spans="1:27" ht="12.75" x14ac:dyDescent="0.2">
      <c r="A3780" s="30">
        <v>3777</v>
      </c>
      <c r="B3780" s="31"/>
      <c r="C3780" s="31"/>
      <c r="D3780" s="32"/>
      <c r="E3780" s="104"/>
      <c r="F3780" s="31"/>
      <c r="G3780" s="31"/>
      <c r="H3780" s="33"/>
      <c r="I3780" s="16"/>
      <c r="J3780" s="34"/>
      <c r="K3780" s="34"/>
      <c r="L3780" s="35"/>
      <c r="M3780" s="36"/>
      <c r="N3780" s="37"/>
      <c r="O3780" s="37"/>
      <c r="P3780" s="37"/>
      <c r="Q3780" s="38"/>
      <c r="R3780" s="38"/>
      <c r="S3780" s="37"/>
      <c r="T3780" s="39"/>
      <c r="U3780" s="39"/>
      <c r="V3780" s="40"/>
      <c r="X3780" t="str">
        <f>IF(('1 - Cover page'!$B$9-M3780)&lt;6,"&lt;=5 Days","&gt;5 Days")</f>
        <v>&lt;=5 Days</v>
      </c>
      <c r="Y3780" t="str">
        <f>IF(('1 - Cover page'!$B$9-M3780)=0,"0", IF(('1 - Cover page'!$B$9-M3780)= 1,"1", IF(('1 - Cover page'!$B$9-M3780)= 2,"2", IF(('1 - Cover page'!$B$9-M3780)= 3,"3", IF(('1 - Cover page'!$B$9-M3780)= 4,"4", IF(('1 - Cover page'!$B$9-M3780)= 5,"5", IF(('1 - Cover page'!$B$9-M3780)= 6,"6", IF(('1 - Cover page'!$B$9-M3780)= 7,"7", IF(('1 - Cover page'!$B$9-M3780)= 8,"8", IF(('1 - Cover page'!$B$9-M3780)= 9,"9", IF(('1 - Cover page'!$B$9-M3780)= 10,"10", IF(('1 - Cover page'!$B$9-M3780)= 11,"11", IF(('1 - Cover page'!$B$9-M3780)= 12,"12", IF(('1 - Cover page'!$B$9-M3780)= 13,"13", IF(('1 - Cover page'!$B$9-M3780)= 14,"14", IF(('1 - Cover page'!$B$9-M3780)= 15,"15",  ""))))))))))))))))</f>
        <v>0</v>
      </c>
      <c r="Z3780" t="str">
        <f>IF(('1 - Cover page'!$B$9-I3780)=0,"0", IF(('1 - Cover page'!$B$9-I3780)= 1,"1", IF(('1 - Cover page'!$B$9-I3780)= 2,"2", IF(('1 - Cover page'!$B$9-I3780)= 3,"3", IF(('1 - Cover page'!$B$9-I3780)= 4,"4", IF(('1 - Cover page'!$B$9-I3780)= 5,"5", IF(('1 - Cover page'!$B$9-I3780)= 6,"6", IF(('1 - Cover page'!$B$9-I3780)= 7,"7", IF(('1 - Cover page'!$B$9-I3780)= 8,"8", IF(('1 - Cover page'!$B$9-I3780)= 9,"9", IF(('1 - Cover page'!$B$9-I3780)= 10,"10", IF(('1 - Cover page'!$B$9-I3780)= 11,"11", IF(('1 - Cover page'!$B$9-I3780)= 12,"12", IF(('1 - Cover page'!$B$9-I3780)= 13,"13", IF(('1 - Cover page'!$B$9-I3780)= 14,"14", IF(('1 - Cover page'!$B$9-I3780)= 15,"15",  ""))))))))))))))))</f>
        <v>0</v>
      </c>
      <c r="AA3780" t="e">
        <f>VLOOKUP(E3780,'Age group'!$A$2:$B$7,2,TRUE)</f>
        <v>#N/A</v>
      </c>
    </row>
    <row r="3781" spans="1:27" ht="12.75" x14ac:dyDescent="0.2">
      <c r="A3781" s="30">
        <v>3778</v>
      </c>
      <c r="B3781" s="31"/>
      <c r="C3781" s="31"/>
      <c r="D3781" s="32"/>
      <c r="E3781" s="104"/>
      <c r="F3781" s="31"/>
      <c r="G3781" s="31"/>
      <c r="H3781" s="33"/>
      <c r="I3781" s="16"/>
      <c r="J3781" s="34"/>
      <c r="K3781" s="34"/>
      <c r="L3781" s="35"/>
      <c r="M3781" s="36"/>
      <c r="N3781" s="37"/>
      <c r="O3781" s="37"/>
      <c r="P3781" s="37"/>
      <c r="Q3781" s="38"/>
      <c r="R3781" s="38"/>
      <c r="S3781" s="37"/>
      <c r="T3781" s="39"/>
      <c r="U3781" s="39"/>
      <c r="V3781" s="40"/>
      <c r="X3781" t="str">
        <f>IF(('1 - Cover page'!$B$9-M3781)&lt;6,"&lt;=5 Days","&gt;5 Days")</f>
        <v>&lt;=5 Days</v>
      </c>
      <c r="Y3781" t="str">
        <f>IF(('1 - Cover page'!$B$9-M3781)=0,"0", IF(('1 - Cover page'!$B$9-M3781)= 1,"1", IF(('1 - Cover page'!$B$9-M3781)= 2,"2", IF(('1 - Cover page'!$B$9-M3781)= 3,"3", IF(('1 - Cover page'!$B$9-M3781)= 4,"4", IF(('1 - Cover page'!$B$9-M3781)= 5,"5", IF(('1 - Cover page'!$B$9-M3781)= 6,"6", IF(('1 - Cover page'!$B$9-M3781)= 7,"7", IF(('1 - Cover page'!$B$9-M3781)= 8,"8", IF(('1 - Cover page'!$B$9-M3781)= 9,"9", IF(('1 - Cover page'!$B$9-M3781)= 10,"10", IF(('1 - Cover page'!$B$9-M3781)= 11,"11", IF(('1 - Cover page'!$B$9-M3781)= 12,"12", IF(('1 - Cover page'!$B$9-M3781)= 13,"13", IF(('1 - Cover page'!$B$9-M3781)= 14,"14", IF(('1 - Cover page'!$B$9-M3781)= 15,"15",  ""))))))))))))))))</f>
        <v>0</v>
      </c>
      <c r="Z3781" t="str">
        <f>IF(('1 - Cover page'!$B$9-I3781)=0,"0", IF(('1 - Cover page'!$B$9-I3781)= 1,"1", IF(('1 - Cover page'!$B$9-I3781)= 2,"2", IF(('1 - Cover page'!$B$9-I3781)= 3,"3", IF(('1 - Cover page'!$B$9-I3781)= 4,"4", IF(('1 - Cover page'!$B$9-I3781)= 5,"5", IF(('1 - Cover page'!$B$9-I3781)= 6,"6", IF(('1 - Cover page'!$B$9-I3781)= 7,"7", IF(('1 - Cover page'!$B$9-I3781)= 8,"8", IF(('1 - Cover page'!$B$9-I3781)= 9,"9", IF(('1 - Cover page'!$B$9-I3781)= 10,"10", IF(('1 - Cover page'!$B$9-I3781)= 11,"11", IF(('1 - Cover page'!$B$9-I3781)= 12,"12", IF(('1 - Cover page'!$B$9-I3781)= 13,"13", IF(('1 - Cover page'!$B$9-I3781)= 14,"14", IF(('1 - Cover page'!$B$9-I3781)= 15,"15",  ""))))))))))))))))</f>
        <v>0</v>
      </c>
      <c r="AA3781" t="e">
        <f>VLOOKUP(E3781,'Age group'!$A$2:$B$7,2,TRUE)</f>
        <v>#N/A</v>
      </c>
    </row>
    <row r="3782" spans="1:27" ht="12.75" x14ac:dyDescent="0.2">
      <c r="A3782" s="30">
        <v>3779</v>
      </c>
      <c r="B3782" s="31"/>
      <c r="C3782" s="31"/>
      <c r="D3782" s="32"/>
      <c r="E3782" s="104"/>
      <c r="F3782" s="31"/>
      <c r="G3782" s="31"/>
      <c r="H3782" s="33"/>
      <c r="I3782" s="16"/>
      <c r="J3782" s="34"/>
      <c r="K3782" s="34"/>
      <c r="L3782" s="35"/>
      <c r="M3782" s="36"/>
      <c r="N3782" s="37"/>
      <c r="O3782" s="37"/>
      <c r="P3782" s="37"/>
      <c r="Q3782" s="38"/>
      <c r="R3782" s="38"/>
      <c r="S3782" s="37"/>
      <c r="T3782" s="39"/>
      <c r="U3782" s="39"/>
      <c r="V3782" s="40"/>
      <c r="X3782" t="str">
        <f>IF(('1 - Cover page'!$B$9-M3782)&lt;6,"&lt;=5 Days","&gt;5 Days")</f>
        <v>&lt;=5 Days</v>
      </c>
      <c r="Y3782" t="str">
        <f>IF(('1 - Cover page'!$B$9-M3782)=0,"0", IF(('1 - Cover page'!$B$9-M3782)= 1,"1", IF(('1 - Cover page'!$B$9-M3782)= 2,"2", IF(('1 - Cover page'!$B$9-M3782)= 3,"3", IF(('1 - Cover page'!$B$9-M3782)= 4,"4", IF(('1 - Cover page'!$B$9-M3782)= 5,"5", IF(('1 - Cover page'!$B$9-M3782)= 6,"6", IF(('1 - Cover page'!$B$9-M3782)= 7,"7", IF(('1 - Cover page'!$B$9-M3782)= 8,"8", IF(('1 - Cover page'!$B$9-M3782)= 9,"9", IF(('1 - Cover page'!$B$9-M3782)= 10,"10", IF(('1 - Cover page'!$B$9-M3782)= 11,"11", IF(('1 - Cover page'!$B$9-M3782)= 12,"12", IF(('1 - Cover page'!$B$9-M3782)= 13,"13", IF(('1 - Cover page'!$B$9-M3782)= 14,"14", IF(('1 - Cover page'!$B$9-M3782)= 15,"15",  ""))))))))))))))))</f>
        <v>0</v>
      </c>
      <c r="Z3782" t="str">
        <f>IF(('1 - Cover page'!$B$9-I3782)=0,"0", IF(('1 - Cover page'!$B$9-I3782)= 1,"1", IF(('1 - Cover page'!$B$9-I3782)= 2,"2", IF(('1 - Cover page'!$B$9-I3782)= 3,"3", IF(('1 - Cover page'!$B$9-I3782)= 4,"4", IF(('1 - Cover page'!$B$9-I3782)= 5,"5", IF(('1 - Cover page'!$B$9-I3782)= 6,"6", IF(('1 - Cover page'!$B$9-I3782)= 7,"7", IF(('1 - Cover page'!$B$9-I3782)= 8,"8", IF(('1 - Cover page'!$B$9-I3782)= 9,"9", IF(('1 - Cover page'!$B$9-I3782)= 10,"10", IF(('1 - Cover page'!$B$9-I3782)= 11,"11", IF(('1 - Cover page'!$B$9-I3782)= 12,"12", IF(('1 - Cover page'!$B$9-I3782)= 13,"13", IF(('1 - Cover page'!$B$9-I3782)= 14,"14", IF(('1 - Cover page'!$B$9-I3782)= 15,"15",  ""))))))))))))))))</f>
        <v>0</v>
      </c>
      <c r="AA3782" t="e">
        <f>VLOOKUP(E3782,'Age group'!$A$2:$B$7,2,TRUE)</f>
        <v>#N/A</v>
      </c>
    </row>
    <row r="3783" spans="1:27" ht="12.75" x14ac:dyDescent="0.2">
      <c r="A3783" s="30">
        <v>3780</v>
      </c>
      <c r="B3783" s="31"/>
      <c r="C3783" s="31"/>
      <c r="D3783" s="32"/>
      <c r="E3783" s="104"/>
      <c r="F3783" s="31"/>
      <c r="G3783" s="31"/>
      <c r="H3783" s="33"/>
      <c r="I3783" s="16"/>
      <c r="J3783" s="34"/>
      <c r="K3783" s="34"/>
      <c r="L3783" s="35"/>
      <c r="M3783" s="36"/>
      <c r="N3783" s="37"/>
      <c r="O3783" s="37"/>
      <c r="P3783" s="37"/>
      <c r="Q3783" s="38"/>
      <c r="R3783" s="38"/>
      <c r="S3783" s="37"/>
      <c r="T3783" s="39"/>
      <c r="U3783" s="39"/>
      <c r="V3783" s="40"/>
      <c r="X3783" t="str">
        <f>IF(('1 - Cover page'!$B$9-M3783)&lt;6,"&lt;=5 Days","&gt;5 Days")</f>
        <v>&lt;=5 Days</v>
      </c>
      <c r="Y3783" t="str">
        <f>IF(('1 - Cover page'!$B$9-M3783)=0,"0", IF(('1 - Cover page'!$B$9-M3783)= 1,"1", IF(('1 - Cover page'!$B$9-M3783)= 2,"2", IF(('1 - Cover page'!$B$9-M3783)= 3,"3", IF(('1 - Cover page'!$B$9-M3783)= 4,"4", IF(('1 - Cover page'!$B$9-M3783)= 5,"5", IF(('1 - Cover page'!$B$9-M3783)= 6,"6", IF(('1 - Cover page'!$B$9-M3783)= 7,"7", IF(('1 - Cover page'!$B$9-M3783)= 8,"8", IF(('1 - Cover page'!$B$9-M3783)= 9,"9", IF(('1 - Cover page'!$B$9-M3783)= 10,"10", IF(('1 - Cover page'!$B$9-M3783)= 11,"11", IF(('1 - Cover page'!$B$9-M3783)= 12,"12", IF(('1 - Cover page'!$B$9-M3783)= 13,"13", IF(('1 - Cover page'!$B$9-M3783)= 14,"14", IF(('1 - Cover page'!$B$9-M3783)= 15,"15",  ""))))))))))))))))</f>
        <v>0</v>
      </c>
      <c r="Z3783" t="str">
        <f>IF(('1 - Cover page'!$B$9-I3783)=0,"0", IF(('1 - Cover page'!$B$9-I3783)= 1,"1", IF(('1 - Cover page'!$B$9-I3783)= 2,"2", IF(('1 - Cover page'!$B$9-I3783)= 3,"3", IF(('1 - Cover page'!$B$9-I3783)= 4,"4", IF(('1 - Cover page'!$B$9-I3783)= 5,"5", IF(('1 - Cover page'!$B$9-I3783)= 6,"6", IF(('1 - Cover page'!$B$9-I3783)= 7,"7", IF(('1 - Cover page'!$B$9-I3783)= 8,"8", IF(('1 - Cover page'!$B$9-I3783)= 9,"9", IF(('1 - Cover page'!$B$9-I3783)= 10,"10", IF(('1 - Cover page'!$B$9-I3783)= 11,"11", IF(('1 - Cover page'!$B$9-I3783)= 12,"12", IF(('1 - Cover page'!$B$9-I3783)= 13,"13", IF(('1 - Cover page'!$B$9-I3783)= 14,"14", IF(('1 - Cover page'!$B$9-I3783)= 15,"15",  ""))))))))))))))))</f>
        <v>0</v>
      </c>
      <c r="AA3783" t="e">
        <f>VLOOKUP(E3783,'Age group'!$A$2:$B$7,2,TRUE)</f>
        <v>#N/A</v>
      </c>
    </row>
    <row r="3784" spans="1:27" ht="12.75" x14ac:dyDescent="0.2">
      <c r="A3784" s="30">
        <v>3781</v>
      </c>
      <c r="B3784" s="31"/>
      <c r="C3784" s="31"/>
      <c r="D3784" s="32"/>
      <c r="E3784" s="104"/>
      <c r="F3784" s="31"/>
      <c r="G3784" s="31"/>
      <c r="H3784" s="33"/>
      <c r="I3784" s="16"/>
      <c r="J3784" s="34"/>
      <c r="K3784" s="34"/>
      <c r="L3784" s="35"/>
      <c r="M3784" s="36"/>
      <c r="N3784" s="37"/>
      <c r="O3784" s="37"/>
      <c r="P3784" s="37"/>
      <c r="Q3784" s="38"/>
      <c r="R3784" s="38"/>
      <c r="S3784" s="37"/>
      <c r="T3784" s="39"/>
      <c r="U3784" s="39"/>
      <c r="V3784" s="40"/>
      <c r="X3784" t="str">
        <f>IF(('1 - Cover page'!$B$9-M3784)&lt;6,"&lt;=5 Days","&gt;5 Days")</f>
        <v>&lt;=5 Days</v>
      </c>
      <c r="Y3784" t="str">
        <f>IF(('1 - Cover page'!$B$9-M3784)=0,"0", IF(('1 - Cover page'!$B$9-M3784)= 1,"1", IF(('1 - Cover page'!$B$9-M3784)= 2,"2", IF(('1 - Cover page'!$B$9-M3784)= 3,"3", IF(('1 - Cover page'!$B$9-M3784)= 4,"4", IF(('1 - Cover page'!$B$9-M3784)= 5,"5", IF(('1 - Cover page'!$B$9-M3784)= 6,"6", IF(('1 - Cover page'!$B$9-M3784)= 7,"7", IF(('1 - Cover page'!$B$9-M3784)= 8,"8", IF(('1 - Cover page'!$B$9-M3784)= 9,"9", IF(('1 - Cover page'!$B$9-M3784)= 10,"10", IF(('1 - Cover page'!$B$9-M3784)= 11,"11", IF(('1 - Cover page'!$B$9-M3784)= 12,"12", IF(('1 - Cover page'!$B$9-M3784)= 13,"13", IF(('1 - Cover page'!$B$9-M3784)= 14,"14", IF(('1 - Cover page'!$B$9-M3784)= 15,"15",  ""))))))))))))))))</f>
        <v>0</v>
      </c>
      <c r="Z3784" t="str">
        <f>IF(('1 - Cover page'!$B$9-I3784)=0,"0", IF(('1 - Cover page'!$B$9-I3784)= 1,"1", IF(('1 - Cover page'!$B$9-I3784)= 2,"2", IF(('1 - Cover page'!$B$9-I3784)= 3,"3", IF(('1 - Cover page'!$B$9-I3784)= 4,"4", IF(('1 - Cover page'!$B$9-I3784)= 5,"5", IF(('1 - Cover page'!$B$9-I3784)= 6,"6", IF(('1 - Cover page'!$B$9-I3784)= 7,"7", IF(('1 - Cover page'!$B$9-I3784)= 8,"8", IF(('1 - Cover page'!$B$9-I3784)= 9,"9", IF(('1 - Cover page'!$B$9-I3784)= 10,"10", IF(('1 - Cover page'!$B$9-I3784)= 11,"11", IF(('1 - Cover page'!$B$9-I3784)= 12,"12", IF(('1 - Cover page'!$B$9-I3784)= 13,"13", IF(('1 - Cover page'!$B$9-I3784)= 14,"14", IF(('1 - Cover page'!$B$9-I3784)= 15,"15",  ""))))))))))))))))</f>
        <v>0</v>
      </c>
      <c r="AA3784" t="e">
        <f>VLOOKUP(E3784,'Age group'!$A$2:$B$7,2,TRUE)</f>
        <v>#N/A</v>
      </c>
    </row>
    <row r="3785" spans="1:27" ht="12.75" x14ac:dyDescent="0.2">
      <c r="A3785" s="30">
        <v>3782</v>
      </c>
      <c r="B3785" s="31"/>
      <c r="C3785" s="31"/>
      <c r="D3785" s="32"/>
      <c r="E3785" s="104"/>
      <c r="F3785" s="31"/>
      <c r="G3785" s="31"/>
      <c r="H3785" s="33"/>
      <c r="I3785" s="16"/>
      <c r="J3785" s="34"/>
      <c r="K3785" s="34"/>
      <c r="L3785" s="35"/>
      <c r="M3785" s="36"/>
      <c r="N3785" s="37"/>
      <c r="O3785" s="37"/>
      <c r="P3785" s="37"/>
      <c r="Q3785" s="38"/>
      <c r="R3785" s="38"/>
      <c r="S3785" s="37"/>
      <c r="T3785" s="39"/>
      <c r="U3785" s="39"/>
      <c r="V3785" s="40"/>
      <c r="X3785" t="str">
        <f>IF(('1 - Cover page'!$B$9-M3785)&lt;6,"&lt;=5 Days","&gt;5 Days")</f>
        <v>&lt;=5 Days</v>
      </c>
      <c r="Y3785" t="str">
        <f>IF(('1 - Cover page'!$B$9-M3785)=0,"0", IF(('1 - Cover page'!$B$9-M3785)= 1,"1", IF(('1 - Cover page'!$B$9-M3785)= 2,"2", IF(('1 - Cover page'!$B$9-M3785)= 3,"3", IF(('1 - Cover page'!$B$9-M3785)= 4,"4", IF(('1 - Cover page'!$B$9-M3785)= 5,"5", IF(('1 - Cover page'!$B$9-M3785)= 6,"6", IF(('1 - Cover page'!$B$9-M3785)= 7,"7", IF(('1 - Cover page'!$B$9-M3785)= 8,"8", IF(('1 - Cover page'!$B$9-M3785)= 9,"9", IF(('1 - Cover page'!$B$9-M3785)= 10,"10", IF(('1 - Cover page'!$B$9-M3785)= 11,"11", IF(('1 - Cover page'!$B$9-M3785)= 12,"12", IF(('1 - Cover page'!$B$9-M3785)= 13,"13", IF(('1 - Cover page'!$B$9-M3785)= 14,"14", IF(('1 - Cover page'!$B$9-M3785)= 15,"15",  ""))))))))))))))))</f>
        <v>0</v>
      </c>
      <c r="Z3785" t="str">
        <f>IF(('1 - Cover page'!$B$9-I3785)=0,"0", IF(('1 - Cover page'!$B$9-I3785)= 1,"1", IF(('1 - Cover page'!$B$9-I3785)= 2,"2", IF(('1 - Cover page'!$B$9-I3785)= 3,"3", IF(('1 - Cover page'!$B$9-I3785)= 4,"4", IF(('1 - Cover page'!$B$9-I3785)= 5,"5", IF(('1 - Cover page'!$B$9-I3785)= 6,"6", IF(('1 - Cover page'!$B$9-I3785)= 7,"7", IF(('1 - Cover page'!$B$9-I3785)= 8,"8", IF(('1 - Cover page'!$B$9-I3785)= 9,"9", IF(('1 - Cover page'!$B$9-I3785)= 10,"10", IF(('1 - Cover page'!$B$9-I3785)= 11,"11", IF(('1 - Cover page'!$B$9-I3785)= 12,"12", IF(('1 - Cover page'!$B$9-I3785)= 13,"13", IF(('1 - Cover page'!$B$9-I3785)= 14,"14", IF(('1 - Cover page'!$B$9-I3785)= 15,"15",  ""))))))))))))))))</f>
        <v>0</v>
      </c>
      <c r="AA3785" t="e">
        <f>VLOOKUP(E3785,'Age group'!$A$2:$B$7,2,TRUE)</f>
        <v>#N/A</v>
      </c>
    </row>
    <row r="3786" spans="1:27" ht="12.75" x14ac:dyDescent="0.2">
      <c r="A3786" s="30">
        <v>3783</v>
      </c>
      <c r="B3786" s="31"/>
      <c r="C3786" s="31"/>
      <c r="D3786" s="32"/>
      <c r="E3786" s="104"/>
      <c r="F3786" s="31"/>
      <c r="G3786" s="31"/>
      <c r="H3786" s="33"/>
      <c r="I3786" s="16"/>
      <c r="J3786" s="34"/>
      <c r="K3786" s="34"/>
      <c r="L3786" s="35"/>
      <c r="M3786" s="36"/>
      <c r="N3786" s="37"/>
      <c r="O3786" s="37"/>
      <c r="P3786" s="37"/>
      <c r="Q3786" s="38"/>
      <c r="R3786" s="38"/>
      <c r="S3786" s="37"/>
      <c r="T3786" s="39"/>
      <c r="U3786" s="39"/>
      <c r="V3786" s="40"/>
      <c r="X3786" t="str">
        <f>IF(('1 - Cover page'!$B$9-M3786)&lt;6,"&lt;=5 Days","&gt;5 Days")</f>
        <v>&lt;=5 Days</v>
      </c>
      <c r="Y3786" t="str">
        <f>IF(('1 - Cover page'!$B$9-M3786)=0,"0", IF(('1 - Cover page'!$B$9-M3786)= 1,"1", IF(('1 - Cover page'!$B$9-M3786)= 2,"2", IF(('1 - Cover page'!$B$9-M3786)= 3,"3", IF(('1 - Cover page'!$B$9-M3786)= 4,"4", IF(('1 - Cover page'!$B$9-M3786)= 5,"5", IF(('1 - Cover page'!$B$9-M3786)= 6,"6", IF(('1 - Cover page'!$B$9-M3786)= 7,"7", IF(('1 - Cover page'!$B$9-M3786)= 8,"8", IF(('1 - Cover page'!$B$9-M3786)= 9,"9", IF(('1 - Cover page'!$B$9-M3786)= 10,"10", IF(('1 - Cover page'!$B$9-M3786)= 11,"11", IF(('1 - Cover page'!$B$9-M3786)= 12,"12", IF(('1 - Cover page'!$B$9-M3786)= 13,"13", IF(('1 - Cover page'!$B$9-M3786)= 14,"14", IF(('1 - Cover page'!$B$9-M3786)= 15,"15",  ""))))))))))))))))</f>
        <v>0</v>
      </c>
      <c r="Z3786" t="str">
        <f>IF(('1 - Cover page'!$B$9-I3786)=0,"0", IF(('1 - Cover page'!$B$9-I3786)= 1,"1", IF(('1 - Cover page'!$B$9-I3786)= 2,"2", IF(('1 - Cover page'!$B$9-I3786)= 3,"3", IF(('1 - Cover page'!$B$9-I3786)= 4,"4", IF(('1 - Cover page'!$B$9-I3786)= 5,"5", IF(('1 - Cover page'!$B$9-I3786)= 6,"6", IF(('1 - Cover page'!$B$9-I3786)= 7,"7", IF(('1 - Cover page'!$B$9-I3786)= 8,"8", IF(('1 - Cover page'!$B$9-I3786)= 9,"9", IF(('1 - Cover page'!$B$9-I3786)= 10,"10", IF(('1 - Cover page'!$B$9-I3786)= 11,"11", IF(('1 - Cover page'!$B$9-I3786)= 12,"12", IF(('1 - Cover page'!$B$9-I3786)= 13,"13", IF(('1 - Cover page'!$B$9-I3786)= 14,"14", IF(('1 - Cover page'!$B$9-I3786)= 15,"15",  ""))))))))))))))))</f>
        <v>0</v>
      </c>
      <c r="AA3786" t="e">
        <f>VLOOKUP(E3786,'Age group'!$A$2:$B$7,2,TRUE)</f>
        <v>#N/A</v>
      </c>
    </row>
    <row r="3787" spans="1:27" ht="12.75" x14ac:dyDescent="0.2">
      <c r="A3787" s="30">
        <v>3784</v>
      </c>
      <c r="B3787" s="31"/>
      <c r="C3787" s="31"/>
      <c r="D3787" s="32"/>
      <c r="E3787" s="104"/>
      <c r="F3787" s="31"/>
      <c r="G3787" s="31"/>
      <c r="H3787" s="33"/>
      <c r="I3787" s="16"/>
      <c r="J3787" s="34"/>
      <c r="K3787" s="34"/>
      <c r="L3787" s="35"/>
      <c r="M3787" s="36"/>
      <c r="N3787" s="37"/>
      <c r="O3787" s="37"/>
      <c r="P3787" s="37"/>
      <c r="Q3787" s="38"/>
      <c r="R3787" s="38"/>
      <c r="S3787" s="37"/>
      <c r="T3787" s="39"/>
      <c r="U3787" s="39"/>
      <c r="V3787" s="40"/>
      <c r="X3787" t="str">
        <f>IF(('1 - Cover page'!$B$9-M3787)&lt;6,"&lt;=5 Days","&gt;5 Days")</f>
        <v>&lt;=5 Days</v>
      </c>
      <c r="Y3787" t="str">
        <f>IF(('1 - Cover page'!$B$9-M3787)=0,"0", IF(('1 - Cover page'!$B$9-M3787)= 1,"1", IF(('1 - Cover page'!$B$9-M3787)= 2,"2", IF(('1 - Cover page'!$B$9-M3787)= 3,"3", IF(('1 - Cover page'!$B$9-M3787)= 4,"4", IF(('1 - Cover page'!$B$9-M3787)= 5,"5", IF(('1 - Cover page'!$B$9-M3787)= 6,"6", IF(('1 - Cover page'!$B$9-M3787)= 7,"7", IF(('1 - Cover page'!$B$9-M3787)= 8,"8", IF(('1 - Cover page'!$B$9-M3787)= 9,"9", IF(('1 - Cover page'!$B$9-M3787)= 10,"10", IF(('1 - Cover page'!$B$9-M3787)= 11,"11", IF(('1 - Cover page'!$B$9-M3787)= 12,"12", IF(('1 - Cover page'!$B$9-M3787)= 13,"13", IF(('1 - Cover page'!$B$9-M3787)= 14,"14", IF(('1 - Cover page'!$B$9-M3787)= 15,"15",  ""))))))))))))))))</f>
        <v>0</v>
      </c>
      <c r="Z3787" t="str">
        <f>IF(('1 - Cover page'!$B$9-I3787)=0,"0", IF(('1 - Cover page'!$B$9-I3787)= 1,"1", IF(('1 - Cover page'!$B$9-I3787)= 2,"2", IF(('1 - Cover page'!$B$9-I3787)= 3,"3", IF(('1 - Cover page'!$B$9-I3787)= 4,"4", IF(('1 - Cover page'!$B$9-I3787)= 5,"5", IF(('1 - Cover page'!$B$9-I3787)= 6,"6", IF(('1 - Cover page'!$B$9-I3787)= 7,"7", IF(('1 - Cover page'!$B$9-I3787)= 8,"8", IF(('1 - Cover page'!$B$9-I3787)= 9,"9", IF(('1 - Cover page'!$B$9-I3787)= 10,"10", IF(('1 - Cover page'!$B$9-I3787)= 11,"11", IF(('1 - Cover page'!$B$9-I3787)= 12,"12", IF(('1 - Cover page'!$B$9-I3787)= 13,"13", IF(('1 - Cover page'!$B$9-I3787)= 14,"14", IF(('1 - Cover page'!$B$9-I3787)= 15,"15",  ""))))))))))))))))</f>
        <v>0</v>
      </c>
      <c r="AA3787" t="e">
        <f>VLOOKUP(E3787,'Age group'!$A$2:$B$7,2,TRUE)</f>
        <v>#N/A</v>
      </c>
    </row>
    <row r="3788" spans="1:27" ht="12.75" x14ac:dyDescent="0.2">
      <c r="A3788" s="30">
        <v>3785</v>
      </c>
      <c r="B3788" s="31"/>
      <c r="C3788" s="31"/>
      <c r="D3788" s="32"/>
      <c r="E3788" s="104"/>
      <c r="F3788" s="31"/>
      <c r="G3788" s="31"/>
      <c r="H3788" s="33"/>
      <c r="I3788" s="16"/>
      <c r="J3788" s="34"/>
      <c r="K3788" s="34"/>
      <c r="L3788" s="35"/>
      <c r="M3788" s="36"/>
      <c r="N3788" s="37"/>
      <c r="O3788" s="37"/>
      <c r="P3788" s="37"/>
      <c r="Q3788" s="38"/>
      <c r="R3788" s="38"/>
      <c r="S3788" s="37"/>
      <c r="T3788" s="39"/>
      <c r="U3788" s="39"/>
      <c r="V3788" s="40"/>
      <c r="X3788" t="str">
        <f>IF(('1 - Cover page'!$B$9-M3788)&lt;6,"&lt;=5 Days","&gt;5 Days")</f>
        <v>&lt;=5 Days</v>
      </c>
      <c r="Y3788" t="str">
        <f>IF(('1 - Cover page'!$B$9-M3788)=0,"0", IF(('1 - Cover page'!$B$9-M3788)= 1,"1", IF(('1 - Cover page'!$B$9-M3788)= 2,"2", IF(('1 - Cover page'!$B$9-M3788)= 3,"3", IF(('1 - Cover page'!$B$9-M3788)= 4,"4", IF(('1 - Cover page'!$B$9-M3788)= 5,"5", IF(('1 - Cover page'!$B$9-M3788)= 6,"6", IF(('1 - Cover page'!$B$9-M3788)= 7,"7", IF(('1 - Cover page'!$B$9-M3788)= 8,"8", IF(('1 - Cover page'!$B$9-M3788)= 9,"9", IF(('1 - Cover page'!$B$9-M3788)= 10,"10", IF(('1 - Cover page'!$B$9-M3788)= 11,"11", IF(('1 - Cover page'!$B$9-M3788)= 12,"12", IF(('1 - Cover page'!$B$9-M3788)= 13,"13", IF(('1 - Cover page'!$B$9-M3788)= 14,"14", IF(('1 - Cover page'!$B$9-M3788)= 15,"15",  ""))))))))))))))))</f>
        <v>0</v>
      </c>
      <c r="Z3788" t="str">
        <f>IF(('1 - Cover page'!$B$9-I3788)=0,"0", IF(('1 - Cover page'!$B$9-I3788)= 1,"1", IF(('1 - Cover page'!$B$9-I3788)= 2,"2", IF(('1 - Cover page'!$B$9-I3788)= 3,"3", IF(('1 - Cover page'!$B$9-I3788)= 4,"4", IF(('1 - Cover page'!$B$9-I3788)= 5,"5", IF(('1 - Cover page'!$B$9-I3788)= 6,"6", IF(('1 - Cover page'!$B$9-I3788)= 7,"7", IF(('1 - Cover page'!$B$9-I3788)= 8,"8", IF(('1 - Cover page'!$B$9-I3788)= 9,"9", IF(('1 - Cover page'!$B$9-I3788)= 10,"10", IF(('1 - Cover page'!$B$9-I3788)= 11,"11", IF(('1 - Cover page'!$B$9-I3788)= 12,"12", IF(('1 - Cover page'!$B$9-I3788)= 13,"13", IF(('1 - Cover page'!$B$9-I3788)= 14,"14", IF(('1 - Cover page'!$B$9-I3788)= 15,"15",  ""))))))))))))))))</f>
        <v>0</v>
      </c>
      <c r="AA3788" t="e">
        <f>VLOOKUP(E3788,'Age group'!$A$2:$B$7,2,TRUE)</f>
        <v>#N/A</v>
      </c>
    </row>
    <row r="3789" spans="1:27" ht="12.75" x14ac:dyDescent="0.2">
      <c r="A3789" s="30">
        <v>3786</v>
      </c>
      <c r="B3789" s="31"/>
      <c r="C3789" s="31"/>
      <c r="D3789" s="32"/>
      <c r="E3789" s="104"/>
      <c r="F3789" s="31"/>
      <c r="G3789" s="31"/>
      <c r="H3789" s="33"/>
      <c r="I3789" s="16"/>
      <c r="J3789" s="34"/>
      <c r="K3789" s="34"/>
      <c r="L3789" s="35"/>
      <c r="M3789" s="36"/>
      <c r="N3789" s="37"/>
      <c r="O3789" s="37"/>
      <c r="P3789" s="37"/>
      <c r="Q3789" s="38"/>
      <c r="R3789" s="38"/>
      <c r="S3789" s="37"/>
      <c r="T3789" s="39"/>
      <c r="U3789" s="39"/>
      <c r="V3789" s="40"/>
      <c r="X3789" t="str">
        <f>IF(('1 - Cover page'!$B$9-M3789)&lt;6,"&lt;=5 Days","&gt;5 Days")</f>
        <v>&lt;=5 Days</v>
      </c>
      <c r="Y3789" t="str">
        <f>IF(('1 - Cover page'!$B$9-M3789)=0,"0", IF(('1 - Cover page'!$B$9-M3789)= 1,"1", IF(('1 - Cover page'!$B$9-M3789)= 2,"2", IF(('1 - Cover page'!$B$9-M3789)= 3,"3", IF(('1 - Cover page'!$B$9-M3789)= 4,"4", IF(('1 - Cover page'!$B$9-M3789)= 5,"5", IF(('1 - Cover page'!$B$9-M3789)= 6,"6", IF(('1 - Cover page'!$B$9-M3789)= 7,"7", IF(('1 - Cover page'!$B$9-M3789)= 8,"8", IF(('1 - Cover page'!$B$9-M3789)= 9,"9", IF(('1 - Cover page'!$B$9-M3789)= 10,"10", IF(('1 - Cover page'!$B$9-M3789)= 11,"11", IF(('1 - Cover page'!$B$9-M3789)= 12,"12", IF(('1 - Cover page'!$B$9-M3789)= 13,"13", IF(('1 - Cover page'!$B$9-M3789)= 14,"14", IF(('1 - Cover page'!$B$9-M3789)= 15,"15",  ""))))))))))))))))</f>
        <v>0</v>
      </c>
      <c r="Z3789" t="str">
        <f>IF(('1 - Cover page'!$B$9-I3789)=0,"0", IF(('1 - Cover page'!$B$9-I3789)= 1,"1", IF(('1 - Cover page'!$B$9-I3789)= 2,"2", IF(('1 - Cover page'!$B$9-I3789)= 3,"3", IF(('1 - Cover page'!$B$9-I3789)= 4,"4", IF(('1 - Cover page'!$B$9-I3789)= 5,"5", IF(('1 - Cover page'!$B$9-I3789)= 6,"6", IF(('1 - Cover page'!$B$9-I3789)= 7,"7", IF(('1 - Cover page'!$B$9-I3789)= 8,"8", IF(('1 - Cover page'!$B$9-I3789)= 9,"9", IF(('1 - Cover page'!$B$9-I3789)= 10,"10", IF(('1 - Cover page'!$B$9-I3789)= 11,"11", IF(('1 - Cover page'!$B$9-I3789)= 12,"12", IF(('1 - Cover page'!$B$9-I3789)= 13,"13", IF(('1 - Cover page'!$B$9-I3789)= 14,"14", IF(('1 - Cover page'!$B$9-I3789)= 15,"15",  ""))))))))))))))))</f>
        <v>0</v>
      </c>
      <c r="AA3789" t="e">
        <f>VLOOKUP(E3789,'Age group'!$A$2:$B$7,2,TRUE)</f>
        <v>#N/A</v>
      </c>
    </row>
    <row r="3790" spans="1:27" ht="12.75" x14ac:dyDescent="0.2">
      <c r="A3790" s="30">
        <v>3787</v>
      </c>
      <c r="B3790" s="31"/>
      <c r="C3790" s="31"/>
      <c r="D3790" s="32"/>
      <c r="E3790" s="104"/>
      <c r="F3790" s="31"/>
      <c r="G3790" s="31"/>
      <c r="H3790" s="33"/>
      <c r="I3790" s="16"/>
      <c r="J3790" s="34"/>
      <c r="K3790" s="34"/>
      <c r="L3790" s="35"/>
      <c r="M3790" s="36"/>
      <c r="N3790" s="37"/>
      <c r="O3790" s="37"/>
      <c r="P3790" s="37"/>
      <c r="Q3790" s="38"/>
      <c r="R3790" s="38"/>
      <c r="S3790" s="37"/>
      <c r="T3790" s="39"/>
      <c r="U3790" s="39"/>
      <c r="V3790" s="40"/>
      <c r="X3790" t="str">
        <f>IF(('1 - Cover page'!$B$9-M3790)&lt;6,"&lt;=5 Days","&gt;5 Days")</f>
        <v>&lt;=5 Days</v>
      </c>
      <c r="Y3790" t="str">
        <f>IF(('1 - Cover page'!$B$9-M3790)=0,"0", IF(('1 - Cover page'!$B$9-M3790)= 1,"1", IF(('1 - Cover page'!$B$9-M3790)= 2,"2", IF(('1 - Cover page'!$B$9-M3790)= 3,"3", IF(('1 - Cover page'!$B$9-M3790)= 4,"4", IF(('1 - Cover page'!$B$9-M3790)= 5,"5", IF(('1 - Cover page'!$B$9-M3790)= 6,"6", IF(('1 - Cover page'!$B$9-M3790)= 7,"7", IF(('1 - Cover page'!$B$9-M3790)= 8,"8", IF(('1 - Cover page'!$B$9-M3790)= 9,"9", IF(('1 - Cover page'!$B$9-M3790)= 10,"10", IF(('1 - Cover page'!$B$9-M3790)= 11,"11", IF(('1 - Cover page'!$B$9-M3790)= 12,"12", IF(('1 - Cover page'!$B$9-M3790)= 13,"13", IF(('1 - Cover page'!$B$9-M3790)= 14,"14", IF(('1 - Cover page'!$B$9-M3790)= 15,"15",  ""))))))))))))))))</f>
        <v>0</v>
      </c>
      <c r="Z3790" t="str">
        <f>IF(('1 - Cover page'!$B$9-I3790)=0,"0", IF(('1 - Cover page'!$B$9-I3790)= 1,"1", IF(('1 - Cover page'!$B$9-I3790)= 2,"2", IF(('1 - Cover page'!$B$9-I3790)= 3,"3", IF(('1 - Cover page'!$B$9-I3790)= 4,"4", IF(('1 - Cover page'!$B$9-I3790)= 5,"5", IF(('1 - Cover page'!$B$9-I3790)= 6,"6", IF(('1 - Cover page'!$B$9-I3790)= 7,"7", IF(('1 - Cover page'!$B$9-I3790)= 8,"8", IF(('1 - Cover page'!$B$9-I3790)= 9,"9", IF(('1 - Cover page'!$B$9-I3790)= 10,"10", IF(('1 - Cover page'!$B$9-I3790)= 11,"11", IF(('1 - Cover page'!$B$9-I3790)= 12,"12", IF(('1 - Cover page'!$B$9-I3790)= 13,"13", IF(('1 - Cover page'!$B$9-I3790)= 14,"14", IF(('1 - Cover page'!$B$9-I3790)= 15,"15",  ""))))))))))))))))</f>
        <v>0</v>
      </c>
      <c r="AA3790" t="e">
        <f>VLOOKUP(E3790,'Age group'!$A$2:$B$7,2,TRUE)</f>
        <v>#N/A</v>
      </c>
    </row>
    <row r="3791" spans="1:27" ht="12.75" x14ac:dyDescent="0.2">
      <c r="A3791" s="30">
        <v>3788</v>
      </c>
      <c r="B3791" s="31"/>
      <c r="C3791" s="31"/>
      <c r="D3791" s="32"/>
      <c r="E3791" s="104"/>
      <c r="F3791" s="31"/>
      <c r="G3791" s="31"/>
      <c r="H3791" s="33"/>
      <c r="I3791" s="16"/>
      <c r="J3791" s="34"/>
      <c r="K3791" s="34"/>
      <c r="L3791" s="35"/>
      <c r="M3791" s="36"/>
      <c r="N3791" s="37"/>
      <c r="O3791" s="37"/>
      <c r="P3791" s="37"/>
      <c r="Q3791" s="38"/>
      <c r="R3791" s="38"/>
      <c r="S3791" s="37"/>
      <c r="T3791" s="39"/>
      <c r="U3791" s="39"/>
      <c r="V3791" s="40"/>
      <c r="X3791" t="str">
        <f>IF(('1 - Cover page'!$B$9-M3791)&lt;6,"&lt;=5 Days","&gt;5 Days")</f>
        <v>&lt;=5 Days</v>
      </c>
      <c r="Y3791" t="str">
        <f>IF(('1 - Cover page'!$B$9-M3791)=0,"0", IF(('1 - Cover page'!$B$9-M3791)= 1,"1", IF(('1 - Cover page'!$B$9-M3791)= 2,"2", IF(('1 - Cover page'!$B$9-M3791)= 3,"3", IF(('1 - Cover page'!$B$9-M3791)= 4,"4", IF(('1 - Cover page'!$B$9-M3791)= 5,"5", IF(('1 - Cover page'!$B$9-M3791)= 6,"6", IF(('1 - Cover page'!$B$9-M3791)= 7,"7", IF(('1 - Cover page'!$B$9-M3791)= 8,"8", IF(('1 - Cover page'!$B$9-M3791)= 9,"9", IF(('1 - Cover page'!$B$9-M3791)= 10,"10", IF(('1 - Cover page'!$B$9-M3791)= 11,"11", IF(('1 - Cover page'!$B$9-M3791)= 12,"12", IF(('1 - Cover page'!$B$9-M3791)= 13,"13", IF(('1 - Cover page'!$B$9-M3791)= 14,"14", IF(('1 - Cover page'!$B$9-M3791)= 15,"15",  ""))))))))))))))))</f>
        <v>0</v>
      </c>
      <c r="Z3791" t="str">
        <f>IF(('1 - Cover page'!$B$9-I3791)=0,"0", IF(('1 - Cover page'!$B$9-I3791)= 1,"1", IF(('1 - Cover page'!$B$9-I3791)= 2,"2", IF(('1 - Cover page'!$B$9-I3791)= 3,"3", IF(('1 - Cover page'!$B$9-I3791)= 4,"4", IF(('1 - Cover page'!$B$9-I3791)= 5,"5", IF(('1 - Cover page'!$B$9-I3791)= 6,"6", IF(('1 - Cover page'!$B$9-I3791)= 7,"7", IF(('1 - Cover page'!$B$9-I3791)= 8,"8", IF(('1 - Cover page'!$B$9-I3791)= 9,"9", IF(('1 - Cover page'!$B$9-I3791)= 10,"10", IF(('1 - Cover page'!$B$9-I3791)= 11,"11", IF(('1 - Cover page'!$B$9-I3791)= 12,"12", IF(('1 - Cover page'!$B$9-I3791)= 13,"13", IF(('1 - Cover page'!$B$9-I3791)= 14,"14", IF(('1 - Cover page'!$B$9-I3791)= 15,"15",  ""))))))))))))))))</f>
        <v>0</v>
      </c>
      <c r="AA3791" t="e">
        <f>VLOOKUP(E3791,'Age group'!$A$2:$B$7,2,TRUE)</f>
        <v>#N/A</v>
      </c>
    </row>
    <row r="3792" spans="1:27" ht="12.75" x14ac:dyDescent="0.2">
      <c r="A3792" s="30">
        <v>3789</v>
      </c>
      <c r="B3792" s="31"/>
      <c r="C3792" s="31"/>
      <c r="D3792" s="32"/>
      <c r="E3792" s="104"/>
      <c r="F3792" s="31"/>
      <c r="G3792" s="31"/>
      <c r="H3792" s="33"/>
      <c r="I3792" s="16"/>
      <c r="J3792" s="34"/>
      <c r="K3792" s="34"/>
      <c r="L3792" s="35"/>
      <c r="M3792" s="36"/>
      <c r="N3792" s="37"/>
      <c r="O3792" s="37"/>
      <c r="P3792" s="37"/>
      <c r="Q3792" s="38"/>
      <c r="R3792" s="38"/>
      <c r="S3792" s="37"/>
      <c r="T3792" s="39"/>
      <c r="U3792" s="39"/>
      <c r="V3792" s="40"/>
      <c r="X3792" t="str">
        <f>IF(('1 - Cover page'!$B$9-M3792)&lt;6,"&lt;=5 Days","&gt;5 Days")</f>
        <v>&lt;=5 Days</v>
      </c>
      <c r="Y3792" t="str">
        <f>IF(('1 - Cover page'!$B$9-M3792)=0,"0", IF(('1 - Cover page'!$B$9-M3792)= 1,"1", IF(('1 - Cover page'!$B$9-M3792)= 2,"2", IF(('1 - Cover page'!$B$9-M3792)= 3,"3", IF(('1 - Cover page'!$B$9-M3792)= 4,"4", IF(('1 - Cover page'!$B$9-M3792)= 5,"5", IF(('1 - Cover page'!$B$9-M3792)= 6,"6", IF(('1 - Cover page'!$B$9-M3792)= 7,"7", IF(('1 - Cover page'!$B$9-M3792)= 8,"8", IF(('1 - Cover page'!$B$9-M3792)= 9,"9", IF(('1 - Cover page'!$B$9-M3792)= 10,"10", IF(('1 - Cover page'!$B$9-M3792)= 11,"11", IF(('1 - Cover page'!$B$9-M3792)= 12,"12", IF(('1 - Cover page'!$B$9-M3792)= 13,"13", IF(('1 - Cover page'!$B$9-M3792)= 14,"14", IF(('1 - Cover page'!$B$9-M3792)= 15,"15",  ""))))))))))))))))</f>
        <v>0</v>
      </c>
      <c r="Z3792" t="str">
        <f>IF(('1 - Cover page'!$B$9-I3792)=0,"0", IF(('1 - Cover page'!$B$9-I3792)= 1,"1", IF(('1 - Cover page'!$B$9-I3792)= 2,"2", IF(('1 - Cover page'!$B$9-I3792)= 3,"3", IF(('1 - Cover page'!$B$9-I3792)= 4,"4", IF(('1 - Cover page'!$B$9-I3792)= 5,"5", IF(('1 - Cover page'!$B$9-I3792)= 6,"6", IF(('1 - Cover page'!$B$9-I3792)= 7,"7", IF(('1 - Cover page'!$B$9-I3792)= 8,"8", IF(('1 - Cover page'!$B$9-I3792)= 9,"9", IF(('1 - Cover page'!$B$9-I3792)= 10,"10", IF(('1 - Cover page'!$B$9-I3792)= 11,"11", IF(('1 - Cover page'!$B$9-I3792)= 12,"12", IF(('1 - Cover page'!$B$9-I3792)= 13,"13", IF(('1 - Cover page'!$B$9-I3792)= 14,"14", IF(('1 - Cover page'!$B$9-I3792)= 15,"15",  ""))))))))))))))))</f>
        <v>0</v>
      </c>
      <c r="AA3792" t="e">
        <f>VLOOKUP(E3792,'Age group'!$A$2:$B$7,2,TRUE)</f>
        <v>#N/A</v>
      </c>
    </row>
    <row r="3793" spans="1:27" ht="12.75" x14ac:dyDescent="0.2">
      <c r="A3793" s="30">
        <v>3790</v>
      </c>
      <c r="B3793" s="31"/>
      <c r="C3793" s="31"/>
      <c r="D3793" s="32"/>
      <c r="E3793" s="104"/>
      <c r="F3793" s="31"/>
      <c r="G3793" s="31"/>
      <c r="H3793" s="33"/>
      <c r="I3793" s="16"/>
      <c r="J3793" s="34"/>
      <c r="K3793" s="34"/>
      <c r="L3793" s="35"/>
      <c r="M3793" s="36"/>
      <c r="N3793" s="37"/>
      <c r="O3793" s="37"/>
      <c r="P3793" s="37"/>
      <c r="Q3793" s="38"/>
      <c r="R3793" s="38"/>
      <c r="S3793" s="37"/>
      <c r="T3793" s="39"/>
      <c r="U3793" s="39"/>
      <c r="V3793" s="40"/>
      <c r="X3793" t="str">
        <f>IF(('1 - Cover page'!$B$9-M3793)&lt;6,"&lt;=5 Days","&gt;5 Days")</f>
        <v>&lt;=5 Days</v>
      </c>
      <c r="Y3793" t="str">
        <f>IF(('1 - Cover page'!$B$9-M3793)=0,"0", IF(('1 - Cover page'!$B$9-M3793)= 1,"1", IF(('1 - Cover page'!$B$9-M3793)= 2,"2", IF(('1 - Cover page'!$B$9-M3793)= 3,"3", IF(('1 - Cover page'!$B$9-M3793)= 4,"4", IF(('1 - Cover page'!$B$9-M3793)= 5,"5", IF(('1 - Cover page'!$B$9-M3793)= 6,"6", IF(('1 - Cover page'!$B$9-M3793)= 7,"7", IF(('1 - Cover page'!$B$9-M3793)= 8,"8", IF(('1 - Cover page'!$B$9-M3793)= 9,"9", IF(('1 - Cover page'!$B$9-M3793)= 10,"10", IF(('1 - Cover page'!$B$9-M3793)= 11,"11", IF(('1 - Cover page'!$B$9-M3793)= 12,"12", IF(('1 - Cover page'!$B$9-M3793)= 13,"13", IF(('1 - Cover page'!$B$9-M3793)= 14,"14", IF(('1 - Cover page'!$B$9-M3793)= 15,"15",  ""))))))))))))))))</f>
        <v>0</v>
      </c>
      <c r="Z3793" t="str">
        <f>IF(('1 - Cover page'!$B$9-I3793)=0,"0", IF(('1 - Cover page'!$B$9-I3793)= 1,"1", IF(('1 - Cover page'!$B$9-I3793)= 2,"2", IF(('1 - Cover page'!$B$9-I3793)= 3,"3", IF(('1 - Cover page'!$B$9-I3793)= 4,"4", IF(('1 - Cover page'!$B$9-I3793)= 5,"5", IF(('1 - Cover page'!$B$9-I3793)= 6,"6", IF(('1 - Cover page'!$B$9-I3793)= 7,"7", IF(('1 - Cover page'!$B$9-I3793)= 8,"8", IF(('1 - Cover page'!$B$9-I3793)= 9,"9", IF(('1 - Cover page'!$B$9-I3793)= 10,"10", IF(('1 - Cover page'!$B$9-I3793)= 11,"11", IF(('1 - Cover page'!$B$9-I3793)= 12,"12", IF(('1 - Cover page'!$B$9-I3793)= 13,"13", IF(('1 - Cover page'!$B$9-I3793)= 14,"14", IF(('1 - Cover page'!$B$9-I3793)= 15,"15",  ""))))))))))))))))</f>
        <v>0</v>
      </c>
      <c r="AA3793" t="e">
        <f>VLOOKUP(E3793,'Age group'!$A$2:$B$7,2,TRUE)</f>
        <v>#N/A</v>
      </c>
    </row>
    <row r="3794" spans="1:27" ht="12.75" x14ac:dyDescent="0.2">
      <c r="A3794" s="30">
        <v>3791</v>
      </c>
      <c r="B3794" s="31"/>
      <c r="C3794" s="31"/>
      <c r="D3794" s="32"/>
      <c r="E3794" s="104"/>
      <c r="F3794" s="31"/>
      <c r="G3794" s="31"/>
      <c r="H3794" s="33"/>
      <c r="I3794" s="16"/>
      <c r="J3794" s="34"/>
      <c r="K3794" s="34"/>
      <c r="L3794" s="35"/>
      <c r="M3794" s="36"/>
      <c r="N3794" s="37"/>
      <c r="O3794" s="37"/>
      <c r="P3794" s="37"/>
      <c r="Q3794" s="38"/>
      <c r="R3794" s="38"/>
      <c r="S3794" s="37"/>
      <c r="T3794" s="39"/>
      <c r="U3794" s="39"/>
      <c r="V3794" s="40"/>
      <c r="X3794" t="str">
        <f>IF(('1 - Cover page'!$B$9-M3794)&lt;6,"&lt;=5 Days","&gt;5 Days")</f>
        <v>&lt;=5 Days</v>
      </c>
      <c r="Y3794" t="str">
        <f>IF(('1 - Cover page'!$B$9-M3794)=0,"0", IF(('1 - Cover page'!$B$9-M3794)= 1,"1", IF(('1 - Cover page'!$B$9-M3794)= 2,"2", IF(('1 - Cover page'!$B$9-M3794)= 3,"3", IF(('1 - Cover page'!$B$9-M3794)= 4,"4", IF(('1 - Cover page'!$B$9-M3794)= 5,"5", IF(('1 - Cover page'!$B$9-M3794)= 6,"6", IF(('1 - Cover page'!$B$9-M3794)= 7,"7", IF(('1 - Cover page'!$B$9-M3794)= 8,"8", IF(('1 - Cover page'!$B$9-M3794)= 9,"9", IF(('1 - Cover page'!$B$9-M3794)= 10,"10", IF(('1 - Cover page'!$B$9-M3794)= 11,"11", IF(('1 - Cover page'!$B$9-M3794)= 12,"12", IF(('1 - Cover page'!$B$9-M3794)= 13,"13", IF(('1 - Cover page'!$B$9-M3794)= 14,"14", IF(('1 - Cover page'!$B$9-M3794)= 15,"15",  ""))))))))))))))))</f>
        <v>0</v>
      </c>
      <c r="Z3794" t="str">
        <f>IF(('1 - Cover page'!$B$9-I3794)=0,"0", IF(('1 - Cover page'!$B$9-I3794)= 1,"1", IF(('1 - Cover page'!$B$9-I3794)= 2,"2", IF(('1 - Cover page'!$B$9-I3794)= 3,"3", IF(('1 - Cover page'!$B$9-I3794)= 4,"4", IF(('1 - Cover page'!$B$9-I3794)= 5,"5", IF(('1 - Cover page'!$B$9-I3794)= 6,"6", IF(('1 - Cover page'!$B$9-I3794)= 7,"7", IF(('1 - Cover page'!$B$9-I3794)= 8,"8", IF(('1 - Cover page'!$B$9-I3794)= 9,"9", IF(('1 - Cover page'!$B$9-I3794)= 10,"10", IF(('1 - Cover page'!$B$9-I3794)= 11,"11", IF(('1 - Cover page'!$B$9-I3794)= 12,"12", IF(('1 - Cover page'!$B$9-I3794)= 13,"13", IF(('1 - Cover page'!$B$9-I3794)= 14,"14", IF(('1 - Cover page'!$B$9-I3794)= 15,"15",  ""))))))))))))))))</f>
        <v>0</v>
      </c>
      <c r="AA3794" t="e">
        <f>VLOOKUP(E3794,'Age group'!$A$2:$B$7,2,TRUE)</f>
        <v>#N/A</v>
      </c>
    </row>
    <row r="3795" spans="1:27" ht="12.75" x14ac:dyDescent="0.2">
      <c r="A3795" s="30">
        <v>3792</v>
      </c>
      <c r="B3795" s="31"/>
      <c r="C3795" s="31"/>
      <c r="D3795" s="32"/>
      <c r="E3795" s="104"/>
      <c r="F3795" s="31"/>
      <c r="G3795" s="31"/>
      <c r="H3795" s="33"/>
      <c r="I3795" s="16"/>
      <c r="J3795" s="34"/>
      <c r="K3795" s="34"/>
      <c r="L3795" s="35"/>
      <c r="M3795" s="36"/>
      <c r="N3795" s="37"/>
      <c r="O3795" s="37"/>
      <c r="P3795" s="37"/>
      <c r="Q3795" s="38"/>
      <c r="R3795" s="38"/>
      <c r="S3795" s="37"/>
      <c r="T3795" s="39"/>
      <c r="U3795" s="39"/>
      <c r="V3795" s="40"/>
      <c r="X3795" t="str">
        <f>IF(('1 - Cover page'!$B$9-M3795)&lt;6,"&lt;=5 Days","&gt;5 Days")</f>
        <v>&lt;=5 Days</v>
      </c>
      <c r="Y3795" t="str">
        <f>IF(('1 - Cover page'!$B$9-M3795)=0,"0", IF(('1 - Cover page'!$B$9-M3795)= 1,"1", IF(('1 - Cover page'!$B$9-M3795)= 2,"2", IF(('1 - Cover page'!$B$9-M3795)= 3,"3", IF(('1 - Cover page'!$B$9-M3795)= 4,"4", IF(('1 - Cover page'!$B$9-M3795)= 5,"5", IF(('1 - Cover page'!$B$9-M3795)= 6,"6", IF(('1 - Cover page'!$B$9-M3795)= 7,"7", IF(('1 - Cover page'!$B$9-M3795)= 8,"8", IF(('1 - Cover page'!$B$9-M3795)= 9,"9", IF(('1 - Cover page'!$B$9-M3795)= 10,"10", IF(('1 - Cover page'!$B$9-M3795)= 11,"11", IF(('1 - Cover page'!$B$9-M3795)= 12,"12", IF(('1 - Cover page'!$B$9-M3795)= 13,"13", IF(('1 - Cover page'!$B$9-M3795)= 14,"14", IF(('1 - Cover page'!$B$9-M3795)= 15,"15",  ""))))))))))))))))</f>
        <v>0</v>
      </c>
      <c r="Z3795" t="str">
        <f>IF(('1 - Cover page'!$B$9-I3795)=0,"0", IF(('1 - Cover page'!$B$9-I3795)= 1,"1", IF(('1 - Cover page'!$B$9-I3795)= 2,"2", IF(('1 - Cover page'!$B$9-I3795)= 3,"3", IF(('1 - Cover page'!$B$9-I3795)= 4,"4", IF(('1 - Cover page'!$B$9-I3795)= 5,"5", IF(('1 - Cover page'!$B$9-I3795)= 6,"6", IF(('1 - Cover page'!$B$9-I3795)= 7,"7", IF(('1 - Cover page'!$B$9-I3795)= 8,"8", IF(('1 - Cover page'!$B$9-I3795)= 9,"9", IF(('1 - Cover page'!$B$9-I3795)= 10,"10", IF(('1 - Cover page'!$B$9-I3795)= 11,"11", IF(('1 - Cover page'!$B$9-I3795)= 12,"12", IF(('1 - Cover page'!$B$9-I3795)= 13,"13", IF(('1 - Cover page'!$B$9-I3795)= 14,"14", IF(('1 - Cover page'!$B$9-I3795)= 15,"15",  ""))))))))))))))))</f>
        <v>0</v>
      </c>
      <c r="AA3795" t="e">
        <f>VLOOKUP(E3795,'Age group'!$A$2:$B$7,2,TRUE)</f>
        <v>#N/A</v>
      </c>
    </row>
    <row r="3796" spans="1:27" ht="12.75" x14ac:dyDescent="0.2">
      <c r="A3796" s="30">
        <v>3793</v>
      </c>
      <c r="B3796" s="31"/>
      <c r="C3796" s="31"/>
      <c r="D3796" s="32"/>
      <c r="E3796" s="104"/>
      <c r="F3796" s="31"/>
      <c r="G3796" s="31"/>
      <c r="H3796" s="33"/>
      <c r="I3796" s="16"/>
      <c r="J3796" s="34"/>
      <c r="K3796" s="34"/>
      <c r="L3796" s="35"/>
      <c r="M3796" s="36"/>
      <c r="N3796" s="37"/>
      <c r="O3796" s="37"/>
      <c r="P3796" s="37"/>
      <c r="Q3796" s="38"/>
      <c r="R3796" s="38"/>
      <c r="S3796" s="37"/>
      <c r="T3796" s="39"/>
      <c r="U3796" s="39"/>
      <c r="V3796" s="40"/>
      <c r="X3796" t="str">
        <f>IF(('1 - Cover page'!$B$9-M3796)&lt;6,"&lt;=5 Days","&gt;5 Days")</f>
        <v>&lt;=5 Days</v>
      </c>
      <c r="Y3796" t="str">
        <f>IF(('1 - Cover page'!$B$9-M3796)=0,"0", IF(('1 - Cover page'!$B$9-M3796)= 1,"1", IF(('1 - Cover page'!$B$9-M3796)= 2,"2", IF(('1 - Cover page'!$B$9-M3796)= 3,"3", IF(('1 - Cover page'!$B$9-M3796)= 4,"4", IF(('1 - Cover page'!$B$9-M3796)= 5,"5", IF(('1 - Cover page'!$B$9-M3796)= 6,"6", IF(('1 - Cover page'!$B$9-M3796)= 7,"7", IF(('1 - Cover page'!$B$9-M3796)= 8,"8", IF(('1 - Cover page'!$B$9-M3796)= 9,"9", IF(('1 - Cover page'!$B$9-M3796)= 10,"10", IF(('1 - Cover page'!$B$9-M3796)= 11,"11", IF(('1 - Cover page'!$B$9-M3796)= 12,"12", IF(('1 - Cover page'!$B$9-M3796)= 13,"13", IF(('1 - Cover page'!$B$9-M3796)= 14,"14", IF(('1 - Cover page'!$B$9-M3796)= 15,"15",  ""))))))))))))))))</f>
        <v>0</v>
      </c>
      <c r="Z3796" t="str">
        <f>IF(('1 - Cover page'!$B$9-I3796)=0,"0", IF(('1 - Cover page'!$B$9-I3796)= 1,"1", IF(('1 - Cover page'!$B$9-I3796)= 2,"2", IF(('1 - Cover page'!$B$9-I3796)= 3,"3", IF(('1 - Cover page'!$B$9-I3796)= 4,"4", IF(('1 - Cover page'!$B$9-I3796)= 5,"5", IF(('1 - Cover page'!$B$9-I3796)= 6,"6", IF(('1 - Cover page'!$B$9-I3796)= 7,"7", IF(('1 - Cover page'!$B$9-I3796)= 8,"8", IF(('1 - Cover page'!$B$9-I3796)= 9,"9", IF(('1 - Cover page'!$B$9-I3796)= 10,"10", IF(('1 - Cover page'!$B$9-I3796)= 11,"11", IF(('1 - Cover page'!$B$9-I3796)= 12,"12", IF(('1 - Cover page'!$B$9-I3796)= 13,"13", IF(('1 - Cover page'!$B$9-I3796)= 14,"14", IF(('1 - Cover page'!$B$9-I3796)= 15,"15",  ""))))))))))))))))</f>
        <v>0</v>
      </c>
      <c r="AA3796" t="e">
        <f>VLOOKUP(E3796,'Age group'!$A$2:$B$7,2,TRUE)</f>
        <v>#N/A</v>
      </c>
    </row>
    <row r="3797" spans="1:27" ht="12.75" x14ac:dyDescent="0.2">
      <c r="A3797" s="30">
        <v>3794</v>
      </c>
      <c r="B3797" s="31"/>
      <c r="C3797" s="31"/>
      <c r="D3797" s="32"/>
      <c r="E3797" s="104"/>
      <c r="F3797" s="31"/>
      <c r="G3797" s="31"/>
      <c r="H3797" s="33"/>
      <c r="I3797" s="16"/>
      <c r="J3797" s="34"/>
      <c r="K3797" s="34"/>
      <c r="L3797" s="35"/>
      <c r="M3797" s="36"/>
      <c r="N3797" s="37"/>
      <c r="O3797" s="37"/>
      <c r="P3797" s="37"/>
      <c r="Q3797" s="38"/>
      <c r="R3797" s="38"/>
      <c r="S3797" s="37"/>
      <c r="T3797" s="39"/>
      <c r="U3797" s="39"/>
      <c r="V3797" s="40"/>
      <c r="X3797" t="str">
        <f>IF(('1 - Cover page'!$B$9-M3797)&lt;6,"&lt;=5 Days","&gt;5 Days")</f>
        <v>&lt;=5 Days</v>
      </c>
      <c r="Y3797" t="str">
        <f>IF(('1 - Cover page'!$B$9-M3797)=0,"0", IF(('1 - Cover page'!$B$9-M3797)= 1,"1", IF(('1 - Cover page'!$B$9-M3797)= 2,"2", IF(('1 - Cover page'!$B$9-M3797)= 3,"3", IF(('1 - Cover page'!$B$9-M3797)= 4,"4", IF(('1 - Cover page'!$B$9-M3797)= 5,"5", IF(('1 - Cover page'!$B$9-M3797)= 6,"6", IF(('1 - Cover page'!$B$9-M3797)= 7,"7", IF(('1 - Cover page'!$B$9-M3797)= 8,"8", IF(('1 - Cover page'!$B$9-M3797)= 9,"9", IF(('1 - Cover page'!$B$9-M3797)= 10,"10", IF(('1 - Cover page'!$B$9-M3797)= 11,"11", IF(('1 - Cover page'!$B$9-M3797)= 12,"12", IF(('1 - Cover page'!$B$9-M3797)= 13,"13", IF(('1 - Cover page'!$B$9-M3797)= 14,"14", IF(('1 - Cover page'!$B$9-M3797)= 15,"15",  ""))))))))))))))))</f>
        <v>0</v>
      </c>
      <c r="Z3797" t="str">
        <f>IF(('1 - Cover page'!$B$9-I3797)=0,"0", IF(('1 - Cover page'!$B$9-I3797)= 1,"1", IF(('1 - Cover page'!$B$9-I3797)= 2,"2", IF(('1 - Cover page'!$B$9-I3797)= 3,"3", IF(('1 - Cover page'!$B$9-I3797)= 4,"4", IF(('1 - Cover page'!$B$9-I3797)= 5,"5", IF(('1 - Cover page'!$B$9-I3797)= 6,"6", IF(('1 - Cover page'!$B$9-I3797)= 7,"7", IF(('1 - Cover page'!$B$9-I3797)= 8,"8", IF(('1 - Cover page'!$B$9-I3797)= 9,"9", IF(('1 - Cover page'!$B$9-I3797)= 10,"10", IF(('1 - Cover page'!$B$9-I3797)= 11,"11", IF(('1 - Cover page'!$B$9-I3797)= 12,"12", IF(('1 - Cover page'!$B$9-I3797)= 13,"13", IF(('1 - Cover page'!$B$9-I3797)= 14,"14", IF(('1 - Cover page'!$B$9-I3797)= 15,"15",  ""))))))))))))))))</f>
        <v>0</v>
      </c>
      <c r="AA3797" t="e">
        <f>VLOOKUP(E3797,'Age group'!$A$2:$B$7,2,TRUE)</f>
        <v>#N/A</v>
      </c>
    </row>
    <row r="3798" spans="1:27" ht="12.75" x14ac:dyDescent="0.2">
      <c r="A3798" s="30">
        <v>3795</v>
      </c>
      <c r="B3798" s="31"/>
      <c r="C3798" s="31"/>
      <c r="D3798" s="32"/>
      <c r="E3798" s="104"/>
      <c r="F3798" s="31"/>
      <c r="G3798" s="31"/>
      <c r="H3798" s="33"/>
      <c r="I3798" s="16"/>
      <c r="J3798" s="34"/>
      <c r="K3798" s="34"/>
      <c r="L3798" s="35"/>
      <c r="M3798" s="36"/>
      <c r="N3798" s="37"/>
      <c r="O3798" s="37"/>
      <c r="P3798" s="37"/>
      <c r="Q3798" s="38"/>
      <c r="R3798" s="38"/>
      <c r="S3798" s="37"/>
      <c r="T3798" s="39"/>
      <c r="U3798" s="39"/>
      <c r="V3798" s="40"/>
      <c r="X3798" t="str">
        <f>IF(('1 - Cover page'!$B$9-M3798)&lt;6,"&lt;=5 Days","&gt;5 Days")</f>
        <v>&lt;=5 Days</v>
      </c>
      <c r="Y3798" t="str">
        <f>IF(('1 - Cover page'!$B$9-M3798)=0,"0", IF(('1 - Cover page'!$B$9-M3798)= 1,"1", IF(('1 - Cover page'!$B$9-M3798)= 2,"2", IF(('1 - Cover page'!$B$9-M3798)= 3,"3", IF(('1 - Cover page'!$B$9-M3798)= 4,"4", IF(('1 - Cover page'!$B$9-M3798)= 5,"5", IF(('1 - Cover page'!$B$9-M3798)= 6,"6", IF(('1 - Cover page'!$B$9-M3798)= 7,"7", IF(('1 - Cover page'!$B$9-M3798)= 8,"8", IF(('1 - Cover page'!$B$9-M3798)= 9,"9", IF(('1 - Cover page'!$B$9-M3798)= 10,"10", IF(('1 - Cover page'!$B$9-M3798)= 11,"11", IF(('1 - Cover page'!$B$9-M3798)= 12,"12", IF(('1 - Cover page'!$B$9-M3798)= 13,"13", IF(('1 - Cover page'!$B$9-M3798)= 14,"14", IF(('1 - Cover page'!$B$9-M3798)= 15,"15",  ""))))))))))))))))</f>
        <v>0</v>
      </c>
      <c r="Z3798" t="str">
        <f>IF(('1 - Cover page'!$B$9-I3798)=0,"0", IF(('1 - Cover page'!$B$9-I3798)= 1,"1", IF(('1 - Cover page'!$B$9-I3798)= 2,"2", IF(('1 - Cover page'!$B$9-I3798)= 3,"3", IF(('1 - Cover page'!$B$9-I3798)= 4,"4", IF(('1 - Cover page'!$B$9-I3798)= 5,"5", IF(('1 - Cover page'!$B$9-I3798)= 6,"6", IF(('1 - Cover page'!$B$9-I3798)= 7,"7", IF(('1 - Cover page'!$B$9-I3798)= 8,"8", IF(('1 - Cover page'!$B$9-I3798)= 9,"9", IF(('1 - Cover page'!$B$9-I3798)= 10,"10", IF(('1 - Cover page'!$B$9-I3798)= 11,"11", IF(('1 - Cover page'!$B$9-I3798)= 12,"12", IF(('1 - Cover page'!$B$9-I3798)= 13,"13", IF(('1 - Cover page'!$B$9-I3798)= 14,"14", IF(('1 - Cover page'!$B$9-I3798)= 15,"15",  ""))))))))))))))))</f>
        <v>0</v>
      </c>
      <c r="AA3798" t="e">
        <f>VLOOKUP(E3798,'Age group'!$A$2:$B$7,2,TRUE)</f>
        <v>#N/A</v>
      </c>
    </row>
    <row r="3799" spans="1:27" ht="12.75" x14ac:dyDescent="0.2">
      <c r="A3799" s="30">
        <v>3796</v>
      </c>
      <c r="B3799" s="31"/>
      <c r="C3799" s="31"/>
      <c r="D3799" s="32"/>
      <c r="E3799" s="104"/>
      <c r="F3799" s="31"/>
      <c r="G3799" s="31"/>
      <c r="H3799" s="33"/>
      <c r="I3799" s="16"/>
      <c r="J3799" s="34"/>
      <c r="K3799" s="34"/>
      <c r="L3799" s="35"/>
      <c r="M3799" s="36"/>
      <c r="N3799" s="37"/>
      <c r="O3799" s="37"/>
      <c r="P3799" s="37"/>
      <c r="Q3799" s="38"/>
      <c r="R3799" s="38"/>
      <c r="S3799" s="37"/>
      <c r="T3799" s="39"/>
      <c r="U3799" s="39"/>
      <c r="V3799" s="40"/>
      <c r="X3799" t="str">
        <f>IF(('1 - Cover page'!$B$9-M3799)&lt;6,"&lt;=5 Days","&gt;5 Days")</f>
        <v>&lt;=5 Days</v>
      </c>
      <c r="Y3799" t="str">
        <f>IF(('1 - Cover page'!$B$9-M3799)=0,"0", IF(('1 - Cover page'!$B$9-M3799)= 1,"1", IF(('1 - Cover page'!$B$9-M3799)= 2,"2", IF(('1 - Cover page'!$B$9-M3799)= 3,"3", IF(('1 - Cover page'!$B$9-M3799)= 4,"4", IF(('1 - Cover page'!$B$9-M3799)= 5,"5", IF(('1 - Cover page'!$B$9-M3799)= 6,"6", IF(('1 - Cover page'!$B$9-M3799)= 7,"7", IF(('1 - Cover page'!$B$9-M3799)= 8,"8", IF(('1 - Cover page'!$B$9-M3799)= 9,"9", IF(('1 - Cover page'!$B$9-M3799)= 10,"10", IF(('1 - Cover page'!$B$9-M3799)= 11,"11", IF(('1 - Cover page'!$B$9-M3799)= 12,"12", IF(('1 - Cover page'!$B$9-M3799)= 13,"13", IF(('1 - Cover page'!$B$9-M3799)= 14,"14", IF(('1 - Cover page'!$B$9-M3799)= 15,"15",  ""))))))))))))))))</f>
        <v>0</v>
      </c>
      <c r="Z3799" t="str">
        <f>IF(('1 - Cover page'!$B$9-I3799)=0,"0", IF(('1 - Cover page'!$B$9-I3799)= 1,"1", IF(('1 - Cover page'!$B$9-I3799)= 2,"2", IF(('1 - Cover page'!$B$9-I3799)= 3,"3", IF(('1 - Cover page'!$B$9-I3799)= 4,"4", IF(('1 - Cover page'!$B$9-I3799)= 5,"5", IF(('1 - Cover page'!$B$9-I3799)= 6,"6", IF(('1 - Cover page'!$B$9-I3799)= 7,"7", IF(('1 - Cover page'!$B$9-I3799)= 8,"8", IF(('1 - Cover page'!$B$9-I3799)= 9,"9", IF(('1 - Cover page'!$B$9-I3799)= 10,"10", IF(('1 - Cover page'!$B$9-I3799)= 11,"11", IF(('1 - Cover page'!$B$9-I3799)= 12,"12", IF(('1 - Cover page'!$B$9-I3799)= 13,"13", IF(('1 - Cover page'!$B$9-I3799)= 14,"14", IF(('1 - Cover page'!$B$9-I3799)= 15,"15",  ""))))))))))))))))</f>
        <v>0</v>
      </c>
      <c r="AA3799" t="e">
        <f>VLOOKUP(E3799,'Age group'!$A$2:$B$7,2,TRUE)</f>
        <v>#N/A</v>
      </c>
    </row>
    <row r="3800" spans="1:27" ht="12.75" x14ac:dyDescent="0.2">
      <c r="A3800" s="30">
        <v>3797</v>
      </c>
      <c r="B3800" s="31"/>
      <c r="C3800" s="31"/>
      <c r="D3800" s="32"/>
      <c r="E3800" s="104"/>
      <c r="F3800" s="31"/>
      <c r="G3800" s="31"/>
      <c r="H3800" s="33"/>
      <c r="I3800" s="16"/>
      <c r="J3800" s="34"/>
      <c r="K3800" s="34"/>
      <c r="L3800" s="35"/>
      <c r="M3800" s="36"/>
      <c r="N3800" s="37"/>
      <c r="O3800" s="37"/>
      <c r="P3800" s="37"/>
      <c r="Q3800" s="38"/>
      <c r="R3800" s="38"/>
      <c r="S3800" s="37"/>
      <c r="T3800" s="39"/>
      <c r="U3800" s="39"/>
      <c r="V3800" s="40"/>
      <c r="X3800" t="str">
        <f>IF(('1 - Cover page'!$B$9-M3800)&lt;6,"&lt;=5 Days","&gt;5 Days")</f>
        <v>&lt;=5 Days</v>
      </c>
      <c r="Y3800" t="str">
        <f>IF(('1 - Cover page'!$B$9-M3800)=0,"0", IF(('1 - Cover page'!$B$9-M3800)= 1,"1", IF(('1 - Cover page'!$B$9-M3800)= 2,"2", IF(('1 - Cover page'!$B$9-M3800)= 3,"3", IF(('1 - Cover page'!$B$9-M3800)= 4,"4", IF(('1 - Cover page'!$B$9-M3800)= 5,"5", IF(('1 - Cover page'!$B$9-M3800)= 6,"6", IF(('1 - Cover page'!$B$9-M3800)= 7,"7", IF(('1 - Cover page'!$B$9-M3800)= 8,"8", IF(('1 - Cover page'!$B$9-M3800)= 9,"9", IF(('1 - Cover page'!$B$9-M3800)= 10,"10", IF(('1 - Cover page'!$B$9-M3800)= 11,"11", IF(('1 - Cover page'!$B$9-M3800)= 12,"12", IF(('1 - Cover page'!$B$9-M3800)= 13,"13", IF(('1 - Cover page'!$B$9-M3800)= 14,"14", IF(('1 - Cover page'!$B$9-M3800)= 15,"15",  ""))))))))))))))))</f>
        <v>0</v>
      </c>
      <c r="Z3800" t="str">
        <f>IF(('1 - Cover page'!$B$9-I3800)=0,"0", IF(('1 - Cover page'!$B$9-I3800)= 1,"1", IF(('1 - Cover page'!$B$9-I3800)= 2,"2", IF(('1 - Cover page'!$B$9-I3800)= 3,"3", IF(('1 - Cover page'!$B$9-I3800)= 4,"4", IF(('1 - Cover page'!$B$9-I3800)= 5,"5", IF(('1 - Cover page'!$B$9-I3800)= 6,"6", IF(('1 - Cover page'!$B$9-I3800)= 7,"7", IF(('1 - Cover page'!$B$9-I3800)= 8,"8", IF(('1 - Cover page'!$B$9-I3800)= 9,"9", IF(('1 - Cover page'!$B$9-I3800)= 10,"10", IF(('1 - Cover page'!$B$9-I3800)= 11,"11", IF(('1 - Cover page'!$B$9-I3800)= 12,"12", IF(('1 - Cover page'!$B$9-I3800)= 13,"13", IF(('1 - Cover page'!$B$9-I3800)= 14,"14", IF(('1 - Cover page'!$B$9-I3800)= 15,"15",  ""))))))))))))))))</f>
        <v>0</v>
      </c>
      <c r="AA3800" t="e">
        <f>VLOOKUP(E3800,'Age group'!$A$2:$B$7,2,TRUE)</f>
        <v>#N/A</v>
      </c>
    </row>
    <row r="3801" spans="1:27" ht="12.75" x14ac:dyDescent="0.2">
      <c r="A3801" s="30">
        <v>3798</v>
      </c>
      <c r="B3801" s="31"/>
      <c r="C3801" s="31"/>
      <c r="D3801" s="32"/>
      <c r="E3801" s="104"/>
      <c r="F3801" s="31"/>
      <c r="G3801" s="31"/>
      <c r="H3801" s="33"/>
      <c r="I3801" s="16"/>
      <c r="J3801" s="34"/>
      <c r="K3801" s="34"/>
      <c r="L3801" s="35"/>
      <c r="M3801" s="36"/>
      <c r="N3801" s="37"/>
      <c r="O3801" s="37"/>
      <c r="P3801" s="37"/>
      <c r="Q3801" s="38"/>
      <c r="R3801" s="38"/>
      <c r="S3801" s="37"/>
      <c r="T3801" s="39"/>
      <c r="U3801" s="39"/>
      <c r="V3801" s="40"/>
      <c r="X3801" t="str">
        <f>IF(('1 - Cover page'!$B$9-M3801)&lt;6,"&lt;=5 Days","&gt;5 Days")</f>
        <v>&lt;=5 Days</v>
      </c>
      <c r="Y3801" t="str">
        <f>IF(('1 - Cover page'!$B$9-M3801)=0,"0", IF(('1 - Cover page'!$B$9-M3801)= 1,"1", IF(('1 - Cover page'!$B$9-M3801)= 2,"2", IF(('1 - Cover page'!$B$9-M3801)= 3,"3", IF(('1 - Cover page'!$B$9-M3801)= 4,"4", IF(('1 - Cover page'!$B$9-M3801)= 5,"5", IF(('1 - Cover page'!$B$9-M3801)= 6,"6", IF(('1 - Cover page'!$B$9-M3801)= 7,"7", IF(('1 - Cover page'!$B$9-M3801)= 8,"8", IF(('1 - Cover page'!$B$9-M3801)= 9,"9", IF(('1 - Cover page'!$B$9-M3801)= 10,"10", IF(('1 - Cover page'!$B$9-M3801)= 11,"11", IF(('1 - Cover page'!$B$9-M3801)= 12,"12", IF(('1 - Cover page'!$B$9-M3801)= 13,"13", IF(('1 - Cover page'!$B$9-M3801)= 14,"14", IF(('1 - Cover page'!$B$9-M3801)= 15,"15",  ""))))))))))))))))</f>
        <v>0</v>
      </c>
      <c r="Z3801" t="str">
        <f>IF(('1 - Cover page'!$B$9-I3801)=0,"0", IF(('1 - Cover page'!$B$9-I3801)= 1,"1", IF(('1 - Cover page'!$B$9-I3801)= 2,"2", IF(('1 - Cover page'!$B$9-I3801)= 3,"3", IF(('1 - Cover page'!$B$9-I3801)= 4,"4", IF(('1 - Cover page'!$B$9-I3801)= 5,"5", IF(('1 - Cover page'!$B$9-I3801)= 6,"6", IF(('1 - Cover page'!$B$9-I3801)= 7,"7", IF(('1 - Cover page'!$B$9-I3801)= 8,"8", IF(('1 - Cover page'!$B$9-I3801)= 9,"9", IF(('1 - Cover page'!$B$9-I3801)= 10,"10", IF(('1 - Cover page'!$B$9-I3801)= 11,"11", IF(('1 - Cover page'!$B$9-I3801)= 12,"12", IF(('1 - Cover page'!$B$9-I3801)= 13,"13", IF(('1 - Cover page'!$B$9-I3801)= 14,"14", IF(('1 - Cover page'!$B$9-I3801)= 15,"15",  ""))))))))))))))))</f>
        <v>0</v>
      </c>
      <c r="AA3801" t="e">
        <f>VLOOKUP(E3801,'Age group'!$A$2:$B$7,2,TRUE)</f>
        <v>#N/A</v>
      </c>
    </row>
    <row r="3802" spans="1:27" ht="12.75" x14ac:dyDescent="0.2">
      <c r="A3802" s="30">
        <v>3799</v>
      </c>
      <c r="B3802" s="31"/>
      <c r="C3802" s="31"/>
      <c r="D3802" s="32"/>
      <c r="E3802" s="104"/>
      <c r="F3802" s="31"/>
      <c r="G3802" s="31"/>
      <c r="H3802" s="33"/>
      <c r="I3802" s="16"/>
      <c r="J3802" s="34"/>
      <c r="K3802" s="34"/>
      <c r="L3802" s="35"/>
      <c r="M3802" s="36"/>
      <c r="N3802" s="37"/>
      <c r="O3802" s="37"/>
      <c r="P3802" s="37"/>
      <c r="Q3802" s="38"/>
      <c r="R3802" s="38"/>
      <c r="S3802" s="37"/>
      <c r="T3802" s="39"/>
      <c r="U3802" s="39"/>
      <c r="V3802" s="40"/>
      <c r="X3802" t="str">
        <f>IF(('1 - Cover page'!$B$9-M3802)&lt;6,"&lt;=5 Days","&gt;5 Days")</f>
        <v>&lt;=5 Days</v>
      </c>
      <c r="Y3802" t="str">
        <f>IF(('1 - Cover page'!$B$9-M3802)=0,"0", IF(('1 - Cover page'!$B$9-M3802)= 1,"1", IF(('1 - Cover page'!$B$9-M3802)= 2,"2", IF(('1 - Cover page'!$B$9-M3802)= 3,"3", IF(('1 - Cover page'!$B$9-M3802)= 4,"4", IF(('1 - Cover page'!$B$9-M3802)= 5,"5", IF(('1 - Cover page'!$B$9-M3802)= 6,"6", IF(('1 - Cover page'!$B$9-M3802)= 7,"7", IF(('1 - Cover page'!$B$9-M3802)= 8,"8", IF(('1 - Cover page'!$B$9-M3802)= 9,"9", IF(('1 - Cover page'!$B$9-M3802)= 10,"10", IF(('1 - Cover page'!$B$9-M3802)= 11,"11", IF(('1 - Cover page'!$B$9-M3802)= 12,"12", IF(('1 - Cover page'!$B$9-M3802)= 13,"13", IF(('1 - Cover page'!$B$9-M3802)= 14,"14", IF(('1 - Cover page'!$B$9-M3802)= 15,"15",  ""))))))))))))))))</f>
        <v>0</v>
      </c>
      <c r="Z3802" t="str">
        <f>IF(('1 - Cover page'!$B$9-I3802)=0,"0", IF(('1 - Cover page'!$B$9-I3802)= 1,"1", IF(('1 - Cover page'!$B$9-I3802)= 2,"2", IF(('1 - Cover page'!$B$9-I3802)= 3,"3", IF(('1 - Cover page'!$B$9-I3802)= 4,"4", IF(('1 - Cover page'!$B$9-I3802)= 5,"5", IF(('1 - Cover page'!$B$9-I3802)= 6,"6", IF(('1 - Cover page'!$B$9-I3802)= 7,"7", IF(('1 - Cover page'!$B$9-I3802)= 8,"8", IF(('1 - Cover page'!$B$9-I3802)= 9,"9", IF(('1 - Cover page'!$B$9-I3802)= 10,"10", IF(('1 - Cover page'!$B$9-I3802)= 11,"11", IF(('1 - Cover page'!$B$9-I3802)= 12,"12", IF(('1 - Cover page'!$B$9-I3802)= 13,"13", IF(('1 - Cover page'!$B$9-I3802)= 14,"14", IF(('1 - Cover page'!$B$9-I3802)= 15,"15",  ""))))))))))))))))</f>
        <v>0</v>
      </c>
      <c r="AA3802" t="e">
        <f>VLOOKUP(E3802,'Age group'!$A$2:$B$7,2,TRUE)</f>
        <v>#N/A</v>
      </c>
    </row>
    <row r="3803" spans="1:27" ht="12.75" x14ac:dyDescent="0.2">
      <c r="A3803" s="30">
        <v>3800</v>
      </c>
      <c r="B3803" s="31"/>
      <c r="C3803" s="31"/>
      <c r="D3803" s="32"/>
      <c r="E3803" s="104"/>
      <c r="F3803" s="31"/>
      <c r="G3803" s="31"/>
      <c r="H3803" s="33"/>
      <c r="I3803" s="16"/>
      <c r="J3803" s="34"/>
      <c r="K3803" s="34"/>
      <c r="L3803" s="35"/>
      <c r="M3803" s="36"/>
      <c r="N3803" s="37"/>
      <c r="O3803" s="37"/>
      <c r="P3803" s="37"/>
      <c r="Q3803" s="38"/>
      <c r="R3803" s="38"/>
      <c r="S3803" s="37"/>
      <c r="T3803" s="39"/>
      <c r="U3803" s="39"/>
      <c r="V3803" s="40"/>
      <c r="X3803" t="str">
        <f>IF(('1 - Cover page'!$B$9-M3803)&lt;6,"&lt;=5 Days","&gt;5 Days")</f>
        <v>&lt;=5 Days</v>
      </c>
      <c r="Y3803" t="str">
        <f>IF(('1 - Cover page'!$B$9-M3803)=0,"0", IF(('1 - Cover page'!$B$9-M3803)= 1,"1", IF(('1 - Cover page'!$B$9-M3803)= 2,"2", IF(('1 - Cover page'!$B$9-M3803)= 3,"3", IF(('1 - Cover page'!$B$9-M3803)= 4,"4", IF(('1 - Cover page'!$B$9-M3803)= 5,"5", IF(('1 - Cover page'!$B$9-M3803)= 6,"6", IF(('1 - Cover page'!$B$9-M3803)= 7,"7", IF(('1 - Cover page'!$B$9-M3803)= 8,"8", IF(('1 - Cover page'!$B$9-M3803)= 9,"9", IF(('1 - Cover page'!$B$9-M3803)= 10,"10", IF(('1 - Cover page'!$B$9-M3803)= 11,"11", IF(('1 - Cover page'!$B$9-M3803)= 12,"12", IF(('1 - Cover page'!$B$9-M3803)= 13,"13", IF(('1 - Cover page'!$B$9-M3803)= 14,"14", IF(('1 - Cover page'!$B$9-M3803)= 15,"15",  ""))))))))))))))))</f>
        <v>0</v>
      </c>
      <c r="Z3803" t="str">
        <f>IF(('1 - Cover page'!$B$9-I3803)=0,"0", IF(('1 - Cover page'!$B$9-I3803)= 1,"1", IF(('1 - Cover page'!$B$9-I3803)= 2,"2", IF(('1 - Cover page'!$B$9-I3803)= 3,"3", IF(('1 - Cover page'!$B$9-I3803)= 4,"4", IF(('1 - Cover page'!$B$9-I3803)= 5,"5", IF(('1 - Cover page'!$B$9-I3803)= 6,"6", IF(('1 - Cover page'!$B$9-I3803)= 7,"7", IF(('1 - Cover page'!$B$9-I3803)= 8,"8", IF(('1 - Cover page'!$B$9-I3803)= 9,"9", IF(('1 - Cover page'!$B$9-I3803)= 10,"10", IF(('1 - Cover page'!$B$9-I3803)= 11,"11", IF(('1 - Cover page'!$B$9-I3803)= 12,"12", IF(('1 - Cover page'!$B$9-I3803)= 13,"13", IF(('1 - Cover page'!$B$9-I3803)= 14,"14", IF(('1 - Cover page'!$B$9-I3803)= 15,"15",  ""))))))))))))))))</f>
        <v>0</v>
      </c>
      <c r="AA3803" t="e">
        <f>VLOOKUP(E3803,'Age group'!$A$2:$B$7,2,TRUE)</f>
        <v>#N/A</v>
      </c>
    </row>
    <row r="3804" spans="1:27" ht="12.75" x14ac:dyDescent="0.2">
      <c r="A3804" s="30">
        <v>3801</v>
      </c>
      <c r="B3804" s="31"/>
      <c r="C3804" s="31"/>
      <c r="D3804" s="32"/>
      <c r="E3804" s="104"/>
      <c r="F3804" s="31"/>
      <c r="G3804" s="31"/>
      <c r="H3804" s="33"/>
      <c r="I3804" s="16"/>
      <c r="J3804" s="34"/>
      <c r="K3804" s="34"/>
      <c r="L3804" s="35"/>
      <c r="M3804" s="36"/>
      <c r="N3804" s="37"/>
      <c r="O3804" s="37"/>
      <c r="P3804" s="37"/>
      <c r="Q3804" s="38"/>
      <c r="R3804" s="38"/>
      <c r="S3804" s="37"/>
      <c r="T3804" s="39"/>
      <c r="U3804" s="39"/>
      <c r="V3804" s="40"/>
      <c r="X3804" t="str">
        <f>IF(('1 - Cover page'!$B$9-M3804)&lt;6,"&lt;=5 Days","&gt;5 Days")</f>
        <v>&lt;=5 Days</v>
      </c>
      <c r="Y3804" t="str">
        <f>IF(('1 - Cover page'!$B$9-M3804)=0,"0", IF(('1 - Cover page'!$B$9-M3804)= 1,"1", IF(('1 - Cover page'!$B$9-M3804)= 2,"2", IF(('1 - Cover page'!$B$9-M3804)= 3,"3", IF(('1 - Cover page'!$B$9-M3804)= 4,"4", IF(('1 - Cover page'!$B$9-M3804)= 5,"5", IF(('1 - Cover page'!$B$9-M3804)= 6,"6", IF(('1 - Cover page'!$B$9-M3804)= 7,"7", IF(('1 - Cover page'!$B$9-M3804)= 8,"8", IF(('1 - Cover page'!$B$9-M3804)= 9,"9", IF(('1 - Cover page'!$B$9-M3804)= 10,"10", IF(('1 - Cover page'!$B$9-M3804)= 11,"11", IF(('1 - Cover page'!$B$9-M3804)= 12,"12", IF(('1 - Cover page'!$B$9-M3804)= 13,"13", IF(('1 - Cover page'!$B$9-M3804)= 14,"14", IF(('1 - Cover page'!$B$9-M3804)= 15,"15",  ""))))))))))))))))</f>
        <v>0</v>
      </c>
      <c r="Z3804" t="str">
        <f>IF(('1 - Cover page'!$B$9-I3804)=0,"0", IF(('1 - Cover page'!$B$9-I3804)= 1,"1", IF(('1 - Cover page'!$B$9-I3804)= 2,"2", IF(('1 - Cover page'!$B$9-I3804)= 3,"3", IF(('1 - Cover page'!$B$9-I3804)= 4,"4", IF(('1 - Cover page'!$B$9-I3804)= 5,"5", IF(('1 - Cover page'!$B$9-I3804)= 6,"6", IF(('1 - Cover page'!$B$9-I3804)= 7,"7", IF(('1 - Cover page'!$B$9-I3804)= 8,"8", IF(('1 - Cover page'!$B$9-I3804)= 9,"9", IF(('1 - Cover page'!$B$9-I3804)= 10,"10", IF(('1 - Cover page'!$B$9-I3804)= 11,"11", IF(('1 - Cover page'!$B$9-I3804)= 12,"12", IF(('1 - Cover page'!$B$9-I3804)= 13,"13", IF(('1 - Cover page'!$B$9-I3804)= 14,"14", IF(('1 - Cover page'!$B$9-I3804)= 15,"15",  ""))))))))))))))))</f>
        <v>0</v>
      </c>
      <c r="AA3804" t="e">
        <f>VLOOKUP(E3804,'Age group'!$A$2:$B$7,2,TRUE)</f>
        <v>#N/A</v>
      </c>
    </row>
    <row r="3805" spans="1:27" ht="12.75" x14ac:dyDescent="0.2">
      <c r="A3805" s="30">
        <v>3802</v>
      </c>
      <c r="B3805" s="31"/>
      <c r="C3805" s="31"/>
      <c r="D3805" s="32"/>
      <c r="E3805" s="104"/>
      <c r="F3805" s="31"/>
      <c r="G3805" s="31"/>
      <c r="H3805" s="33"/>
      <c r="I3805" s="16"/>
      <c r="J3805" s="34"/>
      <c r="K3805" s="34"/>
      <c r="L3805" s="35"/>
      <c r="M3805" s="36"/>
      <c r="N3805" s="37"/>
      <c r="O3805" s="37"/>
      <c r="P3805" s="37"/>
      <c r="Q3805" s="38"/>
      <c r="R3805" s="38"/>
      <c r="S3805" s="37"/>
      <c r="T3805" s="39"/>
      <c r="U3805" s="39"/>
      <c r="V3805" s="40"/>
      <c r="X3805" t="str">
        <f>IF(('1 - Cover page'!$B$9-M3805)&lt;6,"&lt;=5 Days","&gt;5 Days")</f>
        <v>&lt;=5 Days</v>
      </c>
      <c r="Y3805" t="str">
        <f>IF(('1 - Cover page'!$B$9-M3805)=0,"0", IF(('1 - Cover page'!$B$9-M3805)= 1,"1", IF(('1 - Cover page'!$B$9-M3805)= 2,"2", IF(('1 - Cover page'!$B$9-M3805)= 3,"3", IF(('1 - Cover page'!$B$9-M3805)= 4,"4", IF(('1 - Cover page'!$B$9-M3805)= 5,"5", IF(('1 - Cover page'!$B$9-M3805)= 6,"6", IF(('1 - Cover page'!$B$9-M3805)= 7,"7", IF(('1 - Cover page'!$B$9-M3805)= 8,"8", IF(('1 - Cover page'!$B$9-M3805)= 9,"9", IF(('1 - Cover page'!$B$9-M3805)= 10,"10", IF(('1 - Cover page'!$B$9-M3805)= 11,"11", IF(('1 - Cover page'!$B$9-M3805)= 12,"12", IF(('1 - Cover page'!$B$9-M3805)= 13,"13", IF(('1 - Cover page'!$B$9-M3805)= 14,"14", IF(('1 - Cover page'!$B$9-M3805)= 15,"15",  ""))))))))))))))))</f>
        <v>0</v>
      </c>
      <c r="Z3805" t="str">
        <f>IF(('1 - Cover page'!$B$9-I3805)=0,"0", IF(('1 - Cover page'!$B$9-I3805)= 1,"1", IF(('1 - Cover page'!$B$9-I3805)= 2,"2", IF(('1 - Cover page'!$B$9-I3805)= 3,"3", IF(('1 - Cover page'!$B$9-I3805)= 4,"4", IF(('1 - Cover page'!$B$9-I3805)= 5,"5", IF(('1 - Cover page'!$B$9-I3805)= 6,"6", IF(('1 - Cover page'!$B$9-I3805)= 7,"7", IF(('1 - Cover page'!$B$9-I3805)= 8,"8", IF(('1 - Cover page'!$B$9-I3805)= 9,"9", IF(('1 - Cover page'!$B$9-I3805)= 10,"10", IF(('1 - Cover page'!$B$9-I3805)= 11,"11", IF(('1 - Cover page'!$B$9-I3805)= 12,"12", IF(('1 - Cover page'!$B$9-I3805)= 13,"13", IF(('1 - Cover page'!$B$9-I3805)= 14,"14", IF(('1 - Cover page'!$B$9-I3805)= 15,"15",  ""))))))))))))))))</f>
        <v>0</v>
      </c>
      <c r="AA3805" t="e">
        <f>VLOOKUP(E3805,'Age group'!$A$2:$B$7,2,TRUE)</f>
        <v>#N/A</v>
      </c>
    </row>
    <row r="3806" spans="1:27" ht="12.75" x14ac:dyDescent="0.2">
      <c r="A3806" s="30">
        <v>3803</v>
      </c>
      <c r="B3806" s="31"/>
      <c r="C3806" s="31"/>
      <c r="D3806" s="32"/>
      <c r="E3806" s="104"/>
      <c r="F3806" s="31"/>
      <c r="G3806" s="31"/>
      <c r="H3806" s="33"/>
      <c r="I3806" s="16"/>
      <c r="J3806" s="34"/>
      <c r="K3806" s="34"/>
      <c r="L3806" s="35"/>
      <c r="M3806" s="36"/>
      <c r="N3806" s="37"/>
      <c r="O3806" s="37"/>
      <c r="P3806" s="37"/>
      <c r="Q3806" s="38"/>
      <c r="R3806" s="38"/>
      <c r="S3806" s="37"/>
      <c r="T3806" s="39"/>
      <c r="U3806" s="39"/>
      <c r="V3806" s="40"/>
      <c r="X3806" t="str">
        <f>IF(('1 - Cover page'!$B$9-M3806)&lt;6,"&lt;=5 Days","&gt;5 Days")</f>
        <v>&lt;=5 Days</v>
      </c>
      <c r="Y3806" t="str">
        <f>IF(('1 - Cover page'!$B$9-M3806)=0,"0", IF(('1 - Cover page'!$B$9-M3806)= 1,"1", IF(('1 - Cover page'!$B$9-M3806)= 2,"2", IF(('1 - Cover page'!$B$9-M3806)= 3,"3", IF(('1 - Cover page'!$B$9-M3806)= 4,"4", IF(('1 - Cover page'!$B$9-M3806)= 5,"5", IF(('1 - Cover page'!$B$9-M3806)= 6,"6", IF(('1 - Cover page'!$B$9-M3806)= 7,"7", IF(('1 - Cover page'!$B$9-M3806)= 8,"8", IF(('1 - Cover page'!$B$9-M3806)= 9,"9", IF(('1 - Cover page'!$B$9-M3806)= 10,"10", IF(('1 - Cover page'!$B$9-M3806)= 11,"11", IF(('1 - Cover page'!$B$9-M3806)= 12,"12", IF(('1 - Cover page'!$B$9-M3806)= 13,"13", IF(('1 - Cover page'!$B$9-M3806)= 14,"14", IF(('1 - Cover page'!$B$9-M3806)= 15,"15",  ""))))))))))))))))</f>
        <v>0</v>
      </c>
      <c r="Z3806" t="str">
        <f>IF(('1 - Cover page'!$B$9-I3806)=0,"0", IF(('1 - Cover page'!$B$9-I3806)= 1,"1", IF(('1 - Cover page'!$B$9-I3806)= 2,"2", IF(('1 - Cover page'!$B$9-I3806)= 3,"3", IF(('1 - Cover page'!$B$9-I3806)= 4,"4", IF(('1 - Cover page'!$B$9-I3806)= 5,"5", IF(('1 - Cover page'!$B$9-I3806)= 6,"6", IF(('1 - Cover page'!$B$9-I3806)= 7,"7", IF(('1 - Cover page'!$B$9-I3806)= 8,"8", IF(('1 - Cover page'!$B$9-I3806)= 9,"9", IF(('1 - Cover page'!$B$9-I3806)= 10,"10", IF(('1 - Cover page'!$B$9-I3806)= 11,"11", IF(('1 - Cover page'!$B$9-I3806)= 12,"12", IF(('1 - Cover page'!$B$9-I3806)= 13,"13", IF(('1 - Cover page'!$B$9-I3806)= 14,"14", IF(('1 - Cover page'!$B$9-I3806)= 15,"15",  ""))))))))))))))))</f>
        <v>0</v>
      </c>
      <c r="AA3806" t="e">
        <f>VLOOKUP(E3806,'Age group'!$A$2:$B$7,2,TRUE)</f>
        <v>#N/A</v>
      </c>
    </row>
    <row r="3807" spans="1:27" ht="12.75" x14ac:dyDescent="0.2">
      <c r="A3807" s="30">
        <v>3804</v>
      </c>
      <c r="B3807" s="31"/>
      <c r="C3807" s="31"/>
      <c r="D3807" s="32"/>
      <c r="E3807" s="104"/>
      <c r="F3807" s="31"/>
      <c r="G3807" s="31"/>
      <c r="H3807" s="33"/>
      <c r="I3807" s="16"/>
      <c r="J3807" s="34"/>
      <c r="K3807" s="34"/>
      <c r="L3807" s="35"/>
      <c r="M3807" s="36"/>
      <c r="N3807" s="37"/>
      <c r="O3807" s="37"/>
      <c r="P3807" s="37"/>
      <c r="Q3807" s="38"/>
      <c r="R3807" s="38"/>
      <c r="S3807" s="37"/>
      <c r="T3807" s="39"/>
      <c r="U3807" s="39"/>
      <c r="V3807" s="40"/>
      <c r="X3807" t="str">
        <f>IF(('1 - Cover page'!$B$9-M3807)&lt;6,"&lt;=5 Days","&gt;5 Days")</f>
        <v>&lt;=5 Days</v>
      </c>
      <c r="Y3807" t="str">
        <f>IF(('1 - Cover page'!$B$9-M3807)=0,"0", IF(('1 - Cover page'!$B$9-M3807)= 1,"1", IF(('1 - Cover page'!$B$9-M3807)= 2,"2", IF(('1 - Cover page'!$B$9-M3807)= 3,"3", IF(('1 - Cover page'!$B$9-M3807)= 4,"4", IF(('1 - Cover page'!$B$9-M3807)= 5,"5", IF(('1 - Cover page'!$B$9-M3807)= 6,"6", IF(('1 - Cover page'!$B$9-M3807)= 7,"7", IF(('1 - Cover page'!$B$9-M3807)= 8,"8", IF(('1 - Cover page'!$B$9-M3807)= 9,"9", IF(('1 - Cover page'!$B$9-M3807)= 10,"10", IF(('1 - Cover page'!$B$9-M3807)= 11,"11", IF(('1 - Cover page'!$B$9-M3807)= 12,"12", IF(('1 - Cover page'!$B$9-M3807)= 13,"13", IF(('1 - Cover page'!$B$9-M3807)= 14,"14", IF(('1 - Cover page'!$B$9-M3807)= 15,"15",  ""))))))))))))))))</f>
        <v>0</v>
      </c>
      <c r="Z3807" t="str">
        <f>IF(('1 - Cover page'!$B$9-I3807)=0,"0", IF(('1 - Cover page'!$B$9-I3807)= 1,"1", IF(('1 - Cover page'!$B$9-I3807)= 2,"2", IF(('1 - Cover page'!$B$9-I3807)= 3,"3", IF(('1 - Cover page'!$B$9-I3807)= 4,"4", IF(('1 - Cover page'!$B$9-I3807)= 5,"5", IF(('1 - Cover page'!$B$9-I3807)= 6,"6", IF(('1 - Cover page'!$B$9-I3807)= 7,"7", IF(('1 - Cover page'!$B$9-I3807)= 8,"8", IF(('1 - Cover page'!$B$9-I3807)= 9,"9", IF(('1 - Cover page'!$B$9-I3807)= 10,"10", IF(('1 - Cover page'!$B$9-I3807)= 11,"11", IF(('1 - Cover page'!$B$9-I3807)= 12,"12", IF(('1 - Cover page'!$B$9-I3807)= 13,"13", IF(('1 - Cover page'!$B$9-I3807)= 14,"14", IF(('1 - Cover page'!$B$9-I3807)= 15,"15",  ""))))))))))))))))</f>
        <v>0</v>
      </c>
      <c r="AA3807" t="e">
        <f>VLOOKUP(E3807,'Age group'!$A$2:$B$7,2,TRUE)</f>
        <v>#N/A</v>
      </c>
    </row>
    <row r="3808" spans="1:27" ht="12.75" x14ac:dyDescent="0.2">
      <c r="A3808" s="30">
        <v>3805</v>
      </c>
      <c r="B3808" s="31"/>
      <c r="C3808" s="31"/>
      <c r="D3808" s="32"/>
      <c r="E3808" s="104"/>
      <c r="F3808" s="31"/>
      <c r="G3808" s="31"/>
      <c r="H3808" s="33"/>
      <c r="I3808" s="16"/>
      <c r="J3808" s="34"/>
      <c r="K3808" s="34"/>
      <c r="L3808" s="35"/>
      <c r="M3808" s="36"/>
      <c r="N3808" s="37"/>
      <c r="O3808" s="37"/>
      <c r="P3808" s="37"/>
      <c r="Q3808" s="38"/>
      <c r="R3808" s="38"/>
      <c r="S3808" s="37"/>
      <c r="T3808" s="39"/>
      <c r="U3808" s="39"/>
      <c r="V3808" s="40"/>
      <c r="X3808" t="str">
        <f>IF(('1 - Cover page'!$B$9-M3808)&lt;6,"&lt;=5 Days","&gt;5 Days")</f>
        <v>&lt;=5 Days</v>
      </c>
      <c r="Y3808" t="str">
        <f>IF(('1 - Cover page'!$B$9-M3808)=0,"0", IF(('1 - Cover page'!$B$9-M3808)= 1,"1", IF(('1 - Cover page'!$B$9-M3808)= 2,"2", IF(('1 - Cover page'!$B$9-M3808)= 3,"3", IF(('1 - Cover page'!$B$9-M3808)= 4,"4", IF(('1 - Cover page'!$B$9-M3808)= 5,"5", IF(('1 - Cover page'!$B$9-M3808)= 6,"6", IF(('1 - Cover page'!$B$9-M3808)= 7,"7", IF(('1 - Cover page'!$B$9-M3808)= 8,"8", IF(('1 - Cover page'!$B$9-M3808)= 9,"9", IF(('1 - Cover page'!$B$9-M3808)= 10,"10", IF(('1 - Cover page'!$B$9-M3808)= 11,"11", IF(('1 - Cover page'!$B$9-M3808)= 12,"12", IF(('1 - Cover page'!$B$9-M3808)= 13,"13", IF(('1 - Cover page'!$B$9-M3808)= 14,"14", IF(('1 - Cover page'!$B$9-M3808)= 15,"15",  ""))))))))))))))))</f>
        <v>0</v>
      </c>
      <c r="Z3808" t="str">
        <f>IF(('1 - Cover page'!$B$9-I3808)=0,"0", IF(('1 - Cover page'!$B$9-I3808)= 1,"1", IF(('1 - Cover page'!$B$9-I3808)= 2,"2", IF(('1 - Cover page'!$B$9-I3808)= 3,"3", IF(('1 - Cover page'!$B$9-I3808)= 4,"4", IF(('1 - Cover page'!$B$9-I3808)= 5,"5", IF(('1 - Cover page'!$B$9-I3808)= 6,"6", IF(('1 - Cover page'!$B$9-I3808)= 7,"7", IF(('1 - Cover page'!$B$9-I3808)= 8,"8", IF(('1 - Cover page'!$B$9-I3808)= 9,"9", IF(('1 - Cover page'!$B$9-I3808)= 10,"10", IF(('1 - Cover page'!$B$9-I3808)= 11,"11", IF(('1 - Cover page'!$B$9-I3808)= 12,"12", IF(('1 - Cover page'!$B$9-I3808)= 13,"13", IF(('1 - Cover page'!$B$9-I3808)= 14,"14", IF(('1 - Cover page'!$B$9-I3808)= 15,"15",  ""))))))))))))))))</f>
        <v>0</v>
      </c>
      <c r="AA3808" t="e">
        <f>VLOOKUP(E3808,'Age group'!$A$2:$B$7,2,TRUE)</f>
        <v>#N/A</v>
      </c>
    </row>
    <row r="3809" spans="1:27" ht="12.75" x14ac:dyDescent="0.2">
      <c r="A3809" s="30">
        <v>3806</v>
      </c>
      <c r="B3809" s="31"/>
      <c r="C3809" s="31"/>
      <c r="D3809" s="32"/>
      <c r="E3809" s="104"/>
      <c r="F3809" s="31"/>
      <c r="G3809" s="31"/>
      <c r="H3809" s="33"/>
      <c r="I3809" s="16"/>
      <c r="J3809" s="34"/>
      <c r="K3809" s="34"/>
      <c r="L3809" s="35"/>
      <c r="M3809" s="36"/>
      <c r="N3809" s="37"/>
      <c r="O3809" s="37"/>
      <c r="P3809" s="37"/>
      <c r="Q3809" s="38"/>
      <c r="R3809" s="38"/>
      <c r="S3809" s="37"/>
      <c r="T3809" s="39"/>
      <c r="U3809" s="39"/>
      <c r="V3809" s="40"/>
      <c r="X3809" t="str">
        <f>IF(('1 - Cover page'!$B$9-M3809)&lt;6,"&lt;=5 Days","&gt;5 Days")</f>
        <v>&lt;=5 Days</v>
      </c>
      <c r="Y3809" t="str">
        <f>IF(('1 - Cover page'!$B$9-M3809)=0,"0", IF(('1 - Cover page'!$B$9-M3809)= 1,"1", IF(('1 - Cover page'!$B$9-M3809)= 2,"2", IF(('1 - Cover page'!$B$9-M3809)= 3,"3", IF(('1 - Cover page'!$B$9-M3809)= 4,"4", IF(('1 - Cover page'!$B$9-M3809)= 5,"5", IF(('1 - Cover page'!$B$9-M3809)= 6,"6", IF(('1 - Cover page'!$B$9-M3809)= 7,"7", IF(('1 - Cover page'!$B$9-M3809)= 8,"8", IF(('1 - Cover page'!$B$9-M3809)= 9,"9", IF(('1 - Cover page'!$B$9-M3809)= 10,"10", IF(('1 - Cover page'!$B$9-M3809)= 11,"11", IF(('1 - Cover page'!$B$9-M3809)= 12,"12", IF(('1 - Cover page'!$B$9-M3809)= 13,"13", IF(('1 - Cover page'!$B$9-M3809)= 14,"14", IF(('1 - Cover page'!$B$9-M3809)= 15,"15",  ""))))))))))))))))</f>
        <v>0</v>
      </c>
      <c r="Z3809" t="str">
        <f>IF(('1 - Cover page'!$B$9-I3809)=0,"0", IF(('1 - Cover page'!$B$9-I3809)= 1,"1", IF(('1 - Cover page'!$B$9-I3809)= 2,"2", IF(('1 - Cover page'!$B$9-I3809)= 3,"3", IF(('1 - Cover page'!$B$9-I3809)= 4,"4", IF(('1 - Cover page'!$B$9-I3809)= 5,"5", IF(('1 - Cover page'!$B$9-I3809)= 6,"6", IF(('1 - Cover page'!$B$9-I3809)= 7,"7", IF(('1 - Cover page'!$B$9-I3809)= 8,"8", IF(('1 - Cover page'!$B$9-I3809)= 9,"9", IF(('1 - Cover page'!$B$9-I3809)= 10,"10", IF(('1 - Cover page'!$B$9-I3809)= 11,"11", IF(('1 - Cover page'!$B$9-I3809)= 12,"12", IF(('1 - Cover page'!$B$9-I3809)= 13,"13", IF(('1 - Cover page'!$B$9-I3809)= 14,"14", IF(('1 - Cover page'!$B$9-I3809)= 15,"15",  ""))))))))))))))))</f>
        <v>0</v>
      </c>
      <c r="AA3809" t="e">
        <f>VLOOKUP(E3809,'Age group'!$A$2:$B$7,2,TRUE)</f>
        <v>#N/A</v>
      </c>
    </row>
    <row r="3810" spans="1:27" ht="12.75" x14ac:dyDescent="0.2">
      <c r="A3810" s="30">
        <v>3807</v>
      </c>
      <c r="B3810" s="31"/>
      <c r="C3810" s="31"/>
      <c r="D3810" s="32"/>
      <c r="E3810" s="104"/>
      <c r="F3810" s="31"/>
      <c r="G3810" s="31"/>
      <c r="H3810" s="33"/>
      <c r="I3810" s="16"/>
      <c r="J3810" s="34"/>
      <c r="K3810" s="34"/>
      <c r="L3810" s="35"/>
      <c r="M3810" s="36"/>
      <c r="N3810" s="37"/>
      <c r="O3810" s="37"/>
      <c r="P3810" s="37"/>
      <c r="Q3810" s="38"/>
      <c r="R3810" s="38"/>
      <c r="S3810" s="37"/>
      <c r="T3810" s="39"/>
      <c r="U3810" s="39"/>
      <c r="V3810" s="40"/>
      <c r="X3810" t="str">
        <f>IF(('1 - Cover page'!$B$9-M3810)&lt;6,"&lt;=5 Days","&gt;5 Days")</f>
        <v>&lt;=5 Days</v>
      </c>
      <c r="Y3810" t="str">
        <f>IF(('1 - Cover page'!$B$9-M3810)=0,"0", IF(('1 - Cover page'!$B$9-M3810)= 1,"1", IF(('1 - Cover page'!$B$9-M3810)= 2,"2", IF(('1 - Cover page'!$B$9-M3810)= 3,"3", IF(('1 - Cover page'!$B$9-M3810)= 4,"4", IF(('1 - Cover page'!$B$9-M3810)= 5,"5", IF(('1 - Cover page'!$B$9-M3810)= 6,"6", IF(('1 - Cover page'!$B$9-M3810)= 7,"7", IF(('1 - Cover page'!$B$9-M3810)= 8,"8", IF(('1 - Cover page'!$B$9-M3810)= 9,"9", IF(('1 - Cover page'!$B$9-M3810)= 10,"10", IF(('1 - Cover page'!$B$9-M3810)= 11,"11", IF(('1 - Cover page'!$B$9-M3810)= 12,"12", IF(('1 - Cover page'!$B$9-M3810)= 13,"13", IF(('1 - Cover page'!$B$9-M3810)= 14,"14", IF(('1 - Cover page'!$B$9-M3810)= 15,"15",  ""))))))))))))))))</f>
        <v>0</v>
      </c>
      <c r="Z3810" t="str">
        <f>IF(('1 - Cover page'!$B$9-I3810)=0,"0", IF(('1 - Cover page'!$B$9-I3810)= 1,"1", IF(('1 - Cover page'!$B$9-I3810)= 2,"2", IF(('1 - Cover page'!$B$9-I3810)= 3,"3", IF(('1 - Cover page'!$B$9-I3810)= 4,"4", IF(('1 - Cover page'!$B$9-I3810)= 5,"5", IF(('1 - Cover page'!$B$9-I3810)= 6,"6", IF(('1 - Cover page'!$B$9-I3810)= 7,"7", IF(('1 - Cover page'!$B$9-I3810)= 8,"8", IF(('1 - Cover page'!$B$9-I3810)= 9,"9", IF(('1 - Cover page'!$B$9-I3810)= 10,"10", IF(('1 - Cover page'!$B$9-I3810)= 11,"11", IF(('1 - Cover page'!$B$9-I3810)= 12,"12", IF(('1 - Cover page'!$B$9-I3810)= 13,"13", IF(('1 - Cover page'!$B$9-I3810)= 14,"14", IF(('1 - Cover page'!$B$9-I3810)= 15,"15",  ""))))))))))))))))</f>
        <v>0</v>
      </c>
      <c r="AA3810" t="e">
        <f>VLOOKUP(E3810,'Age group'!$A$2:$B$7,2,TRUE)</f>
        <v>#N/A</v>
      </c>
    </row>
    <row r="3811" spans="1:27" ht="12.75" x14ac:dyDescent="0.2">
      <c r="A3811" s="30">
        <v>3808</v>
      </c>
      <c r="B3811" s="31"/>
      <c r="C3811" s="31"/>
      <c r="D3811" s="32"/>
      <c r="E3811" s="104"/>
      <c r="F3811" s="31"/>
      <c r="G3811" s="31"/>
      <c r="H3811" s="33"/>
      <c r="I3811" s="16"/>
      <c r="J3811" s="34"/>
      <c r="K3811" s="34"/>
      <c r="L3811" s="35"/>
      <c r="M3811" s="36"/>
      <c r="N3811" s="37"/>
      <c r="O3811" s="37"/>
      <c r="P3811" s="37"/>
      <c r="Q3811" s="38"/>
      <c r="R3811" s="38"/>
      <c r="S3811" s="37"/>
      <c r="T3811" s="39"/>
      <c r="U3811" s="39"/>
      <c r="V3811" s="40"/>
      <c r="X3811" t="str">
        <f>IF(('1 - Cover page'!$B$9-M3811)&lt;6,"&lt;=5 Days","&gt;5 Days")</f>
        <v>&lt;=5 Days</v>
      </c>
      <c r="Y3811" t="str">
        <f>IF(('1 - Cover page'!$B$9-M3811)=0,"0", IF(('1 - Cover page'!$B$9-M3811)= 1,"1", IF(('1 - Cover page'!$B$9-M3811)= 2,"2", IF(('1 - Cover page'!$B$9-M3811)= 3,"3", IF(('1 - Cover page'!$B$9-M3811)= 4,"4", IF(('1 - Cover page'!$B$9-M3811)= 5,"5", IF(('1 - Cover page'!$B$9-M3811)= 6,"6", IF(('1 - Cover page'!$B$9-M3811)= 7,"7", IF(('1 - Cover page'!$B$9-M3811)= 8,"8", IF(('1 - Cover page'!$B$9-M3811)= 9,"9", IF(('1 - Cover page'!$B$9-M3811)= 10,"10", IF(('1 - Cover page'!$B$9-M3811)= 11,"11", IF(('1 - Cover page'!$B$9-M3811)= 12,"12", IF(('1 - Cover page'!$B$9-M3811)= 13,"13", IF(('1 - Cover page'!$B$9-M3811)= 14,"14", IF(('1 - Cover page'!$B$9-M3811)= 15,"15",  ""))))))))))))))))</f>
        <v>0</v>
      </c>
      <c r="Z3811" t="str">
        <f>IF(('1 - Cover page'!$B$9-I3811)=0,"0", IF(('1 - Cover page'!$B$9-I3811)= 1,"1", IF(('1 - Cover page'!$B$9-I3811)= 2,"2", IF(('1 - Cover page'!$B$9-I3811)= 3,"3", IF(('1 - Cover page'!$B$9-I3811)= 4,"4", IF(('1 - Cover page'!$B$9-I3811)= 5,"5", IF(('1 - Cover page'!$B$9-I3811)= 6,"6", IF(('1 - Cover page'!$B$9-I3811)= 7,"7", IF(('1 - Cover page'!$B$9-I3811)= 8,"8", IF(('1 - Cover page'!$B$9-I3811)= 9,"9", IF(('1 - Cover page'!$B$9-I3811)= 10,"10", IF(('1 - Cover page'!$B$9-I3811)= 11,"11", IF(('1 - Cover page'!$B$9-I3811)= 12,"12", IF(('1 - Cover page'!$B$9-I3811)= 13,"13", IF(('1 - Cover page'!$B$9-I3811)= 14,"14", IF(('1 - Cover page'!$B$9-I3811)= 15,"15",  ""))))))))))))))))</f>
        <v>0</v>
      </c>
      <c r="AA3811" t="e">
        <f>VLOOKUP(E3811,'Age group'!$A$2:$B$7,2,TRUE)</f>
        <v>#N/A</v>
      </c>
    </row>
    <row r="3812" spans="1:27" ht="12.75" x14ac:dyDescent="0.2">
      <c r="A3812" s="30">
        <v>3809</v>
      </c>
      <c r="B3812" s="31"/>
      <c r="C3812" s="31"/>
      <c r="D3812" s="32"/>
      <c r="E3812" s="104"/>
      <c r="F3812" s="31"/>
      <c r="G3812" s="31"/>
      <c r="H3812" s="33"/>
      <c r="I3812" s="16"/>
      <c r="J3812" s="34"/>
      <c r="K3812" s="34"/>
      <c r="L3812" s="35"/>
      <c r="M3812" s="36"/>
      <c r="N3812" s="37"/>
      <c r="O3812" s="37"/>
      <c r="P3812" s="37"/>
      <c r="Q3812" s="38"/>
      <c r="R3812" s="38"/>
      <c r="S3812" s="37"/>
      <c r="T3812" s="39"/>
      <c r="U3812" s="39"/>
      <c r="V3812" s="40"/>
      <c r="X3812" t="str">
        <f>IF(('1 - Cover page'!$B$9-M3812)&lt;6,"&lt;=5 Days","&gt;5 Days")</f>
        <v>&lt;=5 Days</v>
      </c>
      <c r="Y3812" t="str">
        <f>IF(('1 - Cover page'!$B$9-M3812)=0,"0", IF(('1 - Cover page'!$B$9-M3812)= 1,"1", IF(('1 - Cover page'!$B$9-M3812)= 2,"2", IF(('1 - Cover page'!$B$9-M3812)= 3,"3", IF(('1 - Cover page'!$B$9-M3812)= 4,"4", IF(('1 - Cover page'!$B$9-M3812)= 5,"5", IF(('1 - Cover page'!$B$9-M3812)= 6,"6", IF(('1 - Cover page'!$B$9-M3812)= 7,"7", IF(('1 - Cover page'!$B$9-M3812)= 8,"8", IF(('1 - Cover page'!$B$9-M3812)= 9,"9", IF(('1 - Cover page'!$B$9-M3812)= 10,"10", IF(('1 - Cover page'!$B$9-M3812)= 11,"11", IF(('1 - Cover page'!$B$9-M3812)= 12,"12", IF(('1 - Cover page'!$B$9-M3812)= 13,"13", IF(('1 - Cover page'!$B$9-M3812)= 14,"14", IF(('1 - Cover page'!$B$9-M3812)= 15,"15",  ""))))))))))))))))</f>
        <v>0</v>
      </c>
      <c r="Z3812" t="str">
        <f>IF(('1 - Cover page'!$B$9-I3812)=0,"0", IF(('1 - Cover page'!$B$9-I3812)= 1,"1", IF(('1 - Cover page'!$B$9-I3812)= 2,"2", IF(('1 - Cover page'!$B$9-I3812)= 3,"3", IF(('1 - Cover page'!$B$9-I3812)= 4,"4", IF(('1 - Cover page'!$B$9-I3812)= 5,"5", IF(('1 - Cover page'!$B$9-I3812)= 6,"6", IF(('1 - Cover page'!$B$9-I3812)= 7,"7", IF(('1 - Cover page'!$B$9-I3812)= 8,"8", IF(('1 - Cover page'!$B$9-I3812)= 9,"9", IF(('1 - Cover page'!$B$9-I3812)= 10,"10", IF(('1 - Cover page'!$B$9-I3812)= 11,"11", IF(('1 - Cover page'!$B$9-I3812)= 12,"12", IF(('1 - Cover page'!$B$9-I3812)= 13,"13", IF(('1 - Cover page'!$B$9-I3812)= 14,"14", IF(('1 - Cover page'!$B$9-I3812)= 15,"15",  ""))))))))))))))))</f>
        <v>0</v>
      </c>
      <c r="AA3812" t="e">
        <f>VLOOKUP(E3812,'Age group'!$A$2:$B$7,2,TRUE)</f>
        <v>#N/A</v>
      </c>
    </row>
    <row r="3813" spans="1:27" ht="12.75" x14ac:dyDescent="0.2">
      <c r="A3813" s="30">
        <v>3810</v>
      </c>
      <c r="B3813" s="31"/>
      <c r="C3813" s="31"/>
      <c r="D3813" s="32"/>
      <c r="E3813" s="104"/>
      <c r="F3813" s="31"/>
      <c r="G3813" s="31"/>
      <c r="H3813" s="33"/>
      <c r="I3813" s="16"/>
      <c r="J3813" s="34"/>
      <c r="K3813" s="34"/>
      <c r="L3813" s="35"/>
      <c r="M3813" s="36"/>
      <c r="N3813" s="37"/>
      <c r="O3813" s="37"/>
      <c r="P3813" s="37"/>
      <c r="Q3813" s="38"/>
      <c r="R3813" s="38"/>
      <c r="S3813" s="37"/>
      <c r="T3813" s="39"/>
      <c r="U3813" s="39"/>
      <c r="V3813" s="40"/>
      <c r="X3813" t="str">
        <f>IF(('1 - Cover page'!$B$9-M3813)&lt;6,"&lt;=5 Days","&gt;5 Days")</f>
        <v>&lt;=5 Days</v>
      </c>
      <c r="Y3813" t="str">
        <f>IF(('1 - Cover page'!$B$9-M3813)=0,"0", IF(('1 - Cover page'!$B$9-M3813)= 1,"1", IF(('1 - Cover page'!$B$9-M3813)= 2,"2", IF(('1 - Cover page'!$B$9-M3813)= 3,"3", IF(('1 - Cover page'!$B$9-M3813)= 4,"4", IF(('1 - Cover page'!$B$9-M3813)= 5,"5", IF(('1 - Cover page'!$B$9-M3813)= 6,"6", IF(('1 - Cover page'!$B$9-M3813)= 7,"7", IF(('1 - Cover page'!$B$9-M3813)= 8,"8", IF(('1 - Cover page'!$B$9-M3813)= 9,"9", IF(('1 - Cover page'!$B$9-M3813)= 10,"10", IF(('1 - Cover page'!$B$9-M3813)= 11,"11", IF(('1 - Cover page'!$B$9-M3813)= 12,"12", IF(('1 - Cover page'!$B$9-M3813)= 13,"13", IF(('1 - Cover page'!$B$9-M3813)= 14,"14", IF(('1 - Cover page'!$B$9-M3813)= 15,"15",  ""))))))))))))))))</f>
        <v>0</v>
      </c>
      <c r="Z3813" t="str">
        <f>IF(('1 - Cover page'!$B$9-I3813)=0,"0", IF(('1 - Cover page'!$B$9-I3813)= 1,"1", IF(('1 - Cover page'!$B$9-I3813)= 2,"2", IF(('1 - Cover page'!$B$9-I3813)= 3,"3", IF(('1 - Cover page'!$B$9-I3813)= 4,"4", IF(('1 - Cover page'!$B$9-I3813)= 5,"5", IF(('1 - Cover page'!$B$9-I3813)= 6,"6", IF(('1 - Cover page'!$B$9-I3813)= 7,"7", IF(('1 - Cover page'!$B$9-I3813)= 8,"8", IF(('1 - Cover page'!$B$9-I3813)= 9,"9", IF(('1 - Cover page'!$B$9-I3813)= 10,"10", IF(('1 - Cover page'!$B$9-I3813)= 11,"11", IF(('1 - Cover page'!$B$9-I3813)= 12,"12", IF(('1 - Cover page'!$B$9-I3813)= 13,"13", IF(('1 - Cover page'!$B$9-I3813)= 14,"14", IF(('1 - Cover page'!$B$9-I3813)= 15,"15",  ""))))))))))))))))</f>
        <v>0</v>
      </c>
      <c r="AA3813" t="e">
        <f>VLOOKUP(E3813,'Age group'!$A$2:$B$7,2,TRUE)</f>
        <v>#N/A</v>
      </c>
    </row>
    <row r="3814" spans="1:27" ht="12.75" x14ac:dyDescent="0.2">
      <c r="A3814" s="30">
        <v>3811</v>
      </c>
      <c r="B3814" s="31"/>
      <c r="C3814" s="31"/>
      <c r="D3814" s="32"/>
      <c r="E3814" s="104"/>
      <c r="F3814" s="31"/>
      <c r="G3814" s="31"/>
      <c r="H3814" s="33"/>
      <c r="I3814" s="16"/>
      <c r="J3814" s="34"/>
      <c r="K3814" s="34"/>
      <c r="L3814" s="35"/>
      <c r="M3814" s="36"/>
      <c r="N3814" s="37"/>
      <c r="O3814" s="37"/>
      <c r="P3814" s="37"/>
      <c r="Q3814" s="38"/>
      <c r="R3814" s="38"/>
      <c r="S3814" s="37"/>
      <c r="T3814" s="39"/>
      <c r="U3814" s="39"/>
      <c r="V3814" s="40"/>
      <c r="X3814" t="str">
        <f>IF(('1 - Cover page'!$B$9-M3814)&lt;6,"&lt;=5 Days","&gt;5 Days")</f>
        <v>&lt;=5 Days</v>
      </c>
      <c r="Y3814" t="str">
        <f>IF(('1 - Cover page'!$B$9-M3814)=0,"0", IF(('1 - Cover page'!$B$9-M3814)= 1,"1", IF(('1 - Cover page'!$B$9-M3814)= 2,"2", IF(('1 - Cover page'!$B$9-M3814)= 3,"3", IF(('1 - Cover page'!$B$9-M3814)= 4,"4", IF(('1 - Cover page'!$B$9-M3814)= 5,"5", IF(('1 - Cover page'!$B$9-M3814)= 6,"6", IF(('1 - Cover page'!$B$9-M3814)= 7,"7", IF(('1 - Cover page'!$B$9-M3814)= 8,"8", IF(('1 - Cover page'!$B$9-M3814)= 9,"9", IF(('1 - Cover page'!$B$9-M3814)= 10,"10", IF(('1 - Cover page'!$B$9-M3814)= 11,"11", IF(('1 - Cover page'!$B$9-M3814)= 12,"12", IF(('1 - Cover page'!$B$9-M3814)= 13,"13", IF(('1 - Cover page'!$B$9-M3814)= 14,"14", IF(('1 - Cover page'!$B$9-M3814)= 15,"15",  ""))))))))))))))))</f>
        <v>0</v>
      </c>
      <c r="Z3814" t="str">
        <f>IF(('1 - Cover page'!$B$9-I3814)=0,"0", IF(('1 - Cover page'!$B$9-I3814)= 1,"1", IF(('1 - Cover page'!$B$9-I3814)= 2,"2", IF(('1 - Cover page'!$B$9-I3814)= 3,"3", IF(('1 - Cover page'!$B$9-I3814)= 4,"4", IF(('1 - Cover page'!$B$9-I3814)= 5,"5", IF(('1 - Cover page'!$B$9-I3814)= 6,"6", IF(('1 - Cover page'!$B$9-I3814)= 7,"7", IF(('1 - Cover page'!$B$9-I3814)= 8,"8", IF(('1 - Cover page'!$B$9-I3814)= 9,"9", IF(('1 - Cover page'!$B$9-I3814)= 10,"10", IF(('1 - Cover page'!$B$9-I3814)= 11,"11", IF(('1 - Cover page'!$B$9-I3814)= 12,"12", IF(('1 - Cover page'!$B$9-I3814)= 13,"13", IF(('1 - Cover page'!$B$9-I3814)= 14,"14", IF(('1 - Cover page'!$B$9-I3814)= 15,"15",  ""))))))))))))))))</f>
        <v>0</v>
      </c>
      <c r="AA3814" t="e">
        <f>VLOOKUP(E3814,'Age group'!$A$2:$B$7,2,TRUE)</f>
        <v>#N/A</v>
      </c>
    </row>
    <row r="3815" spans="1:27" ht="12.75" x14ac:dyDescent="0.2">
      <c r="A3815" s="30">
        <v>3812</v>
      </c>
      <c r="B3815" s="31"/>
      <c r="C3815" s="31"/>
      <c r="D3815" s="32"/>
      <c r="E3815" s="104"/>
      <c r="F3815" s="31"/>
      <c r="G3815" s="31"/>
      <c r="H3815" s="33"/>
      <c r="I3815" s="16"/>
      <c r="J3815" s="34"/>
      <c r="K3815" s="34"/>
      <c r="L3815" s="35"/>
      <c r="M3815" s="36"/>
      <c r="N3815" s="37"/>
      <c r="O3815" s="37"/>
      <c r="P3815" s="37"/>
      <c r="Q3815" s="38"/>
      <c r="R3815" s="38"/>
      <c r="S3815" s="37"/>
      <c r="T3815" s="39"/>
      <c r="U3815" s="39"/>
      <c r="V3815" s="40"/>
      <c r="X3815" t="str">
        <f>IF(('1 - Cover page'!$B$9-M3815)&lt;6,"&lt;=5 Days","&gt;5 Days")</f>
        <v>&lt;=5 Days</v>
      </c>
      <c r="Y3815" t="str">
        <f>IF(('1 - Cover page'!$B$9-M3815)=0,"0", IF(('1 - Cover page'!$B$9-M3815)= 1,"1", IF(('1 - Cover page'!$B$9-M3815)= 2,"2", IF(('1 - Cover page'!$B$9-M3815)= 3,"3", IF(('1 - Cover page'!$B$9-M3815)= 4,"4", IF(('1 - Cover page'!$B$9-M3815)= 5,"5", IF(('1 - Cover page'!$B$9-M3815)= 6,"6", IF(('1 - Cover page'!$B$9-M3815)= 7,"7", IF(('1 - Cover page'!$B$9-M3815)= 8,"8", IF(('1 - Cover page'!$B$9-M3815)= 9,"9", IF(('1 - Cover page'!$B$9-M3815)= 10,"10", IF(('1 - Cover page'!$B$9-M3815)= 11,"11", IF(('1 - Cover page'!$B$9-M3815)= 12,"12", IF(('1 - Cover page'!$B$9-M3815)= 13,"13", IF(('1 - Cover page'!$B$9-M3815)= 14,"14", IF(('1 - Cover page'!$B$9-M3815)= 15,"15",  ""))))))))))))))))</f>
        <v>0</v>
      </c>
      <c r="Z3815" t="str">
        <f>IF(('1 - Cover page'!$B$9-I3815)=0,"0", IF(('1 - Cover page'!$B$9-I3815)= 1,"1", IF(('1 - Cover page'!$B$9-I3815)= 2,"2", IF(('1 - Cover page'!$B$9-I3815)= 3,"3", IF(('1 - Cover page'!$B$9-I3815)= 4,"4", IF(('1 - Cover page'!$B$9-I3815)= 5,"5", IF(('1 - Cover page'!$B$9-I3815)= 6,"6", IF(('1 - Cover page'!$B$9-I3815)= 7,"7", IF(('1 - Cover page'!$B$9-I3815)= 8,"8", IF(('1 - Cover page'!$B$9-I3815)= 9,"9", IF(('1 - Cover page'!$B$9-I3815)= 10,"10", IF(('1 - Cover page'!$B$9-I3815)= 11,"11", IF(('1 - Cover page'!$B$9-I3815)= 12,"12", IF(('1 - Cover page'!$B$9-I3815)= 13,"13", IF(('1 - Cover page'!$B$9-I3815)= 14,"14", IF(('1 - Cover page'!$B$9-I3815)= 15,"15",  ""))))))))))))))))</f>
        <v>0</v>
      </c>
      <c r="AA3815" t="e">
        <f>VLOOKUP(E3815,'Age group'!$A$2:$B$7,2,TRUE)</f>
        <v>#N/A</v>
      </c>
    </row>
    <row r="3816" spans="1:27" ht="12.75" x14ac:dyDescent="0.2">
      <c r="A3816" s="30">
        <v>3813</v>
      </c>
      <c r="B3816" s="31"/>
      <c r="C3816" s="31"/>
      <c r="D3816" s="32"/>
      <c r="E3816" s="104"/>
      <c r="F3816" s="31"/>
      <c r="G3816" s="31"/>
      <c r="H3816" s="33"/>
      <c r="I3816" s="16"/>
      <c r="J3816" s="34"/>
      <c r="K3816" s="34"/>
      <c r="L3816" s="35"/>
      <c r="M3816" s="36"/>
      <c r="N3816" s="37"/>
      <c r="O3816" s="37"/>
      <c r="P3816" s="37"/>
      <c r="Q3816" s="38"/>
      <c r="R3816" s="38"/>
      <c r="S3816" s="37"/>
      <c r="T3816" s="39"/>
      <c r="U3816" s="39"/>
      <c r="V3816" s="40"/>
      <c r="X3816" t="str">
        <f>IF(('1 - Cover page'!$B$9-M3816)&lt;6,"&lt;=5 Days","&gt;5 Days")</f>
        <v>&lt;=5 Days</v>
      </c>
      <c r="Y3816" t="str">
        <f>IF(('1 - Cover page'!$B$9-M3816)=0,"0", IF(('1 - Cover page'!$B$9-M3816)= 1,"1", IF(('1 - Cover page'!$B$9-M3816)= 2,"2", IF(('1 - Cover page'!$B$9-M3816)= 3,"3", IF(('1 - Cover page'!$B$9-M3816)= 4,"4", IF(('1 - Cover page'!$B$9-M3816)= 5,"5", IF(('1 - Cover page'!$B$9-M3816)= 6,"6", IF(('1 - Cover page'!$B$9-M3816)= 7,"7", IF(('1 - Cover page'!$B$9-M3816)= 8,"8", IF(('1 - Cover page'!$B$9-M3816)= 9,"9", IF(('1 - Cover page'!$B$9-M3816)= 10,"10", IF(('1 - Cover page'!$B$9-M3816)= 11,"11", IF(('1 - Cover page'!$B$9-M3816)= 12,"12", IF(('1 - Cover page'!$B$9-M3816)= 13,"13", IF(('1 - Cover page'!$B$9-M3816)= 14,"14", IF(('1 - Cover page'!$B$9-M3816)= 15,"15",  ""))))))))))))))))</f>
        <v>0</v>
      </c>
      <c r="Z3816" t="str">
        <f>IF(('1 - Cover page'!$B$9-I3816)=0,"0", IF(('1 - Cover page'!$B$9-I3816)= 1,"1", IF(('1 - Cover page'!$B$9-I3816)= 2,"2", IF(('1 - Cover page'!$B$9-I3816)= 3,"3", IF(('1 - Cover page'!$B$9-I3816)= 4,"4", IF(('1 - Cover page'!$B$9-I3816)= 5,"5", IF(('1 - Cover page'!$B$9-I3816)= 6,"6", IF(('1 - Cover page'!$B$9-I3816)= 7,"7", IF(('1 - Cover page'!$B$9-I3816)= 8,"8", IF(('1 - Cover page'!$B$9-I3816)= 9,"9", IF(('1 - Cover page'!$B$9-I3816)= 10,"10", IF(('1 - Cover page'!$B$9-I3816)= 11,"11", IF(('1 - Cover page'!$B$9-I3816)= 12,"12", IF(('1 - Cover page'!$B$9-I3816)= 13,"13", IF(('1 - Cover page'!$B$9-I3816)= 14,"14", IF(('1 - Cover page'!$B$9-I3816)= 15,"15",  ""))))))))))))))))</f>
        <v>0</v>
      </c>
      <c r="AA3816" t="e">
        <f>VLOOKUP(E3816,'Age group'!$A$2:$B$7,2,TRUE)</f>
        <v>#N/A</v>
      </c>
    </row>
    <row r="3817" spans="1:27" ht="12.75" x14ac:dyDescent="0.2">
      <c r="A3817" s="30">
        <v>3814</v>
      </c>
      <c r="B3817" s="31"/>
      <c r="C3817" s="31"/>
      <c r="D3817" s="32"/>
      <c r="E3817" s="104"/>
      <c r="F3817" s="31"/>
      <c r="G3817" s="31"/>
      <c r="H3817" s="33"/>
      <c r="I3817" s="16"/>
      <c r="J3817" s="34"/>
      <c r="K3817" s="34"/>
      <c r="L3817" s="35"/>
      <c r="M3817" s="36"/>
      <c r="N3817" s="37"/>
      <c r="O3817" s="37"/>
      <c r="P3817" s="37"/>
      <c r="Q3817" s="38"/>
      <c r="R3817" s="38"/>
      <c r="S3817" s="37"/>
      <c r="T3817" s="39"/>
      <c r="U3817" s="39"/>
      <c r="V3817" s="40"/>
      <c r="X3817" t="str">
        <f>IF(('1 - Cover page'!$B$9-M3817)&lt;6,"&lt;=5 Days","&gt;5 Days")</f>
        <v>&lt;=5 Days</v>
      </c>
      <c r="Y3817" t="str">
        <f>IF(('1 - Cover page'!$B$9-M3817)=0,"0", IF(('1 - Cover page'!$B$9-M3817)= 1,"1", IF(('1 - Cover page'!$B$9-M3817)= 2,"2", IF(('1 - Cover page'!$B$9-M3817)= 3,"3", IF(('1 - Cover page'!$B$9-M3817)= 4,"4", IF(('1 - Cover page'!$B$9-M3817)= 5,"5", IF(('1 - Cover page'!$B$9-M3817)= 6,"6", IF(('1 - Cover page'!$B$9-M3817)= 7,"7", IF(('1 - Cover page'!$B$9-M3817)= 8,"8", IF(('1 - Cover page'!$B$9-M3817)= 9,"9", IF(('1 - Cover page'!$B$9-M3817)= 10,"10", IF(('1 - Cover page'!$B$9-M3817)= 11,"11", IF(('1 - Cover page'!$B$9-M3817)= 12,"12", IF(('1 - Cover page'!$B$9-M3817)= 13,"13", IF(('1 - Cover page'!$B$9-M3817)= 14,"14", IF(('1 - Cover page'!$B$9-M3817)= 15,"15",  ""))))))))))))))))</f>
        <v>0</v>
      </c>
      <c r="Z3817" t="str">
        <f>IF(('1 - Cover page'!$B$9-I3817)=0,"0", IF(('1 - Cover page'!$B$9-I3817)= 1,"1", IF(('1 - Cover page'!$B$9-I3817)= 2,"2", IF(('1 - Cover page'!$B$9-I3817)= 3,"3", IF(('1 - Cover page'!$B$9-I3817)= 4,"4", IF(('1 - Cover page'!$B$9-I3817)= 5,"5", IF(('1 - Cover page'!$B$9-I3817)= 6,"6", IF(('1 - Cover page'!$B$9-I3817)= 7,"7", IF(('1 - Cover page'!$B$9-I3817)= 8,"8", IF(('1 - Cover page'!$B$9-I3817)= 9,"9", IF(('1 - Cover page'!$B$9-I3817)= 10,"10", IF(('1 - Cover page'!$B$9-I3817)= 11,"11", IF(('1 - Cover page'!$B$9-I3817)= 12,"12", IF(('1 - Cover page'!$B$9-I3817)= 13,"13", IF(('1 - Cover page'!$B$9-I3817)= 14,"14", IF(('1 - Cover page'!$B$9-I3817)= 15,"15",  ""))))))))))))))))</f>
        <v>0</v>
      </c>
      <c r="AA3817" t="e">
        <f>VLOOKUP(E3817,'Age group'!$A$2:$B$7,2,TRUE)</f>
        <v>#N/A</v>
      </c>
    </row>
    <row r="3818" spans="1:27" ht="12.75" x14ac:dyDescent="0.2">
      <c r="A3818" s="30">
        <v>3815</v>
      </c>
      <c r="B3818" s="31"/>
      <c r="C3818" s="31"/>
      <c r="D3818" s="32"/>
      <c r="E3818" s="104"/>
      <c r="F3818" s="31"/>
      <c r="G3818" s="31"/>
      <c r="H3818" s="33"/>
      <c r="I3818" s="16"/>
      <c r="J3818" s="34"/>
      <c r="K3818" s="34"/>
      <c r="L3818" s="35"/>
      <c r="M3818" s="36"/>
      <c r="N3818" s="37"/>
      <c r="O3818" s="37"/>
      <c r="P3818" s="37"/>
      <c r="Q3818" s="38"/>
      <c r="R3818" s="38"/>
      <c r="S3818" s="37"/>
      <c r="T3818" s="39"/>
      <c r="U3818" s="39"/>
      <c r="V3818" s="40"/>
      <c r="X3818" t="str">
        <f>IF(('1 - Cover page'!$B$9-M3818)&lt;6,"&lt;=5 Days","&gt;5 Days")</f>
        <v>&lt;=5 Days</v>
      </c>
      <c r="Y3818" t="str">
        <f>IF(('1 - Cover page'!$B$9-M3818)=0,"0", IF(('1 - Cover page'!$B$9-M3818)= 1,"1", IF(('1 - Cover page'!$B$9-M3818)= 2,"2", IF(('1 - Cover page'!$B$9-M3818)= 3,"3", IF(('1 - Cover page'!$B$9-M3818)= 4,"4", IF(('1 - Cover page'!$B$9-M3818)= 5,"5", IF(('1 - Cover page'!$B$9-M3818)= 6,"6", IF(('1 - Cover page'!$B$9-M3818)= 7,"7", IF(('1 - Cover page'!$B$9-M3818)= 8,"8", IF(('1 - Cover page'!$B$9-M3818)= 9,"9", IF(('1 - Cover page'!$B$9-M3818)= 10,"10", IF(('1 - Cover page'!$B$9-M3818)= 11,"11", IF(('1 - Cover page'!$B$9-M3818)= 12,"12", IF(('1 - Cover page'!$B$9-M3818)= 13,"13", IF(('1 - Cover page'!$B$9-M3818)= 14,"14", IF(('1 - Cover page'!$B$9-M3818)= 15,"15",  ""))))))))))))))))</f>
        <v>0</v>
      </c>
      <c r="Z3818" t="str">
        <f>IF(('1 - Cover page'!$B$9-I3818)=0,"0", IF(('1 - Cover page'!$B$9-I3818)= 1,"1", IF(('1 - Cover page'!$B$9-I3818)= 2,"2", IF(('1 - Cover page'!$B$9-I3818)= 3,"3", IF(('1 - Cover page'!$B$9-I3818)= 4,"4", IF(('1 - Cover page'!$B$9-I3818)= 5,"5", IF(('1 - Cover page'!$B$9-I3818)= 6,"6", IF(('1 - Cover page'!$B$9-I3818)= 7,"7", IF(('1 - Cover page'!$B$9-I3818)= 8,"8", IF(('1 - Cover page'!$B$9-I3818)= 9,"9", IF(('1 - Cover page'!$B$9-I3818)= 10,"10", IF(('1 - Cover page'!$B$9-I3818)= 11,"11", IF(('1 - Cover page'!$B$9-I3818)= 12,"12", IF(('1 - Cover page'!$B$9-I3818)= 13,"13", IF(('1 - Cover page'!$B$9-I3818)= 14,"14", IF(('1 - Cover page'!$B$9-I3818)= 15,"15",  ""))))))))))))))))</f>
        <v>0</v>
      </c>
      <c r="AA3818" t="e">
        <f>VLOOKUP(E3818,'Age group'!$A$2:$B$7,2,TRUE)</f>
        <v>#N/A</v>
      </c>
    </row>
    <row r="3819" spans="1:27" ht="12.75" x14ac:dyDescent="0.2">
      <c r="A3819" s="30">
        <v>3816</v>
      </c>
      <c r="B3819" s="31"/>
      <c r="C3819" s="31"/>
      <c r="D3819" s="32"/>
      <c r="E3819" s="104"/>
      <c r="F3819" s="31"/>
      <c r="G3819" s="31"/>
      <c r="H3819" s="33"/>
      <c r="I3819" s="16"/>
      <c r="J3819" s="34"/>
      <c r="K3819" s="34"/>
      <c r="L3819" s="35"/>
      <c r="M3819" s="36"/>
      <c r="N3819" s="37"/>
      <c r="O3819" s="37"/>
      <c r="P3819" s="37"/>
      <c r="Q3819" s="38"/>
      <c r="R3819" s="38"/>
      <c r="S3819" s="37"/>
      <c r="T3819" s="39"/>
      <c r="U3819" s="39"/>
      <c r="V3819" s="40"/>
      <c r="X3819" t="str">
        <f>IF(('1 - Cover page'!$B$9-M3819)&lt;6,"&lt;=5 Days","&gt;5 Days")</f>
        <v>&lt;=5 Days</v>
      </c>
      <c r="Y3819" t="str">
        <f>IF(('1 - Cover page'!$B$9-M3819)=0,"0", IF(('1 - Cover page'!$B$9-M3819)= 1,"1", IF(('1 - Cover page'!$B$9-M3819)= 2,"2", IF(('1 - Cover page'!$B$9-M3819)= 3,"3", IF(('1 - Cover page'!$B$9-M3819)= 4,"4", IF(('1 - Cover page'!$B$9-M3819)= 5,"5", IF(('1 - Cover page'!$B$9-M3819)= 6,"6", IF(('1 - Cover page'!$B$9-M3819)= 7,"7", IF(('1 - Cover page'!$B$9-M3819)= 8,"8", IF(('1 - Cover page'!$B$9-M3819)= 9,"9", IF(('1 - Cover page'!$B$9-M3819)= 10,"10", IF(('1 - Cover page'!$B$9-M3819)= 11,"11", IF(('1 - Cover page'!$B$9-M3819)= 12,"12", IF(('1 - Cover page'!$B$9-M3819)= 13,"13", IF(('1 - Cover page'!$B$9-M3819)= 14,"14", IF(('1 - Cover page'!$B$9-M3819)= 15,"15",  ""))))))))))))))))</f>
        <v>0</v>
      </c>
      <c r="Z3819" t="str">
        <f>IF(('1 - Cover page'!$B$9-I3819)=0,"0", IF(('1 - Cover page'!$B$9-I3819)= 1,"1", IF(('1 - Cover page'!$B$9-I3819)= 2,"2", IF(('1 - Cover page'!$B$9-I3819)= 3,"3", IF(('1 - Cover page'!$B$9-I3819)= 4,"4", IF(('1 - Cover page'!$B$9-I3819)= 5,"5", IF(('1 - Cover page'!$B$9-I3819)= 6,"6", IF(('1 - Cover page'!$B$9-I3819)= 7,"7", IF(('1 - Cover page'!$B$9-I3819)= 8,"8", IF(('1 - Cover page'!$B$9-I3819)= 9,"9", IF(('1 - Cover page'!$B$9-I3819)= 10,"10", IF(('1 - Cover page'!$B$9-I3819)= 11,"11", IF(('1 - Cover page'!$B$9-I3819)= 12,"12", IF(('1 - Cover page'!$B$9-I3819)= 13,"13", IF(('1 - Cover page'!$B$9-I3819)= 14,"14", IF(('1 - Cover page'!$B$9-I3819)= 15,"15",  ""))))))))))))))))</f>
        <v>0</v>
      </c>
      <c r="AA3819" t="e">
        <f>VLOOKUP(E3819,'Age group'!$A$2:$B$7,2,TRUE)</f>
        <v>#N/A</v>
      </c>
    </row>
    <row r="3820" spans="1:27" ht="12.75" x14ac:dyDescent="0.2">
      <c r="A3820" s="30">
        <v>3817</v>
      </c>
      <c r="B3820" s="31"/>
      <c r="C3820" s="31"/>
      <c r="D3820" s="32"/>
      <c r="E3820" s="104"/>
      <c r="F3820" s="31"/>
      <c r="G3820" s="31"/>
      <c r="H3820" s="33"/>
      <c r="I3820" s="16"/>
      <c r="J3820" s="34"/>
      <c r="K3820" s="34"/>
      <c r="L3820" s="35"/>
      <c r="M3820" s="36"/>
      <c r="N3820" s="37"/>
      <c r="O3820" s="37"/>
      <c r="P3820" s="37"/>
      <c r="Q3820" s="38"/>
      <c r="R3820" s="38"/>
      <c r="S3820" s="37"/>
      <c r="T3820" s="39"/>
      <c r="U3820" s="39"/>
      <c r="V3820" s="40"/>
      <c r="X3820" t="str">
        <f>IF(('1 - Cover page'!$B$9-M3820)&lt;6,"&lt;=5 Days","&gt;5 Days")</f>
        <v>&lt;=5 Days</v>
      </c>
      <c r="Y3820" t="str">
        <f>IF(('1 - Cover page'!$B$9-M3820)=0,"0", IF(('1 - Cover page'!$B$9-M3820)= 1,"1", IF(('1 - Cover page'!$B$9-M3820)= 2,"2", IF(('1 - Cover page'!$B$9-M3820)= 3,"3", IF(('1 - Cover page'!$B$9-M3820)= 4,"4", IF(('1 - Cover page'!$B$9-M3820)= 5,"5", IF(('1 - Cover page'!$B$9-M3820)= 6,"6", IF(('1 - Cover page'!$B$9-M3820)= 7,"7", IF(('1 - Cover page'!$B$9-M3820)= 8,"8", IF(('1 - Cover page'!$B$9-M3820)= 9,"9", IF(('1 - Cover page'!$B$9-M3820)= 10,"10", IF(('1 - Cover page'!$B$9-M3820)= 11,"11", IF(('1 - Cover page'!$B$9-M3820)= 12,"12", IF(('1 - Cover page'!$B$9-M3820)= 13,"13", IF(('1 - Cover page'!$B$9-M3820)= 14,"14", IF(('1 - Cover page'!$B$9-M3820)= 15,"15",  ""))))))))))))))))</f>
        <v>0</v>
      </c>
      <c r="Z3820" t="str">
        <f>IF(('1 - Cover page'!$B$9-I3820)=0,"0", IF(('1 - Cover page'!$B$9-I3820)= 1,"1", IF(('1 - Cover page'!$B$9-I3820)= 2,"2", IF(('1 - Cover page'!$B$9-I3820)= 3,"3", IF(('1 - Cover page'!$B$9-I3820)= 4,"4", IF(('1 - Cover page'!$B$9-I3820)= 5,"5", IF(('1 - Cover page'!$B$9-I3820)= 6,"6", IF(('1 - Cover page'!$B$9-I3820)= 7,"7", IF(('1 - Cover page'!$B$9-I3820)= 8,"8", IF(('1 - Cover page'!$B$9-I3820)= 9,"9", IF(('1 - Cover page'!$B$9-I3820)= 10,"10", IF(('1 - Cover page'!$B$9-I3820)= 11,"11", IF(('1 - Cover page'!$B$9-I3820)= 12,"12", IF(('1 - Cover page'!$B$9-I3820)= 13,"13", IF(('1 - Cover page'!$B$9-I3820)= 14,"14", IF(('1 - Cover page'!$B$9-I3820)= 15,"15",  ""))))))))))))))))</f>
        <v>0</v>
      </c>
      <c r="AA3820" t="e">
        <f>VLOOKUP(E3820,'Age group'!$A$2:$B$7,2,TRUE)</f>
        <v>#N/A</v>
      </c>
    </row>
    <row r="3821" spans="1:27" ht="12.75" x14ac:dyDescent="0.2">
      <c r="A3821" s="30">
        <v>3818</v>
      </c>
      <c r="B3821" s="31"/>
      <c r="C3821" s="31"/>
      <c r="D3821" s="32"/>
      <c r="E3821" s="104"/>
      <c r="F3821" s="31"/>
      <c r="G3821" s="31"/>
      <c r="H3821" s="33"/>
      <c r="I3821" s="16"/>
      <c r="J3821" s="34"/>
      <c r="K3821" s="34"/>
      <c r="L3821" s="35"/>
      <c r="M3821" s="36"/>
      <c r="N3821" s="37"/>
      <c r="O3821" s="37"/>
      <c r="P3821" s="37"/>
      <c r="Q3821" s="38"/>
      <c r="R3821" s="38"/>
      <c r="S3821" s="37"/>
      <c r="T3821" s="39"/>
      <c r="U3821" s="39"/>
      <c r="V3821" s="40"/>
      <c r="X3821" t="str">
        <f>IF(('1 - Cover page'!$B$9-M3821)&lt;6,"&lt;=5 Days","&gt;5 Days")</f>
        <v>&lt;=5 Days</v>
      </c>
      <c r="Y3821" t="str">
        <f>IF(('1 - Cover page'!$B$9-M3821)=0,"0", IF(('1 - Cover page'!$B$9-M3821)= 1,"1", IF(('1 - Cover page'!$B$9-M3821)= 2,"2", IF(('1 - Cover page'!$B$9-M3821)= 3,"3", IF(('1 - Cover page'!$B$9-M3821)= 4,"4", IF(('1 - Cover page'!$B$9-M3821)= 5,"5", IF(('1 - Cover page'!$B$9-M3821)= 6,"6", IF(('1 - Cover page'!$B$9-M3821)= 7,"7", IF(('1 - Cover page'!$B$9-M3821)= 8,"8", IF(('1 - Cover page'!$B$9-M3821)= 9,"9", IF(('1 - Cover page'!$B$9-M3821)= 10,"10", IF(('1 - Cover page'!$B$9-M3821)= 11,"11", IF(('1 - Cover page'!$B$9-M3821)= 12,"12", IF(('1 - Cover page'!$B$9-M3821)= 13,"13", IF(('1 - Cover page'!$B$9-M3821)= 14,"14", IF(('1 - Cover page'!$B$9-M3821)= 15,"15",  ""))))))))))))))))</f>
        <v>0</v>
      </c>
      <c r="Z3821" t="str">
        <f>IF(('1 - Cover page'!$B$9-I3821)=0,"0", IF(('1 - Cover page'!$B$9-I3821)= 1,"1", IF(('1 - Cover page'!$B$9-I3821)= 2,"2", IF(('1 - Cover page'!$B$9-I3821)= 3,"3", IF(('1 - Cover page'!$B$9-I3821)= 4,"4", IF(('1 - Cover page'!$B$9-I3821)= 5,"5", IF(('1 - Cover page'!$B$9-I3821)= 6,"6", IF(('1 - Cover page'!$B$9-I3821)= 7,"7", IF(('1 - Cover page'!$B$9-I3821)= 8,"8", IF(('1 - Cover page'!$B$9-I3821)= 9,"9", IF(('1 - Cover page'!$B$9-I3821)= 10,"10", IF(('1 - Cover page'!$B$9-I3821)= 11,"11", IF(('1 - Cover page'!$B$9-I3821)= 12,"12", IF(('1 - Cover page'!$B$9-I3821)= 13,"13", IF(('1 - Cover page'!$B$9-I3821)= 14,"14", IF(('1 - Cover page'!$B$9-I3821)= 15,"15",  ""))))))))))))))))</f>
        <v>0</v>
      </c>
      <c r="AA3821" t="e">
        <f>VLOOKUP(E3821,'Age group'!$A$2:$B$7,2,TRUE)</f>
        <v>#N/A</v>
      </c>
    </row>
    <row r="3822" spans="1:27" ht="12.75" x14ac:dyDescent="0.2">
      <c r="A3822" s="30">
        <v>3819</v>
      </c>
      <c r="B3822" s="31"/>
      <c r="C3822" s="31"/>
      <c r="D3822" s="32"/>
      <c r="E3822" s="104"/>
      <c r="F3822" s="31"/>
      <c r="G3822" s="31"/>
      <c r="H3822" s="33"/>
      <c r="I3822" s="16"/>
      <c r="J3822" s="34"/>
      <c r="K3822" s="34"/>
      <c r="L3822" s="35"/>
      <c r="M3822" s="36"/>
      <c r="N3822" s="37"/>
      <c r="O3822" s="37"/>
      <c r="P3822" s="37"/>
      <c r="Q3822" s="38"/>
      <c r="R3822" s="38"/>
      <c r="S3822" s="37"/>
      <c r="T3822" s="39"/>
      <c r="U3822" s="39"/>
      <c r="V3822" s="40"/>
      <c r="X3822" t="str">
        <f>IF(('1 - Cover page'!$B$9-M3822)&lt;6,"&lt;=5 Days","&gt;5 Days")</f>
        <v>&lt;=5 Days</v>
      </c>
      <c r="Y3822" t="str">
        <f>IF(('1 - Cover page'!$B$9-M3822)=0,"0", IF(('1 - Cover page'!$B$9-M3822)= 1,"1", IF(('1 - Cover page'!$B$9-M3822)= 2,"2", IF(('1 - Cover page'!$B$9-M3822)= 3,"3", IF(('1 - Cover page'!$B$9-M3822)= 4,"4", IF(('1 - Cover page'!$B$9-M3822)= 5,"5", IF(('1 - Cover page'!$B$9-M3822)= 6,"6", IF(('1 - Cover page'!$B$9-M3822)= 7,"7", IF(('1 - Cover page'!$B$9-M3822)= 8,"8", IF(('1 - Cover page'!$B$9-M3822)= 9,"9", IF(('1 - Cover page'!$B$9-M3822)= 10,"10", IF(('1 - Cover page'!$B$9-M3822)= 11,"11", IF(('1 - Cover page'!$B$9-M3822)= 12,"12", IF(('1 - Cover page'!$B$9-M3822)= 13,"13", IF(('1 - Cover page'!$B$9-M3822)= 14,"14", IF(('1 - Cover page'!$B$9-M3822)= 15,"15",  ""))))))))))))))))</f>
        <v>0</v>
      </c>
      <c r="Z3822" t="str">
        <f>IF(('1 - Cover page'!$B$9-I3822)=0,"0", IF(('1 - Cover page'!$B$9-I3822)= 1,"1", IF(('1 - Cover page'!$B$9-I3822)= 2,"2", IF(('1 - Cover page'!$B$9-I3822)= 3,"3", IF(('1 - Cover page'!$B$9-I3822)= 4,"4", IF(('1 - Cover page'!$B$9-I3822)= 5,"5", IF(('1 - Cover page'!$B$9-I3822)= 6,"6", IF(('1 - Cover page'!$B$9-I3822)= 7,"7", IF(('1 - Cover page'!$B$9-I3822)= 8,"8", IF(('1 - Cover page'!$B$9-I3822)= 9,"9", IF(('1 - Cover page'!$B$9-I3822)= 10,"10", IF(('1 - Cover page'!$B$9-I3822)= 11,"11", IF(('1 - Cover page'!$B$9-I3822)= 12,"12", IF(('1 - Cover page'!$B$9-I3822)= 13,"13", IF(('1 - Cover page'!$B$9-I3822)= 14,"14", IF(('1 - Cover page'!$B$9-I3822)= 15,"15",  ""))))))))))))))))</f>
        <v>0</v>
      </c>
      <c r="AA3822" t="e">
        <f>VLOOKUP(E3822,'Age group'!$A$2:$B$7,2,TRUE)</f>
        <v>#N/A</v>
      </c>
    </row>
    <row r="3823" spans="1:27" ht="12.75" x14ac:dyDescent="0.2">
      <c r="A3823" s="30">
        <v>3820</v>
      </c>
      <c r="B3823" s="31"/>
      <c r="C3823" s="31"/>
      <c r="D3823" s="32"/>
      <c r="E3823" s="104"/>
      <c r="F3823" s="31"/>
      <c r="G3823" s="31"/>
      <c r="H3823" s="33"/>
      <c r="I3823" s="16"/>
      <c r="J3823" s="34"/>
      <c r="K3823" s="34"/>
      <c r="L3823" s="35"/>
      <c r="M3823" s="36"/>
      <c r="N3823" s="37"/>
      <c r="O3823" s="37"/>
      <c r="P3823" s="37"/>
      <c r="Q3823" s="38"/>
      <c r="R3823" s="38"/>
      <c r="S3823" s="37"/>
      <c r="T3823" s="39"/>
      <c r="U3823" s="39"/>
      <c r="V3823" s="40"/>
      <c r="X3823" t="str">
        <f>IF(('1 - Cover page'!$B$9-M3823)&lt;6,"&lt;=5 Days","&gt;5 Days")</f>
        <v>&lt;=5 Days</v>
      </c>
      <c r="Y3823" t="str">
        <f>IF(('1 - Cover page'!$B$9-M3823)=0,"0", IF(('1 - Cover page'!$B$9-M3823)= 1,"1", IF(('1 - Cover page'!$B$9-M3823)= 2,"2", IF(('1 - Cover page'!$B$9-M3823)= 3,"3", IF(('1 - Cover page'!$B$9-M3823)= 4,"4", IF(('1 - Cover page'!$B$9-M3823)= 5,"5", IF(('1 - Cover page'!$B$9-M3823)= 6,"6", IF(('1 - Cover page'!$B$9-M3823)= 7,"7", IF(('1 - Cover page'!$B$9-M3823)= 8,"8", IF(('1 - Cover page'!$B$9-M3823)= 9,"9", IF(('1 - Cover page'!$B$9-M3823)= 10,"10", IF(('1 - Cover page'!$B$9-M3823)= 11,"11", IF(('1 - Cover page'!$B$9-M3823)= 12,"12", IF(('1 - Cover page'!$B$9-M3823)= 13,"13", IF(('1 - Cover page'!$B$9-M3823)= 14,"14", IF(('1 - Cover page'!$B$9-M3823)= 15,"15",  ""))))))))))))))))</f>
        <v>0</v>
      </c>
      <c r="Z3823" t="str">
        <f>IF(('1 - Cover page'!$B$9-I3823)=0,"0", IF(('1 - Cover page'!$B$9-I3823)= 1,"1", IF(('1 - Cover page'!$B$9-I3823)= 2,"2", IF(('1 - Cover page'!$B$9-I3823)= 3,"3", IF(('1 - Cover page'!$B$9-I3823)= 4,"4", IF(('1 - Cover page'!$B$9-I3823)= 5,"5", IF(('1 - Cover page'!$B$9-I3823)= 6,"6", IF(('1 - Cover page'!$B$9-I3823)= 7,"7", IF(('1 - Cover page'!$B$9-I3823)= 8,"8", IF(('1 - Cover page'!$B$9-I3823)= 9,"9", IF(('1 - Cover page'!$B$9-I3823)= 10,"10", IF(('1 - Cover page'!$B$9-I3823)= 11,"11", IF(('1 - Cover page'!$B$9-I3823)= 12,"12", IF(('1 - Cover page'!$B$9-I3823)= 13,"13", IF(('1 - Cover page'!$B$9-I3823)= 14,"14", IF(('1 - Cover page'!$B$9-I3823)= 15,"15",  ""))))))))))))))))</f>
        <v>0</v>
      </c>
      <c r="AA3823" t="e">
        <f>VLOOKUP(E3823,'Age group'!$A$2:$B$7,2,TRUE)</f>
        <v>#N/A</v>
      </c>
    </row>
    <row r="3824" spans="1:27" ht="12.75" x14ac:dyDescent="0.2">
      <c r="A3824" s="30">
        <v>3821</v>
      </c>
      <c r="B3824" s="31"/>
      <c r="C3824" s="31"/>
      <c r="D3824" s="32"/>
      <c r="E3824" s="104"/>
      <c r="F3824" s="31"/>
      <c r="G3824" s="31"/>
      <c r="H3824" s="33"/>
      <c r="I3824" s="16"/>
      <c r="J3824" s="34"/>
      <c r="K3824" s="34"/>
      <c r="L3824" s="35"/>
      <c r="M3824" s="36"/>
      <c r="N3824" s="37"/>
      <c r="O3824" s="37"/>
      <c r="P3824" s="37"/>
      <c r="Q3824" s="38"/>
      <c r="R3824" s="38"/>
      <c r="S3824" s="37"/>
      <c r="T3824" s="39"/>
      <c r="U3824" s="39"/>
      <c r="V3824" s="40"/>
      <c r="X3824" t="str">
        <f>IF(('1 - Cover page'!$B$9-M3824)&lt;6,"&lt;=5 Days","&gt;5 Days")</f>
        <v>&lt;=5 Days</v>
      </c>
      <c r="Y3824" t="str">
        <f>IF(('1 - Cover page'!$B$9-M3824)=0,"0", IF(('1 - Cover page'!$B$9-M3824)= 1,"1", IF(('1 - Cover page'!$B$9-M3824)= 2,"2", IF(('1 - Cover page'!$B$9-M3824)= 3,"3", IF(('1 - Cover page'!$B$9-M3824)= 4,"4", IF(('1 - Cover page'!$B$9-M3824)= 5,"5", IF(('1 - Cover page'!$B$9-M3824)= 6,"6", IF(('1 - Cover page'!$B$9-M3824)= 7,"7", IF(('1 - Cover page'!$B$9-M3824)= 8,"8", IF(('1 - Cover page'!$B$9-M3824)= 9,"9", IF(('1 - Cover page'!$B$9-M3824)= 10,"10", IF(('1 - Cover page'!$B$9-M3824)= 11,"11", IF(('1 - Cover page'!$B$9-M3824)= 12,"12", IF(('1 - Cover page'!$B$9-M3824)= 13,"13", IF(('1 - Cover page'!$B$9-M3824)= 14,"14", IF(('1 - Cover page'!$B$9-M3824)= 15,"15",  ""))))))))))))))))</f>
        <v>0</v>
      </c>
      <c r="Z3824" t="str">
        <f>IF(('1 - Cover page'!$B$9-I3824)=0,"0", IF(('1 - Cover page'!$B$9-I3824)= 1,"1", IF(('1 - Cover page'!$B$9-I3824)= 2,"2", IF(('1 - Cover page'!$B$9-I3824)= 3,"3", IF(('1 - Cover page'!$B$9-I3824)= 4,"4", IF(('1 - Cover page'!$B$9-I3824)= 5,"5", IF(('1 - Cover page'!$B$9-I3824)= 6,"6", IF(('1 - Cover page'!$B$9-I3824)= 7,"7", IF(('1 - Cover page'!$B$9-I3824)= 8,"8", IF(('1 - Cover page'!$B$9-I3824)= 9,"9", IF(('1 - Cover page'!$B$9-I3824)= 10,"10", IF(('1 - Cover page'!$B$9-I3824)= 11,"11", IF(('1 - Cover page'!$B$9-I3824)= 12,"12", IF(('1 - Cover page'!$B$9-I3824)= 13,"13", IF(('1 - Cover page'!$B$9-I3824)= 14,"14", IF(('1 - Cover page'!$B$9-I3824)= 15,"15",  ""))))))))))))))))</f>
        <v>0</v>
      </c>
      <c r="AA3824" t="e">
        <f>VLOOKUP(E3824,'Age group'!$A$2:$B$7,2,TRUE)</f>
        <v>#N/A</v>
      </c>
    </row>
    <row r="3825" spans="1:27" ht="12.75" x14ac:dyDescent="0.2">
      <c r="A3825" s="30">
        <v>3822</v>
      </c>
      <c r="B3825" s="31"/>
      <c r="C3825" s="31"/>
      <c r="D3825" s="32"/>
      <c r="E3825" s="104"/>
      <c r="F3825" s="31"/>
      <c r="G3825" s="31"/>
      <c r="H3825" s="33"/>
      <c r="I3825" s="16"/>
      <c r="J3825" s="34"/>
      <c r="K3825" s="34"/>
      <c r="L3825" s="35"/>
      <c r="M3825" s="36"/>
      <c r="N3825" s="37"/>
      <c r="O3825" s="37"/>
      <c r="P3825" s="37"/>
      <c r="Q3825" s="38"/>
      <c r="R3825" s="38"/>
      <c r="S3825" s="37"/>
      <c r="T3825" s="39"/>
      <c r="U3825" s="39"/>
      <c r="V3825" s="40"/>
      <c r="X3825" t="str">
        <f>IF(('1 - Cover page'!$B$9-M3825)&lt;6,"&lt;=5 Days","&gt;5 Days")</f>
        <v>&lt;=5 Days</v>
      </c>
      <c r="Y3825" t="str">
        <f>IF(('1 - Cover page'!$B$9-M3825)=0,"0", IF(('1 - Cover page'!$B$9-M3825)= 1,"1", IF(('1 - Cover page'!$B$9-M3825)= 2,"2", IF(('1 - Cover page'!$B$9-M3825)= 3,"3", IF(('1 - Cover page'!$B$9-M3825)= 4,"4", IF(('1 - Cover page'!$B$9-M3825)= 5,"5", IF(('1 - Cover page'!$B$9-M3825)= 6,"6", IF(('1 - Cover page'!$B$9-M3825)= 7,"7", IF(('1 - Cover page'!$B$9-M3825)= 8,"8", IF(('1 - Cover page'!$B$9-M3825)= 9,"9", IF(('1 - Cover page'!$B$9-M3825)= 10,"10", IF(('1 - Cover page'!$B$9-M3825)= 11,"11", IF(('1 - Cover page'!$B$9-M3825)= 12,"12", IF(('1 - Cover page'!$B$9-M3825)= 13,"13", IF(('1 - Cover page'!$B$9-M3825)= 14,"14", IF(('1 - Cover page'!$B$9-M3825)= 15,"15",  ""))))))))))))))))</f>
        <v>0</v>
      </c>
      <c r="Z3825" t="str">
        <f>IF(('1 - Cover page'!$B$9-I3825)=0,"0", IF(('1 - Cover page'!$B$9-I3825)= 1,"1", IF(('1 - Cover page'!$B$9-I3825)= 2,"2", IF(('1 - Cover page'!$B$9-I3825)= 3,"3", IF(('1 - Cover page'!$B$9-I3825)= 4,"4", IF(('1 - Cover page'!$B$9-I3825)= 5,"5", IF(('1 - Cover page'!$B$9-I3825)= 6,"6", IF(('1 - Cover page'!$B$9-I3825)= 7,"7", IF(('1 - Cover page'!$B$9-I3825)= 8,"8", IF(('1 - Cover page'!$B$9-I3825)= 9,"9", IF(('1 - Cover page'!$B$9-I3825)= 10,"10", IF(('1 - Cover page'!$B$9-I3825)= 11,"11", IF(('1 - Cover page'!$B$9-I3825)= 12,"12", IF(('1 - Cover page'!$B$9-I3825)= 13,"13", IF(('1 - Cover page'!$B$9-I3825)= 14,"14", IF(('1 - Cover page'!$B$9-I3825)= 15,"15",  ""))))))))))))))))</f>
        <v>0</v>
      </c>
      <c r="AA3825" t="e">
        <f>VLOOKUP(E3825,'Age group'!$A$2:$B$7,2,TRUE)</f>
        <v>#N/A</v>
      </c>
    </row>
    <row r="3826" spans="1:27" ht="12.75" x14ac:dyDescent="0.2">
      <c r="A3826" s="30">
        <v>3823</v>
      </c>
      <c r="B3826" s="31"/>
      <c r="C3826" s="31"/>
      <c r="D3826" s="32"/>
      <c r="E3826" s="104"/>
      <c r="F3826" s="31"/>
      <c r="G3826" s="31"/>
      <c r="H3826" s="33"/>
      <c r="I3826" s="16"/>
      <c r="J3826" s="34"/>
      <c r="K3826" s="34"/>
      <c r="L3826" s="35"/>
      <c r="M3826" s="36"/>
      <c r="N3826" s="37"/>
      <c r="O3826" s="37"/>
      <c r="P3826" s="37"/>
      <c r="Q3826" s="38"/>
      <c r="R3826" s="38"/>
      <c r="S3826" s="37"/>
      <c r="T3826" s="39"/>
      <c r="U3826" s="39"/>
      <c r="V3826" s="40"/>
      <c r="X3826" t="str">
        <f>IF(('1 - Cover page'!$B$9-M3826)&lt;6,"&lt;=5 Days","&gt;5 Days")</f>
        <v>&lt;=5 Days</v>
      </c>
      <c r="Y3826" t="str">
        <f>IF(('1 - Cover page'!$B$9-M3826)=0,"0", IF(('1 - Cover page'!$B$9-M3826)= 1,"1", IF(('1 - Cover page'!$B$9-M3826)= 2,"2", IF(('1 - Cover page'!$B$9-M3826)= 3,"3", IF(('1 - Cover page'!$B$9-M3826)= 4,"4", IF(('1 - Cover page'!$B$9-M3826)= 5,"5", IF(('1 - Cover page'!$B$9-M3826)= 6,"6", IF(('1 - Cover page'!$B$9-M3826)= 7,"7", IF(('1 - Cover page'!$B$9-M3826)= 8,"8", IF(('1 - Cover page'!$B$9-M3826)= 9,"9", IF(('1 - Cover page'!$B$9-M3826)= 10,"10", IF(('1 - Cover page'!$B$9-M3826)= 11,"11", IF(('1 - Cover page'!$B$9-M3826)= 12,"12", IF(('1 - Cover page'!$B$9-M3826)= 13,"13", IF(('1 - Cover page'!$B$9-M3826)= 14,"14", IF(('1 - Cover page'!$B$9-M3826)= 15,"15",  ""))))))))))))))))</f>
        <v>0</v>
      </c>
      <c r="Z3826" t="str">
        <f>IF(('1 - Cover page'!$B$9-I3826)=0,"0", IF(('1 - Cover page'!$B$9-I3826)= 1,"1", IF(('1 - Cover page'!$B$9-I3826)= 2,"2", IF(('1 - Cover page'!$B$9-I3826)= 3,"3", IF(('1 - Cover page'!$B$9-I3826)= 4,"4", IF(('1 - Cover page'!$B$9-I3826)= 5,"5", IF(('1 - Cover page'!$B$9-I3826)= 6,"6", IF(('1 - Cover page'!$B$9-I3826)= 7,"7", IF(('1 - Cover page'!$B$9-I3826)= 8,"8", IF(('1 - Cover page'!$B$9-I3826)= 9,"9", IF(('1 - Cover page'!$B$9-I3826)= 10,"10", IF(('1 - Cover page'!$B$9-I3826)= 11,"11", IF(('1 - Cover page'!$B$9-I3826)= 12,"12", IF(('1 - Cover page'!$B$9-I3826)= 13,"13", IF(('1 - Cover page'!$B$9-I3826)= 14,"14", IF(('1 - Cover page'!$B$9-I3826)= 15,"15",  ""))))))))))))))))</f>
        <v>0</v>
      </c>
      <c r="AA3826" t="e">
        <f>VLOOKUP(E3826,'Age group'!$A$2:$B$7,2,TRUE)</f>
        <v>#N/A</v>
      </c>
    </row>
    <row r="3827" spans="1:27" ht="12.75" x14ac:dyDescent="0.2">
      <c r="A3827" s="30">
        <v>3824</v>
      </c>
      <c r="B3827" s="31"/>
      <c r="C3827" s="31"/>
      <c r="D3827" s="32"/>
      <c r="E3827" s="104"/>
      <c r="F3827" s="31"/>
      <c r="G3827" s="31"/>
      <c r="H3827" s="33"/>
      <c r="I3827" s="16"/>
      <c r="J3827" s="34"/>
      <c r="K3827" s="34"/>
      <c r="L3827" s="35"/>
      <c r="M3827" s="36"/>
      <c r="N3827" s="37"/>
      <c r="O3827" s="37"/>
      <c r="P3827" s="37"/>
      <c r="Q3827" s="38"/>
      <c r="R3827" s="38"/>
      <c r="S3827" s="37"/>
      <c r="T3827" s="39"/>
      <c r="U3827" s="39"/>
      <c r="V3827" s="40"/>
      <c r="X3827" t="str">
        <f>IF(('1 - Cover page'!$B$9-M3827)&lt;6,"&lt;=5 Days","&gt;5 Days")</f>
        <v>&lt;=5 Days</v>
      </c>
      <c r="Y3827" t="str">
        <f>IF(('1 - Cover page'!$B$9-M3827)=0,"0", IF(('1 - Cover page'!$B$9-M3827)= 1,"1", IF(('1 - Cover page'!$B$9-M3827)= 2,"2", IF(('1 - Cover page'!$B$9-M3827)= 3,"3", IF(('1 - Cover page'!$B$9-M3827)= 4,"4", IF(('1 - Cover page'!$B$9-M3827)= 5,"5", IF(('1 - Cover page'!$B$9-M3827)= 6,"6", IF(('1 - Cover page'!$B$9-M3827)= 7,"7", IF(('1 - Cover page'!$B$9-M3827)= 8,"8", IF(('1 - Cover page'!$B$9-M3827)= 9,"9", IF(('1 - Cover page'!$B$9-M3827)= 10,"10", IF(('1 - Cover page'!$B$9-M3827)= 11,"11", IF(('1 - Cover page'!$B$9-M3827)= 12,"12", IF(('1 - Cover page'!$B$9-M3827)= 13,"13", IF(('1 - Cover page'!$B$9-M3827)= 14,"14", IF(('1 - Cover page'!$B$9-M3827)= 15,"15",  ""))))))))))))))))</f>
        <v>0</v>
      </c>
      <c r="Z3827" t="str">
        <f>IF(('1 - Cover page'!$B$9-I3827)=0,"0", IF(('1 - Cover page'!$B$9-I3827)= 1,"1", IF(('1 - Cover page'!$B$9-I3827)= 2,"2", IF(('1 - Cover page'!$B$9-I3827)= 3,"3", IF(('1 - Cover page'!$B$9-I3827)= 4,"4", IF(('1 - Cover page'!$B$9-I3827)= 5,"5", IF(('1 - Cover page'!$B$9-I3827)= 6,"6", IF(('1 - Cover page'!$B$9-I3827)= 7,"7", IF(('1 - Cover page'!$B$9-I3827)= 8,"8", IF(('1 - Cover page'!$B$9-I3827)= 9,"9", IF(('1 - Cover page'!$B$9-I3827)= 10,"10", IF(('1 - Cover page'!$B$9-I3827)= 11,"11", IF(('1 - Cover page'!$B$9-I3827)= 12,"12", IF(('1 - Cover page'!$B$9-I3827)= 13,"13", IF(('1 - Cover page'!$B$9-I3827)= 14,"14", IF(('1 - Cover page'!$B$9-I3827)= 15,"15",  ""))))))))))))))))</f>
        <v>0</v>
      </c>
      <c r="AA3827" t="e">
        <f>VLOOKUP(E3827,'Age group'!$A$2:$B$7,2,TRUE)</f>
        <v>#N/A</v>
      </c>
    </row>
    <row r="3828" spans="1:27" ht="12.75" x14ac:dyDescent="0.2">
      <c r="A3828" s="30">
        <v>3825</v>
      </c>
      <c r="B3828" s="31"/>
      <c r="C3828" s="31"/>
      <c r="D3828" s="32"/>
      <c r="E3828" s="104"/>
      <c r="F3828" s="31"/>
      <c r="G3828" s="31"/>
      <c r="H3828" s="33"/>
      <c r="I3828" s="16"/>
      <c r="J3828" s="34"/>
      <c r="K3828" s="34"/>
      <c r="L3828" s="35"/>
      <c r="M3828" s="36"/>
      <c r="N3828" s="37"/>
      <c r="O3828" s="37"/>
      <c r="P3828" s="37"/>
      <c r="Q3828" s="38"/>
      <c r="R3828" s="38"/>
      <c r="S3828" s="37"/>
      <c r="T3828" s="39"/>
      <c r="U3828" s="39"/>
      <c r="V3828" s="40"/>
      <c r="X3828" t="str">
        <f>IF(('1 - Cover page'!$B$9-M3828)&lt;6,"&lt;=5 Days","&gt;5 Days")</f>
        <v>&lt;=5 Days</v>
      </c>
      <c r="Y3828" t="str">
        <f>IF(('1 - Cover page'!$B$9-M3828)=0,"0", IF(('1 - Cover page'!$B$9-M3828)= 1,"1", IF(('1 - Cover page'!$B$9-M3828)= 2,"2", IF(('1 - Cover page'!$B$9-M3828)= 3,"3", IF(('1 - Cover page'!$B$9-M3828)= 4,"4", IF(('1 - Cover page'!$B$9-M3828)= 5,"5", IF(('1 - Cover page'!$B$9-M3828)= 6,"6", IF(('1 - Cover page'!$B$9-M3828)= 7,"7", IF(('1 - Cover page'!$B$9-M3828)= 8,"8", IF(('1 - Cover page'!$B$9-M3828)= 9,"9", IF(('1 - Cover page'!$B$9-M3828)= 10,"10", IF(('1 - Cover page'!$B$9-M3828)= 11,"11", IF(('1 - Cover page'!$B$9-M3828)= 12,"12", IF(('1 - Cover page'!$B$9-M3828)= 13,"13", IF(('1 - Cover page'!$B$9-M3828)= 14,"14", IF(('1 - Cover page'!$B$9-M3828)= 15,"15",  ""))))))))))))))))</f>
        <v>0</v>
      </c>
      <c r="Z3828" t="str">
        <f>IF(('1 - Cover page'!$B$9-I3828)=0,"0", IF(('1 - Cover page'!$B$9-I3828)= 1,"1", IF(('1 - Cover page'!$B$9-I3828)= 2,"2", IF(('1 - Cover page'!$B$9-I3828)= 3,"3", IF(('1 - Cover page'!$B$9-I3828)= 4,"4", IF(('1 - Cover page'!$B$9-I3828)= 5,"5", IF(('1 - Cover page'!$B$9-I3828)= 6,"6", IF(('1 - Cover page'!$B$9-I3828)= 7,"7", IF(('1 - Cover page'!$B$9-I3828)= 8,"8", IF(('1 - Cover page'!$B$9-I3828)= 9,"9", IF(('1 - Cover page'!$B$9-I3828)= 10,"10", IF(('1 - Cover page'!$B$9-I3828)= 11,"11", IF(('1 - Cover page'!$B$9-I3828)= 12,"12", IF(('1 - Cover page'!$B$9-I3828)= 13,"13", IF(('1 - Cover page'!$B$9-I3828)= 14,"14", IF(('1 - Cover page'!$B$9-I3828)= 15,"15",  ""))))))))))))))))</f>
        <v>0</v>
      </c>
      <c r="AA3828" t="e">
        <f>VLOOKUP(E3828,'Age group'!$A$2:$B$7,2,TRUE)</f>
        <v>#N/A</v>
      </c>
    </row>
    <row r="3829" spans="1:27" ht="12.75" x14ac:dyDescent="0.2">
      <c r="A3829" s="30">
        <v>3826</v>
      </c>
      <c r="B3829" s="31"/>
      <c r="C3829" s="31"/>
      <c r="D3829" s="32"/>
      <c r="E3829" s="104"/>
      <c r="F3829" s="31"/>
      <c r="G3829" s="31"/>
      <c r="H3829" s="33"/>
      <c r="I3829" s="16"/>
      <c r="J3829" s="34"/>
      <c r="K3829" s="34"/>
      <c r="L3829" s="35"/>
      <c r="M3829" s="36"/>
      <c r="N3829" s="37"/>
      <c r="O3829" s="37"/>
      <c r="P3829" s="37"/>
      <c r="Q3829" s="38"/>
      <c r="R3829" s="38"/>
      <c r="S3829" s="37"/>
      <c r="T3829" s="39"/>
      <c r="U3829" s="39"/>
      <c r="V3829" s="40"/>
      <c r="X3829" t="str">
        <f>IF(('1 - Cover page'!$B$9-M3829)&lt;6,"&lt;=5 Days","&gt;5 Days")</f>
        <v>&lt;=5 Days</v>
      </c>
      <c r="Y3829" t="str">
        <f>IF(('1 - Cover page'!$B$9-M3829)=0,"0", IF(('1 - Cover page'!$B$9-M3829)= 1,"1", IF(('1 - Cover page'!$B$9-M3829)= 2,"2", IF(('1 - Cover page'!$B$9-M3829)= 3,"3", IF(('1 - Cover page'!$B$9-M3829)= 4,"4", IF(('1 - Cover page'!$B$9-M3829)= 5,"5", IF(('1 - Cover page'!$B$9-M3829)= 6,"6", IF(('1 - Cover page'!$B$9-M3829)= 7,"7", IF(('1 - Cover page'!$B$9-M3829)= 8,"8", IF(('1 - Cover page'!$B$9-M3829)= 9,"9", IF(('1 - Cover page'!$B$9-M3829)= 10,"10", IF(('1 - Cover page'!$B$9-M3829)= 11,"11", IF(('1 - Cover page'!$B$9-M3829)= 12,"12", IF(('1 - Cover page'!$B$9-M3829)= 13,"13", IF(('1 - Cover page'!$B$9-M3829)= 14,"14", IF(('1 - Cover page'!$B$9-M3829)= 15,"15",  ""))))))))))))))))</f>
        <v>0</v>
      </c>
      <c r="Z3829" t="str">
        <f>IF(('1 - Cover page'!$B$9-I3829)=0,"0", IF(('1 - Cover page'!$B$9-I3829)= 1,"1", IF(('1 - Cover page'!$B$9-I3829)= 2,"2", IF(('1 - Cover page'!$B$9-I3829)= 3,"3", IF(('1 - Cover page'!$B$9-I3829)= 4,"4", IF(('1 - Cover page'!$B$9-I3829)= 5,"5", IF(('1 - Cover page'!$B$9-I3829)= 6,"6", IF(('1 - Cover page'!$B$9-I3829)= 7,"7", IF(('1 - Cover page'!$B$9-I3829)= 8,"8", IF(('1 - Cover page'!$B$9-I3829)= 9,"9", IF(('1 - Cover page'!$B$9-I3829)= 10,"10", IF(('1 - Cover page'!$B$9-I3829)= 11,"11", IF(('1 - Cover page'!$B$9-I3829)= 12,"12", IF(('1 - Cover page'!$B$9-I3829)= 13,"13", IF(('1 - Cover page'!$B$9-I3829)= 14,"14", IF(('1 - Cover page'!$B$9-I3829)= 15,"15",  ""))))))))))))))))</f>
        <v>0</v>
      </c>
      <c r="AA3829" t="e">
        <f>VLOOKUP(E3829,'Age group'!$A$2:$B$7,2,TRUE)</f>
        <v>#N/A</v>
      </c>
    </row>
    <row r="3830" spans="1:27" ht="12.75" x14ac:dyDescent="0.2">
      <c r="A3830" s="30">
        <v>3827</v>
      </c>
      <c r="B3830" s="31"/>
      <c r="C3830" s="31"/>
      <c r="D3830" s="32"/>
      <c r="E3830" s="104"/>
      <c r="F3830" s="31"/>
      <c r="G3830" s="31"/>
      <c r="H3830" s="33"/>
      <c r="I3830" s="16"/>
      <c r="J3830" s="34"/>
      <c r="K3830" s="34"/>
      <c r="L3830" s="35"/>
      <c r="M3830" s="36"/>
      <c r="N3830" s="37"/>
      <c r="O3830" s="37"/>
      <c r="P3830" s="37"/>
      <c r="Q3830" s="38"/>
      <c r="R3830" s="38"/>
      <c r="S3830" s="37"/>
      <c r="T3830" s="39"/>
      <c r="U3830" s="39"/>
      <c r="V3830" s="40"/>
      <c r="X3830" t="str">
        <f>IF(('1 - Cover page'!$B$9-M3830)&lt;6,"&lt;=5 Days","&gt;5 Days")</f>
        <v>&lt;=5 Days</v>
      </c>
      <c r="Y3830" t="str">
        <f>IF(('1 - Cover page'!$B$9-M3830)=0,"0", IF(('1 - Cover page'!$B$9-M3830)= 1,"1", IF(('1 - Cover page'!$B$9-M3830)= 2,"2", IF(('1 - Cover page'!$B$9-M3830)= 3,"3", IF(('1 - Cover page'!$B$9-M3830)= 4,"4", IF(('1 - Cover page'!$B$9-M3830)= 5,"5", IF(('1 - Cover page'!$B$9-M3830)= 6,"6", IF(('1 - Cover page'!$B$9-M3830)= 7,"7", IF(('1 - Cover page'!$B$9-M3830)= 8,"8", IF(('1 - Cover page'!$B$9-M3830)= 9,"9", IF(('1 - Cover page'!$B$9-M3830)= 10,"10", IF(('1 - Cover page'!$B$9-M3830)= 11,"11", IF(('1 - Cover page'!$B$9-M3830)= 12,"12", IF(('1 - Cover page'!$B$9-M3830)= 13,"13", IF(('1 - Cover page'!$B$9-M3830)= 14,"14", IF(('1 - Cover page'!$B$9-M3830)= 15,"15",  ""))))))))))))))))</f>
        <v>0</v>
      </c>
      <c r="Z3830" t="str">
        <f>IF(('1 - Cover page'!$B$9-I3830)=0,"0", IF(('1 - Cover page'!$B$9-I3830)= 1,"1", IF(('1 - Cover page'!$B$9-I3830)= 2,"2", IF(('1 - Cover page'!$B$9-I3830)= 3,"3", IF(('1 - Cover page'!$B$9-I3830)= 4,"4", IF(('1 - Cover page'!$B$9-I3830)= 5,"5", IF(('1 - Cover page'!$B$9-I3830)= 6,"6", IF(('1 - Cover page'!$B$9-I3830)= 7,"7", IF(('1 - Cover page'!$B$9-I3830)= 8,"8", IF(('1 - Cover page'!$B$9-I3830)= 9,"9", IF(('1 - Cover page'!$B$9-I3830)= 10,"10", IF(('1 - Cover page'!$B$9-I3830)= 11,"11", IF(('1 - Cover page'!$B$9-I3830)= 12,"12", IF(('1 - Cover page'!$B$9-I3830)= 13,"13", IF(('1 - Cover page'!$B$9-I3830)= 14,"14", IF(('1 - Cover page'!$B$9-I3830)= 15,"15",  ""))))))))))))))))</f>
        <v>0</v>
      </c>
      <c r="AA3830" t="e">
        <f>VLOOKUP(E3830,'Age group'!$A$2:$B$7,2,TRUE)</f>
        <v>#N/A</v>
      </c>
    </row>
    <row r="3831" spans="1:27" ht="12.75" x14ac:dyDescent="0.2">
      <c r="A3831" s="30">
        <v>3828</v>
      </c>
      <c r="B3831" s="31"/>
      <c r="C3831" s="31"/>
      <c r="D3831" s="32"/>
      <c r="E3831" s="104"/>
      <c r="F3831" s="31"/>
      <c r="G3831" s="31"/>
      <c r="H3831" s="33"/>
      <c r="I3831" s="16"/>
      <c r="J3831" s="34"/>
      <c r="K3831" s="34"/>
      <c r="L3831" s="35"/>
      <c r="M3831" s="36"/>
      <c r="N3831" s="37"/>
      <c r="O3831" s="37"/>
      <c r="P3831" s="37"/>
      <c r="Q3831" s="38"/>
      <c r="R3831" s="38"/>
      <c r="S3831" s="37"/>
      <c r="T3831" s="39"/>
      <c r="U3831" s="39"/>
      <c r="V3831" s="40"/>
      <c r="X3831" t="str">
        <f>IF(('1 - Cover page'!$B$9-M3831)&lt;6,"&lt;=5 Days","&gt;5 Days")</f>
        <v>&lt;=5 Days</v>
      </c>
      <c r="Y3831" t="str">
        <f>IF(('1 - Cover page'!$B$9-M3831)=0,"0", IF(('1 - Cover page'!$B$9-M3831)= 1,"1", IF(('1 - Cover page'!$B$9-M3831)= 2,"2", IF(('1 - Cover page'!$B$9-M3831)= 3,"3", IF(('1 - Cover page'!$B$9-M3831)= 4,"4", IF(('1 - Cover page'!$B$9-M3831)= 5,"5", IF(('1 - Cover page'!$B$9-M3831)= 6,"6", IF(('1 - Cover page'!$B$9-M3831)= 7,"7", IF(('1 - Cover page'!$B$9-M3831)= 8,"8", IF(('1 - Cover page'!$B$9-M3831)= 9,"9", IF(('1 - Cover page'!$B$9-M3831)= 10,"10", IF(('1 - Cover page'!$B$9-M3831)= 11,"11", IF(('1 - Cover page'!$B$9-M3831)= 12,"12", IF(('1 - Cover page'!$B$9-M3831)= 13,"13", IF(('1 - Cover page'!$B$9-M3831)= 14,"14", IF(('1 - Cover page'!$B$9-M3831)= 15,"15",  ""))))))))))))))))</f>
        <v>0</v>
      </c>
      <c r="Z3831" t="str">
        <f>IF(('1 - Cover page'!$B$9-I3831)=0,"0", IF(('1 - Cover page'!$B$9-I3831)= 1,"1", IF(('1 - Cover page'!$B$9-I3831)= 2,"2", IF(('1 - Cover page'!$B$9-I3831)= 3,"3", IF(('1 - Cover page'!$B$9-I3831)= 4,"4", IF(('1 - Cover page'!$B$9-I3831)= 5,"5", IF(('1 - Cover page'!$B$9-I3831)= 6,"6", IF(('1 - Cover page'!$B$9-I3831)= 7,"7", IF(('1 - Cover page'!$B$9-I3831)= 8,"8", IF(('1 - Cover page'!$B$9-I3831)= 9,"9", IF(('1 - Cover page'!$B$9-I3831)= 10,"10", IF(('1 - Cover page'!$B$9-I3831)= 11,"11", IF(('1 - Cover page'!$B$9-I3831)= 12,"12", IF(('1 - Cover page'!$B$9-I3831)= 13,"13", IF(('1 - Cover page'!$B$9-I3831)= 14,"14", IF(('1 - Cover page'!$B$9-I3831)= 15,"15",  ""))))))))))))))))</f>
        <v>0</v>
      </c>
      <c r="AA3831" t="e">
        <f>VLOOKUP(E3831,'Age group'!$A$2:$B$7,2,TRUE)</f>
        <v>#N/A</v>
      </c>
    </row>
    <row r="3832" spans="1:27" ht="12.75" x14ac:dyDescent="0.2">
      <c r="A3832" s="30">
        <v>3829</v>
      </c>
      <c r="B3832" s="31"/>
      <c r="C3832" s="31"/>
      <c r="D3832" s="32"/>
      <c r="E3832" s="104"/>
      <c r="F3832" s="31"/>
      <c r="G3832" s="31"/>
      <c r="H3832" s="33"/>
      <c r="I3832" s="16"/>
      <c r="J3832" s="34"/>
      <c r="K3832" s="34"/>
      <c r="L3832" s="35"/>
      <c r="M3832" s="36"/>
      <c r="N3832" s="37"/>
      <c r="O3832" s="37"/>
      <c r="P3832" s="37"/>
      <c r="Q3832" s="38"/>
      <c r="R3832" s="38"/>
      <c r="S3832" s="37"/>
      <c r="T3832" s="39"/>
      <c r="U3832" s="39"/>
      <c r="V3832" s="40"/>
      <c r="X3832" t="str">
        <f>IF(('1 - Cover page'!$B$9-M3832)&lt;6,"&lt;=5 Days","&gt;5 Days")</f>
        <v>&lt;=5 Days</v>
      </c>
      <c r="Y3832" t="str">
        <f>IF(('1 - Cover page'!$B$9-M3832)=0,"0", IF(('1 - Cover page'!$B$9-M3832)= 1,"1", IF(('1 - Cover page'!$B$9-M3832)= 2,"2", IF(('1 - Cover page'!$B$9-M3832)= 3,"3", IF(('1 - Cover page'!$B$9-M3832)= 4,"4", IF(('1 - Cover page'!$B$9-M3832)= 5,"5", IF(('1 - Cover page'!$B$9-M3832)= 6,"6", IF(('1 - Cover page'!$B$9-M3832)= 7,"7", IF(('1 - Cover page'!$B$9-M3832)= 8,"8", IF(('1 - Cover page'!$B$9-M3832)= 9,"9", IF(('1 - Cover page'!$B$9-M3832)= 10,"10", IF(('1 - Cover page'!$B$9-M3832)= 11,"11", IF(('1 - Cover page'!$B$9-M3832)= 12,"12", IF(('1 - Cover page'!$B$9-M3832)= 13,"13", IF(('1 - Cover page'!$B$9-M3832)= 14,"14", IF(('1 - Cover page'!$B$9-M3832)= 15,"15",  ""))))))))))))))))</f>
        <v>0</v>
      </c>
      <c r="Z3832" t="str">
        <f>IF(('1 - Cover page'!$B$9-I3832)=0,"0", IF(('1 - Cover page'!$B$9-I3832)= 1,"1", IF(('1 - Cover page'!$B$9-I3832)= 2,"2", IF(('1 - Cover page'!$B$9-I3832)= 3,"3", IF(('1 - Cover page'!$B$9-I3832)= 4,"4", IF(('1 - Cover page'!$B$9-I3832)= 5,"5", IF(('1 - Cover page'!$B$9-I3832)= 6,"6", IF(('1 - Cover page'!$B$9-I3832)= 7,"7", IF(('1 - Cover page'!$B$9-I3832)= 8,"8", IF(('1 - Cover page'!$B$9-I3832)= 9,"9", IF(('1 - Cover page'!$B$9-I3832)= 10,"10", IF(('1 - Cover page'!$B$9-I3832)= 11,"11", IF(('1 - Cover page'!$B$9-I3832)= 12,"12", IF(('1 - Cover page'!$B$9-I3832)= 13,"13", IF(('1 - Cover page'!$B$9-I3832)= 14,"14", IF(('1 - Cover page'!$B$9-I3832)= 15,"15",  ""))))))))))))))))</f>
        <v>0</v>
      </c>
      <c r="AA3832" t="e">
        <f>VLOOKUP(E3832,'Age group'!$A$2:$B$7,2,TRUE)</f>
        <v>#N/A</v>
      </c>
    </row>
    <row r="3833" spans="1:27" ht="12.75" x14ac:dyDescent="0.2">
      <c r="A3833" s="30">
        <v>3830</v>
      </c>
      <c r="B3833" s="31"/>
      <c r="C3833" s="31"/>
      <c r="D3833" s="32"/>
      <c r="E3833" s="104"/>
      <c r="F3833" s="31"/>
      <c r="G3833" s="31"/>
      <c r="H3833" s="33"/>
      <c r="I3833" s="16"/>
      <c r="J3833" s="34"/>
      <c r="K3833" s="34"/>
      <c r="L3833" s="35"/>
      <c r="M3833" s="36"/>
      <c r="N3833" s="37"/>
      <c r="O3833" s="37"/>
      <c r="P3833" s="37"/>
      <c r="Q3833" s="38"/>
      <c r="R3833" s="38"/>
      <c r="S3833" s="37"/>
      <c r="T3833" s="39"/>
      <c r="U3833" s="39"/>
      <c r="V3833" s="40"/>
      <c r="X3833" t="str">
        <f>IF(('1 - Cover page'!$B$9-M3833)&lt;6,"&lt;=5 Days","&gt;5 Days")</f>
        <v>&lt;=5 Days</v>
      </c>
      <c r="Y3833" t="str">
        <f>IF(('1 - Cover page'!$B$9-M3833)=0,"0", IF(('1 - Cover page'!$B$9-M3833)= 1,"1", IF(('1 - Cover page'!$B$9-M3833)= 2,"2", IF(('1 - Cover page'!$B$9-M3833)= 3,"3", IF(('1 - Cover page'!$B$9-M3833)= 4,"4", IF(('1 - Cover page'!$B$9-M3833)= 5,"5", IF(('1 - Cover page'!$B$9-M3833)= 6,"6", IF(('1 - Cover page'!$B$9-M3833)= 7,"7", IF(('1 - Cover page'!$B$9-M3833)= 8,"8", IF(('1 - Cover page'!$B$9-M3833)= 9,"9", IF(('1 - Cover page'!$B$9-M3833)= 10,"10", IF(('1 - Cover page'!$B$9-M3833)= 11,"11", IF(('1 - Cover page'!$B$9-M3833)= 12,"12", IF(('1 - Cover page'!$B$9-M3833)= 13,"13", IF(('1 - Cover page'!$B$9-M3833)= 14,"14", IF(('1 - Cover page'!$B$9-M3833)= 15,"15",  ""))))))))))))))))</f>
        <v>0</v>
      </c>
      <c r="Z3833" t="str">
        <f>IF(('1 - Cover page'!$B$9-I3833)=0,"0", IF(('1 - Cover page'!$B$9-I3833)= 1,"1", IF(('1 - Cover page'!$B$9-I3833)= 2,"2", IF(('1 - Cover page'!$B$9-I3833)= 3,"3", IF(('1 - Cover page'!$B$9-I3833)= 4,"4", IF(('1 - Cover page'!$B$9-I3833)= 5,"5", IF(('1 - Cover page'!$B$9-I3833)= 6,"6", IF(('1 - Cover page'!$B$9-I3833)= 7,"7", IF(('1 - Cover page'!$B$9-I3833)= 8,"8", IF(('1 - Cover page'!$B$9-I3833)= 9,"9", IF(('1 - Cover page'!$B$9-I3833)= 10,"10", IF(('1 - Cover page'!$B$9-I3833)= 11,"11", IF(('1 - Cover page'!$B$9-I3833)= 12,"12", IF(('1 - Cover page'!$B$9-I3833)= 13,"13", IF(('1 - Cover page'!$B$9-I3833)= 14,"14", IF(('1 - Cover page'!$B$9-I3833)= 15,"15",  ""))))))))))))))))</f>
        <v>0</v>
      </c>
      <c r="AA3833" t="e">
        <f>VLOOKUP(E3833,'Age group'!$A$2:$B$7,2,TRUE)</f>
        <v>#N/A</v>
      </c>
    </row>
    <row r="3834" spans="1:27" ht="12.75" x14ac:dyDescent="0.2">
      <c r="A3834" s="30">
        <v>3831</v>
      </c>
      <c r="B3834" s="31"/>
      <c r="C3834" s="31"/>
      <c r="D3834" s="32"/>
      <c r="E3834" s="104"/>
      <c r="F3834" s="31"/>
      <c r="G3834" s="31"/>
      <c r="H3834" s="33"/>
      <c r="I3834" s="16"/>
      <c r="J3834" s="34"/>
      <c r="K3834" s="34"/>
      <c r="L3834" s="35"/>
      <c r="M3834" s="36"/>
      <c r="N3834" s="37"/>
      <c r="O3834" s="37"/>
      <c r="P3834" s="37"/>
      <c r="Q3834" s="38"/>
      <c r="R3834" s="38"/>
      <c r="S3834" s="37"/>
      <c r="T3834" s="39"/>
      <c r="U3834" s="39"/>
      <c r="V3834" s="40"/>
      <c r="X3834" t="str">
        <f>IF(('1 - Cover page'!$B$9-M3834)&lt;6,"&lt;=5 Days","&gt;5 Days")</f>
        <v>&lt;=5 Days</v>
      </c>
      <c r="Y3834" t="str">
        <f>IF(('1 - Cover page'!$B$9-M3834)=0,"0", IF(('1 - Cover page'!$B$9-M3834)= 1,"1", IF(('1 - Cover page'!$B$9-M3834)= 2,"2", IF(('1 - Cover page'!$B$9-M3834)= 3,"3", IF(('1 - Cover page'!$B$9-M3834)= 4,"4", IF(('1 - Cover page'!$B$9-M3834)= 5,"5", IF(('1 - Cover page'!$B$9-M3834)= 6,"6", IF(('1 - Cover page'!$B$9-M3834)= 7,"7", IF(('1 - Cover page'!$B$9-M3834)= 8,"8", IF(('1 - Cover page'!$B$9-M3834)= 9,"9", IF(('1 - Cover page'!$B$9-M3834)= 10,"10", IF(('1 - Cover page'!$B$9-M3834)= 11,"11", IF(('1 - Cover page'!$B$9-M3834)= 12,"12", IF(('1 - Cover page'!$B$9-M3834)= 13,"13", IF(('1 - Cover page'!$B$9-M3834)= 14,"14", IF(('1 - Cover page'!$B$9-M3834)= 15,"15",  ""))))))))))))))))</f>
        <v>0</v>
      </c>
      <c r="Z3834" t="str">
        <f>IF(('1 - Cover page'!$B$9-I3834)=0,"0", IF(('1 - Cover page'!$B$9-I3834)= 1,"1", IF(('1 - Cover page'!$B$9-I3834)= 2,"2", IF(('1 - Cover page'!$B$9-I3834)= 3,"3", IF(('1 - Cover page'!$B$9-I3834)= 4,"4", IF(('1 - Cover page'!$B$9-I3834)= 5,"5", IF(('1 - Cover page'!$B$9-I3834)= 6,"6", IF(('1 - Cover page'!$B$9-I3834)= 7,"7", IF(('1 - Cover page'!$B$9-I3834)= 8,"8", IF(('1 - Cover page'!$B$9-I3834)= 9,"9", IF(('1 - Cover page'!$B$9-I3834)= 10,"10", IF(('1 - Cover page'!$B$9-I3834)= 11,"11", IF(('1 - Cover page'!$B$9-I3834)= 12,"12", IF(('1 - Cover page'!$B$9-I3834)= 13,"13", IF(('1 - Cover page'!$B$9-I3834)= 14,"14", IF(('1 - Cover page'!$B$9-I3834)= 15,"15",  ""))))))))))))))))</f>
        <v>0</v>
      </c>
      <c r="AA3834" t="e">
        <f>VLOOKUP(E3834,'Age group'!$A$2:$B$7,2,TRUE)</f>
        <v>#N/A</v>
      </c>
    </row>
    <row r="3835" spans="1:27" ht="12.75" x14ac:dyDescent="0.2">
      <c r="A3835" s="30">
        <v>3832</v>
      </c>
      <c r="B3835" s="31"/>
      <c r="C3835" s="31"/>
      <c r="D3835" s="32"/>
      <c r="E3835" s="104"/>
      <c r="F3835" s="31"/>
      <c r="G3835" s="31"/>
      <c r="H3835" s="33"/>
      <c r="I3835" s="16"/>
      <c r="J3835" s="34"/>
      <c r="K3835" s="34"/>
      <c r="L3835" s="35"/>
      <c r="M3835" s="36"/>
      <c r="N3835" s="37"/>
      <c r="O3835" s="37"/>
      <c r="P3835" s="37"/>
      <c r="Q3835" s="38"/>
      <c r="R3835" s="38"/>
      <c r="S3835" s="37"/>
      <c r="T3835" s="39"/>
      <c r="U3835" s="39"/>
      <c r="V3835" s="40"/>
      <c r="X3835" t="str">
        <f>IF(('1 - Cover page'!$B$9-M3835)&lt;6,"&lt;=5 Days","&gt;5 Days")</f>
        <v>&lt;=5 Days</v>
      </c>
      <c r="Y3835" t="str">
        <f>IF(('1 - Cover page'!$B$9-M3835)=0,"0", IF(('1 - Cover page'!$B$9-M3835)= 1,"1", IF(('1 - Cover page'!$B$9-M3835)= 2,"2", IF(('1 - Cover page'!$B$9-M3835)= 3,"3", IF(('1 - Cover page'!$B$9-M3835)= 4,"4", IF(('1 - Cover page'!$B$9-M3835)= 5,"5", IF(('1 - Cover page'!$B$9-M3835)= 6,"6", IF(('1 - Cover page'!$B$9-M3835)= 7,"7", IF(('1 - Cover page'!$B$9-M3835)= 8,"8", IF(('1 - Cover page'!$B$9-M3835)= 9,"9", IF(('1 - Cover page'!$B$9-M3835)= 10,"10", IF(('1 - Cover page'!$B$9-M3835)= 11,"11", IF(('1 - Cover page'!$B$9-M3835)= 12,"12", IF(('1 - Cover page'!$B$9-M3835)= 13,"13", IF(('1 - Cover page'!$B$9-M3835)= 14,"14", IF(('1 - Cover page'!$B$9-M3835)= 15,"15",  ""))))))))))))))))</f>
        <v>0</v>
      </c>
      <c r="Z3835" t="str">
        <f>IF(('1 - Cover page'!$B$9-I3835)=0,"0", IF(('1 - Cover page'!$B$9-I3835)= 1,"1", IF(('1 - Cover page'!$B$9-I3835)= 2,"2", IF(('1 - Cover page'!$B$9-I3835)= 3,"3", IF(('1 - Cover page'!$B$9-I3835)= 4,"4", IF(('1 - Cover page'!$B$9-I3835)= 5,"5", IF(('1 - Cover page'!$B$9-I3835)= 6,"6", IF(('1 - Cover page'!$B$9-I3835)= 7,"7", IF(('1 - Cover page'!$B$9-I3835)= 8,"8", IF(('1 - Cover page'!$B$9-I3835)= 9,"9", IF(('1 - Cover page'!$B$9-I3835)= 10,"10", IF(('1 - Cover page'!$B$9-I3835)= 11,"11", IF(('1 - Cover page'!$B$9-I3835)= 12,"12", IF(('1 - Cover page'!$B$9-I3835)= 13,"13", IF(('1 - Cover page'!$B$9-I3835)= 14,"14", IF(('1 - Cover page'!$B$9-I3835)= 15,"15",  ""))))))))))))))))</f>
        <v>0</v>
      </c>
      <c r="AA3835" t="e">
        <f>VLOOKUP(E3835,'Age group'!$A$2:$B$7,2,TRUE)</f>
        <v>#N/A</v>
      </c>
    </row>
    <row r="3836" spans="1:27" ht="12.75" x14ac:dyDescent="0.2">
      <c r="A3836" s="30">
        <v>3833</v>
      </c>
      <c r="B3836" s="31"/>
      <c r="C3836" s="31"/>
      <c r="D3836" s="32"/>
      <c r="E3836" s="104"/>
      <c r="F3836" s="31"/>
      <c r="G3836" s="31"/>
      <c r="H3836" s="33"/>
      <c r="I3836" s="16"/>
      <c r="J3836" s="34"/>
      <c r="K3836" s="34"/>
      <c r="L3836" s="35"/>
      <c r="M3836" s="36"/>
      <c r="N3836" s="37"/>
      <c r="O3836" s="37"/>
      <c r="P3836" s="37"/>
      <c r="Q3836" s="38"/>
      <c r="R3836" s="38"/>
      <c r="S3836" s="37"/>
      <c r="T3836" s="39"/>
      <c r="U3836" s="39"/>
      <c r="V3836" s="40"/>
      <c r="X3836" t="str">
        <f>IF(('1 - Cover page'!$B$9-M3836)&lt;6,"&lt;=5 Days","&gt;5 Days")</f>
        <v>&lt;=5 Days</v>
      </c>
      <c r="Y3836" t="str">
        <f>IF(('1 - Cover page'!$B$9-M3836)=0,"0", IF(('1 - Cover page'!$B$9-M3836)= 1,"1", IF(('1 - Cover page'!$B$9-M3836)= 2,"2", IF(('1 - Cover page'!$B$9-M3836)= 3,"3", IF(('1 - Cover page'!$B$9-M3836)= 4,"4", IF(('1 - Cover page'!$B$9-M3836)= 5,"5", IF(('1 - Cover page'!$B$9-M3836)= 6,"6", IF(('1 - Cover page'!$B$9-M3836)= 7,"7", IF(('1 - Cover page'!$B$9-M3836)= 8,"8", IF(('1 - Cover page'!$B$9-M3836)= 9,"9", IF(('1 - Cover page'!$B$9-M3836)= 10,"10", IF(('1 - Cover page'!$B$9-M3836)= 11,"11", IF(('1 - Cover page'!$B$9-M3836)= 12,"12", IF(('1 - Cover page'!$B$9-M3836)= 13,"13", IF(('1 - Cover page'!$B$9-M3836)= 14,"14", IF(('1 - Cover page'!$B$9-M3836)= 15,"15",  ""))))))))))))))))</f>
        <v>0</v>
      </c>
      <c r="Z3836" t="str">
        <f>IF(('1 - Cover page'!$B$9-I3836)=0,"0", IF(('1 - Cover page'!$B$9-I3836)= 1,"1", IF(('1 - Cover page'!$B$9-I3836)= 2,"2", IF(('1 - Cover page'!$B$9-I3836)= 3,"3", IF(('1 - Cover page'!$B$9-I3836)= 4,"4", IF(('1 - Cover page'!$B$9-I3836)= 5,"5", IF(('1 - Cover page'!$B$9-I3836)= 6,"6", IF(('1 - Cover page'!$B$9-I3836)= 7,"7", IF(('1 - Cover page'!$B$9-I3836)= 8,"8", IF(('1 - Cover page'!$B$9-I3836)= 9,"9", IF(('1 - Cover page'!$B$9-I3836)= 10,"10", IF(('1 - Cover page'!$B$9-I3836)= 11,"11", IF(('1 - Cover page'!$B$9-I3836)= 12,"12", IF(('1 - Cover page'!$B$9-I3836)= 13,"13", IF(('1 - Cover page'!$B$9-I3836)= 14,"14", IF(('1 - Cover page'!$B$9-I3836)= 15,"15",  ""))))))))))))))))</f>
        <v>0</v>
      </c>
      <c r="AA3836" t="e">
        <f>VLOOKUP(E3836,'Age group'!$A$2:$B$7,2,TRUE)</f>
        <v>#N/A</v>
      </c>
    </row>
    <row r="3837" spans="1:27" ht="12.75" x14ac:dyDescent="0.2">
      <c r="A3837" s="30">
        <v>3834</v>
      </c>
      <c r="B3837" s="31"/>
      <c r="C3837" s="31"/>
      <c r="D3837" s="32"/>
      <c r="E3837" s="104"/>
      <c r="F3837" s="31"/>
      <c r="G3837" s="31"/>
      <c r="H3837" s="33"/>
      <c r="I3837" s="16"/>
      <c r="J3837" s="34"/>
      <c r="K3837" s="34"/>
      <c r="L3837" s="35"/>
      <c r="M3837" s="36"/>
      <c r="N3837" s="37"/>
      <c r="O3837" s="37"/>
      <c r="P3837" s="37"/>
      <c r="Q3837" s="38"/>
      <c r="R3837" s="38"/>
      <c r="S3837" s="37"/>
      <c r="T3837" s="39"/>
      <c r="U3837" s="39"/>
      <c r="V3837" s="40"/>
      <c r="X3837" t="str">
        <f>IF(('1 - Cover page'!$B$9-M3837)&lt;6,"&lt;=5 Days","&gt;5 Days")</f>
        <v>&lt;=5 Days</v>
      </c>
      <c r="Y3837" t="str">
        <f>IF(('1 - Cover page'!$B$9-M3837)=0,"0", IF(('1 - Cover page'!$B$9-M3837)= 1,"1", IF(('1 - Cover page'!$B$9-M3837)= 2,"2", IF(('1 - Cover page'!$B$9-M3837)= 3,"3", IF(('1 - Cover page'!$B$9-M3837)= 4,"4", IF(('1 - Cover page'!$B$9-M3837)= 5,"5", IF(('1 - Cover page'!$B$9-M3837)= 6,"6", IF(('1 - Cover page'!$B$9-M3837)= 7,"7", IF(('1 - Cover page'!$B$9-M3837)= 8,"8", IF(('1 - Cover page'!$B$9-M3837)= 9,"9", IF(('1 - Cover page'!$B$9-M3837)= 10,"10", IF(('1 - Cover page'!$B$9-M3837)= 11,"11", IF(('1 - Cover page'!$B$9-M3837)= 12,"12", IF(('1 - Cover page'!$B$9-M3837)= 13,"13", IF(('1 - Cover page'!$B$9-M3837)= 14,"14", IF(('1 - Cover page'!$B$9-M3837)= 15,"15",  ""))))))))))))))))</f>
        <v>0</v>
      </c>
      <c r="Z3837" t="str">
        <f>IF(('1 - Cover page'!$B$9-I3837)=0,"0", IF(('1 - Cover page'!$B$9-I3837)= 1,"1", IF(('1 - Cover page'!$B$9-I3837)= 2,"2", IF(('1 - Cover page'!$B$9-I3837)= 3,"3", IF(('1 - Cover page'!$B$9-I3837)= 4,"4", IF(('1 - Cover page'!$B$9-I3837)= 5,"5", IF(('1 - Cover page'!$B$9-I3837)= 6,"6", IF(('1 - Cover page'!$B$9-I3837)= 7,"7", IF(('1 - Cover page'!$B$9-I3837)= 8,"8", IF(('1 - Cover page'!$B$9-I3837)= 9,"9", IF(('1 - Cover page'!$B$9-I3837)= 10,"10", IF(('1 - Cover page'!$B$9-I3837)= 11,"11", IF(('1 - Cover page'!$B$9-I3837)= 12,"12", IF(('1 - Cover page'!$B$9-I3837)= 13,"13", IF(('1 - Cover page'!$B$9-I3837)= 14,"14", IF(('1 - Cover page'!$B$9-I3837)= 15,"15",  ""))))))))))))))))</f>
        <v>0</v>
      </c>
      <c r="AA3837" t="e">
        <f>VLOOKUP(E3837,'Age group'!$A$2:$B$7,2,TRUE)</f>
        <v>#N/A</v>
      </c>
    </row>
    <row r="3838" spans="1:27" ht="12.75" x14ac:dyDescent="0.2">
      <c r="A3838" s="30">
        <v>3835</v>
      </c>
      <c r="B3838" s="31"/>
      <c r="C3838" s="31"/>
      <c r="D3838" s="32"/>
      <c r="E3838" s="104"/>
      <c r="F3838" s="31"/>
      <c r="G3838" s="31"/>
      <c r="H3838" s="33"/>
      <c r="I3838" s="16"/>
      <c r="J3838" s="34"/>
      <c r="K3838" s="34"/>
      <c r="L3838" s="35"/>
      <c r="M3838" s="36"/>
      <c r="N3838" s="37"/>
      <c r="O3838" s="37"/>
      <c r="P3838" s="37"/>
      <c r="Q3838" s="38"/>
      <c r="R3838" s="38"/>
      <c r="S3838" s="37"/>
      <c r="T3838" s="39"/>
      <c r="U3838" s="39"/>
      <c r="V3838" s="40"/>
      <c r="X3838" t="str">
        <f>IF(('1 - Cover page'!$B$9-M3838)&lt;6,"&lt;=5 Days","&gt;5 Days")</f>
        <v>&lt;=5 Days</v>
      </c>
      <c r="Y3838" t="str">
        <f>IF(('1 - Cover page'!$B$9-M3838)=0,"0", IF(('1 - Cover page'!$B$9-M3838)= 1,"1", IF(('1 - Cover page'!$B$9-M3838)= 2,"2", IF(('1 - Cover page'!$B$9-M3838)= 3,"3", IF(('1 - Cover page'!$B$9-M3838)= 4,"4", IF(('1 - Cover page'!$B$9-M3838)= 5,"5", IF(('1 - Cover page'!$B$9-M3838)= 6,"6", IF(('1 - Cover page'!$B$9-M3838)= 7,"7", IF(('1 - Cover page'!$B$9-M3838)= 8,"8", IF(('1 - Cover page'!$B$9-M3838)= 9,"9", IF(('1 - Cover page'!$B$9-M3838)= 10,"10", IF(('1 - Cover page'!$B$9-M3838)= 11,"11", IF(('1 - Cover page'!$B$9-M3838)= 12,"12", IF(('1 - Cover page'!$B$9-M3838)= 13,"13", IF(('1 - Cover page'!$B$9-M3838)= 14,"14", IF(('1 - Cover page'!$B$9-M3838)= 15,"15",  ""))))))))))))))))</f>
        <v>0</v>
      </c>
      <c r="Z3838" t="str">
        <f>IF(('1 - Cover page'!$B$9-I3838)=0,"0", IF(('1 - Cover page'!$B$9-I3838)= 1,"1", IF(('1 - Cover page'!$B$9-I3838)= 2,"2", IF(('1 - Cover page'!$B$9-I3838)= 3,"3", IF(('1 - Cover page'!$B$9-I3838)= 4,"4", IF(('1 - Cover page'!$B$9-I3838)= 5,"5", IF(('1 - Cover page'!$B$9-I3838)= 6,"6", IF(('1 - Cover page'!$B$9-I3838)= 7,"7", IF(('1 - Cover page'!$B$9-I3838)= 8,"8", IF(('1 - Cover page'!$B$9-I3838)= 9,"9", IF(('1 - Cover page'!$B$9-I3838)= 10,"10", IF(('1 - Cover page'!$B$9-I3838)= 11,"11", IF(('1 - Cover page'!$B$9-I3838)= 12,"12", IF(('1 - Cover page'!$B$9-I3838)= 13,"13", IF(('1 - Cover page'!$B$9-I3838)= 14,"14", IF(('1 - Cover page'!$B$9-I3838)= 15,"15",  ""))))))))))))))))</f>
        <v>0</v>
      </c>
      <c r="AA3838" t="e">
        <f>VLOOKUP(E3838,'Age group'!$A$2:$B$7,2,TRUE)</f>
        <v>#N/A</v>
      </c>
    </row>
    <row r="3839" spans="1:27" ht="12.75" x14ac:dyDescent="0.2">
      <c r="A3839" s="30">
        <v>3836</v>
      </c>
      <c r="B3839" s="31"/>
      <c r="C3839" s="31"/>
      <c r="D3839" s="32"/>
      <c r="E3839" s="104"/>
      <c r="F3839" s="31"/>
      <c r="G3839" s="31"/>
      <c r="H3839" s="33"/>
      <c r="I3839" s="16"/>
      <c r="J3839" s="34"/>
      <c r="K3839" s="34"/>
      <c r="L3839" s="35"/>
      <c r="M3839" s="36"/>
      <c r="N3839" s="37"/>
      <c r="O3839" s="37"/>
      <c r="P3839" s="37"/>
      <c r="Q3839" s="38"/>
      <c r="R3839" s="38"/>
      <c r="S3839" s="37"/>
      <c r="T3839" s="39"/>
      <c r="U3839" s="39"/>
      <c r="V3839" s="40"/>
      <c r="X3839" t="str">
        <f>IF(('1 - Cover page'!$B$9-M3839)&lt;6,"&lt;=5 Days","&gt;5 Days")</f>
        <v>&lt;=5 Days</v>
      </c>
      <c r="Y3839" t="str">
        <f>IF(('1 - Cover page'!$B$9-M3839)=0,"0", IF(('1 - Cover page'!$B$9-M3839)= 1,"1", IF(('1 - Cover page'!$B$9-M3839)= 2,"2", IF(('1 - Cover page'!$B$9-M3839)= 3,"3", IF(('1 - Cover page'!$B$9-M3839)= 4,"4", IF(('1 - Cover page'!$B$9-M3839)= 5,"5", IF(('1 - Cover page'!$B$9-M3839)= 6,"6", IF(('1 - Cover page'!$B$9-M3839)= 7,"7", IF(('1 - Cover page'!$B$9-M3839)= 8,"8", IF(('1 - Cover page'!$B$9-M3839)= 9,"9", IF(('1 - Cover page'!$B$9-M3839)= 10,"10", IF(('1 - Cover page'!$B$9-M3839)= 11,"11", IF(('1 - Cover page'!$B$9-M3839)= 12,"12", IF(('1 - Cover page'!$B$9-M3839)= 13,"13", IF(('1 - Cover page'!$B$9-M3839)= 14,"14", IF(('1 - Cover page'!$B$9-M3839)= 15,"15",  ""))))))))))))))))</f>
        <v>0</v>
      </c>
      <c r="Z3839" t="str">
        <f>IF(('1 - Cover page'!$B$9-I3839)=0,"0", IF(('1 - Cover page'!$B$9-I3839)= 1,"1", IF(('1 - Cover page'!$B$9-I3839)= 2,"2", IF(('1 - Cover page'!$B$9-I3839)= 3,"3", IF(('1 - Cover page'!$B$9-I3839)= 4,"4", IF(('1 - Cover page'!$B$9-I3839)= 5,"5", IF(('1 - Cover page'!$B$9-I3839)= 6,"6", IF(('1 - Cover page'!$B$9-I3839)= 7,"7", IF(('1 - Cover page'!$B$9-I3839)= 8,"8", IF(('1 - Cover page'!$B$9-I3839)= 9,"9", IF(('1 - Cover page'!$B$9-I3839)= 10,"10", IF(('1 - Cover page'!$B$9-I3839)= 11,"11", IF(('1 - Cover page'!$B$9-I3839)= 12,"12", IF(('1 - Cover page'!$B$9-I3839)= 13,"13", IF(('1 - Cover page'!$B$9-I3839)= 14,"14", IF(('1 - Cover page'!$B$9-I3839)= 15,"15",  ""))))))))))))))))</f>
        <v>0</v>
      </c>
      <c r="AA3839" t="e">
        <f>VLOOKUP(E3839,'Age group'!$A$2:$B$7,2,TRUE)</f>
        <v>#N/A</v>
      </c>
    </row>
    <row r="3840" spans="1:27" ht="12.75" x14ac:dyDescent="0.2">
      <c r="A3840" s="30">
        <v>3837</v>
      </c>
      <c r="B3840" s="31"/>
      <c r="C3840" s="31"/>
      <c r="D3840" s="32"/>
      <c r="E3840" s="104"/>
      <c r="F3840" s="31"/>
      <c r="G3840" s="31"/>
      <c r="H3840" s="33"/>
      <c r="I3840" s="16"/>
      <c r="J3840" s="34"/>
      <c r="K3840" s="34"/>
      <c r="L3840" s="35"/>
      <c r="M3840" s="36"/>
      <c r="N3840" s="37"/>
      <c r="O3840" s="37"/>
      <c r="P3840" s="37"/>
      <c r="Q3840" s="38"/>
      <c r="R3840" s="38"/>
      <c r="S3840" s="37"/>
      <c r="T3840" s="39"/>
      <c r="U3840" s="39"/>
      <c r="V3840" s="40"/>
      <c r="X3840" t="str">
        <f>IF(('1 - Cover page'!$B$9-M3840)&lt;6,"&lt;=5 Days","&gt;5 Days")</f>
        <v>&lt;=5 Days</v>
      </c>
      <c r="Y3840" t="str">
        <f>IF(('1 - Cover page'!$B$9-M3840)=0,"0", IF(('1 - Cover page'!$B$9-M3840)= 1,"1", IF(('1 - Cover page'!$B$9-M3840)= 2,"2", IF(('1 - Cover page'!$B$9-M3840)= 3,"3", IF(('1 - Cover page'!$B$9-M3840)= 4,"4", IF(('1 - Cover page'!$B$9-M3840)= 5,"5", IF(('1 - Cover page'!$B$9-M3840)= 6,"6", IF(('1 - Cover page'!$B$9-M3840)= 7,"7", IF(('1 - Cover page'!$B$9-M3840)= 8,"8", IF(('1 - Cover page'!$B$9-M3840)= 9,"9", IF(('1 - Cover page'!$B$9-M3840)= 10,"10", IF(('1 - Cover page'!$B$9-M3840)= 11,"11", IF(('1 - Cover page'!$B$9-M3840)= 12,"12", IF(('1 - Cover page'!$B$9-M3840)= 13,"13", IF(('1 - Cover page'!$B$9-M3840)= 14,"14", IF(('1 - Cover page'!$B$9-M3840)= 15,"15",  ""))))))))))))))))</f>
        <v>0</v>
      </c>
      <c r="Z3840" t="str">
        <f>IF(('1 - Cover page'!$B$9-I3840)=0,"0", IF(('1 - Cover page'!$B$9-I3840)= 1,"1", IF(('1 - Cover page'!$B$9-I3840)= 2,"2", IF(('1 - Cover page'!$B$9-I3840)= 3,"3", IF(('1 - Cover page'!$B$9-I3840)= 4,"4", IF(('1 - Cover page'!$B$9-I3840)= 5,"5", IF(('1 - Cover page'!$B$9-I3840)= 6,"6", IF(('1 - Cover page'!$B$9-I3840)= 7,"7", IF(('1 - Cover page'!$B$9-I3840)= 8,"8", IF(('1 - Cover page'!$B$9-I3840)= 9,"9", IF(('1 - Cover page'!$B$9-I3840)= 10,"10", IF(('1 - Cover page'!$B$9-I3840)= 11,"11", IF(('1 - Cover page'!$B$9-I3840)= 12,"12", IF(('1 - Cover page'!$B$9-I3840)= 13,"13", IF(('1 - Cover page'!$B$9-I3840)= 14,"14", IF(('1 - Cover page'!$B$9-I3840)= 15,"15",  ""))))))))))))))))</f>
        <v>0</v>
      </c>
      <c r="AA3840" t="e">
        <f>VLOOKUP(E3840,'Age group'!$A$2:$B$7,2,TRUE)</f>
        <v>#N/A</v>
      </c>
    </row>
    <row r="3841" spans="1:27" ht="12.75" x14ac:dyDescent="0.2">
      <c r="A3841" s="30">
        <v>3838</v>
      </c>
      <c r="B3841" s="31"/>
      <c r="C3841" s="31"/>
      <c r="D3841" s="32"/>
      <c r="E3841" s="104"/>
      <c r="F3841" s="31"/>
      <c r="G3841" s="31"/>
      <c r="H3841" s="33"/>
      <c r="I3841" s="16"/>
      <c r="J3841" s="34"/>
      <c r="K3841" s="34"/>
      <c r="L3841" s="35"/>
      <c r="M3841" s="36"/>
      <c r="N3841" s="37"/>
      <c r="O3841" s="37"/>
      <c r="P3841" s="37"/>
      <c r="Q3841" s="38"/>
      <c r="R3841" s="38"/>
      <c r="S3841" s="37"/>
      <c r="T3841" s="39"/>
      <c r="U3841" s="39"/>
      <c r="V3841" s="40"/>
      <c r="X3841" t="str">
        <f>IF(('1 - Cover page'!$B$9-M3841)&lt;6,"&lt;=5 Days","&gt;5 Days")</f>
        <v>&lt;=5 Days</v>
      </c>
      <c r="Y3841" t="str">
        <f>IF(('1 - Cover page'!$B$9-M3841)=0,"0", IF(('1 - Cover page'!$B$9-M3841)= 1,"1", IF(('1 - Cover page'!$B$9-M3841)= 2,"2", IF(('1 - Cover page'!$B$9-M3841)= 3,"3", IF(('1 - Cover page'!$B$9-M3841)= 4,"4", IF(('1 - Cover page'!$B$9-M3841)= 5,"5", IF(('1 - Cover page'!$B$9-M3841)= 6,"6", IF(('1 - Cover page'!$B$9-M3841)= 7,"7", IF(('1 - Cover page'!$B$9-M3841)= 8,"8", IF(('1 - Cover page'!$B$9-M3841)= 9,"9", IF(('1 - Cover page'!$B$9-M3841)= 10,"10", IF(('1 - Cover page'!$B$9-M3841)= 11,"11", IF(('1 - Cover page'!$B$9-M3841)= 12,"12", IF(('1 - Cover page'!$B$9-M3841)= 13,"13", IF(('1 - Cover page'!$B$9-M3841)= 14,"14", IF(('1 - Cover page'!$B$9-M3841)= 15,"15",  ""))))))))))))))))</f>
        <v>0</v>
      </c>
      <c r="Z3841" t="str">
        <f>IF(('1 - Cover page'!$B$9-I3841)=0,"0", IF(('1 - Cover page'!$B$9-I3841)= 1,"1", IF(('1 - Cover page'!$B$9-I3841)= 2,"2", IF(('1 - Cover page'!$B$9-I3841)= 3,"3", IF(('1 - Cover page'!$B$9-I3841)= 4,"4", IF(('1 - Cover page'!$B$9-I3841)= 5,"5", IF(('1 - Cover page'!$B$9-I3841)= 6,"6", IF(('1 - Cover page'!$B$9-I3841)= 7,"7", IF(('1 - Cover page'!$B$9-I3841)= 8,"8", IF(('1 - Cover page'!$B$9-I3841)= 9,"9", IF(('1 - Cover page'!$B$9-I3841)= 10,"10", IF(('1 - Cover page'!$B$9-I3841)= 11,"11", IF(('1 - Cover page'!$B$9-I3841)= 12,"12", IF(('1 - Cover page'!$B$9-I3841)= 13,"13", IF(('1 - Cover page'!$B$9-I3841)= 14,"14", IF(('1 - Cover page'!$B$9-I3841)= 15,"15",  ""))))))))))))))))</f>
        <v>0</v>
      </c>
      <c r="AA3841" t="e">
        <f>VLOOKUP(E3841,'Age group'!$A$2:$B$7,2,TRUE)</f>
        <v>#N/A</v>
      </c>
    </row>
    <row r="3842" spans="1:27" ht="12.75" x14ac:dyDescent="0.2">
      <c r="A3842" s="30">
        <v>3839</v>
      </c>
      <c r="B3842" s="31"/>
      <c r="C3842" s="31"/>
      <c r="D3842" s="32"/>
      <c r="E3842" s="104"/>
      <c r="F3842" s="31"/>
      <c r="G3842" s="31"/>
      <c r="H3842" s="33"/>
      <c r="I3842" s="16"/>
      <c r="J3842" s="34"/>
      <c r="K3842" s="34"/>
      <c r="L3842" s="35"/>
      <c r="M3842" s="36"/>
      <c r="N3842" s="37"/>
      <c r="O3842" s="37"/>
      <c r="P3842" s="37"/>
      <c r="Q3842" s="38"/>
      <c r="R3842" s="38"/>
      <c r="S3842" s="37"/>
      <c r="T3842" s="39"/>
      <c r="U3842" s="39"/>
      <c r="V3842" s="40"/>
      <c r="X3842" t="str">
        <f>IF(('1 - Cover page'!$B$9-M3842)&lt;6,"&lt;=5 Days","&gt;5 Days")</f>
        <v>&lt;=5 Days</v>
      </c>
      <c r="Y3842" t="str">
        <f>IF(('1 - Cover page'!$B$9-M3842)=0,"0", IF(('1 - Cover page'!$B$9-M3842)= 1,"1", IF(('1 - Cover page'!$B$9-M3842)= 2,"2", IF(('1 - Cover page'!$B$9-M3842)= 3,"3", IF(('1 - Cover page'!$B$9-M3842)= 4,"4", IF(('1 - Cover page'!$B$9-M3842)= 5,"5", IF(('1 - Cover page'!$B$9-M3842)= 6,"6", IF(('1 - Cover page'!$B$9-M3842)= 7,"7", IF(('1 - Cover page'!$B$9-M3842)= 8,"8", IF(('1 - Cover page'!$B$9-M3842)= 9,"9", IF(('1 - Cover page'!$B$9-M3842)= 10,"10", IF(('1 - Cover page'!$B$9-M3842)= 11,"11", IF(('1 - Cover page'!$B$9-M3842)= 12,"12", IF(('1 - Cover page'!$B$9-M3842)= 13,"13", IF(('1 - Cover page'!$B$9-M3842)= 14,"14", IF(('1 - Cover page'!$B$9-M3842)= 15,"15",  ""))))))))))))))))</f>
        <v>0</v>
      </c>
      <c r="Z3842" t="str">
        <f>IF(('1 - Cover page'!$B$9-I3842)=0,"0", IF(('1 - Cover page'!$B$9-I3842)= 1,"1", IF(('1 - Cover page'!$B$9-I3842)= 2,"2", IF(('1 - Cover page'!$B$9-I3842)= 3,"3", IF(('1 - Cover page'!$B$9-I3842)= 4,"4", IF(('1 - Cover page'!$B$9-I3842)= 5,"5", IF(('1 - Cover page'!$B$9-I3842)= 6,"6", IF(('1 - Cover page'!$B$9-I3842)= 7,"7", IF(('1 - Cover page'!$B$9-I3842)= 8,"8", IF(('1 - Cover page'!$B$9-I3842)= 9,"9", IF(('1 - Cover page'!$B$9-I3842)= 10,"10", IF(('1 - Cover page'!$B$9-I3842)= 11,"11", IF(('1 - Cover page'!$B$9-I3842)= 12,"12", IF(('1 - Cover page'!$B$9-I3842)= 13,"13", IF(('1 - Cover page'!$B$9-I3842)= 14,"14", IF(('1 - Cover page'!$B$9-I3842)= 15,"15",  ""))))))))))))))))</f>
        <v>0</v>
      </c>
      <c r="AA3842" t="e">
        <f>VLOOKUP(E3842,'Age group'!$A$2:$B$7,2,TRUE)</f>
        <v>#N/A</v>
      </c>
    </row>
    <row r="3843" spans="1:27" ht="12.75" x14ac:dyDescent="0.2">
      <c r="A3843" s="30">
        <v>3840</v>
      </c>
      <c r="B3843" s="31"/>
      <c r="C3843" s="31"/>
      <c r="D3843" s="32"/>
      <c r="E3843" s="104"/>
      <c r="F3843" s="31"/>
      <c r="G3843" s="31"/>
      <c r="H3843" s="33"/>
      <c r="I3843" s="16"/>
      <c r="J3843" s="34"/>
      <c r="K3843" s="34"/>
      <c r="L3843" s="35"/>
      <c r="M3843" s="36"/>
      <c r="N3843" s="37"/>
      <c r="O3843" s="37"/>
      <c r="P3843" s="37"/>
      <c r="Q3843" s="38"/>
      <c r="R3843" s="38"/>
      <c r="S3843" s="37"/>
      <c r="T3843" s="39"/>
      <c r="U3843" s="39"/>
      <c r="V3843" s="40"/>
      <c r="X3843" t="str">
        <f>IF(('1 - Cover page'!$B$9-M3843)&lt;6,"&lt;=5 Days","&gt;5 Days")</f>
        <v>&lt;=5 Days</v>
      </c>
      <c r="Y3843" t="str">
        <f>IF(('1 - Cover page'!$B$9-M3843)=0,"0", IF(('1 - Cover page'!$B$9-M3843)= 1,"1", IF(('1 - Cover page'!$B$9-M3843)= 2,"2", IF(('1 - Cover page'!$B$9-M3843)= 3,"3", IF(('1 - Cover page'!$B$9-M3843)= 4,"4", IF(('1 - Cover page'!$B$9-M3843)= 5,"5", IF(('1 - Cover page'!$B$9-M3843)= 6,"6", IF(('1 - Cover page'!$B$9-M3843)= 7,"7", IF(('1 - Cover page'!$B$9-M3843)= 8,"8", IF(('1 - Cover page'!$B$9-M3843)= 9,"9", IF(('1 - Cover page'!$B$9-M3843)= 10,"10", IF(('1 - Cover page'!$B$9-M3843)= 11,"11", IF(('1 - Cover page'!$B$9-M3843)= 12,"12", IF(('1 - Cover page'!$B$9-M3843)= 13,"13", IF(('1 - Cover page'!$B$9-M3843)= 14,"14", IF(('1 - Cover page'!$B$9-M3843)= 15,"15",  ""))))))))))))))))</f>
        <v>0</v>
      </c>
      <c r="Z3843" t="str">
        <f>IF(('1 - Cover page'!$B$9-I3843)=0,"0", IF(('1 - Cover page'!$B$9-I3843)= 1,"1", IF(('1 - Cover page'!$B$9-I3843)= 2,"2", IF(('1 - Cover page'!$B$9-I3843)= 3,"3", IF(('1 - Cover page'!$B$9-I3843)= 4,"4", IF(('1 - Cover page'!$B$9-I3843)= 5,"5", IF(('1 - Cover page'!$B$9-I3843)= 6,"6", IF(('1 - Cover page'!$B$9-I3843)= 7,"7", IF(('1 - Cover page'!$B$9-I3843)= 8,"8", IF(('1 - Cover page'!$B$9-I3843)= 9,"9", IF(('1 - Cover page'!$B$9-I3843)= 10,"10", IF(('1 - Cover page'!$B$9-I3843)= 11,"11", IF(('1 - Cover page'!$B$9-I3843)= 12,"12", IF(('1 - Cover page'!$B$9-I3843)= 13,"13", IF(('1 - Cover page'!$B$9-I3843)= 14,"14", IF(('1 - Cover page'!$B$9-I3843)= 15,"15",  ""))))))))))))))))</f>
        <v>0</v>
      </c>
      <c r="AA3843" t="e">
        <f>VLOOKUP(E3843,'Age group'!$A$2:$B$7,2,TRUE)</f>
        <v>#N/A</v>
      </c>
    </row>
    <row r="3844" spans="1:27" ht="12.75" x14ac:dyDescent="0.2">
      <c r="A3844" s="30">
        <v>3841</v>
      </c>
      <c r="B3844" s="31"/>
      <c r="C3844" s="31"/>
      <c r="D3844" s="32"/>
      <c r="E3844" s="104"/>
      <c r="F3844" s="31"/>
      <c r="G3844" s="31"/>
      <c r="H3844" s="33"/>
      <c r="I3844" s="16"/>
      <c r="J3844" s="34"/>
      <c r="K3844" s="34"/>
      <c r="L3844" s="35"/>
      <c r="M3844" s="36"/>
      <c r="N3844" s="37"/>
      <c r="O3844" s="37"/>
      <c r="P3844" s="37"/>
      <c r="Q3844" s="38"/>
      <c r="R3844" s="38"/>
      <c r="S3844" s="37"/>
      <c r="T3844" s="39"/>
      <c r="U3844" s="39"/>
      <c r="V3844" s="40"/>
      <c r="X3844" t="str">
        <f>IF(('1 - Cover page'!$B$9-M3844)&lt;6,"&lt;=5 Days","&gt;5 Days")</f>
        <v>&lt;=5 Days</v>
      </c>
      <c r="Y3844" t="str">
        <f>IF(('1 - Cover page'!$B$9-M3844)=0,"0", IF(('1 - Cover page'!$B$9-M3844)= 1,"1", IF(('1 - Cover page'!$B$9-M3844)= 2,"2", IF(('1 - Cover page'!$B$9-M3844)= 3,"3", IF(('1 - Cover page'!$B$9-M3844)= 4,"4", IF(('1 - Cover page'!$B$9-M3844)= 5,"5", IF(('1 - Cover page'!$B$9-M3844)= 6,"6", IF(('1 - Cover page'!$B$9-M3844)= 7,"7", IF(('1 - Cover page'!$B$9-M3844)= 8,"8", IF(('1 - Cover page'!$B$9-M3844)= 9,"9", IF(('1 - Cover page'!$B$9-M3844)= 10,"10", IF(('1 - Cover page'!$B$9-M3844)= 11,"11", IF(('1 - Cover page'!$B$9-M3844)= 12,"12", IF(('1 - Cover page'!$B$9-M3844)= 13,"13", IF(('1 - Cover page'!$B$9-M3844)= 14,"14", IF(('1 - Cover page'!$B$9-M3844)= 15,"15",  ""))))))))))))))))</f>
        <v>0</v>
      </c>
      <c r="Z3844" t="str">
        <f>IF(('1 - Cover page'!$B$9-I3844)=0,"0", IF(('1 - Cover page'!$B$9-I3844)= 1,"1", IF(('1 - Cover page'!$B$9-I3844)= 2,"2", IF(('1 - Cover page'!$B$9-I3844)= 3,"3", IF(('1 - Cover page'!$B$9-I3844)= 4,"4", IF(('1 - Cover page'!$B$9-I3844)= 5,"5", IF(('1 - Cover page'!$B$9-I3844)= 6,"6", IF(('1 - Cover page'!$B$9-I3844)= 7,"7", IF(('1 - Cover page'!$B$9-I3844)= 8,"8", IF(('1 - Cover page'!$B$9-I3844)= 9,"9", IF(('1 - Cover page'!$B$9-I3844)= 10,"10", IF(('1 - Cover page'!$B$9-I3844)= 11,"11", IF(('1 - Cover page'!$B$9-I3844)= 12,"12", IF(('1 - Cover page'!$B$9-I3844)= 13,"13", IF(('1 - Cover page'!$B$9-I3844)= 14,"14", IF(('1 - Cover page'!$B$9-I3844)= 15,"15",  ""))))))))))))))))</f>
        <v>0</v>
      </c>
      <c r="AA3844" t="e">
        <f>VLOOKUP(E3844,'Age group'!$A$2:$B$7,2,TRUE)</f>
        <v>#N/A</v>
      </c>
    </row>
    <row r="3845" spans="1:27" ht="12.75" x14ac:dyDescent="0.2">
      <c r="A3845" s="30">
        <v>3842</v>
      </c>
      <c r="B3845" s="31"/>
      <c r="C3845" s="31"/>
      <c r="D3845" s="32"/>
      <c r="E3845" s="104"/>
      <c r="F3845" s="31"/>
      <c r="G3845" s="31"/>
      <c r="H3845" s="33"/>
      <c r="I3845" s="16"/>
      <c r="J3845" s="34"/>
      <c r="K3845" s="34"/>
      <c r="L3845" s="35"/>
      <c r="M3845" s="36"/>
      <c r="N3845" s="37"/>
      <c r="O3845" s="37"/>
      <c r="P3845" s="37"/>
      <c r="Q3845" s="38"/>
      <c r="R3845" s="38"/>
      <c r="S3845" s="37"/>
      <c r="T3845" s="39"/>
      <c r="U3845" s="39"/>
      <c r="V3845" s="40"/>
      <c r="X3845" t="str">
        <f>IF(('1 - Cover page'!$B$9-M3845)&lt;6,"&lt;=5 Days","&gt;5 Days")</f>
        <v>&lt;=5 Days</v>
      </c>
      <c r="Y3845" t="str">
        <f>IF(('1 - Cover page'!$B$9-M3845)=0,"0", IF(('1 - Cover page'!$B$9-M3845)= 1,"1", IF(('1 - Cover page'!$B$9-M3845)= 2,"2", IF(('1 - Cover page'!$B$9-M3845)= 3,"3", IF(('1 - Cover page'!$B$9-M3845)= 4,"4", IF(('1 - Cover page'!$B$9-M3845)= 5,"5", IF(('1 - Cover page'!$B$9-M3845)= 6,"6", IF(('1 - Cover page'!$B$9-M3845)= 7,"7", IF(('1 - Cover page'!$B$9-M3845)= 8,"8", IF(('1 - Cover page'!$B$9-M3845)= 9,"9", IF(('1 - Cover page'!$B$9-M3845)= 10,"10", IF(('1 - Cover page'!$B$9-M3845)= 11,"11", IF(('1 - Cover page'!$B$9-M3845)= 12,"12", IF(('1 - Cover page'!$B$9-M3845)= 13,"13", IF(('1 - Cover page'!$B$9-M3845)= 14,"14", IF(('1 - Cover page'!$B$9-M3845)= 15,"15",  ""))))))))))))))))</f>
        <v>0</v>
      </c>
      <c r="Z3845" t="str">
        <f>IF(('1 - Cover page'!$B$9-I3845)=0,"0", IF(('1 - Cover page'!$B$9-I3845)= 1,"1", IF(('1 - Cover page'!$B$9-I3845)= 2,"2", IF(('1 - Cover page'!$B$9-I3845)= 3,"3", IF(('1 - Cover page'!$B$9-I3845)= 4,"4", IF(('1 - Cover page'!$B$9-I3845)= 5,"5", IF(('1 - Cover page'!$B$9-I3845)= 6,"6", IF(('1 - Cover page'!$B$9-I3845)= 7,"7", IF(('1 - Cover page'!$B$9-I3845)= 8,"8", IF(('1 - Cover page'!$B$9-I3845)= 9,"9", IF(('1 - Cover page'!$B$9-I3845)= 10,"10", IF(('1 - Cover page'!$B$9-I3845)= 11,"11", IF(('1 - Cover page'!$B$9-I3845)= 12,"12", IF(('1 - Cover page'!$B$9-I3845)= 13,"13", IF(('1 - Cover page'!$B$9-I3845)= 14,"14", IF(('1 - Cover page'!$B$9-I3845)= 15,"15",  ""))))))))))))))))</f>
        <v>0</v>
      </c>
      <c r="AA3845" t="e">
        <f>VLOOKUP(E3845,'Age group'!$A$2:$B$7,2,TRUE)</f>
        <v>#N/A</v>
      </c>
    </row>
    <row r="3846" spans="1:27" ht="12.75" x14ac:dyDescent="0.2">
      <c r="A3846" s="30">
        <v>3843</v>
      </c>
      <c r="B3846" s="31"/>
      <c r="C3846" s="31"/>
      <c r="D3846" s="32"/>
      <c r="E3846" s="104"/>
      <c r="F3846" s="31"/>
      <c r="G3846" s="31"/>
      <c r="H3846" s="33"/>
      <c r="I3846" s="16"/>
      <c r="J3846" s="34"/>
      <c r="K3846" s="34"/>
      <c r="L3846" s="35"/>
      <c r="M3846" s="36"/>
      <c r="N3846" s="37"/>
      <c r="O3846" s="37"/>
      <c r="P3846" s="37"/>
      <c r="Q3846" s="38"/>
      <c r="R3846" s="38"/>
      <c r="S3846" s="37"/>
      <c r="T3846" s="39"/>
      <c r="U3846" s="39"/>
      <c r="V3846" s="40"/>
      <c r="X3846" t="str">
        <f>IF(('1 - Cover page'!$B$9-M3846)&lt;6,"&lt;=5 Days","&gt;5 Days")</f>
        <v>&lt;=5 Days</v>
      </c>
      <c r="Y3846" t="str">
        <f>IF(('1 - Cover page'!$B$9-M3846)=0,"0", IF(('1 - Cover page'!$B$9-M3846)= 1,"1", IF(('1 - Cover page'!$B$9-M3846)= 2,"2", IF(('1 - Cover page'!$B$9-M3846)= 3,"3", IF(('1 - Cover page'!$B$9-M3846)= 4,"4", IF(('1 - Cover page'!$B$9-M3846)= 5,"5", IF(('1 - Cover page'!$B$9-M3846)= 6,"6", IF(('1 - Cover page'!$B$9-M3846)= 7,"7", IF(('1 - Cover page'!$B$9-M3846)= 8,"8", IF(('1 - Cover page'!$B$9-M3846)= 9,"9", IF(('1 - Cover page'!$B$9-M3846)= 10,"10", IF(('1 - Cover page'!$B$9-M3846)= 11,"11", IF(('1 - Cover page'!$B$9-M3846)= 12,"12", IF(('1 - Cover page'!$B$9-M3846)= 13,"13", IF(('1 - Cover page'!$B$9-M3846)= 14,"14", IF(('1 - Cover page'!$B$9-M3846)= 15,"15",  ""))))))))))))))))</f>
        <v>0</v>
      </c>
      <c r="Z3846" t="str">
        <f>IF(('1 - Cover page'!$B$9-I3846)=0,"0", IF(('1 - Cover page'!$B$9-I3846)= 1,"1", IF(('1 - Cover page'!$B$9-I3846)= 2,"2", IF(('1 - Cover page'!$B$9-I3846)= 3,"3", IF(('1 - Cover page'!$B$9-I3846)= 4,"4", IF(('1 - Cover page'!$B$9-I3846)= 5,"5", IF(('1 - Cover page'!$B$9-I3846)= 6,"6", IF(('1 - Cover page'!$B$9-I3846)= 7,"7", IF(('1 - Cover page'!$B$9-I3846)= 8,"8", IF(('1 - Cover page'!$B$9-I3846)= 9,"9", IF(('1 - Cover page'!$B$9-I3846)= 10,"10", IF(('1 - Cover page'!$B$9-I3846)= 11,"11", IF(('1 - Cover page'!$B$9-I3846)= 12,"12", IF(('1 - Cover page'!$B$9-I3846)= 13,"13", IF(('1 - Cover page'!$B$9-I3846)= 14,"14", IF(('1 - Cover page'!$B$9-I3846)= 15,"15",  ""))))))))))))))))</f>
        <v>0</v>
      </c>
      <c r="AA3846" t="e">
        <f>VLOOKUP(E3846,'Age group'!$A$2:$B$7,2,TRUE)</f>
        <v>#N/A</v>
      </c>
    </row>
    <row r="3847" spans="1:27" ht="12.75" x14ac:dyDescent="0.2">
      <c r="A3847" s="30">
        <v>3844</v>
      </c>
      <c r="B3847" s="31"/>
      <c r="C3847" s="31"/>
      <c r="D3847" s="32"/>
      <c r="E3847" s="104"/>
      <c r="F3847" s="31"/>
      <c r="G3847" s="31"/>
      <c r="H3847" s="33"/>
      <c r="I3847" s="16"/>
      <c r="J3847" s="34"/>
      <c r="K3847" s="34"/>
      <c r="L3847" s="35"/>
      <c r="M3847" s="36"/>
      <c r="N3847" s="37"/>
      <c r="O3847" s="37"/>
      <c r="P3847" s="37"/>
      <c r="Q3847" s="38"/>
      <c r="R3847" s="38"/>
      <c r="S3847" s="37"/>
      <c r="T3847" s="39"/>
      <c r="U3847" s="39"/>
      <c r="V3847" s="40"/>
      <c r="X3847" t="str">
        <f>IF(('1 - Cover page'!$B$9-M3847)&lt;6,"&lt;=5 Days","&gt;5 Days")</f>
        <v>&lt;=5 Days</v>
      </c>
      <c r="Y3847" t="str">
        <f>IF(('1 - Cover page'!$B$9-M3847)=0,"0", IF(('1 - Cover page'!$B$9-M3847)= 1,"1", IF(('1 - Cover page'!$B$9-M3847)= 2,"2", IF(('1 - Cover page'!$B$9-M3847)= 3,"3", IF(('1 - Cover page'!$B$9-M3847)= 4,"4", IF(('1 - Cover page'!$B$9-M3847)= 5,"5", IF(('1 - Cover page'!$B$9-M3847)= 6,"6", IF(('1 - Cover page'!$B$9-M3847)= 7,"7", IF(('1 - Cover page'!$B$9-M3847)= 8,"8", IF(('1 - Cover page'!$B$9-M3847)= 9,"9", IF(('1 - Cover page'!$B$9-M3847)= 10,"10", IF(('1 - Cover page'!$B$9-M3847)= 11,"11", IF(('1 - Cover page'!$B$9-M3847)= 12,"12", IF(('1 - Cover page'!$B$9-M3847)= 13,"13", IF(('1 - Cover page'!$B$9-M3847)= 14,"14", IF(('1 - Cover page'!$B$9-M3847)= 15,"15",  ""))))))))))))))))</f>
        <v>0</v>
      </c>
      <c r="Z3847" t="str">
        <f>IF(('1 - Cover page'!$B$9-I3847)=0,"0", IF(('1 - Cover page'!$B$9-I3847)= 1,"1", IF(('1 - Cover page'!$B$9-I3847)= 2,"2", IF(('1 - Cover page'!$B$9-I3847)= 3,"3", IF(('1 - Cover page'!$B$9-I3847)= 4,"4", IF(('1 - Cover page'!$B$9-I3847)= 5,"5", IF(('1 - Cover page'!$B$9-I3847)= 6,"6", IF(('1 - Cover page'!$B$9-I3847)= 7,"7", IF(('1 - Cover page'!$B$9-I3847)= 8,"8", IF(('1 - Cover page'!$B$9-I3847)= 9,"9", IF(('1 - Cover page'!$B$9-I3847)= 10,"10", IF(('1 - Cover page'!$B$9-I3847)= 11,"11", IF(('1 - Cover page'!$B$9-I3847)= 12,"12", IF(('1 - Cover page'!$B$9-I3847)= 13,"13", IF(('1 - Cover page'!$B$9-I3847)= 14,"14", IF(('1 - Cover page'!$B$9-I3847)= 15,"15",  ""))))))))))))))))</f>
        <v>0</v>
      </c>
      <c r="AA3847" t="e">
        <f>VLOOKUP(E3847,'Age group'!$A$2:$B$7,2,TRUE)</f>
        <v>#N/A</v>
      </c>
    </row>
    <row r="3848" spans="1:27" ht="12.75" x14ac:dyDescent="0.2">
      <c r="A3848" s="30">
        <v>3845</v>
      </c>
      <c r="B3848" s="31"/>
      <c r="C3848" s="31"/>
      <c r="D3848" s="32"/>
      <c r="E3848" s="104"/>
      <c r="F3848" s="31"/>
      <c r="G3848" s="31"/>
      <c r="H3848" s="33"/>
      <c r="I3848" s="16"/>
      <c r="J3848" s="34"/>
      <c r="K3848" s="34"/>
      <c r="L3848" s="35"/>
      <c r="M3848" s="36"/>
      <c r="N3848" s="37"/>
      <c r="O3848" s="37"/>
      <c r="P3848" s="37"/>
      <c r="Q3848" s="38"/>
      <c r="R3848" s="38"/>
      <c r="S3848" s="37"/>
      <c r="T3848" s="39"/>
      <c r="U3848" s="39"/>
      <c r="V3848" s="40"/>
      <c r="X3848" t="str">
        <f>IF(('1 - Cover page'!$B$9-M3848)&lt;6,"&lt;=5 Days","&gt;5 Days")</f>
        <v>&lt;=5 Days</v>
      </c>
      <c r="Y3848" t="str">
        <f>IF(('1 - Cover page'!$B$9-M3848)=0,"0", IF(('1 - Cover page'!$B$9-M3848)= 1,"1", IF(('1 - Cover page'!$B$9-M3848)= 2,"2", IF(('1 - Cover page'!$B$9-M3848)= 3,"3", IF(('1 - Cover page'!$B$9-M3848)= 4,"4", IF(('1 - Cover page'!$B$9-M3848)= 5,"5", IF(('1 - Cover page'!$B$9-M3848)= 6,"6", IF(('1 - Cover page'!$B$9-M3848)= 7,"7", IF(('1 - Cover page'!$B$9-M3848)= 8,"8", IF(('1 - Cover page'!$B$9-M3848)= 9,"9", IF(('1 - Cover page'!$B$9-M3848)= 10,"10", IF(('1 - Cover page'!$B$9-M3848)= 11,"11", IF(('1 - Cover page'!$B$9-M3848)= 12,"12", IF(('1 - Cover page'!$B$9-M3848)= 13,"13", IF(('1 - Cover page'!$B$9-M3848)= 14,"14", IF(('1 - Cover page'!$B$9-M3848)= 15,"15",  ""))))))))))))))))</f>
        <v>0</v>
      </c>
      <c r="Z3848" t="str">
        <f>IF(('1 - Cover page'!$B$9-I3848)=0,"0", IF(('1 - Cover page'!$B$9-I3848)= 1,"1", IF(('1 - Cover page'!$B$9-I3848)= 2,"2", IF(('1 - Cover page'!$B$9-I3848)= 3,"3", IF(('1 - Cover page'!$B$9-I3848)= 4,"4", IF(('1 - Cover page'!$B$9-I3848)= 5,"5", IF(('1 - Cover page'!$B$9-I3848)= 6,"6", IF(('1 - Cover page'!$B$9-I3848)= 7,"7", IF(('1 - Cover page'!$B$9-I3848)= 8,"8", IF(('1 - Cover page'!$B$9-I3848)= 9,"9", IF(('1 - Cover page'!$B$9-I3848)= 10,"10", IF(('1 - Cover page'!$B$9-I3848)= 11,"11", IF(('1 - Cover page'!$B$9-I3848)= 12,"12", IF(('1 - Cover page'!$B$9-I3848)= 13,"13", IF(('1 - Cover page'!$B$9-I3848)= 14,"14", IF(('1 - Cover page'!$B$9-I3848)= 15,"15",  ""))))))))))))))))</f>
        <v>0</v>
      </c>
      <c r="AA3848" t="e">
        <f>VLOOKUP(E3848,'Age group'!$A$2:$B$7,2,TRUE)</f>
        <v>#N/A</v>
      </c>
    </row>
    <row r="3849" spans="1:27" ht="12.75" x14ac:dyDescent="0.2">
      <c r="A3849" s="30">
        <v>3846</v>
      </c>
      <c r="B3849" s="31"/>
      <c r="C3849" s="31"/>
      <c r="D3849" s="32"/>
      <c r="E3849" s="104"/>
      <c r="F3849" s="31"/>
      <c r="G3849" s="31"/>
      <c r="H3849" s="33"/>
      <c r="I3849" s="16"/>
      <c r="J3849" s="34"/>
      <c r="K3849" s="34"/>
      <c r="L3849" s="35"/>
      <c r="M3849" s="36"/>
      <c r="N3849" s="37"/>
      <c r="O3849" s="37"/>
      <c r="P3849" s="37"/>
      <c r="Q3849" s="38"/>
      <c r="R3849" s="38"/>
      <c r="S3849" s="37"/>
      <c r="T3849" s="39"/>
      <c r="U3849" s="39"/>
      <c r="V3849" s="40"/>
      <c r="X3849" t="str">
        <f>IF(('1 - Cover page'!$B$9-M3849)&lt;6,"&lt;=5 Days","&gt;5 Days")</f>
        <v>&lt;=5 Days</v>
      </c>
      <c r="Y3849" t="str">
        <f>IF(('1 - Cover page'!$B$9-M3849)=0,"0", IF(('1 - Cover page'!$B$9-M3849)= 1,"1", IF(('1 - Cover page'!$B$9-M3849)= 2,"2", IF(('1 - Cover page'!$B$9-M3849)= 3,"3", IF(('1 - Cover page'!$B$9-M3849)= 4,"4", IF(('1 - Cover page'!$B$9-M3849)= 5,"5", IF(('1 - Cover page'!$B$9-M3849)= 6,"6", IF(('1 - Cover page'!$B$9-M3849)= 7,"7", IF(('1 - Cover page'!$B$9-M3849)= 8,"8", IF(('1 - Cover page'!$B$9-M3849)= 9,"9", IF(('1 - Cover page'!$B$9-M3849)= 10,"10", IF(('1 - Cover page'!$B$9-M3849)= 11,"11", IF(('1 - Cover page'!$B$9-M3849)= 12,"12", IF(('1 - Cover page'!$B$9-M3849)= 13,"13", IF(('1 - Cover page'!$B$9-M3849)= 14,"14", IF(('1 - Cover page'!$B$9-M3849)= 15,"15",  ""))))))))))))))))</f>
        <v>0</v>
      </c>
      <c r="Z3849" t="str">
        <f>IF(('1 - Cover page'!$B$9-I3849)=0,"0", IF(('1 - Cover page'!$B$9-I3849)= 1,"1", IF(('1 - Cover page'!$B$9-I3849)= 2,"2", IF(('1 - Cover page'!$B$9-I3849)= 3,"3", IF(('1 - Cover page'!$B$9-I3849)= 4,"4", IF(('1 - Cover page'!$B$9-I3849)= 5,"5", IF(('1 - Cover page'!$B$9-I3849)= 6,"6", IF(('1 - Cover page'!$B$9-I3849)= 7,"7", IF(('1 - Cover page'!$B$9-I3849)= 8,"8", IF(('1 - Cover page'!$B$9-I3849)= 9,"9", IF(('1 - Cover page'!$B$9-I3849)= 10,"10", IF(('1 - Cover page'!$B$9-I3849)= 11,"11", IF(('1 - Cover page'!$B$9-I3849)= 12,"12", IF(('1 - Cover page'!$B$9-I3849)= 13,"13", IF(('1 - Cover page'!$B$9-I3849)= 14,"14", IF(('1 - Cover page'!$B$9-I3849)= 15,"15",  ""))))))))))))))))</f>
        <v>0</v>
      </c>
      <c r="AA3849" t="e">
        <f>VLOOKUP(E3849,'Age group'!$A$2:$B$7,2,TRUE)</f>
        <v>#N/A</v>
      </c>
    </row>
    <row r="3850" spans="1:27" ht="12.75" x14ac:dyDescent="0.2">
      <c r="A3850" s="30">
        <v>3847</v>
      </c>
      <c r="B3850" s="31"/>
      <c r="C3850" s="31"/>
      <c r="D3850" s="32"/>
      <c r="E3850" s="104"/>
      <c r="F3850" s="31"/>
      <c r="G3850" s="31"/>
      <c r="H3850" s="33"/>
      <c r="I3850" s="16"/>
      <c r="J3850" s="34"/>
      <c r="K3850" s="34"/>
      <c r="L3850" s="35"/>
      <c r="M3850" s="36"/>
      <c r="N3850" s="37"/>
      <c r="O3850" s="37"/>
      <c r="P3850" s="37"/>
      <c r="Q3850" s="38"/>
      <c r="R3850" s="38"/>
      <c r="S3850" s="37"/>
      <c r="T3850" s="39"/>
      <c r="U3850" s="39"/>
      <c r="V3850" s="40"/>
      <c r="X3850" t="str">
        <f>IF(('1 - Cover page'!$B$9-M3850)&lt;6,"&lt;=5 Days","&gt;5 Days")</f>
        <v>&lt;=5 Days</v>
      </c>
      <c r="Y3850" t="str">
        <f>IF(('1 - Cover page'!$B$9-M3850)=0,"0", IF(('1 - Cover page'!$B$9-M3850)= 1,"1", IF(('1 - Cover page'!$B$9-M3850)= 2,"2", IF(('1 - Cover page'!$B$9-M3850)= 3,"3", IF(('1 - Cover page'!$B$9-M3850)= 4,"4", IF(('1 - Cover page'!$B$9-M3850)= 5,"5", IF(('1 - Cover page'!$B$9-M3850)= 6,"6", IF(('1 - Cover page'!$B$9-M3850)= 7,"7", IF(('1 - Cover page'!$B$9-M3850)= 8,"8", IF(('1 - Cover page'!$B$9-M3850)= 9,"9", IF(('1 - Cover page'!$B$9-M3850)= 10,"10", IF(('1 - Cover page'!$B$9-M3850)= 11,"11", IF(('1 - Cover page'!$B$9-M3850)= 12,"12", IF(('1 - Cover page'!$B$9-M3850)= 13,"13", IF(('1 - Cover page'!$B$9-M3850)= 14,"14", IF(('1 - Cover page'!$B$9-M3850)= 15,"15",  ""))))))))))))))))</f>
        <v>0</v>
      </c>
      <c r="Z3850" t="str">
        <f>IF(('1 - Cover page'!$B$9-I3850)=0,"0", IF(('1 - Cover page'!$B$9-I3850)= 1,"1", IF(('1 - Cover page'!$B$9-I3850)= 2,"2", IF(('1 - Cover page'!$B$9-I3850)= 3,"3", IF(('1 - Cover page'!$B$9-I3850)= 4,"4", IF(('1 - Cover page'!$B$9-I3850)= 5,"5", IF(('1 - Cover page'!$B$9-I3850)= 6,"6", IF(('1 - Cover page'!$B$9-I3850)= 7,"7", IF(('1 - Cover page'!$B$9-I3850)= 8,"8", IF(('1 - Cover page'!$B$9-I3850)= 9,"9", IF(('1 - Cover page'!$B$9-I3850)= 10,"10", IF(('1 - Cover page'!$B$9-I3850)= 11,"11", IF(('1 - Cover page'!$B$9-I3850)= 12,"12", IF(('1 - Cover page'!$B$9-I3850)= 13,"13", IF(('1 - Cover page'!$B$9-I3850)= 14,"14", IF(('1 - Cover page'!$B$9-I3850)= 15,"15",  ""))))))))))))))))</f>
        <v>0</v>
      </c>
      <c r="AA3850" t="e">
        <f>VLOOKUP(E3850,'Age group'!$A$2:$B$7,2,TRUE)</f>
        <v>#N/A</v>
      </c>
    </row>
    <row r="3851" spans="1:27" ht="12.75" x14ac:dyDescent="0.2">
      <c r="A3851" s="30">
        <v>3848</v>
      </c>
      <c r="B3851" s="31"/>
      <c r="C3851" s="31"/>
      <c r="D3851" s="32"/>
      <c r="E3851" s="104"/>
      <c r="F3851" s="31"/>
      <c r="G3851" s="31"/>
      <c r="H3851" s="33"/>
      <c r="I3851" s="16"/>
      <c r="J3851" s="34"/>
      <c r="K3851" s="34"/>
      <c r="L3851" s="35"/>
      <c r="M3851" s="36"/>
      <c r="N3851" s="37"/>
      <c r="O3851" s="37"/>
      <c r="P3851" s="37"/>
      <c r="Q3851" s="38"/>
      <c r="R3851" s="38"/>
      <c r="S3851" s="37"/>
      <c r="T3851" s="39"/>
      <c r="U3851" s="39"/>
      <c r="V3851" s="40"/>
      <c r="X3851" t="str">
        <f>IF(('1 - Cover page'!$B$9-M3851)&lt;6,"&lt;=5 Days","&gt;5 Days")</f>
        <v>&lt;=5 Days</v>
      </c>
      <c r="Y3851" t="str">
        <f>IF(('1 - Cover page'!$B$9-M3851)=0,"0", IF(('1 - Cover page'!$B$9-M3851)= 1,"1", IF(('1 - Cover page'!$B$9-M3851)= 2,"2", IF(('1 - Cover page'!$B$9-M3851)= 3,"3", IF(('1 - Cover page'!$B$9-M3851)= 4,"4", IF(('1 - Cover page'!$B$9-M3851)= 5,"5", IF(('1 - Cover page'!$B$9-M3851)= 6,"6", IF(('1 - Cover page'!$B$9-M3851)= 7,"7", IF(('1 - Cover page'!$B$9-M3851)= 8,"8", IF(('1 - Cover page'!$B$9-M3851)= 9,"9", IF(('1 - Cover page'!$B$9-M3851)= 10,"10", IF(('1 - Cover page'!$B$9-M3851)= 11,"11", IF(('1 - Cover page'!$B$9-M3851)= 12,"12", IF(('1 - Cover page'!$B$9-M3851)= 13,"13", IF(('1 - Cover page'!$B$9-M3851)= 14,"14", IF(('1 - Cover page'!$B$9-M3851)= 15,"15",  ""))))))))))))))))</f>
        <v>0</v>
      </c>
      <c r="Z3851" t="str">
        <f>IF(('1 - Cover page'!$B$9-I3851)=0,"0", IF(('1 - Cover page'!$B$9-I3851)= 1,"1", IF(('1 - Cover page'!$B$9-I3851)= 2,"2", IF(('1 - Cover page'!$B$9-I3851)= 3,"3", IF(('1 - Cover page'!$B$9-I3851)= 4,"4", IF(('1 - Cover page'!$B$9-I3851)= 5,"5", IF(('1 - Cover page'!$B$9-I3851)= 6,"6", IF(('1 - Cover page'!$B$9-I3851)= 7,"7", IF(('1 - Cover page'!$B$9-I3851)= 8,"8", IF(('1 - Cover page'!$B$9-I3851)= 9,"9", IF(('1 - Cover page'!$B$9-I3851)= 10,"10", IF(('1 - Cover page'!$B$9-I3851)= 11,"11", IF(('1 - Cover page'!$B$9-I3851)= 12,"12", IF(('1 - Cover page'!$B$9-I3851)= 13,"13", IF(('1 - Cover page'!$B$9-I3851)= 14,"14", IF(('1 - Cover page'!$B$9-I3851)= 15,"15",  ""))))))))))))))))</f>
        <v>0</v>
      </c>
      <c r="AA3851" t="e">
        <f>VLOOKUP(E3851,'Age group'!$A$2:$B$7,2,TRUE)</f>
        <v>#N/A</v>
      </c>
    </row>
    <row r="3852" spans="1:27" ht="12.75" x14ac:dyDescent="0.2">
      <c r="A3852" s="30">
        <v>3849</v>
      </c>
      <c r="B3852" s="31"/>
      <c r="C3852" s="31"/>
      <c r="D3852" s="32"/>
      <c r="E3852" s="104"/>
      <c r="F3852" s="31"/>
      <c r="G3852" s="31"/>
      <c r="H3852" s="33"/>
      <c r="I3852" s="16"/>
      <c r="J3852" s="34"/>
      <c r="K3852" s="34"/>
      <c r="L3852" s="35"/>
      <c r="M3852" s="36"/>
      <c r="N3852" s="37"/>
      <c r="O3852" s="37"/>
      <c r="P3852" s="37"/>
      <c r="Q3852" s="38"/>
      <c r="R3852" s="38"/>
      <c r="S3852" s="37"/>
      <c r="T3852" s="39"/>
      <c r="U3852" s="39"/>
      <c r="V3852" s="40"/>
      <c r="X3852" t="str">
        <f>IF(('1 - Cover page'!$B$9-M3852)&lt;6,"&lt;=5 Days","&gt;5 Days")</f>
        <v>&lt;=5 Days</v>
      </c>
      <c r="Y3852" t="str">
        <f>IF(('1 - Cover page'!$B$9-M3852)=0,"0", IF(('1 - Cover page'!$B$9-M3852)= 1,"1", IF(('1 - Cover page'!$B$9-M3852)= 2,"2", IF(('1 - Cover page'!$B$9-M3852)= 3,"3", IF(('1 - Cover page'!$B$9-M3852)= 4,"4", IF(('1 - Cover page'!$B$9-M3852)= 5,"5", IF(('1 - Cover page'!$B$9-M3852)= 6,"6", IF(('1 - Cover page'!$B$9-M3852)= 7,"7", IF(('1 - Cover page'!$B$9-M3852)= 8,"8", IF(('1 - Cover page'!$B$9-M3852)= 9,"9", IF(('1 - Cover page'!$B$9-M3852)= 10,"10", IF(('1 - Cover page'!$B$9-M3852)= 11,"11", IF(('1 - Cover page'!$B$9-M3852)= 12,"12", IF(('1 - Cover page'!$B$9-M3852)= 13,"13", IF(('1 - Cover page'!$B$9-M3852)= 14,"14", IF(('1 - Cover page'!$B$9-M3852)= 15,"15",  ""))))))))))))))))</f>
        <v>0</v>
      </c>
      <c r="Z3852" t="str">
        <f>IF(('1 - Cover page'!$B$9-I3852)=0,"0", IF(('1 - Cover page'!$B$9-I3852)= 1,"1", IF(('1 - Cover page'!$B$9-I3852)= 2,"2", IF(('1 - Cover page'!$B$9-I3852)= 3,"3", IF(('1 - Cover page'!$B$9-I3852)= 4,"4", IF(('1 - Cover page'!$B$9-I3852)= 5,"5", IF(('1 - Cover page'!$B$9-I3852)= 6,"6", IF(('1 - Cover page'!$B$9-I3852)= 7,"7", IF(('1 - Cover page'!$B$9-I3852)= 8,"8", IF(('1 - Cover page'!$B$9-I3852)= 9,"9", IF(('1 - Cover page'!$B$9-I3852)= 10,"10", IF(('1 - Cover page'!$B$9-I3852)= 11,"11", IF(('1 - Cover page'!$B$9-I3852)= 12,"12", IF(('1 - Cover page'!$B$9-I3852)= 13,"13", IF(('1 - Cover page'!$B$9-I3852)= 14,"14", IF(('1 - Cover page'!$B$9-I3852)= 15,"15",  ""))))))))))))))))</f>
        <v>0</v>
      </c>
      <c r="AA3852" t="e">
        <f>VLOOKUP(E3852,'Age group'!$A$2:$B$7,2,TRUE)</f>
        <v>#N/A</v>
      </c>
    </row>
    <row r="3853" spans="1:27" ht="12.75" x14ac:dyDescent="0.2">
      <c r="A3853" s="30">
        <v>3850</v>
      </c>
      <c r="B3853" s="31"/>
      <c r="C3853" s="31"/>
      <c r="D3853" s="32"/>
      <c r="E3853" s="104"/>
      <c r="F3853" s="31"/>
      <c r="G3853" s="31"/>
      <c r="H3853" s="33"/>
      <c r="I3853" s="16"/>
      <c r="J3853" s="34"/>
      <c r="K3853" s="34"/>
      <c r="L3853" s="35"/>
      <c r="M3853" s="36"/>
      <c r="N3853" s="37"/>
      <c r="O3853" s="37"/>
      <c r="P3853" s="37"/>
      <c r="Q3853" s="38"/>
      <c r="R3853" s="38"/>
      <c r="S3853" s="37"/>
      <c r="T3853" s="39"/>
      <c r="U3853" s="39"/>
      <c r="V3853" s="40"/>
      <c r="X3853" t="str">
        <f>IF(('1 - Cover page'!$B$9-M3853)&lt;6,"&lt;=5 Days","&gt;5 Days")</f>
        <v>&lt;=5 Days</v>
      </c>
      <c r="Y3853" t="str">
        <f>IF(('1 - Cover page'!$B$9-M3853)=0,"0", IF(('1 - Cover page'!$B$9-M3853)= 1,"1", IF(('1 - Cover page'!$B$9-M3853)= 2,"2", IF(('1 - Cover page'!$B$9-M3853)= 3,"3", IF(('1 - Cover page'!$B$9-M3853)= 4,"4", IF(('1 - Cover page'!$B$9-M3853)= 5,"5", IF(('1 - Cover page'!$B$9-M3853)= 6,"6", IF(('1 - Cover page'!$B$9-M3853)= 7,"7", IF(('1 - Cover page'!$B$9-M3853)= 8,"8", IF(('1 - Cover page'!$B$9-M3853)= 9,"9", IF(('1 - Cover page'!$B$9-M3853)= 10,"10", IF(('1 - Cover page'!$B$9-M3853)= 11,"11", IF(('1 - Cover page'!$B$9-M3853)= 12,"12", IF(('1 - Cover page'!$B$9-M3853)= 13,"13", IF(('1 - Cover page'!$B$9-M3853)= 14,"14", IF(('1 - Cover page'!$B$9-M3853)= 15,"15",  ""))))))))))))))))</f>
        <v>0</v>
      </c>
      <c r="Z3853" t="str">
        <f>IF(('1 - Cover page'!$B$9-I3853)=0,"0", IF(('1 - Cover page'!$B$9-I3853)= 1,"1", IF(('1 - Cover page'!$B$9-I3853)= 2,"2", IF(('1 - Cover page'!$B$9-I3853)= 3,"3", IF(('1 - Cover page'!$B$9-I3853)= 4,"4", IF(('1 - Cover page'!$B$9-I3853)= 5,"5", IF(('1 - Cover page'!$B$9-I3853)= 6,"6", IF(('1 - Cover page'!$B$9-I3853)= 7,"7", IF(('1 - Cover page'!$B$9-I3853)= 8,"8", IF(('1 - Cover page'!$B$9-I3853)= 9,"9", IF(('1 - Cover page'!$B$9-I3853)= 10,"10", IF(('1 - Cover page'!$B$9-I3853)= 11,"11", IF(('1 - Cover page'!$B$9-I3853)= 12,"12", IF(('1 - Cover page'!$B$9-I3853)= 13,"13", IF(('1 - Cover page'!$B$9-I3853)= 14,"14", IF(('1 - Cover page'!$B$9-I3853)= 15,"15",  ""))))))))))))))))</f>
        <v>0</v>
      </c>
      <c r="AA3853" t="e">
        <f>VLOOKUP(E3853,'Age group'!$A$2:$B$7,2,TRUE)</f>
        <v>#N/A</v>
      </c>
    </row>
    <row r="3854" spans="1:27" ht="12.75" x14ac:dyDescent="0.2">
      <c r="A3854" s="30">
        <v>3851</v>
      </c>
      <c r="B3854" s="31"/>
      <c r="C3854" s="31"/>
      <c r="D3854" s="32"/>
      <c r="E3854" s="104"/>
      <c r="F3854" s="31"/>
      <c r="G3854" s="31"/>
      <c r="H3854" s="33"/>
      <c r="I3854" s="16"/>
      <c r="J3854" s="34"/>
      <c r="K3854" s="34"/>
      <c r="L3854" s="35"/>
      <c r="M3854" s="36"/>
      <c r="N3854" s="37"/>
      <c r="O3854" s="37"/>
      <c r="P3854" s="37"/>
      <c r="Q3854" s="38"/>
      <c r="R3854" s="38"/>
      <c r="S3854" s="37"/>
      <c r="T3854" s="39"/>
      <c r="U3854" s="39"/>
      <c r="V3854" s="40"/>
      <c r="X3854" t="str">
        <f>IF(('1 - Cover page'!$B$9-M3854)&lt;6,"&lt;=5 Days","&gt;5 Days")</f>
        <v>&lt;=5 Days</v>
      </c>
      <c r="Y3854" t="str">
        <f>IF(('1 - Cover page'!$B$9-M3854)=0,"0", IF(('1 - Cover page'!$B$9-M3854)= 1,"1", IF(('1 - Cover page'!$B$9-M3854)= 2,"2", IF(('1 - Cover page'!$B$9-M3854)= 3,"3", IF(('1 - Cover page'!$B$9-M3854)= 4,"4", IF(('1 - Cover page'!$B$9-M3854)= 5,"5", IF(('1 - Cover page'!$B$9-M3854)= 6,"6", IF(('1 - Cover page'!$B$9-M3854)= 7,"7", IF(('1 - Cover page'!$B$9-M3854)= 8,"8", IF(('1 - Cover page'!$B$9-M3854)= 9,"9", IF(('1 - Cover page'!$B$9-M3854)= 10,"10", IF(('1 - Cover page'!$B$9-M3854)= 11,"11", IF(('1 - Cover page'!$B$9-M3854)= 12,"12", IF(('1 - Cover page'!$B$9-M3854)= 13,"13", IF(('1 - Cover page'!$B$9-M3854)= 14,"14", IF(('1 - Cover page'!$B$9-M3854)= 15,"15",  ""))))))))))))))))</f>
        <v>0</v>
      </c>
      <c r="Z3854" t="str">
        <f>IF(('1 - Cover page'!$B$9-I3854)=0,"0", IF(('1 - Cover page'!$B$9-I3854)= 1,"1", IF(('1 - Cover page'!$B$9-I3854)= 2,"2", IF(('1 - Cover page'!$B$9-I3854)= 3,"3", IF(('1 - Cover page'!$B$9-I3854)= 4,"4", IF(('1 - Cover page'!$B$9-I3854)= 5,"5", IF(('1 - Cover page'!$B$9-I3854)= 6,"6", IF(('1 - Cover page'!$B$9-I3854)= 7,"7", IF(('1 - Cover page'!$B$9-I3854)= 8,"8", IF(('1 - Cover page'!$B$9-I3854)= 9,"9", IF(('1 - Cover page'!$B$9-I3854)= 10,"10", IF(('1 - Cover page'!$B$9-I3854)= 11,"11", IF(('1 - Cover page'!$B$9-I3854)= 12,"12", IF(('1 - Cover page'!$B$9-I3854)= 13,"13", IF(('1 - Cover page'!$B$9-I3854)= 14,"14", IF(('1 - Cover page'!$B$9-I3854)= 15,"15",  ""))))))))))))))))</f>
        <v>0</v>
      </c>
      <c r="AA3854" t="e">
        <f>VLOOKUP(E3854,'Age group'!$A$2:$B$7,2,TRUE)</f>
        <v>#N/A</v>
      </c>
    </row>
    <row r="3855" spans="1:27" ht="12.75" x14ac:dyDescent="0.2">
      <c r="A3855" s="30">
        <v>3852</v>
      </c>
      <c r="B3855" s="31"/>
      <c r="C3855" s="31"/>
      <c r="D3855" s="32"/>
      <c r="E3855" s="104"/>
      <c r="F3855" s="31"/>
      <c r="G3855" s="31"/>
      <c r="H3855" s="33"/>
      <c r="I3855" s="16"/>
      <c r="J3855" s="34"/>
      <c r="K3855" s="34"/>
      <c r="L3855" s="35"/>
      <c r="M3855" s="36"/>
      <c r="N3855" s="37"/>
      <c r="O3855" s="37"/>
      <c r="P3855" s="37"/>
      <c r="Q3855" s="38"/>
      <c r="R3855" s="38"/>
      <c r="S3855" s="37"/>
      <c r="T3855" s="39"/>
      <c r="U3855" s="39"/>
      <c r="V3855" s="40"/>
      <c r="X3855" t="str">
        <f>IF(('1 - Cover page'!$B$9-M3855)&lt;6,"&lt;=5 Days","&gt;5 Days")</f>
        <v>&lt;=5 Days</v>
      </c>
      <c r="Y3855" t="str">
        <f>IF(('1 - Cover page'!$B$9-M3855)=0,"0", IF(('1 - Cover page'!$B$9-M3855)= 1,"1", IF(('1 - Cover page'!$B$9-M3855)= 2,"2", IF(('1 - Cover page'!$B$9-M3855)= 3,"3", IF(('1 - Cover page'!$B$9-M3855)= 4,"4", IF(('1 - Cover page'!$B$9-M3855)= 5,"5", IF(('1 - Cover page'!$B$9-M3855)= 6,"6", IF(('1 - Cover page'!$B$9-M3855)= 7,"7", IF(('1 - Cover page'!$B$9-M3855)= 8,"8", IF(('1 - Cover page'!$B$9-M3855)= 9,"9", IF(('1 - Cover page'!$B$9-M3855)= 10,"10", IF(('1 - Cover page'!$B$9-M3855)= 11,"11", IF(('1 - Cover page'!$B$9-M3855)= 12,"12", IF(('1 - Cover page'!$B$9-M3855)= 13,"13", IF(('1 - Cover page'!$B$9-M3855)= 14,"14", IF(('1 - Cover page'!$B$9-M3855)= 15,"15",  ""))))))))))))))))</f>
        <v>0</v>
      </c>
      <c r="Z3855" t="str">
        <f>IF(('1 - Cover page'!$B$9-I3855)=0,"0", IF(('1 - Cover page'!$B$9-I3855)= 1,"1", IF(('1 - Cover page'!$B$9-I3855)= 2,"2", IF(('1 - Cover page'!$B$9-I3855)= 3,"3", IF(('1 - Cover page'!$B$9-I3855)= 4,"4", IF(('1 - Cover page'!$B$9-I3855)= 5,"5", IF(('1 - Cover page'!$B$9-I3855)= 6,"6", IF(('1 - Cover page'!$B$9-I3855)= 7,"7", IF(('1 - Cover page'!$B$9-I3855)= 8,"8", IF(('1 - Cover page'!$B$9-I3855)= 9,"9", IF(('1 - Cover page'!$B$9-I3855)= 10,"10", IF(('1 - Cover page'!$B$9-I3855)= 11,"11", IF(('1 - Cover page'!$B$9-I3855)= 12,"12", IF(('1 - Cover page'!$B$9-I3855)= 13,"13", IF(('1 - Cover page'!$B$9-I3855)= 14,"14", IF(('1 - Cover page'!$B$9-I3855)= 15,"15",  ""))))))))))))))))</f>
        <v>0</v>
      </c>
      <c r="AA3855" t="e">
        <f>VLOOKUP(E3855,'Age group'!$A$2:$B$7,2,TRUE)</f>
        <v>#N/A</v>
      </c>
    </row>
    <row r="3856" spans="1:27" ht="12.75" x14ac:dyDescent="0.2">
      <c r="A3856" s="30">
        <v>3853</v>
      </c>
      <c r="B3856" s="31"/>
      <c r="C3856" s="31"/>
      <c r="D3856" s="32"/>
      <c r="E3856" s="104"/>
      <c r="F3856" s="31"/>
      <c r="G3856" s="31"/>
      <c r="H3856" s="33"/>
      <c r="I3856" s="16"/>
      <c r="J3856" s="34"/>
      <c r="K3856" s="34"/>
      <c r="L3856" s="35"/>
      <c r="M3856" s="36"/>
      <c r="N3856" s="37"/>
      <c r="O3856" s="37"/>
      <c r="P3856" s="37"/>
      <c r="Q3856" s="38"/>
      <c r="R3856" s="38"/>
      <c r="S3856" s="37"/>
      <c r="T3856" s="39"/>
      <c r="U3856" s="39"/>
      <c r="V3856" s="40"/>
      <c r="X3856" t="str">
        <f>IF(('1 - Cover page'!$B$9-M3856)&lt;6,"&lt;=5 Days","&gt;5 Days")</f>
        <v>&lt;=5 Days</v>
      </c>
      <c r="Y3856" t="str">
        <f>IF(('1 - Cover page'!$B$9-M3856)=0,"0", IF(('1 - Cover page'!$B$9-M3856)= 1,"1", IF(('1 - Cover page'!$B$9-M3856)= 2,"2", IF(('1 - Cover page'!$B$9-M3856)= 3,"3", IF(('1 - Cover page'!$B$9-M3856)= 4,"4", IF(('1 - Cover page'!$B$9-M3856)= 5,"5", IF(('1 - Cover page'!$B$9-M3856)= 6,"6", IF(('1 - Cover page'!$B$9-M3856)= 7,"7", IF(('1 - Cover page'!$B$9-M3856)= 8,"8", IF(('1 - Cover page'!$B$9-M3856)= 9,"9", IF(('1 - Cover page'!$B$9-M3856)= 10,"10", IF(('1 - Cover page'!$B$9-M3856)= 11,"11", IF(('1 - Cover page'!$B$9-M3856)= 12,"12", IF(('1 - Cover page'!$B$9-M3856)= 13,"13", IF(('1 - Cover page'!$B$9-M3856)= 14,"14", IF(('1 - Cover page'!$B$9-M3856)= 15,"15",  ""))))))))))))))))</f>
        <v>0</v>
      </c>
      <c r="Z3856" t="str">
        <f>IF(('1 - Cover page'!$B$9-I3856)=0,"0", IF(('1 - Cover page'!$B$9-I3856)= 1,"1", IF(('1 - Cover page'!$B$9-I3856)= 2,"2", IF(('1 - Cover page'!$B$9-I3856)= 3,"3", IF(('1 - Cover page'!$B$9-I3856)= 4,"4", IF(('1 - Cover page'!$B$9-I3856)= 5,"5", IF(('1 - Cover page'!$B$9-I3856)= 6,"6", IF(('1 - Cover page'!$B$9-I3856)= 7,"7", IF(('1 - Cover page'!$B$9-I3856)= 8,"8", IF(('1 - Cover page'!$B$9-I3856)= 9,"9", IF(('1 - Cover page'!$B$9-I3856)= 10,"10", IF(('1 - Cover page'!$B$9-I3856)= 11,"11", IF(('1 - Cover page'!$B$9-I3856)= 12,"12", IF(('1 - Cover page'!$B$9-I3856)= 13,"13", IF(('1 - Cover page'!$B$9-I3856)= 14,"14", IF(('1 - Cover page'!$B$9-I3856)= 15,"15",  ""))))))))))))))))</f>
        <v>0</v>
      </c>
      <c r="AA3856" t="e">
        <f>VLOOKUP(E3856,'Age group'!$A$2:$B$7,2,TRUE)</f>
        <v>#N/A</v>
      </c>
    </row>
    <row r="3857" spans="1:27" ht="12.75" x14ac:dyDescent="0.2">
      <c r="A3857" s="30">
        <v>3854</v>
      </c>
      <c r="B3857" s="31"/>
      <c r="C3857" s="31"/>
      <c r="D3857" s="32"/>
      <c r="E3857" s="104"/>
      <c r="F3857" s="31"/>
      <c r="G3857" s="31"/>
      <c r="H3857" s="33"/>
      <c r="I3857" s="16"/>
      <c r="J3857" s="34"/>
      <c r="K3857" s="34"/>
      <c r="L3857" s="35"/>
      <c r="M3857" s="36"/>
      <c r="N3857" s="37"/>
      <c r="O3857" s="37"/>
      <c r="P3857" s="37"/>
      <c r="Q3857" s="38"/>
      <c r="R3857" s="38"/>
      <c r="S3857" s="37"/>
      <c r="T3857" s="39"/>
      <c r="U3857" s="39"/>
      <c r="V3857" s="40"/>
      <c r="X3857" t="str">
        <f>IF(('1 - Cover page'!$B$9-M3857)&lt;6,"&lt;=5 Days","&gt;5 Days")</f>
        <v>&lt;=5 Days</v>
      </c>
      <c r="Y3857" t="str">
        <f>IF(('1 - Cover page'!$B$9-M3857)=0,"0", IF(('1 - Cover page'!$B$9-M3857)= 1,"1", IF(('1 - Cover page'!$B$9-M3857)= 2,"2", IF(('1 - Cover page'!$B$9-M3857)= 3,"3", IF(('1 - Cover page'!$B$9-M3857)= 4,"4", IF(('1 - Cover page'!$B$9-M3857)= 5,"5", IF(('1 - Cover page'!$B$9-M3857)= 6,"6", IF(('1 - Cover page'!$B$9-M3857)= 7,"7", IF(('1 - Cover page'!$B$9-M3857)= 8,"8", IF(('1 - Cover page'!$B$9-M3857)= 9,"9", IF(('1 - Cover page'!$B$9-M3857)= 10,"10", IF(('1 - Cover page'!$B$9-M3857)= 11,"11", IF(('1 - Cover page'!$B$9-M3857)= 12,"12", IF(('1 - Cover page'!$B$9-M3857)= 13,"13", IF(('1 - Cover page'!$B$9-M3857)= 14,"14", IF(('1 - Cover page'!$B$9-M3857)= 15,"15",  ""))))))))))))))))</f>
        <v>0</v>
      </c>
      <c r="Z3857" t="str">
        <f>IF(('1 - Cover page'!$B$9-I3857)=0,"0", IF(('1 - Cover page'!$B$9-I3857)= 1,"1", IF(('1 - Cover page'!$B$9-I3857)= 2,"2", IF(('1 - Cover page'!$B$9-I3857)= 3,"3", IF(('1 - Cover page'!$B$9-I3857)= 4,"4", IF(('1 - Cover page'!$B$9-I3857)= 5,"5", IF(('1 - Cover page'!$B$9-I3857)= 6,"6", IF(('1 - Cover page'!$B$9-I3857)= 7,"7", IF(('1 - Cover page'!$B$9-I3857)= 8,"8", IF(('1 - Cover page'!$B$9-I3857)= 9,"9", IF(('1 - Cover page'!$B$9-I3857)= 10,"10", IF(('1 - Cover page'!$B$9-I3857)= 11,"11", IF(('1 - Cover page'!$B$9-I3857)= 12,"12", IF(('1 - Cover page'!$B$9-I3857)= 13,"13", IF(('1 - Cover page'!$B$9-I3857)= 14,"14", IF(('1 - Cover page'!$B$9-I3857)= 15,"15",  ""))))))))))))))))</f>
        <v>0</v>
      </c>
      <c r="AA3857" t="e">
        <f>VLOOKUP(E3857,'Age group'!$A$2:$B$7,2,TRUE)</f>
        <v>#N/A</v>
      </c>
    </row>
    <row r="3858" spans="1:27" ht="12.75" x14ac:dyDescent="0.2">
      <c r="A3858" s="30">
        <v>3855</v>
      </c>
      <c r="B3858" s="31"/>
      <c r="C3858" s="31"/>
      <c r="D3858" s="32"/>
      <c r="E3858" s="104"/>
      <c r="F3858" s="31"/>
      <c r="G3858" s="31"/>
      <c r="H3858" s="33"/>
      <c r="I3858" s="16"/>
      <c r="J3858" s="34"/>
      <c r="K3858" s="34"/>
      <c r="L3858" s="35"/>
      <c r="M3858" s="36"/>
      <c r="N3858" s="37"/>
      <c r="O3858" s="37"/>
      <c r="P3858" s="37"/>
      <c r="Q3858" s="38"/>
      <c r="R3858" s="38"/>
      <c r="S3858" s="37"/>
      <c r="T3858" s="39"/>
      <c r="U3858" s="39"/>
      <c r="V3858" s="40"/>
      <c r="X3858" t="str">
        <f>IF(('1 - Cover page'!$B$9-M3858)&lt;6,"&lt;=5 Days","&gt;5 Days")</f>
        <v>&lt;=5 Days</v>
      </c>
      <c r="Y3858" t="str">
        <f>IF(('1 - Cover page'!$B$9-M3858)=0,"0", IF(('1 - Cover page'!$B$9-M3858)= 1,"1", IF(('1 - Cover page'!$B$9-M3858)= 2,"2", IF(('1 - Cover page'!$B$9-M3858)= 3,"3", IF(('1 - Cover page'!$B$9-M3858)= 4,"4", IF(('1 - Cover page'!$B$9-M3858)= 5,"5", IF(('1 - Cover page'!$B$9-M3858)= 6,"6", IF(('1 - Cover page'!$B$9-M3858)= 7,"7", IF(('1 - Cover page'!$B$9-M3858)= 8,"8", IF(('1 - Cover page'!$B$9-M3858)= 9,"9", IF(('1 - Cover page'!$B$9-M3858)= 10,"10", IF(('1 - Cover page'!$B$9-M3858)= 11,"11", IF(('1 - Cover page'!$B$9-M3858)= 12,"12", IF(('1 - Cover page'!$B$9-M3858)= 13,"13", IF(('1 - Cover page'!$B$9-M3858)= 14,"14", IF(('1 - Cover page'!$B$9-M3858)= 15,"15",  ""))))))))))))))))</f>
        <v>0</v>
      </c>
      <c r="Z3858" t="str">
        <f>IF(('1 - Cover page'!$B$9-I3858)=0,"0", IF(('1 - Cover page'!$B$9-I3858)= 1,"1", IF(('1 - Cover page'!$B$9-I3858)= 2,"2", IF(('1 - Cover page'!$B$9-I3858)= 3,"3", IF(('1 - Cover page'!$B$9-I3858)= 4,"4", IF(('1 - Cover page'!$B$9-I3858)= 5,"5", IF(('1 - Cover page'!$B$9-I3858)= 6,"6", IF(('1 - Cover page'!$B$9-I3858)= 7,"7", IF(('1 - Cover page'!$B$9-I3858)= 8,"8", IF(('1 - Cover page'!$B$9-I3858)= 9,"9", IF(('1 - Cover page'!$B$9-I3858)= 10,"10", IF(('1 - Cover page'!$B$9-I3858)= 11,"11", IF(('1 - Cover page'!$B$9-I3858)= 12,"12", IF(('1 - Cover page'!$B$9-I3858)= 13,"13", IF(('1 - Cover page'!$B$9-I3858)= 14,"14", IF(('1 - Cover page'!$B$9-I3858)= 15,"15",  ""))))))))))))))))</f>
        <v>0</v>
      </c>
      <c r="AA3858" t="e">
        <f>VLOOKUP(E3858,'Age group'!$A$2:$B$7,2,TRUE)</f>
        <v>#N/A</v>
      </c>
    </row>
    <row r="3859" spans="1:27" ht="12.75" x14ac:dyDescent="0.2">
      <c r="A3859" s="30">
        <v>3856</v>
      </c>
      <c r="B3859" s="31"/>
      <c r="C3859" s="31"/>
      <c r="D3859" s="32"/>
      <c r="E3859" s="104"/>
      <c r="F3859" s="31"/>
      <c r="G3859" s="31"/>
      <c r="H3859" s="33"/>
      <c r="I3859" s="16"/>
      <c r="J3859" s="34"/>
      <c r="K3859" s="34"/>
      <c r="L3859" s="35"/>
      <c r="M3859" s="36"/>
      <c r="N3859" s="37"/>
      <c r="O3859" s="37"/>
      <c r="P3859" s="37"/>
      <c r="Q3859" s="38"/>
      <c r="R3859" s="38"/>
      <c r="S3859" s="37"/>
      <c r="T3859" s="39"/>
      <c r="U3859" s="39"/>
      <c r="V3859" s="40"/>
      <c r="X3859" t="str">
        <f>IF(('1 - Cover page'!$B$9-M3859)&lt;6,"&lt;=5 Days","&gt;5 Days")</f>
        <v>&lt;=5 Days</v>
      </c>
      <c r="Y3859" t="str">
        <f>IF(('1 - Cover page'!$B$9-M3859)=0,"0", IF(('1 - Cover page'!$B$9-M3859)= 1,"1", IF(('1 - Cover page'!$B$9-M3859)= 2,"2", IF(('1 - Cover page'!$B$9-M3859)= 3,"3", IF(('1 - Cover page'!$B$9-M3859)= 4,"4", IF(('1 - Cover page'!$B$9-M3859)= 5,"5", IF(('1 - Cover page'!$B$9-M3859)= 6,"6", IF(('1 - Cover page'!$B$9-M3859)= 7,"7", IF(('1 - Cover page'!$B$9-M3859)= 8,"8", IF(('1 - Cover page'!$B$9-M3859)= 9,"9", IF(('1 - Cover page'!$B$9-M3859)= 10,"10", IF(('1 - Cover page'!$B$9-M3859)= 11,"11", IF(('1 - Cover page'!$B$9-M3859)= 12,"12", IF(('1 - Cover page'!$B$9-M3859)= 13,"13", IF(('1 - Cover page'!$B$9-M3859)= 14,"14", IF(('1 - Cover page'!$B$9-M3859)= 15,"15",  ""))))))))))))))))</f>
        <v>0</v>
      </c>
      <c r="Z3859" t="str">
        <f>IF(('1 - Cover page'!$B$9-I3859)=0,"0", IF(('1 - Cover page'!$B$9-I3859)= 1,"1", IF(('1 - Cover page'!$B$9-I3859)= 2,"2", IF(('1 - Cover page'!$B$9-I3859)= 3,"3", IF(('1 - Cover page'!$B$9-I3859)= 4,"4", IF(('1 - Cover page'!$B$9-I3859)= 5,"5", IF(('1 - Cover page'!$B$9-I3859)= 6,"6", IF(('1 - Cover page'!$B$9-I3859)= 7,"7", IF(('1 - Cover page'!$B$9-I3859)= 8,"8", IF(('1 - Cover page'!$B$9-I3859)= 9,"9", IF(('1 - Cover page'!$B$9-I3859)= 10,"10", IF(('1 - Cover page'!$B$9-I3859)= 11,"11", IF(('1 - Cover page'!$B$9-I3859)= 12,"12", IF(('1 - Cover page'!$B$9-I3859)= 13,"13", IF(('1 - Cover page'!$B$9-I3859)= 14,"14", IF(('1 - Cover page'!$B$9-I3859)= 15,"15",  ""))))))))))))))))</f>
        <v>0</v>
      </c>
      <c r="AA3859" t="e">
        <f>VLOOKUP(E3859,'Age group'!$A$2:$B$7,2,TRUE)</f>
        <v>#N/A</v>
      </c>
    </row>
    <row r="3860" spans="1:27" ht="12.75" x14ac:dyDescent="0.2">
      <c r="A3860" s="30">
        <v>3857</v>
      </c>
      <c r="B3860" s="31"/>
      <c r="C3860" s="31"/>
      <c r="D3860" s="32"/>
      <c r="E3860" s="104"/>
      <c r="F3860" s="31"/>
      <c r="G3860" s="31"/>
      <c r="H3860" s="33"/>
      <c r="I3860" s="16"/>
      <c r="J3860" s="34"/>
      <c r="K3860" s="34"/>
      <c r="L3860" s="35"/>
      <c r="M3860" s="36"/>
      <c r="N3860" s="37"/>
      <c r="O3860" s="37"/>
      <c r="P3860" s="37"/>
      <c r="Q3860" s="38"/>
      <c r="R3860" s="38"/>
      <c r="S3860" s="37"/>
      <c r="T3860" s="39"/>
      <c r="U3860" s="39"/>
      <c r="V3860" s="40"/>
      <c r="X3860" t="str">
        <f>IF(('1 - Cover page'!$B$9-M3860)&lt;6,"&lt;=5 Days","&gt;5 Days")</f>
        <v>&lt;=5 Days</v>
      </c>
      <c r="Y3860" t="str">
        <f>IF(('1 - Cover page'!$B$9-M3860)=0,"0", IF(('1 - Cover page'!$B$9-M3860)= 1,"1", IF(('1 - Cover page'!$B$9-M3860)= 2,"2", IF(('1 - Cover page'!$B$9-M3860)= 3,"3", IF(('1 - Cover page'!$B$9-M3860)= 4,"4", IF(('1 - Cover page'!$B$9-M3860)= 5,"5", IF(('1 - Cover page'!$B$9-M3860)= 6,"6", IF(('1 - Cover page'!$B$9-M3860)= 7,"7", IF(('1 - Cover page'!$B$9-M3860)= 8,"8", IF(('1 - Cover page'!$B$9-M3860)= 9,"9", IF(('1 - Cover page'!$B$9-M3860)= 10,"10", IF(('1 - Cover page'!$B$9-M3860)= 11,"11", IF(('1 - Cover page'!$B$9-M3860)= 12,"12", IF(('1 - Cover page'!$B$9-M3860)= 13,"13", IF(('1 - Cover page'!$B$9-M3860)= 14,"14", IF(('1 - Cover page'!$B$9-M3860)= 15,"15",  ""))))))))))))))))</f>
        <v>0</v>
      </c>
      <c r="Z3860" t="str">
        <f>IF(('1 - Cover page'!$B$9-I3860)=0,"0", IF(('1 - Cover page'!$B$9-I3860)= 1,"1", IF(('1 - Cover page'!$B$9-I3860)= 2,"2", IF(('1 - Cover page'!$B$9-I3860)= 3,"3", IF(('1 - Cover page'!$B$9-I3860)= 4,"4", IF(('1 - Cover page'!$B$9-I3860)= 5,"5", IF(('1 - Cover page'!$B$9-I3860)= 6,"6", IF(('1 - Cover page'!$B$9-I3860)= 7,"7", IF(('1 - Cover page'!$B$9-I3860)= 8,"8", IF(('1 - Cover page'!$B$9-I3860)= 9,"9", IF(('1 - Cover page'!$B$9-I3860)= 10,"10", IF(('1 - Cover page'!$B$9-I3860)= 11,"11", IF(('1 - Cover page'!$B$9-I3860)= 12,"12", IF(('1 - Cover page'!$B$9-I3860)= 13,"13", IF(('1 - Cover page'!$B$9-I3860)= 14,"14", IF(('1 - Cover page'!$B$9-I3860)= 15,"15",  ""))))))))))))))))</f>
        <v>0</v>
      </c>
      <c r="AA3860" t="e">
        <f>VLOOKUP(E3860,'Age group'!$A$2:$B$7,2,TRUE)</f>
        <v>#N/A</v>
      </c>
    </row>
    <row r="3861" spans="1:27" ht="12.75" x14ac:dyDescent="0.2">
      <c r="A3861" s="30">
        <v>3858</v>
      </c>
      <c r="B3861" s="31"/>
      <c r="C3861" s="31"/>
      <c r="D3861" s="32"/>
      <c r="E3861" s="104"/>
      <c r="F3861" s="31"/>
      <c r="G3861" s="31"/>
      <c r="H3861" s="33"/>
      <c r="I3861" s="16"/>
      <c r="J3861" s="34"/>
      <c r="K3861" s="34"/>
      <c r="L3861" s="35"/>
      <c r="M3861" s="36"/>
      <c r="N3861" s="37"/>
      <c r="O3861" s="37"/>
      <c r="P3861" s="37"/>
      <c r="Q3861" s="38"/>
      <c r="R3861" s="38"/>
      <c r="S3861" s="37"/>
      <c r="T3861" s="39"/>
      <c r="U3861" s="39"/>
      <c r="V3861" s="40"/>
      <c r="X3861" t="str">
        <f>IF(('1 - Cover page'!$B$9-M3861)&lt;6,"&lt;=5 Days","&gt;5 Days")</f>
        <v>&lt;=5 Days</v>
      </c>
      <c r="Y3861" t="str">
        <f>IF(('1 - Cover page'!$B$9-M3861)=0,"0", IF(('1 - Cover page'!$B$9-M3861)= 1,"1", IF(('1 - Cover page'!$B$9-M3861)= 2,"2", IF(('1 - Cover page'!$B$9-M3861)= 3,"3", IF(('1 - Cover page'!$B$9-M3861)= 4,"4", IF(('1 - Cover page'!$B$9-M3861)= 5,"5", IF(('1 - Cover page'!$B$9-M3861)= 6,"6", IF(('1 - Cover page'!$B$9-M3861)= 7,"7", IF(('1 - Cover page'!$B$9-M3861)= 8,"8", IF(('1 - Cover page'!$B$9-M3861)= 9,"9", IF(('1 - Cover page'!$B$9-M3861)= 10,"10", IF(('1 - Cover page'!$B$9-M3861)= 11,"11", IF(('1 - Cover page'!$B$9-M3861)= 12,"12", IF(('1 - Cover page'!$B$9-M3861)= 13,"13", IF(('1 - Cover page'!$B$9-M3861)= 14,"14", IF(('1 - Cover page'!$B$9-M3861)= 15,"15",  ""))))))))))))))))</f>
        <v>0</v>
      </c>
      <c r="Z3861" t="str">
        <f>IF(('1 - Cover page'!$B$9-I3861)=0,"0", IF(('1 - Cover page'!$B$9-I3861)= 1,"1", IF(('1 - Cover page'!$B$9-I3861)= 2,"2", IF(('1 - Cover page'!$B$9-I3861)= 3,"3", IF(('1 - Cover page'!$B$9-I3861)= 4,"4", IF(('1 - Cover page'!$B$9-I3861)= 5,"5", IF(('1 - Cover page'!$B$9-I3861)= 6,"6", IF(('1 - Cover page'!$B$9-I3861)= 7,"7", IF(('1 - Cover page'!$B$9-I3861)= 8,"8", IF(('1 - Cover page'!$B$9-I3861)= 9,"9", IF(('1 - Cover page'!$B$9-I3861)= 10,"10", IF(('1 - Cover page'!$B$9-I3861)= 11,"11", IF(('1 - Cover page'!$B$9-I3861)= 12,"12", IF(('1 - Cover page'!$B$9-I3861)= 13,"13", IF(('1 - Cover page'!$B$9-I3861)= 14,"14", IF(('1 - Cover page'!$B$9-I3861)= 15,"15",  ""))))))))))))))))</f>
        <v>0</v>
      </c>
      <c r="AA3861" t="e">
        <f>VLOOKUP(E3861,'Age group'!$A$2:$B$7,2,TRUE)</f>
        <v>#N/A</v>
      </c>
    </row>
    <row r="3862" spans="1:27" ht="12.75" x14ac:dyDescent="0.2">
      <c r="A3862" s="30">
        <v>3859</v>
      </c>
      <c r="B3862" s="31"/>
      <c r="C3862" s="31"/>
      <c r="D3862" s="32"/>
      <c r="E3862" s="104"/>
      <c r="F3862" s="31"/>
      <c r="G3862" s="31"/>
      <c r="H3862" s="33"/>
      <c r="I3862" s="16"/>
      <c r="J3862" s="34"/>
      <c r="K3862" s="34"/>
      <c r="L3862" s="35"/>
      <c r="M3862" s="36"/>
      <c r="N3862" s="37"/>
      <c r="O3862" s="37"/>
      <c r="P3862" s="37"/>
      <c r="Q3862" s="38"/>
      <c r="R3862" s="38"/>
      <c r="S3862" s="37"/>
      <c r="T3862" s="39"/>
      <c r="U3862" s="39"/>
      <c r="V3862" s="40"/>
      <c r="X3862" t="str">
        <f>IF(('1 - Cover page'!$B$9-M3862)&lt;6,"&lt;=5 Days","&gt;5 Days")</f>
        <v>&lt;=5 Days</v>
      </c>
      <c r="Y3862" t="str">
        <f>IF(('1 - Cover page'!$B$9-M3862)=0,"0", IF(('1 - Cover page'!$B$9-M3862)= 1,"1", IF(('1 - Cover page'!$B$9-M3862)= 2,"2", IF(('1 - Cover page'!$B$9-M3862)= 3,"3", IF(('1 - Cover page'!$B$9-M3862)= 4,"4", IF(('1 - Cover page'!$B$9-M3862)= 5,"5", IF(('1 - Cover page'!$B$9-M3862)= 6,"6", IF(('1 - Cover page'!$B$9-M3862)= 7,"7", IF(('1 - Cover page'!$B$9-M3862)= 8,"8", IF(('1 - Cover page'!$B$9-M3862)= 9,"9", IF(('1 - Cover page'!$B$9-M3862)= 10,"10", IF(('1 - Cover page'!$B$9-M3862)= 11,"11", IF(('1 - Cover page'!$B$9-M3862)= 12,"12", IF(('1 - Cover page'!$B$9-M3862)= 13,"13", IF(('1 - Cover page'!$B$9-M3862)= 14,"14", IF(('1 - Cover page'!$B$9-M3862)= 15,"15",  ""))))))))))))))))</f>
        <v>0</v>
      </c>
      <c r="Z3862" t="str">
        <f>IF(('1 - Cover page'!$B$9-I3862)=0,"0", IF(('1 - Cover page'!$B$9-I3862)= 1,"1", IF(('1 - Cover page'!$B$9-I3862)= 2,"2", IF(('1 - Cover page'!$B$9-I3862)= 3,"3", IF(('1 - Cover page'!$B$9-I3862)= 4,"4", IF(('1 - Cover page'!$B$9-I3862)= 5,"5", IF(('1 - Cover page'!$B$9-I3862)= 6,"6", IF(('1 - Cover page'!$B$9-I3862)= 7,"7", IF(('1 - Cover page'!$B$9-I3862)= 8,"8", IF(('1 - Cover page'!$B$9-I3862)= 9,"9", IF(('1 - Cover page'!$B$9-I3862)= 10,"10", IF(('1 - Cover page'!$B$9-I3862)= 11,"11", IF(('1 - Cover page'!$B$9-I3862)= 12,"12", IF(('1 - Cover page'!$B$9-I3862)= 13,"13", IF(('1 - Cover page'!$B$9-I3862)= 14,"14", IF(('1 - Cover page'!$B$9-I3862)= 15,"15",  ""))))))))))))))))</f>
        <v>0</v>
      </c>
      <c r="AA3862" t="e">
        <f>VLOOKUP(E3862,'Age group'!$A$2:$B$7,2,TRUE)</f>
        <v>#N/A</v>
      </c>
    </row>
    <row r="3863" spans="1:27" ht="12.75" x14ac:dyDescent="0.2">
      <c r="A3863" s="30">
        <v>3860</v>
      </c>
      <c r="B3863" s="31"/>
      <c r="C3863" s="31"/>
      <c r="D3863" s="32"/>
      <c r="E3863" s="104"/>
      <c r="F3863" s="31"/>
      <c r="G3863" s="31"/>
      <c r="H3863" s="33"/>
      <c r="I3863" s="16"/>
      <c r="J3863" s="34"/>
      <c r="K3863" s="34"/>
      <c r="L3863" s="35"/>
      <c r="M3863" s="36"/>
      <c r="N3863" s="37"/>
      <c r="O3863" s="37"/>
      <c r="P3863" s="37"/>
      <c r="Q3863" s="38"/>
      <c r="R3863" s="38"/>
      <c r="S3863" s="37"/>
      <c r="T3863" s="39"/>
      <c r="U3863" s="39"/>
      <c r="V3863" s="40"/>
      <c r="X3863" t="str">
        <f>IF(('1 - Cover page'!$B$9-M3863)&lt;6,"&lt;=5 Days","&gt;5 Days")</f>
        <v>&lt;=5 Days</v>
      </c>
      <c r="Y3863" t="str">
        <f>IF(('1 - Cover page'!$B$9-M3863)=0,"0", IF(('1 - Cover page'!$B$9-M3863)= 1,"1", IF(('1 - Cover page'!$B$9-M3863)= 2,"2", IF(('1 - Cover page'!$B$9-M3863)= 3,"3", IF(('1 - Cover page'!$B$9-M3863)= 4,"4", IF(('1 - Cover page'!$B$9-M3863)= 5,"5", IF(('1 - Cover page'!$B$9-M3863)= 6,"6", IF(('1 - Cover page'!$B$9-M3863)= 7,"7", IF(('1 - Cover page'!$B$9-M3863)= 8,"8", IF(('1 - Cover page'!$B$9-M3863)= 9,"9", IF(('1 - Cover page'!$B$9-M3863)= 10,"10", IF(('1 - Cover page'!$B$9-M3863)= 11,"11", IF(('1 - Cover page'!$B$9-M3863)= 12,"12", IF(('1 - Cover page'!$B$9-M3863)= 13,"13", IF(('1 - Cover page'!$B$9-M3863)= 14,"14", IF(('1 - Cover page'!$B$9-M3863)= 15,"15",  ""))))))))))))))))</f>
        <v>0</v>
      </c>
      <c r="Z3863" t="str">
        <f>IF(('1 - Cover page'!$B$9-I3863)=0,"0", IF(('1 - Cover page'!$B$9-I3863)= 1,"1", IF(('1 - Cover page'!$B$9-I3863)= 2,"2", IF(('1 - Cover page'!$B$9-I3863)= 3,"3", IF(('1 - Cover page'!$B$9-I3863)= 4,"4", IF(('1 - Cover page'!$B$9-I3863)= 5,"5", IF(('1 - Cover page'!$B$9-I3863)= 6,"6", IF(('1 - Cover page'!$B$9-I3863)= 7,"7", IF(('1 - Cover page'!$B$9-I3863)= 8,"8", IF(('1 - Cover page'!$B$9-I3863)= 9,"9", IF(('1 - Cover page'!$B$9-I3863)= 10,"10", IF(('1 - Cover page'!$B$9-I3863)= 11,"11", IF(('1 - Cover page'!$B$9-I3863)= 12,"12", IF(('1 - Cover page'!$B$9-I3863)= 13,"13", IF(('1 - Cover page'!$B$9-I3863)= 14,"14", IF(('1 - Cover page'!$B$9-I3863)= 15,"15",  ""))))))))))))))))</f>
        <v>0</v>
      </c>
      <c r="AA3863" t="e">
        <f>VLOOKUP(E3863,'Age group'!$A$2:$B$7,2,TRUE)</f>
        <v>#N/A</v>
      </c>
    </row>
    <row r="3864" spans="1:27" ht="12.75" x14ac:dyDescent="0.2">
      <c r="A3864" s="30">
        <v>3861</v>
      </c>
      <c r="B3864" s="31"/>
      <c r="C3864" s="31"/>
      <c r="D3864" s="32"/>
      <c r="E3864" s="104"/>
      <c r="F3864" s="31"/>
      <c r="G3864" s="31"/>
      <c r="H3864" s="33"/>
      <c r="I3864" s="16"/>
      <c r="J3864" s="34"/>
      <c r="K3864" s="34"/>
      <c r="L3864" s="35"/>
      <c r="M3864" s="36"/>
      <c r="N3864" s="37"/>
      <c r="O3864" s="37"/>
      <c r="P3864" s="37"/>
      <c r="Q3864" s="38"/>
      <c r="R3864" s="38"/>
      <c r="S3864" s="37"/>
      <c r="T3864" s="39"/>
      <c r="U3864" s="39"/>
      <c r="V3864" s="40"/>
      <c r="X3864" t="str">
        <f>IF(('1 - Cover page'!$B$9-M3864)&lt;6,"&lt;=5 Days","&gt;5 Days")</f>
        <v>&lt;=5 Days</v>
      </c>
      <c r="Y3864" t="str">
        <f>IF(('1 - Cover page'!$B$9-M3864)=0,"0", IF(('1 - Cover page'!$B$9-M3864)= 1,"1", IF(('1 - Cover page'!$B$9-M3864)= 2,"2", IF(('1 - Cover page'!$B$9-M3864)= 3,"3", IF(('1 - Cover page'!$B$9-M3864)= 4,"4", IF(('1 - Cover page'!$B$9-M3864)= 5,"5", IF(('1 - Cover page'!$B$9-M3864)= 6,"6", IF(('1 - Cover page'!$B$9-M3864)= 7,"7", IF(('1 - Cover page'!$B$9-M3864)= 8,"8", IF(('1 - Cover page'!$B$9-M3864)= 9,"9", IF(('1 - Cover page'!$B$9-M3864)= 10,"10", IF(('1 - Cover page'!$B$9-M3864)= 11,"11", IF(('1 - Cover page'!$B$9-M3864)= 12,"12", IF(('1 - Cover page'!$B$9-M3864)= 13,"13", IF(('1 - Cover page'!$B$9-M3864)= 14,"14", IF(('1 - Cover page'!$B$9-M3864)= 15,"15",  ""))))))))))))))))</f>
        <v>0</v>
      </c>
      <c r="Z3864" t="str">
        <f>IF(('1 - Cover page'!$B$9-I3864)=0,"0", IF(('1 - Cover page'!$B$9-I3864)= 1,"1", IF(('1 - Cover page'!$B$9-I3864)= 2,"2", IF(('1 - Cover page'!$B$9-I3864)= 3,"3", IF(('1 - Cover page'!$B$9-I3864)= 4,"4", IF(('1 - Cover page'!$B$9-I3864)= 5,"5", IF(('1 - Cover page'!$B$9-I3864)= 6,"6", IF(('1 - Cover page'!$B$9-I3864)= 7,"7", IF(('1 - Cover page'!$B$9-I3864)= 8,"8", IF(('1 - Cover page'!$B$9-I3864)= 9,"9", IF(('1 - Cover page'!$B$9-I3864)= 10,"10", IF(('1 - Cover page'!$B$9-I3864)= 11,"11", IF(('1 - Cover page'!$B$9-I3864)= 12,"12", IF(('1 - Cover page'!$B$9-I3864)= 13,"13", IF(('1 - Cover page'!$B$9-I3864)= 14,"14", IF(('1 - Cover page'!$B$9-I3864)= 15,"15",  ""))))))))))))))))</f>
        <v>0</v>
      </c>
      <c r="AA3864" t="e">
        <f>VLOOKUP(E3864,'Age group'!$A$2:$B$7,2,TRUE)</f>
        <v>#N/A</v>
      </c>
    </row>
    <row r="3865" spans="1:27" ht="12.75" x14ac:dyDescent="0.2">
      <c r="A3865" s="30">
        <v>3862</v>
      </c>
      <c r="B3865" s="31"/>
      <c r="C3865" s="31"/>
      <c r="D3865" s="32"/>
      <c r="E3865" s="104"/>
      <c r="F3865" s="31"/>
      <c r="G3865" s="31"/>
      <c r="H3865" s="33"/>
      <c r="I3865" s="16"/>
      <c r="J3865" s="34"/>
      <c r="K3865" s="34"/>
      <c r="L3865" s="35"/>
      <c r="M3865" s="36"/>
      <c r="N3865" s="37"/>
      <c r="O3865" s="37"/>
      <c r="P3865" s="37"/>
      <c r="Q3865" s="38"/>
      <c r="R3865" s="38"/>
      <c r="S3865" s="37"/>
      <c r="T3865" s="39"/>
      <c r="U3865" s="39"/>
      <c r="V3865" s="40"/>
      <c r="X3865" t="str">
        <f>IF(('1 - Cover page'!$B$9-M3865)&lt;6,"&lt;=5 Days","&gt;5 Days")</f>
        <v>&lt;=5 Days</v>
      </c>
      <c r="Y3865" t="str">
        <f>IF(('1 - Cover page'!$B$9-M3865)=0,"0", IF(('1 - Cover page'!$B$9-M3865)= 1,"1", IF(('1 - Cover page'!$B$9-M3865)= 2,"2", IF(('1 - Cover page'!$B$9-M3865)= 3,"3", IF(('1 - Cover page'!$B$9-M3865)= 4,"4", IF(('1 - Cover page'!$B$9-M3865)= 5,"5", IF(('1 - Cover page'!$B$9-M3865)= 6,"6", IF(('1 - Cover page'!$B$9-M3865)= 7,"7", IF(('1 - Cover page'!$B$9-M3865)= 8,"8", IF(('1 - Cover page'!$B$9-M3865)= 9,"9", IF(('1 - Cover page'!$B$9-M3865)= 10,"10", IF(('1 - Cover page'!$B$9-M3865)= 11,"11", IF(('1 - Cover page'!$B$9-M3865)= 12,"12", IF(('1 - Cover page'!$B$9-M3865)= 13,"13", IF(('1 - Cover page'!$B$9-M3865)= 14,"14", IF(('1 - Cover page'!$B$9-M3865)= 15,"15",  ""))))))))))))))))</f>
        <v>0</v>
      </c>
      <c r="Z3865" t="str">
        <f>IF(('1 - Cover page'!$B$9-I3865)=0,"0", IF(('1 - Cover page'!$B$9-I3865)= 1,"1", IF(('1 - Cover page'!$B$9-I3865)= 2,"2", IF(('1 - Cover page'!$B$9-I3865)= 3,"3", IF(('1 - Cover page'!$B$9-I3865)= 4,"4", IF(('1 - Cover page'!$B$9-I3865)= 5,"5", IF(('1 - Cover page'!$B$9-I3865)= 6,"6", IF(('1 - Cover page'!$B$9-I3865)= 7,"7", IF(('1 - Cover page'!$B$9-I3865)= 8,"8", IF(('1 - Cover page'!$B$9-I3865)= 9,"9", IF(('1 - Cover page'!$B$9-I3865)= 10,"10", IF(('1 - Cover page'!$B$9-I3865)= 11,"11", IF(('1 - Cover page'!$B$9-I3865)= 12,"12", IF(('1 - Cover page'!$B$9-I3865)= 13,"13", IF(('1 - Cover page'!$B$9-I3865)= 14,"14", IF(('1 - Cover page'!$B$9-I3865)= 15,"15",  ""))))))))))))))))</f>
        <v>0</v>
      </c>
      <c r="AA3865" t="e">
        <f>VLOOKUP(E3865,'Age group'!$A$2:$B$7,2,TRUE)</f>
        <v>#N/A</v>
      </c>
    </row>
    <row r="3866" spans="1:27" ht="12.75" x14ac:dyDescent="0.2">
      <c r="A3866" s="30">
        <v>3863</v>
      </c>
      <c r="B3866" s="31"/>
      <c r="C3866" s="31"/>
      <c r="D3866" s="32"/>
      <c r="E3866" s="104"/>
      <c r="F3866" s="31"/>
      <c r="G3866" s="31"/>
      <c r="H3866" s="33"/>
      <c r="I3866" s="16"/>
      <c r="J3866" s="34"/>
      <c r="K3866" s="34"/>
      <c r="L3866" s="35"/>
      <c r="M3866" s="36"/>
      <c r="N3866" s="37"/>
      <c r="O3866" s="37"/>
      <c r="P3866" s="37"/>
      <c r="Q3866" s="38"/>
      <c r="R3866" s="38"/>
      <c r="S3866" s="37"/>
      <c r="T3866" s="39"/>
      <c r="U3866" s="39"/>
      <c r="V3866" s="40"/>
      <c r="X3866" t="str">
        <f>IF(('1 - Cover page'!$B$9-M3866)&lt;6,"&lt;=5 Days","&gt;5 Days")</f>
        <v>&lt;=5 Days</v>
      </c>
      <c r="Y3866" t="str">
        <f>IF(('1 - Cover page'!$B$9-M3866)=0,"0", IF(('1 - Cover page'!$B$9-M3866)= 1,"1", IF(('1 - Cover page'!$B$9-M3866)= 2,"2", IF(('1 - Cover page'!$B$9-M3866)= 3,"3", IF(('1 - Cover page'!$B$9-M3866)= 4,"4", IF(('1 - Cover page'!$B$9-M3866)= 5,"5", IF(('1 - Cover page'!$B$9-M3866)= 6,"6", IF(('1 - Cover page'!$B$9-M3866)= 7,"7", IF(('1 - Cover page'!$B$9-M3866)= 8,"8", IF(('1 - Cover page'!$B$9-M3866)= 9,"9", IF(('1 - Cover page'!$B$9-M3866)= 10,"10", IF(('1 - Cover page'!$B$9-M3866)= 11,"11", IF(('1 - Cover page'!$B$9-M3866)= 12,"12", IF(('1 - Cover page'!$B$9-M3866)= 13,"13", IF(('1 - Cover page'!$B$9-M3866)= 14,"14", IF(('1 - Cover page'!$B$9-M3866)= 15,"15",  ""))))))))))))))))</f>
        <v>0</v>
      </c>
      <c r="Z3866" t="str">
        <f>IF(('1 - Cover page'!$B$9-I3866)=0,"0", IF(('1 - Cover page'!$B$9-I3866)= 1,"1", IF(('1 - Cover page'!$B$9-I3866)= 2,"2", IF(('1 - Cover page'!$B$9-I3866)= 3,"3", IF(('1 - Cover page'!$B$9-I3866)= 4,"4", IF(('1 - Cover page'!$B$9-I3866)= 5,"5", IF(('1 - Cover page'!$B$9-I3866)= 6,"6", IF(('1 - Cover page'!$B$9-I3866)= 7,"7", IF(('1 - Cover page'!$B$9-I3866)= 8,"8", IF(('1 - Cover page'!$B$9-I3866)= 9,"9", IF(('1 - Cover page'!$B$9-I3866)= 10,"10", IF(('1 - Cover page'!$B$9-I3866)= 11,"11", IF(('1 - Cover page'!$B$9-I3866)= 12,"12", IF(('1 - Cover page'!$B$9-I3866)= 13,"13", IF(('1 - Cover page'!$B$9-I3866)= 14,"14", IF(('1 - Cover page'!$B$9-I3866)= 15,"15",  ""))))))))))))))))</f>
        <v>0</v>
      </c>
      <c r="AA3866" t="e">
        <f>VLOOKUP(E3866,'Age group'!$A$2:$B$7,2,TRUE)</f>
        <v>#N/A</v>
      </c>
    </row>
    <row r="3867" spans="1:27" ht="12.75" x14ac:dyDescent="0.2">
      <c r="A3867" s="30">
        <v>3864</v>
      </c>
      <c r="B3867" s="31"/>
      <c r="C3867" s="31"/>
      <c r="D3867" s="32"/>
      <c r="E3867" s="104"/>
      <c r="F3867" s="31"/>
      <c r="G3867" s="31"/>
      <c r="H3867" s="33"/>
      <c r="I3867" s="16"/>
      <c r="J3867" s="34"/>
      <c r="K3867" s="34"/>
      <c r="L3867" s="35"/>
      <c r="M3867" s="36"/>
      <c r="N3867" s="37"/>
      <c r="O3867" s="37"/>
      <c r="P3867" s="37"/>
      <c r="Q3867" s="38"/>
      <c r="R3867" s="38"/>
      <c r="S3867" s="37"/>
      <c r="T3867" s="39"/>
      <c r="U3867" s="39"/>
      <c r="V3867" s="40"/>
      <c r="X3867" t="str">
        <f>IF(('1 - Cover page'!$B$9-M3867)&lt;6,"&lt;=5 Days","&gt;5 Days")</f>
        <v>&lt;=5 Days</v>
      </c>
      <c r="Y3867" t="str">
        <f>IF(('1 - Cover page'!$B$9-M3867)=0,"0", IF(('1 - Cover page'!$B$9-M3867)= 1,"1", IF(('1 - Cover page'!$B$9-M3867)= 2,"2", IF(('1 - Cover page'!$B$9-M3867)= 3,"3", IF(('1 - Cover page'!$B$9-M3867)= 4,"4", IF(('1 - Cover page'!$B$9-M3867)= 5,"5", IF(('1 - Cover page'!$B$9-M3867)= 6,"6", IF(('1 - Cover page'!$B$9-M3867)= 7,"7", IF(('1 - Cover page'!$B$9-M3867)= 8,"8", IF(('1 - Cover page'!$B$9-M3867)= 9,"9", IF(('1 - Cover page'!$B$9-M3867)= 10,"10", IF(('1 - Cover page'!$B$9-M3867)= 11,"11", IF(('1 - Cover page'!$B$9-M3867)= 12,"12", IF(('1 - Cover page'!$B$9-M3867)= 13,"13", IF(('1 - Cover page'!$B$9-M3867)= 14,"14", IF(('1 - Cover page'!$B$9-M3867)= 15,"15",  ""))))))))))))))))</f>
        <v>0</v>
      </c>
      <c r="Z3867" t="str">
        <f>IF(('1 - Cover page'!$B$9-I3867)=0,"0", IF(('1 - Cover page'!$B$9-I3867)= 1,"1", IF(('1 - Cover page'!$B$9-I3867)= 2,"2", IF(('1 - Cover page'!$B$9-I3867)= 3,"3", IF(('1 - Cover page'!$B$9-I3867)= 4,"4", IF(('1 - Cover page'!$B$9-I3867)= 5,"5", IF(('1 - Cover page'!$B$9-I3867)= 6,"6", IF(('1 - Cover page'!$B$9-I3867)= 7,"7", IF(('1 - Cover page'!$B$9-I3867)= 8,"8", IF(('1 - Cover page'!$B$9-I3867)= 9,"9", IF(('1 - Cover page'!$B$9-I3867)= 10,"10", IF(('1 - Cover page'!$B$9-I3867)= 11,"11", IF(('1 - Cover page'!$B$9-I3867)= 12,"12", IF(('1 - Cover page'!$B$9-I3867)= 13,"13", IF(('1 - Cover page'!$B$9-I3867)= 14,"14", IF(('1 - Cover page'!$B$9-I3867)= 15,"15",  ""))))))))))))))))</f>
        <v>0</v>
      </c>
      <c r="AA3867" t="e">
        <f>VLOOKUP(E3867,'Age group'!$A$2:$B$7,2,TRUE)</f>
        <v>#N/A</v>
      </c>
    </row>
    <row r="3868" spans="1:27" ht="12.75" x14ac:dyDescent="0.2">
      <c r="A3868" s="30">
        <v>3865</v>
      </c>
      <c r="B3868" s="31"/>
      <c r="C3868" s="31"/>
      <c r="D3868" s="32"/>
      <c r="E3868" s="104"/>
      <c r="F3868" s="31"/>
      <c r="G3868" s="31"/>
      <c r="H3868" s="33"/>
      <c r="I3868" s="16"/>
      <c r="J3868" s="34"/>
      <c r="K3868" s="34"/>
      <c r="L3868" s="35"/>
      <c r="M3868" s="36"/>
      <c r="N3868" s="37"/>
      <c r="O3868" s="37"/>
      <c r="P3868" s="37"/>
      <c r="Q3868" s="38"/>
      <c r="R3868" s="38"/>
      <c r="S3868" s="37"/>
      <c r="T3868" s="39"/>
      <c r="U3868" s="39"/>
      <c r="V3868" s="40"/>
      <c r="X3868" t="str">
        <f>IF(('1 - Cover page'!$B$9-M3868)&lt;6,"&lt;=5 Days","&gt;5 Days")</f>
        <v>&lt;=5 Days</v>
      </c>
      <c r="Y3868" t="str">
        <f>IF(('1 - Cover page'!$B$9-M3868)=0,"0", IF(('1 - Cover page'!$B$9-M3868)= 1,"1", IF(('1 - Cover page'!$B$9-M3868)= 2,"2", IF(('1 - Cover page'!$B$9-M3868)= 3,"3", IF(('1 - Cover page'!$B$9-M3868)= 4,"4", IF(('1 - Cover page'!$B$9-M3868)= 5,"5", IF(('1 - Cover page'!$B$9-M3868)= 6,"6", IF(('1 - Cover page'!$B$9-M3868)= 7,"7", IF(('1 - Cover page'!$B$9-M3868)= 8,"8", IF(('1 - Cover page'!$B$9-M3868)= 9,"9", IF(('1 - Cover page'!$B$9-M3868)= 10,"10", IF(('1 - Cover page'!$B$9-M3868)= 11,"11", IF(('1 - Cover page'!$B$9-M3868)= 12,"12", IF(('1 - Cover page'!$B$9-M3868)= 13,"13", IF(('1 - Cover page'!$B$9-M3868)= 14,"14", IF(('1 - Cover page'!$B$9-M3868)= 15,"15",  ""))))))))))))))))</f>
        <v>0</v>
      </c>
      <c r="Z3868" t="str">
        <f>IF(('1 - Cover page'!$B$9-I3868)=0,"0", IF(('1 - Cover page'!$B$9-I3868)= 1,"1", IF(('1 - Cover page'!$B$9-I3868)= 2,"2", IF(('1 - Cover page'!$B$9-I3868)= 3,"3", IF(('1 - Cover page'!$B$9-I3868)= 4,"4", IF(('1 - Cover page'!$B$9-I3868)= 5,"5", IF(('1 - Cover page'!$B$9-I3868)= 6,"6", IF(('1 - Cover page'!$B$9-I3868)= 7,"7", IF(('1 - Cover page'!$B$9-I3868)= 8,"8", IF(('1 - Cover page'!$B$9-I3868)= 9,"9", IF(('1 - Cover page'!$B$9-I3868)= 10,"10", IF(('1 - Cover page'!$B$9-I3868)= 11,"11", IF(('1 - Cover page'!$B$9-I3868)= 12,"12", IF(('1 - Cover page'!$B$9-I3868)= 13,"13", IF(('1 - Cover page'!$B$9-I3868)= 14,"14", IF(('1 - Cover page'!$B$9-I3868)= 15,"15",  ""))))))))))))))))</f>
        <v>0</v>
      </c>
      <c r="AA3868" t="e">
        <f>VLOOKUP(E3868,'Age group'!$A$2:$B$7,2,TRUE)</f>
        <v>#N/A</v>
      </c>
    </row>
    <row r="3869" spans="1:27" ht="12.75" x14ac:dyDescent="0.2">
      <c r="A3869" s="30">
        <v>3866</v>
      </c>
      <c r="B3869" s="31"/>
      <c r="C3869" s="31"/>
      <c r="D3869" s="32"/>
      <c r="E3869" s="104"/>
      <c r="F3869" s="31"/>
      <c r="G3869" s="31"/>
      <c r="H3869" s="33"/>
      <c r="I3869" s="16"/>
      <c r="J3869" s="34"/>
      <c r="K3869" s="34"/>
      <c r="L3869" s="35"/>
      <c r="M3869" s="36"/>
      <c r="N3869" s="37"/>
      <c r="O3869" s="37"/>
      <c r="P3869" s="37"/>
      <c r="Q3869" s="38"/>
      <c r="R3869" s="38"/>
      <c r="S3869" s="37"/>
      <c r="T3869" s="39"/>
      <c r="U3869" s="39"/>
      <c r="V3869" s="40"/>
      <c r="X3869" t="str">
        <f>IF(('1 - Cover page'!$B$9-M3869)&lt;6,"&lt;=5 Days","&gt;5 Days")</f>
        <v>&lt;=5 Days</v>
      </c>
      <c r="Y3869" t="str">
        <f>IF(('1 - Cover page'!$B$9-M3869)=0,"0", IF(('1 - Cover page'!$B$9-M3869)= 1,"1", IF(('1 - Cover page'!$B$9-M3869)= 2,"2", IF(('1 - Cover page'!$B$9-M3869)= 3,"3", IF(('1 - Cover page'!$B$9-M3869)= 4,"4", IF(('1 - Cover page'!$B$9-M3869)= 5,"5", IF(('1 - Cover page'!$B$9-M3869)= 6,"6", IF(('1 - Cover page'!$B$9-M3869)= 7,"7", IF(('1 - Cover page'!$B$9-M3869)= 8,"8", IF(('1 - Cover page'!$B$9-M3869)= 9,"9", IF(('1 - Cover page'!$B$9-M3869)= 10,"10", IF(('1 - Cover page'!$B$9-M3869)= 11,"11", IF(('1 - Cover page'!$B$9-M3869)= 12,"12", IF(('1 - Cover page'!$B$9-M3869)= 13,"13", IF(('1 - Cover page'!$B$9-M3869)= 14,"14", IF(('1 - Cover page'!$B$9-M3869)= 15,"15",  ""))))))))))))))))</f>
        <v>0</v>
      </c>
      <c r="Z3869" t="str">
        <f>IF(('1 - Cover page'!$B$9-I3869)=0,"0", IF(('1 - Cover page'!$B$9-I3869)= 1,"1", IF(('1 - Cover page'!$B$9-I3869)= 2,"2", IF(('1 - Cover page'!$B$9-I3869)= 3,"3", IF(('1 - Cover page'!$B$9-I3869)= 4,"4", IF(('1 - Cover page'!$B$9-I3869)= 5,"5", IF(('1 - Cover page'!$B$9-I3869)= 6,"6", IF(('1 - Cover page'!$B$9-I3869)= 7,"7", IF(('1 - Cover page'!$B$9-I3869)= 8,"8", IF(('1 - Cover page'!$B$9-I3869)= 9,"9", IF(('1 - Cover page'!$B$9-I3869)= 10,"10", IF(('1 - Cover page'!$B$9-I3869)= 11,"11", IF(('1 - Cover page'!$B$9-I3869)= 12,"12", IF(('1 - Cover page'!$B$9-I3869)= 13,"13", IF(('1 - Cover page'!$B$9-I3869)= 14,"14", IF(('1 - Cover page'!$B$9-I3869)= 15,"15",  ""))))))))))))))))</f>
        <v>0</v>
      </c>
      <c r="AA3869" t="e">
        <f>VLOOKUP(E3869,'Age group'!$A$2:$B$7,2,TRUE)</f>
        <v>#N/A</v>
      </c>
    </row>
    <row r="3870" spans="1:27" ht="12.75" x14ac:dyDescent="0.2">
      <c r="A3870" s="30">
        <v>3867</v>
      </c>
      <c r="B3870" s="31"/>
      <c r="C3870" s="31"/>
      <c r="D3870" s="32"/>
      <c r="E3870" s="104"/>
      <c r="F3870" s="31"/>
      <c r="G3870" s="31"/>
      <c r="H3870" s="33"/>
      <c r="I3870" s="16"/>
      <c r="J3870" s="34"/>
      <c r="K3870" s="34"/>
      <c r="L3870" s="35"/>
      <c r="M3870" s="36"/>
      <c r="N3870" s="37"/>
      <c r="O3870" s="37"/>
      <c r="P3870" s="37"/>
      <c r="Q3870" s="38"/>
      <c r="R3870" s="38"/>
      <c r="S3870" s="37"/>
      <c r="T3870" s="39"/>
      <c r="U3870" s="39"/>
      <c r="V3870" s="40"/>
      <c r="X3870" t="str">
        <f>IF(('1 - Cover page'!$B$9-M3870)&lt;6,"&lt;=5 Days","&gt;5 Days")</f>
        <v>&lt;=5 Days</v>
      </c>
      <c r="Y3870" t="str">
        <f>IF(('1 - Cover page'!$B$9-M3870)=0,"0", IF(('1 - Cover page'!$B$9-M3870)= 1,"1", IF(('1 - Cover page'!$B$9-M3870)= 2,"2", IF(('1 - Cover page'!$B$9-M3870)= 3,"3", IF(('1 - Cover page'!$B$9-M3870)= 4,"4", IF(('1 - Cover page'!$B$9-M3870)= 5,"5", IF(('1 - Cover page'!$B$9-M3870)= 6,"6", IF(('1 - Cover page'!$B$9-M3870)= 7,"7", IF(('1 - Cover page'!$B$9-M3870)= 8,"8", IF(('1 - Cover page'!$B$9-M3870)= 9,"9", IF(('1 - Cover page'!$B$9-M3870)= 10,"10", IF(('1 - Cover page'!$B$9-M3870)= 11,"11", IF(('1 - Cover page'!$B$9-M3870)= 12,"12", IF(('1 - Cover page'!$B$9-M3870)= 13,"13", IF(('1 - Cover page'!$B$9-M3870)= 14,"14", IF(('1 - Cover page'!$B$9-M3870)= 15,"15",  ""))))))))))))))))</f>
        <v>0</v>
      </c>
      <c r="Z3870" t="str">
        <f>IF(('1 - Cover page'!$B$9-I3870)=0,"0", IF(('1 - Cover page'!$B$9-I3870)= 1,"1", IF(('1 - Cover page'!$B$9-I3870)= 2,"2", IF(('1 - Cover page'!$B$9-I3870)= 3,"3", IF(('1 - Cover page'!$B$9-I3870)= 4,"4", IF(('1 - Cover page'!$B$9-I3870)= 5,"5", IF(('1 - Cover page'!$B$9-I3870)= 6,"6", IF(('1 - Cover page'!$B$9-I3870)= 7,"7", IF(('1 - Cover page'!$B$9-I3870)= 8,"8", IF(('1 - Cover page'!$B$9-I3870)= 9,"9", IF(('1 - Cover page'!$B$9-I3870)= 10,"10", IF(('1 - Cover page'!$B$9-I3870)= 11,"11", IF(('1 - Cover page'!$B$9-I3870)= 12,"12", IF(('1 - Cover page'!$B$9-I3870)= 13,"13", IF(('1 - Cover page'!$B$9-I3870)= 14,"14", IF(('1 - Cover page'!$B$9-I3870)= 15,"15",  ""))))))))))))))))</f>
        <v>0</v>
      </c>
      <c r="AA3870" t="e">
        <f>VLOOKUP(E3870,'Age group'!$A$2:$B$7,2,TRUE)</f>
        <v>#N/A</v>
      </c>
    </row>
    <row r="3871" spans="1:27" ht="12.75" x14ac:dyDescent="0.2">
      <c r="A3871" s="30">
        <v>3868</v>
      </c>
      <c r="B3871" s="31"/>
      <c r="C3871" s="31"/>
      <c r="D3871" s="32"/>
      <c r="E3871" s="104"/>
      <c r="F3871" s="31"/>
      <c r="G3871" s="31"/>
      <c r="H3871" s="33"/>
      <c r="I3871" s="16"/>
      <c r="J3871" s="34"/>
      <c r="K3871" s="34"/>
      <c r="L3871" s="35"/>
      <c r="M3871" s="36"/>
      <c r="N3871" s="37"/>
      <c r="O3871" s="37"/>
      <c r="P3871" s="37"/>
      <c r="Q3871" s="38"/>
      <c r="R3871" s="38"/>
      <c r="S3871" s="37"/>
      <c r="T3871" s="39"/>
      <c r="U3871" s="39"/>
      <c r="V3871" s="40"/>
      <c r="X3871" t="str">
        <f>IF(('1 - Cover page'!$B$9-M3871)&lt;6,"&lt;=5 Days","&gt;5 Days")</f>
        <v>&lt;=5 Days</v>
      </c>
      <c r="Y3871" t="str">
        <f>IF(('1 - Cover page'!$B$9-M3871)=0,"0", IF(('1 - Cover page'!$B$9-M3871)= 1,"1", IF(('1 - Cover page'!$B$9-M3871)= 2,"2", IF(('1 - Cover page'!$B$9-M3871)= 3,"3", IF(('1 - Cover page'!$B$9-M3871)= 4,"4", IF(('1 - Cover page'!$B$9-M3871)= 5,"5", IF(('1 - Cover page'!$B$9-M3871)= 6,"6", IF(('1 - Cover page'!$B$9-M3871)= 7,"7", IF(('1 - Cover page'!$B$9-M3871)= 8,"8", IF(('1 - Cover page'!$B$9-M3871)= 9,"9", IF(('1 - Cover page'!$B$9-M3871)= 10,"10", IF(('1 - Cover page'!$B$9-M3871)= 11,"11", IF(('1 - Cover page'!$B$9-M3871)= 12,"12", IF(('1 - Cover page'!$B$9-M3871)= 13,"13", IF(('1 - Cover page'!$B$9-M3871)= 14,"14", IF(('1 - Cover page'!$B$9-M3871)= 15,"15",  ""))))))))))))))))</f>
        <v>0</v>
      </c>
      <c r="Z3871" t="str">
        <f>IF(('1 - Cover page'!$B$9-I3871)=0,"0", IF(('1 - Cover page'!$B$9-I3871)= 1,"1", IF(('1 - Cover page'!$B$9-I3871)= 2,"2", IF(('1 - Cover page'!$B$9-I3871)= 3,"3", IF(('1 - Cover page'!$B$9-I3871)= 4,"4", IF(('1 - Cover page'!$B$9-I3871)= 5,"5", IF(('1 - Cover page'!$B$9-I3871)= 6,"6", IF(('1 - Cover page'!$B$9-I3871)= 7,"7", IF(('1 - Cover page'!$B$9-I3871)= 8,"8", IF(('1 - Cover page'!$B$9-I3871)= 9,"9", IF(('1 - Cover page'!$B$9-I3871)= 10,"10", IF(('1 - Cover page'!$B$9-I3871)= 11,"11", IF(('1 - Cover page'!$B$9-I3871)= 12,"12", IF(('1 - Cover page'!$B$9-I3871)= 13,"13", IF(('1 - Cover page'!$B$9-I3871)= 14,"14", IF(('1 - Cover page'!$B$9-I3871)= 15,"15",  ""))))))))))))))))</f>
        <v>0</v>
      </c>
      <c r="AA3871" t="e">
        <f>VLOOKUP(E3871,'Age group'!$A$2:$B$7,2,TRUE)</f>
        <v>#N/A</v>
      </c>
    </row>
    <row r="3872" spans="1:27" ht="12.75" x14ac:dyDescent="0.2">
      <c r="A3872" s="30">
        <v>3869</v>
      </c>
      <c r="B3872" s="31"/>
      <c r="C3872" s="31"/>
      <c r="D3872" s="32"/>
      <c r="E3872" s="104"/>
      <c r="F3872" s="31"/>
      <c r="G3872" s="31"/>
      <c r="H3872" s="33"/>
      <c r="I3872" s="16"/>
      <c r="J3872" s="34"/>
      <c r="K3872" s="34"/>
      <c r="L3872" s="35"/>
      <c r="M3872" s="36"/>
      <c r="N3872" s="37"/>
      <c r="O3872" s="37"/>
      <c r="P3872" s="37"/>
      <c r="Q3872" s="38"/>
      <c r="R3872" s="38"/>
      <c r="S3872" s="37"/>
      <c r="T3872" s="39"/>
      <c r="U3872" s="39"/>
      <c r="V3872" s="40"/>
      <c r="X3872" t="str">
        <f>IF(('1 - Cover page'!$B$9-M3872)&lt;6,"&lt;=5 Days","&gt;5 Days")</f>
        <v>&lt;=5 Days</v>
      </c>
      <c r="Y3872" t="str">
        <f>IF(('1 - Cover page'!$B$9-M3872)=0,"0", IF(('1 - Cover page'!$B$9-M3872)= 1,"1", IF(('1 - Cover page'!$B$9-M3872)= 2,"2", IF(('1 - Cover page'!$B$9-M3872)= 3,"3", IF(('1 - Cover page'!$B$9-M3872)= 4,"4", IF(('1 - Cover page'!$B$9-M3872)= 5,"5", IF(('1 - Cover page'!$B$9-M3872)= 6,"6", IF(('1 - Cover page'!$B$9-M3872)= 7,"7", IF(('1 - Cover page'!$B$9-M3872)= 8,"8", IF(('1 - Cover page'!$B$9-M3872)= 9,"9", IF(('1 - Cover page'!$B$9-M3872)= 10,"10", IF(('1 - Cover page'!$B$9-M3872)= 11,"11", IF(('1 - Cover page'!$B$9-M3872)= 12,"12", IF(('1 - Cover page'!$B$9-M3872)= 13,"13", IF(('1 - Cover page'!$B$9-M3872)= 14,"14", IF(('1 - Cover page'!$B$9-M3872)= 15,"15",  ""))))))))))))))))</f>
        <v>0</v>
      </c>
      <c r="Z3872" t="str">
        <f>IF(('1 - Cover page'!$B$9-I3872)=0,"0", IF(('1 - Cover page'!$B$9-I3872)= 1,"1", IF(('1 - Cover page'!$B$9-I3872)= 2,"2", IF(('1 - Cover page'!$B$9-I3872)= 3,"3", IF(('1 - Cover page'!$B$9-I3872)= 4,"4", IF(('1 - Cover page'!$B$9-I3872)= 5,"5", IF(('1 - Cover page'!$B$9-I3872)= 6,"6", IF(('1 - Cover page'!$B$9-I3872)= 7,"7", IF(('1 - Cover page'!$B$9-I3872)= 8,"8", IF(('1 - Cover page'!$B$9-I3872)= 9,"9", IF(('1 - Cover page'!$B$9-I3872)= 10,"10", IF(('1 - Cover page'!$B$9-I3872)= 11,"11", IF(('1 - Cover page'!$B$9-I3872)= 12,"12", IF(('1 - Cover page'!$B$9-I3872)= 13,"13", IF(('1 - Cover page'!$B$9-I3872)= 14,"14", IF(('1 - Cover page'!$B$9-I3872)= 15,"15",  ""))))))))))))))))</f>
        <v>0</v>
      </c>
      <c r="AA3872" t="e">
        <f>VLOOKUP(E3872,'Age group'!$A$2:$B$7,2,TRUE)</f>
        <v>#N/A</v>
      </c>
    </row>
    <row r="3873" spans="1:27" ht="12.75" x14ac:dyDescent="0.2">
      <c r="A3873" s="30">
        <v>3870</v>
      </c>
      <c r="B3873" s="31"/>
      <c r="C3873" s="31"/>
      <c r="D3873" s="32"/>
      <c r="E3873" s="104"/>
      <c r="F3873" s="31"/>
      <c r="G3873" s="31"/>
      <c r="H3873" s="33"/>
      <c r="I3873" s="16"/>
      <c r="J3873" s="34"/>
      <c r="K3873" s="34"/>
      <c r="L3873" s="35"/>
      <c r="M3873" s="36"/>
      <c r="N3873" s="37"/>
      <c r="O3873" s="37"/>
      <c r="P3873" s="37"/>
      <c r="Q3873" s="38"/>
      <c r="R3873" s="38"/>
      <c r="S3873" s="37"/>
      <c r="T3873" s="39"/>
      <c r="U3873" s="39"/>
      <c r="V3873" s="40"/>
      <c r="X3873" t="str">
        <f>IF(('1 - Cover page'!$B$9-M3873)&lt;6,"&lt;=5 Days","&gt;5 Days")</f>
        <v>&lt;=5 Days</v>
      </c>
      <c r="Y3873" t="str">
        <f>IF(('1 - Cover page'!$B$9-M3873)=0,"0", IF(('1 - Cover page'!$B$9-M3873)= 1,"1", IF(('1 - Cover page'!$B$9-M3873)= 2,"2", IF(('1 - Cover page'!$B$9-M3873)= 3,"3", IF(('1 - Cover page'!$B$9-M3873)= 4,"4", IF(('1 - Cover page'!$B$9-M3873)= 5,"5", IF(('1 - Cover page'!$B$9-M3873)= 6,"6", IF(('1 - Cover page'!$B$9-M3873)= 7,"7", IF(('1 - Cover page'!$B$9-M3873)= 8,"8", IF(('1 - Cover page'!$B$9-M3873)= 9,"9", IF(('1 - Cover page'!$B$9-M3873)= 10,"10", IF(('1 - Cover page'!$B$9-M3873)= 11,"11", IF(('1 - Cover page'!$B$9-M3873)= 12,"12", IF(('1 - Cover page'!$B$9-M3873)= 13,"13", IF(('1 - Cover page'!$B$9-M3873)= 14,"14", IF(('1 - Cover page'!$B$9-M3873)= 15,"15",  ""))))))))))))))))</f>
        <v>0</v>
      </c>
      <c r="Z3873" t="str">
        <f>IF(('1 - Cover page'!$B$9-I3873)=0,"0", IF(('1 - Cover page'!$B$9-I3873)= 1,"1", IF(('1 - Cover page'!$B$9-I3873)= 2,"2", IF(('1 - Cover page'!$B$9-I3873)= 3,"3", IF(('1 - Cover page'!$B$9-I3873)= 4,"4", IF(('1 - Cover page'!$B$9-I3873)= 5,"5", IF(('1 - Cover page'!$B$9-I3873)= 6,"6", IF(('1 - Cover page'!$B$9-I3873)= 7,"7", IF(('1 - Cover page'!$B$9-I3873)= 8,"8", IF(('1 - Cover page'!$B$9-I3873)= 9,"9", IF(('1 - Cover page'!$B$9-I3873)= 10,"10", IF(('1 - Cover page'!$B$9-I3873)= 11,"11", IF(('1 - Cover page'!$B$9-I3873)= 12,"12", IF(('1 - Cover page'!$B$9-I3873)= 13,"13", IF(('1 - Cover page'!$B$9-I3873)= 14,"14", IF(('1 - Cover page'!$B$9-I3873)= 15,"15",  ""))))))))))))))))</f>
        <v>0</v>
      </c>
      <c r="AA3873" t="e">
        <f>VLOOKUP(E3873,'Age group'!$A$2:$B$7,2,TRUE)</f>
        <v>#N/A</v>
      </c>
    </row>
    <row r="3874" spans="1:27" ht="12.75" x14ac:dyDescent="0.2">
      <c r="A3874" s="30">
        <v>3871</v>
      </c>
      <c r="B3874" s="31"/>
      <c r="C3874" s="31"/>
      <c r="D3874" s="32"/>
      <c r="E3874" s="104"/>
      <c r="F3874" s="31"/>
      <c r="G3874" s="31"/>
      <c r="H3874" s="33"/>
      <c r="I3874" s="16"/>
      <c r="J3874" s="34"/>
      <c r="K3874" s="34"/>
      <c r="L3874" s="35"/>
      <c r="M3874" s="36"/>
      <c r="N3874" s="37"/>
      <c r="O3874" s="37"/>
      <c r="P3874" s="37"/>
      <c r="Q3874" s="38"/>
      <c r="R3874" s="38"/>
      <c r="S3874" s="37"/>
      <c r="T3874" s="39"/>
      <c r="U3874" s="39"/>
      <c r="V3874" s="40"/>
      <c r="X3874" t="str">
        <f>IF(('1 - Cover page'!$B$9-M3874)&lt;6,"&lt;=5 Days","&gt;5 Days")</f>
        <v>&lt;=5 Days</v>
      </c>
      <c r="Y3874" t="str">
        <f>IF(('1 - Cover page'!$B$9-M3874)=0,"0", IF(('1 - Cover page'!$B$9-M3874)= 1,"1", IF(('1 - Cover page'!$B$9-M3874)= 2,"2", IF(('1 - Cover page'!$B$9-M3874)= 3,"3", IF(('1 - Cover page'!$B$9-M3874)= 4,"4", IF(('1 - Cover page'!$B$9-M3874)= 5,"5", IF(('1 - Cover page'!$B$9-M3874)= 6,"6", IF(('1 - Cover page'!$B$9-M3874)= 7,"7", IF(('1 - Cover page'!$B$9-M3874)= 8,"8", IF(('1 - Cover page'!$B$9-M3874)= 9,"9", IF(('1 - Cover page'!$B$9-M3874)= 10,"10", IF(('1 - Cover page'!$B$9-M3874)= 11,"11", IF(('1 - Cover page'!$B$9-M3874)= 12,"12", IF(('1 - Cover page'!$B$9-M3874)= 13,"13", IF(('1 - Cover page'!$B$9-M3874)= 14,"14", IF(('1 - Cover page'!$B$9-M3874)= 15,"15",  ""))))))))))))))))</f>
        <v>0</v>
      </c>
      <c r="Z3874" t="str">
        <f>IF(('1 - Cover page'!$B$9-I3874)=0,"0", IF(('1 - Cover page'!$B$9-I3874)= 1,"1", IF(('1 - Cover page'!$B$9-I3874)= 2,"2", IF(('1 - Cover page'!$B$9-I3874)= 3,"3", IF(('1 - Cover page'!$B$9-I3874)= 4,"4", IF(('1 - Cover page'!$B$9-I3874)= 5,"5", IF(('1 - Cover page'!$B$9-I3874)= 6,"6", IF(('1 - Cover page'!$B$9-I3874)= 7,"7", IF(('1 - Cover page'!$B$9-I3874)= 8,"8", IF(('1 - Cover page'!$B$9-I3874)= 9,"9", IF(('1 - Cover page'!$B$9-I3874)= 10,"10", IF(('1 - Cover page'!$B$9-I3874)= 11,"11", IF(('1 - Cover page'!$B$9-I3874)= 12,"12", IF(('1 - Cover page'!$B$9-I3874)= 13,"13", IF(('1 - Cover page'!$B$9-I3874)= 14,"14", IF(('1 - Cover page'!$B$9-I3874)= 15,"15",  ""))))))))))))))))</f>
        <v>0</v>
      </c>
      <c r="AA3874" t="e">
        <f>VLOOKUP(E3874,'Age group'!$A$2:$B$7,2,TRUE)</f>
        <v>#N/A</v>
      </c>
    </row>
    <row r="3875" spans="1:27" ht="12.75" x14ac:dyDescent="0.2">
      <c r="A3875" s="30">
        <v>3872</v>
      </c>
      <c r="B3875" s="31"/>
      <c r="C3875" s="31"/>
      <c r="D3875" s="32"/>
      <c r="E3875" s="104"/>
      <c r="F3875" s="31"/>
      <c r="G3875" s="31"/>
      <c r="H3875" s="33"/>
      <c r="I3875" s="16"/>
      <c r="J3875" s="34"/>
      <c r="K3875" s="34"/>
      <c r="L3875" s="35"/>
      <c r="M3875" s="36"/>
      <c r="N3875" s="37"/>
      <c r="O3875" s="37"/>
      <c r="P3875" s="37"/>
      <c r="Q3875" s="38"/>
      <c r="R3875" s="38"/>
      <c r="S3875" s="37"/>
      <c r="T3875" s="39"/>
      <c r="U3875" s="39"/>
      <c r="V3875" s="40"/>
      <c r="X3875" t="str">
        <f>IF(('1 - Cover page'!$B$9-M3875)&lt;6,"&lt;=5 Days","&gt;5 Days")</f>
        <v>&lt;=5 Days</v>
      </c>
      <c r="Y3875" t="str">
        <f>IF(('1 - Cover page'!$B$9-M3875)=0,"0", IF(('1 - Cover page'!$B$9-M3875)= 1,"1", IF(('1 - Cover page'!$B$9-M3875)= 2,"2", IF(('1 - Cover page'!$B$9-M3875)= 3,"3", IF(('1 - Cover page'!$B$9-M3875)= 4,"4", IF(('1 - Cover page'!$B$9-M3875)= 5,"5", IF(('1 - Cover page'!$B$9-M3875)= 6,"6", IF(('1 - Cover page'!$B$9-M3875)= 7,"7", IF(('1 - Cover page'!$B$9-M3875)= 8,"8", IF(('1 - Cover page'!$B$9-M3875)= 9,"9", IF(('1 - Cover page'!$B$9-M3875)= 10,"10", IF(('1 - Cover page'!$B$9-M3875)= 11,"11", IF(('1 - Cover page'!$B$9-M3875)= 12,"12", IF(('1 - Cover page'!$B$9-M3875)= 13,"13", IF(('1 - Cover page'!$B$9-M3875)= 14,"14", IF(('1 - Cover page'!$B$9-M3875)= 15,"15",  ""))))))))))))))))</f>
        <v>0</v>
      </c>
      <c r="Z3875" t="str">
        <f>IF(('1 - Cover page'!$B$9-I3875)=0,"0", IF(('1 - Cover page'!$B$9-I3875)= 1,"1", IF(('1 - Cover page'!$B$9-I3875)= 2,"2", IF(('1 - Cover page'!$B$9-I3875)= 3,"3", IF(('1 - Cover page'!$B$9-I3875)= 4,"4", IF(('1 - Cover page'!$B$9-I3875)= 5,"5", IF(('1 - Cover page'!$B$9-I3875)= 6,"6", IF(('1 - Cover page'!$B$9-I3875)= 7,"7", IF(('1 - Cover page'!$B$9-I3875)= 8,"8", IF(('1 - Cover page'!$B$9-I3875)= 9,"9", IF(('1 - Cover page'!$B$9-I3875)= 10,"10", IF(('1 - Cover page'!$B$9-I3875)= 11,"11", IF(('1 - Cover page'!$B$9-I3875)= 12,"12", IF(('1 - Cover page'!$B$9-I3875)= 13,"13", IF(('1 - Cover page'!$B$9-I3875)= 14,"14", IF(('1 - Cover page'!$B$9-I3875)= 15,"15",  ""))))))))))))))))</f>
        <v>0</v>
      </c>
      <c r="AA3875" t="e">
        <f>VLOOKUP(E3875,'Age group'!$A$2:$B$7,2,TRUE)</f>
        <v>#N/A</v>
      </c>
    </row>
    <row r="3876" spans="1:27" ht="12.75" x14ac:dyDescent="0.2">
      <c r="A3876" s="30">
        <v>3873</v>
      </c>
      <c r="B3876" s="31"/>
      <c r="C3876" s="31"/>
      <c r="D3876" s="32"/>
      <c r="E3876" s="104"/>
      <c r="F3876" s="31"/>
      <c r="G3876" s="31"/>
      <c r="H3876" s="33"/>
      <c r="I3876" s="16"/>
      <c r="J3876" s="34"/>
      <c r="K3876" s="34"/>
      <c r="L3876" s="35"/>
      <c r="M3876" s="36"/>
      <c r="N3876" s="37"/>
      <c r="O3876" s="37"/>
      <c r="P3876" s="37"/>
      <c r="Q3876" s="38"/>
      <c r="R3876" s="38"/>
      <c r="S3876" s="37"/>
      <c r="T3876" s="39"/>
      <c r="U3876" s="39"/>
      <c r="V3876" s="40"/>
      <c r="X3876" t="str">
        <f>IF(('1 - Cover page'!$B$9-M3876)&lt;6,"&lt;=5 Days","&gt;5 Days")</f>
        <v>&lt;=5 Days</v>
      </c>
      <c r="Y3876" t="str">
        <f>IF(('1 - Cover page'!$B$9-M3876)=0,"0", IF(('1 - Cover page'!$B$9-M3876)= 1,"1", IF(('1 - Cover page'!$B$9-M3876)= 2,"2", IF(('1 - Cover page'!$B$9-M3876)= 3,"3", IF(('1 - Cover page'!$B$9-M3876)= 4,"4", IF(('1 - Cover page'!$B$9-M3876)= 5,"5", IF(('1 - Cover page'!$B$9-M3876)= 6,"6", IF(('1 - Cover page'!$B$9-M3876)= 7,"7", IF(('1 - Cover page'!$B$9-M3876)= 8,"8", IF(('1 - Cover page'!$B$9-M3876)= 9,"9", IF(('1 - Cover page'!$B$9-M3876)= 10,"10", IF(('1 - Cover page'!$B$9-M3876)= 11,"11", IF(('1 - Cover page'!$B$9-M3876)= 12,"12", IF(('1 - Cover page'!$B$9-M3876)= 13,"13", IF(('1 - Cover page'!$B$9-M3876)= 14,"14", IF(('1 - Cover page'!$B$9-M3876)= 15,"15",  ""))))))))))))))))</f>
        <v>0</v>
      </c>
      <c r="Z3876" t="str">
        <f>IF(('1 - Cover page'!$B$9-I3876)=0,"0", IF(('1 - Cover page'!$B$9-I3876)= 1,"1", IF(('1 - Cover page'!$B$9-I3876)= 2,"2", IF(('1 - Cover page'!$B$9-I3876)= 3,"3", IF(('1 - Cover page'!$B$9-I3876)= 4,"4", IF(('1 - Cover page'!$B$9-I3876)= 5,"5", IF(('1 - Cover page'!$B$9-I3876)= 6,"6", IF(('1 - Cover page'!$B$9-I3876)= 7,"7", IF(('1 - Cover page'!$B$9-I3876)= 8,"8", IF(('1 - Cover page'!$B$9-I3876)= 9,"9", IF(('1 - Cover page'!$B$9-I3876)= 10,"10", IF(('1 - Cover page'!$B$9-I3876)= 11,"11", IF(('1 - Cover page'!$B$9-I3876)= 12,"12", IF(('1 - Cover page'!$B$9-I3876)= 13,"13", IF(('1 - Cover page'!$B$9-I3876)= 14,"14", IF(('1 - Cover page'!$B$9-I3876)= 15,"15",  ""))))))))))))))))</f>
        <v>0</v>
      </c>
      <c r="AA3876" t="e">
        <f>VLOOKUP(E3876,'Age group'!$A$2:$B$7,2,TRUE)</f>
        <v>#N/A</v>
      </c>
    </row>
    <row r="3877" spans="1:27" ht="12.75" x14ac:dyDescent="0.2">
      <c r="A3877" s="30">
        <v>3874</v>
      </c>
      <c r="B3877" s="31"/>
      <c r="C3877" s="31"/>
      <c r="D3877" s="32"/>
      <c r="E3877" s="104"/>
      <c r="F3877" s="31"/>
      <c r="G3877" s="31"/>
      <c r="H3877" s="33"/>
      <c r="I3877" s="16"/>
      <c r="J3877" s="34"/>
      <c r="K3877" s="34"/>
      <c r="L3877" s="35"/>
      <c r="M3877" s="36"/>
      <c r="N3877" s="37"/>
      <c r="O3877" s="37"/>
      <c r="P3877" s="37"/>
      <c r="Q3877" s="38"/>
      <c r="R3877" s="38"/>
      <c r="S3877" s="37"/>
      <c r="T3877" s="39"/>
      <c r="U3877" s="39"/>
      <c r="V3877" s="40"/>
      <c r="X3877" t="str">
        <f>IF(('1 - Cover page'!$B$9-M3877)&lt;6,"&lt;=5 Days","&gt;5 Days")</f>
        <v>&lt;=5 Days</v>
      </c>
      <c r="Y3877" t="str">
        <f>IF(('1 - Cover page'!$B$9-M3877)=0,"0", IF(('1 - Cover page'!$B$9-M3877)= 1,"1", IF(('1 - Cover page'!$B$9-M3877)= 2,"2", IF(('1 - Cover page'!$B$9-M3877)= 3,"3", IF(('1 - Cover page'!$B$9-M3877)= 4,"4", IF(('1 - Cover page'!$B$9-M3877)= 5,"5", IF(('1 - Cover page'!$B$9-M3877)= 6,"6", IF(('1 - Cover page'!$B$9-M3877)= 7,"7", IF(('1 - Cover page'!$B$9-M3877)= 8,"8", IF(('1 - Cover page'!$B$9-M3877)= 9,"9", IF(('1 - Cover page'!$B$9-M3877)= 10,"10", IF(('1 - Cover page'!$B$9-M3877)= 11,"11", IF(('1 - Cover page'!$B$9-M3877)= 12,"12", IF(('1 - Cover page'!$B$9-M3877)= 13,"13", IF(('1 - Cover page'!$B$9-M3877)= 14,"14", IF(('1 - Cover page'!$B$9-M3877)= 15,"15",  ""))))))))))))))))</f>
        <v>0</v>
      </c>
      <c r="Z3877" t="str">
        <f>IF(('1 - Cover page'!$B$9-I3877)=0,"0", IF(('1 - Cover page'!$B$9-I3877)= 1,"1", IF(('1 - Cover page'!$B$9-I3877)= 2,"2", IF(('1 - Cover page'!$B$9-I3877)= 3,"3", IF(('1 - Cover page'!$B$9-I3877)= 4,"4", IF(('1 - Cover page'!$B$9-I3877)= 5,"5", IF(('1 - Cover page'!$B$9-I3877)= 6,"6", IF(('1 - Cover page'!$B$9-I3877)= 7,"7", IF(('1 - Cover page'!$B$9-I3877)= 8,"8", IF(('1 - Cover page'!$B$9-I3877)= 9,"9", IF(('1 - Cover page'!$B$9-I3877)= 10,"10", IF(('1 - Cover page'!$B$9-I3877)= 11,"11", IF(('1 - Cover page'!$B$9-I3877)= 12,"12", IF(('1 - Cover page'!$B$9-I3877)= 13,"13", IF(('1 - Cover page'!$B$9-I3877)= 14,"14", IF(('1 - Cover page'!$B$9-I3877)= 15,"15",  ""))))))))))))))))</f>
        <v>0</v>
      </c>
      <c r="AA3877" t="e">
        <f>VLOOKUP(E3877,'Age group'!$A$2:$B$7,2,TRUE)</f>
        <v>#N/A</v>
      </c>
    </row>
    <row r="3878" spans="1:27" ht="12.75" x14ac:dyDescent="0.2">
      <c r="A3878" s="30">
        <v>3875</v>
      </c>
      <c r="B3878" s="31"/>
      <c r="C3878" s="31"/>
      <c r="D3878" s="32"/>
      <c r="E3878" s="104"/>
      <c r="F3878" s="31"/>
      <c r="G3878" s="31"/>
      <c r="H3878" s="33"/>
      <c r="I3878" s="16"/>
      <c r="J3878" s="34"/>
      <c r="K3878" s="34"/>
      <c r="L3878" s="35"/>
      <c r="M3878" s="36"/>
      <c r="N3878" s="37"/>
      <c r="O3878" s="37"/>
      <c r="P3878" s="37"/>
      <c r="Q3878" s="38"/>
      <c r="R3878" s="38"/>
      <c r="S3878" s="37"/>
      <c r="T3878" s="39"/>
      <c r="U3878" s="39"/>
      <c r="V3878" s="40"/>
      <c r="X3878" t="str">
        <f>IF(('1 - Cover page'!$B$9-M3878)&lt;6,"&lt;=5 Days","&gt;5 Days")</f>
        <v>&lt;=5 Days</v>
      </c>
      <c r="Y3878" t="str">
        <f>IF(('1 - Cover page'!$B$9-M3878)=0,"0", IF(('1 - Cover page'!$B$9-M3878)= 1,"1", IF(('1 - Cover page'!$B$9-M3878)= 2,"2", IF(('1 - Cover page'!$B$9-M3878)= 3,"3", IF(('1 - Cover page'!$B$9-M3878)= 4,"4", IF(('1 - Cover page'!$B$9-M3878)= 5,"5", IF(('1 - Cover page'!$B$9-M3878)= 6,"6", IF(('1 - Cover page'!$B$9-M3878)= 7,"7", IF(('1 - Cover page'!$B$9-M3878)= 8,"8", IF(('1 - Cover page'!$B$9-M3878)= 9,"9", IF(('1 - Cover page'!$B$9-M3878)= 10,"10", IF(('1 - Cover page'!$B$9-M3878)= 11,"11", IF(('1 - Cover page'!$B$9-M3878)= 12,"12", IF(('1 - Cover page'!$B$9-M3878)= 13,"13", IF(('1 - Cover page'!$B$9-M3878)= 14,"14", IF(('1 - Cover page'!$B$9-M3878)= 15,"15",  ""))))))))))))))))</f>
        <v>0</v>
      </c>
      <c r="Z3878" t="str">
        <f>IF(('1 - Cover page'!$B$9-I3878)=0,"0", IF(('1 - Cover page'!$B$9-I3878)= 1,"1", IF(('1 - Cover page'!$B$9-I3878)= 2,"2", IF(('1 - Cover page'!$B$9-I3878)= 3,"3", IF(('1 - Cover page'!$B$9-I3878)= 4,"4", IF(('1 - Cover page'!$B$9-I3878)= 5,"5", IF(('1 - Cover page'!$B$9-I3878)= 6,"6", IF(('1 - Cover page'!$B$9-I3878)= 7,"7", IF(('1 - Cover page'!$B$9-I3878)= 8,"8", IF(('1 - Cover page'!$B$9-I3878)= 9,"9", IF(('1 - Cover page'!$B$9-I3878)= 10,"10", IF(('1 - Cover page'!$B$9-I3878)= 11,"11", IF(('1 - Cover page'!$B$9-I3878)= 12,"12", IF(('1 - Cover page'!$B$9-I3878)= 13,"13", IF(('1 - Cover page'!$B$9-I3878)= 14,"14", IF(('1 - Cover page'!$B$9-I3878)= 15,"15",  ""))))))))))))))))</f>
        <v>0</v>
      </c>
      <c r="AA3878" t="e">
        <f>VLOOKUP(E3878,'Age group'!$A$2:$B$7,2,TRUE)</f>
        <v>#N/A</v>
      </c>
    </row>
    <row r="3879" spans="1:27" ht="12.75" x14ac:dyDescent="0.2">
      <c r="A3879" s="30">
        <v>3876</v>
      </c>
      <c r="B3879" s="31"/>
      <c r="C3879" s="31"/>
      <c r="D3879" s="32"/>
      <c r="E3879" s="104"/>
      <c r="F3879" s="31"/>
      <c r="G3879" s="31"/>
      <c r="H3879" s="33"/>
      <c r="I3879" s="16"/>
      <c r="J3879" s="34"/>
      <c r="K3879" s="34"/>
      <c r="L3879" s="35"/>
      <c r="M3879" s="36"/>
      <c r="N3879" s="37"/>
      <c r="O3879" s="37"/>
      <c r="P3879" s="37"/>
      <c r="Q3879" s="38"/>
      <c r="R3879" s="38"/>
      <c r="S3879" s="37"/>
      <c r="T3879" s="39"/>
      <c r="U3879" s="39"/>
      <c r="V3879" s="40"/>
      <c r="X3879" t="str">
        <f>IF(('1 - Cover page'!$B$9-M3879)&lt;6,"&lt;=5 Days","&gt;5 Days")</f>
        <v>&lt;=5 Days</v>
      </c>
      <c r="Y3879" t="str">
        <f>IF(('1 - Cover page'!$B$9-M3879)=0,"0", IF(('1 - Cover page'!$B$9-M3879)= 1,"1", IF(('1 - Cover page'!$B$9-M3879)= 2,"2", IF(('1 - Cover page'!$B$9-M3879)= 3,"3", IF(('1 - Cover page'!$B$9-M3879)= 4,"4", IF(('1 - Cover page'!$B$9-M3879)= 5,"5", IF(('1 - Cover page'!$B$9-M3879)= 6,"6", IF(('1 - Cover page'!$B$9-M3879)= 7,"7", IF(('1 - Cover page'!$B$9-M3879)= 8,"8", IF(('1 - Cover page'!$B$9-M3879)= 9,"9", IF(('1 - Cover page'!$B$9-M3879)= 10,"10", IF(('1 - Cover page'!$B$9-M3879)= 11,"11", IF(('1 - Cover page'!$B$9-M3879)= 12,"12", IF(('1 - Cover page'!$B$9-M3879)= 13,"13", IF(('1 - Cover page'!$B$9-M3879)= 14,"14", IF(('1 - Cover page'!$B$9-M3879)= 15,"15",  ""))))))))))))))))</f>
        <v>0</v>
      </c>
      <c r="Z3879" t="str">
        <f>IF(('1 - Cover page'!$B$9-I3879)=0,"0", IF(('1 - Cover page'!$B$9-I3879)= 1,"1", IF(('1 - Cover page'!$B$9-I3879)= 2,"2", IF(('1 - Cover page'!$B$9-I3879)= 3,"3", IF(('1 - Cover page'!$B$9-I3879)= 4,"4", IF(('1 - Cover page'!$B$9-I3879)= 5,"5", IF(('1 - Cover page'!$B$9-I3879)= 6,"6", IF(('1 - Cover page'!$B$9-I3879)= 7,"7", IF(('1 - Cover page'!$B$9-I3879)= 8,"8", IF(('1 - Cover page'!$B$9-I3879)= 9,"9", IF(('1 - Cover page'!$B$9-I3879)= 10,"10", IF(('1 - Cover page'!$B$9-I3879)= 11,"11", IF(('1 - Cover page'!$B$9-I3879)= 12,"12", IF(('1 - Cover page'!$B$9-I3879)= 13,"13", IF(('1 - Cover page'!$B$9-I3879)= 14,"14", IF(('1 - Cover page'!$B$9-I3879)= 15,"15",  ""))))))))))))))))</f>
        <v>0</v>
      </c>
      <c r="AA3879" t="e">
        <f>VLOOKUP(E3879,'Age group'!$A$2:$B$7,2,TRUE)</f>
        <v>#N/A</v>
      </c>
    </row>
    <row r="3880" spans="1:27" ht="12.75" x14ac:dyDescent="0.2">
      <c r="A3880" s="30">
        <v>3877</v>
      </c>
      <c r="B3880" s="31"/>
      <c r="C3880" s="31"/>
      <c r="D3880" s="32"/>
      <c r="E3880" s="104"/>
      <c r="F3880" s="31"/>
      <c r="G3880" s="31"/>
      <c r="H3880" s="33"/>
      <c r="I3880" s="16"/>
      <c r="J3880" s="34"/>
      <c r="K3880" s="34"/>
      <c r="L3880" s="35"/>
      <c r="M3880" s="36"/>
      <c r="N3880" s="37"/>
      <c r="O3880" s="37"/>
      <c r="P3880" s="37"/>
      <c r="Q3880" s="38"/>
      <c r="R3880" s="38"/>
      <c r="S3880" s="37"/>
      <c r="T3880" s="39"/>
      <c r="U3880" s="39"/>
      <c r="V3880" s="40"/>
      <c r="X3880" t="str">
        <f>IF(('1 - Cover page'!$B$9-M3880)&lt;6,"&lt;=5 Days","&gt;5 Days")</f>
        <v>&lt;=5 Days</v>
      </c>
      <c r="Y3880" t="str">
        <f>IF(('1 - Cover page'!$B$9-M3880)=0,"0", IF(('1 - Cover page'!$B$9-M3880)= 1,"1", IF(('1 - Cover page'!$B$9-M3880)= 2,"2", IF(('1 - Cover page'!$B$9-M3880)= 3,"3", IF(('1 - Cover page'!$B$9-M3880)= 4,"4", IF(('1 - Cover page'!$B$9-M3880)= 5,"5", IF(('1 - Cover page'!$B$9-M3880)= 6,"6", IF(('1 - Cover page'!$B$9-M3880)= 7,"7", IF(('1 - Cover page'!$B$9-M3880)= 8,"8", IF(('1 - Cover page'!$B$9-M3880)= 9,"9", IF(('1 - Cover page'!$B$9-M3880)= 10,"10", IF(('1 - Cover page'!$B$9-M3880)= 11,"11", IF(('1 - Cover page'!$B$9-M3880)= 12,"12", IF(('1 - Cover page'!$B$9-M3880)= 13,"13", IF(('1 - Cover page'!$B$9-M3880)= 14,"14", IF(('1 - Cover page'!$B$9-M3880)= 15,"15",  ""))))))))))))))))</f>
        <v>0</v>
      </c>
      <c r="Z3880" t="str">
        <f>IF(('1 - Cover page'!$B$9-I3880)=0,"0", IF(('1 - Cover page'!$B$9-I3880)= 1,"1", IF(('1 - Cover page'!$B$9-I3880)= 2,"2", IF(('1 - Cover page'!$B$9-I3880)= 3,"3", IF(('1 - Cover page'!$B$9-I3880)= 4,"4", IF(('1 - Cover page'!$B$9-I3880)= 5,"5", IF(('1 - Cover page'!$B$9-I3880)= 6,"6", IF(('1 - Cover page'!$B$9-I3880)= 7,"7", IF(('1 - Cover page'!$B$9-I3880)= 8,"8", IF(('1 - Cover page'!$B$9-I3880)= 9,"9", IF(('1 - Cover page'!$B$9-I3880)= 10,"10", IF(('1 - Cover page'!$B$9-I3880)= 11,"11", IF(('1 - Cover page'!$B$9-I3880)= 12,"12", IF(('1 - Cover page'!$B$9-I3880)= 13,"13", IF(('1 - Cover page'!$B$9-I3880)= 14,"14", IF(('1 - Cover page'!$B$9-I3880)= 15,"15",  ""))))))))))))))))</f>
        <v>0</v>
      </c>
      <c r="AA3880" t="e">
        <f>VLOOKUP(E3880,'Age group'!$A$2:$B$7,2,TRUE)</f>
        <v>#N/A</v>
      </c>
    </row>
    <row r="3881" spans="1:27" ht="12.75" x14ac:dyDescent="0.2">
      <c r="A3881" s="30">
        <v>3878</v>
      </c>
      <c r="B3881" s="31"/>
      <c r="C3881" s="31"/>
      <c r="D3881" s="32"/>
      <c r="E3881" s="104"/>
      <c r="F3881" s="31"/>
      <c r="G3881" s="31"/>
      <c r="H3881" s="33"/>
      <c r="I3881" s="16"/>
      <c r="J3881" s="34"/>
      <c r="K3881" s="34"/>
      <c r="L3881" s="35"/>
      <c r="M3881" s="36"/>
      <c r="N3881" s="37"/>
      <c r="O3881" s="37"/>
      <c r="P3881" s="37"/>
      <c r="Q3881" s="38"/>
      <c r="R3881" s="38"/>
      <c r="S3881" s="37"/>
      <c r="T3881" s="39"/>
      <c r="U3881" s="39"/>
      <c r="V3881" s="40"/>
      <c r="X3881" t="str">
        <f>IF(('1 - Cover page'!$B$9-M3881)&lt;6,"&lt;=5 Days","&gt;5 Days")</f>
        <v>&lt;=5 Days</v>
      </c>
      <c r="Y3881" t="str">
        <f>IF(('1 - Cover page'!$B$9-M3881)=0,"0", IF(('1 - Cover page'!$B$9-M3881)= 1,"1", IF(('1 - Cover page'!$B$9-M3881)= 2,"2", IF(('1 - Cover page'!$B$9-M3881)= 3,"3", IF(('1 - Cover page'!$B$9-M3881)= 4,"4", IF(('1 - Cover page'!$B$9-M3881)= 5,"5", IF(('1 - Cover page'!$B$9-M3881)= 6,"6", IF(('1 - Cover page'!$B$9-M3881)= 7,"7", IF(('1 - Cover page'!$B$9-M3881)= 8,"8", IF(('1 - Cover page'!$B$9-M3881)= 9,"9", IF(('1 - Cover page'!$B$9-M3881)= 10,"10", IF(('1 - Cover page'!$B$9-M3881)= 11,"11", IF(('1 - Cover page'!$B$9-M3881)= 12,"12", IF(('1 - Cover page'!$B$9-M3881)= 13,"13", IF(('1 - Cover page'!$B$9-M3881)= 14,"14", IF(('1 - Cover page'!$B$9-M3881)= 15,"15",  ""))))))))))))))))</f>
        <v>0</v>
      </c>
      <c r="Z3881" t="str">
        <f>IF(('1 - Cover page'!$B$9-I3881)=0,"0", IF(('1 - Cover page'!$B$9-I3881)= 1,"1", IF(('1 - Cover page'!$B$9-I3881)= 2,"2", IF(('1 - Cover page'!$B$9-I3881)= 3,"3", IF(('1 - Cover page'!$B$9-I3881)= 4,"4", IF(('1 - Cover page'!$B$9-I3881)= 5,"5", IF(('1 - Cover page'!$B$9-I3881)= 6,"6", IF(('1 - Cover page'!$B$9-I3881)= 7,"7", IF(('1 - Cover page'!$B$9-I3881)= 8,"8", IF(('1 - Cover page'!$B$9-I3881)= 9,"9", IF(('1 - Cover page'!$B$9-I3881)= 10,"10", IF(('1 - Cover page'!$B$9-I3881)= 11,"11", IF(('1 - Cover page'!$B$9-I3881)= 12,"12", IF(('1 - Cover page'!$B$9-I3881)= 13,"13", IF(('1 - Cover page'!$B$9-I3881)= 14,"14", IF(('1 - Cover page'!$B$9-I3881)= 15,"15",  ""))))))))))))))))</f>
        <v>0</v>
      </c>
      <c r="AA3881" t="e">
        <f>VLOOKUP(E3881,'Age group'!$A$2:$B$7,2,TRUE)</f>
        <v>#N/A</v>
      </c>
    </row>
    <row r="3882" spans="1:27" ht="12.75" x14ac:dyDescent="0.2">
      <c r="A3882" s="30">
        <v>3879</v>
      </c>
      <c r="B3882" s="31"/>
      <c r="C3882" s="31"/>
      <c r="D3882" s="32"/>
      <c r="E3882" s="104"/>
      <c r="F3882" s="31"/>
      <c r="G3882" s="31"/>
      <c r="H3882" s="33"/>
      <c r="I3882" s="16"/>
      <c r="J3882" s="34"/>
      <c r="K3882" s="34"/>
      <c r="L3882" s="35"/>
      <c r="M3882" s="36"/>
      <c r="N3882" s="37"/>
      <c r="O3882" s="37"/>
      <c r="P3882" s="37"/>
      <c r="Q3882" s="38"/>
      <c r="R3882" s="38"/>
      <c r="S3882" s="37"/>
      <c r="T3882" s="39"/>
      <c r="U3882" s="39"/>
      <c r="V3882" s="40"/>
      <c r="X3882" t="str">
        <f>IF(('1 - Cover page'!$B$9-M3882)&lt;6,"&lt;=5 Days","&gt;5 Days")</f>
        <v>&lt;=5 Days</v>
      </c>
      <c r="Y3882" t="str">
        <f>IF(('1 - Cover page'!$B$9-M3882)=0,"0", IF(('1 - Cover page'!$B$9-M3882)= 1,"1", IF(('1 - Cover page'!$B$9-M3882)= 2,"2", IF(('1 - Cover page'!$B$9-M3882)= 3,"3", IF(('1 - Cover page'!$B$9-M3882)= 4,"4", IF(('1 - Cover page'!$B$9-M3882)= 5,"5", IF(('1 - Cover page'!$B$9-M3882)= 6,"6", IF(('1 - Cover page'!$B$9-M3882)= 7,"7", IF(('1 - Cover page'!$B$9-M3882)= 8,"8", IF(('1 - Cover page'!$B$9-M3882)= 9,"9", IF(('1 - Cover page'!$B$9-M3882)= 10,"10", IF(('1 - Cover page'!$B$9-M3882)= 11,"11", IF(('1 - Cover page'!$B$9-M3882)= 12,"12", IF(('1 - Cover page'!$B$9-M3882)= 13,"13", IF(('1 - Cover page'!$B$9-M3882)= 14,"14", IF(('1 - Cover page'!$B$9-M3882)= 15,"15",  ""))))))))))))))))</f>
        <v>0</v>
      </c>
      <c r="Z3882" t="str">
        <f>IF(('1 - Cover page'!$B$9-I3882)=0,"0", IF(('1 - Cover page'!$B$9-I3882)= 1,"1", IF(('1 - Cover page'!$B$9-I3882)= 2,"2", IF(('1 - Cover page'!$B$9-I3882)= 3,"3", IF(('1 - Cover page'!$B$9-I3882)= 4,"4", IF(('1 - Cover page'!$B$9-I3882)= 5,"5", IF(('1 - Cover page'!$B$9-I3882)= 6,"6", IF(('1 - Cover page'!$B$9-I3882)= 7,"7", IF(('1 - Cover page'!$B$9-I3882)= 8,"8", IF(('1 - Cover page'!$B$9-I3882)= 9,"9", IF(('1 - Cover page'!$B$9-I3882)= 10,"10", IF(('1 - Cover page'!$B$9-I3882)= 11,"11", IF(('1 - Cover page'!$B$9-I3882)= 12,"12", IF(('1 - Cover page'!$B$9-I3882)= 13,"13", IF(('1 - Cover page'!$B$9-I3882)= 14,"14", IF(('1 - Cover page'!$B$9-I3882)= 15,"15",  ""))))))))))))))))</f>
        <v>0</v>
      </c>
      <c r="AA3882" t="e">
        <f>VLOOKUP(E3882,'Age group'!$A$2:$B$7,2,TRUE)</f>
        <v>#N/A</v>
      </c>
    </row>
    <row r="3883" spans="1:27" ht="12.75" x14ac:dyDescent="0.2">
      <c r="A3883" s="30">
        <v>3880</v>
      </c>
      <c r="B3883" s="31"/>
      <c r="C3883" s="31"/>
      <c r="D3883" s="32"/>
      <c r="E3883" s="104"/>
      <c r="F3883" s="31"/>
      <c r="G3883" s="31"/>
      <c r="H3883" s="33"/>
      <c r="I3883" s="16"/>
      <c r="J3883" s="34"/>
      <c r="K3883" s="34"/>
      <c r="L3883" s="35"/>
      <c r="M3883" s="36"/>
      <c r="N3883" s="37"/>
      <c r="O3883" s="37"/>
      <c r="P3883" s="37"/>
      <c r="Q3883" s="38"/>
      <c r="R3883" s="38"/>
      <c r="S3883" s="37"/>
      <c r="T3883" s="39"/>
      <c r="U3883" s="39"/>
      <c r="V3883" s="40"/>
      <c r="X3883" t="str">
        <f>IF(('1 - Cover page'!$B$9-M3883)&lt;6,"&lt;=5 Days","&gt;5 Days")</f>
        <v>&lt;=5 Days</v>
      </c>
      <c r="Y3883" t="str">
        <f>IF(('1 - Cover page'!$B$9-M3883)=0,"0", IF(('1 - Cover page'!$B$9-M3883)= 1,"1", IF(('1 - Cover page'!$B$9-M3883)= 2,"2", IF(('1 - Cover page'!$B$9-M3883)= 3,"3", IF(('1 - Cover page'!$B$9-M3883)= 4,"4", IF(('1 - Cover page'!$B$9-M3883)= 5,"5", IF(('1 - Cover page'!$B$9-M3883)= 6,"6", IF(('1 - Cover page'!$B$9-M3883)= 7,"7", IF(('1 - Cover page'!$B$9-M3883)= 8,"8", IF(('1 - Cover page'!$B$9-M3883)= 9,"9", IF(('1 - Cover page'!$B$9-M3883)= 10,"10", IF(('1 - Cover page'!$B$9-M3883)= 11,"11", IF(('1 - Cover page'!$B$9-M3883)= 12,"12", IF(('1 - Cover page'!$B$9-M3883)= 13,"13", IF(('1 - Cover page'!$B$9-M3883)= 14,"14", IF(('1 - Cover page'!$B$9-M3883)= 15,"15",  ""))))))))))))))))</f>
        <v>0</v>
      </c>
      <c r="Z3883" t="str">
        <f>IF(('1 - Cover page'!$B$9-I3883)=0,"0", IF(('1 - Cover page'!$B$9-I3883)= 1,"1", IF(('1 - Cover page'!$B$9-I3883)= 2,"2", IF(('1 - Cover page'!$B$9-I3883)= 3,"3", IF(('1 - Cover page'!$B$9-I3883)= 4,"4", IF(('1 - Cover page'!$B$9-I3883)= 5,"5", IF(('1 - Cover page'!$B$9-I3883)= 6,"6", IF(('1 - Cover page'!$B$9-I3883)= 7,"7", IF(('1 - Cover page'!$B$9-I3883)= 8,"8", IF(('1 - Cover page'!$B$9-I3883)= 9,"9", IF(('1 - Cover page'!$B$9-I3883)= 10,"10", IF(('1 - Cover page'!$B$9-I3883)= 11,"11", IF(('1 - Cover page'!$B$9-I3883)= 12,"12", IF(('1 - Cover page'!$B$9-I3883)= 13,"13", IF(('1 - Cover page'!$B$9-I3883)= 14,"14", IF(('1 - Cover page'!$B$9-I3883)= 15,"15",  ""))))))))))))))))</f>
        <v>0</v>
      </c>
      <c r="AA3883" t="e">
        <f>VLOOKUP(E3883,'Age group'!$A$2:$B$7,2,TRUE)</f>
        <v>#N/A</v>
      </c>
    </row>
    <row r="3884" spans="1:27" ht="12.75" x14ac:dyDescent="0.2">
      <c r="A3884" s="30">
        <v>3881</v>
      </c>
      <c r="B3884" s="31"/>
      <c r="C3884" s="31"/>
      <c r="D3884" s="32"/>
      <c r="E3884" s="104"/>
      <c r="F3884" s="31"/>
      <c r="G3884" s="31"/>
      <c r="H3884" s="33"/>
      <c r="I3884" s="16"/>
      <c r="J3884" s="34"/>
      <c r="K3884" s="34"/>
      <c r="L3884" s="35"/>
      <c r="M3884" s="36"/>
      <c r="N3884" s="37"/>
      <c r="O3884" s="37"/>
      <c r="P3884" s="37"/>
      <c r="Q3884" s="38"/>
      <c r="R3884" s="38"/>
      <c r="S3884" s="37"/>
      <c r="T3884" s="39"/>
      <c r="U3884" s="39"/>
      <c r="V3884" s="40"/>
      <c r="X3884" t="str">
        <f>IF(('1 - Cover page'!$B$9-M3884)&lt;6,"&lt;=5 Days","&gt;5 Days")</f>
        <v>&lt;=5 Days</v>
      </c>
      <c r="Y3884" t="str">
        <f>IF(('1 - Cover page'!$B$9-M3884)=0,"0", IF(('1 - Cover page'!$B$9-M3884)= 1,"1", IF(('1 - Cover page'!$B$9-M3884)= 2,"2", IF(('1 - Cover page'!$B$9-M3884)= 3,"3", IF(('1 - Cover page'!$B$9-M3884)= 4,"4", IF(('1 - Cover page'!$B$9-M3884)= 5,"5", IF(('1 - Cover page'!$B$9-M3884)= 6,"6", IF(('1 - Cover page'!$B$9-M3884)= 7,"7", IF(('1 - Cover page'!$B$9-M3884)= 8,"8", IF(('1 - Cover page'!$B$9-M3884)= 9,"9", IF(('1 - Cover page'!$B$9-M3884)= 10,"10", IF(('1 - Cover page'!$B$9-M3884)= 11,"11", IF(('1 - Cover page'!$B$9-M3884)= 12,"12", IF(('1 - Cover page'!$B$9-M3884)= 13,"13", IF(('1 - Cover page'!$B$9-M3884)= 14,"14", IF(('1 - Cover page'!$B$9-M3884)= 15,"15",  ""))))))))))))))))</f>
        <v>0</v>
      </c>
      <c r="Z3884" t="str">
        <f>IF(('1 - Cover page'!$B$9-I3884)=0,"0", IF(('1 - Cover page'!$B$9-I3884)= 1,"1", IF(('1 - Cover page'!$B$9-I3884)= 2,"2", IF(('1 - Cover page'!$B$9-I3884)= 3,"3", IF(('1 - Cover page'!$B$9-I3884)= 4,"4", IF(('1 - Cover page'!$B$9-I3884)= 5,"5", IF(('1 - Cover page'!$B$9-I3884)= 6,"6", IF(('1 - Cover page'!$B$9-I3884)= 7,"7", IF(('1 - Cover page'!$B$9-I3884)= 8,"8", IF(('1 - Cover page'!$B$9-I3884)= 9,"9", IF(('1 - Cover page'!$B$9-I3884)= 10,"10", IF(('1 - Cover page'!$B$9-I3884)= 11,"11", IF(('1 - Cover page'!$B$9-I3884)= 12,"12", IF(('1 - Cover page'!$B$9-I3884)= 13,"13", IF(('1 - Cover page'!$B$9-I3884)= 14,"14", IF(('1 - Cover page'!$B$9-I3884)= 15,"15",  ""))))))))))))))))</f>
        <v>0</v>
      </c>
      <c r="AA3884" t="e">
        <f>VLOOKUP(E3884,'Age group'!$A$2:$B$7,2,TRUE)</f>
        <v>#N/A</v>
      </c>
    </row>
    <row r="3885" spans="1:27" ht="12.75" x14ac:dyDescent="0.2">
      <c r="A3885" s="30">
        <v>3882</v>
      </c>
      <c r="B3885" s="31"/>
      <c r="C3885" s="31"/>
      <c r="D3885" s="32"/>
      <c r="E3885" s="104"/>
      <c r="F3885" s="31"/>
      <c r="G3885" s="31"/>
      <c r="H3885" s="33"/>
      <c r="I3885" s="16"/>
      <c r="J3885" s="34"/>
      <c r="K3885" s="34"/>
      <c r="L3885" s="35"/>
      <c r="M3885" s="36"/>
      <c r="N3885" s="37"/>
      <c r="O3885" s="37"/>
      <c r="P3885" s="37"/>
      <c r="Q3885" s="38"/>
      <c r="R3885" s="38"/>
      <c r="S3885" s="37"/>
      <c r="T3885" s="39"/>
      <c r="U3885" s="39"/>
      <c r="V3885" s="40"/>
      <c r="X3885" t="str">
        <f>IF(('1 - Cover page'!$B$9-M3885)&lt;6,"&lt;=5 Days","&gt;5 Days")</f>
        <v>&lt;=5 Days</v>
      </c>
      <c r="Y3885" t="str">
        <f>IF(('1 - Cover page'!$B$9-M3885)=0,"0", IF(('1 - Cover page'!$B$9-M3885)= 1,"1", IF(('1 - Cover page'!$B$9-M3885)= 2,"2", IF(('1 - Cover page'!$B$9-M3885)= 3,"3", IF(('1 - Cover page'!$B$9-M3885)= 4,"4", IF(('1 - Cover page'!$B$9-M3885)= 5,"5", IF(('1 - Cover page'!$B$9-M3885)= 6,"6", IF(('1 - Cover page'!$B$9-M3885)= 7,"7", IF(('1 - Cover page'!$B$9-M3885)= 8,"8", IF(('1 - Cover page'!$B$9-M3885)= 9,"9", IF(('1 - Cover page'!$B$9-M3885)= 10,"10", IF(('1 - Cover page'!$B$9-M3885)= 11,"11", IF(('1 - Cover page'!$B$9-M3885)= 12,"12", IF(('1 - Cover page'!$B$9-M3885)= 13,"13", IF(('1 - Cover page'!$B$9-M3885)= 14,"14", IF(('1 - Cover page'!$B$9-M3885)= 15,"15",  ""))))))))))))))))</f>
        <v>0</v>
      </c>
      <c r="Z3885" t="str">
        <f>IF(('1 - Cover page'!$B$9-I3885)=0,"0", IF(('1 - Cover page'!$B$9-I3885)= 1,"1", IF(('1 - Cover page'!$B$9-I3885)= 2,"2", IF(('1 - Cover page'!$B$9-I3885)= 3,"3", IF(('1 - Cover page'!$B$9-I3885)= 4,"4", IF(('1 - Cover page'!$B$9-I3885)= 5,"5", IF(('1 - Cover page'!$B$9-I3885)= 6,"6", IF(('1 - Cover page'!$B$9-I3885)= 7,"7", IF(('1 - Cover page'!$B$9-I3885)= 8,"8", IF(('1 - Cover page'!$B$9-I3885)= 9,"9", IF(('1 - Cover page'!$B$9-I3885)= 10,"10", IF(('1 - Cover page'!$B$9-I3885)= 11,"11", IF(('1 - Cover page'!$B$9-I3885)= 12,"12", IF(('1 - Cover page'!$B$9-I3885)= 13,"13", IF(('1 - Cover page'!$B$9-I3885)= 14,"14", IF(('1 - Cover page'!$B$9-I3885)= 15,"15",  ""))))))))))))))))</f>
        <v>0</v>
      </c>
      <c r="AA3885" t="e">
        <f>VLOOKUP(E3885,'Age group'!$A$2:$B$7,2,TRUE)</f>
        <v>#N/A</v>
      </c>
    </row>
    <row r="3886" spans="1:27" ht="12.75" x14ac:dyDescent="0.2">
      <c r="A3886" s="30">
        <v>3883</v>
      </c>
      <c r="B3886" s="31"/>
      <c r="C3886" s="31"/>
      <c r="D3886" s="32"/>
      <c r="E3886" s="104"/>
      <c r="F3886" s="31"/>
      <c r="G3886" s="31"/>
      <c r="H3886" s="33"/>
      <c r="I3886" s="16"/>
      <c r="J3886" s="34"/>
      <c r="K3886" s="34"/>
      <c r="L3886" s="35"/>
      <c r="M3886" s="36"/>
      <c r="N3886" s="37"/>
      <c r="O3886" s="37"/>
      <c r="P3886" s="37"/>
      <c r="Q3886" s="38"/>
      <c r="R3886" s="38"/>
      <c r="S3886" s="37"/>
      <c r="T3886" s="39"/>
      <c r="U3886" s="39"/>
      <c r="V3886" s="40"/>
      <c r="X3886" t="str">
        <f>IF(('1 - Cover page'!$B$9-M3886)&lt;6,"&lt;=5 Days","&gt;5 Days")</f>
        <v>&lt;=5 Days</v>
      </c>
      <c r="Y3886" t="str">
        <f>IF(('1 - Cover page'!$B$9-M3886)=0,"0", IF(('1 - Cover page'!$B$9-M3886)= 1,"1", IF(('1 - Cover page'!$B$9-M3886)= 2,"2", IF(('1 - Cover page'!$B$9-M3886)= 3,"3", IF(('1 - Cover page'!$B$9-M3886)= 4,"4", IF(('1 - Cover page'!$B$9-M3886)= 5,"5", IF(('1 - Cover page'!$B$9-M3886)= 6,"6", IF(('1 - Cover page'!$B$9-M3886)= 7,"7", IF(('1 - Cover page'!$B$9-M3886)= 8,"8", IF(('1 - Cover page'!$B$9-M3886)= 9,"9", IF(('1 - Cover page'!$B$9-M3886)= 10,"10", IF(('1 - Cover page'!$B$9-M3886)= 11,"11", IF(('1 - Cover page'!$B$9-M3886)= 12,"12", IF(('1 - Cover page'!$B$9-M3886)= 13,"13", IF(('1 - Cover page'!$B$9-M3886)= 14,"14", IF(('1 - Cover page'!$B$9-M3886)= 15,"15",  ""))))))))))))))))</f>
        <v>0</v>
      </c>
      <c r="Z3886" t="str">
        <f>IF(('1 - Cover page'!$B$9-I3886)=0,"0", IF(('1 - Cover page'!$B$9-I3886)= 1,"1", IF(('1 - Cover page'!$B$9-I3886)= 2,"2", IF(('1 - Cover page'!$B$9-I3886)= 3,"3", IF(('1 - Cover page'!$B$9-I3886)= 4,"4", IF(('1 - Cover page'!$B$9-I3886)= 5,"5", IF(('1 - Cover page'!$B$9-I3886)= 6,"6", IF(('1 - Cover page'!$B$9-I3886)= 7,"7", IF(('1 - Cover page'!$B$9-I3886)= 8,"8", IF(('1 - Cover page'!$B$9-I3886)= 9,"9", IF(('1 - Cover page'!$B$9-I3886)= 10,"10", IF(('1 - Cover page'!$B$9-I3886)= 11,"11", IF(('1 - Cover page'!$B$9-I3886)= 12,"12", IF(('1 - Cover page'!$B$9-I3886)= 13,"13", IF(('1 - Cover page'!$B$9-I3886)= 14,"14", IF(('1 - Cover page'!$B$9-I3886)= 15,"15",  ""))))))))))))))))</f>
        <v>0</v>
      </c>
      <c r="AA3886" t="e">
        <f>VLOOKUP(E3886,'Age group'!$A$2:$B$7,2,TRUE)</f>
        <v>#N/A</v>
      </c>
    </row>
    <row r="3887" spans="1:27" ht="12.75" x14ac:dyDescent="0.2">
      <c r="A3887" s="30">
        <v>3884</v>
      </c>
      <c r="B3887" s="31"/>
      <c r="C3887" s="31"/>
      <c r="D3887" s="32"/>
      <c r="E3887" s="104"/>
      <c r="F3887" s="31"/>
      <c r="G3887" s="31"/>
      <c r="H3887" s="33"/>
      <c r="I3887" s="16"/>
      <c r="J3887" s="34"/>
      <c r="K3887" s="34"/>
      <c r="L3887" s="35"/>
      <c r="M3887" s="36"/>
      <c r="N3887" s="37"/>
      <c r="O3887" s="37"/>
      <c r="P3887" s="37"/>
      <c r="Q3887" s="38"/>
      <c r="R3887" s="38"/>
      <c r="S3887" s="37"/>
      <c r="T3887" s="39"/>
      <c r="U3887" s="39"/>
      <c r="V3887" s="40"/>
      <c r="X3887" t="str">
        <f>IF(('1 - Cover page'!$B$9-M3887)&lt;6,"&lt;=5 Days","&gt;5 Days")</f>
        <v>&lt;=5 Days</v>
      </c>
      <c r="Y3887" t="str">
        <f>IF(('1 - Cover page'!$B$9-M3887)=0,"0", IF(('1 - Cover page'!$B$9-M3887)= 1,"1", IF(('1 - Cover page'!$B$9-M3887)= 2,"2", IF(('1 - Cover page'!$B$9-M3887)= 3,"3", IF(('1 - Cover page'!$B$9-M3887)= 4,"4", IF(('1 - Cover page'!$B$9-M3887)= 5,"5", IF(('1 - Cover page'!$B$9-M3887)= 6,"6", IF(('1 - Cover page'!$B$9-M3887)= 7,"7", IF(('1 - Cover page'!$B$9-M3887)= 8,"8", IF(('1 - Cover page'!$B$9-M3887)= 9,"9", IF(('1 - Cover page'!$B$9-M3887)= 10,"10", IF(('1 - Cover page'!$B$9-M3887)= 11,"11", IF(('1 - Cover page'!$B$9-M3887)= 12,"12", IF(('1 - Cover page'!$B$9-M3887)= 13,"13", IF(('1 - Cover page'!$B$9-M3887)= 14,"14", IF(('1 - Cover page'!$B$9-M3887)= 15,"15",  ""))))))))))))))))</f>
        <v>0</v>
      </c>
      <c r="Z3887" t="str">
        <f>IF(('1 - Cover page'!$B$9-I3887)=0,"0", IF(('1 - Cover page'!$B$9-I3887)= 1,"1", IF(('1 - Cover page'!$B$9-I3887)= 2,"2", IF(('1 - Cover page'!$B$9-I3887)= 3,"3", IF(('1 - Cover page'!$B$9-I3887)= 4,"4", IF(('1 - Cover page'!$B$9-I3887)= 5,"5", IF(('1 - Cover page'!$B$9-I3887)= 6,"6", IF(('1 - Cover page'!$B$9-I3887)= 7,"7", IF(('1 - Cover page'!$B$9-I3887)= 8,"8", IF(('1 - Cover page'!$B$9-I3887)= 9,"9", IF(('1 - Cover page'!$B$9-I3887)= 10,"10", IF(('1 - Cover page'!$B$9-I3887)= 11,"11", IF(('1 - Cover page'!$B$9-I3887)= 12,"12", IF(('1 - Cover page'!$B$9-I3887)= 13,"13", IF(('1 - Cover page'!$B$9-I3887)= 14,"14", IF(('1 - Cover page'!$B$9-I3887)= 15,"15",  ""))))))))))))))))</f>
        <v>0</v>
      </c>
      <c r="AA3887" t="e">
        <f>VLOOKUP(E3887,'Age group'!$A$2:$B$7,2,TRUE)</f>
        <v>#N/A</v>
      </c>
    </row>
    <row r="3888" spans="1:27" ht="12.75" x14ac:dyDescent="0.2">
      <c r="A3888" s="30">
        <v>3885</v>
      </c>
      <c r="B3888" s="31"/>
      <c r="C3888" s="31"/>
      <c r="D3888" s="32"/>
      <c r="E3888" s="104"/>
      <c r="F3888" s="31"/>
      <c r="G3888" s="31"/>
      <c r="H3888" s="33"/>
      <c r="I3888" s="16"/>
      <c r="J3888" s="34"/>
      <c r="K3888" s="34"/>
      <c r="L3888" s="35"/>
      <c r="M3888" s="36"/>
      <c r="N3888" s="37"/>
      <c r="O3888" s="37"/>
      <c r="P3888" s="37"/>
      <c r="Q3888" s="38"/>
      <c r="R3888" s="38"/>
      <c r="S3888" s="37"/>
      <c r="T3888" s="39"/>
      <c r="U3888" s="39"/>
      <c r="V3888" s="40"/>
      <c r="X3888" t="str">
        <f>IF(('1 - Cover page'!$B$9-M3888)&lt;6,"&lt;=5 Days","&gt;5 Days")</f>
        <v>&lt;=5 Days</v>
      </c>
      <c r="Y3888" t="str">
        <f>IF(('1 - Cover page'!$B$9-M3888)=0,"0", IF(('1 - Cover page'!$B$9-M3888)= 1,"1", IF(('1 - Cover page'!$B$9-M3888)= 2,"2", IF(('1 - Cover page'!$B$9-M3888)= 3,"3", IF(('1 - Cover page'!$B$9-M3888)= 4,"4", IF(('1 - Cover page'!$B$9-M3888)= 5,"5", IF(('1 - Cover page'!$B$9-M3888)= 6,"6", IF(('1 - Cover page'!$B$9-M3888)= 7,"7", IF(('1 - Cover page'!$B$9-M3888)= 8,"8", IF(('1 - Cover page'!$B$9-M3888)= 9,"9", IF(('1 - Cover page'!$B$9-M3888)= 10,"10", IF(('1 - Cover page'!$B$9-M3888)= 11,"11", IF(('1 - Cover page'!$B$9-M3888)= 12,"12", IF(('1 - Cover page'!$B$9-M3888)= 13,"13", IF(('1 - Cover page'!$B$9-M3888)= 14,"14", IF(('1 - Cover page'!$B$9-M3888)= 15,"15",  ""))))))))))))))))</f>
        <v>0</v>
      </c>
      <c r="Z3888" t="str">
        <f>IF(('1 - Cover page'!$B$9-I3888)=0,"0", IF(('1 - Cover page'!$B$9-I3888)= 1,"1", IF(('1 - Cover page'!$B$9-I3888)= 2,"2", IF(('1 - Cover page'!$B$9-I3888)= 3,"3", IF(('1 - Cover page'!$B$9-I3888)= 4,"4", IF(('1 - Cover page'!$B$9-I3888)= 5,"5", IF(('1 - Cover page'!$B$9-I3888)= 6,"6", IF(('1 - Cover page'!$B$9-I3888)= 7,"7", IF(('1 - Cover page'!$B$9-I3888)= 8,"8", IF(('1 - Cover page'!$B$9-I3888)= 9,"9", IF(('1 - Cover page'!$B$9-I3888)= 10,"10", IF(('1 - Cover page'!$B$9-I3888)= 11,"11", IF(('1 - Cover page'!$B$9-I3888)= 12,"12", IF(('1 - Cover page'!$B$9-I3888)= 13,"13", IF(('1 - Cover page'!$B$9-I3888)= 14,"14", IF(('1 - Cover page'!$B$9-I3888)= 15,"15",  ""))))))))))))))))</f>
        <v>0</v>
      </c>
      <c r="AA3888" t="e">
        <f>VLOOKUP(E3888,'Age group'!$A$2:$B$7,2,TRUE)</f>
        <v>#N/A</v>
      </c>
    </row>
    <row r="3889" spans="1:27" ht="12.75" x14ac:dyDescent="0.2">
      <c r="A3889" s="30">
        <v>3886</v>
      </c>
      <c r="B3889" s="31"/>
      <c r="C3889" s="31"/>
      <c r="D3889" s="32"/>
      <c r="E3889" s="104"/>
      <c r="F3889" s="31"/>
      <c r="G3889" s="31"/>
      <c r="H3889" s="33"/>
      <c r="I3889" s="16"/>
      <c r="J3889" s="34"/>
      <c r="K3889" s="34"/>
      <c r="L3889" s="35"/>
      <c r="M3889" s="36"/>
      <c r="N3889" s="37"/>
      <c r="O3889" s="37"/>
      <c r="P3889" s="37"/>
      <c r="Q3889" s="38"/>
      <c r="R3889" s="38"/>
      <c r="S3889" s="37"/>
      <c r="T3889" s="39"/>
      <c r="U3889" s="39"/>
      <c r="V3889" s="40"/>
      <c r="X3889" t="str">
        <f>IF(('1 - Cover page'!$B$9-M3889)&lt;6,"&lt;=5 Days","&gt;5 Days")</f>
        <v>&lt;=5 Days</v>
      </c>
      <c r="Y3889" t="str">
        <f>IF(('1 - Cover page'!$B$9-M3889)=0,"0", IF(('1 - Cover page'!$B$9-M3889)= 1,"1", IF(('1 - Cover page'!$B$9-M3889)= 2,"2", IF(('1 - Cover page'!$B$9-M3889)= 3,"3", IF(('1 - Cover page'!$B$9-M3889)= 4,"4", IF(('1 - Cover page'!$B$9-M3889)= 5,"5", IF(('1 - Cover page'!$B$9-M3889)= 6,"6", IF(('1 - Cover page'!$B$9-M3889)= 7,"7", IF(('1 - Cover page'!$B$9-M3889)= 8,"8", IF(('1 - Cover page'!$B$9-M3889)= 9,"9", IF(('1 - Cover page'!$B$9-M3889)= 10,"10", IF(('1 - Cover page'!$B$9-M3889)= 11,"11", IF(('1 - Cover page'!$B$9-M3889)= 12,"12", IF(('1 - Cover page'!$B$9-M3889)= 13,"13", IF(('1 - Cover page'!$B$9-M3889)= 14,"14", IF(('1 - Cover page'!$B$9-M3889)= 15,"15",  ""))))))))))))))))</f>
        <v>0</v>
      </c>
      <c r="Z3889" t="str">
        <f>IF(('1 - Cover page'!$B$9-I3889)=0,"0", IF(('1 - Cover page'!$B$9-I3889)= 1,"1", IF(('1 - Cover page'!$B$9-I3889)= 2,"2", IF(('1 - Cover page'!$B$9-I3889)= 3,"3", IF(('1 - Cover page'!$B$9-I3889)= 4,"4", IF(('1 - Cover page'!$B$9-I3889)= 5,"5", IF(('1 - Cover page'!$B$9-I3889)= 6,"6", IF(('1 - Cover page'!$B$9-I3889)= 7,"7", IF(('1 - Cover page'!$B$9-I3889)= 8,"8", IF(('1 - Cover page'!$B$9-I3889)= 9,"9", IF(('1 - Cover page'!$B$9-I3889)= 10,"10", IF(('1 - Cover page'!$B$9-I3889)= 11,"11", IF(('1 - Cover page'!$B$9-I3889)= 12,"12", IF(('1 - Cover page'!$B$9-I3889)= 13,"13", IF(('1 - Cover page'!$B$9-I3889)= 14,"14", IF(('1 - Cover page'!$B$9-I3889)= 15,"15",  ""))))))))))))))))</f>
        <v>0</v>
      </c>
      <c r="AA3889" t="e">
        <f>VLOOKUP(E3889,'Age group'!$A$2:$B$7,2,TRUE)</f>
        <v>#N/A</v>
      </c>
    </row>
    <row r="3890" spans="1:27" ht="12.75" x14ac:dyDescent="0.2">
      <c r="A3890" s="30">
        <v>3887</v>
      </c>
      <c r="B3890" s="31"/>
      <c r="C3890" s="31"/>
      <c r="D3890" s="32"/>
      <c r="E3890" s="104"/>
      <c r="F3890" s="31"/>
      <c r="G3890" s="31"/>
      <c r="H3890" s="33"/>
      <c r="I3890" s="16"/>
      <c r="J3890" s="34"/>
      <c r="K3890" s="34"/>
      <c r="L3890" s="35"/>
      <c r="M3890" s="36"/>
      <c r="N3890" s="37"/>
      <c r="O3890" s="37"/>
      <c r="P3890" s="37"/>
      <c r="Q3890" s="38"/>
      <c r="R3890" s="38"/>
      <c r="S3890" s="37"/>
      <c r="T3890" s="39"/>
      <c r="U3890" s="39"/>
      <c r="V3890" s="40"/>
      <c r="X3890" t="str">
        <f>IF(('1 - Cover page'!$B$9-M3890)&lt;6,"&lt;=5 Days","&gt;5 Days")</f>
        <v>&lt;=5 Days</v>
      </c>
      <c r="Y3890" t="str">
        <f>IF(('1 - Cover page'!$B$9-M3890)=0,"0", IF(('1 - Cover page'!$B$9-M3890)= 1,"1", IF(('1 - Cover page'!$B$9-M3890)= 2,"2", IF(('1 - Cover page'!$B$9-M3890)= 3,"3", IF(('1 - Cover page'!$B$9-M3890)= 4,"4", IF(('1 - Cover page'!$B$9-M3890)= 5,"5", IF(('1 - Cover page'!$B$9-M3890)= 6,"6", IF(('1 - Cover page'!$B$9-M3890)= 7,"7", IF(('1 - Cover page'!$B$9-M3890)= 8,"8", IF(('1 - Cover page'!$B$9-M3890)= 9,"9", IF(('1 - Cover page'!$B$9-M3890)= 10,"10", IF(('1 - Cover page'!$B$9-M3890)= 11,"11", IF(('1 - Cover page'!$B$9-M3890)= 12,"12", IF(('1 - Cover page'!$B$9-M3890)= 13,"13", IF(('1 - Cover page'!$B$9-M3890)= 14,"14", IF(('1 - Cover page'!$B$9-M3890)= 15,"15",  ""))))))))))))))))</f>
        <v>0</v>
      </c>
      <c r="Z3890" t="str">
        <f>IF(('1 - Cover page'!$B$9-I3890)=0,"0", IF(('1 - Cover page'!$B$9-I3890)= 1,"1", IF(('1 - Cover page'!$B$9-I3890)= 2,"2", IF(('1 - Cover page'!$B$9-I3890)= 3,"3", IF(('1 - Cover page'!$B$9-I3890)= 4,"4", IF(('1 - Cover page'!$B$9-I3890)= 5,"5", IF(('1 - Cover page'!$B$9-I3890)= 6,"6", IF(('1 - Cover page'!$B$9-I3890)= 7,"7", IF(('1 - Cover page'!$B$9-I3890)= 8,"8", IF(('1 - Cover page'!$B$9-I3890)= 9,"9", IF(('1 - Cover page'!$B$9-I3890)= 10,"10", IF(('1 - Cover page'!$B$9-I3890)= 11,"11", IF(('1 - Cover page'!$B$9-I3890)= 12,"12", IF(('1 - Cover page'!$B$9-I3890)= 13,"13", IF(('1 - Cover page'!$B$9-I3890)= 14,"14", IF(('1 - Cover page'!$B$9-I3890)= 15,"15",  ""))))))))))))))))</f>
        <v>0</v>
      </c>
      <c r="AA3890" t="e">
        <f>VLOOKUP(E3890,'Age group'!$A$2:$B$7,2,TRUE)</f>
        <v>#N/A</v>
      </c>
    </row>
    <row r="3891" spans="1:27" ht="12.75" x14ac:dyDescent="0.2">
      <c r="A3891" s="30">
        <v>3888</v>
      </c>
      <c r="B3891" s="31"/>
      <c r="C3891" s="31"/>
      <c r="D3891" s="32"/>
      <c r="E3891" s="104"/>
      <c r="F3891" s="31"/>
      <c r="G3891" s="31"/>
      <c r="H3891" s="33"/>
      <c r="I3891" s="16"/>
      <c r="J3891" s="34"/>
      <c r="K3891" s="34"/>
      <c r="L3891" s="35"/>
      <c r="M3891" s="36"/>
      <c r="N3891" s="37"/>
      <c r="O3891" s="37"/>
      <c r="P3891" s="37"/>
      <c r="Q3891" s="38"/>
      <c r="R3891" s="38"/>
      <c r="S3891" s="37"/>
      <c r="T3891" s="39"/>
      <c r="U3891" s="39"/>
      <c r="V3891" s="40"/>
      <c r="X3891" t="str">
        <f>IF(('1 - Cover page'!$B$9-M3891)&lt;6,"&lt;=5 Days","&gt;5 Days")</f>
        <v>&lt;=5 Days</v>
      </c>
      <c r="Y3891" t="str">
        <f>IF(('1 - Cover page'!$B$9-M3891)=0,"0", IF(('1 - Cover page'!$B$9-M3891)= 1,"1", IF(('1 - Cover page'!$B$9-M3891)= 2,"2", IF(('1 - Cover page'!$B$9-M3891)= 3,"3", IF(('1 - Cover page'!$B$9-M3891)= 4,"4", IF(('1 - Cover page'!$B$9-M3891)= 5,"5", IF(('1 - Cover page'!$B$9-M3891)= 6,"6", IF(('1 - Cover page'!$B$9-M3891)= 7,"7", IF(('1 - Cover page'!$B$9-M3891)= 8,"8", IF(('1 - Cover page'!$B$9-M3891)= 9,"9", IF(('1 - Cover page'!$B$9-M3891)= 10,"10", IF(('1 - Cover page'!$B$9-M3891)= 11,"11", IF(('1 - Cover page'!$B$9-M3891)= 12,"12", IF(('1 - Cover page'!$B$9-M3891)= 13,"13", IF(('1 - Cover page'!$B$9-M3891)= 14,"14", IF(('1 - Cover page'!$B$9-M3891)= 15,"15",  ""))))))))))))))))</f>
        <v>0</v>
      </c>
      <c r="Z3891" t="str">
        <f>IF(('1 - Cover page'!$B$9-I3891)=0,"0", IF(('1 - Cover page'!$B$9-I3891)= 1,"1", IF(('1 - Cover page'!$B$9-I3891)= 2,"2", IF(('1 - Cover page'!$B$9-I3891)= 3,"3", IF(('1 - Cover page'!$B$9-I3891)= 4,"4", IF(('1 - Cover page'!$B$9-I3891)= 5,"5", IF(('1 - Cover page'!$B$9-I3891)= 6,"6", IF(('1 - Cover page'!$B$9-I3891)= 7,"7", IF(('1 - Cover page'!$B$9-I3891)= 8,"8", IF(('1 - Cover page'!$B$9-I3891)= 9,"9", IF(('1 - Cover page'!$B$9-I3891)= 10,"10", IF(('1 - Cover page'!$B$9-I3891)= 11,"11", IF(('1 - Cover page'!$B$9-I3891)= 12,"12", IF(('1 - Cover page'!$B$9-I3891)= 13,"13", IF(('1 - Cover page'!$B$9-I3891)= 14,"14", IF(('1 - Cover page'!$B$9-I3891)= 15,"15",  ""))))))))))))))))</f>
        <v>0</v>
      </c>
      <c r="AA3891" t="e">
        <f>VLOOKUP(E3891,'Age group'!$A$2:$B$7,2,TRUE)</f>
        <v>#N/A</v>
      </c>
    </row>
    <row r="3892" spans="1:27" ht="12.75" x14ac:dyDescent="0.2">
      <c r="A3892" s="30">
        <v>3889</v>
      </c>
      <c r="B3892" s="31"/>
      <c r="C3892" s="31"/>
      <c r="D3892" s="32"/>
      <c r="E3892" s="104"/>
      <c r="F3892" s="31"/>
      <c r="G3892" s="31"/>
      <c r="H3892" s="33"/>
      <c r="I3892" s="16"/>
      <c r="J3892" s="34"/>
      <c r="K3892" s="34"/>
      <c r="L3892" s="35"/>
      <c r="M3892" s="36"/>
      <c r="N3892" s="37"/>
      <c r="O3892" s="37"/>
      <c r="P3892" s="37"/>
      <c r="Q3892" s="38"/>
      <c r="R3892" s="38"/>
      <c r="S3892" s="37"/>
      <c r="T3892" s="39"/>
      <c r="U3892" s="39"/>
      <c r="V3892" s="40"/>
      <c r="X3892" t="str">
        <f>IF(('1 - Cover page'!$B$9-M3892)&lt;6,"&lt;=5 Days","&gt;5 Days")</f>
        <v>&lt;=5 Days</v>
      </c>
      <c r="Y3892" t="str">
        <f>IF(('1 - Cover page'!$B$9-M3892)=0,"0", IF(('1 - Cover page'!$B$9-M3892)= 1,"1", IF(('1 - Cover page'!$B$9-M3892)= 2,"2", IF(('1 - Cover page'!$B$9-M3892)= 3,"3", IF(('1 - Cover page'!$B$9-M3892)= 4,"4", IF(('1 - Cover page'!$B$9-M3892)= 5,"5", IF(('1 - Cover page'!$B$9-M3892)= 6,"6", IF(('1 - Cover page'!$B$9-M3892)= 7,"7", IF(('1 - Cover page'!$B$9-M3892)= 8,"8", IF(('1 - Cover page'!$B$9-M3892)= 9,"9", IF(('1 - Cover page'!$B$9-M3892)= 10,"10", IF(('1 - Cover page'!$B$9-M3892)= 11,"11", IF(('1 - Cover page'!$B$9-M3892)= 12,"12", IF(('1 - Cover page'!$B$9-M3892)= 13,"13", IF(('1 - Cover page'!$B$9-M3892)= 14,"14", IF(('1 - Cover page'!$B$9-M3892)= 15,"15",  ""))))))))))))))))</f>
        <v>0</v>
      </c>
      <c r="Z3892" t="str">
        <f>IF(('1 - Cover page'!$B$9-I3892)=0,"0", IF(('1 - Cover page'!$B$9-I3892)= 1,"1", IF(('1 - Cover page'!$B$9-I3892)= 2,"2", IF(('1 - Cover page'!$B$9-I3892)= 3,"3", IF(('1 - Cover page'!$B$9-I3892)= 4,"4", IF(('1 - Cover page'!$B$9-I3892)= 5,"5", IF(('1 - Cover page'!$B$9-I3892)= 6,"6", IF(('1 - Cover page'!$B$9-I3892)= 7,"7", IF(('1 - Cover page'!$B$9-I3892)= 8,"8", IF(('1 - Cover page'!$B$9-I3892)= 9,"9", IF(('1 - Cover page'!$B$9-I3892)= 10,"10", IF(('1 - Cover page'!$B$9-I3892)= 11,"11", IF(('1 - Cover page'!$B$9-I3892)= 12,"12", IF(('1 - Cover page'!$B$9-I3892)= 13,"13", IF(('1 - Cover page'!$B$9-I3892)= 14,"14", IF(('1 - Cover page'!$B$9-I3892)= 15,"15",  ""))))))))))))))))</f>
        <v>0</v>
      </c>
      <c r="AA3892" t="e">
        <f>VLOOKUP(E3892,'Age group'!$A$2:$B$7,2,TRUE)</f>
        <v>#N/A</v>
      </c>
    </row>
    <row r="3893" spans="1:27" ht="12.75" x14ac:dyDescent="0.2">
      <c r="A3893" s="30">
        <v>3890</v>
      </c>
      <c r="B3893" s="31"/>
      <c r="C3893" s="31"/>
      <c r="D3893" s="32"/>
      <c r="E3893" s="104"/>
      <c r="F3893" s="31"/>
      <c r="G3893" s="31"/>
      <c r="H3893" s="33"/>
      <c r="I3893" s="16"/>
      <c r="J3893" s="34"/>
      <c r="K3893" s="34"/>
      <c r="L3893" s="35"/>
      <c r="M3893" s="36"/>
      <c r="N3893" s="37"/>
      <c r="O3893" s="37"/>
      <c r="P3893" s="37"/>
      <c r="Q3893" s="38"/>
      <c r="R3893" s="38"/>
      <c r="S3893" s="37"/>
      <c r="T3893" s="39"/>
      <c r="U3893" s="39"/>
      <c r="V3893" s="40"/>
      <c r="X3893" t="str">
        <f>IF(('1 - Cover page'!$B$9-M3893)&lt;6,"&lt;=5 Days","&gt;5 Days")</f>
        <v>&lt;=5 Days</v>
      </c>
      <c r="Y3893" t="str">
        <f>IF(('1 - Cover page'!$B$9-M3893)=0,"0", IF(('1 - Cover page'!$B$9-M3893)= 1,"1", IF(('1 - Cover page'!$B$9-M3893)= 2,"2", IF(('1 - Cover page'!$B$9-M3893)= 3,"3", IF(('1 - Cover page'!$B$9-M3893)= 4,"4", IF(('1 - Cover page'!$B$9-M3893)= 5,"5", IF(('1 - Cover page'!$B$9-M3893)= 6,"6", IF(('1 - Cover page'!$B$9-M3893)= 7,"7", IF(('1 - Cover page'!$B$9-M3893)= 8,"8", IF(('1 - Cover page'!$B$9-M3893)= 9,"9", IF(('1 - Cover page'!$B$9-M3893)= 10,"10", IF(('1 - Cover page'!$B$9-M3893)= 11,"11", IF(('1 - Cover page'!$B$9-M3893)= 12,"12", IF(('1 - Cover page'!$B$9-M3893)= 13,"13", IF(('1 - Cover page'!$B$9-M3893)= 14,"14", IF(('1 - Cover page'!$B$9-M3893)= 15,"15",  ""))))))))))))))))</f>
        <v>0</v>
      </c>
      <c r="Z3893" t="str">
        <f>IF(('1 - Cover page'!$B$9-I3893)=0,"0", IF(('1 - Cover page'!$B$9-I3893)= 1,"1", IF(('1 - Cover page'!$B$9-I3893)= 2,"2", IF(('1 - Cover page'!$B$9-I3893)= 3,"3", IF(('1 - Cover page'!$B$9-I3893)= 4,"4", IF(('1 - Cover page'!$B$9-I3893)= 5,"5", IF(('1 - Cover page'!$B$9-I3893)= 6,"6", IF(('1 - Cover page'!$B$9-I3893)= 7,"7", IF(('1 - Cover page'!$B$9-I3893)= 8,"8", IF(('1 - Cover page'!$B$9-I3893)= 9,"9", IF(('1 - Cover page'!$B$9-I3893)= 10,"10", IF(('1 - Cover page'!$B$9-I3893)= 11,"11", IF(('1 - Cover page'!$B$9-I3893)= 12,"12", IF(('1 - Cover page'!$B$9-I3893)= 13,"13", IF(('1 - Cover page'!$B$9-I3893)= 14,"14", IF(('1 - Cover page'!$B$9-I3893)= 15,"15",  ""))))))))))))))))</f>
        <v>0</v>
      </c>
      <c r="AA3893" t="e">
        <f>VLOOKUP(E3893,'Age group'!$A$2:$B$7,2,TRUE)</f>
        <v>#N/A</v>
      </c>
    </row>
    <row r="3894" spans="1:27" ht="12.75" x14ac:dyDescent="0.2">
      <c r="A3894" s="30">
        <v>3891</v>
      </c>
      <c r="B3894" s="31"/>
      <c r="C3894" s="31"/>
      <c r="D3894" s="32"/>
      <c r="E3894" s="104"/>
      <c r="F3894" s="31"/>
      <c r="G3894" s="31"/>
      <c r="H3894" s="33"/>
      <c r="I3894" s="16"/>
      <c r="J3894" s="34"/>
      <c r="K3894" s="34"/>
      <c r="L3894" s="35"/>
      <c r="M3894" s="36"/>
      <c r="N3894" s="37"/>
      <c r="O3894" s="37"/>
      <c r="P3894" s="37"/>
      <c r="Q3894" s="38"/>
      <c r="R3894" s="38"/>
      <c r="S3894" s="37"/>
      <c r="T3894" s="39"/>
      <c r="U3894" s="39"/>
      <c r="V3894" s="40"/>
      <c r="X3894" t="str">
        <f>IF(('1 - Cover page'!$B$9-M3894)&lt;6,"&lt;=5 Days","&gt;5 Days")</f>
        <v>&lt;=5 Days</v>
      </c>
      <c r="Y3894" t="str">
        <f>IF(('1 - Cover page'!$B$9-M3894)=0,"0", IF(('1 - Cover page'!$B$9-M3894)= 1,"1", IF(('1 - Cover page'!$B$9-M3894)= 2,"2", IF(('1 - Cover page'!$B$9-M3894)= 3,"3", IF(('1 - Cover page'!$B$9-M3894)= 4,"4", IF(('1 - Cover page'!$B$9-M3894)= 5,"5", IF(('1 - Cover page'!$B$9-M3894)= 6,"6", IF(('1 - Cover page'!$B$9-M3894)= 7,"7", IF(('1 - Cover page'!$B$9-M3894)= 8,"8", IF(('1 - Cover page'!$B$9-M3894)= 9,"9", IF(('1 - Cover page'!$B$9-M3894)= 10,"10", IF(('1 - Cover page'!$B$9-M3894)= 11,"11", IF(('1 - Cover page'!$B$9-M3894)= 12,"12", IF(('1 - Cover page'!$B$9-M3894)= 13,"13", IF(('1 - Cover page'!$B$9-M3894)= 14,"14", IF(('1 - Cover page'!$B$9-M3894)= 15,"15",  ""))))))))))))))))</f>
        <v>0</v>
      </c>
      <c r="Z3894" t="str">
        <f>IF(('1 - Cover page'!$B$9-I3894)=0,"0", IF(('1 - Cover page'!$B$9-I3894)= 1,"1", IF(('1 - Cover page'!$B$9-I3894)= 2,"2", IF(('1 - Cover page'!$B$9-I3894)= 3,"3", IF(('1 - Cover page'!$B$9-I3894)= 4,"4", IF(('1 - Cover page'!$B$9-I3894)= 5,"5", IF(('1 - Cover page'!$B$9-I3894)= 6,"6", IF(('1 - Cover page'!$B$9-I3894)= 7,"7", IF(('1 - Cover page'!$B$9-I3894)= 8,"8", IF(('1 - Cover page'!$B$9-I3894)= 9,"9", IF(('1 - Cover page'!$B$9-I3894)= 10,"10", IF(('1 - Cover page'!$B$9-I3894)= 11,"11", IF(('1 - Cover page'!$B$9-I3894)= 12,"12", IF(('1 - Cover page'!$B$9-I3894)= 13,"13", IF(('1 - Cover page'!$B$9-I3894)= 14,"14", IF(('1 - Cover page'!$B$9-I3894)= 15,"15",  ""))))))))))))))))</f>
        <v>0</v>
      </c>
      <c r="AA3894" t="e">
        <f>VLOOKUP(E3894,'Age group'!$A$2:$B$7,2,TRUE)</f>
        <v>#N/A</v>
      </c>
    </row>
    <row r="3895" spans="1:27" ht="12.75" x14ac:dyDescent="0.2">
      <c r="A3895" s="30">
        <v>3892</v>
      </c>
      <c r="B3895" s="31"/>
      <c r="C3895" s="31"/>
      <c r="D3895" s="32"/>
      <c r="E3895" s="104"/>
      <c r="F3895" s="31"/>
      <c r="G3895" s="31"/>
      <c r="H3895" s="33"/>
      <c r="I3895" s="16"/>
      <c r="J3895" s="34"/>
      <c r="K3895" s="34"/>
      <c r="L3895" s="35"/>
      <c r="M3895" s="36"/>
      <c r="N3895" s="37"/>
      <c r="O3895" s="37"/>
      <c r="P3895" s="37"/>
      <c r="Q3895" s="38"/>
      <c r="R3895" s="38"/>
      <c r="S3895" s="37"/>
      <c r="T3895" s="39"/>
      <c r="U3895" s="39"/>
      <c r="V3895" s="40"/>
      <c r="X3895" t="str">
        <f>IF(('1 - Cover page'!$B$9-M3895)&lt;6,"&lt;=5 Days","&gt;5 Days")</f>
        <v>&lt;=5 Days</v>
      </c>
      <c r="Y3895" t="str">
        <f>IF(('1 - Cover page'!$B$9-M3895)=0,"0", IF(('1 - Cover page'!$B$9-M3895)= 1,"1", IF(('1 - Cover page'!$B$9-M3895)= 2,"2", IF(('1 - Cover page'!$B$9-M3895)= 3,"3", IF(('1 - Cover page'!$B$9-M3895)= 4,"4", IF(('1 - Cover page'!$B$9-M3895)= 5,"5", IF(('1 - Cover page'!$B$9-M3895)= 6,"6", IF(('1 - Cover page'!$B$9-M3895)= 7,"7", IF(('1 - Cover page'!$B$9-M3895)= 8,"8", IF(('1 - Cover page'!$B$9-M3895)= 9,"9", IF(('1 - Cover page'!$B$9-M3895)= 10,"10", IF(('1 - Cover page'!$B$9-M3895)= 11,"11", IF(('1 - Cover page'!$B$9-M3895)= 12,"12", IF(('1 - Cover page'!$B$9-M3895)= 13,"13", IF(('1 - Cover page'!$B$9-M3895)= 14,"14", IF(('1 - Cover page'!$B$9-M3895)= 15,"15",  ""))))))))))))))))</f>
        <v>0</v>
      </c>
      <c r="Z3895" t="str">
        <f>IF(('1 - Cover page'!$B$9-I3895)=0,"0", IF(('1 - Cover page'!$B$9-I3895)= 1,"1", IF(('1 - Cover page'!$B$9-I3895)= 2,"2", IF(('1 - Cover page'!$B$9-I3895)= 3,"3", IF(('1 - Cover page'!$B$9-I3895)= 4,"4", IF(('1 - Cover page'!$B$9-I3895)= 5,"5", IF(('1 - Cover page'!$B$9-I3895)= 6,"6", IF(('1 - Cover page'!$B$9-I3895)= 7,"7", IF(('1 - Cover page'!$B$9-I3895)= 8,"8", IF(('1 - Cover page'!$B$9-I3895)= 9,"9", IF(('1 - Cover page'!$B$9-I3895)= 10,"10", IF(('1 - Cover page'!$B$9-I3895)= 11,"11", IF(('1 - Cover page'!$B$9-I3895)= 12,"12", IF(('1 - Cover page'!$B$9-I3895)= 13,"13", IF(('1 - Cover page'!$B$9-I3895)= 14,"14", IF(('1 - Cover page'!$B$9-I3895)= 15,"15",  ""))))))))))))))))</f>
        <v>0</v>
      </c>
      <c r="AA3895" t="e">
        <f>VLOOKUP(E3895,'Age group'!$A$2:$B$7,2,TRUE)</f>
        <v>#N/A</v>
      </c>
    </row>
    <row r="3896" spans="1:27" ht="12.75" x14ac:dyDescent="0.2">
      <c r="A3896" s="30">
        <v>3893</v>
      </c>
      <c r="B3896" s="31"/>
      <c r="C3896" s="31"/>
      <c r="D3896" s="32"/>
      <c r="E3896" s="104"/>
      <c r="F3896" s="31"/>
      <c r="G3896" s="31"/>
      <c r="H3896" s="33"/>
      <c r="I3896" s="16"/>
      <c r="J3896" s="34"/>
      <c r="K3896" s="34"/>
      <c r="L3896" s="35"/>
      <c r="M3896" s="36"/>
      <c r="N3896" s="37"/>
      <c r="O3896" s="37"/>
      <c r="P3896" s="37"/>
      <c r="Q3896" s="38"/>
      <c r="R3896" s="38"/>
      <c r="S3896" s="37"/>
      <c r="T3896" s="39"/>
      <c r="U3896" s="39"/>
      <c r="V3896" s="40"/>
      <c r="X3896" t="str">
        <f>IF(('1 - Cover page'!$B$9-M3896)&lt;6,"&lt;=5 Days","&gt;5 Days")</f>
        <v>&lt;=5 Days</v>
      </c>
      <c r="Y3896" t="str">
        <f>IF(('1 - Cover page'!$B$9-M3896)=0,"0", IF(('1 - Cover page'!$B$9-M3896)= 1,"1", IF(('1 - Cover page'!$B$9-M3896)= 2,"2", IF(('1 - Cover page'!$B$9-M3896)= 3,"3", IF(('1 - Cover page'!$B$9-M3896)= 4,"4", IF(('1 - Cover page'!$B$9-M3896)= 5,"5", IF(('1 - Cover page'!$B$9-M3896)= 6,"6", IF(('1 - Cover page'!$B$9-M3896)= 7,"7", IF(('1 - Cover page'!$B$9-M3896)= 8,"8", IF(('1 - Cover page'!$B$9-M3896)= 9,"9", IF(('1 - Cover page'!$B$9-M3896)= 10,"10", IF(('1 - Cover page'!$B$9-M3896)= 11,"11", IF(('1 - Cover page'!$B$9-M3896)= 12,"12", IF(('1 - Cover page'!$B$9-M3896)= 13,"13", IF(('1 - Cover page'!$B$9-M3896)= 14,"14", IF(('1 - Cover page'!$B$9-M3896)= 15,"15",  ""))))))))))))))))</f>
        <v>0</v>
      </c>
      <c r="Z3896" t="str">
        <f>IF(('1 - Cover page'!$B$9-I3896)=0,"0", IF(('1 - Cover page'!$B$9-I3896)= 1,"1", IF(('1 - Cover page'!$B$9-I3896)= 2,"2", IF(('1 - Cover page'!$B$9-I3896)= 3,"3", IF(('1 - Cover page'!$B$9-I3896)= 4,"4", IF(('1 - Cover page'!$B$9-I3896)= 5,"5", IF(('1 - Cover page'!$B$9-I3896)= 6,"6", IF(('1 - Cover page'!$B$9-I3896)= 7,"7", IF(('1 - Cover page'!$B$9-I3896)= 8,"8", IF(('1 - Cover page'!$B$9-I3896)= 9,"9", IF(('1 - Cover page'!$B$9-I3896)= 10,"10", IF(('1 - Cover page'!$B$9-I3896)= 11,"11", IF(('1 - Cover page'!$B$9-I3896)= 12,"12", IF(('1 - Cover page'!$B$9-I3896)= 13,"13", IF(('1 - Cover page'!$B$9-I3896)= 14,"14", IF(('1 - Cover page'!$B$9-I3896)= 15,"15",  ""))))))))))))))))</f>
        <v>0</v>
      </c>
      <c r="AA3896" t="e">
        <f>VLOOKUP(E3896,'Age group'!$A$2:$B$7,2,TRUE)</f>
        <v>#N/A</v>
      </c>
    </row>
    <row r="3897" spans="1:27" ht="12.75" x14ac:dyDescent="0.2">
      <c r="A3897" s="30">
        <v>3894</v>
      </c>
      <c r="B3897" s="31"/>
      <c r="C3897" s="31"/>
      <c r="D3897" s="32"/>
      <c r="E3897" s="104"/>
      <c r="F3897" s="31"/>
      <c r="G3897" s="31"/>
      <c r="H3897" s="33"/>
      <c r="I3897" s="16"/>
      <c r="J3897" s="34"/>
      <c r="K3897" s="34"/>
      <c r="L3897" s="35"/>
      <c r="M3897" s="36"/>
      <c r="N3897" s="37"/>
      <c r="O3897" s="37"/>
      <c r="P3897" s="37"/>
      <c r="Q3897" s="38"/>
      <c r="R3897" s="38"/>
      <c r="S3897" s="37"/>
      <c r="T3897" s="39"/>
      <c r="U3897" s="39"/>
      <c r="V3897" s="40"/>
      <c r="X3897" t="str">
        <f>IF(('1 - Cover page'!$B$9-M3897)&lt;6,"&lt;=5 Days","&gt;5 Days")</f>
        <v>&lt;=5 Days</v>
      </c>
      <c r="Y3897" t="str">
        <f>IF(('1 - Cover page'!$B$9-M3897)=0,"0", IF(('1 - Cover page'!$B$9-M3897)= 1,"1", IF(('1 - Cover page'!$B$9-M3897)= 2,"2", IF(('1 - Cover page'!$B$9-M3897)= 3,"3", IF(('1 - Cover page'!$B$9-M3897)= 4,"4", IF(('1 - Cover page'!$B$9-M3897)= 5,"5", IF(('1 - Cover page'!$B$9-M3897)= 6,"6", IF(('1 - Cover page'!$B$9-M3897)= 7,"7", IF(('1 - Cover page'!$B$9-M3897)= 8,"8", IF(('1 - Cover page'!$B$9-M3897)= 9,"9", IF(('1 - Cover page'!$B$9-M3897)= 10,"10", IF(('1 - Cover page'!$B$9-M3897)= 11,"11", IF(('1 - Cover page'!$B$9-M3897)= 12,"12", IF(('1 - Cover page'!$B$9-M3897)= 13,"13", IF(('1 - Cover page'!$B$9-M3897)= 14,"14", IF(('1 - Cover page'!$B$9-M3897)= 15,"15",  ""))))))))))))))))</f>
        <v>0</v>
      </c>
      <c r="Z3897" t="str">
        <f>IF(('1 - Cover page'!$B$9-I3897)=0,"0", IF(('1 - Cover page'!$B$9-I3897)= 1,"1", IF(('1 - Cover page'!$B$9-I3897)= 2,"2", IF(('1 - Cover page'!$B$9-I3897)= 3,"3", IF(('1 - Cover page'!$B$9-I3897)= 4,"4", IF(('1 - Cover page'!$B$9-I3897)= 5,"5", IF(('1 - Cover page'!$B$9-I3897)= 6,"6", IF(('1 - Cover page'!$B$9-I3897)= 7,"7", IF(('1 - Cover page'!$B$9-I3897)= 8,"8", IF(('1 - Cover page'!$B$9-I3897)= 9,"9", IF(('1 - Cover page'!$B$9-I3897)= 10,"10", IF(('1 - Cover page'!$B$9-I3897)= 11,"11", IF(('1 - Cover page'!$B$9-I3897)= 12,"12", IF(('1 - Cover page'!$B$9-I3897)= 13,"13", IF(('1 - Cover page'!$B$9-I3897)= 14,"14", IF(('1 - Cover page'!$B$9-I3897)= 15,"15",  ""))))))))))))))))</f>
        <v>0</v>
      </c>
      <c r="AA3897" t="e">
        <f>VLOOKUP(E3897,'Age group'!$A$2:$B$7,2,TRUE)</f>
        <v>#N/A</v>
      </c>
    </row>
    <row r="3898" spans="1:27" ht="12.75" x14ac:dyDescent="0.2">
      <c r="A3898" s="30">
        <v>3895</v>
      </c>
      <c r="B3898" s="31"/>
      <c r="C3898" s="31"/>
      <c r="D3898" s="32"/>
      <c r="E3898" s="104"/>
      <c r="F3898" s="31"/>
      <c r="G3898" s="31"/>
      <c r="H3898" s="33"/>
      <c r="I3898" s="16"/>
      <c r="J3898" s="34"/>
      <c r="K3898" s="34"/>
      <c r="L3898" s="35"/>
      <c r="M3898" s="36"/>
      <c r="N3898" s="37"/>
      <c r="O3898" s="37"/>
      <c r="P3898" s="37"/>
      <c r="Q3898" s="38"/>
      <c r="R3898" s="38"/>
      <c r="S3898" s="37"/>
      <c r="T3898" s="39"/>
      <c r="U3898" s="39"/>
      <c r="V3898" s="40"/>
      <c r="X3898" t="str">
        <f>IF(('1 - Cover page'!$B$9-M3898)&lt;6,"&lt;=5 Days","&gt;5 Days")</f>
        <v>&lt;=5 Days</v>
      </c>
      <c r="Y3898" t="str">
        <f>IF(('1 - Cover page'!$B$9-M3898)=0,"0", IF(('1 - Cover page'!$B$9-M3898)= 1,"1", IF(('1 - Cover page'!$B$9-M3898)= 2,"2", IF(('1 - Cover page'!$B$9-M3898)= 3,"3", IF(('1 - Cover page'!$B$9-M3898)= 4,"4", IF(('1 - Cover page'!$B$9-M3898)= 5,"5", IF(('1 - Cover page'!$B$9-M3898)= 6,"6", IF(('1 - Cover page'!$B$9-M3898)= 7,"7", IF(('1 - Cover page'!$B$9-M3898)= 8,"8", IF(('1 - Cover page'!$B$9-M3898)= 9,"9", IF(('1 - Cover page'!$B$9-M3898)= 10,"10", IF(('1 - Cover page'!$B$9-M3898)= 11,"11", IF(('1 - Cover page'!$B$9-M3898)= 12,"12", IF(('1 - Cover page'!$B$9-M3898)= 13,"13", IF(('1 - Cover page'!$B$9-M3898)= 14,"14", IF(('1 - Cover page'!$B$9-M3898)= 15,"15",  ""))))))))))))))))</f>
        <v>0</v>
      </c>
      <c r="Z3898" t="str">
        <f>IF(('1 - Cover page'!$B$9-I3898)=0,"0", IF(('1 - Cover page'!$B$9-I3898)= 1,"1", IF(('1 - Cover page'!$B$9-I3898)= 2,"2", IF(('1 - Cover page'!$B$9-I3898)= 3,"3", IF(('1 - Cover page'!$B$9-I3898)= 4,"4", IF(('1 - Cover page'!$B$9-I3898)= 5,"5", IF(('1 - Cover page'!$B$9-I3898)= 6,"6", IF(('1 - Cover page'!$B$9-I3898)= 7,"7", IF(('1 - Cover page'!$B$9-I3898)= 8,"8", IF(('1 - Cover page'!$B$9-I3898)= 9,"9", IF(('1 - Cover page'!$B$9-I3898)= 10,"10", IF(('1 - Cover page'!$B$9-I3898)= 11,"11", IF(('1 - Cover page'!$B$9-I3898)= 12,"12", IF(('1 - Cover page'!$B$9-I3898)= 13,"13", IF(('1 - Cover page'!$B$9-I3898)= 14,"14", IF(('1 - Cover page'!$B$9-I3898)= 15,"15",  ""))))))))))))))))</f>
        <v>0</v>
      </c>
      <c r="AA3898" t="e">
        <f>VLOOKUP(E3898,'Age group'!$A$2:$B$7,2,TRUE)</f>
        <v>#N/A</v>
      </c>
    </row>
    <row r="3899" spans="1:27" ht="12.75" x14ac:dyDescent="0.2">
      <c r="A3899" s="30">
        <v>3896</v>
      </c>
      <c r="B3899" s="31"/>
      <c r="C3899" s="31"/>
      <c r="D3899" s="32"/>
      <c r="E3899" s="104"/>
      <c r="F3899" s="31"/>
      <c r="G3899" s="31"/>
      <c r="H3899" s="33"/>
      <c r="I3899" s="16"/>
      <c r="J3899" s="34"/>
      <c r="K3899" s="34"/>
      <c r="L3899" s="35"/>
      <c r="M3899" s="36"/>
      <c r="N3899" s="37"/>
      <c r="O3899" s="37"/>
      <c r="P3899" s="37"/>
      <c r="Q3899" s="38"/>
      <c r="R3899" s="38"/>
      <c r="S3899" s="37"/>
      <c r="T3899" s="39"/>
      <c r="U3899" s="39"/>
      <c r="V3899" s="40"/>
      <c r="X3899" t="str">
        <f>IF(('1 - Cover page'!$B$9-M3899)&lt;6,"&lt;=5 Days","&gt;5 Days")</f>
        <v>&lt;=5 Days</v>
      </c>
      <c r="Y3899" t="str">
        <f>IF(('1 - Cover page'!$B$9-M3899)=0,"0", IF(('1 - Cover page'!$B$9-M3899)= 1,"1", IF(('1 - Cover page'!$B$9-M3899)= 2,"2", IF(('1 - Cover page'!$B$9-M3899)= 3,"3", IF(('1 - Cover page'!$B$9-M3899)= 4,"4", IF(('1 - Cover page'!$B$9-M3899)= 5,"5", IF(('1 - Cover page'!$B$9-M3899)= 6,"6", IF(('1 - Cover page'!$B$9-M3899)= 7,"7", IF(('1 - Cover page'!$B$9-M3899)= 8,"8", IF(('1 - Cover page'!$B$9-M3899)= 9,"9", IF(('1 - Cover page'!$B$9-M3899)= 10,"10", IF(('1 - Cover page'!$B$9-M3899)= 11,"11", IF(('1 - Cover page'!$B$9-M3899)= 12,"12", IF(('1 - Cover page'!$B$9-M3899)= 13,"13", IF(('1 - Cover page'!$B$9-M3899)= 14,"14", IF(('1 - Cover page'!$B$9-M3899)= 15,"15",  ""))))))))))))))))</f>
        <v>0</v>
      </c>
      <c r="Z3899" t="str">
        <f>IF(('1 - Cover page'!$B$9-I3899)=0,"0", IF(('1 - Cover page'!$B$9-I3899)= 1,"1", IF(('1 - Cover page'!$B$9-I3899)= 2,"2", IF(('1 - Cover page'!$B$9-I3899)= 3,"3", IF(('1 - Cover page'!$B$9-I3899)= 4,"4", IF(('1 - Cover page'!$B$9-I3899)= 5,"5", IF(('1 - Cover page'!$B$9-I3899)= 6,"6", IF(('1 - Cover page'!$B$9-I3899)= 7,"7", IF(('1 - Cover page'!$B$9-I3899)= 8,"8", IF(('1 - Cover page'!$B$9-I3899)= 9,"9", IF(('1 - Cover page'!$B$9-I3899)= 10,"10", IF(('1 - Cover page'!$B$9-I3899)= 11,"11", IF(('1 - Cover page'!$B$9-I3899)= 12,"12", IF(('1 - Cover page'!$B$9-I3899)= 13,"13", IF(('1 - Cover page'!$B$9-I3899)= 14,"14", IF(('1 - Cover page'!$B$9-I3899)= 15,"15",  ""))))))))))))))))</f>
        <v>0</v>
      </c>
      <c r="AA3899" t="e">
        <f>VLOOKUP(E3899,'Age group'!$A$2:$B$7,2,TRUE)</f>
        <v>#N/A</v>
      </c>
    </row>
    <row r="3900" spans="1:27" ht="12.75" x14ac:dyDescent="0.2">
      <c r="A3900" s="30">
        <v>3897</v>
      </c>
      <c r="B3900" s="31"/>
      <c r="C3900" s="31"/>
      <c r="D3900" s="32"/>
      <c r="E3900" s="104"/>
      <c r="F3900" s="31"/>
      <c r="G3900" s="31"/>
      <c r="H3900" s="33"/>
      <c r="I3900" s="16"/>
      <c r="J3900" s="34"/>
      <c r="K3900" s="34"/>
      <c r="L3900" s="35"/>
      <c r="M3900" s="36"/>
      <c r="N3900" s="37"/>
      <c r="O3900" s="37"/>
      <c r="P3900" s="37"/>
      <c r="Q3900" s="38"/>
      <c r="R3900" s="38"/>
      <c r="S3900" s="37"/>
      <c r="T3900" s="39"/>
      <c r="U3900" s="39"/>
      <c r="V3900" s="40"/>
      <c r="X3900" t="str">
        <f>IF(('1 - Cover page'!$B$9-M3900)&lt;6,"&lt;=5 Days","&gt;5 Days")</f>
        <v>&lt;=5 Days</v>
      </c>
      <c r="Y3900" t="str">
        <f>IF(('1 - Cover page'!$B$9-M3900)=0,"0", IF(('1 - Cover page'!$B$9-M3900)= 1,"1", IF(('1 - Cover page'!$B$9-M3900)= 2,"2", IF(('1 - Cover page'!$B$9-M3900)= 3,"3", IF(('1 - Cover page'!$B$9-M3900)= 4,"4", IF(('1 - Cover page'!$B$9-M3900)= 5,"5", IF(('1 - Cover page'!$B$9-M3900)= 6,"6", IF(('1 - Cover page'!$B$9-M3900)= 7,"7", IF(('1 - Cover page'!$B$9-M3900)= 8,"8", IF(('1 - Cover page'!$B$9-M3900)= 9,"9", IF(('1 - Cover page'!$B$9-M3900)= 10,"10", IF(('1 - Cover page'!$B$9-M3900)= 11,"11", IF(('1 - Cover page'!$B$9-M3900)= 12,"12", IF(('1 - Cover page'!$B$9-M3900)= 13,"13", IF(('1 - Cover page'!$B$9-M3900)= 14,"14", IF(('1 - Cover page'!$B$9-M3900)= 15,"15",  ""))))))))))))))))</f>
        <v>0</v>
      </c>
      <c r="Z3900" t="str">
        <f>IF(('1 - Cover page'!$B$9-I3900)=0,"0", IF(('1 - Cover page'!$B$9-I3900)= 1,"1", IF(('1 - Cover page'!$B$9-I3900)= 2,"2", IF(('1 - Cover page'!$B$9-I3900)= 3,"3", IF(('1 - Cover page'!$B$9-I3900)= 4,"4", IF(('1 - Cover page'!$B$9-I3900)= 5,"5", IF(('1 - Cover page'!$B$9-I3900)= 6,"6", IF(('1 - Cover page'!$B$9-I3900)= 7,"7", IF(('1 - Cover page'!$B$9-I3900)= 8,"8", IF(('1 - Cover page'!$B$9-I3900)= 9,"9", IF(('1 - Cover page'!$B$9-I3900)= 10,"10", IF(('1 - Cover page'!$B$9-I3900)= 11,"11", IF(('1 - Cover page'!$B$9-I3900)= 12,"12", IF(('1 - Cover page'!$B$9-I3900)= 13,"13", IF(('1 - Cover page'!$B$9-I3900)= 14,"14", IF(('1 - Cover page'!$B$9-I3900)= 15,"15",  ""))))))))))))))))</f>
        <v>0</v>
      </c>
      <c r="AA3900" t="e">
        <f>VLOOKUP(E3900,'Age group'!$A$2:$B$7,2,TRUE)</f>
        <v>#N/A</v>
      </c>
    </row>
    <row r="3901" spans="1:27" ht="12.75" x14ac:dyDescent="0.2">
      <c r="A3901" s="30">
        <v>3898</v>
      </c>
      <c r="B3901" s="31"/>
      <c r="C3901" s="31"/>
      <c r="D3901" s="32"/>
      <c r="E3901" s="104"/>
      <c r="F3901" s="31"/>
      <c r="G3901" s="31"/>
      <c r="H3901" s="33"/>
      <c r="I3901" s="16"/>
      <c r="J3901" s="34"/>
      <c r="K3901" s="34"/>
      <c r="L3901" s="35"/>
      <c r="M3901" s="36"/>
      <c r="N3901" s="37"/>
      <c r="O3901" s="37"/>
      <c r="P3901" s="37"/>
      <c r="Q3901" s="38"/>
      <c r="R3901" s="38"/>
      <c r="S3901" s="37"/>
      <c r="T3901" s="39"/>
      <c r="U3901" s="39"/>
      <c r="V3901" s="40"/>
      <c r="X3901" t="str">
        <f>IF(('1 - Cover page'!$B$9-M3901)&lt;6,"&lt;=5 Days","&gt;5 Days")</f>
        <v>&lt;=5 Days</v>
      </c>
      <c r="Y3901" t="str">
        <f>IF(('1 - Cover page'!$B$9-M3901)=0,"0", IF(('1 - Cover page'!$B$9-M3901)= 1,"1", IF(('1 - Cover page'!$B$9-M3901)= 2,"2", IF(('1 - Cover page'!$B$9-M3901)= 3,"3", IF(('1 - Cover page'!$B$9-M3901)= 4,"4", IF(('1 - Cover page'!$B$9-M3901)= 5,"5", IF(('1 - Cover page'!$B$9-M3901)= 6,"6", IF(('1 - Cover page'!$B$9-M3901)= 7,"7", IF(('1 - Cover page'!$B$9-M3901)= 8,"8", IF(('1 - Cover page'!$B$9-M3901)= 9,"9", IF(('1 - Cover page'!$B$9-M3901)= 10,"10", IF(('1 - Cover page'!$B$9-M3901)= 11,"11", IF(('1 - Cover page'!$B$9-M3901)= 12,"12", IF(('1 - Cover page'!$B$9-M3901)= 13,"13", IF(('1 - Cover page'!$B$9-M3901)= 14,"14", IF(('1 - Cover page'!$B$9-M3901)= 15,"15",  ""))))))))))))))))</f>
        <v>0</v>
      </c>
      <c r="Z3901" t="str">
        <f>IF(('1 - Cover page'!$B$9-I3901)=0,"0", IF(('1 - Cover page'!$B$9-I3901)= 1,"1", IF(('1 - Cover page'!$B$9-I3901)= 2,"2", IF(('1 - Cover page'!$B$9-I3901)= 3,"3", IF(('1 - Cover page'!$B$9-I3901)= 4,"4", IF(('1 - Cover page'!$B$9-I3901)= 5,"5", IF(('1 - Cover page'!$B$9-I3901)= 6,"6", IF(('1 - Cover page'!$B$9-I3901)= 7,"7", IF(('1 - Cover page'!$B$9-I3901)= 8,"8", IF(('1 - Cover page'!$B$9-I3901)= 9,"9", IF(('1 - Cover page'!$B$9-I3901)= 10,"10", IF(('1 - Cover page'!$B$9-I3901)= 11,"11", IF(('1 - Cover page'!$B$9-I3901)= 12,"12", IF(('1 - Cover page'!$B$9-I3901)= 13,"13", IF(('1 - Cover page'!$B$9-I3901)= 14,"14", IF(('1 - Cover page'!$B$9-I3901)= 15,"15",  ""))))))))))))))))</f>
        <v>0</v>
      </c>
      <c r="AA3901" t="e">
        <f>VLOOKUP(E3901,'Age group'!$A$2:$B$7,2,TRUE)</f>
        <v>#N/A</v>
      </c>
    </row>
    <row r="3902" spans="1:27" ht="12.75" x14ac:dyDescent="0.2">
      <c r="A3902" s="30">
        <v>3899</v>
      </c>
      <c r="B3902" s="31"/>
      <c r="C3902" s="31"/>
      <c r="D3902" s="32"/>
      <c r="E3902" s="104"/>
      <c r="F3902" s="31"/>
      <c r="G3902" s="31"/>
      <c r="H3902" s="33"/>
      <c r="I3902" s="16"/>
      <c r="J3902" s="34"/>
      <c r="K3902" s="34"/>
      <c r="L3902" s="35"/>
      <c r="M3902" s="36"/>
      <c r="N3902" s="37"/>
      <c r="O3902" s="37"/>
      <c r="P3902" s="37"/>
      <c r="Q3902" s="38"/>
      <c r="R3902" s="38"/>
      <c r="S3902" s="37"/>
      <c r="T3902" s="39"/>
      <c r="U3902" s="39"/>
      <c r="V3902" s="40"/>
      <c r="X3902" t="str">
        <f>IF(('1 - Cover page'!$B$9-M3902)&lt;6,"&lt;=5 Days","&gt;5 Days")</f>
        <v>&lt;=5 Days</v>
      </c>
      <c r="Y3902" t="str">
        <f>IF(('1 - Cover page'!$B$9-M3902)=0,"0", IF(('1 - Cover page'!$B$9-M3902)= 1,"1", IF(('1 - Cover page'!$B$9-M3902)= 2,"2", IF(('1 - Cover page'!$B$9-M3902)= 3,"3", IF(('1 - Cover page'!$B$9-M3902)= 4,"4", IF(('1 - Cover page'!$B$9-M3902)= 5,"5", IF(('1 - Cover page'!$B$9-M3902)= 6,"6", IF(('1 - Cover page'!$B$9-M3902)= 7,"7", IF(('1 - Cover page'!$B$9-M3902)= 8,"8", IF(('1 - Cover page'!$B$9-M3902)= 9,"9", IF(('1 - Cover page'!$B$9-M3902)= 10,"10", IF(('1 - Cover page'!$B$9-M3902)= 11,"11", IF(('1 - Cover page'!$B$9-M3902)= 12,"12", IF(('1 - Cover page'!$B$9-M3902)= 13,"13", IF(('1 - Cover page'!$B$9-M3902)= 14,"14", IF(('1 - Cover page'!$B$9-M3902)= 15,"15",  ""))))))))))))))))</f>
        <v>0</v>
      </c>
      <c r="Z3902" t="str">
        <f>IF(('1 - Cover page'!$B$9-I3902)=0,"0", IF(('1 - Cover page'!$B$9-I3902)= 1,"1", IF(('1 - Cover page'!$B$9-I3902)= 2,"2", IF(('1 - Cover page'!$B$9-I3902)= 3,"3", IF(('1 - Cover page'!$B$9-I3902)= 4,"4", IF(('1 - Cover page'!$B$9-I3902)= 5,"5", IF(('1 - Cover page'!$B$9-I3902)= 6,"6", IF(('1 - Cover page'!$B$9-I3902)= 7,"7", IF(('1 - Cover page'!$B$9-I3902)= 8,"8", IF(('1 - Cover page'!$B$9-I3902)= 9,"9", IF(('1 - Cover page'!$B$9-I3902)= 10,"10", IF(('1 - Cover page'!$B$9-I3902)= 11,"11", IF(('1 - Cover page'!$B$9-I3902)= 12,"12", IF(('1 - Cover page'!$B$9-I3902)= 13,"13", IF(('1 - Cover page'!$B$9-I3902)= 14,"14", IF(('1 - Cover page'!$B$9-I3902)= 15,"15",  ""))))))))))))))))</f>
        <v>0</v>
      </c>
      <c r="AA3902" t="e">
        <f>VLOOKUP(E3902,'Age group'!$A$2:$B$7,2,TRUE)</f>
        <v>#N/A</v>
      </c>
    </row>
    <row r="3903" spans="1:27" ht="12.75" x14ac:dyDescent="0.2">
      <c r="A3903" s="30">
        <v>3900</v>
      </c>
      <c r="B3903" s="31"/>
      <c r="C3903" s="31"/>
      <c r="D3903" s="32"/>
      <c r="E3903" s="104"/>
      <c r="F3903" s="31"/>
      <c r="G3903" s="31"/>
      <c r="H3903" s="33"/>
      <c r="I3903" s="16"/>
      <c r="J3903" s="34"/>
      <c r="K3903" s="34"/>
      <c r="L3903" s="35"/>
      <c r="M3903" s="36"/>
      <c r="N3903" s="37"/>
      <c r="O3903" s="37"/>
      <c r="P3903" s="37"/>
      <c r="Q3903" s="38"/>
      <c r="R3903" s="38"/>
      <c r="S3903" s="37"/>
      <c r="T3903" s="39"/>
      <c r="U3903" s="39"/>
      <c r="V3903" s="40"/>
      <c r="X3903" t="str">
        <f>IF(('1 - Cover page'!$B$9-M3903)&lt;6,"&lt;=5 Days","&gt;5 Days")</f>
        <v>&lt;=5 Days</v>
      </c>
      <c r="Y3903" t="str">
        <f>IF(('1 - Cover page'!$B$9-M3903)=0,"0", IF(('1 - Cover page'!$B$9-M3903)= 1,"1", IF(('1 - Cover page'!$B$9-M3903)= 2,"2", IF(('1 - Cover page'!$B$9-M3903)= 3,"3", IF(('1 - Cover page'!$B$9-M3903)= 4,"4", IF(('1 - Cover page'!$B$9-M3903)= 5,"5", IF(('1 - Cover page'!$B$9-M3903)= 6,"6", IF(('1 - Cover page'!$B$9-M3903)= 7,"7", IF(('1 - Cover page'!$B$9-M3903)= 8,"8", IF(('1 - Cover page'!$B$9-M3903)= 9,"9", IF(('1 - Cover page'!$B$9-M3903)= 10,"10", IF(('1 - Cover page'!$B$9-M3903)= 11,"11", IF(('1 - Cover page'!$B$9-M3903)= 12,"12", IF(('1 - Cover page'!$B$9-M3903)= 13,"13", IF(('1 - Cover page'!$B$9-M3903)= 14,"14", IF(('1 - Cover page'!$B$9-M3903)= 15,"15",  ""))))))))))))))))</f>
        <v>0</v>
      </c>
      <c r="Z3903" t="str">
        <f>IF(('1 - Cover page'!$B$9-I3903)=0,"0", IF(('1 - Cover page'!$B$9-I3903)= 1,"1", IF(('1 - Cover page'!$B$9-I3903)= 2,"2", IF(('1 - Cover page'!$B$9-I3903)= 3,"3", IF(('1 - Cover page'!$B$9-I3903)= 4,"4", IF(('1 - Cover page'!$B$9-I3903)= 5,"5", IF(('1 - Cover page'!$B$9-I3903)= 6,"6", IF(('1 - Cover page'!$B$9-I3903)= 7,"7", IF(('1 - Cover page'!$B$9-I3903)= 8,"8", IF(('1 - Cover page'!$B$9-I3903)= 9,"9", IF(('1 - Cover page'!$B$9-I3903)= 10,"10", IF(('1 - Cover page'!$B$9-I3903)= 11,"11", IF(('1 - Cover page'!$B$9-I3903)= 12,"12", IF(('1 - Cover page'!$B$9-I3903)= 13,"13", IF(('1 - Cover page'!$B$9-I3903)= 14,"14", IF(('1 - Cover page'!$B$9-I3903)= 15,"15",  ""))))))))))))))))</f>
        <v>0</v>
      </c>
      <c r="AA3903" t="e">
        <f>VLOOKUP(E3903,'Age group'!$A$2:$B$7,2,TRUE)</f>
        <v>#N/A</v>
      </c>
    </row>
    <row r="3904" spans="1:27" ht="12.75" x14ac:dyDescent="0.2">
      <c r="A3904" s="30">
        <v>3901</v>
      </c>
      <c r="B3904" s="31"/>
      <c r="C3904" s="31"/>
      <c r="D3904" s="32"/>
      <c r="E3904" s="104"/>
      <c r="F3904" s="31"/>
      <c r="G3904" s="31"/>
      <c r="H3904" s="33"/>
      <c r="I3904" s="16"/>
      <c r="J3904" s="34"/>
      <c r="K3904" s="34"/>
      <c r="L3904" s="35"/>
      <c r="M3904" s="36"/>
      <c r="N3904" s="37"/>
      <c r="O3904" s="37"/>
      <c r="P3904" s="37"/>
      <c r="Q3904" s="38"/>
      <c r="R3904" s="38"/>
      <c r="S3904" s="37"/>
      <c r="T3904" s="39"/>
      <c r="U3904" s="39"/>
      <c r="V3904" s="40"/>
      <c r="X3904" t="str">
        <f>IF(('1 - Cover page'!$B$9-M3904)&lt;6,"&lt;=5 Days","&gt;5 Days")</f>
        <v>&lt;=5 Days</v>
      </c>
      <c r="Y3904" t="str">
        <f>IF(('1 - Cover page'!$B$9-M3904)=0,"0", IF(('1 - Cover page'!$B$9-M3904)= 1,"1", IF(('1 - Cover page'!$B$9-M3904)= 2,"2", IF(('1 - Cover page'!$B$9-M3904)= 3,"3", IF(('1 - Cover page'!$B$9-M3904)= 4,"4", IF(('1 - Cover page'!$B$9-M3904)= 5,"5", IF(('1 - Cover page'!$B$9-M3904)= 6,"6", IF(('1 - Cover page'!$B$9-M3904)= 7,"7", IF(('1 - Cover page'!$B$9-M3904)= 8,"8", IF(('1 - Cover page'!$B$9-M3904)= 9,"9", IF(('1 - Cover page'!$B$9-M3904)= 10,"10", IF(('1 - Cover page'!$B$9-M3904)= 11,"11", IF(('1 - Cover page'!$B$9-M3904)= 12,"12", IF(('1 - Cover page'!$B$9-M3904)= 13,"13", IF(('1 - Cover page'!$B$9-M3904)= 14,"14", IF(('1 - Cover page'!$B$9-M3904)= 15,"15",  ""))))))))))))))))</f>
        <v>0</v>
      </c>
      <c r="Z3904" t="str">
        <f>IF(('1 - Cover page'!$B$9-I3904)=0,"0", IF(('1 - Cover page'!$B$9-I3904)= 1,"1", IF(('1 - Cover page'!$B$9-I3904)= 2,"2", IF(('1 - Cover page'!$B$9-I3904)= 3,"3", IF(('1 - Cover page'!$B$9-I3904)= 4,"4", IF(('1 - Cover page'!$B$9-I3904)= 5,"5", IF(('1 - Cover page'!$B$9-I3904)= 6,"6", IF(('1 - Cover page'!$B$9-I3904)= 7,"7", IF(('1 - Cover page'!$B$9-I3904)= 8,"8", IF(('1 - Cover page'!$B$9-I3904)= 9,"9", IF(('1 - Cover page'!$B$9-I3904)= 10,"10", IF(('1 - Cover page'!$B$9-I3904)= 11,"11", IF(('1 - Cover page'!$B$9-I3904)= 12,"12", IF(('1 - Cover page'!$B$9-I3904)= 13,"13", IF(('1 - Cover page'!$B$9-I3904)= 14,"14", IF(('1 - Cover page'!$B$9-I3904)= 15,"15",  ""))))))))))))))))</f>
        <v>0</v>
      </c>
      <c r="AA3904" t="e">
        <f>VLOOKUP(E3904,'Age group'!$A$2:$B$7,2,TRUE)</f>
        <v>#N/A</v>
      </c>
    </row>
    <row r="3905" spans="1:27" ht="12.75" x14ac:dyDescent="0.2">
      <c r="A3905" s="30">
        <v>3902</v>
      </c>
      <c r="B3905" s="31"/>
      <c r="C3905" s="31"/>
      <c r="D3905" s="32"/>
      <c r="E3905" s="104"/>
      <c r="F3905" s="31"/>
      <c r="G3905" s="31"/>
      <c r="H3905" s="33"/>
      <c r="I3905" s="16"/>
      <c r="J3905" s="34"/>
      <c r="K3905" s="34"/>
      <c r="L3905" s="35"/>
      <c r="M3905" s="36"/>
      <c r="N3905" s="37"/>
      <c r="O3905" s="37"/>
      <c r="P3905" s="37"/>
      <c r="Q3905" s="38"/>
      <c r="R3905" s="38"/>
      <c r="S3905" s="37"/>
      <c r="T3905" s="39"/>
      <c r="U3905" s="39"/>
      <c r="V3905" s="40"/>
      <c r="X3905" t="str">
        <f>IF(('1 - Cover page'!$B$9-M3905)&lt;6,"&lt;=5 Days","&gt;5 Days")</f>
        <v>&lt;=5 Days</v>
      </c>
      <c r="Y3905" t="str">
        <f>IF(('1 - Cover page'!$B$9-M3905)=0,"0", IF(('1 - Cover page'!$B$9-M3905)= 1,"1", IF(('1 - Cover page'!$B$9-M3905)= 2,"2", IF(('1 - Cover page'!$B$9-M3905)= 3,"3", IF(('1 - Cover page'!$B$9-M3905)= 4,"4", IF(('1 - Cover page'!$B$9-M3905)= 5,"5", IF(('1 - Cover page'!$B$9-M3905)= 6,"6", IF(('1 - Cover page'!$B$9-M3905)= 7,"7", IF(('1 - Cover page'!$B$9-M3905)= 8,"8", IF(('1 - Cover page'!$B$9-M3905)= 9,"9", IF(('1 - Cover page'!$B$9-M3905)= 10,"10", IF(('1 - Cover page'!$B$9-M3905)= 11,"11", IF(('1 - Cover page'!$B$9-M3905)= 12,"12", IF(('1 - Cover page'!$B$9-M3905)= 13,"13", IF(('1 - Cover page'!$B$9-M3905)= 14,"14", IF(('1 - Cover page'!$B$9-M3905)= 15,"15",  ""))))))))))))))))</f>
        <v>0</v>
      </c>
      <c r="Z3905" t="str">
        <f>IF(('1 - Cover page'!$B$9-I3905)=0,"0", IF(('1 - Cover page'!$B$9-I3905)= 1,"1", IF(('1 - Cover page'!$B$9-I3905)= 2,"2", IF(('1 - Cover page'!$B$9-I3905)= 3,"3", IF(('1 - Cover page'!$B$9-I3905)= 4,"4", IF(('1 - Cover page'!$B$9-I3905)= 5,"5", IF(('1 - Cover page'!$B$9-I3905)= 6,"6", IF(('1 - Cover page'!$B$9-I3905)= 7,"7", IF(('1 - Cover page'!$B$9-I3905)= 8,"8", IF(('1 - Cover page'!$B$9-I3905)= 9,"9", IF(('1 - Cover page'!$B$9-I3905)= 10,"10", IF(('1 - Cover page'!$B$9-I3905)= 11,"11", IF(('1 - Cover page'!$B$9-I3905)= 12,"12", IF(('1 - Cover page'!$B$9-I3905)= 13,"13", IF(('1 - Cover page'!$B$9-I3905)= 14,"14", IF(('1 - Cover page'!$B$9-I3905)= 15,"15",  ""))))))))))))))))</f>
        <v>0</v>
      </c>
      <c r="AA3905" t="e">
        <f>VLOOKUP(E3905,'Age group'!$A$2:$B$7,2,TRUE)</f>
        <v>#N/A</v>
      </c>
    </row>
    <row r="3906" spans="1:27" ht="12.75" x14ac:dyDescent="0.2">
      <c r="A3906" s="30">
        <v>3903</v>
      </c>
      <c r="B3906" s="31"/>
      <c r="C3906" s="31"/>
      <c r="D3906" s="32"/>
      <c r="E3906" s="104"/>
      <c r="F3906" s="31"/>
      <c r="G3906" s="31"/>
      <c r="H3906" s="33"/>
      <c r="I3906" s="16"/>
      <c r="J3906" s="34"/>
      <c r="K3906" s="34"/>
      <c r="L3906" s="35"/>
      <c r="M3906" s="36"/>
      <c r="N3906" s="37"/>
      <c r="O3906" s="37"/>
      <c r="P3906" s="37"/>
      <c r="Q3906" s="38"/>
      <c r="R3906" s="38"/>
      <c r="S3906" s="37"/>
      <c r="T3906" s="39"/>
      <c r="U3906" s="39"/>
      <c r="V3906" s="40"/>
      <c r="X3906" t="str">
        <f>IF(('1 - Cover page'!$B$9-M3906)&lt;6,"&lt;=5 Days","&gt;5 Days")</f>
        <v>&lt;=5 Days</v>
      </c>
      <c r="Y3906" t="str">
        <f>IF(('1 - Cover page'!$B$9-M3906)=0,"0", IF(('1 - Cover page'!$B$9-M3906)= 1,"1", IF(('1 - Cover page'!$B$9-M3906)= 2,"2", IF(('1 - Cover page'!$B$9-M3906)= 3,"3", IF(('1 - Cover page'!$B$9-M3906)= 4,"4", IF(('1 - Cover page'!$B$9-M3906)= 5,"5", IF(('1 - Cover page'!$B$9-M3906)= 6,"6", IF(('1 - Cover page'!$B$9-M3906)= 7,"7", IF(('1 - Cover page'!$B$9-M3906)= 8,"8", IF(('1 - Cover page'!$B$9-M3906)= 9,"9", IF(('1 - Cover page'!$B$9-M3906)= 10,"10", IF(('1 - Cover page'!$B$9-M3906)= 11,"11", IF(('1 - Cover page'!$B$9-M3906)= 12,"12", IF(('1 - Cover page'!$B$9-M3906)= 13,"13", IF(('1 - Cover page'!$B$9-M3906)= 14,"14", IF(('1 - Cover page'!$B$9-M3906)= 15,"15",  ""))))))))))))))))</f>
        <v>0</v>
      </c>
      <c r="Z3906" t="str">
        <f>IF(('1 - Cover page'!$B$9-I3906)=0,"0", IF(('1 - Cover page'!$B$9-I3906)= 1,"1", IF(('1 - Cover page'!$B$9-I3906)= 2,"2", IF(('1 - Cover page'!$B$9-I3906)= 3,"3", IF(('1 - Cover page'!$B$9-I3906)= 4,"4", IF(('1 - Cover page'!$B$9-I3906)= 5,"5", IF(('1 - Cover page'!$B$9-I3906)= 6,"6", IF(('1 - Cover page'!$B$9-I3906)= 7,"7", IF(('1 - Cover page'!$B$9-I3906)= 8,"8", IF(('1 - Cover page'!$B$9-I3906)= 9,"9", IF(('1 - Cover page'!$B$9-I3906)= 10,"10", IF(('1 - Cover page'!$B$9-I3906)= 11,"11", IF(('1 - Cover page'!$B$9-I3906)= 12,"12", IF(('1 - Cover page'!$B$9-I3906)= 13,"13", IF(('1 - Cover page'!$B$9-I3906)= 14,"14", IF(('1 - Cover page'!$B$9-I3906)= 15,"15",  ""))))))))))))))))</f>
        <v>0</v>
      </c>
      <c r="AA3906" t="e">
        <f>VLOOKUP(E3906,'Age group'!$A$2:$B$7,2,TRUE)</f>
        <v>#N/A</v>
      </c>
    </row>
    <row r="3907" spans="1:27" ht="12.75" x14ac:dyDescent="0.2">
      <c r="A3907" s="30">
        <v>3904</v>
      </c>
      <c r="B3907" s="31"/>
      <c r="C3907" s="31"/>
      <c r="D3907" s="32"/>
      <c r="E3907" s="104"/>
      <c r="F3907" s="31"/>
      <c r="G3907" s="31"/>
      <c r="H3907" s="33"/>
      <c r="I3907" s="16"/>
      <c r="J3907" s="34"/>
      <c r="K3907" s="34"/>
      <c r="L3907" s="35"/>
      <c r="M3907" s="36"/>
      <c r="N3907" s="37"/>
      <c r="O3907" s="37"/>
      <c r="P3907" s="37"/>
      <c r="Q3907" s="38"/>
      <c r="R3907" s="38"/>
      <c r="S3907" s="37"/>
      <c r="T3907" s="39"/>
      <c r="U3907" s="39"/>
      <c r="V3907" s="40"/>
      <c r="X3907" t="str">
        <f>IF(('1 - Cover page'!$B$9-M3907)&lt;6,"&lt;=5 Days","&gt;5 Days")</f>
        <v>&lt;=5 Days</v>
      </c>
      <c r="Y3907" t="str">
        <f>IF(('1 - Cover page'!$B$9-M3907)=0,"0", IF(('1 - Cover page'!$B$9-M3907)= 1,"1", IF(('1 - Cover page'!$B$9-M3907)= 2,"2", IF(('1 - Cover page'!$B$9-M3907)= 3,"3", IF(('1 - Cover page'!$B$9-M3907)= 4,"4", IF(('1 - Cover page'!$B$9-M3907)= 5,"5", IF(('1 - Cover page'!$B$9-M3907)= 6,"6", IF(('1 - Cover page'!$B$9-M3907)= 7,"7", IF(('1 - Cover page'!$B$9-M3907)= 8,"8", IF(('1 - Cover page'!$B$9-M3907)= 9,"9", IF(('1 - Cover page'!$B$9-M3907)= 10,"10", IF(('1 - Cover page'!$B$9-M3907)= 11,"11", IF(('1 - Cover page'!$B$9-M3907)= 12,"12", IF(('1 - Cover page'!$B$9-M3907)= 13,"13", IF(('1 - Cover page'!$B$9-M3907)= 14,"14", IF(('1 - Cover page'!$B$9-M3907)= 15,"15",  ""))))))))))))))))</f>
        <v>0</v>
      </c>
      <c r="Z3907" t="str">
        <f>IF(('1 - Cover page'!$B$9-I3907)=0,"0", IF(('1 - Cover page'!$B$9-I3907)= 1,"1", IF(('1 - Cover page'!$B$9-I3907)= 2,"2", IF(('1 - Cover page'!$B$9-I3907)= 3,"3", IF(('1 - Cover page'!$B$9-I3907)= 4,"4", IF(('1 - Cover page'!$B$9-I3907)= 5,"5", IF(('1 - Cover page'!$B$9-I3907)= 6,"6", IF(('1 - Cover page'!$B$9-I3907)= 7,"7", IF(('1 - Cover page'!$B$9-I3907)= 8,"8", IF(('1 - Cover page'!$B$9-I3907)= 9,"9", IF(('1 - Cover page'!$B$9-I3907)= 10,"10", IF(('1 - Cover page'!$B$9-I3907)= 11,"11", IF(('1 - Cover page'!$B$9-I3907)= 12,"12", IF(('1 - Cover page'!$B$9-I3907)= 13,"13", IF(('1 - Cover page'!$B$9-I3907)= 14,"14", IF(('1 - Cover page'!$B$9-I3907)= 15,"15",  ""))))))))))))))))</f>
        <v>0</v>
      </c>
      <c r="AA3907" t="e">
        <f>VLOOKUP(E3907,'Age group'!$A$2:$B$7,2,TRUE)</f>
        <v>#N/A</v>
      </c>
    </row>
    <row r="3908" spans="1:27" ht="12.75" x14ac:dyDescent="0.2">
      <c r="A3908" s="30">
        <v>3905</v>
      </c>
      <c r="B3908" s="31"/>
      <c r="C3908" s="31"/>
      <c r="D3908" s="32"/>
      <c r="E3908" s="104"/>
      <c r="F3908" s="31"/>
      <c r="G3908" s="31"/>
      <c r="H3908" s="33"/>
      <c r="I3908" s="16"/>
      <c r="J3908" s="34"/>
      <c r="K3908" s="34"/>
      <c r="L3908" s="35"/>
      <c r="M3908" s="36"/>
      <c r="N3908" s="37"/>
      <c r="O3908" s="37"/>
      <c r="P3908" s="37"/>
      <c r="Q3908" s="38"/>
      <c r="R3908" s="38"/>
      <c r="S3908" s="37"/>
      <c r="T3908" s="39"/>
      <c r="U3908" s="39"/>
      <c r="V3908" s="40"/>
      <c r="X3908" t="str">
        <f>IF(('1 - Cover page'!$B$9-M3908)&lt;6,"&lt;=5 Days","&gt;5 Days")</f>
        <v>&lt;=5 Days</v>
      </c>
      <c r="Y3908" t="str">
        <f>IF(('1 - Cover page'!$B$9-M3908)=0,"0", IF(('1 - Cover page'!$B$9-M3908)= 1,"1", IF(('1 - Cover page'!$B$9-M3908)= 2,"2", IF(('1 - Cover page'!$B$9-M3908)= 3,"3", IF(('1 - Cover page'!$B$9-M3908)= 4,"4", IF(('1 - Cover page'!$B$9-M3908)= 5,"5", IF(('1 - Cover page'!$B$9-M3908)= 6,"6", IF(('1 - Cover page'!$B$9-M3908)= 7,"7", IF(('1 - Cover page'!$B$9-M3908)= 8,"8", IF(('1 - Cover page'!$B$9-M3908)= 9,"9", IF(('1 - Cover page'!$B$9-M3908)= 10,"10", IF(('1 - Cover page'!$B$9-M3908)= 11,"11", IF(('1 - Cover page'!$B$9-M3908)= 12,"12", IF(('1 - Cover page'!$B$9-M3908)= 13,"13", IF(('1 - Cover page'!$B$9-M3908)= 14,"14", IF(('1 - Cover page'!$B$9-M3908)= 15,"15",  ""))))))))))))))))</f>
        <v>0</v>
      </c>
      <c r="Z3908" t="str">
        <f>IF(('1 - Cover page'!$B$9-I3908)=0,"0", IF(('1 - Cover page'!$B$9-I3908)= 1,"1", IF(('1 - Cover page'!$B$9-I3908)= 2,"2", IF(('1 - Cover page'!$B$9-I3908)= 3,"3", IF(('1 - Cover page'!$B$9-I3908)= 4,"4", IF(('1 - Cover page'!$B$9-I3908)= 5,"5", IF(('1 - Cover page'!$B$9-I3908)= 6,"6", IF(('1 - Cover page'!$B$9-I3908)= 7,"7", IF(('1 - Cover page'!$B$9-I3908)= 8,"8", IF(('1 - Cover page'!$B$9-I3908)= 9,"9", IF(('1 - Cover page'!$B$9-I3908)= 10,"10", IF(('1 - Cover page'!$B$9-I3908)= 11,"11", IF(('1 - Cover page'!$B$9-I3908)= 12,"12", IF(('1 - Cover page'!$B$9-I3908)= 13,"13", IF(('1 - Cover page'!$B$9-I3908)= 14,"14", IF(('1 - Cover page'!$B$9-I3908)= 15,"15",  ""))))))))))))))))</f>
        <v>0</v>
      </c>
      <c r="AA3908" t="e">
        <f>VLOOKUP(E3908,'Age group'!$A$2:$B$7,2,TRUE)</f>
        <v>#N/A</v>
      </c>
    </row>
    <row r="3909" spans="1:27" ht="12.75" x14ac:dyDescent="0.2">
      <c r="A3909" s="30">
        <v>3906</v>
      </c>
      <c r="B3909" s="31"/>
      <c r="C3909" s="31"/>
      <c r="D3909" s="32"/>
      <c r="E3909" s="104"/>
      <c r="F3909" s="31"/>
      <c r="G3909" s="31"/>
      <c r="H3909" s="33"/>
      <c r="I3909" s="16"/>
      <c r="J3909" s="34"/>
      <c r="K3909" s="34"/>
      <c r="L3909" s="35"/>
      <c r="M3909" s="36"/>
      <c r="N3909" s="37"/>
      <c r="O3909" s="37"/>
      <c r="P3909" s="37"/>
      <c r="Q3909" s="38"/>
      <c r="R3909" s="38"/>
      <c r="S3909" s="37"/>
      <c r="T3909" s="39"/>
      <c r="U3909" s="39"/>
      <c r="V3909" s="40"/>
      <c r="X3909" t="str">
        <f>IF(('1 - Cover page'!$B$9-M3909)&lt;6,"&lt;=5 Days","&gt;5 Days")</f>
        <v>&lt;=5 Days</v>
      </c>
      <c r="Y3909" t="str">
        <f>IF(('1 - Cover page'!$B$9-M3909)=0,"0", IF(('1 - Cover page'!$B$9-M3909)= 1,"1", IF(('1 - Cover page'!$B$9-M3909)= 2,"2", IF(('1 - Cover page'!$B$9-M3909)= 3,"3", IF(('1 - Cover page'!$B$9-M3909)= 4,"4", IF(('1 - Cover page'!$B$9-M3909)= 5,"5", IF(('1 - Cover page'!$B$9-M3909)= 6,"6", IF(('1 - Cover page'!$B$9-M3909)= 7,"7", IF(('1 - Cover page'!$B$9-M3909)= 8,"8", IF(('1 - Cover page'!$B$9-M3909)= 9,"9", IF(('1 - Cover page'!$B$9-M3909)= 10,"10", IF(('1 - Cover page'!$B$9-M3909)= 11,"11", IF(('1 - Cover page'!$B$9-M3909)= 12,"12", IF(('1 - Cover page'!$B$9-M3909)= 13,"13", IF(('1 - Cover page'!$B$9-M3909)= 14,"14", IF(('1 - Cover page'!$B$9-M3909)= 15,"15",  ""))))))))))))))))</f>
        <v>0</v>
      </c>
      <c r="Z3909" t="str">
        <f>IF(('1 - Cover page'!$B$9-I3909)=0,"0", IF(('1 - Cover page'!$B$9-I3909)= 1,"1", IF(('1 - Cover page'!$B$9-I3909)= 2,"2", IF(('1 - Cover page'!$B$9-I3909)= 3,"3", IF(('1 - Cover page'!$B$9-I3909)= 4,"4", IF(('1 - Cover page'!$B$9-I3909)= 5,"5", IF(('1 - Cover page'!$B$9-I3909)= 6,"6", IF(('1 - Cover page'!$B$9-I3909)= 7,"7", IF(('1 - Cover page'!$B$9-I3909)= 8,"8", IF(('1 - Cover page'!$B$9-I3909)= 9,"9", IF(('1 - Cover page'!$B$9-I3909)= 10,"10", IF(('1 - Cover page'!$B$9-I3909)= 11,"11", IF(('1 - Cover page'!$B$9-I3909)= 12,"12", IF(('1 - Cover page'!$B$9-I3909)= 13,"13", IF(('1 - Cover page'!$B$9-I3909)= 14,"14", IF(('1 - Cover page'!$B$9-I3909)= 15,"15",  ""))))))))))))))))</f>
        <v>0</v>
      </c>
      <c r="AA3909" t="e">
        <f>VLOOKUP(E3909,'Age group'!$A$2:$B$7,2,TRUE)</f>
        <v>#N/A</v>
      </c>
    </row>
    <row r="3910" spans="1:27" ht="12.75" x14ac:dyDescent="0.2">
      <c r="A3910" s="30">
        <v>3907</v>
      </c>
      <c r="B3910" s="31"/>
      <c r="C3910" s="31"/>
      <c r="D3910" s="32"/>
      <c r="E3910" s="104"/>
      <c r="F3910" s="31"/>
      <c r="G3910" s="31"/>
      <c r="H3910" s="33"/>
      <c r="I3910" s="16"/>
      <c r="J3910" s="34"/>
      <c r="K3910" s="34"/>
      <c r="L3910" s="35"/>
      <c r="M3910" s="36"/>
      <c r="N3910" s="37"/>
      <c r="O3910" s="37"/>
      <c r="P3910" s="37"/>
      <c r="Q3910" s="38"/>
      <c r="R3910" s="38"/>
      <c r="S3910" s="37"/>
      <c r="T3910" s="39"/>
      <c r="U3910" s="39"/>
      <c r="V3910" s="40"/>
      <c r="X3910" t="str">
        <f>IF(('1 - Cover page'!$B$9-M3910)&lt;6,"&lt;=5 Days","&gt;5 Days")</f>
        <v>&lt;=5 Days</v>
      </c>
      <c r="Y3910" t="str">
        <f>IF(('1 - Cover page'!$B$9-M3910)=0,"0", IF(('1 - Cover page'!$B$9-M3910)= 1,"1", IF(('1 - Cover page'!$B$9-M3910)= 2,"2", IF(('1 - Cover page'!$B$9-M3910)= 3,"3", IF(('1 - Cover page'!$B$9-M3910)= 4,"4", IF(('1 - Cover page'!$B$9-M3910)= 5,"5", IF(('1 - Cover page'!$B$9-M3910)= 6,"6", IF(('1 - Cover page'!$B$9-M3910)= 7,"7", IF(('1 - Cover page'!$B$9-M3910)= 8,"8", IF(('1 - Cover page'!$B$9-M3910)= 9,"9", IF(('1 - Cover page'!$B$9-M3910)= 10,"10", IF(('1 - Cover page'!$B$9-M3910)= 11,"11", IF(('1 - Cover page'!$B$9-M3910)= 12,"12", IF(('1 - Cover page'!$B$9-M3910)= 13,"13", IF(('1 - Cover page'!$B$9-M3910)= 14,"14", IF(('1 - Cover page'!$B$9-M3910)= 15,"15",  ""))))))))))))))))</f>
        <v>0</v>
      </c>
      <c r="Z3910" t="str">
        <f>IF(('1 - Cover page'!$B$9-I3910)=0,"0", IF(('1 - Cover page'!$B$9-I3910)= 1,"1", IF(('1 - Cover page'!$B$9-I3910)= 2,"2", IF(('1 - Cover page'!$B$9-I3910)= 3,"3", IF(('1 - Cover page'!$B$9-I3910)= 4,"4", IF(('1 - Cover page'!$B$9-I3910)= 5,"5", IF(('1 - Cover page'!$B$9-I3910)= 6,"6", IF(('1 - Cover page'!$B$9-I3910)= 7,"7", IF(('1 - Cover page'!$B$9-I3910)= 8,"8", IF(('1 - Cover page'!$B$9-I3910)= 9,"9", IF(('1 - Cover page'!$B$9-I3910)= 10,"10", IF(('1 - Cover page'!$B$9-I3910)= 11,"11", IF(('1 - Cover page'!$B$9-I3910)= 12,"12", IF(('1 - Cover page'!$B$9-I3910)= 13,"13", IF(('1 - Cover page'!$B$9-I3910)= 14,"14", IF(('1 - Cover page'!$B$9-I3910)= 15,"15",  ""))))))))))))))))</f>
        <v>0</v>
      </c>
      <c r="AA3910" t="e">
        <f>VLOOKUP(E3910,'Age group'!$A$2:$B$7,2,TRUE)</f>
        <v>#N/A</v>
      </c>
    </row>
    <row r="3911" spans="1:27" ht="12.75" x14ac:dyDescent="0.2">
      <c r="A3911" s="30">
        <v>3908</v>
      </c>
      <c r="B3911" s="31"/>
      <c r="C3911" s="31"/>
      <c r="D3911" s="32"/>
      <c r="E3911" s="104"/>
      <c r="F3911" s="31"/>
      <c r="G3911" s="31"/>
      <c r="H3911" s="33"/>
      <c r="I3911" s="16"/>
      <c r="J3911" s="34"/>
      <c r="K3911" s="34"/>
      <c r="L3911" s="35"/>
      <c r="M3911" s="36"/>
      <c r="N3911" s="37"/>
      <c r="O3911" s="37"/>
      <c r="P3911" s="37"/>
      <c r="Q3911" s="38"/>
      <c r="R3911" s="38"/>
      <c r="S3911" s="37"/>
      <c r="T3911" s="39"/>
      <c r="U3911" s="39"/>
      <c r="V3911" s="40"/>
      <c r="X3911" t="str">
        <f>IF(('1 - Cover page'!$B$9-M3911)&lt;6,"&lt;=5 Days","&gt;5 Days")</f>
        <v>&lt;=5 Days</v>
      </c>
      <c r="Y3911" t="str">
        <f>IF(('1 - Cover page'!$B$9-M3911)=0,"0", IF(('1 - Cover page'!$B$9-M3911)= 1,"1", IF(('1 - Cover page'!$B$9-M3911)= 2,"2", IF(('1 - Cover page'!$B$9-M3911)= 3,"3", IF(('1 - Cover page'!$B$9-M3911)= 4,"4", IF(('1 - Cover page'!$B$9-M3911)= 5,"5", IF(('1 - Cover page'!$B$9-M3911)= 6,"6", IF(('1 - Cover page'!$B$9-M3911)= 7,"7", IF(('1 - Cover page'!$B$9-M3911)= 8,"8", IF(('1 - Cover page'!$B$9-M3911)= 9,"9", IF(('1 - Cover page'!$B$9-M3911)= 10,"10", IF(('1 - Cover page'!$B$9-M3911)= 11,"11", IF(('1 - Cover page'!$B$9-M3911)= 12,"12", IF(('1 - Cover page'!$B$9-M3911)= 13,"13", IF(('1 - Cover page'!$B$9-M3911)= 14,"14", IF(('1 - Cover page'!$B$9-M3911)= 15,"15",  ""))))))))))))))))</f>
        <v>0</v>
      </c>
      <c r="Z3911" t="str">
        <f>IF(('1 - Cover page'!$B$9-I3911)=0,"0", IF(('1 - Cover page'!$B$9-I3911)= 1,"1", IF(('1 - Cover page'!$B$9-I3911)= 2,"2", IF(('1 - Cover page'!$B$9-I3911)= 3,"3", IF(('1 - Cover page'!$B$9-I3911)= 4,"4", IF(('1 - Cover page'!$B$9-I3911)= 5,"5", IF(('1 - Cover page'!$B$9-I3911)= 6,"6", IF(('1 - Cover page'!$B$9-I3911)= 7,"7", IF(('1 - Cover page'!$B$9-I3911)= 8,"8", IF(('1 - Cover page'!$B$9-I3911)= 9,"9", IF(('1 - Cover page'!$B$9-I3911)= 10,"10", IF(('1 - Cover page'!$B$9-I3911)= 11,"11", IF(('1 - Cover page'!$B$9-I3911)= 12,"12", IF(('1 - Cover page'!$B$9-I3911)= 13,"13", IF(('1 - Cover page'!$B$9-I3911)= 14,"14", IF(('1 - Cover page'!$B$9-I3911)= 15,"15",  ""))))))))))))))))</f>
        <v>0</v>
      </c>
      <c r="AA3911" t="e">
        <f>VLOOKUP(E3911,'Age group'!$A$2:$B$7,2,TRUE)</f>
        <v>#N/A</v>
      </c>
    </row>
    <row r="3912" spans="1:27" ht="12.75" x14ac:dyDescent="0.2">
      <c r="A3912" s="30">
        <v>3909</v>
      </c>
      <c r="B3912" s="31"/>
      <c r="C3912" s="31"/>
      <c r="D3912" s="32"/>
      <c r="E3912" s="104"/>
      <c r="F3912" s="31"/>
      <c r="G3912" s="31"/>
      <c r="H3912" s="33"/>
      <c r="I3912" s="16"/>
      <c r="J3912" s="34"/>
      <c r="K3912" s="34"/>
      <c r="L3912" s="35"/>
      <c r="M3912" s="36"/>
      <c r="N3912" s="37"/>
      <c r="O3912" s="37"/>
      <c r="P3912" s="37"/>
      <c r="Q3912" s="38"/>
      <c r="R3912" s="38"/>
      <c r="S3912" s="37"/>
      <c r="T3912" s="39"/>
      <c r="U3912" s="39"/>
      <c r="V3912" s="40"/>
      <c r="X3912" t="str">
        <f>IF(('1 - Cover page'!$B$9-M3912)&lt;6,"&lt;=5 Days","&gt;5 Days")</f>
        <v>&lt;=5 Days</v>
      </c>
      <c r="Y3912" t="str">
        <f>IF(('1 - Cover page'!$B$9-M3912)=0,"0", IF(('1 - Cover page'!$B$9-M3912)= 1,"1", IF(('1 - Cover page'!$B$9-M3912)= 2,"2", IF(('1 - Cover page'!$B$9-M3912)= 3,"3", IF(('1 - Cover page'!$B$9-M3912)= 4,"4", IF(('1 - Cover page'!$B$9-M3912)= 5,"5", IF(('1 - Cover page'!$B$9-M3912)= 6,"6", IF(('1 - Cover page'!$B$9-M3912)= 7,"7", IF(('1 - Cover page'!$B$9-M3912)= 8,"8", IF(('1 - Cover page'!$B$9-M3912)= 9,"9", IF(('1 - Cover page'!$B$9-M3912)= 10,"10", IF(('1 - Cover page'!$B$9-M3912)= 11,"11", IF(('1 - Cover page'!$B$9-M3912)= 12,"12", IF(('1 - Cover page'!$B$9-M3912)= 13,"13", IF(('1 - Cover page'!$B$9-M3912)= 14,"14", IF(('1 - Cover page'!$B$9-M3912)= 15,"15",  ""))))))))))))))))</f>
        <v>0</v>
      </c>
      <c r="Z3912" t="str">
        <f>IF(('1 - Cover page'!$B$9-I3912)=0,"0", IF(('1 - Cover page'!$B$9-I3912)= 1,"1", IF(('1 - Cover page'!$B$9-I3912)= 2,"2", IF(('1 - Cover page'!$B$9-I3912)= 3,"3", IF(('1 - Cover page'!$B$9-I3912)= 4,"4", IF(('1 - Cover page'!$B$9-I3912)= 5,"5", IF(('1 - Cover page'!$B$9-I3912)= 6,"6", IF(('1 - Cover page'!$B$9-I3912)= 7,"7", IF(('1 - Cover page'!$B$9-I3912)= 8,"8", IF(('1 - Cover page'!$B$9-I3912)= 9,"9", IF(('1 - Cover page'!$B$9-I3912)= 10,"10", IF(('1 - Cover page'!$B$9-I3912)= 11,"11", IF(('1 - Cover page'!$B$9-I3912)= 12,"12", IF(('1 - Cover page'!$B$9-I3912)= 13,"13", IF(('1 - Cover page'!$B$9-I3912)= 14,"14", IF(('1 - Cover page'!$B$9-I3912)= 15,"15",  ""))))))))))))))))</f>
        <v>0</v>
      </c>
      <c r="AA3912" t="e">
        <f>VLOOKUP(E3912,'Age group'!$A$2:$B$7,2,TRUE)</f>
        <v>#N/A</v>
      </c>
    </row>
    <row r="3913" spans="1:27" ht="12.75" x14ac:dyDescent="0.2">
      <c r="A3913" s="30">
        <v>3910</v>
      </c>
      <c r="B3913" s="31"/>
      <c r="C3913" s="31"/>
      <c r="D3913" s="32"/>
      <c r="E3913" s="104"/>
      <c r="F3913" s="31"/>
      <c r="G3913" s="31"/>
      <c r="H3913" s="33"/>
      <c r="I3913" s="16"/>
      <c r="J3913" s="34"/>
      <c r="K3913" s="34"/>
      <c r="L3913" s="35"/>
      <c r="M3913" s="36"/>
      <c r="N3913" s="37"/>
      <c r="O3913" s="37"/>
      <c r="P3913" s="37"/>
      <c r="Q3913" s="38"/>
      <c r="R3913" s="38"/>
      <c r="S3913" s="37"/>
      <c r="T3913" s="39"/>
      <c r="U3913" s="39"/>
      <c r="V3913" s="40"/>
      <c r="X3913" t="str">
        <f>IF(('1 - Cover page'!$B$9-M3913)&lt;6,"&lt;=5 Days","&gt;5 Days")</f>
        <v>&lt;=5 Days</v>
      </c>
      <c r="Y3913" t="str">
        <f>IF(('1 - Cover page'!$B$9-M3913)=0,"0", IF(('1 - Cover page'!$B$9-M3913)= 1,"1", IF(('1 - Cover page'!$B$9-M3913)= 2,"2", IF(('1 - Cover page'!$B$9-M3913)= 3,"3", IF(('1 - Cover page'!$B$9-M3913)= 4,"4", IF(('1 - Cover page'!$B$9-M3913)= 5,"5", IF(('1 - Cover page'!$B$9-M3913)= 6,"6", IF(('1 - Cover page'!$B$9-M3913)= 7,"7", IF(('1 - Cover page'!$B$9-M3913)= 8,"8", IF(('1 - Cover page'!$B$9-M3913)= 9,"9", IF(('1 - Cover page'!$B$9-M3913)= 10,"10", IF(('1 - Cover page'!$B$9-M3913)= 11,"11", IF(('1 - Cover page'!$B$9-M3913)= 12,"12", IF(('1 - Cover page'!$B$9-M3913)= 13,"13", IF(('1 - Cover page'!$B$9-M3913)= 14,"14", IF(('1 - Cover page'!$B$9-M3913)= 15,"15",  ""))))))))))))))))</f>
        <v>0</v>
      </c>
      <c r="Z3913" t="str">
        <f>IF(('1 - Cover page'!$B$9-I3913)=0,"0", IF(('1 - Cover page'!$B$9-I3913)= 1,"1", IF(('1 - Cover page'!$B$9-I3913)= 2,"2", IF(('1 - Cover page'!$B$9-I3913)= 3,"3", IF(('1 - Cover page'!$B$9-I3913)= 4,"4", IF(('1 - Cover page'!$B$9-I3913)= 5,"5", IF(('1 - Cover page'!$B$9-I3913)= 6,"6", IF(('1 - Cover page'!$B$9-I3913)= 7,"7", IF(('1 - Cover page'!$B$9-I3913)= 8,"8", IF(('1 - Cover page'!$B$9-I3913)= 9,"9", IF(('1 - Cover page'!$B$9-I3913)= 10,"10", IF(('1 - Cover page'!$B$9-I3913)= 11,"11", IF(('1 - Cover page'!$B$9-I3913)= 12,"12", IF(('1 - Cover page'!$B$9-I3913)= 13,"13", IF(('1 - Cover page'!$B$9-I3913)= 14,"14", IF(('1 - Cover page'!$B$9-I3913)= 15,"15",  ""))))))))))))))))</f>
        <v>0</v>
      </c>
      <c r="AA3913" t="e">
        <f>VLOOKUP(E3913,'Age group'!$A$2:$B$7,2,TRUE)</f>
        <v>#N/A</v>
      </c>
    </row>
    <row r="3914" spans="1:27" ht="12.75" x14ac:dyDescent="0.2">
      <c r="A3914" s="30">
        <v>3911</v>
      </c>
      <c r="B3914" s="31"/>
      <c r="C3914" s="31"/>
      <c r="D3914" s="32"/>
      <c r="E3914" s="104"/>
      <c r="F3914" s="31"/>
      <c r="G3914" s="31"/>
      <c r="H3914" s="33"/>
      <c r="I3914" s="16"/>
      <c r="J3914" s="34"/>
      <c r="K3914" s="34"/>
      <c r="L3914" s="35"/>
      <c r="M3914" s="36"/>
      <c r="N3914" s="37"/>
      <c r="O3914" s="37"/>
      <c r="P3914" s="37"/>
      <c r="Q3914" s="38"/>
      <c r="R3914" s="38"/>
      <c r="S3914" s="37"/>
      <c r="T3914" s="39"/>
      <c r="U3914" s="39"/>
      <c r="V3914" s="40"/>
      <c r="X3914" t="str">
        <f>IF(('1 - Cover page'!$B$9-M3914)&lt;6,"&lt;=5 Days","&gt;5 Days")</f>
        <v>&lt;=5 Days</v>
      </c>
      <c r="Y3914" t="str">
        <f>IF(('1 - Cover page'!$B$9-M3914)=0,"0", IF(('1 - Cover page'!$B$9-M3914)= 1,"1", IF(('1 - Cover page'!$B$9-M3914)= 2,"2", IF(('1 - Cover page'!$B$9-M3914)= 3,"3", IF(('1 - Cover page'!$B$9-M3914)= 4,"4", IF(('1 - Cover page'!$B$9-M3914)= 5,"5", IF(('1 - Cover page'!$B$9-M3914)= 6,"6", IF(('1 - Cover page'!$B$9-M3914)= 7,"7", IF(('1 - Cover page'!$B$9-M3914)= 8,"8", IF(('1 - Cover page'!$B$9-M3914)= 9,"9", IF(('1 - Cover page'!$B$9-M3914)= 10,"10", IF(('1 - Cover page'!$B$9-M3914)= 11,"11", IF(('1 - Cover page'!$B$9-M3914)= 12,"12", IF(('1 - Cover page'!$B$9-M3914)= 13,"13", IF(('1 - Cover page'!$B$9-M3914)= 14,"14", IF(('1 - Cover page'!$B$9-M3914)= 15,"15",  ""))))))))))))))))</f>
        <v>0</v>
      </c>
      <c r="Z3914" t="str">
        <f>IF(('1 - Cover page'!$B$9-I3914)=0,"0", IF(('1 - Cover page'!$B$9-I3914)= 1,"1", IF(('1 - Cover page'!$B$9-I3914)= 2,"2", IF(('1 - Cover page'!$B$9-I3914)= 3,"3", IF(('1 - Cover page'!$B$9-I3914)= 4,"4", IF(('1 - Cover page'!$B$9-I3914)= 5,"5", IF(('1 - Cover page'!$B$9-I3914)= 6,"6", IF(('1 - Cover page'!$B$9-I3914)= 7,"7", IF(('1 - Cover page'!$B$9-I3914)= 8,"8", IF(('1 - Cover page'!$B$9-I3914)= 9,"9", IF(('1 - Cover page'!$B$9-I3914)= 10,"10", IF(('1 - Cover page'!$B$9-I3914)= 11,"11", IF(('1 - Cover page'!$B$9-I3914)= 12,"12", IF(('1 - Cover page'!$B$9-I3914)= 13,"13", IF(('1 - Cover page'!$B$9-I3914)= 14,"14", IF(('1 - Cover page'!$B$9-I3914)= 15,"15",  ""))))))))))))))))</f>
        <v>0</v>
      </c>
      <c r="AA3914" t="e">
        <f>VLOOKUP(E3914,'Age group'!$A$2:$B$7,2,TRUE)</f>
        <v>#N/A</v>
      </c>
    </row>
    <row r="3915" spans="1:27" ht="12.75" x14ac:dyDescent="0.2">
      <c r="A3915" s="30">
        <v>3912</v>
      </c>
      <c r="B3915" s="31"/>
      <c r="C3915" s="31"/>
      <c r="D3915" s="32"/>
      <c r="E3915" s="104"/>
      <c r="F3915" s="31"/>
      <c r="G3915" s="31"/>
      <c r="H3915" s="33"/>
      <c r="I3915" s="16"/>
      <c r="J3915" s="34"/>
      <c r="K3915" s="34"/>
      <c r="L3915" s="35"/>
      <c r="M3915" s="36"/>
      <c r="N3915" s="37"/>
      <c r="O3915" s="37"/>
      <c r="P3915" s="37"/>
      <c r="Q3915" s="38"/>
      <c r="R3915" s="38"/>
      <c r="S3915" s="37"/>
      <c r="T3915" s="39"/>
      <c r="U3915" s="39"/>
      <c r="V3915" s="40"/>
      <c r="X3915" t="str">
        <f>IF(('1 - Cover page'!$B$9-M3915)&lt;6,"&lt;=5 Days","&gt;5 Days")</f>
        <v>&lt;=5 Days</v>
      </c>
      <c r="Y3915" t="str">
        <f>IF(('1 - Cover page'!$B$9-M3915)=0,"0", IF(('1 - Cover page'!$B$9-M3915)= 1,"1", IF(('1 - Cover page'!$B$9-M3915)= 2,"2", IF(('1 - Cover page'!$B$9-M3915)= 3,"3", IF(('1 - Cover page'!$B$9-M3915)= 4,"4", IF(('1 - Cover page'!$B$9-M3915)= 5,"5", IF(('1 - Cover page'!$B$9-M3915)= 6,"6", IF(('1 - Cover page'!$B$9-M3915)= 7,"7", IF(('1 - Cover page'!$B$9-M3915)= 8,"8", IF(('1 - Cover page'!$B$9-M3915)= 9,"9", IF(('1 - Cover page'!$B$9-M3915)= 10,"10", IF(('1 - Cover page'!$B$9-M3915)= 11,"11", IF(('1 - Cover page'!$B$9-M3915)= 12,"12", IF(('1 - Cover page'!$B$9-M3915)= 13,"13", IF(('1 - Cover page'!$B$9-M3915)= 14,"14", IF(('1 - Cover page'!$B$9-M3915)= 15,"15",  ""))))))))))))))))</f>
        <v>0</v>
      </c>
      <c r="Z3915" t="str">
        <f>IF(('1 - Cover page'!$B$9-I3915)=0,"0", IF(('1 - Cover page'!$B$9-I3915)= 1,"1", IF(('1 - Cover page'!$B$9-I3915)= 2,"2", IF(('1 - Cover page'!$B$9-I3915)= 3,"3", IF(('1 - Cover page'!$B$9-I3915)= 4,"4", IF(('1 - Cover page'!$B$9-I3915)= 5,"5", IF(('1 - Cover page'!$B$9-I3915)= 6,"6", IF(('1 - Cover page'!$B$9-I3915)= 7,"7", IF(('1 - Cover page'!$B$9-I3915)= 8,"8", IF(('1 - Cover page'!$B$9-I3915)= 9,"9", IF(('1 - Cover page'!$B$9-I3915)= 10,"10", IF(('1 - Cover page'!$B$9-I3915)= 11,"11", IF(('1 - Cover page'!$B$9-I3915)= 12,"12", IF(('1 - Cover page'!$B$9-I3915)= 13,"13", IF(('1 - Cover page'!$B$9-I3915)= 14,"14", IF(('1 - Cover page'!$B$9-I3915)= 15,"15",  ""))))))))))))))))</f>
        <v>0</v>
      </c>
      <c r="AA3915" t="e">
        <f>VLOOKUP(E3915,'Age group'!$A$2:$B$7,2,TRUE)</f>
        <v>#N/A</v>
      </c>
    </row>
    <row r="3916" spans="1:27" ht="12.75" x14ac:dyDescent="0.2">
      <c r="A3916" s="30">
        <v>3913</v>
      </c>
      <c r="B3916" s="31"/>
      <c r="C3916" s="31"/>
      <c r="D3916" s="32"/>
      <c r="E3916" s="104"/>
      <c r="F3916" s="31"/>
      <c r="G3916" s="31"/>
      <c r="H3916" s="33"/>
      <c r="I3916" s="16"/>
      <c r="J3916" s="34"/>
      <c r="K3916" s="34"/>
      <c r="L3916" s="35"/>
      <c r="M3916" s="36"/>
      <c r="N3916" s="37"/>
      <c r="O3916" s="37"/>
      <c r="P3916" s="37"/>
      <c r="Q3916" s="38"/>
      <c r="R3916" s="38"/>
      <c r="S3916" s="37"/>
      <c r="T3916" s="39"/>
      <c r="U3916" s="39"/>
      <c r="V3916" s="40"/>
      <c r="X3916" t="str">
        <f>IF(('1 - Cover page'!$B$9-M3916)&lt;6,"&lt;=5 Days","&gt;5 Days")</f>
        <v>&lt;=5 Days</v>
      </c>
      <c r="Y3916" t="str">
        <f>IF(('1 - Cover page'!$B$9-M3916)=0,"0", IF(('1 - Cover page'!$B$9-M3916)= 1,"1", IF(('1 - Cover page'!$B$9-M3916)= 2,"2", IF(('1 - Cover page'!$B$9-M3916)= 3,"3", IF(('1 - Cover page'!$B$9-M3916)= 4,"4", IF(('1 - Cover page'!$B$9-M3916)= 5,"5", IF(('1 - Cover page'!$B$9-M3916)= 6,"6", IF(('1 - Cover page'!$B$9-M3916)= 7,"7", IF(('1 - Cover page'!$B$9-M3916)= 8,"8", IF(('1 - Cover page'!$B$9-M3916)= 9,"9", IF(('1 - Cover page'!$B$9-M3916)= 10,"10", IF(('1 - Cover page'!$B$9-M3916)= 11,"11", IF(('1 - Cover page'!$B$9-M3916)= 12,"12", IF(('1 - Cover page'!$B$9-M3916)= 13,"13", IF(('1 - Cover page'!$B$9-M3916)= 14,"14", IF(('1 - Cover page'!$B$9-M3916)= 15,"15",  ""))))))))))))))))</f>
        <v>0</v>
      </c>
      <c r="Z3916" t="str">
        <f>IF(('1 - Cover page'!$B$9-I3916)=0,"0", IF(('1 - Cover page'!$B$9-I3916)= 1,"1", IF(('1 - Cover page'!$B$9-I3916)= 2,"2", IF(('1 - Cover page'!$B$9-I3916)= 3,"3", IF(('1 - Cover page'!$B$9-I3916)= 4,"4", IF(('1 - Cover page'!$B$9-I3916)= 5,"5", IF(('1 - Cover page'!$B$9-I3916)= 6,"6", IF(('1 - Cover page'!$B$9-I3916)= 7,"7", IF(('1 - Cover page'!$B$9-I3916)= 8,"8", IF(('1 - Cover page'!$B$9-I3916)= 9,"9", IF(('1 - Cover page'!$B$9-I3916)= 10,"10", IF(('1 - Cover page'!$B$9-I3916)= 11,"11", IF(('1 - Cover page'!$B$9-I3916)= 12,"12", IF(('1 - Cover page'!$B$9-I3916)= 13,"13", IF(('1 - Cover page'!$B$9-I3916)= 14,"14", IF(('1 - Cover page'!$B$9-I3916)= 15,"15",  ""))))))))))))))))</f>
        <v>0</v>
      </c>
      <c r="AA3916" t="e">
        <f>VLOOKUP(E3916,'Age group'!$A$2:$B$7,2,TRUE)</f>
        <v>#N/A</v>
      </c>
    </row>
    <row r="3917" spans="1:27" ht="12.75" x14ac:dyDescent="0.2">
      <c r="A3917" s="30">
        <v>3914</v>
      </c>
      <c r="B3917" s="31"/>
      <c r="C3917" s="31"/>
      <c r="D3917" s="32"/>
      <c r="E3917" s="104"/>
      <c r="F3917" s="31"/>
      <c r="G3917" s="31"/>
      <c r="H3917" s="33"/>
      <c r="I3917" s="16"/>
      <c r="J3917" s="34"/>
      <c r="K3917" s="34"/>
      <c r="L3917" s="35"/>
      <c r="M3917" s="36"/>
      <c r="N3917" s="37"/>
      <c r="O3917" s="37"/>
      <c r="P3917" s="37"/>
      <c r="Q3917" s="38"/>
      <c r="R3917" s="38"/>
      <c r="S3917" s="37"/>
      <c r="T3917" s="39"/>
      <c r="U3917" s="39"/>
      <c r="V3917" s="40"/>
      <c r="X3917" t="str">
        <f>IF(('1 - Cover page'!$B$9-M3917)&lt;6,"&lt;=5 Days","&gt;5 Days")</f>
        <v>&lt;=5 Days</v>
      </c>
      <c r="Y3917" t="str">
        <f>IF(('1 - Cover page'!$B$9-M3917)=0,"0", IF(('1 - Cover page'!$B$9-M3917)= 1,"1", IF(('1 - Cover page'!$B$9-M3917)= 2,"2", IF(('1 - Cover page'!$B$9-M3917)= 3,"3", IF(('1 - Cover page'!$B$9-M3917)= 4,"4", IF(('1 - Cover page'!$B$9-M3917)= 5,"5", IF(('1 - Cover page'!$B$9-M3917)= 6,"6", IF(('1 - Cover page'!$B$9-M3917)= 7,"7", IF(('1 - Cover page'!$B$9-M3917)= 8,"8", IF(('1 - Cover page'!$B$9-M3917)= 9,"9", IF(('1 - Cover page'!$B$9-M3917)= 10,"10", IF(('1 - Cover page'!$B$9-M3917)= 11,"11", IF(('1 - Cover page'!$B$9-M3917)= 12,"12", IF(('1 - Cover page'!$B$9-M3917)= 13,"13", IF(('1 - Cover page'!$B$9-M3917)= 14,"14", IF(('1 - Cover page'!$B$9-M3917)= 15,"15",  ""))))))))))))))))</f>
        <v>0</v>
      </c>
      <c r="Z3917" t="str">
        <f>IF(('1 - Cover page'!$B$9-I3917)=0,"0", IF(('1 - Cover page'!$B$9-I3917)= 1,"1", IF(('1 - Cover page'!$B$9-I3917)= 2,"2", IF(('1 - Cover page'!$B$9-I3917)= 3,"3", IF(('1 - Cover page'!$B$9-I3917)= 4,"4", IF(('1 - Cover page'!$B$9-I3917)= 5,"5", IF(('1 - Cover page'!$B$9-I3917)= 6,"6", IF(('1 - Cover page'!$B$9-I3917)= 7,"7", IF(('1 - Cover page'!$B$9-I3917)= 8,"8", IF(('1 - Cover page'!$B$9-I3917)= 9,"9", IF(('1 - Cover page'!$B$9-I3917)= 10,"10", IF(('1 - Cover page'!$B$9-I3917)= 11,"11", IF(('1 - Cover page'!$B$9-I3917)= 12,"12", IF(('1 - Cover page'!$B$9-I3917)= 13,"13", IF(('1 - Cover page'!$B$9-I3917)= 14,"14", IF(('1 - Cover page'!$B$9-I3917)= 15,"15",  ""))))))))))))))))</f>
        <v>0</v>
      </c>
      <c r="AA3917" t="e">
        <f>VLOOKUP(E3917,'Age group'!$A$2:$B$7,2,TRUE)</f>
        <v>#N/A</v>
      </c>
    </row>
    <row r="3918" spans="1:27" ht="12.75" x14ac:dyDescent="0.2">
      <c r="A3918" s="30">
        <v>3915</v>
      </c>
      <c r="B3918" s="31"/>
      <c r="C3918" s="31"/>
      <c r="D3918" s="32"/>
      <c r="E3918" s="104"/>
      <c r="F3918" s="31"/>
      <c r="G3918" s="31"/>
      <c r="H3918" s="33"/>
      <c r="I3918" s="16"/>
      <c r="J3918" s="34"/>
      <c r="K3918" s="34"/>
      <c r="L3918" s="35"/>
      <c r="M3918" s="36"/>
      <c r="N3918" s="37"/>
      <c r="O3918" s="37"/>
      <c r="P3918" s="37"/>
      <c r="Q3918" s="38"/>
      <c r="R3918" s="38"/>
      <c r="S3918" s="37"/>
      <c r="T3918" s="39"/>
      <c r="U3918" s="39"/>
      <c r="V3918" s="40"/>
      <c r="X3918" t="str">
        <f>IF(('1 - Cover page'!$B$9-M3918)&lt;6,"&lt;=5 Days","&gt;5 Days")</f>
        <v>&lt;=5 Days</v>
      </c>
      <c r="Y3918" t="str">
        <f>IF(('1 - Cover page'!$B$9-M3918)=0,"0", IF(('1 - Cover page'!$B$9-M3918)= 1,"1", IF(('1 - Cover page'!$B$9-M3918)= 2,"2", IF(('1 - Cover page'!$B$9-M3918)= 3,"3", IF(('1 - Cover page'!$B$9-M3918)= 4,"4", IF(('1 - Cover page'!$B$9-M3918)= 5,"5", IF(('1 - Cover page'!$B$9-M3918)= 6,"6", IF(('1 - Cover page'!$B$9-M3918)= 7,"7", IF(('1 - Cover page'!$B$9-M3918)= 8,"8", IF(('1 - Cover page'!$B$9-M3918)= 9,"9", IF(('1 - Cover page'!$B$9-M3918)= 10,"10", IF(('1 - Cover page'!$B$9-M3918)= 11,"11", IF(('1 - Cover page'!$B$9-M3918)= 12,"12", IF(('1 - Cover page'!$B$9-M3918)= 13,"13", IF(('1 - Cover page'!$B$9-M3918)= 14,"14", IF(('1 - Cover page'!$B$9-M3918)= 15,"15",  ""))))))))))))))))</f>
        <v>0</v>
      </c>
      <c r="Z3918" t="str">
        <f>IF(('1 - Cover page'!$B$9-I3918)=0,"0", IF(('1 - Cover page'!$B$9-I3918)= 1,"1", IF(('1 - Cover page'!$B$9-I3918)= 2,"2", IF(('1 - Cover page'!$B$9-I3918)= 3,"3", IF(('1 - Cover page'!$B$9-I3918)= 4,"4", IF(('1 - Cover page'!$B$9-I3918)= 5,"5", IF(('1 - Cover page'!$B$9-I3918)= 6,"6", IF(('1 - Cover page'!$B$9-I3918)= 7,"7", IF(('1 - Cover page'!$B$9-I3918)= 8,"8", IF(('1 - Cover page'!$B$9-I3918)= 9,"9", IF(('1 - Cover page'!$B$9-I3918)= 10,"10", IF(('1 - Cover page'!$B$9-I3918)= 11,"11", IF(('1 - Cover page'!$B$9-I3918)= 12,"12", IF(('1 - Cover page'!$B$9-I3918)= 13,"13", IF(('1 - Cover page'!$B$9-I3918)= 14,"14", IF(('1 - Cover page'!$B$9-I3918)= 15,"15",  ""))))))))))))))))</f>
        <v>0</v>
      </c>
      <c r="AA3918" t="e">
        <f>VLOOKUP(E3918,'Age group'!$A$2:$B$7,2,TRUE)</f>
        <v>#N/A</v>
      </c>
    </row>
    <row r="3919" spans="1:27" ht="12.75" x14ac:dyDescent="0.2">
      <c r="A3919" s="30">
        <v>3916</v>
      </c>
      <c r="B3919" s="31"/>
      <c r="C3919" s="31"/>
      <c r="D3919" s="32"/>
      <c r="E3919" s="104"/>
      <c r="F3919" s="31"/>
      <c r="G3919" s="31"/>
      <c r="H3919" s="33"/>
      <c r="I3919" s="16"/>
      <c r="J3919" s="34"/>
      <c r="K3919" s="34"/>
      <c r="L3919" s="35"/>
      <c r="M3919" s="36"/>
      <c r="N3919" s="37"/>
      <c r="O3919" s="37"/>
      <c r="P3919" s="37"/>
      <c r="Q3919" s="38"/>
      <c r="R3919" s="38"/>
      <c r="S3919" s="37"/>
      <c r="T3919" s="39"/>
      <c r="U3919" s="39"/>
      <c r="V3919" s="40"/>
      <c r="X3919" t="str">
        <f>IF(('1 - Cover page'!$B$9-M3919)&lt;6,"&lt;=5 Days","&gt;5 Days")</f>
        <v>&lt;=5 Days</v>
      </c>
      <c r="Y3919" t="str">
        <f>IF(('1 - Cover page'!$B$9-M3919)=0,"0", IF(('1 - Cover page'!$B$9-M3919)= 1,"1", IF(('1 - Cover page'!$B$9-M3919)= 2,"2", IF(('1 - Cover page'!$B$9-M3919)= 3,"3", IF(('1 - Cover page'!$B$9-M3919)= 4,"4", IF(('1 - Cover page'!$B$9-M3919)= 5,"5", IF(('1 - Cover page'!$B$9-M3919)= 6,"6", IF(('1 - Cover page'!$B$9-M3919)= 7,"7", IF(('1 - Cover page'!$B$9-M3919)= 8,"8", IF(('1 - Cover page'!$B$9-M3919)= 9,"9", IF(('1 - Cover page'!$B$9-M3919)= 10,"10", IF(('1 - Cover page'!$B$9-M3919)= 11,"11", IF(('1 - Cover page'!$B$9-M3919)= 12,"12", IF(('1 - Cover page'!$B$9-M3919)= 13,"13", IF(('1 - Cover page'!$B$9-M3919)= 14,"14", IF(('1 - Cover page'!$B$9-M3919)= 15,"15",  ""))))))))))))))))</f>
        <v>0</v>
      </c>
      <c r="Z3919" t="str">
        <f>IF(('1 - Cover page'!$B$9-I3919)=0,"0", IF(('1 - Cover page'!$B$9-I3919)= 1,"1", IF(('1 - Cover page'!$B$9-I3919)= 2,"2", IF(('1 - Cover page'!$B$9-I3919)= 3,"3", IF(('1 - Cover page'!$B$9-I3919)= 4,"4", IF(('1 - Cover page'!$B$9-I3919)= 5,"5", IF(('1 - Cover page'!$B$9-I3919)= 6,"6", IF(('1 - Cover page'!$B$9-I3919)= 7,"7", IF(('1 - Cover page'!$B$9-I3919)= 8,"8", IF(('1 - Cover page'!$B$9-I3919)= 9,"9", IF(('1 - Cover page'!$B$9-I3919)= 10,"10", IF(('1 - Cover page'!$B$9-I3919)= 11,"11", IF(('1 - Cover page'!$B$9-I3919)= 12,"12", IF(('1 - Cover page'!$B$9-I3919)= 13,"13", IF(('1 - Cover page'!$B$9-I3919)= 14,"14", IF(('1 - Cover page'!$B$9-I3919)= 15,"15",  ""))))))))))))))))</f>
        <v>0</v>
      </c>
      <c r="AA3919" t="e">
        <f>VLOOKUP(E3919,'Age group'!$A$2:$B$7,2,TRUE)</f>
        <v>#N/A</v>
      </c>
    </row>
    <row r="3920" spans="1:27" ht="12.75" x14ac:dyDescent="0.2">
      <c r="A3920" s="30">
        <v>3917</v>
      </c>
      <c r="B3920" s="31"/>
      <c r="C3920" s="31"/>
      <c r="D3920" s="32"/>
      <c r="E3920" s="104"/>
      <c r="F3920" s="31"/>
      <c r="G3920" s="31"/>
      <c r="H3920" s="33"/>
      <c r="I3920" s="16"/>
      <c r="J3920" s="34"/>
      <c r="K3920" s="34"/>
      <c r="L3920" s="35"/>
      <c r="M3920" s="36"/>
      <c r="N3920" s="37"/>
      <c r="O3920" s="37"/>
      <c r="P3920" s="37"/>
      <c r="Q3920" s="38"/>
      <c r="R3920" s="38"/>
      <c r="S3920" s="37"/>
      <c r="T3920" s="39"/>
      <c r="U3920" s="39"/>
      <c r="V3920" s="40"/>
      <c r="X3920" t="str">
        <f>IF(('1 - Cover page'!$B$9-M3920)&lt;6,"&lt;=5 Days","&gt;5 Days")</f>
        <v>&lt;=5 Days</v>
      </c>
      <c r="Y3920" t="str">
        <f>IF(('1 - Cover page'!$B$9-M3920)=0,"0", IF(('1 - Cover page'!$B$9-M3920)= 1,"1", IF(('1 - Cover page'!$B$9-M3920)= 2,"2", IF(('1 - Cover page'!$B$9-M3920)= 3,"3", IF(('1 - Cover page'!$B$9-M3920)= 4,"4", IF(('1 - Cover page'!$B$9-M3920)= 5,"5", IF(('1 - Cover page'!$B$9-M3920)= 6,"6", IF(('1 - Cover page'!$B$9-M3920)= 7,"7", IF(('1 - Cover page'!$B$9-M3920)= 8,"8", IF(('1 - Cover page'!$B$9-M3920)= 9,"9", IF(('1 - Cover page'!$B$9-M3920)= 10,"10", IF(('1 - Cover page'!$B$9-M3920)= 11,"11", IF(('1 - Cover page'!$B$9-M3920)= 12,"12", IF(('1 - Cover page'!$B$9-M3920)= 13,"13", IF(('1 - Cover page'!$B$9-M3920)= 14,"14", IF(('1 - Cover page'!$B$9-M3920)= 15,"15",  ""))))))))))))))))</f>
        <v>0</v>
      </c>
      <c r="Z3920" t="str">
        <f>IF(('1 - Cover page'!$B$9-I3920)=0,"0", IF(('1 - Cover page'!$B$9-I3920)= 1,"1", IF(('1 - Cover page'!$B$9-I3920)= 2,"2", IF(('1 - Cover page'!$B$9-I3920)= 3,"3", IF(('1 - Cover page'!$B$9-I3920)= 4,"4", IF(('1 - Cover page'!$B$9-I3920)= 5,"5", IF(('1 - Cover page'!$B$9-I3920)= 6,"6", IF(('1 - Cover page'!$B$9-I3920)= 7,"7", IF(('1 - Cover page'!$B$9-I3920)= 8,"8", IF(('1 - Cover page'!$B$9-I3920)= 9,"9", IF(('1 - Cover page'!$B$9-I3920)= 10,"10", IF(('1 - Cover page'!$B$9-I3920)= 11,"11", IF(('1 - Cover page'!$B$9-I3920)= 12,"12", IF(('1 - Cover page'!$B$9-I3920)= 13,"13", IF(('1 - Cover page'!$B$9-I3920)= 14,"14", IF(('1 - Cover page'!$B$9-I3920)= 15,"15",  ""))))))))))))))))</f>
        <v>0</v>
      </c>
      <c r="AA3920" t="e">
        <f>VLOOKUP(E3920,'Age group'!$A$2:$B$7,2,TRUE)</f>
        <v>#N/A</v>
      </c>
    </row>
    <row r="3921" spans="1:27" ht="12.75" x14ac:dyDescent="0.2">
      <c r="A3921" s="30">
        <v>3918</v>
      </c>
      <c r="B3921" s="31"/>
      <c r="C3921" s="31"/>
      <c r="D3921" s="32"/>
      <c r="E3921" s="104"/>
      <c r="F3921" s="31"/>
      <c r="G3921" s="31"/>
      <c r="H3921" s="33"/>
      <c r="I3921" s="16"/>
      <c r="J3921" s="34"/>
      <c r="K3921" s="34"/>
      <c r="L3921" s="35"/>
      <c r="M3921" s="36"/>
      <c r="N3921" s="37"/>
      <c r="O3921" s="37"/>
      <c r="P3921" s="37"/>
      <c r="Q3921" s="38"/>
      <c r="R3921" s="38"/>
      <c r="S3921" s="37"/>
      <c r="T3921" s="39"/>
      <c r="U3921" s="39"/>
      <c r="V3921" s="40"/>
      <c r="X3921" t="str">
        <f>IF(('1 - Cover page'!$B$9-M3921)&lt;6,"&lt;=5 Days","&gt;5 Days")</f>
        <v>&lt;=5 Days</v>
      </c>
      <c r="Y3921" t="str">
        <f>IF(('1 - Cover page'!$B$9-M3921)=0,"0", IF(('1 - Cover page'!$B$9-M3921)= 1,"1", IF(('1 - Cover page'!$B$9-M3921)= 2,"2", IF(('1 - Cover page'!$B$9-M3921)= 3,"3", IF(('1 - Cover page'!$B$9-M3921)= 4,"4", IF(('1 - Cover page'!$B$9-M3921)= 5,"5", IF(('1 - Cover page'!$B$9-M3921)= 6,"6", IF(('1 - Cover page'!$B$9-M3921)= 7,"7", IF(('1 - Cover page'!$B$9-M3921)= 8,"8", IF(('1 - Cover page'!$B$9-M3921)= 9,"9", IF(('1 - Cover page'!$B$9-M3921)= 10,"10", IF(('1 - Cover page'!$B$9-M3921)= 11,"11", IF(('1 - Cover page'!$B$9-M3921)= 12,"12", IF(('1 - Cover page'!$B$9-M3921)= 13,"13", IF(('1 - Cover page'!$B$9-M3921)= 14,"14", IF(('1 - Cover page'!$B$9-M3921)= 15,"15",  ""))))))))))))))))</f>
        <v>0</v>
      </c>
      <c r="Z3921" t="str">
        <f>IF(('1 - Cover page'!$B$9-I3921)=0,"0", IF(('1 - Cover page'!$B$9-I3921)= 1,"1", IF(('1 - Cover page'!$B$9-I3921)= 2,"2", IF(('1 - Cover page'!$B$9-I3921)= 3,"3", IF(('1 - Cover page'!$B$9-I3921)= 4,"4", IF(('1 - Cover page'!$B$9-I3921)= 5,"5", IF(('1 - Cover page'!$B$9-I3921)= 6,"6", IF(('1 - Cover page'!$B$9-I3921)= 7,"7", IF(('1 - Cover page'!$B$9-I3921)= 8,"8", IF(('1 - Cover page'!$B$9-I3921)= 9,"9", IF(('1 - Cover page'!$B$9-I3921)= 10,"10", IF(('1 - Cover page'!$B$9-I3921)= 11,"11", IF(('1 - Cover page'!$B$9-I3921)= 12,"12", IF(('1 - Cover page'!$B$9-I3921)= 13,"13", IF(('1 - Cover page'!$B$9-I3921)= 14,"14", IF(('1 - Cover page'!$B$9-I3921)= 15,"15",  ""))))))))))))))))</f>
        <v>0</v>
      </c>
      <c r="AA3921" t="e">
        <f>VLOOKUP(E3921,'Age group'!$A$2:$B$7,2,TRUE)</f>
        <v>#N/A</v>
      </c>
    </row>
    <row r="3922" spans="1:27" ht="12.75" x14ac:dyDescent="0.2">
      <c r="A3922" s="30">
        <v>3919</v>
      </c>
      <c r="B3922" s="31"/>
      <c r="C3922" s="31"/>
      <c r="D3922" s="32"/>
      <c r="E3922" s="104"/>
      <c r="F3922" s="31"/>
      <c r="G3922" s="31"/>
      <c r="H3922" s="33"/>
      <c r="I3922" s="16"/>
      <c r="J3922" s="34"/>
      <c r="K3922" s="34"/>
      <c r="L3922" s="35"/>
      <c r="M3922" s="36"/>
      <c r="N3922" s="37"/>
      <c r="O3922" s="37"/>
      <c r="P3922" s="37"/>
      <c r="Q3922" s="38"/>
      <c r="R3922" s="38"/>
      <c r="S3922" s="37"/>
      <c r="T3922" s="39"/>
      <c r="U3922" s="39"/>
      <c r="V3922" s="40"/>
      <c r="X3922" t="str">
        <f>IF(('1 - Cover page'!$B$9-M3922)&lt;6,"&lt;=5 Days","&gt;5 Days")</f>
        <v>&lt;=5 Days</v>
      </c>
      <c r="Y3922" t="str">
        <f>IF(('1 - Cover page'!$B$9-M3922)=0,"0", IF(('1 - Cover page'!$B$9-M3922)= 1,"1", IF(('1 - Cover page'!$B$9-M3922)= 2,"2", IF(('1 - Cover page'!$B$9-M3922)= 3,"3", IF(('1 - Cover page'!$B$9-M3922)= 4,"4", IF(('1 - Cover page'!$B$9-M3922)= 5,"5", IF(('1 - Cover page'!$B$9-M3922)= 6,"6", IF(('1 - Cover page'!$B$9-M3922)= 7,"7", IF(('1 - Cover page'!$B$9-M3922)= 8,"8", IF(('1 - Cover page'!$B$9-M3922)= 9,"9", IF(('1 - Cover page'!$B$9-M3922)= 10,"10", IF(('1 - Cover page'!$B$9-M3922)= 11,"11", IF(('1 - Cover page'!$B$9-M3922)= 12,"12", IF(('1 - Cover page'!$B$9-M3922)= 13,"13", IF(('1 - Cover page'!$B$9-M3922)= 14,"14", IF(('1 - Cover page'!$B$9-M3922)= 15,"15",  ""))))))))))))))))</f>
        <v>0</v>
      </c>
      <c r="Z3922" t="str">
        <f>IF(('1 - Cover page'!$B$9-I3922)=0,"0", IF(('1 - Cover page'!$B$9-I3922)= 1,"1", IF(('1 - Cover page'!$B$9-I3922)= 2,"2", IF(('1 - Cover page'!$B$9-I3922)= 3,"3", IF(('1 - Cover page'!$B$9-I3922)= 4,"4", IF(('1 - Cover page'!$B$9-I3922)= 5,"5", IF(('1 - Cover page'!$B$9-I3922)= 6,"6", IF(('1 - Cover page'!$B$9-I3922)= 7,"7", IF(('1 - Cover page'!$B$9-I3922)= 8,"8", IF(('1 - Cover page'!$B$9-I3922)= 9,"9", IF(('1 - Cover page'!$B$9-I3922)= 10,"10", IF(('1 - Cover page'!$B$9-I3922)= 11,"11", IF(('1 - Cover page'!$B$9-I3922)= 12,"12", IF(('1 - Cover page'!$B$9-I3922)= 13,"13", IF(('1 - Cover page'!$B$9-I3922)= 14,"14", IF(('1 - Cover page'!$B$9-I3922)= 15,"15",  ""))))))))))))))))</f>
        <v>0</v>
      </c>
      <c r="AA3922" t="e">
        <f>VLOOKUP(E3922,'Age group'!$A$2:$B$7,2,TRUE)</f>
        <v>#N/A</v>
      </c>
    </row>
    <row r="3923" spans="1:27" ht="12.75" x14ac:dyDescent="0.2">
      <c r="A3923" s="30">
        <v>3920</v>
      </c>
      <c r="B3923" s="31"/>
      <c r="C3923" s="31"/>
      <c r="D3923" s="32"/>
      <c r="E3923" s="104"/>
      <c r="F3923" s="31"/>
      <c r="G3923" s="31"/>
      <c r="H3923" s="33"/>
      <c r="I3923" s="16"/>
      <c r="J3923" s="34"/>
      <c r="K3923" s="34"/>
      <c r="L3923" s="35"/>
      <c r="M3923" s="36"/>
      <c r="N3923" s="37"/>
      <c r="O3923" s="37"/>
      <c r="P3923" s="37"/>
      <c r="Q3923" s="38"/>
      <c r="R3923" s="38"/>
      <c r="S3923" s="37"/>
      <c r="T3923" s="39"/>
      <c r="U3923" s="39"/>
      <c r="V3923" s="40"/>
      <c r="X3923" t="str">
        <f>IF(('1 - Cover page'!$B$9-M3923)&lt;6,"&lt;=5 Days","&gt;5 Days")</f>
        <v>&lt;=5 Days</v>
      </c>
      <c r="Y3923" t="str">
        <f>IF(('1 - Cover page'!$B$9-M3923)=0,"0", IF(('1 - Cover page'!$B$9-M3923)= 1,"1", IF(('1 - Cover page'!$B$9-M3923)= 2,"2", IF(('1 - Cover page'!$B$9-M3923)= 3,"3", IF(('1 - Cover page'!$B$9-M3923)= 4,"4", IF(('1 - Cover page'!$B$9-M3923)= 5,"5", IF(('1 - Cover page'!$B$9-M3923)= 6,"6", IF(('1 - Cover page'!$B$9-M3923)= 7,"7", IF(('1 - Cover page'!$B$9-M3923)= 8,"8", IF(('1 - Cover page'!$B$9-M3923)= 9,"9", IF(('1 - Cover page'!$B$9-M3923)= 10,"10", IF(('1 - Cover page'!$B$9-M3923)= 11,"11", IF(('1 - Cover page'!$B$9-M3923)= 12,"12", IF(('1 - Cover page'!$B$9-M3923)= 13,"13", IF(('1 - Cover page'!$B$9-M3923)= 14,"14", IF(('1 - Cover page'!$B$9-M3923)= 15,"15",  ""))))))))))))))))</f>
        <v>0</v>
      </c>
      <c r="Z3923" t="str">
        <f>IF(('1 - Cover page'!$B$9-I3923)=0,"0", IF(('1 - Cover page'!$B$9-I3923)= 1,"1", IF(('1 - Cover page'!$B$9-I3923)= 2,"2", IF(('1 - Cover page'!$B$9-I3923)= 3,"3", IF(('1 - Cover page'!$B$9-I3923)= 4,"4", IF(('1 - Cover page'!$B$9-I3923)= 5,"5", IF(('1 - Cover page'!$B$9-I3923)= 6,"6", IF(('1 - Cover page'!$B$9-I3923)= 7,"7", IF(('1 - Cover page'!$B$9-I3923)= 8,"8", IF(('1 - Cover page'!$B$9-I3923)= 9,"9", IF(('1 - Cover page'!$B$9-I3923)= 10,"10", IF(('1 - Cover page'!$B$9-I3923)= 11,"11", IF(('1 - Cover page'!$B$9-I3923)= 12,"12", IF(('1 - Cover page'!$B$9-I3923)= 13,"13", IF(('1 - Cover page'!$B$9-I3923)= 14,"14", IF(('1 - Cover page'!$B$9-I3923)= 15,"15",  ""))))))))))))))))</f>
        <v>0</v>
      </c>
      <c r="AA3923" t="e">
        <f>VLOOKUP(E3923,'Age group'!$A$2:$B$7,2,TRUE)</f>
        <v>#N/A</v>
      </c>
    </row>
    <row r="3924" spans="1:27" ht="12.75" x14ac:dyDescent="0.2">
      <c r="A3924" s="30">
        <v>3921</v>
      </c>
      <c r="B3924" s="31"/>
      <c r="C3924" s="31"/>
      <c r="D3924" s="32"/>
      <c r="E3924" s="104"/>
      <c r="F3924" s="31"/>
      <c r="G3924" s="31"/>
      <c r="H3924" s="33"/>
      <c r="I3924" s="16"/>
      <c r="J3924" s="34"/>
      <c r="K3924" s="34"/>
      <c r="L3924" s="35"/>
      <c r="M3924" s="36"/>
      <c r="N3924" s="37"/>
      <c r="O3924" s="37"/>
      <c r="P3924" s="37"/>
      <c r="Q3924" s="38"/>
      <c r="R3924" s="38"/>
      <c r="S3924" s="37"/>
      <c r="T3924" s="39"/>
      <c r="U3924" s="39"/>
      <c r="V3924" s="40"/>
      <c r="X3924" t="str">
        <f>IF(('1 - Cover page'!$B$9-M3924)&lt;6,"&lt;=5 Days","&gt;5 Days")</f>
        <v>&lt;=5 Days</v>
      </c>
      <c r="Y3924" t="str">
        <f>IF(('1 - Cover page'!$B$9-M3924)=0,"0", IF(('1 - Cover page'!$B$9-M3924)= 1,"1", IF(('1 - Cover page'!$B$9-M3924)= 2,"2", IF(('1 - Cover page'!$B$9-M3924)= 3,"3", IF(('1 - Cover page'!$B$9-M3924)= 4,"4", IF(('1 - Cover page'!$B$9-M3924)= 5,"5", IF(('1 - Cover page'!$B$9-M3924)= 6,"6", IF(('1 - Cover page'!$B$9-M3924)= 7,"7", IF(('1 - Cover page'!$B$9-M3924)= 8,"8", IF(('1 - Cover page'!$B$9-M3924)= 9,"9", IF(('1 - Cover page'!$B$9-M3924)= 10,"10", IF(('1 - Cover page'!$B$9-M3924)= 11,"11", IF(('1 - Cover page'!$B$9-M3924)= 12,"12", IF(('1 - Cover page'!$B$9-M3924)= 13,"13", IF(('1 - Cover page'!$B$9-M3924)= 14,"14", IF(('1 - Cover page'!$B$9-M3924)= 15,"15",  ""))))))))))))))))</f>
        <v>0</v>
      </c>
      <c r="Z3924" t="str">
        <f>IF(('1 - Cover page'!$B$9-I3924)=0,"0", IF(('1 - Cover page'!$B$9-I3924)= 1,"1", IF(('1 - Cover page'!$B$9-I3924)= 2,"2", IF(('1 - Cover page'!$B$9-I3924)= 3,"3", IF(('1 - Cover page'!$B$9-I3924)= 4,"4", IF(('1 - Cover page'!$B$9-I3924)= 5,"5", IF(('1 - Cover page'!$B$9-I3924)= 6,"6", IF(('1 - Cover page'!$B$9-I3924)= 7,"7", IF(('1 - Cover page'!$B$9-I3924)= 8,"8", IF(('1 - Cover page'!$B$9-I3924)= 9,"9", IF(('1 - Cover page'!$B$9-I3924)= 10,"10", IF(('1 - Cover page'!$B$9-I3924)= 11,"11", IF(('1 - Cover page'!$B$9-I3924)= 12,"12", IF(('1 - Cover page'!$B$9-I3924)= 13,"13", IF(('1 - Cover page'!$B$9-I3924)= 14,"14", IF(('1 - Cover page'!$B$9-I3924)= 15,"15",  ""))))))))))))))))</f>
        <v>0</v>
      </c>
      <c r="AA3924" t="e">
        <f>VLOOKUP(E3924,'Age group'!$A$2:$B$7,2,TRUE)</f>
        <v>#N/A</v>
      </c>
    </row>
    <row r="3925" spans="1:27" ht="12.75" x14ac:dyDescent="0.2">
      <c r="A3925" s="30">
        <v>3922</v>
      </c>
      <c r="B3925" s="31"/>
      <c r="C3925" s="31"/>
      <c r="D3925" s="32"/>
      <c r="E3925" s="104"/>
      <c r="F3925" s="31"/>
      <c r="G3925" s="31"/>
      <c r="H3925" s="33"/>
      <c r="I3925" s="16"/>
      <c r="J3925" s="34"/>
      <c r="K3925" s="34"/>
      <c r="L3925" s="35"/>
      <c r="M3925" s="36"/>
      <c r="N3925" s="37"/>
      <c r="O3925" s="37"/>
      <c r="P3925" s="37"/>
      <c r="Q3925" s="38"/>
      <c r="R3925" s="38"/>
      <c r="S3925" s="37"/>
      <c r="T3925" s="39"/>
      <c r="U3925" s="39"/>
      <c r="V3925" s="40"/>
      <c r="X3925" t="str">
        <f>IF(('1 - Cover page'!$B$9-M3925)&lt;6,"&lt;=5 Days","&gt;5 Days")</f>
        <v>&lt;=5 Days</v>
      </c>
      <c r="Y3925" t="str">
        <f>IF(('1 - Cover page'!$B$9-M3925)=0,"0", IF(('1 - Cover page'!$B$9-M3925)= 1,"1", IF(('1 - Cover page'!$B$9-M3925)= 2,"2", IF(('1 - Cover page'!$B$9-M3925)= 3,"3", IF(('1 - Cover page'!$B$9-M3925)= 4,"4", IF(('1 - Cover page'!$B$9-M3925)= 5,"5", IF(('1 - Cover page'!$B$9-M3925)= 6,"6", IF(('1 - Cover page'!$B$9-M3925)= 7,"7", IF(('1 - Cover page'!$B$9-M3925)= 8,"8", IF(('1 - Cover page'!$B$9-M3925)= 9,"9", IF(('1 - Cover page'!$B$9-M3925)= 10,"10", IF(('1 - Cover page'!$B$9-M3925)= 11,"11", IF(('1 - Cover page'!$B$9-M3925)= 12,"12", IF(('1 - Cover page'!$B$9-M3925)= 13,"13", IF(('1 - Cover page'!$B$9-M3925)= 14,"14", IF(('1 - Cover page'!$B$9-M3925)= 15,"15",  ""))))))))))))))))</f>
        <v>0</v>
      </c>
      <c r="Z3925" t="str">
        <f>IF(('1 - Cover page'!$B$9-I3925)=0,"0", IF(('1 - Cover page'!$B$9-I3925)= 1,"1", IF(('1 - Cover page'!$B$9-I3925)= 2,"2", IF(('1 - Cover page'!$B$9-I3925)= 3,"3", IF(('1 - Cover page'!$B$9-I3925)= 4,"4", IF(('1 - Cover page'!$B$9-I3925)= 5,"5", IF(('1 - Cover page'!$B$9-I3925)= 6,"6", IF(('1 - Cover page'!$B$9-I3925)= 7,"7", IF(('1 - Cover page'!$B$9-I3925)= 8,"8", IF(('1 - Cover page'!$B$9-I3925)= 9,"9", IF(('1 - Cover page'!$B$9-I3925)= 10,"10", IF(('1 - Cover page'!$B$9-I3925)= 11,"11", IF(('1 - Cover page'!$B$9-I3925)= 12,"12", IF(('1 - Cover page'!$B$9-I3925)= 13,"13", IF(('1 - Cover page'!$B$9-I3925)= 14,"14", IF(('1 - Cover page'!$B$9-I3925)= 15,"15",  ""))))))))))))))))</f>
        <v>0</v>
      </c>
      <c r="AA3925" t="e">
        <f>VLOOKUP(E3925,'Age group'!$A$2:$B$7,2,TRUE)</f>
        <v>#N/A</v>
      </c>
    </row>
    <row r="3926" spans="1:27" ht="12.75" x14ac:dyDescent="0.2">
      <c r="A3926" s="30">
        <v>3923</v>
      </c>
      <c r="B3926" s="31"/>
      <c r="C3926" s="31"/>
      <c r="D3926" s="32"/>
      <c r="E3926" s="104"/>
      <c r="F3926" s="31"/>
      <c r="G3926" s="31"/>
      <c r="H3926" s="33"/>
      <c r="I3926" s="16"/>
      <c r="J3926" s="34"/>
      <c r="K3926" s="34"/>
      <c r="L3926" s="35"/>
      <c r="M3926" s="36"/>
      <c r="N3926" s="37"/>
      <c r="O3926" s="37"/>
      <c r="P3926" s="37"/>
      <c r="Q3926" s="38"/>
      <c r="R3926" s="38"/>
      <c r="S3926" s="37"/>
      <c r="T3926" s="39"/>
      <c r="U3926" s="39"/>
      <c r="V3926" s="40"/>
      <c r="X3926" t="str">
        <f>IF(('1 - Cover page'!$B$9-M3926)&lt;6,"&lt;=5 Days","&gt;5 Days")</f>
        <v>&lt;=5 Days</v>
      </c>
      <c r="Y3926" t="str">
        <f>IF(('1 - Cover page'!$B$9-M3926)=0,"0", IF(('1 - Cover page'!$B$9-M3926)= 1,"1", IF(('1 - Cover page'!$B$9-M3926)= 2,"2", IF(('1 - Cover page'!$B$9-M3926)= 3,"3", IF(('1 - Cover page'!$B$9-M3926)= 4,"4", IF(('1 - Cover page'!$B$9-M3926)= 5,"5", IF(('1 - Cover page'!$B$9-M3926)= 6,"6", IF(('1 - Cover page'!$B$9-M3926)= 7,"7", IF(('1 - Cover page'!$B$9-M3926)= 8,"8", IF(('1 - Cover page'!$B$9-M3926)= 9,"9", IF(('1 - Cover page'!$B$9-M3926)= 10,"10", IF(('1 - Cover page'!$B$9-M3926)= 11,"11", IF(('1 - Cover page'!$B$9-M3926)= 12,"12", IF(('1 - Cover page'!$B$9-M3926)= 13,"13", IF(('1 - Cover page'!$B$9-M3926)= 14,"14", IF(('1 - Cover page'!$B$9-M3926)= 15,"15",  ""))))))))))))))))</f>
        <v>0</v>
      </c>
      <c r="Z3926" t="str">
        <f>IF(('1 - Cover page'!$B$9-I3926)=0,"0", IF(('1 - Cover page'!$B$9-I3926)= 1,"1", IF(('1 - Cover page'!$B$9-I3926)= 2,"2", IF(('1 - Cover page'!$B$9-I3926)= 3,"3", IF(('1 - Cover page'!$B$9-I3926)= 4,"4", IF(('1 - Cover page'!$B$9-I3926)= 5,"5", IF(('1 - Cover page'!$B$9-I3926)= 6,"6", IF(('1 - Cover page'!$B$9-I3926)= 7,"7", IF(('1 - Cover page'!$B$9-I3926)= 8,"8", IF(('1 - Cover page'!$B$9-I3926)= 9,"9", IF(('1 - Cover page'!$B$9-I3926)= 10,"10", IF(('1 - Cover page'!$B$9-I3926)= 11,"11", IF(('1 - Cover page'!$B$9-I3926)= 12,"12", IF(('1 - Cover page'!$B$9-I3926)= 13,"13", IF(('1 - Cover page'!$B$9-I3926)= 14,"14", IF(('1 - Cover page'!$B$9-I3926)= 15,"15",  ""))))))))))))))))</f>
        <v>0</v>
      </c>
      <c r="AA3926" t="e">
        <f>VLOOKUP(E3926,'Age group'!$A$2:$B$7,2,TRUE)</f>
        <v>#N/A</v>
      </c>
    </row>
    <row r="3927" spans="1:27" ht="12.75" x14ac:dyDescent="0.2">
      <c r="A3927" s="30">
        <v>3924</v>
      </c>
      <c r="B3927" s="31"/>
      <c r="C3927" s="31"/>
      <c r="D3927" s="32"/>
      <c r="E3927" s="104"/>
      <c r="F3927" s="31"/>
      <c r="G3927" s="31"/>
      <c r="H3927" s="33"/>
      <c r="I3927" s="16"/>
      <c r="J3927" s="34"/>
      <c r="K3927" s="34"/>
      <c r="L3927" s="35"/>
      <c r="M3927" s="36"/>
      <c r="N3927" s="37"/>
      <c r="O3927" s="37"/>
      <c r="P3927" s="37"/>
      <c r="Q3927" s="38"/>
      <c r="R3927" s="38"/>
      <c r="S3927" s="37"/>
      <c r="T3927" s="39"/>
      <c r="U3927" s="39"/>
      <c r="V3927" s="40"/>
      <c r="X3927" t="str">
        <f>IF(('1 - Cover page'!$B$9-M3927)&lt;6,"&lt;=5 Days","&gt;5 Days")</f>
        <v>&lt;=5 Days</v>
      </c>
      <c r="Y3927" t="str">
        <f>IF(('1 - Cover page'!$B$9-M3927)=0,"0", IF(('1 - Cover page'!$B$9-M3927)= 1,"1", IF(('1 - Cover page'!$B$9-M3927)= 2,"2", IF(('1 - Cover page'!$B$9-M3927)= 3,"3", IF(('1 - Cover page'!$B$9-M3927)= 4,"4", IF(('1 - Cover page'!$B$9-M3927)= 5,"5", IF(('1 - Cover page'!$B$9-M3927)= 6,"6", IF(('1 - Cover page'!$B$9-M3927)= 7,"7", IF(('1 - Cover page'!$B$9-M3927)= 8,"8", IF(('1 - Cover page'!$B$9-M3927)= 9,"9", IF(('1 - Cover page'!$B$9-M3927)= 10,"10", IF(('1 - Cover page'!$B$9-M3927)= 11,"11", IF(('1 - Cover page'!$B$9-M3927)= 12,"12", IF(('1 - Cover page'!$B$9-M3927)= 13,"13", IF(('1 - Cover page'!$B$9-M3927)= 14,"14", IF(('1 - Cover page'!$B$9-M3927)= 15,"15",  ""))))))))))))))))</f>
        <v>0</v>
      </c>
      <c r="Z3927" t="str">
        <f>IF(('1 - Cover page'!$B$9-I3927)=0,"0", IF(('1 - Cover page'!$B$9-I3927)= 1,"1", IF(('1 - Cover page'!$B$9-I3927)= 2,"2", IF(('1 - Cover page'!$B$9-I3927)= 3,"3", IF(('1 - Cover page'!$B$9-I3927)= 4,"4", IF(('1 - Cover page'!$B$9-I3927)= 5,"5", IF(('1 - Cover page'!$B$9-I3927)= 6,"6", IF(('1 - Cover page'!$B$9-I3927)= 7,"7", IF(('1 - Cover page'!$B$9-I3927)= 8,"8", IF(('1 - Cover page'!$B$9-I3927)= 9,"9", IF(('1 - Cover page'!$B$9-I3927)= 10,"10", IF(('1 - Cover page'!$B$9-I3927)= 11,"11", IF(('1 - Cover page'!$B$9-I3927)= 12,"12", IF(('1 - Cover page'!$B$9-I3927)= 13,"13", IF(('1 - Cover page'!$B$9-I3927)= 14,"14", IF(('1 - Cover page'!$B$9-I3927)= 15,"15",  ""))))))))))))))))</f>
        <v>0</v>
      </c>
      <c r="AA3927" t="e">
        <f>VLOOKUP(E3927,'Age group'!$A$2:$B$7,2,TRUE)</f>
        <v>#N/A</v>
      </c>
    </row>
    <row r="3928" spans="1:27" ht="12.75" x14ac:dyDescent="0.2">
      <c r="A3928" s="30">
        <v>3925</v>
      </c>
      <c r="B3928" s="31"/>
      <c r="C3928" s="31"/>
      <c r="D3928" s="32"/>
      <c r="E3928" s="104"/>
      <c r="F3928" s="31"/>
      <c r="G3928" s="31"/>
      <c r="H3928" s="33"/>
      <c r="I3928" s="16"/>
      <c r="J3928" s="34"/>
      <c r="K3928" s="34"/>
      <c r="L3928" s="35"/>
      <c r="M3928" s="36"/>
      <c r="N3928" s="37"/>
      <c r="O3928" s="37"/>
      <c r="P3928" s="37"/>
      <c r="Q3928" s="38"/>
      <c r="R3928" s="38"/>
      <c r="S3928" s="37"/>
      <c r="T3928" s="39"/>
      <c r="U3928" s="39"/>
      <c r="V3928" s="40"/>
      <c r="X3928" t="str">
        <f>IF(('1 - Cover page'!$B$9-M3928)&lt;6,"&lt;=5 Days","&gt;5 Days")</f>
        <v>&lt;=5 Days</v>
      </c>
      <c r="Y3928" t="str">
        <f>IF(('1 - Cover page'!$B$9-M3928)=0,"0", IF(('1 - Cover page'!$B$9-M3928)= 1,"1", IF(('1 - Cover page'!$B$9-M3928)= 2,"2", IF(('1 - Cover page'!$B$9-M3928)= 3,"3", IF(('1 - Cover page'!$B$9-M3928)= 4,"4", IF(('1 - Cover page'!$B$9-M3928)= 5,"5", IF(('1 - Cover page'!$B$9-M3928)= 6,"6", IF(('1 - Cover page'!$B$9-M3928)= 7,"7", IF(('1 - Cover page'!$B$9-M3928)= 8,"8", IF(('1 - Cover page'!$B$9-M3928)= 9,"9", IF(('1 - Cover page'!$B$9-M3928)= 10,"10", IF(('1 - Cover page'!$B$9-M3928)= 11,"11", IF(('1 - Cover page'!$B$9-M3928)= 12,"12", IF(('1 - Cover page'!$B$9-M3928)= 13,"13", IF(('1 - Cover page'!$B$9-M3928)= 14,"14", IF(('1 - Cover page'!$B$9-M3928)= 15,"15",  ""))))))))))))))))</f>
        <v>0</v>
      </c>
      <c r="Z3928" t="str">
        <f>IF(('1 - Cover page'!$B$9-I3928)=0,"0", IF(('1 - Cover page'!$B$9-I3928)= 1,"1", IF(('1 - Cover page'!$B$9-I3928)= 2,"2", IF(('1 - Cover page'!$B$9-I3928)= 3,"3", IF(('1 - Cover page'!$B$9-I3928)= 4,"4", IF(('1 - Cover page'!$B$9-I3928)= 5,"5", IF(('1 - Cover page'!$B$9-I3928)= 6,"6", IF(('1 - Cover page'!$B$9-I3928)= 7,"7", IF(('1 - Cover page'!$B$9-I3928)= 8,"8", IF(('1 - Cover page'!$B$9-I3928)= 9,"9", IF(('1 - Cover page'!$B$9-I3928)= 10,"10", IF(('1 - Cover page'!$B$9-I3928)= 11,"11", IF(('1 - Cover page'!$B$9-I3928)= 12,"12", IF(('1 - Cover page'!$B$9-I3928)= 13,"13", IF(('1 - Cover page'!$B$9-I3928)= 14,"14", IF(('1 - Cover page'!$B$9-I3928)= 15,"15",  ""))))))))))))))))</f>
        <v>0</v>
      </c>
      <c r="AA3928" t="e">
        <f>VLOOKUP(E3928,'Age group'!$A$2:$B$7,2,TRUE)</f>
        <v>#N/A</v>
      </c>
    </row>
    <row r="3929" spans="1:27" ht="12.75" x14ac:dyDescent="0.2">
      <c r="A3929" s="30">
        <v>3926</v>
      </c>
      <c r="B3929" s="31"/>
      <c r="C3929" s="31"/>
      <c r="D3929" s="32"/>
      <c r="E3929" s="104"/>
      <c r="F3929" s="31"/>
      <c r="G3929" s="31"/>
      <c r="H3929" s="33"/>
      <c r="I3929" s="16"/>
      <c r="J3929" s="34"/>
      <c r="K3929" s="34"/>
      <c r="L3929" s="35"/>
      <c r="M3929" s="36"/>
      <c r="N3929" s="37"/>
      <c r="O3929" s="37"/>
      <c r="P3929" s="37"/>
      <c r="Q3929" s="38"/>
      <c r="R3929" s="38"/>
      <c r="S3929" s="37"/>
      <c r="T3929" s="39"/>
      <c r="U3929" s="39"/>
      <c r="V3929" s="40"/>
      <c r="X3929" t="str">
        <f>IF(('1 - Cover page'!$B$9-M3929)&lt;6,"&lt;=5 Days","&gt;5 Days")</f>
        <v>&lt;=5 Days</v>
      </c>
      <c r="Y3929" t="str">
        <f>IF(('1 - Cover page'!$B$9-M3929)=0,"0", IF(('1 - Cover page'!$B$9-M3929)= 1,"1", IF(('1 - Cover page'!$B$9-M3929)= 2,"2", IF(('1 - Cover page'!$B$9-M3929)= 3,"3", IF(('1 - Cover page'!$B$9-M3929)= 4,"4", IF(('1 - Cover page'!$B$9-M3929)= 5,"5", IF(('1 - Cover page'!$B$9-M3929)= 6,"6", IF(('1 - Cover page'!$B$9-M3929)= 7,"7", IF(('1 - Cover page'!$B$9-M3929)= 8,"8", IF(('1 - Cover page'!$B$9-M3929)= 9,"9", IF(('1 - Cover page'!$B$9-M3929)= 10,"10", IF(('1 - Cover page'!$B$9-M3929)= 11,"11", IF(('1 - Cover page'!$B$9-M3929)= 12,"12", IF(('1 - Cover page'!$B$9-M3929)= 13,"13", IF(('1 - Cover page'!$B$9-M3929)= 14,"14", IF(('1 - Cover page'!$B$9-M3929)= 15,"15",  ""))))))))))))))))</f>
        <v>0</v>
      </c>
      <c r="Z3929" t="str">
        <f>IF(('1 - Cover page'!$B$9-I3929)=0,"0", IF(('1 - Cover page'!$B$9-I3929)= 1,"1", IF(('1 - Cover page'!$B$9-I3929)= 2,"2", IF(('1 - Cover page'!$B$9-I3929)= 3,"3", IF(('1 - Cover page'!$B$9-I3929)= 4,"4", IF(('1 - Cover page'!$B$9-I3929)= 5,"5", IF(('1 - Cover page'!$B$9-I3929)= 6,"6", IF(('1 - Cover page'!$B$9-I3929)= 7,"7", IF(('1 - Cover page'!$B$9-I3929)= 8,"8", IF(('1 - Cover page'!$B$9-I3929)= 9,"9", IF(('1 - Cover page'!$B$9-I3929)= 10,"10", IF(('1 - Cover page'!$B$9-I3929)= 11,"11", IF(('1 - Cover page'!$B$9-I3929)= 12,"12", IF(('1 - Cover page'!$B$9-I3929)= 13,"13", IF(('1 - Cover page'!$B$9-I3929)= 14,"14", IF(('1 - Cover page'!$B$9-I3929)= 15,"15",  ""))))))))))))))))</f>
        <v>0</v>
      </c>
      <c r="AA3929" t="e">
        <f>VLOOKUP(E3929,'Age group'!$A$2:$B$7,2,TRUE)</f>
        <v>#N/A</v>
      </c>
    </row>
    <row r="3930" spans="1:27" ht="12.75" x14ac:dyDescent="0.2">
      <c r="A3930" s="30">
        <v>3927</v>
      </c>
      <c r="B3930" s="31"/>
      <c r="C3930" s="31"/>
      <c r="D3930" s="32"/>
      <c r="E3930" s="104"/>
      <c r="F3930" s="31"/>
      <c r="G3930" s="31"/>
      <c r="H3930" s="33"/>
      <c r="I3930" s="16"/>
      <c r="J3930" s="34"/>
      <c r="K3930" s="34"/>
      <c r="L3930" s="35"/>
      <c r="M3930" s="36"/>
      <c r="N3930" s="37"/>
      <c r="O3930" s="37"/>
      <c r="P3930" s="37"/>
      <c r="Q3930" s="38"/>
      <c r="R3930" s="38"/>
      <c r="S3930" s="37"/>
      <c r="T3930" s="39"/>
      <c r="U3930" s="39"/>
      <c r="V3930" s="40"/>
      <c r="X3930" t="str">
        <f>IF(('1 - Cover page'!$B$9-M3930)&lt;6,"&lt;=5 Days","&gt;5 Days")</f>
        <v>&lt;=5 Days</v>
      </c>
      <c r="Y3930" t="str">
        <f>IF(('1 - Cover page'!$B$9-M3930)=0,"0", IF(('1 - Cover page'!$B$9-M3930)= 1,"1", IF(('1 - Cover page'!$B$9-M3930)= 2,"2", IF(('1 - Cover page'!$B$9-M3930)= 3,"3", IF(('1 - Cover page'!$B$9-M3930)= 4,"4", IF(('1 - Cover page'!$B$9-M3930)= 5,"5", IF(('1 - Cover page'!$B$9-M3930)= 6,"6", IF(('1 - Cover page'!$B$9-M3930)= 7,"7", IF(('1 - Cover page'!$B$9-M3930)= 8,"8", IF(('1 - Cover page'!$B$9-M3930)= 9,"9", IF(('1 - Cover page'!$B$9-M3930)= 10,"10", IF(('1 - Cover page'!$B$9-M3930)= 11,"11", IF(('1 - Cover page'!$B$9-M3930)= 12,"12", IF(('1 - Cover page'!$B$9-M3930)= 13,"13", IF(('1 - Cover page'!$B$9-M3930)= 14,"14", IF(('1 - Cover page'!$B$9-M3930)= 15,"15",  ""))))))))))))))))</f>
        <v>0</v>
      </c>
      <c r="Z3930" t="str">
        <f>IF(('1 - Cover page'!$B$9-I3930)=0,"0", IF(('1 - Cover page'!$B$9-I3930)= 1,"1", IF(('1 - Cover page'!$B$9-I3930)= 2,"2", IF(('1 - Cover page'!$B$9-I3930)= 3,"3", IF(('1 - Cover page'!$B$9-I3930)= 4,"4", IF(('1 - Cover page'!$B$9-I3930)= 5,"5", IF(('1 - Cover page'!$B$9-I3930)= 6,"6", IF(('1 - Cover page'!$B$9-I3930)= 7,"7", IF(('1 - Cover page'!$B$9-I3930)= 8,"8", IF(('1 - Cover page'!$B$9-I3930)= 9,"9", IF(('1 - Cover page'!$B$9-I3930)= 10,"10", IF(('1 - Cover page'!$B$9-I3930)= 11,"11", IF(('1 - Cover page'!$B$9-I3930)= 12,"12", IF(('1 - Cover page'!$B$9-I3930)= 13,"13", IF(('1 - Cover page'!$B$9-I3930)= 14,"14", IF(('1 - Cover page'!$B$9-I3930)= 15,"15",  ""))))))))))))))))</f>
        <v>0</v>
      </c>
      <c r="AA3930" t="e">
        <f>VLOOKUP(E3930,'Age group'!$A$2:$B$7,2,TRUE)</f>
        <v>#N/A</v>
      </c>
    </row>
    <row r="3931" spans="1:27" ht="12.75" x14ac:dyDescent="0.2">
      <c r="A3931" s="30">
        <v>3928</v>
      </c>
      <c r="B3931" s="31"/>
      <c r="C3931" s="31"/>
      <c r="D3931" s="32"/>
      <c r="E3931" s="104"/>
      <c r="F3931" s="31"/>
      <c r="G3931" s="31"/>
      <c r="H3931" s="33"/>
      <c r="I3931" s="16"/>
      <c r="J3931" s="34"/>
      <c r="K3931" s="34"/>
      <c r="L3931" s="35"/>
      <c r="M3931" s="36"/>
      <c r="N3931" s="37"/>
      <c r="O3931" s="37"/>
      <c r="P3931" s="37"/>
      <c r="Q3931" s="38"/>
      <c r="R3931" s="38"/>
      <c r="S3931" s="37"/>
      <c r="T3931" s="39"/>
      <c r="U3931" s="39"/>
      <c r="V3931" s="40"/>
      <c r="X3931" t="str">
        <f>IF(('1 - Cover page'!$B$9-M3931)&lt;6,"&lt;=5 Days","&gt;5 Days")</f>
        <v>&lt;=5 Days</v>
      </c>
      <c r="Y3931" t="str">
        <f>IF(('1 - Cover page'!$B$9-M3931)=0,"0", IF(('1 - Cover page'!$B$9-M3931)= 1,"1", IF(('1 - Cover page'!$B$9-M3931)= 2,"2", IF(('1 - Cover page'!$B$9-M3931)= 3,"3", IF(('1 - Cover page'!$B$9-M3931)= 4,"4", IF(('1 - Cover page'!$B$9-M3931)= 5,"5", IF(('1 - Cover page'!$B$9-M3931)= 6,"6", IF(('1 - Cover page'!$B$9-M3931)= 7,"7", IF(('1 - Cover page'!$B$9-M3931)= 8,"8", IF(('1 - Cover page'!$B$9-M3931)= 9,"9", IF(('1 - Cover page'!$B$9-M3931)= 10,"10", IF(('1 - Cover page'!$B$9-M3931)= 11,"11", IF(('1 - Cover page'!$B$9-M3931)= 12,"12", IF(('1 - Cover page'!$B$9-M3931)= 13,"13", IF(('1 - Cover page'!$B$9-M3931)= 14,"14", IF(('1 - Cover page'!$B$9-M3931)= 15,"15",  ""))))))))))))))))</f>
        <v>0</v>
      </c>
      <c r="Z3931" t="str">
        <f>IF(('1 - Cover page'!$B$9-I3931)=0,"0", IF(('1 - Cover page'!$B$9-I3931)= 1,"1", IF(('1 - Cover page'!$B$9-I3931)= 2,"2", IF(('1 - Cover page'!$B$9-I3931)= 3,"3", IF(('1 - Cover page'!$B$9-I3931)= 4,"4", IF(('1 - Cover page'!$B$9-I3931)= 5,"5", IF(('1 - Cover page'!$B$9-I3931)= 6,"6", IF(('1 - Cover page'!$B$9-I3931)= 7,"7", IF(('1 - Cover page'!$B$9-I3931)= 8,"8", IF(('1 - Cover page'!$B$9-I3931)= 9,"9", IF(('1 - Cover page'!$B$9-I3931)= 10,"10", IF(('1 - Cover page'!$B$9-I3931)= 11,"11", IF(('1 - Cover page'!$B$9-I3931)= 12,"12", IF(('1 - Cover page'!$B$9-I3931)= 13,"13", IF(('1 - Cover page'!$B$9-I3931)= 14,"14", IF(('1 - Cover page'!$B$9-I3931)= 15,"15",  ""))))))))))))))))</f>
        <v>0</v>
      </c>
      <c r="AA3931" t="e">
        <f>VLOOKUP(E3931,'Age group'!$A$2:$B$7,2,TRUE)</f>
        <v>#N/A</v>
      </c>
    </row>
    <row r="3932" spans="1:27" ht="12.75" x14ac:dyDescent="0.2">
      <c r="A3932" s="30">
        <v>3929</v>
      </c>
      <c r="B3932" s="31"/>
      <c r="C3932" s="31"/>
      <c r="D3932" s="32"/>
      <c r="E3932" s="104"/>
      <c r="F3932" s="31"/>
      <c r="G3932" s="31"/>
      <c r="H3932" s="33"/>
      <c r="I3932" s="16"/>
      <c r="J3932" s="34"/>
      <c r="K3932" s="34"/>
      <c r="L3932" s="35"/>
      <c r="M3932" s="36"/>
      <c r="N3932" s="37"/>
      <c r="O3932" s="37"/>
      <c r="P3932" s="37"/>
      <c r="Q3932" s="38"/>
      <c r="R3932" s="38"/>
      <c r="S3932" s="37"/>
      <c r="T3932" s="39"/>
      <c r="U3932" s="39"/>
      <c r="V3932" s="40"/>
      <c r="X3932" t="str">
        <f>IF(('1 - Cover page'!$B$9-M3932)&lt;6,"&lt;=5 Days","&gt;5 Days")</f>
        <v>&lt;=5 Days</v>
      </c>
      <c r="Y3932" t="str">
        <f>IF(('1 - Cover page'!$B$9-M3932)=0,"0", IF(('1 - Cover page'!$B$9-M3932)= 1,"1", IF(('1 - Cover page'!$B$9-M3932)= 2,"2", IF(('1 - Cover page'!$B$9-M3932)= 3,"3", IF(('1 - Cover page'!$B$9-M3932)= 4,"4", IF(('1 - Cover page'!$B$9-M3932)= 5,"5", IF(('1 - Cover page'!$B$9-M3932)= 6,"6", IF(('1 - Cover page'!$B$9-M3932)= 7,"7", IF(('1 - Cover page'!$B$9-M3932)= 8,"8", IF(('1 - Cover page'!$B$9-M3932)= 9,"9", IF(('1 - Cover page'!$B$9-M3932)= 10,"10", IF(('1 - Cover page'!$B$9-M3932)= 11,"11", IF(('1 - Cover page'!$B$9-M3932)= 12,"12", IF(('1 - Cover page'!$B$9-M3932)= 13,"13", IF(('1 - Cover page'!$B$9-M3932)= 14,"14", IF(('1 - Cover page'!$B$9-M3932)= 15,"15",  ""))))))))))))))))</f>
        <v>0</v>
      </c>
      <c r="Z3932" t="str">
        <f>IF(('1 - Cover page'!$B$9-I3932)=0,"0", IF(('1 - Cover page'!$B$9-I3932)= 1,"1", IF(('1 - Cover page'!$B$9-I3932)= 2,"2", IF(('1 - Cover page'!$B$9-I3932)= 3,"3", IF(('1 - Cover page'!$B$9-I3932)= 4,"4", IF(('1 - Cover page'!$B$9-I3932)= 5,"5", IF(('1 - Cover page'!$B$9-I3932)= 6,"6", IF(('1 - Cover page'!$B$9-I3932)= 7,"7", IF(('1 - Cover page'!$B$9-I3932)= 8,"8", IF(('1 - Cover page'!$B$9-I3932)= 9,"9", IF(('1 - Cover page'!$B$9-I3932)= 10,"10", IF(('1 - Cover page'!$B$9-I3932)= 11,"11", IF(('1 - Cover page'!$B$9-I3932)= 12,"12", IF(('1 - Cover page'!$B$9-I3932)= 13,"13", IF(('1 - Cover page'!$B$9-I3932)= 14,"14", IF(('1 - Cover page'!$B$9-I3932)= 15,"15",  ""))))))))))))))))</f>
        <v>0</v>
      </c>
      <c r="AA3932" t="e">
        <f>VLOOKUP(E3932,'Age group'!$A$2:$B$7,2,TRUE)</f>
        <v>#N/A</v>
      </c>
    </row>
    <row r="3933" spans="1:27" ht="12.75" x14ac:dyDescent="0.2">
      <c r="A3933" s="30">
        <v>3930</v>
      </c>
      <c r="B3933" s="31"/>
      <c r="C3933" s="31"/>
      <c r="D3933" s="32"/>
      <c r="E3933" s="104"/>
      <c r="F3933" s="31"/>
      <c r="G3933" s="31"/>
      <c r="H3933" s="33"/>
      <c r="I3933" s="16"/>
      <c r="J3933" s="34"/>
      <c r="K3933" s="34"/>
      <c r="L3933" s="35"/>
      <c r="M3933" s="36"/>
      <c r="N3933" s="37"/>
      <c r="O3933" s="37"/>
      <c r="P3933" s="37"/>
      <c r="Q3933" s="38"/>
      <c r="R3933" s="38"/>
      <c r="S3933" s="37"/>
      <c r="T3933" s="39"/>
      <c r="U3933" s="39"/>
      <c r="V3933" s="40"/>
      <c r="X3933" t="str">
        <f>IF(('1 - Cover page'!$B$9-M3933)&lt;6,"&lt;=5 Days","&gt;5 Days")</f>
        <v>&lt;=5 Days</v>
      </c>
      <c r="Y3933" t="str">
        <f>IF(('1 - Cover page'!$B$9-M3933)=0,"0", IF(('1 - Cover page'!$B$9-M3933)= 1,"1", IF(('1 - Cover page'!$B$9-M3933)= 2,"2", IF(('1 - Cover page'!$B$9-M3933)= 3,"3", IF(('1 - Cover page'!$B$9-M3933)= 4,"4", IF(('1 - Cover page'!$B$9-M3933)= 5,"5", IF(('1 - Cover page'!$B$9-M3933)= 6,"6", IF(('1 - Cover page'!$B$9-M3933)= 7,"7", IF(('1 - Cover page'!$B$9-M3933)= 8,"8", IF(('1 - Cover page'!$B$9-M3933)= 9,"9", IF(('1 - Cover page'!$B$9-M3933)= 10,"10", IF(('1 - Cover page'!$B$9-M3933)= 11,"11", IF(('1 - Cover page'!$B$9-M3933)= 12,"12", IF(('1 - Cover page'!$B$9-M3933)= 13,"13", IF(('1 - Cover page'!$B$9-M3933)= 14,"14", IF(('1 - Cover page'!$B$9-M3933)= 15,"15",  ""))))))))))))))))</f>
        <v>0</v>
      </c>
      <c r="Z3933" t="str">
        <f>IF(('1 - Cover page'!$B$9-I3933)=0,"0", IF(('1 - Cover page'!$B$9-I3933)= 1,"1", IF(('1 - Cover page'!$B$9-I3933)= 2,"2", IF(('1 - Cover page'!$B$9-I3933)= 3,"3", IF(('1 - Cover page'!$B$9-I3933)= 4,"4", IF(('1 - Cover page'!$B$9-I3933)= 5,"5", IF(('1 - Cover page'!$B$9-I3933)= 6,"6", IF(('1 - Cover page'!$B$9-I3933)= 7,"7", IF(('1 - Cover page'!$B$9-I3933)= 8,"8", IF(('1 - Cover page'!$B$9-I3933)= 9,"9", IF(('1 - Cover page'!$B$9-I3933)= 10,"10", IF(('1 - Cover page'!$B$9-I3933)= 11,"11", IF(('1 - Cover page'!$B$9-I3933)= 12,"12", IF(('1 - Cover page'!$B$9-I3933)= 13,"13", IF(('1 - Cover page'!$B$9-I3933)= 14,"14", IF(('1 - Cover page'!$B$9-I3933)= 15,"15",  ""))))))))))))))))</f>
        <v>0</v>
      </c>
      <c r="AA3933" t="e">
        <f>VLOOKUP(E3933,'Age group'!$A$2:$B$7,2,TRUE)</f>
        <v>#N/A</v>
      </c>
    </row>
    <row r="3934" spans="1:27" ht="12.75" x14ac:dyDescent="0.2">
      <c r="A3934" s="30">
        <v>3931</v>
      </c>
      <c r="B3934" s="31"/>
      <c r="C3934" s="31"/>
      <c r="D3934" s="32"/>
      <c r="E3934" s="104"/>
      <c r="F3934" s="31"/>
      <c r="G3934" s="31"/>
      <c r="H3934" s="33"/>
      <c r="I3934" s="16"/>
      <c r="J3934" s="34"/>
      <c r="K3934" s="34"/>
      <c r="L3934" s="35"/>
      <c r="M3934" s="36"/>
      <c r="N3934" s="37"/>
      <c r="O3934" s="37"/>
      <c r="P3934" s="37"/>
      <c r="Q3934" s="38"/>
      <c r="R3934" s="38"/>
      <c r="S3934" s="37"/>
      <c r="T3934" s="39"/>
      <c r="U3934" s="39"/>
      <c r="V3934" s="40"/>
      <c r="X3934" t="str">
        <f>IF(('1 - Cover page'!$B$9-M3934)&lt;6,"&lt;=5 Days","&gt;5 Days")</f>
        <v>&lt;=5 Days</v>
      </c>
      <c r="Y3934" t="str">
        <f>IF(('1 - Cover page'!$B$9-M3934)=0,"0", IF(('1 - Cover page'!$B$9-M3934)= 1,"1", IF(('1 - Cover page'!$B$9-M3934)= 2,"2", IF(('1 - Cover page'!$B$9-M3934)= 3,"3", IF(('1 - Cover page'!$B$9-M3934)= 4,"4", IF(('1 - Cover page'!$B$9-M3934)= 5,"5", IF(('1 - Cover page'!$B$9-M3934)= 6,"6", IF(('1 - Cover page'!$B$9-M3934)= 7,"7", IF(('1 - Cover page'!$B$9-M3934)= 8,"8", IF(('1 - Cover page'!$B$9-M3934)= 9,"9", IF(('1 - Cover page'!$B$9-M3934)= 10,"10", IF(('1 - Cover page'!$B$9-M3934)= 11,"11", IF(('1 - Cover page'!$B$9-M3934)= 12,"12", IF(('1 - Cover page'!$B$9-M3934)= 13,"13", IF(('1 - Cover page'!$B$9-M3934)= 14,"14", IF(('1 - Cover page'!$B$9-M3934)= 15,"15",  ""))))))))))))))))</f>
        <v>0</v>
      </c>
      <c r="Z3934" t="str">
        <f>IF(('1 - Cover page'!$B$9-I3934)=0,"0", IF(('1 - Cover page'!$B$9-I3934)= 1,"1", IF(('1 - Cover page'!$B$9-I3934)= 2,"2", IF(('1 - Cover page'!$B$9-I3934)= 3,"3", IF(('1 - Cover page'!$B$9-I3934)= 4,"4", IF(('1 - Cover page'!$B$9-I3934)= 5,"5", IF(('1 - Cover page'!$B$9-I3934)= 6,"6", IF(('1 - Cover page'!$B$9-I3934)= 7,"7", IF(('1 - Cover page'!$B$9-I3934)= 8,"8", IF(('1 - Cover page'!$B$9-I3934)= 9,"9", IF(('1 - Cover page'!$B$9-I3934)= 10,"10", IF(('1 - Cover page'!$B$9-I3934)= 11,"11", IF(('1 - Cover page'!$B$9-I3934)= 12,"12", IF(('1 - Cover page'!$B$9-I3934)= 13,"13", IF(('1 - Cover page'!$B$9-I3934)= 14,"14", IF(('1 - Cover page'!$B$9-I3934)= 15,"15",  ""))))))))))))))))</f>
        <v>0</v>
      </c>
      <c r="AA3934" t="e">
        <f>VLOOKUP(E3934,'Age group'!$A$2:$B$7,2,TRUE)</f>
        <v>#N/A</v>
      </c>
    </row>
    <row r="3935" spans="1:27" ht="12.75" x14ac:dyDescent="0.2">
      <c r="A3935" s="30">
        <v>3932</v>
      </c>
      <c r="B3935" s="31"/>
      <c r="C3935" s="31"/>
      <c r="D3935" s="32"/>
      <c r="E3935" s="104"/>
      <c r="F3935" s="31"/>
      <c r="G3935" s="31"/>
      <c r="H3935" s="33"/>
      <c r="I3935" s="16"/>
      <c r="J3935" s="34"/>
      <c r="K3935" s="34"/>
      <c r="L3935" s="35"/>
      <c r="M3935" s="36"/>
      <c r="N3935" s="37"/>
      <c r="O3935" s="37"/>
      <c r="P3935" s="37"/>
      <c r="Q3935" s="38"/>
      <c r="R3935" s="38"/>
      <c r="S3935" s="37"/>
      <c r="T3935" s="39"/>
      <c r="U3935" s="39"/>
      <c r="V3935" s="40"/>
      <c r="X3935" t="str">
        <f>IF(('1 - Cover page'!$B$9-M3935)&lt;6,"&lt;=5 Days","&gt;5 Days")</f>
        <v>&lt;=5 Days</v>
      </c>
      <c r="Y3935" t="str">
        <f>IF(('1 - Cover page'!$B$9-M3935)=0,"0", IF(('1 - Cover page'!$B$9-M3935)= 1,"1", IF(('1 - Cover page'!$B$9-M3935)= 2,"2", IF(('1 - Cover page'!$B$9-M3935)= 3,"3", IF(('1 - Cover page'!$B$9-M3935)= 4,"4", IF(('1 - Cover page'!$B$9-M3935)= 5,"5", IF(('1 - Cover page'!$B$9-M3935)= 6,"6", IF(('1 - Cover page'!$B$9-M3935)= 7,"7", IF(('1 - Cover page'!$B$9-M3935)= 8,"8", IF(('1 - Cover page'!$B$9-M3935)= 9,"9", IF(('1 - Cover page'!$B$9-M3935)= 10,"10", IF(('1 - Cover page'!$B$9-M3935)= 11,"11", IF(('1 - Cover page'!$B$9-M3935)= 12,"12", IF(('1 - Cover page'!$B$9-M3935)= 13,"13", IF(('1 - Cover page'!$B$9-M3935)= 14,"14", IF(('1 - Cover page'!$B$9-M3935)= 15,"15",  ""))))))))))))))))</f>
        <v>0</v>
      </c>
      <c r="Z3935" t="str">
        <f>IF(('1 - Cover page'!$B$9-I3935)=0,"0", IF(('1 - Cover page'!$B$9-I3935)= 1,"1", IF(('1 - Cover page'!$B$9-I3935)= 2,"2", IF(('1 - Cover page'!$B$9-I3935)= 3,"3", IF(('1 - Cover page'!$B$9-I3935)= 4,"4", IF(('1 - Cover page'!$B$9-I3935)= 5,"5", IF(('1 - Cover page'!$B$9-I3935)= 6,"6", IF(('1 - Cover page'!$B$9-I3935)= 7,"7", IF(('1 - Cover page'!$B$9-I3935)= 8,"8", IF(('1 - Cover page'!$B$9-I3935)= 9,"9", IF(('1 - Cover page'!$B$9-I3935)= 10,"10", IF(('1 - Cover page'!$B$9-I3935)= 11,"11", IF(('1 - Cover page'!$B$9-I3935)= 12,"12", IF(('1 - Cover page'!$B$9-I3935)= 13,"13", IF(('1 - Cover page'!$B$9-I3935)= 14,"14", IF(('1 - Cover page'!$B$9-I3935)= 15,"15",  ""))))))))))))))))</f>
        <v>0</v>
      </c>
      <c r="AA3935" t="e">
        <f>VLOOKUP(E3935,'Age group'!$A$2:$B$7,2,TRUE)</f>
        <v>#N/A</v>
      </c>
    </row>
    <row r="3936" spans="1:27" ht="12.75" x14ac:dyDescent="0.2">
      <c r="A3936" s="30">
        <v>3933</v>
      </c>
      <c r="B3936" s="31"/>
      <c r="C3936" s="31"/>
      <c r="D3936" s="32"/>
      <c r="E3936" s="104"/>
      <c r="F3936" s="31"/>
      <c r="G3936" s="31"/>
      <c r="H3936" s="33"/>
      <c r="I3936" s="16"/>
      <c r="J3936" s="34"/>
      <c r="K3936" s="34"/>
      <c r="L3936" s="35"/>
      <c r="M3936" s="36"/>
      <c r="N3936" s="37"/>
      <c r="O3936" s="37"/>
      <c r="P3936" s="37"/>
      <c r="Q3936" s="38"/>
      <c r="R3936" s="38"/>
      <c r="S3936" s="37"/>
      <c r="T3936" s="39"/>
      <c r="U3936" s="39"/>
      <c r="V3936" s="40"/>
      <c r="X3936" t="str">
        <f>IF(('1 - Cover page'!$B$9-M3936)&lt;6,"&lt;=5 Days","&gt;5 Days")</f>
        <v>&lt;=5 Days</v>
      </c>
      <c r="Y3936" t="str">
        <f>IF(('1 - Cover page'!$B$9-M3936)=0,"0", IF(('1 - Cover page'!$B$9-M3936)= 1,"1", IF(('1 - Cover page'!$B$9-M3936)= 2,"2", IF(('1 - Cover page'!$B$9-M3936)= 3,"3", IF(('1 - Cover page'!$B$9-M3936)= 4,"4", IF(('1 - Cover page'!$B$9-M3936)= 5,"5", IF(('1 - Cover page'!$B$9-M3936)= 6,"6", IF(('1 - Cover page'!$B$9-M3936)= 7,"7", IF(('1 - Cover page'!$B$9-M3936)= 8,"8", IF(('1 - Cover page'!$B$9-M3936)= 9,"9", IF(('1 - Cover page'!$B$9-M3936)= 10,"10", IF(('1 - Cover page'!$B$9-M3936)= 11,"11", IF(('1 - Cover page'!$B$9-M3936)= 12,"12", IF(('1 - Cover page'!$B$9-M3936)= 13,"13", IF(('1 - Cover page'!$B$9-M3936)= 14,"14", IF(('1 - Cover page'!$B$9-M3936)= 15,"15",  ""))))))))))))))))</f>
        <v>0</v>
      </c>
      <c r="Z3936" t="str">
        <f>IF(('1 - Cover page'!$B$9-I3936)=0,"0", IF(('1 - Cover page'!$B$9-I3936)= 1,"1", IF(('1 - Cover page'!$B$9-I3936)= 2,"2", IF(('1 - Cover page'!$B$9-I3936)= 3,"3", IF(('1 - Cover page'!$B$9-I3936)= 4,"4", IF(('1 - Cover page'!$B$9-I3936)= 5,"5", IF(('1 - Cover page'!$B$9-I3936)= 6,"6", IF(('1 - Cover page'!$B$9-I3936)= 7,"7", IF(('1 - Cover page'!$B$9-I3936)= 8,"8", IF(('1 - Cover page'!$B$9-I3936)= 9,"9", IF(('1 - Cover page'!$B$9-I3936)= 10,"10", IF(('1 - Cover page'!$B$9-I3936)= 11,"11", IF(('1 - Cover page'!$B$9-I3936)= 12,"12", IF(('1 - Cover page'!$B$9-I3936)= 13,"13", IF(('1 - Cover page'!$B$9-I3936)= 14,"14", IF(('1 - Cover page'!$B$9-I3936)= 15,"15",  ""))))))))))))))))</f>
        <v>0</v>
      </c>
      <c r="AA3936" t="e">
        <f>VLOOKUP(E3936,'Age group'!$A$2:$B$7,2,TRUE)</f>
        <v>#N/A</v>
      </c>
    </row>
    <row r="3937" spans="1:27" ht="12.75" x14ac:dyDescent="0.2">
      <c r="A3937" s="30">
        <v>3934</v>
      </c>
      <c r="B3937" s="31"/>
      <c r="C3937" s="31"/>
      <c r="D3937" s="32"/>
      <c r="E3937" s="104"/>
      <c r="F3937" s="31"/>
      <c r="G3937" s="31"/>
      <c r="H3937" s="33"/>
      <c r="I3937" s="16"/>
      <c r="J3937" s="34"/>
      <c r="K3937" s="34"/>
      <c r="L3937" s="35"/>
      <c r="M3937" s="36"/>
      <c r="N3937" s="37"/>
      <c r="O3937" s="37"/>
      <c r="P3937" s="37"/>
      <c r="Q3937" s="38"/>
      <c r="R3937" s="38"/>
      <c r="S3937" s="37"/>
      <c r="T3937" s="39"/>
      <c r="U3937" s="39"/>
      <c r="V3937" s="40"/>
      <c r="X3937" t="str">
        <f>IF(('1 - Cover page'!$B$9-M3937)&lt;6,"&lt;=5 Days","&gt;5 Days")</f>
        <v>&lt;=5 Days</v>
      </c>
      <c r="Y3937" t="str">
        <f>IF(('1 - Cover page'!$B$9-M3937)=0,"0", IF(('1 - Cover page'!$B$9-M3937)= 1,"1", IF(('1 - Cover page'!$B$9-M3937)= 2,"2", IF(('1 - Cover page'!$B$9-M3937)= 3,"3", IF(('1 - Cover page'!$B$9-M3937)= 4,"4", IF(('1 - Cover page'!$B$9-M3937)= 5,"5", IF(('1 - Cover page'!$B$9-M3937)= 6,"6", IF(('1 - Cover page'!$B$9-M3937)= 7,"7", IF(('1 - Cover page'!$B$9-M3937)= 8,"8", IF(('1 - Cover page'!$B$9-M3937)= 9,"9", IF(('1 - Cover page'!$B$9-M3937)= 10,"10", IF(('1 - Cover page'!$B$9-M3937)= 11,"11", IF(('1 - Cover page'!$B$9-M3937)= 12,"12", IF(('1 - Cover page'!$B$9-M3937)= 13,"13", IF(('1 - Cover page'!$B$9-M3937)= 14,"14", IF(('1 - Cover page'!$B$9-M3937)= 15,"15",  ""))))))))))))))))</f>
        <v>0</v>
      </c>
      <c r="Z3937" t="str">
        <f>IF(('1 - Cover page'!$B$9-I3937)=0,"0", IF(('1 - Cover page'!$B$9-I3937)= 1,"1", IF(('1 - Cover page'!$B$9-I3937)= 2,"2", IF(('1 - Cover page'!$B$9-I3937)= 3,"3", IF(('1 - Cover page'!$B$9-I3937)= 4,"4", IF(('1 - Cover page'!$B$9-I3937)= 5,"5", IF(('1 - Cover page'!$B$9-I3937)= 6,"6", IF(('1 - Cover page'!$B$9-I3937)= 7,"7", IF(('1 - Cover page'!$B$9-I3937)= 8,"8", IF(('1 - Cover page'!$B$9-I3937)= 9,"9", IF(('1 - Cover page'!$B$9-I3937)= 10,"10", IF(('1 - Cover page'!$B$9-I3937)= 11,"11", IF(('1 - Cover page'!$B$9-I3937)= 12,"12", IF(('1 - Cover page'!$B$9-I3937)= 13,"13", IF(('1 - Cover page'!$B$9-I3937)= 14,"14", IF(('1 - Cover page'!$B$9-I3937)= 15,"15",  ""))))))))))))))))</f>
        <v>0</v>
      </c>
      <c r="AA3937" t="e">
        <f>VLOOKUP(E3937,'Age group'!$A$2:$B$7,2,TRUE)</f>
        <v>#N/A</v>
      </c>
    </row>
    <row r="3938" spans="1:27" ht="12.75" x14ac:dyDescent="0.2">
      <c r="A3938" s="30">
        <v>3935</v>
      </c>
      <c r="B3938" s="31"/>
      <c r="C3938" s="31"/>
      <c r="D3938" s="32"/>
      <c r="E3938" s="104"/>
      <c r="F3938" s="31"/>
      <c r="G3938" s="31"/>
      <c r="H3938" s="33"/>
      <c r="I3938" s="16"/>
      <c r="J3938" s="34"/>
      <c r="K3938" s="34"/>
      <c r="L3938" s="35"/>
      <c r="M3938" s="36"/>
      <c r="N3938" s="37"/>
      <c r="O3938" s="37"/>
      <c r="P3938" s="37"/>
      <c r="Q3938" s="38"/>
      <c r="R3938" s="38"/>
      <c r="S3938" s="37"/>
      <c r="T3938" s="39"/>
      <c r="U3938" s="39"/>
      <c r="V3938" s="40"/>
      <c r="X3938" t="str">
        <f>IF(('1 - Cover page'!$B$9-M3938)&lt;6,"&lt;=5 Days","&gt;5 Days")</f>
        <v>&lt;=5 Days</v>
      </c>
      <c r="Y3938" t="str">
        <f>IF(('1 - Cover page'!$B$9-M3938)=0,"0", IF(('1 - Cover page'!$B$9-M3938)= 1,"1", IF(('1 - Cover page'!$B$9-M3938)= 2,"2", IF(('1 - Cover page'!$B$9-M3938)= 3,"3", IF(('1 - Cover page'!$B$9-M3938)= 4,"4", IF(('1 - Cover page'!$B$9-M3938)= 5,"5", IF(('1 - Cover page'!$B$9-M3938)= 6,"6", IF(('1 - Cover page'!$B$9-M3938)= 7,"7", IF(('1 - Cover page'!$B$9-M3938)= 8,"8", IF(('1 - Cover page'!$B$9-M3938)= 9,"9", IF(('1 - Cover page'!$B$9-M3938)= 10,"10", IF(('1 - Cover page'!$B$9-M3938)= 11,"11", IF(('1 - Cover page'!$B$9-M3938)= 12,"12", IF(('1 - Cover page'!$B$9-M3938)= 13,"13", IF(('1 - Cover page'!$B$9-M3938)= 14,"14", IF(('1 - Cover page'!$B$9-M3938)= 15,"15",  ""))))))))))))))))</f>
        <v>0</v>
      </c>
      <c r="Z3938" t="str">
        <f>IF(('1 - Cover page'!$B$9-I3938)=0,"0", IF(('1 - Cover page'!$B$9-I3938)= 1,"1", IF(('1 - Cover page'!$B$9-I3938)= 2,"2", IF(('1 - Cover page'!$B$9-I3938)= 3,"3", IF(('1 - Cover page'!$B$9-I3938)= 4,"4", IF(('1 - Cover page'!$B$9-I3938)= 5,"5", IF(('1 - Cover page'!$B$9-I3938)= 6,"6", IF(('1 - Cover page'!$B$9-I3938)= 7,"7", IF(('1 - Cover page'!$B$9-I3938)= 8,"8", IF(('1 - Cover page'!$B$9-I3938)= 9,"9", IF(('1 - Cover page'!$B$9-I3938)= 10,"10", IF(('1 - Cover page'!$B$9-I3938)= 11,"11", IF(('1 - Cover page'!$B$9-I3938)= 12,"12", IF(('1 - Cover page'!$B$9-I3938)= 13,"13", IF(('1 - Cover page'!$B$9-I3938)= 14,"14", IF(('1 - Cover page'!$B$9-I3938)= 15,"15",  ""))))))))))))))))</f>
        <v>0</v>
      </c>
      <c r="AA3938" t="e">
        <f>VLOOKUP(E3938,'Age group'!$A$2:$B$7,2,TRUE)</f>
        <v>#N/A</v>
      </c>
    </row>
    <row r="3939" spans="1:27" ht="12.75" x14ac:dyDescent="0.2">
      <c r="A3939" s="30">
        <v>3936</v>
      </c>
      <c r="B3939" s="31"/>
      <c r="C3939" s="31"/>
      <c r="D3939" s="32"/>
      <c r="E3939" s="104"/>
      <c r="F3939" s="31"/>
      <c r="G3939" s="31"/>
      <c r="H3939" s="33"/>
      <c r="I3939" s="16"/>
      <c r="J3939" s="34"/>
      <c r="K3939" s="34"/>
      <c r="L3939" s="35"/>
      <c r="M3939" s="36"/>
      <c r="N3939" s="37"/>
      <c r="O3939" s="37"/>
      <c r="P3939" s="37"/>
      <c r="Q3939" s="38"/>
      <c r="R3939" s="38"/>
      <c r="S3939" s="37"/>
      <c r="T3939" s="39"/>
      <c r="U3939" s="39"/>
      <c r="V3939" s="40"/>
      <c r="X3939" t="str">
        <f>IF(('1 - Cover page'!$B$9-M3939)&lt;6,"&lt;=5 Days","&gt;5 Days")</f>
        <v>&lt;=5 Days</v>
      </c>
      <c r="Y3939" t="str">
        <f>IF(('1 - Cover page'!$B$9-M3939)=0,"0", IF(('1 - Cover page'!$B$9-M3939)= 1,"1", IF(('1 - Cover page'!$B$9-M3939)= 2,"2", IF(('1 - Cover page'!$B$9-M3939)= 3,"3", IF(('1 - Cover page'!$B$9-M3939)= 4,"4", IF(('1 - Cover page'!$B$9-M3939)= 5,"5", IF(('1 - Cover page'!$B$9-M3939)= 6,"6", IF(('1 - Cover page'!$B$9-M3939)= 7,"7", IF(('1 - Cover page'!$B$9-M3939)= 8,"8", IF(('1 - Cover page'!$B$9-M3939)= 9,"9", IF(('1 - Cover page'!$B$9-M3939)= 10,"10", IF(('1 - Cover page'!$B$9-M3939)= 11,"11", IF(('1 - Cover page'!$B$9-M3939)= 12,"12", IF(('1 - Cover page'!$B$9-M3939)= 13,"13", IF(('1 - Cover page'!$B$9-M3939)= 14,"14", IF(('1 - Cover page'!$B$9-M3939)= 15,"15",  ""))))))))))))))))</f>
        <v>0</v>
      </c>
      <c r="Z3939" t="str">
        <f>IF(('1 - Cover page'!$B$9-I3939)=0,"0", IF(('1 - Cover page'!$B$9-I3939)= 1,"1", IF(('1 - Cover page'!$B$9-I3939)= 2,"2", IF(('1 - Cover page'!$B$9-I3939)= 3,"3", IF(('1 - Cover page'!$B$9-I3939)= 4,"4", IF(('1 - Cover page'!$B$9-I3939)= 5,"5", IF(('1 - Cover page'!$B$9-I3939)= 6,"6", IF(('1 - Cover page'!$B$9-I3939)= 7,"7", IF(('1 - Cover page'!$B$9-I3939)= 8,"8", IF(('1 - Cover page'!$B$9-I3939)= 9,"9", IF(('1 - Cover page'!$B$9-I3939)= 10,"10", IF(('1 - Cover page'!$B$9-I3939)= 11,"11", IF(('1 - Cover page'!$B$9-I3939)= 12,"12", IF(('1 - Cover page'!$B$9-I3939)= 13,"13", IF(('1 - Cover page'!$B$9-I3939)= 14,"14", IF(('1 - Cover page'!$B$9-I3939)= 15,"15",  ""))))))))))))))))</f>
        <v>0</v>
      </c>
      <c r="AA3939" t="e">
        <f>VLOOKUP(E3939,'Age group'!$A$2:$B$7,2,TRUE)</f>
        <v>#N/A</v>
      </c>
    </row>
    <row r="3940" spans="1:27" ht="12.75" x14ac:dyDescent="0.2">
      <c r="A3940" s="30">
        <v>3937</v>
      </c>
      <c r="B3940" s="31"/>
      <c r="C3940" s="31"/>
      <c r="D3940" s="32"/>
      <c r="E3940" s="104"/>
      <c r="F3940" s="31"/>
      <c r="G3940" s="31"/>
      <c r="H3940" s="33"/>
      <c r="I3940" s="16"/>
      <c r="J3940" s="34"/>
      <c r="K3940" s="34"/>
      <c r="L3940" s="35"/>
      <c r="M3940" s="36"/>
      <c r="N3940" s="37"/>
      <c r="O3940" s="37"/>
      <c r="P3940" s="37"/>
      <c r="Q3940" s="38"/>
      <c r="R3940" s="38"/>
      <c r="S3940" s="37"/>
      <c r="T3940" s="39"/>
      <c r="U3940" s="39"/>
      <c r="V3940" s="40"/>
      <c r="X3940" t="str">
        <f>IF(('1 - Cover page'!$B$9-M3940)&lt;6,"&lt;=5 Days","&gt;5 Days")</f>
        <v>&lt;=5 Days</v>
      </c>
      <c r="Y3940" t="str">
        <f>IF(('1 - Cover page'!$B$9-M3940)=0,"0", IF(('1 - Cover page'!$B$9-M3940)= 1,"1", IF(('1 - Cover page'!$B$9-M3940)= 2,"2", IF(('1 - Cover page'!$B$9-M3940)= 3,"3", IF(('1 - Cover page'!$B$9-M3940)= 4,"4", IF(('1 - Cover page'!$B$9-M3940)= 5,"5", IF(('1 - Cover page'!$B$9-M3940)= 6,"6", IF(('1 - Cover page'!$B$9-M3940)= 7,"7", IF(('1 - Cover page'!$B$9-M3940)= 8,"8", IF(('1 - Cover page'!$B$9-M3940)= 9,"9", IF(('1 - Cover page'!$B$9-M3940)= 10,"10", IF(('1 - Cover page'!$B$9-M3940)= 11,"11", IF(('1 - Cover page'!$B$9-M3940)= 12,"12", IF(('1 - Cover page'!$B$9-M3940)= 13,"13", IF(('1 - Cover page'!$B$9-M3940)= 14,"14", IF(('1 - Cover page'!$B$9-M3940)= 15,"15",  ""))))))))))))))))</f>
        <v>0</v>
      </c>
      <c r="Z3940" t="str">
        <f>IF(('1 - Cover page'!$B$9-I3940)=0,"0", IF(('1 - Cover page'!$B$9-I3940)= 1,"1", IF(('1 - Cover page'!$B$9-I3940)= 2,"2", IF(('1 - Cover page'!$B$9-I3940)= 3,"3", IF(('1 - Cover page'!$B$9-I3940)= 4,"4", IF(('1 - Cover page'!$B$9-I3940)= 5,"5", IF(('1 - Cover page'!$B$9-I3940)= 6,"6", IF(('1 - Cover page'!$B$9-I3940)= 7,"7", IF(('1 - Cover page'!$B$9-I3940)= 8,"8", IF(('1 - Cover page'!$B$9-I3940)= 9,"9", IF(('1 - Cover page'!$B$9-I3940)= 10,"10", IF(('1 - Cover page'!$B$9-I3940)= 11,"11", IF(('1 - Cover page'!$B$9-I3940)= 12,"12", IF(('1 - Cover page'!$B$9-I3940)= 13,"13", IF(('1 - Cover page'!$B$9-I3940)= 14,"14", IF(('1 - Cover page'!$B$9-I3940)= 15,"15",  ""))))))))))))))))</f>
        <v>0</v>
      </c>
      <c r="AA3940" t="e">
        <f>VLOOKUP(E3940,'Age group'!$A$2:$B$7,2,TRUE)</f>
        <v>#N/A</v>
      </c>
    </row>
    <row r="3941" spans="1:27" ht="12.75" x14ac:dyDescent="0.2">
      <c r="A3941" s="30">
        <v>3938</v>
      </c>
      <c r="B3941" s="31"/>
      <c r="C3941" s="31"/>
      <c r="D3941" s="32"/>
      <c r="E3941" s="104"/>
      <c r="F3941" s="31"/>
      <c r="G3941" s="31"/>
      <c r="H3941" s="33"/>
      <c r="I3941" s="16"/>
      <c r="J3941" s="34"/>
      <c r="K3941" s="34"/>
      <c r="L3941" s="35"/>
      <c r="M3941" s="36"/>
      <c r="N3941" s="37"/>
      <c r="O3941" s="37"/>
      <c r="P3941" s="37"/>
      <c r="Q3941" s="38"/>
      <c r="R3941" s="38"/>
      <c r="S3941" s="37"/>
      <c r="T3941" s="39"/>
      <c r="U3941" s="39"/>
      <c r="V3941" s="40"/>
      <c r="X3941" t="str">
        <f>IF(('1 - Cover page'!$B$9-M3941)&lt;6,"&lt;=5 Days","&gt;5 Days")</f>
        <v>&lt;=5 Days</v>
      </c>
      <c r="Y3941" t="str">
        <f>IF(('1 - Cover page'!$B$9-M3941)=0,"0", IF(('1 - Cover page'!$B$9-M3941)= 1,"1", IF(('1 - Cover page'!$B$9-M3941)= 2,"2", IF(('1 - Cover page'!$B$9-M3941)= 3,"3", IF(('1 - Cover page'!$B$9-M3941)= 4,"4", IF(('1 - Cover page'!$B$9-M3941)= 5,"5", IF(('1 - Cover page'!$B$9-M3941)= 6,"6", IF(('1 - Cover page'!$B$9-M3941)= 7,"7", IF(('1 - Cover page'!$B$9-M3941)= 8,"8", IF(('1 - Cover page'!$B$9-M3941)= 9,"9", IF(('1 - Cover page'!$B$9-M3941)= 10,"10", IF(('1 - Cover page'!$B$9-M3941)= 11,"11", IF(('1 - Cover page'!$B$9-M3941)= 12,"12", IF(('1 - Cover page'!$B$9-M3941)= 13,"13", IF(('1 - Cover page'!$B$9-M3941)= 14,"14", IF(('1 - Cover page'!$B$9-M3941)= 15,"15",  ""))))))))))))))))</f>
        <v>0</v>
      </c>
      <c r="Z3941" t="str">
        <f>IF(('1 - Cover page'!$B$9-I3941)=0,"0", IF(('1 - Cover page'!$B$9-I3941)= 1,"1", IF(('1 - Cover page'!$B$9-I3941)= 2,"2", IF(('1 - Cover page'!$B$9-I3941)= 3,"3", IF(('1 - Cover page'!$B$9-I3941)= 4,"4", IF(('1 - Cover page'!$B$9-I3941)= 5,"5", IF(('1 - Cover page'!$B$9-I3941)= 6,"6", IF(('1 - Cover page'!$B$9-I3941)= 7,"7", IF(('1 - Cover page'!$B$9-I3941)= 8,"8", IF(('1 - Cover page'!$B$9-I3941)= 9,"9", IF(('1 - Cover page'!$B$9-I3941)= 10,"10", IF(('1 - Cover page'!$B$9-I3941)= 11,"11", IF(('1 - Cover page'!$B$9-I3941)= 12,"12", IF(('1 - Cover page'!$B$9-I3941)= 13,"13", IF(('1 - Cover page'!$B$9-I3941)= 14,"14", IF(('1 - Cover page'!$B$9-I3941)= 15,"15",  ""))))))))))))))))</f>
        <v>0</v>
      </c>
      <c r="AA3941" t="e">
        <f>VLOOKUP(E3941,'Age group'!$A$2:$B$7,2,TRUE)</f>
        <v>#N/A</v>
      </c>
    </row>
    <row r="3942" spans="1:27" ht="12.75" x14ac:dyDescent="0.2">
      <c r="A3942" s="30">
        <v>3939</v>
      </c>
      <c r="B3942" s="31"/>
      <c r="C3942" s="31"/>
      <c r="D3942" s="32"/>
      <c r="E3942" s="104"/>
      <c r="F3942" s="31"/>
      <c r="G3942" s="31"/>
      <c r="H3942" s="33"/>
      <c r="I3942" s="16"/>
      <c r="J3942" s="34"/>
      <c r="K3942" s="34"/>
      <c r="L3942" s="35"/>
      <c r="M3942" s="36"/>
      <c r="N3942" s="37"/>
      <c r="O3942" s="37"/>
      <c r="P3942" s="37"/>
      <c r="Q3942" s="38"/>
      <c r="R3942" s="38"/>
      <c r="S3942" s="37"/>
      <c r="T3942" s="39"/>
      <c r="U3942" s="39"/>
      <c r="V3942" s="40"/>
      <c r="X3942" t="str">
        <f>IF(('1 - Cover page'!$B$9-M3942)&lt;6,"&lt;=5 Days","&gt;5 Days")</f>
        <v>&lt;=5 Days</v>
      </c>
      <c r="Y3942" t="str">
        <f>IF(('1 - Cover page'!$B$9-M3942)=0,"0", IF(('1 - Cover page'!$B$9-M3942)= 1,"1", IF(('1 - Cover page'!$B$9-M3942)= 2,"2", IF(('1 - Cover page'!$B$9-M3942)= 3,"3", IF(('1 - Cover page'!$B$9-M3942)= 4,"4", IF(('1 - Cover page'!$B$9-M3942)= 5,"5", IF(('1 - Cover page'!$B$9-M3942)= 6,"6", IF(('1 - Cover page'!$B$9-M3942)= 7,"7", IF(('1 - Cover page'!$B$9-M3942)= 8,"8", IF(('1 - Cover page'!$B$9-M3942)= 9,"9", IF(('1 - Cover page'!$B$9-M3942)= 10,"10", IF(('1 - Cover page'!$B$9-M3942)= 11,"11", IF(('1 - Cover page'!$B$9-M3942)= 12,"12", IF(('1 - Cover page'!$B$9-M3942)= 13,"13", IF(('1 - Cover page'!$B$9-M3942)= 14,"14", IF(('1 - Cover page'!$B$9-M3942)= 15,"15",  ""))))))))))))))))</f>
        <v>0</v>
      </c>
      <c r="Z3942" t="str">
        <f>IF(('1 - Cover page'!$B$9-I3942)=0,"0", IF(('1 - Cover page'!$B$9-I3942)= 1,"1", IF(('1 - Cover page'!$B$9-I3942)= 2,"2", IF(('1 - Cover page'!$B$9-I3942)= 3,"3", IF(('1 - Cover page'!$B$9-I3942)= 4,"4", IF(('1 - Cover page'!$B$9-I3942)= 5,"5", IF(('1 - Cover page'!$B$9-I3942)= 6,"6", IF(('1 - Cover page'!$B$9-I3942)= 7,"7", IF(('1 - Cover page'!$B$9-I3942)= 8,"8", IF(('1 - Cover page'!$B$9-I3942)= 9,"9", IF(('1 - Cover page'!$B$9-I3942)= 10,"10", IF(('1 - Cover page'!$B$9-I3942)= 11,"11", IF(('1 - Cover page'!$B$9-I3942)= 12,"12", IF(('1 - Cover page'!$B$9-I3942)= 13,"13", IF(('1 - Cover page'!$B$9-I3942)= 14,"14", IF(('1 - Cover page'!$B$9-I3942)= 15,"15",  ""))))))))))))))))</f>
        <v>0</v>
      </c>
      <c r="AA3942" t="e">
        <f>VLOOKUP(E3942,'Age group'!$A$2:$B$7,2,TRUE)</f>
        <v>#N/A</v>
      </c>
    </row>
    <row r="3943" spans="1:27" ht="12.75" x14ac:dyDescent="0.2">
      <c r="A3943" s="30">
        <v>3940</v>
      </c>
      <c r="B3943" s="31"/>
      <c r="C3943" s="31"/>
      <c r="D3943" s="32"/>
      <c r="E3943" s="104"/>
      <c r="F3943" s="31"/>
      <c r="G3943" s="31"/>
      <c r="H3943" s="33"/>
      <c r="I3943" s="16"/>
      <c r="J3943" s="34"/>
      <c r="K3943" s="34"/>
      <c r="L3943" s="35"/>
      <c r="M3943" s="36"/>
      <c r="N3943" s="37"/>
      <c r="O3943" s="37"/>
      <c r="P3943" s="37"/>
      <c r="Q3943" s="38"/>
      <c r="R3943" s="38"/>
      <c r="S3943" s="37"/>
      <c r="T3943" s="39"/>
      <c r="U3943" s="39"/>
      <c r="V3943" s="40"/>
      <c r="X3943" t="str">
        <f>IF(('1 - Cover page'!$B$9-M3943)&lt;6,"&lt;=5 Days","&gt;5 Days")</f>
        <v>&lt;=5 Days</v>
      </c>
      <c r="Y3943" t="str">
        <f>IF(('1 - Cover page'!$B$9-M3943)=0,"0", IF(('1 - Cover page'!$B$9-M3943)= 1,"1", IF(('1 - Cover page'!$B$9-M3943)= 2,"2", IF(('1 - Cover page'!$B$9-M3943)= 3,"3", IF(('1 - Cover page'!$B$9-M3943)= 4,"4", IF(('1 - Cover page'!$B$9-M3943)= 5,"5", IF(('1 - Cover page'!$B$9-M3943)= 6,"6", IF(('1 - Cover page'!$B$9-M3943)= 7,"7", IF(('1 - Cover page'!$B$9-M3943)= 8,"8", IF(('1 - Cover page'!$B$9-M3943)= 9,"9", IF(('1 - Cover page'!$B$9-M3943)= 10,"10", IF(('1 - Cover page'!$B$9-M3943)= 11,"11", IF(('1 - Cover page'!$B$9-M3943)= 12,"12", IF(('1 - Cover page'!$B$9-M3943)= 13,"13", IF(('1 - Cover page'!$B$9-M3943)= 14,"14", IF(('1 - Cover page'!$B$9-M3943)= 15,"15",  ""))))))))))))))))</f>
        <v>0</v>
      </c>
      <c r="Z3943" t="str">
        <f>IF(('1 - Cover page'!$B$9-I3943)=0,"0", IF(('1 - Cover page'!$B$9-I3943)= 1,"1", IF(('1 - Cover page'!$B$9-I3943)= 2,"2", IF(('1 - Cover page'!$B$9-I3943)= 3,"3", IF(('1 - Cover page'!$B$9-I3943)= 4,"4", IF(('1 - Cover page'!$B$9-I3943)= 5,"5", IF(('1 - Cover page'!$B$9-I3943)= 6,"6", IF(('1 - Cover page'!$B$9-I3943)= 7,"7", IF(('1 - Cover page'!$B$9-I3943)= 8,"8", IF(('1 - Cover page'!$B$9-I3943)= 9,"9", IF(('1 - Cover page'!$B$9-I3943)= 10,"10", IF(('1 - Cover page'!$B$9-I3943)= 11,"11", IF(('1 - Cover page'!$B$9-I3943)= 12,"12", IF(('1 - Cover page'!$B$9-I3943)= 13,"13", IF(('1 - Cover page'!$B$9-I3943)= 14,"14", IF(('1 - Cover page'!$B$9-I3943)= 15,"15",  ""))))))))))))))))</f>
        <v>0</v>
      </c>
      <c r="AA3943" t="e">
        <f>VLOOKUP(E3943,'Age group'!$A$2:$B$7,2,TRUE)</f>
        <v>#N/A</v>
      </c>
    </row>
    <row r="3944" spans="1:27" ht="12.75" x14ac:dyDescent="0.2">
      <c r="A3944" s="30">
        <v>3941</v>
      </c>
      <c r="B3944" s="31"/>
      <c r="C3944" s="31"/>
      <c r="D3944" s="32"/>
      <c r="E3944" s="104"/>
      <c r="F3944" s="31"/>
      <c r="G3944" s="31"/>
      <c r="H3944" s="33"/>
      <c r="I3944" s="16"/>
      <c r="J3944" s="34"/>
      <c r="K3944" s="34"/>
      <c r="L3944" s="35"/>
      <c r="M3944" s="36"/>
      <c r="N3944" s="37"/>
      <c r="O3944" s="37"/>
      <c r="P3944" s="37"/>
      <c r="Q3944" s="38"/>
      <c r="R3944" s="38"/>
      <c r="S3944" s="37"/>
      <c r="T3944" s="39"/>
      <c r="U3944" s="39"/>
      <c r="V3944" s="40"/>
      <c r="X3944" t="str">
        <f>IF(('1 - Cover page'!$B$9-M3944)&lt;6,"&lt;=5 Days","&gt;5 Days")</f>
        <v>&lt;=5 Days</v>
      </c>
      <c r="Y3944" t="str">
        <f>IF(('1 - Cover page'!$B$9-M3944)=0,"0", IF(('1 - Cover page'!$B$9-M3944)= 1,"1", IF(('1 - Cover page'!$B$9-M3944)= 2,"2", IF(('1 - Cover page'!$B$9-M3944)= 3,"3", IF(('1 - Cover page'!$B$9-M3944)= 4,"4", IF(('1 - Cover page'!$B$9-M3944)= 5,"5", IF(('1 - Cover page'!$B$9-M3944)= 6,"6", IF(('1 - Cover page'!$B$9-M3944)= 7,"7", IF(('1 - Cover page'!$B$9-M3944)= 8,"8", IF(('1 - Cover page'!$B$9-M3944)= 9,"9", IF(('1 - Cover page'!$B$9-M3944)= 10,"10", IF(('1 - Cover page'!$B$9-M3944)= 11,"11", IF(('1 - Cover page'!$B$9-M3944)= 12,"12", IF(('1 - Cover page'!$B$9-M3944)= 13,"13", IF(('1 - Cover page'!$B$9-M3944)= 14,"14", IF(('1 - Cover page'!$B$9-M3944)= 15,"15",  ""))))))))))))))))</f>
        <v>0</v>
      </c>
      <c r="Z3944" t="str">
        <f>IF(('1 - Cover page'!$B$9-I3944)=0,"0", IF(('1 - Cover page'!$B$9-I3944)= 1,"1", IF(('1 - Cover page'!$B$9-I3944)= 2,"2", IF(('1 - Cover page'!$B$9-I3944)= 3,"3", IF(('1 - Cover page'!$B$9-I3944)= 4,"4", IF(('1 - Cover page'!$B$9-I3944)= 5,"5", IF(('1 - Cover page'!$B$9-I3944)= 6,"6", IF(('1 - Cover page'!$B$9-I3944)= 7,"7", IF(('1 - Cover page'!$B$9-I3944)= 8,"8", IF(('1 - Cover page'!$B$9-I3944)= 9,"9", IF(('1 - Cover page'!$B$9-I3944)= 10,"10", IF(('1 - Cover page'!$B$9-I3944)= 11,"11", IF(('1 - Cover page'!$B$9-I3944)= 12,"12", IF(('1 - Cover page'!$B$9-I3944)= 13,"13", IF(('1 - Cover page'!$B$9-I3944)= 14,"14", IF(('1 - Cover page'!$B$9-I3944)= 15,"15",  ""))))))))))))))))</f>
        <v>0</v>
      </c>
      <c r="AA3944" t="e">
        <f>VLOOKUP(E3944,'Age group'!$A$2:$B$7,2,TRUE)</f>
        <v>#N/A</v>
      </c>
    </row>
    <row r="3945" spans="1:27" ht="12.75" x14ac:dyDescent="0.2">
      <c r="A3945" s="30">
        <v>3942</v>
      </c>
      <c r="B3945" s="31"/>
      <c r="C3945" s="31"/>
      <c r="D3945" s="32"/>
      <c r="E3945" s="104"/>
      <c r="F3945" s="31"/>
      <c r="G3945" s="31"/>
      <c r="H3945" s="33"/>
      <c r="I3945" s="16"/>
      <c r="J3945" s="34"/>
      <c r="K3945" s="34"/>
      <c r="L3945" s="35"/>
      <c r="M3945" s="36"/>
      <c r="N3945" s="37"/>
      <c r="O3945" s="37"/>
      <c r="P3945" s="37"/>
      <c r="Q3945" s="38"/>
      <c r="R3945" s="38"/>
      <c r="S3945" s="37"/>
      <c r="T3945" s="39"/>
      <c r="U3945" s="39"/>
      <c r="V3945" s="40"/>
      <c r="X3945" t="str">
        <f>IF(('1 - Cover page'!$B$9-M3945)&lt;6,"&lt;=5 Days","&gt;5 Days")</f>
        <v>&lt;=5 Days</v>
      </c>
      <c r="Y3945" t="str">
        <f>IF(('1 - Cover page'!$B$9-M3945)=0,"0", IF(('1 - Cover page'!$B$9-M3945)= 1,"1", IF(('1 - Cover page'!$B$9-M3945)= 2,"2", IF(('1 - Cover page'!$B$9-M3945)= 3,"3", IF(('1 - Cover page'!$B$9-M3945)= 4,"4", IF(('1 - Cover page'!$B$9-M3945)= 5,"5", IF(('1 - Cover page'!$B$9-M3945)= 6,"6", IF(('1 - Cover page'!$B$9-M3945)= 7,"7", IF(('1 - Cover page'!$B$9-M3945)= 8,"8", IF(('1 - Cover page'!$B$9-M3945)= 9,"9", IF(('1 - Cover page'!$B$9-M3945)= 10,"10", IF(('1 - Cover page'!$B$9-M3945)= 11,"11", IF(('1 - Cover page'!$B$9-M3945)= 12,"12", IF(('1 - Cover page'!$B$9-M3945)= 13,"13", IF(('1 - Cover page'!$B$9-M3945)= 14,"14", IF(('1 - Cover page'!$B$9-M3945)= 15,"15",  ""))))))))))))))))</f>
        <v>0</v>
      </c>
      <c r="Z3945" t="str">
        <f>IF(('1 - Cover page'!$B$9-I3945)=0,"0", IF(('1 - Cover page'!$B$9-I3945)= 1,"1", IF(('1 - Cover page'!$B$9-I3945)= 2,"2", IF(('1 - Cover page'!$B$9-I3945)= 3,"3", IF(('1 - Cover page'!$B$9-I3945)= 4,"4", IF(('1 - Cover page'!$B$9-I3945)= 5,"5", IF(('1 - Cover page'!$B$9-I3945)= 6,"6", IF(('1 - Cover page'!$B$9-I3945)= 7,"7", IF(('1 - Cover page'!$B$9-I3945)= 8,"8", IF(('1 - Cover page'!$B$9-I3945)= 9,"9", IF(('1 - Cover page'!$B$9-I3945)= 10,"10", IF(('1 - Cover page'!$B$9-I3945)= 11,"11", IF(('1 - Cover page'!$B$9-I3945)= 12,"12", IF(('1 - Cover page'!$B$9-I3945)= 13,"13", IF(('1 - Cover page'!$B$9-I3945)= 14,"14", IF(('1 - Cover page'!$B$9-I3945)= 15,"15",  ""))))))))))))))))</f>
        <v>0</v>
      </c>
      <c r="AA3945" t="e">
        <f>VLOOKUP(E3945,'Age group'!$A$2:$B$7,2,TRUE)</f>
        <v>#N/A</v>
      </c>
    </row>
    <row r="3946" spans="1:27" ht="12.75" x14ac:dyDescent="0.2">
      <c r="A3946" s="30">
        <v>3943</v>
      </c>
      <c r="B3946" s="31"/>
      <c r="C3946" s="31"/>
      <c r="D3946" s="32"/>
      <c r="E3946" s="104"/>
      <c r="F3946" s="31"/>
      <c r="G3946" s="31"/>
      <c r="H3946" s="33"/>
      <c r="I3946" s="16"/>
      <c r="J3946" s="34"/>
      <c r="K3946" s="34"/>
      <c r="L3946" s="35"/>
      <c r="M3946" s="36"/>
      <c r="N3946" s="37"/>
      <c r="O3946" s="37"/>
      <c r="P3946" s="37"/>
      <c r="Q3946" s="38"/>
      <c r="R3946" s="38"/>
      <c r="S3946" s="37"/>
      <c r="T3946" s="39"/>
      <c r="U3946" s="39"/>
      <c r="V3946" s="40"/>
      <c r="X3946" t="str">
        <f>IF(('1 - Cover page'!$B$9-M3946)&lt;6,"&lt;=5 Days","&gt;5 Days")</f>
        <v>&lt;=5 Days</v>
      </c>
      <c r="Y3946" t="str">
        <f>IF(('1 - Cover page'!$B$9-M3946)=0,"0", IF(('1 - Cover page'!$B$9-M3946)= 1,"1", IF(('1 - Cover page'!$B$9-M3946)= 2,"2", IF(('1 - Cover page'!$B$9-M3946)= 3,"3", IF(('1 - Cover page'!$B$9-M3946)= 4,"4", IF(('1 - Cover page'!$B$9-M3946)= 5,"5", IF(('1 - Cover page'!$B$9-M3946)= 6,"6", IF(('1 - Cover page'!$B$9-M3946)= 7,"7", IF(('1 - Cover page'!$B$9-M3946)= 8,"8", IF(('1 - Cover page'!$B$9-M3946)= 9,"9", IF(('1 - Cover page'!$B$9-M3946)= 10,"10", IF(('1 - Cover page'!$B$9-M3946)= 11,"11", IF(('1 - Cover page'!$B$9-M3946)= 12,"12", IF(('1 - Cover page'!$B$9-M3946)= 13,"13", IF(('1 - Cover page'!$B$9-M3946)= 14,"14", IF(('1 - Cover page'!$B$9-M3946)= 15,"15",  ""))))))))))))))))</f>
        <v>0</v>
      </c>
      <c r="Z3946" t="str">
        <f>IF(('1 - Cover page'!$B$9-I3946)=0,"0", IF(('1 - Cover page'!$B$9-I3946)= 1,"1", IF(('1 - Cover page'!$B$9-I3946)= 2,"2", IF(('1 - Cover page'!$B$9-I3946)= 3,"3", IF(('1 - Cover page'!$B$9-I3946)= 4,"4", IF(('1 - Cover page'!$B$9-I3946)= 5,"5", IF(('1 - Cover page'!$B$9-I3946)= 6,"6", IF(('1 - Cover page'!$B$9-I3946)= 7,"7", IF(('1 - Cover page'!$B$9-I3946)= 8,"8", IF(('1 - Cover page'!$B$9-I3946)= 9,"9", IF(('1 - Cover page'!$B$9-I3946)= 10,"10", IF(('1 - Cover page'!$B$9-I3946)= 11,"11", IF(('1 - Cover page'!$B$9-I3946)= 12,"12", IF(('1 - Cover page'!$B$9-I3946)= 13,"13", IF(('1 - Cover page'!$B$9-I3946)= 14,"14", IF(('1 - Cover page'!$B$9-I3946)= 15,"15",  ""))))))))))))))))</f>
        <v>0</v>
      </c>
      <c r="AA3946" t="e">
        <f>VLOOKUP(E3946,'Age group'!$A$2:$B$7,2,TRUE)</f>
        <v>#N/A</v>
      </c>
    </row>
    <row r="3947" spans="1:27" ht="12.75" x14ac:dyDescent="0.2">
      <c r="A3947" s="30">
        <v>3944</v>
      </c>
      <c r="B3947" s="31"/>
      <c r="C3947" s="31"/>
      <c r="D3947" s="32"/>
      <c r="E3947" s="104"/>
      <c r="F3947" s="31"/>
      <c r="G3947" s="31"/>
      <c r="H3947" s="33"/>
      <c r="I3947" s="16"/>
      <c r="J3947" s="34"/>
      <c r="K3947" s="34"/>
      <c r="L3947" s="35"/>
      <c r="M3947" s="36"/>
      <c r="N3947" s="37"/>
      <c r="O3947" s="37"/>
      <c r="P3947" s="37"/>
      <c r="Q3947" s="38"/>
      <c r="R3947" s="38"/>
      <c r="S3947" s="37"/>
      <c r="T3947" s="39"/>
      <c r="U3947" s="39"/>
      <c r="V3947" s="40"/>
      <c r="X3947" t="str">
        <f>IF(('1 - Cover page'!$B$9-M3947)&lt;6,"&lt;=5 Days","&gt;5 Days")</f>
        <v>&lt;=5 Days</v>
      </c>
      <c r="Y3947" t="str">
        <f>IF(('1 - Cover page'!$B$9-M3947)=0,"0", IF(('1 - Cover page'!$B$9-M3947)= 1,"1", IF(('1 - Cover page'!$B$9-M3947)= 2,"2", IF(('1 - Cover page'!$B$9-M3947)= 3,"3", IF(('1 - Cover page'!$B$9-M3947)= 4,"4", IF(('1 - Cover page'!$B$9-M3947)= 5,"5", IF(('1 - Cover page'!$B$9-M3947)= 6,"6", IF(('1 - Cover page'!$B$9-M3947)= 7,"7", IF(('1 - Cover page'!$B$9-M3947)= 8,"8", IF(('1 - Cover page'!$B$9-M3947)= 9,"9", IF(('1 - Cover page'!$B$9-M3947)= 10,"10", IF(('1 - Cover page'!$B$9-M3947)= 11,"11", IF(('1 - Cover page'!$B$9-M3947)= 12,"12", IF(('1 - Cover page'!$B$9-M3947)= 13,"13", IF(('1 - Cover page'!$B$9-M3947)= 14,"14", IF(('1 - Cover page'!$B$9-M3947)= 15,"15",  ""))))))))))))))))</f>
        <v>0</v>
      </c>
      <c r="Z3947" t="str">
        <f>IF(('1 - Cover page'!$B$9-I3947)=0,"0", IF(('1 - Cover page'!$B$9-I3947)= 1,"1", IF(('1 - Cover page'!$B$9-I3947)= 2,"2", IF(('1 - Cover page'!$B$9-I3947)= 3,"3", IF(('1 - Cover page'!$B$9-I3947)= 4,"4", IF(('1 - Cover page'!$B$9-I3947)= 5,"5", IF(('1 - Cover page'!$B$9-I3947)= 6,"6", IF(('1 - Cover page'!$B$9-I3947)= 7,"7", IF(('1 - Cover page'!$B$9-I3947)= 8,"8", IF(('1 - Cover page'!$B$9-I3947)= 9,"9", IF(('1 - Cover page'!$B$9-I3947)= 10,"10", IF(('1 - Cover page'!$B$9-I3947)= 11,"11", IF(('1 - Cover page'!$B$9-I3947)= 12,"12", IF(('1 - Cover page'!$B$9-I3947)= 13,"13", IF(('1 - Cover page'!$B$9-I3947)= 14,"14", IF(('1 - Cover page'!$B$9-I3947)= 15,"15",  ""))))))))))))))))</f>
        <v>0</v>
      </c>
      <c r="AA3947" t="e">
        <f>VLOOKUP(E3947,'Age group'!$A$2:$B$7,2,TRUE)</f>
        <v>#N/A</v>
      </c>
    </row>
    <row r="3948" spans="1:27" ht="12.75" x14ac:dyDescent="0.2">
      <c r="A3948" s="30">
        <v>3945</v>
      </c>
      <c r="B3948" s="31"/>
      <c r="C3948" s="31"/>
      <c r="D3948" s="32"/>
      <c r="E3948" s="104"/>
      <c r="F3948" s="31"/>
      <c r="G3948" s="31"/>
      <c r="H3948" s="33"/>
      <c r="I3948" s="16"/>
      <c r="J3948" s="34"/>
      <c r="K3948" s="34"/>
      <c r="L3948" s="35"/>
      <c r="M3948" s="36"/>
      <c r="N3948" s="37"/>
      <c r="O3948" s="37"/>
      <c r="P3948" s="37"/>
      <c r="Q3948" s="38"/>
      <c r="R3948" s="38"/>
      <c r="S3948" s="37"/>
      <c r="T3948" s="39"/>
      <c r="U3948" s="39"/>
      <c r="V3948" s="40"/>
      <c r="X3948" t="str">
        <f>IF(('1 - Cover page'!$B$9-M3948)&lt;6,"&lt;=5 Days","&gt;5 Days")</f>
        <v>&lt;=5 Days</v>
      </c>
      <c r="Y3948" t="str">
        <f>IF(('1 - Cover page'!$B$9-M3948)=0,"0", IF(('1 - Cover page'!$B$9-M3948)= 1,"1", IF(('1 - Cover page'!$B$9-M3948)= 2,"2", IF(('1 - Cover page'!$B$9-M3948)= 3,"3", IF(('1 - Cover page'!$B$9-M3948)= 4,"4", IF(('1 - Cover page'!$B$9-M3948)= 5,"5", IF(('1 - Cover page'!$B$9-M3948)= 6,"6", IF(('1 - Cover page'!$B$9-M3948)= 7,"7", IF(('1 - Cover page'!$B$9-M3948)= 8,"8", IF(('1 - Cover page'!$B$9-M3948)= 9,"9", IF(('1 - Cover page'!$B$9-M3948)= 10,"10", IF(('1 - Cover page'!$B$9-M3948)= 11,"11", IF(('1 - Cover page'!$B$9-M3948)= 12,"12", IF(('1 - Cover page'!$B$9-M3948)= 13,"13", IF(('1 - Cover page'!$B$9-M3948)= 14,"14", IF(('1 - Cover page'!$B$9-M3948)= 15,"15",  ""))))))))))))))))</f>
        <v>0</v>
      </c>
      <c r="Z3948" t="str">
        <f>IF(('1 - Cover page'!$B$9-I3948)=0,"0", IF(('1 - Cover page'!$B$9-I3948)= 1,"1", IF(('1 - Cover page'!$B$9-I3948)= 2,"2", IF(('1 - Cover page'!$B$9-I3948)= 3,"3", IF(('1 - Cover page'!$B$9-I3948)= 4,"4", IF(('1 - Cover page'!$B$9-I3948)= 5,"5", IF(('1 - Cover page'!$B$9-I3948)= 6,"6", IF(('1 - Cover page'!$B$9-I3948)= 7,"7", IF(('1 - Cover page'!$B$9-I3948)= 8,"8", IF(('1 - Cover page'!$B$9-I3948)= 9,"9", IF(('1 - Cover page'!$B$9-I3948)= 10,"10", IF(('1 - Cover page'!$B$9-I3948)= 11,"11", IF(('1 - Cover page'!$B$9-I3948)= 12,"12", IF(('1 - Cover page'!$B$9-I3948)= 13,"13", IF(('1 - Cover page'!$B$9-I3948)= 14,"14", IF(('1 - Cover page'!$B$9-I3948)= 15,"15",  ""))))))))))))))))</f>
        <v>0</v>
      </c>
      <c r="AA3948" t="e">
        <f>VLOOKUP(E3948,'Age group'!$A$2:$B$7,2,TRUE)</f>
        <v>#N/A</v>
      </c>
    </row>
    <row r="3949" spans="1:27" ht="12.75" x14ac:dyDescent="0.2">
      <c r="A3949" s="30">
        <v>3946</v>
      </c>
      <c r="B3949" s="31"/>
      <c r="C3949" s="31"/>
      <c r="D3949" s="32"/>
      <c r="E3949" s="104"/>
      <c r="F3949" s="31"/>
      <c r="G3949" s="31"/>
      <c r="H3949" s="33"/>
      <c r="I3949" s="16"/>
      <c r="J3949" s="34"/>
      <c r="K3949" s="34"/>
      <c r="L3949" s="35"/>
      <c r="M3949" s="36"/>
      <c r="N3949" s="37"/>
      <c r="O3949" s="37"/>
      <c r="P3949" s="37"/>
      <c r="Q3949" s="38"/>
      <c r="R3949" s="38"/>
      <c r="S3949" s="37"/>
      <c r="T3949" s="39"/>
      <c r="U3949" s="39"/>
      <c r="V3949" s="40"/>
      <c r="X3949" t="str">
        <f>IF(('1 - Cover page'!$B$9-M3949)&lt;6,"&lt;=5 Days","&gt;5 Days")</f>
        <v>&lt;=5 Days</v>
      </c>
      <c r="Y3949" t="str">
        <f>IF(('1 - Cover page'!$B$9-M3949)=0,"0", IF(('1 - Cover page'!$B$9-M3949)= 1,"1", IF(('1 - Cover page'!$B$9-M3949)= 2,"2", IF(('1 - Cover page'!$B$9-M3949)= 3,"3", IF(('1 - Cover page'!$B$9-M3949)= 4,"4", IF(('1 - Cover page'!$B$9-M3949)= 5,"5", IF(('1 - Cover page'!$B$9-M3949)= 6,"6", IF(('1 - Cover page'!$B$9-M3949)= 7,"7", IF(('1 - Cover page'!$B$9-M3949)= 8,"8", IF(('1 - Cover page'!$B$9-M3949)= 9,"9", IF(('1 - Cover page'!$B$9-M3949)= 10,"10", IF(('1 - Cover page'!$B$9-M3949)= 11,"11", IF(('1 - Cover page'!$B$9-M3949)= 12,"12", IF(('1 - Cover page'!$B$9-M3949)= 13,"13", IF(('1 - Cover page'!$B$9-M3949)= 14,"14", IF(('1 - Cover page'!$B$9-M3949)= 15,"15",  ""))))))))))))))))</f>
        <v>0</v>
      </c>
      <c r="Z3949" t="str">
        <f>IF(('1 - Cover page'!$B$9-I3949)=0,"0", IF(('1 - Cover page'!$B$9-I3949)= 1,"1", IF(('1 - Cover page'!$B$9-I3949)= 2,"2", IF(('1 - Cover page'!$B$9-I3949)= 3,"3", IF(('1 - Cover page'!$B$9-I3949)= 4,"4", IF(('1 - Cover page'!$B$9-I3949)= 5,"5", IF(('1 - Cover page'!$B$9-I3949)= 6,"6", IF(('1 - Cover page'!$B$9-I3949)= 7,"7", IF(('1 - Cover page'!$B$9-I3949)= 8,"8", IF(('1 - Cover page'!$B$9-I3949)= 9,"9", IF(('1 - Cover page'!$B$9-I3949)= 10,"10", IF(('1 - Cover page'!$B$9-I3949)= 11,"11", IF(('1 - Cover page'!$B$9-I3949)= 12,"12", IF(('1 - Cover page'!$B$9-I3949)= 13,"13", IF(('1 - Cover page'!$B$9-I3949)= 14,"14", IF(('1 - Cover page'!$B$9-I3949)= 15,"15",  ""))))))))))))))))</f>
        <v>0</v>
      </c>
      <c r="AA3949" t="e">
        <f>VLOOKUP(E3949,'Age group'!$A$2:$B$7,2,TRUE)</f>
        <v>#N/A</v>
      </c>
    </row>
    <row r="3950" spans="1:27" ht="12.75" x14ac:dyDescent="0.2">
      <c r="A3950" s="30">
        <v>3947</v>
      </c>
      <c r="B3950" s="31"/>
      <c r="C3950" s="31"/>
      <c r="D3950" s="32"/>
      <c r="E3950" s="104"/>
      <c r="F3950" s="31"/>
      <c r="G3950" s="31"/>
      <c r="H3950" s="33"/>
      <c r="I3950" s="16"/>
      <c r="J3950" s="34"/>
      <c r="K3950" s="34"/>
      <c r="L3950" s="35"/>
      <c r="M3950" s="36"/>
      <c r="N3950" s="37"/>
      <c r="O3950" s="37"/>
      <c r="P3950" s="37"/>
      <c r="Q3950" s="38"/>
      <c r="R3950" s="38"/>
      <c r="S3950" s="37"/>
      <c r="T3950" s="39"/>
      <c r="U3950" s="39"/>
      <c r="V3950" s="40"/>
      <c r="X3950" t="str">
        <f>IF(('1 - Cover page'!$B$9-M3950)&lt;6,"&lt;=5 Days","&gt;5 Days")</f>
        <v>&lt;=5 Days</v>
      </c>
      <c r="Y3950" t="str">
        <f>IF(('1 - Cover page'!$B$9-M3950)=0,"0", IF(('1 - Cover page'!$B$9-M3950)= 1,"1", IF(('1 - Cover page'!$B$9-M3950)= 2,"2", IF(('1 - Cover page'!$B$9-M3950)= 3,"3", IF(('1 - Cover page'!$B$9-M3950)= 4,"4", IF(('1 - Cover page'!$B$9-M3950)= 5,"5", IF(('1 - Cover page'!$B$9-M3950)= 6,"6", IF(('1 - Cover page'!$B$9-M3950)= 7,"7", IF(('1 - Cover page'!$B$9-M3950)= 8,"8", IF(('1 - Cover page'!$B$9-M3950)= 9,"9", IF(('1 - Cover page'!$B$9-M3950)= 10,"10", IF(('1 - Cover page'!$B$9-M3950)= 11,"11", IF(('1 - Cover page'!$B$9-M3950)= 12,"12", IF(('1 - Cover page'!$B$9-M3950)= 13,"13", IF(('1 - Cover page'!$B$9-M3950)= 14,"14", IF(('1 - Cover page'!$B$9-M3950)= 15,"15",  ""))))))))))))))))</f>
        <v>0</v>
      </c>
      <c r="Z3950" t="str">
        <f>IF(('1 - Cover page'!$B$9-I3950)=0,"0", IF(('1 - Cover page'!$B$9-I3950)= 1,"1", IF(('1 - Cover page'!$B$9-I3950)= 2,"2", IF(('1 - Cover page'!$B$9-I3950)= 3,"3", IF(('1 - Cover page'!$B$9-I3950)= 4,"4", IF(('1 - Cover page'!$B$9-I3950)= 5,"5", IF(('1 - Cover page'!$B$9-I3950)= 6,"6", IF(('1 - Cover page'!$B$9-I3950)= 7,"7", IF(('1 - Cover page'!$B$9-I3950)= 8,"8", IF(('1 - Cover page'!$B$9-I3950)= 9,"9", IF(('1 - Cover page'!$B$9-I3950)= 10,"10", IF(('1 - Cover page'!$B$9-I3950)= 11,"11", IF(('1 - Cover page'!$B$9-I3950)= 12,"12", IF(('1 - Cover page'!$B$9-I3950)= 13,"13", IF(('1 - Cover page'!$B$9-I3950)= 14,"14", IF(('1 - Cover page'!$B$9-I3950)= 15,"15",  ""))))))))))))))))</f>
        <v>0</v>
      </c>
      <c r="AA3950" t="e">
        <f>VLOOKUP(E3950,'Age group'!$A$2:$B$7,2,TRUE)</f>
        <v>#N/A</v>
      </c>
    </row>
    <row r="3951" spans="1:27" ht="12.75" x14ac:dyDescent="0.2">
      <c r="A3951" s="30">
        <v>3948</v>
      </c>
      <c r="B3951" s="31"/>
      <c r="C3951" s="31"/>
      <c r="D3951" s="32"/>
      <c r="E3951" s="104"/>
      <c r="F3951" s="31"/>
      <c r="G3951" s="31"/>
      <c r="H3951" s="33"/>
      <c r="I3951" s="16"/>
      <c r="J3951" s="34"/>
      <c r="K3951" s="34"/>
      <c r="L3951" s="35"/>
      <c r="M3951" s="36"/>
      <c r="N3951" s="37"/>
      <c r="O3951" s="37"/>
      <c r="P3951" s="37"/>
      <c r="Q3951" s="38"/>
      <c r="R3951" s="38"/>
      <c r="S3951" s="37"/>
      <c r="T3951" s="39"/>
      <c r="U3951" s="39"/>
      <c r="V3951" s="40"/>
      <c r="X3951" t="str">
        <f>IF(('1 - Cover page'!$B$9-M3951)&lt;6,"&lt;=5 Days","&gt;5 Days")</f>
        <v>&lt;=5 Days</v>
      </c>
      <c r="Y3951" t="str">
        <f>IF(('1 - Cover page'!$B$9-M3951)=0,"0", IF(('1 - Cover page'!$B$9-M3951)= 1,"1", IF(('1 - Cover page'!$B$9-M3951)= 2,"2", IF(('1 - Cover page'!$B$9-M3951)= 3,"3", IF(('1 - Cover page'!$B$9-M3951)= 4,"4", IF(('1 - Cover page'!$B$9-M3951)= 5,"5", IF(('1 - Cover page'!$B$9-M3951)= 6,"6", IF(('1 - Cover page'!$B$9-M3951)= 7,"7", IF(('1 - Cover page'!$B$9-M3951)= 8,"8", IF(('1 - Cover page'!$B$9-M3951)= 9,"9", IF(('1 - Cover page'!$B$9-M3951)= 10,"10", IF(('1 - Cover page'!$B$9-M3951)= 11,"11", IF(('1 - Cover page'!$B$9-M3951)= 12,"12", IF(('1 - Cover page'!$B$9-M3951)= 13,"13", IF(('1 - Cover page'!$B$9-M3951)= 14,"14", IF(('1 - Cover page'!$B$9-M3951)= 15,"15",  ""))))))))))))))))</f>
        <v>0</v>
      </c>
      <c r="Z3951" t="str">
        <f>IF(('1 - Cover page'!$B$9-I3951)=0,"0", IF(('1 - Cover page'!$B$9-I3951)= 1,"1", IF(('1 - Cover page'!$B$9-I3951)= 2,"2", IF(('1 - Cover page'!$B$9-I3951)= 3,"3", IF(('1 - Cover page'!$B$9-I3951)= 4,"4", IF(('1 - Cover page'!$B$9-I3951)= 5,"5", IF(('1 - Cover page'!$B$9-I3951)= 6,"6", IF(('1 - Cover page'!$B$9-I3951)= 7,"7", IF(('1 - Cover page'!$B$9-I3951)= 8,"8", IF(('1 - Cover page'!$B$9-I3951)= 9,"9", IF(('1 - Cover page'!$B$9-I3951)= 10,"10", IF(('1 - Cover page'!$B$9-I3951)= 11,"11", IF(('1 - Cover page'!$B$9-I3951)= 12,"12", IF(('1 - Cover page'!$B$9-I3951)= 13,"13", IF(('1 - Cover page'!$B$9-I3951)= 14,"14", IF(('1 - Cover page'!$B$9-I3951)= 15,"15",  ""))))))))))))))))</f>
        <v>0</v>
      </c>
      <c r="AA3951" t="e">
        <f>VLOOKUP(E3951,'Age group'!$A$2:$B$7,2,TRUE)</f>
        <v>#N/A</v>
      </c>
    </row>
    <row r="3952" spans="1:27" ht="12.75" x14ac:dyDescent="0.2">
      <c r="A3952" s="30">
        <v>3949</v>
      </c>
      <c r="B3952" s="31"/>
      <c r="C3952" s="31"/>
      <c r="D3952" s="32"/>
      <c r="E3952" s="104"/>
      <c r="F3952" s="31"/>
      <c r="G3952" s="31"/>
      <c r="H3952" s="33"/>
      <c r="I3952" s="16"/>
      <c r="J3952" s="34"/>
      <c r="K3952" s="34"/>
      <c r="L3952" s="35"/>
      <c r="M3952" s="36"/>
      <c r="N3952" s="37"/>
      <c r="O3952" s="37"/>
      <c r="P3952" s="37"/>
      <c r="Q3952" s="38"/>
      <c r="R3952" s="38"/>
      <c r="S3952" s="37"/>
      <c r="T3952" s="39"/>
      <c r="U3952" s="39"/>
      <c r="V3952" s="40"/>
      <c r="X3952" t="str">
        <f>IF(('1 - Cover page'!$B$9-M3952)&lt;6,"&lt;=5 Days","&gt;5 Days")</f>
        <v>&lt;=5 Days</v>
      </c>
      <c r="Y3952" t="str">
        <f>IF(('1 - Cover page'!$B$9-M3952)=0,"0", IF(('1 - Cover page'!$B$9-M3952)= 1,"1", IF(('1 - Cover page'!$B$9-M3952)= 2,"2", IF(('1 - Cover page'!$B$9-M3952)= 3,"3", IF(('1 - Cover page'!$B$9-M3952)= 4,"4", IF(('1 - Cover page'!$B$9-M3952)= 5,"5", IF(('1 - Cover page'!$B$9-M3952)= 6,"6", IF(('1 - Cover page'!$B$9-M3952)= 7,"7", IF(('1 - Cover page'!$B$9-M3952)= 8,"8", IF(('1 - Cover page'!$B$9-M3952)= 9,"9", IF(('1 - Cover page'!$B$9-M3952)= 10,"10", IF(('1 - Cover page'!$B$9-M3952)= 11,"11", IF(('1 - Cover page'!$B$9-M3952)= 12,"12", IF(('1 - Cover page'!$B$9-M3952)= 13,"13", IF(('1 - Cover page'!$B$9-M3952)= 14,"14", IF(('1 - Cover page'!$B$9-M3952)= 15,"15",  ""))))))))))))))))</f>
        <v>0</v>
      </c>
      <c r="Z3952" t="str">
        <f>IF(('1 - Cover page'!$B$9-I3952)=0,"0", IF(('1 - Cover page'!$B$9-I3952)= 1,"1", IF(('1 - Cover page'!$B$9-I3952)= 2,"2", IF(('1 - Cover page'!$B$9-I3952)= 3,"3", IF(('1 - Cover page'!$B$9-I3952)= 4,"4", IF(('1 - Cover page'!$B$9-I3952)= 5,"5", IF(('1 - Cover page'!$B$9-I3952)= 6,"6", IF(('1 - Cover page'!$B$9-I3952)= 7,"7", IF(('1 - Cover page'!$B$9-I3952)= 8,"8", IF(('1 - Cover page'!$B$9-I3952)= 9,"9", IF(('1 - Cover page'!$B$9-I3952)= 10,"10", IF(('1 - Cover page'!$B$9-I3952)= 11,"11", IF(('1 - Cover page'!$B$9-I3952)= 12,"12", IF(('1 - Cover page'!$B$9-I3952)= 13,"13", IF(('1 - Cover page'!$B$9-I3952)= 14,"14", IF(('1 - Cover page'!$B$9-I3952)= 15,"15",  ""))))))))))))))))</f>
        <v>0</v>
      </c>
      <c r="AA3952" t="e">
        <f>VLOOKUP(E3952,'Age group'!$A$2:$B$7,2,TRUE)</f>
        <v>#N/A</v>
      </c>
    </row>
    <row r="3953" spans="1:27" ht="12.75" x14ac:dyDescent="0.2">
      <c r="A3953" s="30">
        <v>3950</v>
      </c>
      <c r="B3953" s="31"/>
      <c r="C3953" s="31"/>
      <c r="D3953" s="32"/>
      <c r="E3953" s="104"/>
      <c r="F3953" s="31"/>
      <c r="G3953" s="31"/>
      <c r="H3953" s="33"/>
      <c r="I3953" s="16"/>
      <c r="J3953" s="34"/>
      <c r="K3953" s="34"/>
      <c r="L3953" s="35"/>
      <c r="M3953" s="36"/>
      <c r="N3953" s="37"/>
      <c r="O3953" s="37"/>
      <c r="P3953" s="37"/>
      <c r="Q3953" s="38"/>
      <c r="R3953" s="38"/>
      <c r="S3953" s="37"/>
      <c r="T3953" s="39"/>
      <c r="U3953" s="39"/>
      <c r="V3953" s="40"/>
      <c r="X3953" t="str">
        <f>IF(('1 - Cover page'!$B$9-M3953)&lt;6,"&lt;=5 Days","&gt;5 Days")</f>
        <v>&lt;=5 Days</v>
      </c>
      <c r="Y3953" t="str">
        <f>IF(('1 - Cover page'!$B$9-M3953)=0,"0", IF(('1 - Cover page'!$B$9-M3953)= 1,"1", IF(('1 - Cover page'!$B$9-M3953)= 2,"2", IF(('1 - Cover page'!$B$9-M3953)= 3,"3", IF(('1 - Cover page'!$B$9-M3953)= 4,"4", IF(('1 - Cover page'!$B$9-M3953)= 5,"5", IF(('1 - Cover page'!$B$9-M3953)= 6,"6", IF(('1 - Cover page'!$B$9-M3953)= 7,"7", IF(('1 - Cover page'!$B$9-M3953)= 8,"8", IF(('1 - Cover page'!$B$9-M3953)= 9,"9", IF(('1 - Cover page'!$B$9-M3953)= 10,"10", IF(('1 - Cover page'!$B$9-M3953)= 11,"11", IF(('1 - Cover page'!$B$9-M3953)= 12,"12", IF(('1 - Cover page'!$B$9-M3953)= 13,"13", IF(('1 - Cover page'!$B$9-M3953)= 14,"14", IF(('1 - Cover page'!$B$9-M3953)= 15,"15",  ""))))))))))))))))</f>
        <v>0</v>
      </c>
      <c r="Z3953" t="str">
        <f>IF(('1 - Cover page'!$B$9-I3953)=0,"0", IF(('1 - Cover page'!$B$9-I3953)= 1,"1", IF(('1 - Cover page'!$B$9-I3953)= 2,"2", IF(('1 - Cover page'!$B$9-I3953)= 3,"3", IF(('1 - Cover page'!$B$9-I3953)= 4,"4", IF(('1 - Cover page'!$B$9-I3953)= 5,"5", IF(('1 - Cover page'!$B$9-I3953)= 6,"6", IF(('1 - Cover page'!$B$9-I3953)= 7,"7", IF(('1 - Cover page'!$B$9-I3953)= 8,"8", IF(('1 - Cover page'!$B$9-I3953)= 9,"9", IF(('1 - Cover page'!$B$9-I3953)= 10,"10", IF(('1 - Cover page'!$B$9-I3953)= 11,"11", IF(('1 - Cover page'!$B$9-I3953)= 12,"12", IF(('1 - Cover page'!$B$9-I3953)= 13,"13", IF(('1 - Cover page'!$B$9-I3953)= 14,"14", IF(('1 - Cover page'!$B$9-I3953)= 15,"15",  ""))))))))))))))))</f>
        <v>0</v>
      </c>
      <c r="AA3953" t="e">
        <f>VLOOKUP(E3953,'Age group'!$A$2:$B$7,2,TRUE)</f>
        <v>#N/A</v>
      </c>
    </row>
    <row r="3954" spans="1:27" ht="12.75" x14ac:dyDescent="0.2">
      <c r="A3954" s="30">
        <v>3951</v>
      </c>
      <c r="B3954" s="31"/>
      <c r="C3954" s="31"/>
      <c r="D3954" s="32"/>
      <c r="E3954" s="104"/>
      <c r="F3954" s="31"/>
      <c r="G3954" s="31"/>
      <c r="H3954" s="33"/>
      <c r="I3954" s="16"/>
      <c r="J3954" s="34"/>
      <c r="K3954" s="34"/>
      <c r="L3954" s="35"/>
      <c r="M3954" s="36"/>
      <c r="N3954" s="37"/>
      <c r="O3954" s="37"/>
      <c r="P3954" s="37"/>
      <c r="Q3954" s="38"/>
      <c r="R3954" s="38"/>
      <c r="S3954" s="37"/>
      <c r="T3954" s="39"/>
      <c r="U3954" s="39"/>
      <c r="V3954" s="40"/>
      <c r="X3954" t="str">
        <f>IF(('1 - Cover page'!$B$9-M3954)&lt;6,"&lt;=5 Days","&gt;5 Days")</f>
        <v>&lt;=5 Days</v>
      </c>
      <c r="Y3954" t="str">
        <f>IF(('1 - Cover page'!$B$9-M3954)=0,"0", IF(('1 - Cover page'!$B$9-M3954)= 1,"1", IF(('1 - Cover page'!$B$9-M3954)= 2,"2", IF(('1 - Cover page'!$B$9-M3954)= 3,"3", IF(('1 - Cover page'!$B$9-M3954)= 4,"4", IF(('1 - Cover page'!$B$9-M3954)= 5,"5", IF(('1 - Cover page'!$B$9-M3954)= 6,"6", IF(('1 - Cover page'!$B$9-M3954)= 7,"7", IF(('1 - Cover page'!$B$9-M3954)= 8,"8", IF(('1 - Cover page'!$B$9-M3954)= 9,"9", IF(('1 - Cover page'!$B$9-M3954)= 10,"10", IF(('1 - Cover page'!$B$9-M3954)= 11,"11", IF(('1 - Cover page'!$B$9-M3954)= 12,"12", IF(('1 - Cover page'!$B$9-M3954)= 13,"13", IF(('1 - Cover page'!$B$9-M3954)= 14,"14", IF(('1 - Cover page'!$B$9-M3954)= 15,"15",  ""))))))))))))))))</f>
        <v>0</v>
      </c>
      <c r="Z3954" t="str">
        <f>IF(('1 - Cover page'!$B$9-I3954)=0,"0", IF(('1 - Cover page'!$B$9-I3954)= 1,"1", IF(('1 - Cover page'!$B$9-I3954)= 2,"2", IF(('1 - Cover page'!$B$9-I3954)= 3,"3", IF(('1 - Cover page'!$B$9-I3954)= 4,"4", IF(('1 - Cover page'!$B$9-I3954)= 5,"5", IF(('1 - Cover page'!$B$9-I3954)= 6,"6", IF(('1 - Cover page'!$B$9-I3954)= 7,"7", IF(('1 - Cover page'!$B$9-I3954)= 8,"8", IF(('1 - Cover page'!$B$9-I3954)= 9,"9", IF(('1 - Cover page'!$B$9-I3954)= 10,"10", IF(('1 - Cover page'!$B$9-I3954)= 11,"11", IF(('1 - Cover page'!$B$9-I3954)= 12,"12", IF(('1 - Cover page'!$B$9-I3954)= 13,"13", IF(('1 - Cover page'!$B$9-I3954)= 14,"14", IF(('1 - Cover page'!$B$9-I3954)= 15,"15",  ""))))))))))))))))</f>
        <v>0</v>
      </c>
      <c r="AA3954" t="e">
        <f>VLOOKUP(E3954,'Age group'!$A$2:$B$7,2,TRUE)</f>
        <v>#N/A</v>
      </c>
    </row>
    <row r="3955" spans="1:27" ht="12.75" x14ac:dyDescent="0.2">
      <c r="A3955" s="30">
        <v>3952</v>
      </c>
      <c r="B3955" s="31"/>
      <c r="C3955" s="31"/>
      <c r="D3955" s="32"/>
      <c r="E3955" s="104"/>
      <c r="F3955" s="31"/>
      <c r="G3955" s="31"/>
      <c r="H3955" s="33"/>
      <c r="I3955" s="16"/>
      <c r="J3955" s="34"/>
      <c r="K3955" s="34"/>
      <c r="L3955" s="35"/>
      <c r="M3955" s="36"/>
      <c r="N3955" s="37"/>
      <c r="O3955" s="37"/>
      <c r="P3955" s="37"/>
      <c r="Q3955" s="38"/>
      <c r="R3955" s="38"/>
      <c r="S3955" s="37"/>
      <c r="T3955" s="39"/>
      <c r="U3955" s="39"/>
      <c r="V3955" s="40"/>
      <c r="X3955" t="str">
        <f>IF(('1 - Cover page'!$B$9-M3955)&lt;6,"&lt;=5 Days","&gt;5 Days")</f>
        <v>&lt;=5 Days</v>
      </c>
      <c r="Y3955" t="str">
        <f>IF(('1 - Cover page'!$B$9-M3955)=0,"0", IF(('1 - Cover page'!$B$9-M3955)= 1,"1", IF(('1 - Cover page'!$B$9-M3955)= 2,"2", IF(('1 - Cover page'!$B$9-M3955)= 3,"3", IF(('1 - Cover page'!$B$9-M3955)= 4,"4", IF(('1 - Cover page'!$B$9-M3955)= 5,"5", IF(('1 - Cover page'!$B$9-M3955)= 6,"6", IF(('1 - Cover page'!$B$9-M3955)= 7,"7", IF(('1 - Cover page'!$B$9-M3955)= 8,"8", IF(('1 - Cover page'!$B$9-M3955)= 9,"9", IF(('1 - Cover page'!$B$9-M3955)= 10,"10", IF(('1 - Cover page'!$B$9-M3955)= 11,"11", IF(('1 - Cover page'!$B$9-M3955)= 12,"12", IF(('1 - Cover page'!$B$9-M3955)= 13,"13", IF(('1 - Cover page'!$B$9-M3955)= 14,"14", IF(('1 - Cover page'!$B$9-M3955)= 15,"15",  ""))))))))))))))))</f>
        <v>0</v>
      </c>
      <c r="Z3955" t="str">
        <f>IF(('1 - Cover page'!$B$9-I3955)=0,"0", IF(('1 - Cover page'!$B$9-I3955)= 1,"1", IF(('1 - Cover page'!$B$9-I3955)= 2,"2", IF(('1 - Cover page'!$B$9-I3955)= 3,"3", IF(('1 - Cover page'!$B$9-I3955)= 4,"4", IF(('1 - Cover page'!$B$9-I3955)= 5,"5", IF(('1 - Cover page'!$B$9-I3955)= 6,"6", IF(('1 - Cover page'!$B$9-I3955)= 7,"7", IF(('1 - Cover page'!$B$9-I3955)= 8,"8", IF(('1 - Cover page'!$B$9-I3955)= 9,"9", IF(('1 - Cover page'!$B$9-I3955)= 10,"10", IF(('1 - Cover page'!$B$9-I3955)= 11,"11", IF(('1 - Cover page'!$B$9-I3955)= 12,"12", IF(('1 - Cover page'!$B$9-I3955)= 13,"13", IF(('1 - Cover page'!$B$9-I3955)= 14,"14", IF(('1 - Cover page'!$B$9-I3955)= 15,"15",  ""))))))))))))))))</f>
        <v>0</v>
      </c>
      <c r="AA3955" t="e">
        <f>VLOOKUP(E3955,'Age group'!$A$2:$B$7,2,TRUE)</f>
        <v>#N/A</v>
      </c>
    </row>
    <row r="3956" spans="1:27" ht="12.75" x14ac:dyDescent="0.2">
      <c r="A3956" s="30">
        <v>3953</v>
      </c>
      <c r="B3956" s="31"/>
      <c r="C3956" s="31"/>
      <c r="D3956" s="32"/>
      <c r="E3956" s="104"/>
      <c r="F3956" s="31"/>
      <c r="G3956" s="31"/>
      <c r="H3956" s="33"/>
      <c r="I3956" s="16"/>
      <c r="J3956" s="34"/>
      <c r="K3956" s="34"/>
      <c r="L3956" s="35"/>
      <c r="M3956" s="36"/>
      <c r="N3956" s="37"/>
      <c r="O3956" s="37"/>
      <c r="P3956" s="37"/>
      <c r="Q3956" s="38"/>
      <c r="R3956" s="38"/>
      <c r="S3956" s="37"/>
      <c r="T3956" s="39"/>
      <c r="U3956" s="39"/>
      <c r="V3956" s="40"/>
      <c r="X3956" t="str">
        <f>IF(('1 - Cover page'!$B$9-M3956)&lt;6,"&lt;=5 Days","&gt;5 Days")</f>
        <v>&lt;=5 Days</v>
      </c>
      <c r="Y3956" t="str">
        <f>IF(('1 - Cover page'!$B$9-M3956)=0,"0", IF(('1 - Cover page'!$B$9-M3956)= 1,"1", IF(('1 - Cover page'!$B$9-M3956)= 2,"2", IF(('1 - Cover page'!$B$9-M3956)= 3,"3", IF(('1 - Cover page'!$B$9-M3956)= 4,"4", IF(('1 - Cover page'!$B$9-M3956)= 5,"5", IF(('1 - Cover page'!$B$9-M3956)= 6,"6", IF(('1 - Cover page'!$B$9-M3956)= 7,"7", IF(('1 - Cover page'!$B$9-M3956)= 8,"8", IF(('1 - Cover page'!$B$9-M3956)= 9,"9", IF(('1 - Cover page'!$B$9-M3956)= 10,"10", IF(('1 - Cover page'!$B$9-M3956)= 11,"11", IF(('1 - Cover page'!$B$9-M3956)= 12,"12", IF(('1 - Cover page'!$B$9-M3956)= 13,"13", IF(('1 - Cover page'!$B$9-M3956)= 14,"14", IF(('1 - Cover page'!$B$9-M3956)= 15,"15",  ""))))))))))))))))</f>
        <v>0</v>
      </c>
      <c r="Z3956" t="str">
        <f>IF(('1 - Cover page'!$B$9-I3956)=0,"0", IF(('1 - Cover page'!$B$9-I3956)= 1,"1", IF(('1 - Cover page'!$B$9-I3956)= 2,"2", IF(('1 - Cover page'!$B$9-I3956)= 3,"3", IF(('1 - Cover page'!$B$9-I3956)= 4,"4", IF(('1 - Cover page'!$B$9-I3956)= 5,"5", IF(('1 - Cover page'!$B$9-I3956)= 6,"6", IF(('1 - Cover page'!$B$9-I3956)= 7,"7", IF(('1 - Cover page'!$B$9-I3956)= 8,"8", IF(('1 - Cover page'!$B$9-I3956)= 9,"9", IF(('1 - Cover page'!$B$9-I3956)= 10,"10", IF(('1 - Cover page'!$B$9-I3956)= 11,"11", IF(('1 - Cover page'!$B$9-I3956)= 12,"12", IF(('1 - Cover page'!$B$9-I3956)= 13,"13", IF(('1 - Cover page'!$B$9-I3956)= 14,"14", IF(('1 - Cover page'!$B$9-I3956)= 15,"15",  ""))))))))))))))))</f>
        <v>0</v>
      </c>
      <c r="AA3956" t="e">
        <f>VLOOKUP(E3956,'Age group'!$A$2:$B$7,2,TRUE)</f>
        <v>#N/A</v>
      </c>
    </row>
    <row r="3957" spans="1:27" ht="12.75" x14ac:dyDescent="0.2">
      <c r="A3957" s="30">
        <v>3954</v>
      </c>
      <c r="B3957" s="31"/>
      <c r="C3957" s="31"/>
      <c r="D3957" s="32"/>
      <c r="E3957" s="104"/>
      <c r="F3957" s="31"/>
      <c r="G3957" s="31"/>
      <c r="H3957" s="33"/>
      <c r="I3957" s="16"/>
      <c r="J3957" s="34"/>
      <c r="K3957" s="34"/>
      <c r="L3957" s="35"/>
      <c r="M3957" s="36"/>
      <c r="N3957" s="37"/>
      <c r="O3957" s="37"/>
      <c r="P3957" s="37"/>
      <c r="Q3957" s="38"/>
      <c r="R3957" s="38"/>
      <c r="S3957" s="37"/>
      <c r="T3957" s="39"/>
      <c r="U3957" s="39"/>
      <c r="V3957" s="40"/>
      <c r="X3957" t="str">
        <f>IF(('1 - Cover page'!$B$9-M3957)&lt;6,"&lt;=5 Days","&gt;5 Days")</f>
        <v>&lt;=5 Days</v>
      </c>
      <c r="Y3957" t="str">
        <f>IF(('1 - Cover page'!$B$9-M3957)=0,"0", IF(('1 - Cover page'!$B$9-M3957)= 1,"1", IF(('1 - Cover page'!$B$9-M3957)= 2,"2", IF(('1 - Cover page'!$B$9-M3957)= 3,"3", IF(('1 - Cover page'!$B$9-M3957)= 4,"4", IF(('1 - Cover page'!$B$9-M3957)= 5,"5", IF(('1 - Cover page'!$B$9-M3957)= 6,"6", IF(('1 - Cover page'!$B$9-M3957)= 7,"7", IF(('1 - Cover page'!$B$9-M3957)= 8,"8", IF(('1 - Cover page'!$B$9-M3957)= 9,"9", IF(('1 - Cover page'!$B$9-M3957)= 10,"10", IF(('1 - Cover page'!$B$9-M3957)= 11,"11", IF(('1 - Cover page'!$B$9-M3957)= 12,"12", IF(('1 - Cover page'!$B$9-M3957)= 13,"13", IF(('1 - Cover page'!$B$9-M3957)= 14,"14", IF(('1 - Cover page'!$B$9-M3957)= 15,"15",  ""))))))))))))))))</f>
        <v>0</v>
      </c>
      <c r="Z3957" t="str">
        <f>IF(('1 - Cover page'!$B$9-I3957)=0,"0", IF(('1 - Cover page'!$B$9-I3957)= 1,"1", IF(('1 - Cover page'!$B$9-I3957)= 2,"2", IF(('1 - Cover page'!$B$9-I3957)= 3,"3", IF(('1 - Cover page'!$B$9-I3957)= 4,"4", IF(('1 - Cover page'!$B$9-I3957)= 5,"5", IF(('1 - Cover page'!$B$9-I3957)= 6,"6", IF(('1 - Cover page'!$B$9-I3957)= 7,"7", IF(('1 - Cover page'!$B$9-I3957)= 8,"8", IF(('1 - Cover page'!$B$9-I3957)= 9,"9", IF(('1 - Cover page'!$B$9-I3957)= 10,"10", IF(('1 - Cover page'!$B$9-I3957)= 11,"11", IF(('1 - Cover page'!$B$9-I3957)= 12,"12", IF(('1 - Cover page'!$B$9-I3957)= 13,"13", IF(('1 - Cover page'!$B$9-I3957)= 14,"14", IF(('1 - Cover page'!$B$9-I3957)= 15,"15",  ""))))))))))))))))</f>
        <v>0</v>
      </c>
      <c r="AA3957" t="e">
        <f>VLOOKUP(E3957,'Age group'!$A$2:$B$7,2,TRUE)</f>
        <v>#N/A</v>
      </c>
    </row>
    <row r="3958" spans="1:27" ht="12.75" x14ac:dyDescent="0.2">
      <c r="A3958" s="30">
        <v>3955</v>
      </c>
      <c r="B3958" s="31"/>
      <c r="C3958" s="31"/>
      <c r="D3958" s="32"/>
      <c r="E3958" s="104"/>
      <c r="F3958" s="31"/>
      <c r="G3958" s="31"/>
      <c r="H3958" s="33"/>
      <c r="I3958" s="16"/>
      <c r="J3958" s="34"/>
      <c r="K3958" s="34"/>
      <c r="L3958" s="35"/>
      <c r="M3958" s="36"/>
      <c r="N3958" s="37"/>
      <c r="O3958" s="37"/>
      <c r="P3958" s="37"/>
      <c r="Q3958" s="38"/>
      <c r="R3958" s="38"/>
      <c r="S3958" s="37"/>
      <c r="T3958" s="39"/>
      <c r="U3958" s="39"/>
      <c r="V3958" s="40"/>
      <c r="X3958" t="str">
        <f>IF(('1 - Cover page'!$B$9-M3958)&lt;6,"&lt;=5 Days","&gt;5 Days")</f>
        <v>&lt;=5 Days</v>
      </c>
      <c r="Y3958" t="str">
        <f>IF(('1 - Cover page'!$B$9-M3958)=0,"0", IF(('1 - Cover page'!$B$9-M3958)= 1,"1", IF(('1 - Cover page'!$B$9-M3958)= 2,"2", IF(('1 - Cover page'!$B$9-M3958)= 3,"3", IF(('1 - Cover page'!$B$9-M3958)= 4,"4", IF(('1 - Cover page'!$B$9-M3958)= 5,"5", IF(('1 - Cover page'!$B$9-M3958)= 6,"6", IF(('1 - Cover page'!$B$9-M3958)= 7,"7", IF(('1 - Cover page'!$B$9-M3958)= 8,"8", IF(('1 - Cover page'!$B$9-M3958)= 9,"9", IF(('1 - Cover page'!$B$9-M3958)= 10,"10", IF(('1 - Cover page'!$B$9-M3958)= 11,"11", IF(('1 - Cover page'!$B$9-M3958)= 12,"12", IF(('1 - Cover page'!$B$9-M3958)= 13,"13", IF(('1 - Cover page'!$B$9-M3958)= 14,"14", IF(('1 - Cover page'!$B$9-M3958)= 15,"15",  ""))))))))))))))))</f>
        <v>0</v>
      </c>
      <c r="Z3958" t="str">
        <f>IF(('1 - Cover page'!$B$9-I3958)=0,"0", IF(('1 - Cover page'!$B$9-I3958)= 1,"1", IF(('1 - Cover page'!$B$9-I3958)= 2,"2", IF(('1 - Cover page'!$B$9-I3958)= 3,"3", IF(('1 - Cover page'!$B$9-I3958)= 4,"4", IF(('1 - Cover page'!$B$9-I3958)= 5,"5", IF(('1 - Cover page'!$B$9-I3958)= 6,"6", IF(('1 - Cover page'!$B$9-I3958)= 7,"7", IF(('1 - Cover page'!$B$9-I3958)= 8,"8", IF(('1 - Cover page'!$B$9-I3958)= 9,"9", IF(('1 - Cover page'!$B$9-I3958)= 10,"10", IF(('1 - Cover page'!$B$9-I3958)= 11,"11", IF(('1 - Cover page'!$B$9-I3958)= 12,"12", IF(('1 - Cover page'!$B$9-I3958)= 13,"13", IF(('1 - Cover page'!$B$9-I3958)= 14,"14", IF(('1 - Cover page'!$B$9-I3958)= 15,"15",  ""))))))))))))))))</f>
        <v>0</v>
      </c>
      <c r="AA3958" t="e">
        <f>VLOOKUP(E3958,'Age group'!$A$2:$B$7,2,TRUE)</f>
        <v>#N/A</v>
      </c>
    </row>
    <row r="3959" spans="1:27" ht="12.75" x14ac:dyDescent="0.2">
      <c r="A3959" s="30">
        <v>3956</v>
      </c>
      <c r="B3959" s="31"/>
      <c r="C3959" s="31"/>
      <c r="D3959" s="32"/>
      <c r="E3959" s="104"/>
      <c r="F3959" s="31"/>
      <c r="G3959" s="31"/>
      <c r="H3959" s="33"/>
      <c r="I3959" s="16"/>
      <c r="J3959" s="34"/>
      <c r="K3959" s="34"/>
      <c r="L3959" s="35"/>
      <c r="M3959" s="36"/>
      <c r="N3959" s="37"/>
      <c r="O3959" s="37"/>
      <c r="P3959" s="37"/>
      <c r="Q3959" s="38"/>
      <c r="R3959" s="38"/>
      <c r="S3959" s="37"/>
      <c r="T3959" s="39"/>
      <c r="U3959" s="39"/>
      <c r="V3959" s="40"/>
      <c r="X3959" t="str">
        <f>IF(('1 - Cover page'!$B$9-M3959)&lt;6,"&lt;=5 Days","&gt;5 Days")</f>
        <v>&lt;=5 Days</v>
      </c>
      <c r="Y3959" t="str">
        <f>IF(('1 - Cover page'!$B$9-M3959)=0,"0", IF(('1 - Cover page'!$B$9-M3959)= 1,"1", IF(('1 - Cover page'!$B$9-M3959)= 2,"2", IF(('1 - Cover page'!$B$9-M3959)= 3,"3", IF(('1 - Cover page'!$B$9-M3959)= 4,"4", IF(('1 - Cover page'!$B$9-M3959)= 5,"5", IF(('1 - Cover page'!$B$9-M3959)= 6,"6", IF(('1 - Cover page'!$B$9-M3959)= 7,"7", IF(('1 - Cover page'!$B$9-M3959)= 8,"8", IF(('1 - Cover page'!$B$9-M3959)= 9,"9", IF(('1 - Cover page'!$B$9-M3959)= 10,"10", IF(('1 - Cover page'!$B$9-M3959)= 11,"11", IF(('1 - Cover page'!$B$9-M3959)= 12,"12", IF(('1 - Cover page'!$B$9-M3959)= 13,"13", IF(('1 - Cover page'!$B$9-M3959)= 14,"14", IF(('1 - Cover page'!$B$9-M3959)= 15,"15",  ""))))))))))))))))</f>
        <v>0</v>
      </c>
      <c r="Z3959" t="str">
        <f>IF(('1 - Cover page'!$B$9-I3959)=0,"0", IF(('1 - Cover page'!$B$9-I3959)= 1,"1", IF(('1 - Cover page'!$B$9-I3959)= 2,"2", IF(('1 - Cover page'!$B$9-I3959)= 3,"3", IF(('1 - Cover page'!$B$9-I3959)= 4,"4", IF(('1 - Cover page'!$B$9-I3959)= 5,"5", IF(('1 - Cover page'!$B$9-I3959)= 6,"6", IF(('1 - Cover page'!$B$9-I3959)= 7,"7", IF(('1 - Cover page'!$B$9-I3959)= 8,"8", IF(('1 - Cover page'!$B$9-I3959)= 9,"9", IF(('1 - Cover page'!$B$9-I3959)= 10,"10", IF(('1 - Cover page'!$B$9-I3959)= 11,"11", IF(('1 - Cover page'!$B$9-I3959)= 12,"12", IF(('1 - Cover page'!$B$9-I3959)= 13,"13", IF(('1 - Cover page'!$B$9-I3959)= 14,"14", IF(('1 - Cover page'!$B$9-I3959)= 15,"15",  ""))))))))))))))))</f>
        <v>0</v>
      </c>
      <c r="AA3959" t="e">
        <f>VLOOKUP(E3959,'Age group'!$A$2:$B$7,2,TRUE)</f>
        <v>#N/A</v>
      </c>
    </row>
    <row r="3960" spans="1:27" ht="12.75" x14ac:dyDescent="0.2">
      <c r="A3960" s="30">
        <v>3957</v>
      </c>
      <c r="B3960" s="31"/>
      <c r="C3960" s="31"/>
      <c r="D3960" s="32"/>
      <c r="E3960" s="104"/>
      <c r="F3960" s="31"/>
      <c r="G3960" s="31"/>
      <c r="H3960" s="33"/>
      <c r="I3960" s="16"/>
      <c r="J3960" s="34"/>
      <c r="K3960" s="34"/>
      <c r="L3960" s="35"/>
      <c r="M3960" s="36"/>
      <c r="N3960" s="37"/>
      <c r="O3960" s="37"/>
      <c r="P3960" s="37"/>
      <c r="Q3960" s="38"/>
      <c r="R3960" s="38"/>
      <c r="S3960" s="37"/>
      <c r="T3960" s="39"/>
      <c r="U3960" s="39"/>
      <c r="V3960" s="40"/>
      <c r="X3960" t="str">
        <f>IF(('1 - Cover page'!$B$9-M3960)&lt;6,"&lt;=5 Days","&gt;5 Days")</f>
        <v>&lt;=5 Days</v>
      </c>
      <c r="Y3960" t="str">
        <f>IF(('1 - Cover page'!$B$9-M3960)=0,"0", IF(('1 - Cover page'!$B$9-M3960)= 1,"1", IF(('1 - Cover page'!$B$9-M3960)= 2,"2", IF(('1 - Cover page'!$B$9-M3960)= 3,"3", IF(('1 - Cover page'!$B$9-M3960)= 4,"4", IF(('1 - Cover page'!$B$9-M3960)= 5,"5", IF(('1 - Cover page'!$B$9-M3960)= 6,"6", IF(('1 - Cover page'!$B$9-M3960)= 7,"7", IF(('1 - Cover page'!$B$9-M3960)= 8,"8", IF(('1 - Cover page'!$B$9-M3960)= 9,"9", IF(('1 - Cover page'!$B$9-M3960)= 10,"10", IF(('1 - Cover page'!$B$9-M3960)= 11,"11", IF(('1 - Cover page'!$B$9-M3960)= 12,"12", IF(('1 - Cover page'!$B$9-M3960)= 13,"13", IF(('1 - Cover page'!$B$9-M3960)= 14,"14", IF(('1 - Cover page'!$B$9-M3960)= 15,"15",  ""))))))))))))))))</f>
        <v>0</v>
      </c>
      <c r="Z3960" t="str">
        <f>IF(('1 - Cover page'!$B$9-I3960)=0,"0", IF(('1 - Cover page'!$B$9-I3960)= 1,"1", IF(('1 - Cover page'!$B$9-I3960)= 2,"2", IF(('1 - Cover page'!$B$9-I3960)= 3,"3", IF(('1 - Cover page'!$B$9-I3960)= 4,"4", IF(('1 - Cover page'!$B$9-I3960)= 5,"5", IF(('1 - Cover page'!$B$9-I3960)= 6,"6", IF(('1 - Cover page'!$B$9-I3960)= 7,"7", IF(('1 - Cover page'!$B$9-I3960)= 8,"8", IF(('1 - Cover page'!$B$9-I3960)= 9,"9", IF(('1 - Cover page'!$B$9-I3960)= 10,"10", IF(('1 - Cover page'!$B$9-I3960)= 11,"11", IF(('1 - Cover page'!$B$9-I3960)= 12,"12", IF(('1 - Cover page'!$B$9-I3960)= 13,"13", IF(('1 - Cover page'!$B$9-I3960)= 14,"14", IF(('1 - Cover page'!$B$9-I3960)= 15,"15",  ""))))))))))))))))</f>
        <v>0</v>
      </c>
      <c r="AA3960" t="e">
        <f>VLOOKUP(E3960,'Age group'!$A$2:$B$7,2,TRUE)</f>
        <v>#N/A</v>
      </c>
    </row>
    <row r="3961" spans="1:27" ht="12.75" x14ac:dyDescent="0.2">
      <c r="A3961" s="30">
        <v>3958</v>
      </c>
      <c r="B3961" s="31"/>
      <c r="C3961" s="31"/>
      <c r="D3961" s="32"/>
      <c r="E3961" s="104"/>
      <c r="F3961" s="31"/>
      <c r="G3961" s="31"/>
      <c r="H3961" s="33"/>
      <c r="I3961" s="16"/>
      <c r="J3961" s="34"/>
      <c r="K3961" s="34"/>
      <c r="L3961" s="35"/>
      <c r="M3961" s="36"/>
      <c r="N3961" s="37"/>
      <c r="O3961" s="37"/>
      <c r="P3961" s="37"/>
      <c r="Q3961" s="38"/>
      <c r="R3961" s="38"/>
      <c r="S3961" s="37"/>
      <c r="T3961" s="39"/>
      <c r="U3961" s="39"/>
      <c r="V3961" s="40"/>
      <c r="X3961" t="str">
        <f>IF(('1 - Cover page'!$B$9-M3961)&lt;6,"&lt;=5 Days","&gt;5 Days")</f>
        <v>&lt;=5 Days</v>
      </c>
      <c r="Y3961" t="str">
        <f>IF(('1 - Cover page'!$B$9-M3961)=0,"0", IF(('1 - Cover page'!$B$9-M3961)= 1,"1", IF(('1 - Cover page'!$B$9-M3961)= 2,"2", IF(('1 - Cover page'!$B$9-M3961)= 3,"3", IF(('1 - Cover page'!$B$9-M3961)= 4,"4", IF(('1 - Cover page'!$B$9-M3961)= 5,"5", IF(('1 - Cover page'!$B$9-M3961)= 6,"6", IF(('1 - Cover page'!$B$9-M3961)= 7,"7", IF(('1 - Cover page'!$B$9-M3961)= 8,"8", IF(('1 - Cover page'!$B$9-M3961)= 9,"9", IF(('1 - Cover page'!$B$9-M3961)= 10,"10", IF(('1 - Cover page'!$B$9-M3961)= 11,"11", IF(('1 - Cover page'!$B$9-M3961)= 12,"12", IF(('1 - Cover page'!$B$9-M3961)= 13,"13", IF(('1 - Cover page'!$B$9-M3961)= 14,"14", IF(('1 - Cover page'!$B$9-M3961)= 15,"15",  ""))))))))))))))))</f>
        <v>0</v>
      </c>
      <c r="Z3961" t="str">
        <f>IF(('1 - Cover page'!$B$9-I3961)=0,"0", IF(('1 - Cover page'!$B$9-I3961)= 1,"1", IF(('1 - Cover page'!$B$9-I3961)= 2,"2", IF(('1 - Cover page'!$B$9-I3961)= 3,"3", IF(('1 - Cover page'!$B$9-I3961)= 4,"4", IF(('1 - Cover page'!$B$9-I3961)= 5,"5", IF(('1 - Cover page'!$B$9-I3961)= 6,"6", IF(('1 - Cover page'!$B$9-I3961)= 7,"7", IF(('1 - Cover page'!$B$9-I3961)= 8,"8", IF(('1 - Cover page'!$B$9-I3961)= 9,"9", IF(('1 - Cover page'!$B$9-I3961)= 10,"10", IF(('1 - Cover page'!$B$9-I3961)= 11,"11", IF(('1 - Cover page'!$B$9-I3961)= 12,"12", IF(('1 - Cover page'!$B$9-I3961)= 13,"13", IF(('1 - Cover page'!$B$9-I3961)= 14,"14", IF(('1 - Cover page'!$B$9-I3961)= 15,"15",  ""))))))))))))))))</f>
        <v>0</v>
      </c>
      <c r="AA3961" t="e">
        <f>VLOOKUP(E3961,'Age group'!$A$2:$B$7,2,TRUE)</f>
        <v>#N/A</v>
      </c>
    </row>
    <row r="3962" spans="1:27" ht="12.75" x14ac:dyDescent="0.2">
      <c r="A3962" s="30">
        <v>3959</v>
      </c>
      <c r="B3962" s="31"/>
      <c r="C3962" s="31"/>
      <c r="D3962" s="32"/>
      <c r="E3962" s="104"/>
      <c r="F3962" s="31"/>
      <c r="G3962" s="31"/>
      <c r="H3962" s="33"/>
      <c r="I3962" s="16"/>
      <c r="J3962" s="34"/>
      <c r="K3962" s="34"/>
      <c r="L3962" s="35"/>
      <c r="M3962" s="36"/>
      <c r="N3962" s="37"/>
      <c r="O3962" s="37"/>
      <c r="P3962" s="37"/>
      <c r="Q3962" s="38"/>
      <c r="R3962" s="38"/>
      <c r="S3962" s="37"/>
      <c r="T3962" s="39"/>
      <c r="U3962" s="39"/>
      <c r="V3962" s="40"/>
      <c r="X3962" t="str">
        <f>IF(('1 - Cover page'!$B$9-M3962)&lt;6,"&lt;=5 Days","&gt;5 Days")</f>
        <v>&lt;=5 Days</v>
      </c>
      <c r="Y3962" t="str">
        <f>IF(('1 - Cover page'!$B$9-M3962)=0,"0", IF(('1 - Cover page'!$B$9-M3962)= 1,"1", IF(('1 - Cover page'!$B$9-M3962)= 2,"2", IF(('1 - Cover page'!$B$9-M3962)= 3,"3", IF(('1 - Cover page'!$B$9-M3962)= 4,"4", IF(('1 - Cover page'!$B$9-M3962)= 5,"5", IF(('1 - Cover page'!$B$9-M3962)= 6,"6", IF(('1 - Cover page'!$B$9-M3962)= 7,"7", IF(('1 - Cover page'!$B$9-M3962)= 8,"8", IF(('1 - Cover page'!$B$9-M3962)= 9,"9", IF(('1 - Cover page'!$B$9-M3962)= 10,"10", IF(('1 - Cover page'!$B$9-M3962)= 11,"11", IF(('1 - Cover page'!$B$9-M3962)= 12,"12", IF(('1 - Cover page'!$B$9-M3962)= 13,"13", IF(('1 - Cover page'!$B$9-M3962)= 14,"14", IF(('1 - Cover page'!$B$9-M3962)= 15,"15",  ""))))))))))))))))</f>
        <v>0</v>
      </c>
      <c r="Z3962" t="str">
        <f>IF(('1 - Cover page'!$B$9-I3962)=0,"0", IF(('1 - Cover page'!$B$9-I3962)= 1,"1", IF(('1 - Cover page'!$B$9-I3962)= 2,"2", IF(('1 - Cover page'!$B$9-I3962)= 3,"3", IF(('1 - Cover page'!$B$9-I3962)= 4,"4", IF(('1 - Cover page'!$B$9-I3962)= 5,"5", IF(('1 - Cover page'!$B$9-I3962)= 6,"6", IF(('1 - Cover page'!$B$9-I3962)= 7,"7", IF(('1 - Cover page'!$B$9-I3962)= 8,"8", IF(('1 - Cover page'!$B$9-I3962)= 9,"9", IF(('1 - Cover page'!$B$9-I3962)= 10,"10", IF(('1 - Cover page'!$B$9-I3962)= 11,"11", IF(('1 - Cover page'!$B$9-I3962)= 12,"12", IF(('1 - Cover page'!$B$9-I3962)= 13,"13", IF(('1 - Cover page'!$B$9-I3962)= 14,"14", IF(('1 - Cover page'!$B$9-I3962)= 15,"15",  ""))))))))))))))))</f>
        <v>0</v>
      </c>
      <c r="AA3962" t="e">
        <f>VLOOKUP(E3962,'Age group'!$A$2:$B$7,2,TRUE)</f>
        <v>#N/A</v>
      </c>
    </row>
    <row r="3963" spans="1:27" ht="12.75" x14ac:dyDescent="0.2">
      <c r="A3963" s="30">
        <v>3960</v>
      </c>
      <c r="B3963" s="31"/>
      <c r="C3963" s="31"/>
      <c r="D3963" s="32"/>
      <c r="E3963" s="104"/>
      <c r="F3963" s="31"/>
      <c r="G3963" s="31"/>
      <c r="H3963" s="33"/>
      <c r="I3963" s="16"/>
      <c r="J3963" s="34"/>
      <c r="K3963" s="34"/>
      <c r="L3963" s="35"/>
      <c r="M3963" s="36"/>
      <c r="N3963" s="37"/>
      <c r="O3963" s="37"/>
      <c r="P3963" s="37"/>
      <c r="Q3963" s="38"/>
      <c r="R3963" s="38"/>
      <c r="S3963" s="37"/>
      <c r="T3963" s="39"/>
      <c r="U3963" s="39"/>
      <c r="V3963" s="40"/>
      <c r="X3963" t="str">
        <f>IF(('1 - Cover page'!$B$9-M3963)&lt;6,"&lt;=5 Days","&gt;5 Days")</f>
        <v>&lt;=5 Days</v>
      </c>
      <c r="Y3963" t="str">
        <f>IF(('1 - Cover page'!$B$9-M3963)=0,"0", IF(('1 - Cover page'!$B$9-M3963)= 1,"1", IF(('1 - Cover page'!$B$9-M3963)= 2,"2", IF(('1 - Cover page'!$B$9-M3963)= 3,"3", IF(('1 - Cover page'!$B$9-M3963)= 4,"4", IF(('1 - Cover page'!$B$9-M3963)= 5,"5", IF(('1 - Cover page'!$B$9-M3963)= 6,"6", IF(('1 - Cover page'!$B$9-M3963)= 7,"7", IF(('1 - Cover page'!$B$9-M3963)= 8,"8", IF(('1 - Cover page'!$B$9-M3963)= 9,"9", IF(('1 - Cover page'!$B$9-M3963)= 10,"10", IF(('1 - Cover page'!$B$9-M3963)= 11,"11", IF(('1 - Cover page'!$B$9-M3963)= 12,"12", IF(('1 - Cover page'!$B$9-M3963)= 13,"13", IF(('1 - Cover page'!$B$9-M3963)= 14,"14", IF(('1 - Cover page'!$B$9-M3963)= 15,"15",  ""))))))))))))))))</f>
        <v>0</v>
      </c>
      <c r="Z3963" t="str">
        <f>IF(('1 - Cover page'!$B$9-I3963)=0,"0", IF(('1 - Cover page'!$B$9-I3963)= 1,"1", IF(('1 - Cover page'!$B$9-I3963)= 2,"2", IF(('1 - Cover page'!$B$9-I3963)= 3,"3", IF(('1 - Cover page'!$B$9-I3963)= 4,"4", IF(('1 - Cover page'!$B$9-I3963)= 5,"5", IF(('1 - Cover page'!$B$9-I3963)= 6,"6", IF(('1 - Cover page'!$B$9-I3963)= 7,"7", IF(('1 - Cover page'!$B$9-I3963)= 8,"8", IF(('1 - Cover page'!$B$9-I3963)= 9,"9", IF(('1 - Cover page'!$B$9-I3963)= 10,"10", IF(('1 - Cover page'!$B$9-I3963)= 11,"11", IF(('1 - Cover page'!$B$9-I3963)= 12,"12", IF(('1 - Cover page'!$B$9-I3963)= 13,"13", IF(('1 - Cover page'!$B$9-I3963)= 14,"14", IF(('1 - Cover page'!$B$9-I3963)= 15,"15",  ""))))))))))))))))</f>
        <v>0</v>
      </c>
      <c r="AA3963" t="e">
        <f>VLOOKUP(E3963,'Age group'!$A$2:$B$7,2,TRUE)</f>
        <v>#N/A</v>
      </c>
    </row>
    <row r="3964" spans="1:27" ht="12.75" x14ac:dyDescent="0.2">
      <c r="A3964" s="30">
        <v>3961</v>
      </c>
      <c r="B3964" s="31"/>
      <c r="C3964" s="31"/>
      <c r="D3964" s="32"/>
      <c r="E3964" s="104"/>
      <c r="F3964" s="31"/>
      <c r="G3964" s="31"/>
      <c r="H3964" s="33"/>
      <c r="I3964" s="16"/>
      <c r="J3964" s="34"/>
      <c r="K3964" s="34"/>
      <c r="L3964" s="35"/>
      <c r="M3964" s="36"/>
      <c r="N3964" s="37"/>
      <c r="O3964" s="37"/>
      <c r="P3964" s="37"/>
      <c r="Q3964" s="38"/>
      <c r="R3964" s="38"/>
      <c r="S3964" s="37"/>
      <c r="T3964" s="39"/>
      <c r="U3964" s="39"/>
      <c r="V3964" s="40"/>
      <c r="X3964" t="str">
        <f>IF(('1 - Cover page'!$B$9-M3964)&lt;6,"&lt;=5 Days","&gt;5 Days")</f>
        <v>&lt;=5 Days</v>
      </c>
      <c r="Y3964" t="str">
        <f>IF(('1 - Cover page'!$B$9-M3964)=0,"0", IF(('1 - Cover page'!$B$9-M3964)= 1,"1", IF(('1 - Cover page'!$B$9-M3964)= 2,"2", IF(('1 - Cover page'!$B$9-M3964)= 3,"3", IF(('1 - Cover page'!$B$9-M3964)= 4,"4", IF(('1 - Cover page'!$B$9-M3964)= 5,"5", IF(('1 - Cover page'!$B$9-M3964)= 6,"6", IF(('1 - Cover page'!$B$9-M3964)= 7,"7", IF(('1 - Cover page'!$B$9-M3964)= 8,"8", IF(('1 - Cover page'!$B$9-M3964)= 9,"9", IF(('1 - Cover page'!$B$9-M3964)= 10,"10", IF(('1 - Cover page'!$B$9-M3964)= 11,"11", IF(('1 - Cover page'!$B$9-M3964)= 12,"12", IF(('1 - Cover page'!$B$9-M3964)= 13,"13", IF(('1 - Cover page'!$B$9-M3964)= 14,"14", IF(('1 - Cover page'!$B$9-M3964)= 15,"15",  ""))))))))))))))))</f>
        <v>0</v>
      </c>
      <c r="Z3964" t="str">
        <f>IF(('1 - Cover page'!$B$9-I3964)=0,"0", IF(('1 - Cover page'!$B$9-I3964)= 1,"1", IF(('1 - Cover page'!$B$9-I3964)= 2,"2", IF(('1 - Cover page'!$B$9-I3964)= 3,"3", IF(('1 - Cover page'!$B$9-I3964)= 4,"4", IF(('1 - Cover page'!$B$9-I3964)= 5,"5", IF(('1 - Cover page'!$B$9-I3964)= 6,"6", IF(('1 - Cover page'!$B$9-I3964)= 7,"7", IF(('1 - Cover page'!$B$9-I3964)= 8,"8", IF(('1 - Cover page'!$B$9-I3964)= 9,"9", IF(('1 - Cover page'!$B$9-I3964)= 10,"10", IF(('1 - Cover page'!$B$9-I3964)= 11,"11", IF(('1 - Cover page'!$B$9-I3964)= 12,"12", IF(('1 - Cover page'!$B$9-I3964)= 13,"13", IF(('1 - Cover page'!$B$9-I3964)= 14,"14", IF(('1 - Cover page'!$B$9-I3964)= 15,"15",  ""))))))))))))))))</f>
        <v>0</v>
      </c>
      <c r="AA3964" t="e">
        <f>VLOOKUP(E3964,'Age group'!$A$2:$B$7,2,TRUE)</f>
        <v>#N/A</v>
      </c>
    </row>
    <row r="3965" spans="1:27" ht="12.75" x14ac:dyDescent="0.2">
      <c r="A3965" s="30">
        <v>3962</v>
      </c>
      <c r="B3965" s="31"/>
      <c r="C3965" s="31"/>
      <c r="D3965" s="32"/>
      <c r="E3965" s="104"/>
      <c r="F3965" s="31"/>
      <c r="G3965" s="31"/>
      <c r="H3965" s="33"/>
      <c r="I3965" s="16"/>
      <c r="J3965" s="34"/>
      <c r="K3965" s="34"/>
      <c r="L3965" s="35"/>
      <c r="M3965" s="36"/>
      <c r="N3965" s="37"/>
      <c r="O3965" s="37"/>
      <c r="P3965" s="37"/>
      <c r="Q3965" s="38"/>
      <c r="R3965" s="38"/>
      <c r="S3965" s="37"/>
      <c r="T3965" s="39"/>
      <c r="U3965" s="39"/>
      <c r="V3965" s="40"/>
      <c r="X3965" t="str">
        <f>IF(('1 - Cover page'!$B$9-M3965)&lt;6,"&lt;=5 Days","&gt;5 Days")</f>
        <v>&lt;=5 Days</v>
      </c>
      <c r="Y3965" t="str">
        <f>IF(('1 - Cover page'!$B$9-M3965)=0,"0", IF(('1 - Cover page'!$B$9-M3965)= 1,"1", IF(('1 - Cover page'!$B$9-M3965)= 2,"2", IF(('1 - Cover page'!$B$9-M3965)= 3,"3", IF(('1 - Cover page'!$B$9-M3965)= 4,"4", IF(('1 - Cover page'!$B$9-M3965)= 5,"5", IF(('1 - Cover page'!$B$9-M3965)= 6,"6", IF(('1 - Cover page'!$B$9-M3965)= 7,"7", IF(('1 - Cover page'!$B$9-M3965)= 8,"8", IF(('1 - Cover page'!$B$9-M3965)= 9,"9", IF(('1 - Cover page'!$B$9-M3965)= 10,"10", IF(('1 - Cover page'!$B$9-M3965)= 11,"11", IF(('1 - Cover page'!$B$9-M3965)= 12,"12", IF(('1 - Cover page'!$B$9-M3965)= 13,"13", IF(('1 - Cover page'!$B$9-M3965)= 14,"14", IF(('1 - Cover page'!$B$9-M3965)= 15,"15",  ""))))))))))))))))</f>
        <v>0</v>
      </c>
      <c r="Z3965" t="str">
        <f>IF(('1 - Cover page'!$B$9-I3965)=0,"0", IF(('1 - Cover page'!$B$9-I3965)= 1,"1", IF(('1 - Cover page'!$B$9-I3965)= 2,"2", IF(('1 - Cover page'!$B$9-I3965)= 3,"3", IF(('1 - Cover page'!$B$9-I3965)= 4,"4", IF(('1 - Cover page'!$B$9-I3965)= 5,"5", IF(('1 - Cover page'!$B$9-I3965)= 6,"6", IF(('1 - Cover page'!$B$9-I3965)= 7,"7", IF(('1 - Cover page'!$B$9-I3965)= 8,"8", IF(('1 - Cover page'!$B$9-I3965)= 9,"9", IF(('1 - Cover page'!$B$9-I3965)= 10,"10", IF(('1 - Cover page'!$B$9-I3965)= 11,"11", IF(('1 - Cover page'!$B$9-I3965)= 12,"12", IF(('1 - Cover page'!$B$9-I3965)= 13,"13", IF(('1 - Cover page'!$B$9-I3965)= 14,"14", IF(('1 - Cover page'!$B$9-I3965)= 15,"15",  ""))))))))))))))))</f>
        <v>0</v>
      </c>
      <c r="AA3965" t="e">
        <f>VLOOKUP(E3965,'Age group'!$A$2:$B$7,2,TRUE)</f>
        <v>#N/A</v>
      </c>
    </row>
    <row r="3966" spans="1:27" ht="12.75" x14ac:dyDescent="0.2">
      <c r="A3966" s="30">
        <v>3963</v>
      </c>
      <c r="B3966" s="31"/>
      <c r="C3966" s="31"/>
      <c r="D3966" s="32"/>
      <c r="E3966" s="104"/>
      <c r="F3966" s="31"/>
      <c r="G3966" s="31"/>
      <c r="H3966" s="33"/>
      <c r="I3966" s="16"/>
      <c r="J3966" s="34"/>
      <c r="K3966" s="34"/>
      <c r="L3966" s="35"/>
      <c r="M3966" s="36"/>
      <c r="N3966" s="37"/>
      <c r="O3966" s="37"/>
      <c r="P3966" s="37"/>
      <c r="Q3966" s="38"/>
      <c r="R3966" s="38"/>
      <c r="S3966" s="37"/>
      <c r="T3966" s="39"/>
      <c r="U3966" s="39"/>
      <c r="V3966" s="40"/>
      <c r="X3966" t="str">
        <f>IF(('1 - Cover page'!$B$9-M3966)&lt;6,"&lt;=5 Days","&gt;5 Days")</f>
        <v>&lt;=5 Days</v>
      </c>
      <c r="Y3966" t="str">
        <f>IF(('1 - Cover page'!$B$9-M3966)=0,"0", IF(('1 - Cover page'!$B$9-M3966)= 1,"1", IF(('1 - Cover page'!$B$9-M3966)= 2,"2", IF(('1 - Cover page'!$B$9-M3966)= 3,"3", IF(('1 - Cover page'!$B$9-M3966)= 4,"4", IF(('1 - Cover page'!$B$9-M3966)= 5,"5", IF(('1 - Cover page'!$B$9-M3966)= 6,"6", IF(('1 - Cover page'!$B$9-M3966)= 7,"7", IF(('1 - Cover page'!$B$9-M3966)= 8,"8", IF(('1 - Cover page'!$B$9-M3966)= 9,"9", IF(('1 - Cover page'!$B$9-M3966)= 10,"10", IF(('1 - Cover page'!$B$9-M3966)= 11,"11", IF(('1 - Cover page'!$B$9-M3966)= 12,"12", IF(('1 - Cover page'!$B$9-M3966)= 13,"13", IF(('1 - Cover page'!$B$9-M3966)= 14,"14", IF(('1 - Cover page'!$B$9-M3966)= 15,"15",  ""))))))))))))))))</f>
        <v>0</v>
      </c>
      <c r="Z3966" t="str">
        <f>IF(('1 - Cover page'!$B$9-I3966)=0,"0", IF(('1 - Cover page'!$B$9-I3966)= 1,"1", IF(('1 - Cover page'!$B$9-I3966)= 2,"2", IF(('1 - Cover page'!$B$9-I3966)= 3,"3", IF(('1 - Cover page'!$B$9-I3966)= 4,"4", IF(('1 - Cover page'!$B$9-I3966)= 5,"5", IF(('1 - Cover page'!$B$9-I3966)= 6,"6", IF(('1 - Cover page'!$B$9-I3966)= 7,"7", IF(('1 - Cover page'!$B$9-I3966)= 8,"8", IF(('1 - Cover page'!$B$9-I3966)= 9,"9", IF(('1 - Cover page'!$B$9-I3966)= 10,"10", IF(('1 - Cover page'!$B$9-I3966)= 11,"11", IF(('1 - Cover page'!$B$9-I3966)= 12,"12", IF(('1 - Cover page'!$B$9-I3966)= 13,"13", IF(('1 - Cover page'!$B$9-I3966)= 14,"14", IF(('1 - Cover page'!$B$9-I3966)= 15,"15",  ""))))))))))))))))</f>
        <v>0</v>
      </c>
      <c r="AA3966" t="e">
        <f>VLOOKUP(E3966,'Age group'!$A$2:$B$7,2,TRUE)</f>
        <v>#N/A</v>
      </c>
    </row>
    <row r="3967" spans="1:27" ht="12.75" x14ac:dyDescent="0.2">
      <c r="A3967" s="30">
        <v>3964</v>
      </c>
      <c r="B3967" s="31"/>
      <c r="C3967" s="31"/>
      <c r="D3967" s="32"/>
      <c r="E3967" s="104"/>
      <c r="F3967" s="31"/>
      <c r="G3967" s="31"/>
      <c r="H3967" s="33"/>
      <c r="I3967" s="16"/>
      <c r="J3967" s="34"/>
      <c r="K3967" s="34"/>
      <c r="L3967" s="35"/>
      <c r="M3967" s="36"/>
      <c r="N3967" s="37"/>
      <c r="O3967" s="37"/>
      <c r="P3967" s="37"/>
      <c r="Q3967" s="38"/>
      <c r="R3967" s="38"/>
      <c r="S3967" s="37"/>
      <c r="T3967" s="39"/>
      <c r="U3967" s="39"/>
      <c r="V3967" s="40"/>
      <c r="X3967" t="str">
        <f>IF(('1 - Cover page'!$B$9-M3967)&lt;6,"&lt;=5 Days","&gt;5 Days")</f>
        <v>&lt;=5 Days</v>
      </c>
      <c r="Y3967" t="str">
        <f>IF(('1 - Cover page'!$B$9-M3967)=0,"0", IF(('1 - Cover page'!$B$9-M3967)= 1,"1", IF(('1 - Cover page'!$B$9-M3967)= 2,"2", IF(('1 - Cover page'!$B$9-M3967)= 3,"3", IF(('1 - Cover page'!$B$9-M3967)= 4,"4", IF(('1 - Cover page'!$B$9-M3967)= 5,"5", IF(('1 - Cover page'!$B$9-M3967)= 6,"6", IF(('1 - Cover page'!$B$9-M3967)= 7,"7", IF(('1 - Cover page'!$B$9-M3967)= 8,"8", IF(('1 - Cover page'!$B$9-M3967)= 9,"9", IF(('1 - Cover page'!$B$9-M3967)= 10,"10", IF(('1 - Cover page'!$B$9-M3967)= 11,"11", IF(('1 - Cover page'!$B$9-M3967)= 12,"12", IF(('1 - Cover page'!$B$9-M3967)= 13,"13", IF(('1 - Cover page'!$B$9-M3967)= 14,"14", IF(('1 - Cover page'!$B$9-M3967)= 15,"15",  ""))))))))))))))))</f>
        <v>0</v>
      </c>
      <c r="Z3967" t="str">
        <f>IF(('1 - Cover page'!$B$9-I3967)=0,"0", IF(('1 - Cover page'!$B$9-I3967)= 1,"1", IF(('1 - Cover page'!$B$9-I3967)= 2,"2", IF(('1 - Cover page'!$B$9-I3967)= 3,"3", IF(('1 - Cover page'!$B$9-I3967)= 4,"4", IF(('1 - Cover page'!$B$9-I3967)= 5,"5", IF(('1 - Cover page'!$B$9-I3967)= 6,"6", IF(('1 - Cover page'!$B$9-I3967)= 7,"7", IF(('1 - Cover page'!$B$9-I3967)= 8,"8", IF(('1 - Cover page'!$B$9-I3967)= 9,"9", IF(('1 - Cover page'!$B$9-I3967)= 10,"10", IF(('1 - Cover page'!$B$9-I3967)= 11,"11", IF(('1 - Cover page'!$B$9-I3967)= 12,"12", IF(('1 - Cover page'!$B$9-I3967)= 13,"13", IF(('1 - Cover page'!$B$9-I3967)= 14,"14", IF(('1 - Cover page'!$B$9-I3967)= 15,"15",  ""))))))))))))))))</f>
        <v>0</v>
      </c>
      <c r="AA3967" t="e">
        <f>VLOOKUP(E3967,'Age group'!$A$2:$B$7,2,TRUE)</f>
        <v>#N/A</v>
      </c>
    </row>
    <row r="3968" spans="1:27" ht="12.75" x14ac:dyDescent="0.2">
      <c r="A3968" s="30">
        <v>3965</v>
      </c>
      <c r="B3968" s="31"/>
      <c r="C3968" s="31"/>
      <c r="D3968" s="32"/>
      <c r="E3968" s="104"/>
      <c r="F3968" s="31"/>
      <c r="G3968" s="31"/>
      <c r="H3968" s="33"/>
      <c r="I3968" s="16"/>
      <c r="J3968" s="34"/>
      <c r="K3968" s="34"/>
      <c r="L3968" s="35"/>
      <c r="M3968" s="36"/>
      <c r="N3968" s="37"/>
      <c r="O3968" s="37"/>
      <c r="P3968" s="37"/>
      <c r="Q3968" s="38"/>
      <c r="R3968" s="38"/>
      <c r="S3968" s="37"/>
      <c r="T3968" s="39"/>
      <c r="U3968" s="39"/>
      <c r="V3968" s="40"/>
      <c r="X3968" t="str">
        <f>IF(('1 - Cover page'!$B$9-M3968)&lt;6,"&lt;=5 Days","&gt;5 Days")</f>
        <v>&lt;=5 Days</v>
      </c>
      <c r="Y3968" t="str">
        <f>IF(('1 - Cover page'!$B$9-M3968)=0,"0", IF(('1 - Cover page'!$B$9-M3968)= 1,"1", IF(('1 - Cover page'!$B$9-M3968)= 2,"2", IF(('1 - Cover page'!$B$9-M3968)= 3,"3", IF(('1 - Cover page'!$B$9-M3968)= 4,"4", IF(('1 - Cover page'!$B$9-M3968)= 5,"5", IF(('1 - Cover page'!$B$9-M3968)= 6,"6", IF(('1 - Cover page'!$B$9-M3968)= 7,"7", IF(('1 - Cover page'!$B$9-M3968)= 8,"8", IF(('1 - Cover page'!$B$9-M3968)= 9,"9", IF(('1 - Cover page'!$B$9-M3968)= 10,"10", IF(('1 - Cover page'!$B$9-M3968)= 11,"11", IF(('1 - Cover page'!$B$9-M3968)= 12,"12", IF(('1 - Cover page'!$B$9-M3968)= 13,"13", IF(('1 - Cover page'!$B$9-M3968)= 14,"14", IF(('1 - Cover page'!$B$9-M3968)= 15,"15",  ""))))))))))))))))</f>
        <v>0</v>
      </c>
      <c r="Z3968" t="str">
        <f>IF(('1 - Cover page'!$B$9-I3968)=0,"0", IF(('1 - Cover page'!$B$9-I3968)= 1,"1", IF(('1 - Cover page'!$B$9-I3968)= 2,"2", IF(('1 - Cover page'!$B$9-I3968)= 3,"3", IF(('1 - Cover page'!$B$9-I3968)= 4,"4", IF(('1 - Cover page'!$B$9-I3968)= 5,"5", IF(('1 - Cover page'!$B$9-I3968)= 6,"6", IF(('1 - Cover page'!$B$9-I3968)= 7,"7", IF(('1 - Cover page'!$B$9-I3968)= 8,"8", IF(('1 - Cover page'!$B$9-I3968)= 9,"9", IF(('1 - Cover page'!$B$9-I3968)= 10,"10", IF(('1 - Cover page'!$B$9-I3968)= 11,"11", IF(('1 - Cover page'!$B$9-I3968)= 12,"12", IF(('1 - Cover page'!$B$9-I3968)= 13,"13", IF(('1 - Cover page'!$B$9-I3968)= 14,"14", IF(('1 - Cover page'!$B$9-I3968)= 15,"15",  ""))))))))))))))))</f>
        <v>0</v>
      </c>
      <c r="AA3968" t="e">
        <f>VLOOKUP(E3968,'Age group'!$A$2:$B$7,2,TRUE)</f>
        <v>#N/A</v>
      </c>
    </row>
    <row r="3969" spans="1:27" ht="12.75" x14ac:dyDescent="0.2">
      <c r="A3969" s="30">
        <v>3966</v>
      </c>
      <c r="B3969" s="31"/>
      <c r="C3969" s="31"/>
      <c r="D3969" s="32"/>
      <c r="E3969" s="104"/>
      <c r="F3969" s="31"/>
      <c r="G3969" s="31"/>
      <c r="H3969" s="33"/>
      <c r="I3969" s="16"/>
      <c r="J3969" s="34"/>
      <c r="K3969" s="34"/>
      <c r="L3969" s="35"/>
      <c r="M3969" s="36"/>
      <c r="N3969" s="37"/>
      <c r="O3969" s="37"/>
      <c r="P3969" s="37"/>
      <c r="Q3969" s="38"/>
      <c r="R3969" s="38"/>
      <c r="S3969" s="37"/>
      <c r="T3969" s="39"/>
      <c r="U3969" s="39"/>
      <c r="V3969" s="40"/>
      <c r="X3969" t="str">
        <f>IF(('1 - Cover page'!$B$9-M3969)&lt;6,"&lt;=5 Days","&gt;5 Days")</f>
        <v>&lt;=5 Days</v>
      </c>
      <c r="Y3969" t="str">
        <f>IF(('1 - Cover page'!$B$9-M3969)=0,"0", IF(('1 - Cover page'!$B$9-M3969)= 1,"1", IF(('1 - Cover page'!$B$9-M3969)= 2,"2", IF(('1 - Cover page'!$B$9-M3969)= 3,"3", IF(('1 - Cover page'!$B$9-M3969)= 4,"4", IF(('1 - Cover page'!$B$9-M3969)= 5,"5", IF(('1 - Cover page'!$B$9-M3969)= 6,"6", IF(('1 - Cover page'!$B$9-M3969)= 7,"7", IF(('1 - Cover page'!$B$9-M3969)= 8,"8", IF(('1 - Cover page'!$B$9-M3969)= 9,"9", IF(('1 - Cover page'!$B$9-M3969)= 10,"10", IF(('1 - Cover page'!$B$9-M3969)= 11,"11", IF(('1 - Cover page'!$B$9-M3969)= 12,"12", IF(('1 - Cover page'!$B$9-M3969)= 13,"13", IF(('1 - Cover page'!$B$9-M3969)= 14,"14", IF(('1 - Cover page'!$B$9-M3969)= 15,"15",  ""))))))))))))))))</f>
        <v>0</v>
      </c>
      <c r="Z3969" t="str">
        <f>IF(('1 - Cover page'!$B$9-I3969)=0,"0", IF(('1 - Cover page'!$B$9-I3969)= 1,"1", IF(('1 - Cover page'!$B$9-I3969)= 2,"2", IF(('1 - Cover page'!$B$9-I3969)= 3,"3", IF(('1 - Cover page'!$B$9-I3969)= 4,"4", IF(('1 - Cover page'!$B$9-I3969)= 5,"5", IF(('1 - Cover page'!$B$9-I3969)= 6,"6", IF(('1 - Cover page'!$B$9-I3969)= 7,"7", IF(('1 - Cover page'!$B$9-I3969)= 8,"8", IF(('1 - Cover page'!$B$9-I3969)= 9,"9", IF(('1 - Cover page'!$B$9-I3969)= 10,"10", IF(('1 - Cover page'!$B$9-I3969)= 11,"11", IF(('1 - Cover page'!$B$9-I3969)= 12,"12", IF(('1 - Cover page'!$B$9-I3969)= 13,"13", IF(('1 - Cover page'!$B$9-I3969)= 14,"14", IF(('1 - Cover page'!$B$9-I3969)= 15,"15",  ""))))))))))))))))</f>
        <v>0</v>
      </c>
      <c r="AA3969" t="e">
        <f>VLOOKUP(E3969,'Age group'!$A$2:$B$7,2,TRUE)</f>
        <v>#N/A</v>
      </c>
    </row>
    <row r="3970" spans="1:27" ht="12.75" x14ac:dyDescent="0.2">
      <c r="A3970" s="30">
        <v>3967</v>
      </c>
      <c r="B3970" s="31"/>
      <c r="C3970" s="31"/>
      <c r="D3970" s="32"/>
      <c r="E3970" s="104"/>
      <c r="F3970" s="31"/>
      <c r="G3970" s="31"/>
      <c r="H3970" s="33"/>
      <c r="I3970" s="16"/>
      <c r="J3970" s="34"/>
      <c r="K3970" s="34"/>
      <c r="L3970" s="35"/>
      <c r="M3970" s="36"/>
      <c r="N3970" s="37"/>
      <c r="O3970" s="37"/>
      <c r="P3970" s="37"/>
      <c r="Q3970" s="38"/>
      <c r="R3970" s="38"/>
      <c r="S3970" s="37"/>
      <c r="T3970" s="39"/>
      <c r="U3970" s="39"/>
      <c r="V3970" s="40"/>
      <c r="X3970" t="str">
        <f>IF(('1 - Cover page'!$B$9-M3970)&lt;6,"&lt;=5 Days","&gt;5 Days")</f>
        <v>&lt;=5 Days</v>
      </c>
      <c r="Y3970" t="str">
        <f>IF(('1 - Cover page'!$B$9-M3970)=0,"0", IF(('1 - Cover page'!$B$9-M3970)= 1,"1", IF(('1 - Cover page'!$B$9-M3970)= 2,"2", IF(('1 - Cover page'!$B$9-M3970)= 3,"3", IF(('1 - Cover page'!$B$9-M3970)= 4,"4", IF(('1 - Cover page'!$B$9-M3970)= 5,"5", IF(('1 - Cover page'!$B$9-M3970)= 6,"6", IF(('1 - Cover page'!$B$9-M3970)= 7,"7", IF(('1 - Cover page'!$B$9-M3970)= 8,"8", IF(('1 - Cover page'!$B$9-M3970)= 9,"9", IF(('1 - Cover page'!$B$9-M3970)= 10,"10", IF(('1 - Cover page'!$B$9-M3970)= 11,"11", IF(('1 - Cover page'!$B$9-M3970)= 12,"12", IF(('1 - Cover page'!$B$9-M3970)= 13,"13", IF(('1 - Cover page'!$B$9-M3970)= 14,"14", IF(('1 - Cover page'!$B$9-M3970)= 15,"15",  ""))))))))))))))))</f>
        <v>0</v>
      </c>
      <c r="Z3970" t="str">
        <f>IF(('1 - Cover page'!$B$9-I3970)=0,"0", IF(('1 - Cover page'!$B$9-I3970)= 1,"1", IF(('1 - Cover page'!$B$9-I3970)= 2,"2", IF(('1 - Cover page'!$B$9-I3970)= 3,"3", IF(('1 - Cover page'!$B$9-I3970)= 4,"4", IF(('1 - Cover page'!$B$9-I3970)= 5,"5", IF(('1 - Cover page'!$B$9-I3970)= 6,"6", IF(('1 - Cover page'!$B$9-I3970)= 7,"7", IF(('1 - Cover page'!$B$9-I3970)= 8,"8", IF(('1 - Cover page'!$B$9-I3970)= 9,"9", IF(('1 - Cover page'!$B$9-I3970)= 10,"10", IF(('1 - Cover page'!$B$9-I3970)= 11,"11", IF(('1 - Cover page'!$B$9-I3970)= 12,"12", IF(('1 - Cover page'!$B$9-I3970)= 13,"13", IF(('1 - Cover page'!$B$9-I3970)= 14,"14", IF(('1 - Cover page'!$B$9-I3970)= 15,"15",  ""))))))))))))))))</f>
        <v>0</v>
      </c>
      <c r="AA3970" t="e">
        <f>VLOOKUP(E3970,'Age group'!$A$2:$B$7,2,TRUE)</f>
        <v>#N/A</v>
      </c>
    </row>
    <row r="3971" spans="1:27" ht="12.75" x14ac:dyDescent="0.2">
      <c r="A3971" s="30">
        <v>3968</v>
      </c>
      <c r="B3971" s="31"/>
      <c r="C3971" s="31"/>
      <c r="D3971" s="32"/>
      <c r="E3971" s="104"/>
      <c r="F3971" s="31"/>
      <c r="G3971" s="31"/>
      <c r="H3971" s="33"/>
      <c r="I3971" s="16"/>
      <c r="J3971" s="34"/>
      <c r="K3971" s="34"/>
      <c r="L3971" s="35"/>
      <c r="M3971" s="36"/>
      <c r="N3971" s="37"/>
      <c r="O3971" s="37"/>
      <c r="P3971" s="37"/>
      <c r="Q3971" s="38"/>
      <c r="R3971" s="38"/>
      <c r="S3971" s="37"/>
      <c r="T3971" s="39"/>
      <c r="U3971" s="39"/>
      <c r="V3971" s="40"/>
      <c r="X3971" t="str">
        <f>IF(('1 - Cover page'!$B$9-M3971)&lt;6,"&lt;=5 Days","&gt;5 Days")</f>
        <v>&lt;=5 Days</v>
      </c>
      <c r="Y3971" t="str">
        <f>IF(('1 - Cover page'!$B$9-M3971)=0,"0", IF(('1 - Cover page'!$B$9-M3971)= 1,"1", IF(('1 - Cover page'!$B$9-M3971)= 2,"2", IF(('1 - Cover page'!$B$9-M3971)= 3,"3", IF(('1 - Cover page'!$B$9-M3971)= 4,"4", IF(('1 - Cover page'!$B$9-M3971)= 5,"5", IF(('1 - Cover page'!$B$9-M3971)= 6,"6", IF(('1 - Cover page'!$B$9-M3971)= 7,"7", IF(('1 - Cover page'!$B$9-M3971)= 8,"8", IF(('1 - Cover page'!$B$9-M3971)= 9,"9", IF(('1 - Cover page'!$B$9-M3971)= 10,"10", IF(('1 - Cover page'!$B$9-M3971)= 11,"11", IF(('1 - Cover page'!$B$9-M3971)= 12,"12", IF(('1 - Cover page'!$B$9-M3971)= 13,"13", IF(('1 - Cover page'!$B$9-M3971)= 14,"14", IF(('1 - Cover page'!$B$9-M3971)= 15,"15",  ""))))))))))))))))</f>
        <v>0</v>
      </c>
      <c r="Z3971" t="str">
        <f>IF(('1 - Cover page'!$B$9-I3971)=0,"0", IF(('1 - Cover page'!$B$9-I3971)= 1,"1", IF(('1 - Cover page'!$B$9-I3971)= 2,"2", IF(('1 - Cover page'!$B$9-I3971)= 3,"3", IF(('1 - Cover page'!$B$9-I3971)= 4,"4", IF(('1 - Cover page'!$B$9-I3971)= 5,"5", IF(('1 - Cover page'!$B$9-I3971)= 6,"6", IF(('1 - Cover page'!$B$9-I3971)= 7,"7", IF(('1 - Cover page'!$B$9-I3971)= 8,"8", IF(('1 - Cover page'!$B$9-I3971)= 9,"9", IF(('1 - Cover page'!$B$9-I3971)= 10,"10", IF(('1 - Cover page'!$B$9-I3971)= 11,"11", IF(('1 - Cover page'!$B$9-I3971)= 12,"12", IF(('1 - Cover page'!$B$9-I3971)= 13,"13", IF(('1 - Cover page'!$B$9-I3971)= 14,"14", IF(('1 - Cover page'!$B$9-I3971)= 15,"15",  ""))))))))))))))))</f>
        <v>0</v>
      </c>
      <c r="AA3971" t="e">
        <f>VLOOKUP(E3971,'Age group'!$A$2:$B$7,2,TRUE)</f>
        <v>#N/A</v>
      </c>
    </row>
    <row r="3972" spans="1:27" ht="12.75" x14ac:dyDescent="0.2">
      <c r="A3972" s="30">
        <v>3969</v>
      </c>
      <c r="B3972" s="31"/>
      <c r="C3972" s="31"/>
      <c r="D3972" s="32"/>
      <c r="E3972" s="104"/>
      <c r="F3972" s="31"/>
      <c r="G3972" s="31"/>
      <c r="H3972" s="33"/>
      <c r="I3972" s="16"/>
      <c r="J3972" s="34"/>
      <c r="K3972" s="34"/>
      <c r="L3972" s="35"/>
      <c r="M3972" s="36"/>
      <c r="N3972" s="37"/>
      <c r="O3972" s="37"/>
      <c r="P3972" s="37"/>
      <c r="Q3972" s="38"/>
      <c r="R3972" s="38"/>
      <c r="S3972" s="37"/>
      <c r="T3972" s="39"/>
      <c r="U3972" s="39"/>
      <c r="V3972" s="40"/>
      <c r="X3972" t="str">
        <f>IF(('1 - Cover page'!$B$9-M3972)&lt;6,"&lt;=5 Days","&gt;5 Days")</f>
        <v>&lt;=5 Days</v>
      </c>
      <c r="Y3972" t="str">
        <f>IF(('1 - Cover page'!$B$9-M3972)=0,"0", IF(('1 - Cover page'!$B$9-M3972)= 1,"1", IF(('1 - Cover page'!$B$9-M3972)= 2,"2", IF(('1 - Cover page'!$B$9-M3972)= 3,"3", IF(('1 - Cover page'!$B$9-M3972)= 4,"4", IF(('1 - Cover page'!$B$9-M3972)= 5,"5", IF(('1 - Cover page'!$B$9-M3972)= 6,"6", IF(('1 - Cover page'!$B$9-M3972)= 7,"7", IF(('1 - Cover page'!$B$9-M3972)= 8,"8", IF(('1 - Cover page'!$B$9-M3972)= 9,"9", IF(('1 - Cover page'!$B$9-M3972)= 10,"10", IF(('1 - Cover page'!$B$9-M3972)= 11,"11", IF(('1 - Cover page'!$B$9-M3972)= 12,"12", IF(('1 - Cover page'!$B$9-M3972)= 13,"13", IF(('1 - Cover page'!$B$9-M3972)= 14,"14", IF(('1 - Cover page'!$B$9-M3972)= 15,"15",  ""))))))))))))))))</f>
        <v>0</v>
      </c>
      <c r="Z3972" t="str">
        <f>IF(('1 - Cover page'!$B$9-I3972)=0,"0", IF(('1 - Cover page'!$B$9-I3972)= 1,"1", IF(('1 - Cover page'!$B$9-I3972)= 2,"2", IF(('1 - Cover page'!$B$9-I3972)= 3,"3", IF(('1 - Cover page'!$B$9-I3972)= 4,"4", IF(('1 - Cover page'!$B$9-I3972)= 5,"5", IF(('1 - Cover page'!$B$9-I3972)= 6,"6", IF(('1 - Cover page'!$B$9-I3972)= 7,"7", IF(('1 - Cover page'!$B$9-I3972)= 8,"8", IF(('1 - Cover page'!$B$9-I3972)= 9,"9", IF(('1 - Cover page'!$B$9-I3972)= 10,"10", IF(('1 - Cover page'!$B$9-I3972)= 11,"11", IF(('1 - Cover page'!$B$9-I3972)= 12,"12", IF(('1 - Cover page'!$B$9-I3972)= 13,"13", IF(('1 - Cover page'!$B$9-I3972)= 14,"14", IF(('1 - Cover page'!$B$9-I3972)= 15,"15",  ""))))))))))))))))</f>
        <v>0</v>
      </c>
      <c r="AA3972" t="e">
        <f>VLOOKUP(E3972,'Age group'!$A$2:$B$7,2,TRUE)</f>
        <v>#N/A</v>
      </c>
    </row>
    <row r="3973" spans="1:27" ht="12.75" x14ac:dyDescent="0.2">
      <c r="A3973" s="30">
        <v>3970</v>
      </c>
      <c r="B3973" s="31"/>
      <c r="C3973" s="31"/>
      <c r="D3973" s="32"/>
      <c r="E3973" s="104"/>
      <c r="F3973" s="31"/>
      <c r="G3973" s="31"/>
      <c r="H3973" s="33"/>
      <c r="I3973" s="16"/>
      <c r="J3973" s="34"/>
      <c r="K3973" s="34"/>
      <c r="L3973" s="35"/>
      <c r="M3973" s="36"/>
      <c r="N3973" s="37"/>
      <c r="O3973" s="37"/>
      <c r="P3973" s="37"/>
      <c r="Q3973" s="38"/>
      <c r="R3973" s="38"/>
      <c r="S3973" s="37"/>
      <c r="T3973" s="39"/>
      <c r="U3973" s="39"/>
      <c r="V3973" s="40"/>
      <c r="X3973" t="str">
        <f>IF(('1 - Cover page'!$B$9-M3973)&lt;6,"&lt;=5 Days","&gt;5 Days")</f>
        <v>&lt;=5 Days</v>
      </c>
      <c r="Y3973" t="str">
        <f>IF(('1 - Cover page'!$B$9-M3973)=0,"0", IF(('1 - Cover page'!$B$9-M3973)= 1,"1", IF(('1 - Cover page'!$B$9-M3973)= 2,"2", IF(('1 - Cover page'!$B$9-M3973)= 3,"3", IF(('1 - Cover page'!$B$9-M3973)= 4,"4", IF(('1 - Cover page'!$B$9-M3973)= 5,"5", IF(('1 - Cover page'!$B$9-M3973)= 6,"6", IF(('1 - Cover page'!$B$9-M3973)= 7,"7", IF(('1 - Cover page'!$B$9-M3973)= 8,"8", IF(('1 - Cover page'!$B$9-M3973)= 9,"9", IF(('1 - Cover page'!$B$9-M3973)= 10,"10", IF(('1 - Cover page'!$B$9-M3973)= 11,"11", IF(('1 - Cover page'!$B$9-M3973)= 12,"12", IF(('1 - Cover page'!$B$9-M3973)= 13,"13", IF(('1 - Cover page'!$B$9-M3973)= 14,"14", IF(('1 - Cover page'!$B$9-M3973)= 15,"15",  ""))))))))))))))))</f>
        <v>0</v>
      </c>
      <c r="Z3973" t="str">
        <f>IF(('1 - Cover page'!$B$9-I3973)=0,"0", IF(('1 - Cover page'!$B$9-I3973)= 1,"1", IF(('1 - Cover page'!$B$9-I3973)= 2,"2", IF(('1 - Cover page'!$B$9-I3973)= 3,"3", IF(('1 - Cover page'!$B$9-I3973)= 4,"4", IF(('1 - Cover page'!$B$9-I3973)= 5,"5", IF(('1 - Cover page'!$B$9-I3973)= 6,"6", IF(('1 - Cover page'!$B$9-I3973)= 7,"7", IF(('1 - Cover page'!$B$9-I3973)= 8,"8", IF(('1 - Cover page'!$B$9-I3973)= 9,"9", IF(('1 - Cover page'!$B$9-I3973)= 10,"10", IF(('1 - Cover page'!$B$9-I3973)= 11,"11", IF(('1 - Cover page'!$B$9-I3973)= 12,"12", IF(('1 - Cover page'!$B$9-I3973)= 13,"13", IF(('1 - Cover page'!$B$9-I3973)= 14,"14", IF(('1 - Cover page'!$B$9-I3973)= 15,"15",  ""))))))))))))))))</f>
        <v>0</v>
      </c>
      <c r="AA3973" t="e">
        <f>VLOOKUP(E3973,'Age group'!$A$2:$B$7,2,TRUE)</f>
        <v>#N/A</v>
      </c>
    </row>
    <row r="3974" spans="1:27" ht="12.75" x14ac:dyDescent="0.2">
      <c r="A3974" s="30">
        <v>3971</v>
      </c>
      <c r="B3974" s="31"/>
      <c r="C3974" s="31"/>
      <c r="D3974" s="32"/>
      <c r="E3974" s="104"/>
      <c r="F3974" s="31"/>
      <c r="G3974" s="31"/>
      <c r="H3974" s="33"/>
      <c r="I3974" s="16"/>
      <c r="J3974" s="34"/>
      <c r="K3974" s="34"/>
      <c r="L3974" s="35"/>
      <c r="M3974" s="36"/>
      <c r="N3974" s="37"/>
      <c r="O3974" s="37"/>
      <c r="P3974" s="37"/>
      <c r="Q3974" s="38"/>
      <c r="R3974" s="38"/>
      <c r="S3974" s="37"/>
      <c r="T3974" s="39"/>
      <c r="U3974" s="39"/>
      <c r="V3974" s="40"/>
      <c r="X3974" t="str">
        <f>IF(('1 - Cover page'!$B$9-M3974)&lt;6,"&lt;=5 Days","&gt;5 Days")</f>
        <v>&lt;=5 Days</v>
      </c>
      <c r="Y3974" t="str">
        <f>IF(('1 - Cover page'!$B$9-M3974)=0,"0", IF(('1 - Cover page'!$B$9-M3974)= 1,"1", IF(('1 - Cover page'!$B$9-M3974)= 2,"2", IF(('1 - Cover page'!$B$9-M3974)= 3,"3", IF(('1 - Cover page'!$B$9-M3974)= 4,"4", IF(('1 - Cover page'!$B$9-M3974)= 5,"5", IF(('1 - Cover page'!$B$9-M3974)= 6,"6", IF(('1 - Cover page'!$B$9-M3974)= 7,"7", IF(('1 - Cover page'!$B$9-M3974)= 8,"8", IF(('1 - Cover page'!$B$9-M3974)= 9,"9", IF(('1 - Cover page'!$B$9-M3974)= 10,"10", IF(('1 - Cover page'!$B$9-M3974)= 11,"11", IF(('1 - Cover page'!$B$9-M3974)= 12,"12", IF(('1 - Cover page'!$B$9-M3974)= 13,"13", IF(('1 - Cover page'!$B$9-M3974)= 14,"14", IF(('1 - Cover page'!$B$9-M3974)= 15,"15",  ""))))))))))))))))</f>
        <v>0</v>
      </c>
      <c r="Z3974" t="str">
        <f>IF(('1 - Cover page'!$B$9-I3974)=0,"0", IF(('1 - Cover page'!$B$9-I3974)= 1,"1", IF(('1 - Cover page'!$B$9-I3974)= 2,"2", IF(('1 - Cover page'!$B$9-I3974)= 3,"3", IF(('1 - Cover page'!$B$9-I3974)= 4,"4", IF(('1 - Cover page'!$B$9-I3974)= 5,"5", IF(('1 - Cover page'!$B$9-I3974)= 6,"6", IF(('1 - Cover page'!$B$9-I3974)= 7,"7", IF(('1 - Cover page'!$B$9-I3974)= 8,"8", IF(('1 - Cover page'!$B$9-I3974)= 9,"9", IF(('1 - Cover page'!$B$9-I3974)= 10,"10", IF(('1 - Cover page'!$B$9-I3974)= 11,"11", IF(('1 - Cover page'!$B$9-I3974)= 12,"12", IF(('1 - Cover page'!$B$9-I3974)= 13,"13", IF(('1 - Cover page'!$B$9-I3974)= 14,"14", IF(('1 - Cover page'!$B$9-I3974)= 15,"15",  ""))))))))))))))))</f>
        <v>0</v>
      </c>
      <c r="AA3974" t="e">
        <f>VLOOKUP(E3974,'Age group'!$A$2:$B$7,2,TRUE)</f>
        <v>#N/A</v>
      </c>
    </row>
    <row r="3975" spans="1:27" ht="12.75" x14ac:dyDescent="0.2">
      <c r="A3975" s="30">
        <v>3972</v>
      </c>
      <c r="B3975" s="31"/>
      <c r="C3975" s="31"/>
      <c r="D3975" s="32"/>
      <c r="E3975" s="104"/>
      <c r="F3975" s="31"/>
      <c r="G3975" s="31"/>
      <c r="H3975" s="33"/>
      <c r="I3975" s="16"/>
      <c r="J3975" s="34"/>
      <c r="K3975" s="34"/>
      <c r="L3975" s="35"/>
      <c r="M3975" s="36"/>
      <c r="N3975" s="37"/>
      <c r="O3975" s="37"/>
      <c r="P3975" s="37"/>
      <c r="Q3975" s="38"/>
      <c r="R3975" s="38"/>
      <c r="S3975" s="37"/>
      <c r="T3975" s="39"/>
      <c r="U3975" s="39"/>
      <c r="V3975" s="40"/>
      <c r="X3975" t="str">
        <f>IF(('1 - Cover page'!$B$9-M3975)&lt;6,"&lt;=5 Days","&gt;5 Days")</f>
        <v>&lt;=5 Days</v>
      </c>
      <c r="Y3975" t="str">
        <f>IF(('1 - Cover page'!$B$9-M3975)=0,"0", IF(('1 - Cover page'!$B$9-M3975)= 1,"1", IF(('1 - Cover page'!$B$9-M3975)= 2,"2", IF(('1 - Cover page'!$B$9-M3975)= 3,"3", IF(('1 - Cover page'!$B$9-M3975)= 4,"4", IF(('1 - Cover page'!$B$9-M3975)= 5,"5", IF(('1 - Cover page'!$B$9-M3975)= 6,"6", IF(('1 - Cover page'!$B$9-M3975)= 7,"7", IF(('1 - Cover page'!$B$9-M3975)= 8,"8", IF(('1 - Cover page'!$B$9-M3975)= 9,"9", IF(('1 - Cover page'!$B$9-M3975)= 10,"10", IF(('1 - Cover page'!$B$9-M3975)= 11,"11", IF(('1 - Cover page'!$B$9-M3975)= 12,"12", IF(('1 - Cover page'!$B$9-M3975)= 13,"13", IF(('1 - Cover page'!$B$9-M3975)= 14,"14", IF(('1 - Cover page'!$B$9-M3975)= 15,"15",  ""))))))))))))))))</f>
        <v>0</v>
      </c>
      <c r="Z3975" t="str">
        <f>IF(('1 - Cover page'!$B$9-I3975)=0,"0", IF(('1 - Cover page'!$B$9-I3975)= 1,"1", IF(('1 - Cover page'!$B$9-I3975)= 2,"2", IF(('1 - Cover page'!$B$9-I3975)= 3,"3", IF(('1 - Cover page'!$B$9-I3975)= 4,"4", IF(('1 - Cover page'!$B$9-I3975)= 5,"5", IF(('1 - Cover page'!$B$9-I3975)= 6,"6", IF(('1 - Cover page'!$B$9-I3975)= 7,"7", IF(('1 - Cover page'!$B$9-I3975)= 8,"8", IF(('1 - Cover page'!$B$9-I3975)= 9,"9", IF(('1 - Cover page'!$B$9-I3975)= 10,"10", IF(('1 - Cover page'!$B$9-I3975)= 11,"11", IF(('1 - Cover page'!$B$9-I3975)= 12,"12", IF(('1 - Cover page'!$B$9-I3975)= 13,"13", IF(('1 - Cover page'!$B$9-I3975)= 14,"14", IF(('1 - Cover page'!$B$9-I3975)= 15,"15",  ""))))))))))))))))</f>
        <v>0</v>
      </c>
      <c r="AA3975" t="e">
        <f>VLOOKUP(E3975,'Age group'!$A$2:$B$7,2,TRUE)</f>
        <v>#N/A</v>
      </c>
    </row>
    <row r="3976" spans="1:27" ht="12.75" x14ac:dyDescent="0.2">
      <c r="A3976" s="30">
        <v>3973</v>
      </c>
      <c r="B3976" s="31"/>
      <c r="C3976" s="31"/>
      <c r="D3976" s="32"/>
      <c r="E3976" s="104"/>
      <c r="F3976" s="31"/>
      <c r="G3976" s="31"/>
      <c r="H3976" s="33"/>
      <c r="I3976" s="16"/>
      <c r="J3976" s="34"/>
      <c r="K3976" s="34"/>
      <c r="L3976" s="35"/>
      <c r="M3976" s="36"/>
      <c r="N3976" s="37"/>
      <c r="O3976" s="37"/>
      <c r="P3976" s="37"/>
      <c r="Q3976" s="38"/>
      <c r="R3976" s="38"/>
      <c r="S3976" s="37"/>
      <c r="T3976" s="39"/>
      <c r="U3976" s="39"/>
      <c r="V3976" s="40"/>
      <c r="X3976" t="str">
        <f>IF(('1 - Cover page'!$B$9-M3976)&lt;6,"&lt;=5 Days","&gt;5 Days")</f>
        <v>&lt;=5 Days</v>
      </c>
      <c r="Y3976" t="str">
        <f>IF(('1 - Cover page'!$B$9-M3976)=0,"0", IF(('1 - Cover page'!$B$9-M3976)= 1,"1", IF(('1 - Cover page'!$B$9-M3976)= 2,"2", IF(('1 - Cover page'!$B$9-M3976)= 3,"3", IF(('1 - Cover page'!$B$9-M3976)= 4,"4", IF(('1 - Cover page'!$B$9-M3976)= 5,"5", IF(('1 - Cover page'!$B$9-M3976)= 6,"6", IF(('1 - Cover page'!$B$9-M3976)= 7,"7", IF(('1 - Cover page'!$B$9-M3976)= 8,"8", IF(('1 - Cover page'!$B$9-M3976)= 9,"9", IF(('1 - Cover page'!$B$9-M3976)= 10,"10", IF(('1 - Cover page'!$B$9-M3976)= 11,"11", IF(('1 - Cover page'!$B$9-M3976)= 12,"12", IF(('1 - Cover page'!$B$9-M3976)= 13,"13", IF(('1 - Cover page'!$B$9-M3976)= 14,"14", IF(('1 - Cover page'!$B$9-M3976)= 15,"15",  ""))))))))))))))))</f>
        <v>0</v>
      </c>
      <c r="Z3976" t="str">
        <f>IF(('1 - Cover page'!$B$9-I3976)=0,"0", IF(('1 - Cover page'!$B$9-I3976)= 1,"1", IF(('1 - Cover page'!$B$9-I3976)= 2,"2", IF(('1 - Cover page'!$B$9-I3976)= 3,"3", IF(('1 - Cover page'!$B$9-I3976)= 4,"4", IF(('1 - Cover page'!$B$9-I3976)= 5,"5", IF(('1 - Cover page'!$B$9-I3976)= 6,"6", IF(('1 - Cover page'!$B$9-I3976)= 7,"7", IF(('1 - Cover page'!$B$9-I3976)= 8,"8", IF(('1 - Cover page'!$B$9-I3976)= 9,"9", IF(('1 - Cover page'!$B$9-I3976)= 10,"10", IF(('1 - Cover page'!$B$9-I3976)= 11,"11", IF(('1 - Cover page'!$B$9-I3976)= 12,"12", IF(('1 - Cover page'!$B$9-I3976)= 13,"13", IF(('1 - Cover page'!$B$9-I3976)= 14,"14", IF(('1 - Cover page'!$B$9-I3976)= 15,"15",  ""))))))))))))))))</f>
        <v>0</v>
      </c>
      <c r="AA3976" t="e">
        <f>VLOOKUP(E3976,'Age group'!$A$2:$B$7,2,TRUE)</f>
        <v>#N/A</v>
      </c>
    </row>
    <row r="3977" spans="1:27" ht="12.75" x14ac:dyDescent="0.2">
      <c r="A3977" s="30">
        <v>3974</v>
      </c>
      <c r="B3977" s="31"/>
      <c r="C3977" s="31"/>
      <c r="D3977" s="32"/>
      <c r="E3977" s="104"/>
      <c r="F3977" s="31"/>
      <c r="G3977" s="31"/>
      <c r="H3977" s="33"/>
      <c r="I3977" s="16"/>
      <c r="J3977" s="34"/>
      <c r="K3977" s="34"/>
      <c r="L3977" s="35"/>
      <c r="M3977" s="36"/>
      <c r="N3977" s="37"/>
      <c r="O3977" s="37"/>
      <c r="P3977" s="37"/>
      <c r="Q3977" s="38"/>
      <c r="R3977" s="38"/>
      <c r="S3977" s="37"/>
      <c r="T3977" s="39"/>
      <c r="U3977" s="39"/>
      <c r="V3977" s="40"/>
      <c r="X3977" t="str">
        <f>IF(('1 - Cover page'!$B$9-M3977)&lt;6,"&lt;=5 Days","&gt;5 Days")</f>
        <v>&lt;=5 Days</v>
      </c>
      <c r="Y3977" t="str">
        <f>IF(('1 - Cover page'!$B$9-M3977)=0,"0", IF(('1 - Cover page'!$B$9-M3977)= 1,"1", IF(('1 - Cover page'!$B$9-M3977)= 2,"2", IF(('1 - Cover page'!$B$9-M3977)= 3,"3", IF(('1 - Cover page'!$B$9-M3977)= 4,"4", IF(('1 - Cover page'!$B$9-M3977)= 5,"5", IF(('1 - Cover page'!$B$9-M3977)= 6,"6", IF(('1 - Cover page'!$B$9-M3977)= 7,"7", IF(('1 - Cover page'!$B$9-M3977)= 8,"8", IF(('1 - Cover page'!$B$9-M3977)= 9,"9", IF(('1 - Cover page'!$B$9-M3977)= 10,"10", IF(('1 - Cover page'!$B$9-M3977)= 11,"11", IF(('1 - Cover page'!$B$9-M3977)= 12,"12", IF(('1 - Cover page'!$B$9-M3977)= 13,"13", IF(('1 - Cover page'!$B$9-M3977)= 14,"14", IF(('1 - Cover page'!$B$9-M3977)= 15,"15",  ""))))))))))))))))</f>
        <v>0</v>
      </c>
      <c r="Z3977" t="str">
        <f>IF(('1 - Cover page'!$B$9-I3977)=0,"0", IF(('1 - Cover page'!$B$9-I3977)= 1,"1", IF(('1 - Cover page'!$B$9-I3977)= 2,"2", IF(('1 - Cover page'!$B$9-I3977)= 3,"3", IF(('1 - Cover page'!$B$9-I3977)= 4,"4", IF(('1 - Cover page'!$B$9-I3977)= 5,"5", IF(('1 - Cover page'!$B$9-I3977)= 6,"6", IF(('1 - Cover page'!$B$9-I3977)= 7,"7", IF(('1 - Cover page'!$B$9-I3977)= 8,"8", IF(('1 - Cover page'!$B$9-I3977)= 9,"9", IF(('1 - Cover page'!$B$9-I3977)= 10,"10", IF(('1 - Cover page'!$B$9-I3977)= 11,"11", IF(('1 - Cover page'!$B$9-I3977)= 12,"12", IF(('1 - Cover page'!$B$9-I3977)= 13,"13", IF(('1 - Cover page'!$B$9-I3977)= 14,"14", IF(('1 - Cover page'!$B$9-I3977)= 15,"15",  ""))))))))))))))))</f>
        <v>0</v>
      </c>
      <c r="AA3977" t="e">
        <f>VLOOKUP(E3977,'Age group'!$A$2:$B$7,2,TRUE)</f>
        <v>#N/A</v>
      </c>
    </row>
    <row r="3978" spans="1:27" ht="12.75" x14ac:dyDescent="0.2">
      <c r="A3978" s="30">
        <v>3975</v>
      </c>
      <c r="B3978" s="31"/>
      <c r="C3978" s="31"/>
      <c r="D3978" s="32"/>
      <c r="E3978" s="104"/>
      <c r="F3978" s="31"/>
      <c r="G3978" s="31"/>
      <c r="H3978" s="33"/>
      <c r="I3978" s="16"/>
      <c r="J3978" s="34"/>
      <c r="K3978" s="34"/>
      <c r="L3978" s="35"/>
      <c r="M3978" s="36"/>
      <c r="N3978" s="37"/>
      <c r="O3978" s="37"/>
      <c r="P3978" s="37"/>
      <c r="Q3978" s="38"/>
      <c r="R3978" s="38"/>
      <c r="S3978" s="37"/>
      <c r="T3978" s="39"/>
      <c r="U3978" s="39"/>
      <c r="V3978" s="40"/>
      <c r="X3978" t="str">
        <f>IF(('1 - Cover page'!$B$9-M3978)&lt;6,"&lt;=5 Days","&gt;5 Days")</f>
        <v>&lt;=5 Days</v>
      </c>
      <c r="Y3978" t="str">
        <f>IF(('1 - Cover page'!$B$9-M3978)=0,"0", IF(('1 - Cover page'!$B$9-M3978)= 1,"1", IF(('1 - Cover page'!$B$9-M3978)= 2,"2", IF(('1 - Cover page'!$B$9-M3978)= 3,"3", IF(('1 - Cover page'!$B$9-M3978)= 4,"4", IF(('1 - Cover page'!$B$9-M3978)= 5,"5", IF(('1 - Cover page'!$B$9-M3978)= 6,"6", IF(('1 - Cover page'!$B$9-M3978)= 7,"7", IF(('1 - Cover page'!$B$9-M3978)= 8,"8", IF(('1 - Cover page'!$B$9-M3978)= 9,"9", IF(('1 - Cover page'!$B$9-M3978)= 10,"10", IF(('1 - Cover page'!$B$9-M3978)= 11,"11", IF(('1 - Cover page'!$B$9-M3978)= 12,"12", IF(('1 - Cover page'!$B$9-M3978)= 13,"13", IF(('1 - Cover page'!$B$9-M3978)= 14,"14", IF(('1 - Cover page'!$B$9-M3978)= 15,"15",  ""))))))))))))))))</f>
        <v>0</v>
      </c>
      <c r="Z3978" t="str">
        <f>IF(('1 - Cover page'!$B$9-I3978)=0,"0", IF(('1 - Cover page'!$B$9-I3978)= 1,"1", IF(('1 - Cover page'!$B$9-I3978)= 2,"2", IF(('1 - Cover page'!$B$9-I3978)= 3,"3", IF(('1 - Cover page'!$B$9-I3978)= 4,"4", IF(('1 - Cover page'!$B$9-I3978)= 5,"5", IF(('1 - Cover page'!$B$9-I3978)= 6,"6", IF(('1 - Cover page'!$B$9-I3978)= 7,"7", IF(('1 - Cover page'!$B$9-I3978)= 8,"8", IF(('1 - Cover page'!$B$9-I3978)= 9,"9", IF(('1 - Cover page'!$B$9-I3978)= 10,"10", IF(('1 - Cover page'!$B$9-I3978)= 11,"11", IF(('1 - Cover page'!$B$9-I3978)= 12,"12", IF(('1 - Cover page'!$B$9-I3978)= 13,"13", IF(('1 - Cover page'!$B$9-I3978)= 14,"14", IF(('1 - Cover page'!$B$9-I3978)= 15,"15",  ""))))))))))))))))</f>
        <v>0</v>
      </c>
      <c r="AA3978" t="e">
        <f>VLOOKUP(E3978,'Age group'!$A$2:$B$7,2,TRUE)</f>
        <v>#N/A</v>
      </c>
    </row>
    <row r="3979" spans="1:27" ht="12.75" x14ac:dyDescent="0.2">
      <c r="A3979" s="30">
        <v>3976</v>
      </c>
      <c r="B3979" s="31"/>
      <c r="C3979" s="31"/>
      <c r="D3979" s="32"/>
      <c r="E3979" s="104"/>
      <c r="F3979" s="31"/>
      <c r="G3979" s="31"/>
      <c r="H3979" s="33"/>
      <c r="I3979" s="16"/>
      <c r="J3979" s="34"/>
      <c r="K3979" s="34"/>
      <c r="L3979" s="35"/>
      <c r="M3979" s="36"/>
      <c r="N3979" s="37"/>
      <c r="O3979" s="37"/>
      <c r="P3979" s="37"/>
      <c r="Q3979" s="38"/>
      <c r="R3979" s="38"/>
      <c r="S3979" s="37"/>
      <c r="T3979" s="39"/>
      <c r="U3979" s="39"/>
      <c r="V3979" s="40"/>
      <c r="X3979" t="str">
        <f>IF(('1 - Cover page'!$B$9-M3979)&lt;6,"&lt;=5 Days","&gt;5 Days")</f>
        <v>&lt;=5 Days</v>
      </c>
      <c r="Y3979" t="str">
        <f>IF(('1 - Cover page'!$B$9-M3979)=0,"0", IF(('1 - Cover page'!$B$9-M3979)= 1,"1", IF(('1 - Cover page'!$B$9-M3979)= 2,"2", IF(('1 - Cover page'!$B$9-M3979)= 3,"3", IF(('1 - Cover page'!$B$9-M3979)= 4,"4", IF(('1 - Cover page'!$B$9-M3979)= 5,"5", IF(('1 - Cover page'!$B$9-M3979)= 6,"6", IF(('1 - Cover page'!$B$9-M3979)= 7,"7", IF(('1 - Cover page'!$B$9-M3979)= 8,"8", IF(('1 - Cover page'!$B$9-M3979)= 9,"9", IF(('1 - Cover page'!$B$9-M3979)= 10,"10", IF(('1 - Cover page'!$B$9-M3979)= 11,"11", IF(('1 - Cover page'!$B$9-M3979)= 12,"12", IF(('1 - Cover page'!$B$9-M3979)= 13,"13", IF(('1 - Cover page'!$B$9-M3979)= 14,"14", IF(('1 - Cover page'!$B$9-M3979)= 15,"15",  ""))))))))))))))))</f>
        <v>0</v>
      </c>
      <c r="Z3979" t="str">
        <f>IF(('1 - Cover page'!$B$9-I3979)=0,"0", IF(('1 - Cover page'!$B$9-I3979)= 1,"1", IF(('1 - Cover page'!$B$9-I3979)= 2,"2", IF(('1 - Cover page'!$B$9-I3979)= 3,"3", IF(('1 - Cover page'!$B$9-I3979)= 4,"4", IF(('1 - Cover page'!$B$9-I3979)= 5,"5", IF(('1 - Cover page'!$B$9-I3979)= 6,"6", IF(('1 - Cover page'!$B$9-I3979)= 7,"7", IF(('1 - Cover page'!$B$9-I3979)= 8,"8", IF(('1 - Cover page'!$B$9-I3979)= 9,"9", IF(('1 - Cover page'!$B$9-I3979)= 10,"10", IF(('1 - Cover page'!$B$9-I3979)= 11,"11", IF(('1 - Cover page'!$B$9-I3979)= 12,"12", IF(('1 - Cover page'!$B$9-I3979)= 13,"13", IF(('1 - Cover page'!$B$9-I3979)= 14,"14", IF(('1 - Cover page'!$B$9-I3979)= 15,"15",  ""))))))))))))))))</f>
        <v>0</v>
      </c>
      <c r="AA3979" t="e">
        <f>VLOOKUP(E3979,'Age group'!$A$2:$B$7,2,TRUE)</f>
        <v>#N/A</v>
      </c>
    </row>
    <row r="3980" spans="1:27" ht="12.75" x14ac:dyDescent="0.2">
      <c r="A3980" s="30">
        <v>3977</v>
      </c>
      <c r="B3980" s="31"/>
      <c r="C3980" s="31"/>
      <c r="D3980" s="32"/>
      <c r="E3980" s="104"/>
      <c r="F3980" s="31"/>
      <c r="G3980" s="31"/>
      <c r="H3980" s="33"/>
      <c r="I3980" s="16"/>
      <c r="J3980" s="34"/>
      <c r="K3980" s="34"/>
      <c r="L3980" s="35"/>
      <c r="M3980" s="36"/>
      <c r="N3980" s="37"/>
      <c r="O3980" s="37"/>
      <c r="P3980" s="37"/>
      <c r="Q3980" s="38"/>
      <c r="R3980" s="38"/>
      <c r="S3980" s="37"/>
      <c r="T3980" s="39"/>
      <c r="U3980" s="39"/>
      <c r="V3980" s="40"/>
      <c r="X3980" t="str">
        <f>IF(('1 - Cover page'!$B$9-M3980)&lt;6,"&lt;=5 Days","&gt;5 Days")</f>
        <v>&lt;=5 Days</v>
      </c>
      <c r="Y3980" t="str">
        <f>IF(('1 - Cover page'!$B$9-M3980)=0,"0", IF(('1 - Cover page'!$B$9-M3980)= 1,"1", IF(('1 - Cover page'!$B$9-M3980)= 2,"2", IF(('1 - Cover page'!$B$9-M3980)= 3,"3", IF(('1 - Cover page'!$B$9-M3980)= 4,"4", IF(('1 - Cover page'!$B$9-M3980)= 5,"5", IF(('1 - Cover page'!$B$9-M3980)= 6,"6", IF(('1 - Cover page'!$B$9-M3980)= 7,"7", IF(('1 - Cover page'!$B$9-M3980)= 8,"8", IF(('1 - Cover page'!$B$9-M3980)= 9,"9", IF(('1 - Cover page'!$B$9-M3980)= 10,"10", IF(('1 - Cover page'!$B$9-M3980)= 11,"11", IF(('1 - Cover page'!$B$9-M3980)= 12,"12", IF(('1 - Cover page'!$B$9-M3980)= 13,"13", IF(('1 - Cover page'!$B$9-M3980)= 14,"14", IF(('1 - Cover page'!$B$9-M3980)= 15,"15",  ""))))))))))))))))</f>
        <v>0</v>
      </c>
      <c r="Z3980" t="str">
        <f>IF(('1 - Cover page'!$B$9-I3980)=0,"0", IF(('1 - Cover page'!$B$9-I3980)= 1,"1", IF(('1 - Cover page'!$B$9-I3980)= 2,"2", IF(('1 - Cover page'!$B$9-I3980)= 3,"3", IF(('1 - Cover page'!$B$9-I3980)= 4,"4", IF(('1 - Cover page'!$B$9-I3980)= 5,"5", IF(('1 - Cover page'!$B$9-I3980)= 6,"6", IF(('1 - Cover page'!$B$9-I3980)= 7,"7", IF(('1 - Cover page'!$B$9-I3980)= 8,"8", IF(('1 - Cover page'!$B$9-I3980)= 9,"9", IF(('1 - Cover page'!$B$9-I3980)= 10,"10", IF(('1 - Cover page'!$B$9-I3980)= 11,"11", IF(('1 - Cover page'!$B$9-I3980)= 12,"12", IF(('1 - Cover page'!$B$9-I3980)= 13,"13", IF(('1 - Cover page'!$B$9-I3980)= 14,"14", IF(('1 - Cover page'!$B$9-I3980)= 15,"15",  ""))))))))))))))))</f>
        <v>0</v>
      </c>
      <c r="AA3980" t="e">
        <f>VLOOKUP(E3980,'Age group'!$A$2:$B$7,2,TRUE)</f>
        <v>#N/A</v>
      </c>
    </row>
    <row r="3981" spans="1:27" ht="12.75" x14ac:dyDescent="0.2">
      <c r="A3981" s="30">
        <v>3978</v>
      </c>
      <c r="B3981" s="31"/>
      <c r="C3981" s="31"/>
      <c r="D3981" s="32"/>
      <c r="E3981" s="104"/>
      <c r="F3981" s="31"/>
      <c r="G3981" s="31"/>
      <c r="H3981" s="33"/>
      <c r="I3981" s="16"/>
      <c r="J3981" s="34"/>
      <c r="K3981" s="34"/>
      <c r="L3981" s="35"/>
      <c r="M3981" s="36"/>
      <c r="N3981" s="37"/>
      <c r="O3981" s="37"/>
      <c r="P3981" s="37"/>
      <c r="Q3981" s="38"/>
      <c r="R3981" s="38"/>
      <c r="S3981" s="37"/>
      <c r="T3981" s="39"/>
      <c r="U3981" s="39"/>
      <c r="V3981" s="40"/>
      <c r="X3981" t="str">
        <f>IF(('1 - Cover page'!$B$9-M3981)&lt;6,"&lt;=5 Days","&gt;5 Days")</f>
        <v>&lt;=5 Days</v>
      </c>
      <c r="Y3981" t="str">
        <f>IF(('1 - Cover page'!$B$9-M3981)=0,"0", IF(('1 - Cover page'!$B$9-M3981)= 1,"1", IF(('1 - Cover page'!$B$9-M3981)= 2,"2", IF(('1 - Cover page'!$B$9-M3981)= 3,"3", IF(('1 - Cover page'!$B$9-M3981)= 4,"4", IF(('1 - Cover page'!$B$9-M3981)= 5,"5", IF(('1 - Cover page'!$B$9-M3981)= 6,"6", IF(('1 - Cover page'!$B$9-M3981)= 7,"7", IF(('1 - Cover page'!$B$9-M3981)= 8,"8", IF(('1 - Cover page'!$B$9-M3981)= 9,"9", IF(('1 - Cover page'!$B$9-M3981)= 10,"10", IF(('1 - Cover page'!$B$9-M3981)= 11,"11", IF(('1 - Cover page'!$B$9-M3981)= 12,"12", IF(('1 - Cover page'!$B$9-M3981)= 13,"13", IF(('1 - Cover page'!$B$9-M3981)= 14,"14", IF(('1 - Cover page'!$B$9-M3981)= 15,"15",  ""))))))))))))))))</f>
        <v>0</v>
      </c>
      <c r="Z3981" t="str">
        <f>IF(('1 - Cover page'!$B$9-I3981)=0,"0", IF(('1 - Cover page'!$B$9-I3981)= 1,"1", IF(('1 - Cover page'!$B$9-I3981)= 2,"2", IF(('1 - Cover page'!$B$9-I3981)= 3,"3", IF(('1 - Cover page'!$B$9-I3981)= 4,"4", IF(('1 - Cover page'!$B$9-I3981)= 5,"5", IF(('1 - Cover page'!$B$9-I3981)= 6,"6", IF(('1 - Cover page'!$B$9-I3981)= 7,"7", IF(('1 - Cover page'!$B$9-I3981)= 8,"8", IF(('1 - Cover page'!$B$9-I3981)= 9,"9", IF(('1 - Cover page'!$B$9-I3981)= 10,"10", IF(('1 - Cover page'!$B$9-I3981)= 11,"11", IF(('1 - Cover page'!$B$9-I3981)= 12,"12", IF(('1 - Cover page'!$B$9-I3981)= 13,"13", IF(('1 - Cover page'!$B$9-I3981)= 14,"14", IF(('1 - Cover page'!$B$9-I3981)= 15,"15",  ""))))))))))))))))</f>
        <v>0</v>
      </c>
      <c r="AA3981" t="e">
        <f>VLOOKUP(E3981,'Age group'!$A$2:$B$7,2,TRUE)</f>
        <v>#N/A</v>
      </c>
    </row>
    <row r="3982" spans="1:27" ht="12.75" x14ac:dyDescent="0.2">
      <c r="A3982" s="30">
        <v>3979</v>
      </c>
      <c r="B3982" s="31"/>
      <c r="C3982" s="31"/>
      <c r="D3982" s="32"/>
      <c r="E3982" s="104"/>
      <c r="F3982" s="31"/>
      <c r="G3982" s="31"/>
      <c r="H3982" s="33"/>
      <c r="I3982" s="16"/>
      <c r="J3982" s="34"/>
      <c r="K3982" s="34"/>
      <c r="L3982" s="35"/>
      <c r="M3982" s="36"/>
      <c r="N3982" s="37"/>
      <c r="O3982" s="37"/>
      <c r="P3982" s="37"/>
      <c r="Q3982" s="38"/>
      <c r="R3982" s="38"/>
      <c r="S3982" s="37"/>
      <c r="T3982" s="39"/>
      <c r="U3982" s="39"/>
      <c r="V3982" s="40"/>
      <c r="X3982" t="str">
        <f>IF(('1 - Cover page'!$B$9-M3982)&lt;6,"&lt;=5 Days","&gt;5 Days")</f>
        <v>&lt;=5 Days</v>
      </c>
      <c r="Y3982" t="str">
        <f>IF(('1 - Cover page'!$B$9-M3982)=0,"0", IF(('1 - Cover page'!$B$9-M3982)= 1,"1", IF(('1 - Cover page'!$B$9-M3982)= 2,"2", IF(('1 - Cover page'!$B$9-M3982)= 3,"3", IF(('1 - Cover page'!$B$9-M3982)= 4,"4", IF(('1 - Cover page'!$B$9-M3982)= 5,"5", IF(('1 - Cover page'!$B$9-M3982)= 6,"6", IF(('1 - Cover page'!$B$9-M3982)= 7,"7", IF(('1 - Cover page'!$B$9-M3982)= 8,"8", IF(('1 - Cover page'!$B$9-M3982)= 9,"9", IF(('1 - Cover page'!$B$9-M3982)= 10,"10", IF(('1 - Cover page'!$B$9-M3982)= 11,"11", IF(('1 - Cover page'!$B$9-M3982)= 12,"12", IF(('1 - Cover page'!$B$9-M3982)= 13,"13", IF(('1 - Cover page'!$B$9-M3982)= 14,"14", IF(('1 - Cover page'!$B$9-M3982)= 15,"15",  ""))))))))))))))))</f>
        <v>0</v>
      </c>
      <c r="Z3982" t="str">
        <f>IF(('1 - Cover page'!$B$9-I3982)=0,"0", IF(('1 - Cover page'!$B$9-I3982)= 1,"1", IF(('1 - Cover page'!$B$9-I3982)= 2,"2", IF(('1 - Cover page'!$B$9-I3982)= 3,"3", IF(('1 - Cover page'!$B$9-I3982)= 4,"4", IF(('1 - Cover page'!$B$9-I3982)= 5,"5", IF(('1 - Cover page'!$B$9-I3982)= 6,"6", IF(('1 - Cover page'!$B$9-I3982)= 7,"7", IF(('1 - Cover page'!$B$9-I3982)= 8,"8", IF(('1 - Cover page'!$B$9-I3982)= 9,"9", IF(('1 - Cover page'!$B$9-I3982)= 10,"10", IF(('1 - Cover page'!$B$9-I3982)= 11,"11", IF(('1 - Cover page'!$B$9-I3982)= 12,"12", IF(('1 - Cover page'!$B$9-I3982)= 13,"13", IF(('1 - Cover page'!$B$9-I3982)= 14,"14", IF(('1 - Cover page'!$B$9-I3982)= 15,"15",  ""))))))))))))))))</f>
        <v>0</v>
      </c>
      <c r="AA3982" t="e">
        <f>VLOOKUP(E3982,'Age group'!$A$2:$B$7,2,TRUE)</f>
        <v>#N/A</v>
      </c>
    </row>
    <row r="3983" spans="1:27" ht="12.75" x14ac:dyDescent="0.2">
      <c r="A3983" s="30">
        <v>3980</v>
      </c>
      <c r="B3983" s="31"/>
      <c r="C3983" s="31"/>
      <c r="D3983" s="32"/>
      <c r="E3983" s="104"/>
      <c r="F3983" s="31"/>
      <c r="G3983" s="31"/>
      <c r="H3983" s="33"/>
      <c r="I3983" s="16"/>
      <c r="J3983" s="34"/>
      <c r="K3983" s="34"/>
      <c r="L3983" s="35"/>
      <c r="M3983" s="36"/>
      <c r="N3983" s="37"/>
      <c r="O3983" s="37"/>
      <c r="P3983" s="37"/>
      <c r="Q3983" s="38"/>
      <c r="R3983" s="38"/>
      <c r="S3983" s="37"/>
      <c r="T3983" s="39"/>
      <c r="U3983" s="39"/>
      <c r="V3983" s="40"/>
      <c r="X3983" t="str">
        <f>IF(('1 - Cover page'!$B$9-M3983)&lt;6,"&lt;=5 Days","&gt;5 Days")</f>
        <v>&lt;=5 Days</v>
      </c>
      <c r="Y3983" t="str">
        <f>IF(('1 - Cover page'!$B$9-M3983)=0,"0", IF(('1 - Cover page'!$B$9-M3983)= 1,"1", IF(('1 - Cover page'!$B$9-M3983)= 2,"2", IF(('1 - Cover page'!$B$9-M3983)= 3,"3", IF(('1 - Cover page'!$B$9-M3983)= 4,"4", IF(('1 - Cover page'!$B$9-M3983)= 5,"5", IF(('1 - Cover page'!$B$9-M3983)= 6,"6", IF(('1 - Cover page'!$B$9-M3983)= 7,"7", IF(('1 - Cover page'!$B$9-M3983)= 8,"8", IF(('1 - Cover page'!$B$9-M3983)= 9,"9", IF(('1 - Cover page'!$B$9-M3983)= 10,"10", IF(('1 - Cover page'!$B$9-M3983)= 11,"11", IF(('1 - Cover page'!$B$9-M3983)= 12,"12", IF(('1 - Cover page'!$B$9-M3983)= 13,"13", IF(('1 - Cover page'!$B$9-M3983)= 14,"14", IF(('1 - Cover page'!$B$9-M3983)= 15,"15",  ""))))))))))))))))</f>
        <v>0</v>
      </c>
      <c r="Z3983" t="str">
        <f>IF(('1 - Cover page'!$B$9-I3983)=0,"0", IF(('1 - Cover page'!$B$9-I3983)= 1,"1", IF(('1 - Cover page'!$B$9-I3983)= 2,"2", IF(('1 - Cover page'!$B$9-I3983)= 3,"3", IF(('1 - Cover page'!$B$9-I3983)= 4,"4", IF(('1 - Cover page'!$B$9-I3983)= 5,"5", IF(('1 - Cover page'!$B$9-I3983)= 6,"6", IF(('1 - Cover page'!$B$9-I3983)= 7,"7", IF(('1 - Cover page'!$B$9-I3983)= 8,"8", IF(('1 - Cover page'!$B$9-I3983)= 9,"9", IF(('1 - Cover page'!$B$9-I3983)= 10,"10", IF(('1 - Cover page'!$B$9-I3983)= 11,"11", IF(('1 - Cover page'!$B$9-I3983)= 12,"12", IF(('1 - Cover page'!$B$9-I3983)= 13,"13", IF(('1 - Cover page'!$B$9-I3983)= 14,"14", IF(('1 - Cover page'!$B$9-I3983)= 15,"15",  ""))))))))))))))))</f>
        <v>0</v>
      </c>
      <c r="AA3983" t="e">
        <f>VLOOKUP(E3983,'Age group'!$A$2:$B$7,2,TRUE)</f>
        <v>#N/A</v>
      </c>
    </row>
    <row r="3984" spans="1:27" ht="12.75" x14ac:dyDescent="0.2">
      <c r="A3984" s="30">
        <v>3981</v>
      </c>
      <c r="B3984" s="31"/>
      <c r="C3984" s="31"/>
      <c r="D3984" s="32"/>
      <c r="E3984" s="104"/>
      <c r="F3984" s="31"/>
      <c r="G3984" s="31"/>
      <c r="H3984" s="33"/>
      <c r="I3984" s="16"/>
      <c r="J3984" s="34"/>
      <c r="K3984" s="34"/>
      <c r="L3984" s="35"/>
      <c r="M3984" s="36"/>
      <c r="N3984" s="37"/>
      <c r="O3984" s="37"/>
      <c r="P3984" s="37"/>
      <c r="Q3984" s="38"/>
      <c r="R3984" s="38"/>
      <c r="S3984" s="37"/>
      <c r="T3984" s="39"/>
      <c r="U3984" s="39"/>
      <c r="V3984" s="40"/>
      <c r="X3984" t="str">
        <f>IF(('1 - Cover page'!$B$9-M3984)&lt;6,"&lt;=5 Days","&gt;5 Days")</f>
        <v>&lt;=5 Days</v>
      </c>
      <c r="Y3984" t="str">
        <f>IF(('1 - Cover page'!$B$9-M3984)=0,"0", IF(('1 - Cover page'!$B$9-M3984)= 1,"1", IF(('1 - Cover page'!$B$9-M3984)= 2,"2", IF(('1 - Cover page'!$B$9-M3984)= 3,"3", IF(('1 - Cover page'!$B$9-M3984)= 4,"4", IF(('1 - Cover page'!$B$9-M3984)= 5,"5", IF(('1 - Cover page'!$B$9-M3984)= 6,"6", IF(('1 - Cover page'!$B$9-M3984)= 7,"7", IF(('1 - Cover page'!$B$9-M3984)= 8,"8", IF(('1 - Cover page'!$B$9-M3984)= 9,"9", IF(('1 - Cover page'!$B$9-M3984)= 10,"10", IF(('1 - Cover page'!$B$9-M3984)= 11,"11", IF(('1 - Cover page'!$B$9-M3984)= 12,"12", IF(('1 - Cover page'!$B$9-M3984)= 13,"13", IF(('1 - Cover page'!$B$9-M3984)= 14,"14", IF(('1 - Cover page'!$B$9-M3984)= 15,"15",  ""))))))))))))))))</f>
        <v>0</v>
      </c>
      <c r="Z3984" t="str">
        <f>IF(('1 - Cover page'!$B$9-I3984)=0,"0", IF(('1 - Cover page'!$B$9-I3984)= 1,"1", IF(('1 - Cover page'!$B$9-I3984)= 2,"2", IF(('1 - Cover page'!$B$9-I3984)= 3,"3", IF(('1 - Cover page'!$B$9-I3984)= 4,"4", IF(('1 - Cover page'!$B$9-I3984)= 5,"5", IF(('1 - Cover page'!$B$9-I3984)= 6,"6", IF(('1 - Cover page'!$B$9-I3984)= 7,"7", IF(('1 - Cover page'!$B$9-I3984)= 8,"8", IF(('1 - Cover page'!$B$9-I3984)= 9,"9", IF(('1 - Cover page'!$B$9-I3984)= 10,"10", IF(('1 - Cover page'!$B$9-I3984)= 11,"11", IF(('1 - Cover page'!$B$9-I3984)= 12,"12", IF(('1 - Cover page'!$B$9-I3984)= 13,"13", IF(('1 - Cover page'!$B$9-I3984)= 14,"14", IF(('1 - Cover page'!$B$9-I3984)= 15,"15",  ""))))))))))))))))</f>
        <v>0</v>
      </c>
      <c r="AA3984" t="e">
        <f>VLOOKUP(E3984,'Age group'!$A$2:$B$7,2,TRUE)</f>
        <v>#N/A</v>
      </c>
    </row>
    <row r="3985" spans="1:27" ht="12.75" x14ac:dyDescent="0.2">
      <c r="A3985" s="30">
        <v>3982</v>
      </c>
      <c r="B3985" s="31"/>
      <c r="C3985" s="31"/>
      <c r="D3985" s="32"/>
      <c r="E3985" s="104"/>
      <c r="F3985" s="31"/>
      <c r="G3985" s="31"/>
      <c r="H3985" s="33"/>
      <c r="I3985" s="16"/>
      <c r="J3985" s="34"/>
      <c r="K3985" s="34"/>
      <c r="L3985" s="35"/>
      <c r="M3985" s="36"/>
      <c r="N3985" s="37"/>
      <c r="O3985" s="37"/>
      <c r="P3985" s="37"/>
      <c r="Q3985" s="38"/>
      <c r="R3985" s="38"/>
      <c r="S3985" s="37"/>
      <c r="T3985" s="39"/>
      <c r="U3985" s="39"/>
      <c r="V3985" s="40"/>
      <c r="X3985" t="str">
        <f>IF(('1 - Cover page'!$B$9-M3985)&lt;6,"&lt;=5 Days","&gt;5 Days")</f>
        <v>&lt;=5 Days</v>
      </c>
      <c r="Y3985" t="str">
        <f>IF(('1 - Cover page'!$B$9-M3985)=0,"0", IF(('1 - Cover page'!$B$9-M3985)= 1,"1", IF(('1 - Cover page'!$B$9-M3985)= 2,"2", IF(('1 - Cover page'!$B$9-M3985)= 3,"3", IF(('1 - Cover page'!$B$9-M3985)= 4,"4", IF(('1 - Cover page'!$B$9-M3985)= 5,"5", IF(('1 - Cover page'!$B$9-M3985)= 6,"6", IF(('1 - Cover page'!$B$9-M3985)= 7,"7", IF(('1 - Cover page'!$B$9-M3985)= 8,"8", IF(('1 - Cover page'!$B$9-M3985)= 9,"9", IF(('1 - Cover page'!$B$9-M3985)= 10,"10", IF(('1 - Cover page'!$B$9-M3985)= 11,"11", IF(('1 - Cover page'!$B$9-M3985)= 12,"12", IF(('1 - Cover page'!$B$9-M3985)= 13,"13", IF(('1 - Cover page'!$B$9-M3985)= 14,"14", IF(('1 - Cover page'!$B$9-M3985)= 15,"15",  ""))))))))))))))))</f>
        <v>0</v>
      </c>
      <c r="Z3985" t="str">
        <f>IF(('1 - Cover page'!$B$9-I3985)=0,"0", IF(('1 - Cover page'!$B$9-I3985)= 1,"1", IF(('1 - Cover page'!$B$9-I3985)= 2,"2", IF(('1 - Cover page'!$B$9-I3985)= 3,"3", IF(('1 - Cover page'!$B$9-I3985)= 4,"4", IF(('1 - Cover page'!$B$9-I3985)= 5,"5", IF(('1 - Cover page'!$B$9-I3985)= 6,"6", IF(('1 - Cover page'!$B$9-I3985)= 7,"7", IF(('1 - Cover page'!$B$9-I3985)= 8,"8", IF(('1 - Cover page'!$B$9-I3985)= 9,"9", IF(('1 - Cover page'!$B$9-I3985)= 10,"10", IF(('1 - Cover page'!$B$9-I3985)= 11,"11", IF(('1 - Cover page'!$B$9-I3985)= 12,"12", IF(('1 - Cover page'!$B$9-I3985)= 13,"13", IF(('1 - Cover page'!$B$9-I3985)= 14,"14", IF(('1 - Cover page'!$B$9-I3985)= 15,"15",  ""))))))))))))))))</f>
        <v>0</v>
      </c>
      <c r="AA3985" t="e">
        <f>VLOOKUP(E3985,'Age group'!$A$2:$B$7,2,TRUE)</f>
        <v>#N/A</v>
      </c>
    </row>
    <row r="3986" spans="1:27" ht="12.75" x14ac:dyDescent="0.2">
      <c r="A3986" s="30">
        <v>3983</v>
      </c>
      <c r="B3986" s="31"/>
      <c r="C3986" s="31"/>
      <c r="D3986" s="32"/>
      <c r="E3986" s="104"/>
      <c r="F3986" s="31"/>
      <c r="G3986" s="31"/>
      <c r="H3986" s="33"/>
      <c r="I3986" s="16"/>
      <c r="J3986" s="34"/>
      <c r="K3986" s="34"/>
      <c r="L3986" s="35"/>
      <c r="M3986" s="36"/>
      <c r="N3986" s="37"/>
      <c r="O3986" s="37"/>
      <c r="P3986" s="37"/>
      <c r="Q3986" s="38"/>
      <c r="R3986" s="38"/>
      <c r="S3986" s="37"/>
      <c r="T3986" s="39"/>
      <c r="U3986" s="39"/>
      <c r="V3986" s="40"/>
      <c r="X3986" t="str">
        <f>IF(('1 - Cover page'!$B$9-M3986)&lt;6,"&lt;=5 Days","&gt;5 Days")</f>
        <v>&lt;=5 Days</v>
      </c>
      <c r="Y3986" t="str">
        <f>IF(('1 - Cover page'!$B$9-M3986)=0,"0", IF(('1 - Cover page'!$B$9-M3986)= 1,"1", IF(('1 - Cover page'!$B$9-M3986)= 2,"2", IF(('1 - Cover page'!$B$9-M3986)= 3,"3", IF(('1 - Cover page'!$B$9-M3986)= 4,"4", IF(('1 - Cover page'!$B$9-M3986)= 5,"5", IF(('1 - Cover page'!$B$9-M3986)= 6,"6", IF(('1 - Cover page'!$B$9-M3986)= 7,"7", IF(('1 - Cover page'!$B$9-M3986)= 8,"8", IF(('1 - Cover page'!$B$9-M3986)= 9,"9", IF(('1 - Cover page'!$B$9-M3986)= 10,"10", IF(('1 - Cover page'!$B$9-M3986)= 11,"11", IF(('1 - Cover page'!$B$9-M3986)= 12,"12", IF(('1 - Cover page'!$B$9-M3986)= 13,"13", IF(('1 - Cover page'!$B$9-M3986)= 14,"14", IF(('1 - Cover page'!$B$9-M3986)= 15,"15",  ""))))))))))))))))</f>
        <v>0</v>
      </c>
      <c r="Z3986" t="str">
        <f>IF(('1 - Cover page'!$B$9-I3986)=0,"0", IF(('1 - Cover page'!$B$9-I3986)= 1,"1", IF(('1 - Cover page'!$B$9-I3986)= 2,"2", IF(('1 - Cover page'!$B$9-I3986)= 3,"3", IF(('1 - Cover page'!$B$9-I3986)= 4,"4", IF(('1 - Cover page'!$B$9-I3986)= 5,"5", IF(('1 - Cover page'!$B$9-I3986)= 6,"6", IF(('1 - Cover page'!$B$9-I3986)= 7,"7", IF(('1 - Cover page'!$B$9-I3986)= 8,"8", IF(('1 - Cover page'!$B$9-I3986)= 9,"9", IF(('1 - Cover page'!$B$9-I3986)= 10,"10", IF(('1 - Cover page'!$B$9-I3986)= 11,"11", IF(('1 - Cover page'!$B$9-I3986)= 12,"12", IF(('1 - Cover page'!$B$9-I3986)= 13,"13", IF(('1 - Cover page'!$B$9-I3986)= 14,"14", IF(('1 - Cover page'!$B$9-I3986)= 15,"15",  ""))))))))))))))))</f>
        <v>0</v>
      </c>
      <c r="AA3986" t="e">
        <f>VLOOKUP(E3986,'Age group'!$A$2:$B$7,2,TRUE)</f>
        <v>#N/A</v>
      </c>
    </row>
    <row r="3987" spans="1:27" ht="12.75" x14ac:dyDescent="0.2">
      <c r="A3987" s="30">
        <v>3984</v>
      </c>
      <c r="B3987" s="31"/>
      <c r="C3987" s="31"/>
      <c r="D3987" s="32"/>
      <c r="E3987" s="104"/>
      <c r="F3987" s="31"/>
      <c r="G3987" s="31"/>
      <c r="H3987" s="33"/>
      <c r="I3987" s="16"/>
      <c r="J3987" s="34"/>
      <c r="K3987" s="34"/>
      <c r="L3987" s="35"/>
      <c r="M3987" s="36"/>
      <c r="N3987" s="37"/>
      <c r="O3987" s="37"/>
      <c r="P3987" s="37"/>
      <c r="Q3987" s="38"/>
      <c r="R3987" s="38"/>
      <c r="S3987" s="37"/>
      <c r="T3987" s="39"/>
      <c r="U3987" s="39"/>
      <c r="V3987" s="40"/>
      <c r="X3987" t="str">
        <f>IF(('1 - Cover page'!$B$9-M3987)&lt;6,"&lt;=5 Days","&gt;5 Days")</f>
        <v>&lt;=5 Days</v>
      </c>
      <c r="Y3987" t="str">
        <f>IF(('1 - Cover page'!$B$9-M3987)=0,"0", IF(('1 - Cover page'!$B$9-M3987)= 1,"1", IF(('1 - Cover page'!$B$9-M3987)= 2,"2", IF(('1 - Cover page'!$B$9-M3987)= 3,"3", IF(('1 - Cover page'!$B$9-M3987)= 4,"4", IF(('1 - Cover page'!$B$9-M3987)= 5,"5", IF(('1 - Cover page'!$B$9-M3987)= 6,"6", IF(('1 - Cover page'!$B$9-M3987)= 7,"7", IF(('1 - Cover page'!$B$9-M3987)= 8,"8", IF(('1 - Cover page'!$B$9-M3987)= 9,"9", IF(('1 - Cover page'!$B$9-M3987)= 10,"10", IF(('1 - Cover page'!$B$9-M3987)= 11,"11", IF(('1 - Cover page'!$B$9-M3987)= 12,"12", IF(('1 - Cover page'!$B$9-M3987)= 13,"13", IF(('1 - Cover page'!$B$9-M3987)= 14,"14", IF(('1 - Cover page'!$B$9-M3987)= 15,"15",  ""))))))))))))))))</f>
        <v>0</v>
      </c>
      <c r="Z3987" t="str">
        <f>IF(('1 - Cover page'!$B$9-I3987)=0,"0", IF(('1 - Cover page'!$B$9-I3987)= 1,"1", IF(('1 - Cover page'!$B$9-I3987)= 2,"2", IF(('1 - Cover page'!$B$9-I3987)= 3,"3", IF(('1 - Cover page'!$B$9-I3987)= 4,"4", IF(('1 - Cover page'!$B$9-I3987)= 5,"5", IF(('1 - Cover page'!$B$9-I3987)= 6,"6", IF(('1 - Cover page'!$B$9-I3987)= 7,"7", IF(('1 - Cover page'!$B$9-I3987)= 8,"8", IF(('1 - Cover page'!$B$9-I3987)= 9,"9", IF(('1 - Cover page'!$B$9-I3987)= 10,"10", IF(('1 - Cover page'!$B$9-I3987)= 11,"11", IF(('1 - Cover page'!$B$9-I3987)= 12,"12", IF(('1 - Cover page'!$B$9-I3987)= 13,"13", IF(('1 - Cover page'!$B$9-I3987)= 14,"14", IF(('1 - Cover page'!$B$9-I3987)= 15,"15",  ""))))))))))))))))</f>
        <v>0</v>
      </c>
      <c r="AA3987" t="e">
        <f>VLOOKUP(E3987,'Age group'!$A$2:$B$7,2,TRUE)</f>
        <v>#N/A</v>
      </c>
    </row>
    <row r="3988" spans="1:27" ht="12.75" x14ac:dyDescent="0.2">
      <c r="A3988" s="30">
        <v>3985</v>
      </c>
      <c r="B3988" s="31"/>
      <c r="C3988" s="31"/>
      <c r="D3988" s="32"/>
      <c r="E3988" s="104"/>
      <c r="F3988" s="31"/>
      <c r="G3988" s="31"/>
      <c r="H3988" s="33"/>
      <c r="I3988" s="16"/>
      <c r="J3988" s="34"/>
      <c r="K3988" s="34"/>
      <c r="L3988" s="35"/>
      <c r="M3988" s="36"/>
      <c r="N3988" s="37"/>
      <c r="O3988" s="37"/>
      <c r="P3988" s="37"/>
      <c r="Q3988" s="38"/>
      <c r="R3988" s="38"/>
      <c r="S3988" s="37"/>
      <c r="T3988" s="39"/>
      <c r="U3988" s="39"/>
      <c r="V3988" s="40"/>
      <c r="X3988" t="str">
        <f>IF(('1 - Cover page'!$B$9-M3988)&lt;6,"&lt;=5 Days","&gt;5 Days")</f>
        <v>&lt;=5 Days</v>
      </c>
      <c r="Y3988" t="str">
        <f>IF(('1 - Cover page'!$B$9-M3988)=0,"0", IF(('1 - Cover page'!$B$9-M3988)= 1,"1", IF(('1 - Cover page'!$B$9-M3988)= 2,"2", IF(('1 - Cover page'!$B$9-M3988)= 3,"3", IF(('1 - Cover page'!$B$9-M3988)= 4,"4", IF(('1 - Cover page'!$B$9-M3988)= 5,"5", IF(('1 - Cover page'!$B$9-M3988)= 6,"6", IF(('1 - Cover page'!$B$9-M3988)= 7,"7", IF(('1 - Cover page'!$B$9-M3988)= 8,"8", IF(('1 - Cover page'!$B$9-M3988)= 9,"9", IF(('1 - Cover page'!$B$9-M3988)= 10,"10", IF(('1 - Cover page'!$B$9-M3988)= 11,"11", IF(('1 - Cover page'!$B$9-M3988)= 12,"12", IF(('1 - Cover page'!$B$9-M3988)= 13,"13", IF(('1 - Cover page'!$B$9-M3988)= 14,"14", IF(('1 - Cover page'!$B$9-M3988)= 15,"15",  ""))))))))))))))))</f>
        <v>0</v>
      </c>
      <c r="Z3988" t="str">
        <f>IF(('1 - Cover page'!$B$9-I3988)=0,"0", IF(('1 - Cover page'!$B$9-I3988)= 1,"1", IF(('1 - Cover page'!$B$9-I3988)= 2,"2", IF(('1 - Cover page'!$B$9-I3988)= 3,"3", IF(('1 - Cover page'!$B$9-I3988)= 4,"4", IF(('1 - Cover page'!$B$9-I3988)= 5,"5", IF(('1 - Cover page'!$B$9-I3988)= 6,"6", IF(('1 - Cover page'!$B$9-I3988)= 7,"7", IF(('1 - Cover page'!$B$9-I3988)= 8,"8", IF(('1 - Cover page'!$B$9-I3988)= 9,"9", IF(('1 - Cover page'!$B$9-I3988)= 10,"10", IF(('1 - Cover page'!$B$9-I3988)= 11,"11", IF(('1 - Cover page'!$B$9-I3988)= 12,"12", IF(('1 - Cover page'!$B$9-I3988)= 13,"13", IF(('1 - Cover page'!$B$9-I3988)= 14,"14", IF(('1 - Cover page'!$B$9-I3988)= 15,"15",  ""))))))))))))))))</f>
        <v>0</v>
      </c>
      <c r="AA3988" t="e">
        <f>VLOOKUP(E3988,'Age group'!$A$2:$B$7,2,TRUE)</f>
        <v>#N/A</v>
      </c>
    </row>
    <row r="3989" spans="1:27" ht="12.75" x14ac:dyDescent="0.2">
      <c r="A3989" s="30">
        <v>3986</v>
      </c>
      <c r="B3989" s="31"/>
      <c r="C3989" s="31"/>
      <c r="D3989" s="32"/>
      <c r="E3989" s="104"/>
      <c r="F3989" s="31"/>
      <c r="G3989" s="31"/>
      <c r="H3989" s="33"/>
      <c r="I3989" s="16"/>
      <c r="J3989" s="34"/>
      <c r="K3989" s="34"/>
      <c r="L3989" s="35"/>
      <c r="M3989" s="36"/>
      <c r="N3989" s="37"/>
      <c r="O3989" s="37"/>
      <c r="P3989" s="37"/>
      <c r="Q3989" s="38"/>
      <c r="R3989" s="38"/>
      <c r="S3989" s="37"/>
      <c r="T3989" s="39"/>
      <c r="U3989" s="39"/>
      <c r="V3989" s="40"/>
      <c r="X3989" t="str">
        <f>IF(('1 - Cover page'!$B$9-M3989)&lt;6,"&lt;=5 Days","&gt;5 Days")</f>
        <v>&lt;=5 Days</v>
      </c>
      <c r="Y3989" t="str">
        <f>IF(('1 - Cover page'!$B$9-M3989)=0,"0", IF(('1 - Cover page'!$B$9-M3989)= 1,"1", IF(('1 - Cover page'!$B$9-M3989)= 2,"2", IF(('1 - Cover page'!$B$9-M3989)= 3,"3", IF(('1 - Cover page'!$B$9-M3989)= 4,"4", IF(('1 - Cover page'!$B$9-M3989)= 5,"5", IF(('1 - Cover page'!$B$9-M3989)= 6,"6", IF(('1 - Cover page'!$B$9-M3989)= 7,"7", IF(('1 - Cover page'!$B$9-M3989)= 8,"8", IF(('1 - Cover page'!$B$9-M3989)= 9,"9", IF(('1 - Cover page'!$B$9-M3989)= 10,"10", IF(('1 - Cover page'!$B$9-M3989)= 11,"11", IF(('1 - Cover page'!$B$9-M3989)= 12,"12", IF(('1 - Cover page'!$B$9-M3989)= 13,"13", IF(('1 - Cover page'!$B$9-M3989)= 14,"14", IF(('1 - Cover page'!$B$9-M3989)= 15,"15",  ""))))))))))))))))</f>
        <v>0</v>
      </c>
      <c r="Z3989" t="str">
        <f>IF(('1 - Cover page'!$B$9-I3989)=0,"0", IF(('1 - Cover page'!$B$9-I3989)= 1,"1", IF(('1 - Cover page'!$B$9-I3989)= 2,"2", IF(('1 - Cover page'!$B$9-I3989)= 3,"3", IF(('1 - Cover page'!$B$9-I3989)= 4,"4", IF(('1 - Cover page'!$B$9-I3989)= 5,"5", IF(('1 - Cover page'!$B$9-I3989)= 6,"6", IF(('1 - Cover page'!$B$9-I3989)= 7,"7", IF(('1 - Cover page'!$B$9-I3989)= 8,"8", IF(('1 - Cover page'!$B$9-I3989)= 9,"9", IF(('1 - Cover page'!$B$9-I3989)= 10,"10", IF(('1 - Cover page'!$B$9-I3989)= 11,"11", IF(('1 - Cover page'!$B$9-I3989)= 12,"12", IF(('1 - Cover page'!$B$9-I3989)= 13,"13", IF(('1 - Cover page'!$B$9-I3989)= 14,"14", IF(('1 - Cover page'!$B$9-I3989)= 15,"15",  ""))))))))))))))))</f>
        <v>0</v>
      </c>
      <c r="AA3989" t="e">
        <f>VLOOKUP(E3989,'Age group'!$A$2:$B$7,2,TRUE)</f>
        <v>#N/A</v>
      </c>
    </row>
    <row r="3990" spans="1:27" ht="12.75" x14ac:dyDescent="0.2">
      <c r="A3990" s="30">
        <v>3987</v>
      </c>
      <c r="B3990" s="31"/>
      <c r="C3990" s="31"/>
      <c r="D3990" s="32"/>
      <c r="E3990" s="104"/>
      <c r="F3990" s="31"/>
      <c r="G3990" s="31"/>
      <c r="H3990" s="33"/>
      <c r="I3990" s="16"/>
      <c r="J3990" s="34"/>
      <c r="K3990" s="34"/>
      <c r="L3990" s="35"/>
      <c r="M3990" s="36"/>
      <c r="N3990" s="37"/>
      <c r="O3990" s="37"/>
      <c r="P3990" s="37"/>
      <c r="Q3990" s="38"/>
      <c r="R3990" s="38"/>
      <c r="S3990" s="37"/>
      <c r="T3990" s="39"/>
      <c r="U3990" s="39"/>
      <c r="V3990" s="40"/>
      <c r="X3990" t="str">
        <f>IF(('1 - Cover page'!$B$9-M3990)&lt;6,"&lt;=5 Days","&gt;5 Days")</f>
        <v>&lt;=5 Days</v>
      </c>
      <c r="Y3990" t="str">
        <f>IF(('1 - Cover page'!$B$9-M3990)=0,"0", IF(('1 - Cover page'!$B$9-M3990)= 1,"1", IF(('1 - Cover page'!$B$9-M3990)= 2,"2", IF(('1 - Cover page'!$B$9-M3990)= 3,"3", IF(('1 - Cover page'!$B$9-M3990)= 4,"4", IF(('1 - Cover page'!$B$9-M3990)= 5,"5", IF(('1 - Cover page'!$B$9-M3990)= 6,"6", IF(('1 - Cover page'!$B$9-M3990)= 7,"7", IF(('1 - Cover page'!$B$9-M3990)= 8,"8", IF(('1 - Cover page'!$B$9-M3990)= 9,"9", IF(('1 - Cover page'!$B$9-M3990)= 10,"10", IF(('1 - Cover page'!$B$9-M3990)= 11,"11", IF(('1 - Cover page'!$B$9-M3990)= 12,"12", IF(('1 - Cover page'!$B$9-M3990)= 13,"13", IF(('1 - Cover page'!$B$9-M3990)= 14,"14", IF(('1 - Cover page'!$B$9-M3990)= 15,"15",  ""))))))))))))))))</f>
        <v>0</v>
      </c>
      <c r="Z3990" t="str">
        <f>IF(('1 - Cover page'!$B$9-I3990)=0,"0", IF(('1 - Cover page'!$B$9-I3990)= 1,"1", IF(('1 - Cover page'!$B$9-I3990)= 2,"2", IF(('1 - Cover page'!$B$9-I3990)= 3,"3", IF(('1 - Cover page'!$B$9-I3990)= 4,"4", IF(('1 - Cover page'!$B$9-I3990)= 5,"5", IF(('1 - Cover page'!$B$9-I3990)= 6,"6", IF(('1 - Cover page'!$B$9-I3990)= 7,"7", IF(('1 - Cover page'!$B$9-I3990)= 8,"8", IF(('1 - Cover page'!$B$9-I3990)= 9,"9", IF(('1 - Cover page'!$B$9-I3990)= 10,"10", IF(('1 - Cover page'!$B$9-I3990)= 11,"11", IF(('1 - Cover page'!$B$9-I3990)= 12,"12", IF(('1 - Cover page'!$B$9-I3990)= 13,"13", IF(('1 - Cover page'!$B$9-I3990)= 14,"14", IF(('1 - Cover page'!$B$9-I3990)= 15,"15",  ""))))))))))))))))</f>
        <v>0</v>
      </c>
      <c r="AA3990" t="e">
        <f>VLOOKUP(E3990,'Age group'!$A$2:$B$7,2,TRUE)</f>
        <v>#N/A</v>
      </c>
    </row>
    <row r="3991" spans="1:27" ht="12.75" x14ac:dyDescent="0.2">
      <c r="A3991" s="30">
        <v>3988</v>
      </c>
      <c r="B3991" s="31"/>
      <c r="C3991" s="31"/>
      <c r="D3991" s="32"/>
      <c r="E3991" s="104"/>
      <c r="F3991" s="31"/>
      <c r="G3991" s="31"/>
      <c r="H3991" s="33"/>
      <c r="I3991" s="16"/>
      <c r="J3991" s="34"/>
      <c r="K3991" s="34"/>
      <c r="L3991" s="35"/>
      <c r="M3991" s="36"/>
      <c r="N3991" s="37"/>
      <c r="O3991" s="37"/>
      <c r="P3991" s="37"/>
      <c r="Q3991" s="38"/>
      <c r="R3991" s="38"/>
      <c r="S3991" s="37"/>
      <c r="T3991" s="39"/>
      <c r="U3991" s="39"/>
      <c r="V3991" s="40"/>
      <c r="X3991" t="str">
        <f>IF(('1 - Cover page'!$B$9-M3991)&lt;6,"&lt;=5 Days","&gt;5 Days")</f>
        <v>&lt;=5 Days</v>
      </c>
      <c r="Y3991" t="str">
        <f>IF(('1 - Cover page'!$B$9-M3991)=0,"0", IF(('1 - Cover page'!$B$9-M3991)= 1,"1", IF(('1 - Cover page'!$B$9-M3991)= 2,"2", IF(('1 - Cover page'!$B$9-M3991)= 3,"3", IF(('1 - Cover page'!$B$9-M3991)= 4,"4", IF(('1 - Cover page'!$B$9-M3991)= 5,"5", IF(('1 - Cover page'!$B$9-M3991)= 6,"6", IF(('1 - Cover page'!$B$9-M3991)= 7,"7", IF(('1 - Cover page'!$B$9-M3991)= 8,"8", IF(('1 - Cover page'!$B$9-M3991)= 9,"9", IF(('1 - Cover page'!$B$9-M3991)= 10,"10", IF(('1 - Cover page'!$B$9-M3991)= 11,"11", IF(('1 - Cover page'!$B$9-M3991)= 12,"12", IF(('1 - Cover page'!$B$9-M3991)= 13,"13", IF(('1 - Cover page'!$B$9-M3991)= 14,"14", IF(('1 - Cover page'!$B$9-M3991)= 15,"15",  ""))))))))))))))))</f>
        <v>0</v>
      </c>
      <c r="Z3991" t="str">
        <f>IF(('1 - Cover page'!$B$9-I3991)=0,"0", IF(('1 - Cover page'!$B$9-I3991)= 1,"1", IF(('1 - Cover page'!$B$9-I3991)= 2,"2", IF(('1 - Cover page'!$B$9-I3991)= 3,"3", IF(('1 - Cover page'!$B$9-I3991)= 4,"4", IF(('1 - Cover page'!$B$9-I3991)= 5,"5", IF(('1 - Cover page'!$B$9-I3991)= 6,"6", IF(('1 - Cover page'!$B$9-I3991)= 7,"7", IF(('1 - Cover page'!$B$9-I3991)= 8,"8", IF(('1 - Cover page'!$B$9-I3991)= 9,"9", IF(('1 - Cover page'!$B$9-I3991)= 10,"10", IF(('1 - Cover page'!$B$9-I3991)= 11,"11", IF(('1 - Cover page'!$B$9-I3991)= 12,"12", IF(('1 - Cover page'!$B$9-I3991)= 13,"13", IF(('1 - Cover page'!$B$9-I3991)= 14,"14", IF(('1 - Cover page'!$B$9-I3991)= 15,"15",  ""))))))))))))))))</f>
        <v>0</v>
      </c>
      <c r="AA3991" t="e">
        <f>VLOOKUP(E3991,'Age group'!$A$2:$B$7,2,TRUE)</f>
        <v>#N/A</v>
      </c>
    </row>
    <row r="3992" spans="1:27" ht="12.75" x14ac:dyDescent="0.2">
      <c r="A3992" s="30">
        <v>3989</v>
      </c>
      <c r="B3992" s="31"/>
      <c r="C3992" s="31"/>
      <c r="D3992" s="32"/>
      <c r="E3992" s="104"/>
      <c r="F3992" s="31"/>
      <c r="G3992" s="31"/>
      <c r="H3992" s="33"/>
      <c r="I3992" s="16"/>
      <c r="J3992" s="34"/>
      <c r="K3992" s="34"/>
      <c r="L3992" s="35"/>
      <c r="M3992" s="36"/>
      <c r="N3992" s="37"/>
      <c r="O3992" s="37"/>
      <c r="P3992" s="37"/>
      <c r="Q3992" s="38"/>
      <c r="R3992" s="38"/>
      <c r="S3992" s="37"/>
      <c r="T3992" s="39"/>
      <c r="U3992" s="39"/>
      <c r="V3992" s="40"/>
      <c r="X3992" t="str">
        <f>IF(('1 - Cover page'!$B$9-M3992)&lt;6,"&lt;=5 Days","&gt;5 Days")</f>
        <v>&lt;=5 Days</v>
      </c>
      <c r="Y3992" t="str">
        <f>IF(('1 - Cover page'!$B$9-M3992)=0,"0", IF(('1 - Cover page'!$B$9-M3992)= 1,"1", IF(('1 - Cover page'!$B$9-M3992)= 2,"2", IF(('1 - Cover page'!$B$9-M3992)= 3,"3", IF(('1 - Cover page'!$B$9-M3992)= 4,"4", IF(('1 - Cover page'!$B$9-M3992)= 5,"5", IF(('1 - Cover page'!$B$9-M3992)= 6,"6", IF(('1 - Cover page'!$B$9-M3992)= 7,"7", IF(('1 - Cover page'!$B$9-M3992)= 8,"8", IF(('1 - Cover page'!$B$9-M3992)= 9,"9", IF(('1 - Cover page'!$B$9-M3992)= 10,"10", IF(('1 - Cover page'!$B$9-M3992)= 11,"11", IF(('1 - Cover page'!$B$9-M3992)= 12,"12", IF(('1 - Cover page'!$B$9-M3992)= 13,"13", IF(('1 - Cover page'!$B$9-M3992)= 14,"14", IF(('1 - Cover page'!$B$9-M3992)= 15,"15",  ""))))))))))))))))</f>
        <v>0</v>
      </c>
      <c r="Z3992" t="str">
        <f>IF(('1 - Cover page'!$B$9-I3992)=0,"0", IF(('1 - Cover page'!$B$9-I3992)= 1,"1", IF(('1 - Cover page'!$B$9-I3992)= 2,"2", IF(('1 - Cover page'!$B$9-I3992)= 3,"3", IF(('1 - Cover page'!$B$9-I3992)= 4,"4", IF(('1 - Cover page'!$B$9-I3992)= 5,"5", IF(('1 - Cover page'!$B$9-I3992)= 6,"6", IF(('1 - Cover page'!$B$9-I3992)= 7,"7", IF(('1 - Cover page'!$B$9-I3992)= 8,"8", IF(('1 - Cover page'!$B$9-I3992)= 9,"9", IF(('1 - Cover page'!$B$9-I3992)= 10,"10", IF(('1 - Cover page'!$B$9-I3992)= 11,"11", IF(('1 - Cover page'!$B$9-I3992)= 12,"12", IF(('1 - Cover page'!$B$9-I3992)= 13,"13", IF(('1 - Cover page'!$B$9-I3992)= 14,"14", IF(('1 - Cover page'!$B$9-I3992)= 15,"15",  ""))))))))))))))))</f>
        <v>0</v>
      </c>
      <c r="AA3992" t="e">
        <f>VLOOKUP(E3992,'Age group'!$A$2:$B$7,2,TRUE)</f>
        <v>#N/A</v>
      </c>
    </row>
    <row r="3993" spans="1:27" ht="12.75" x14ac:dyDescent="0.2">
      <c r="A3993" s="30">
        <v>3990</v>
      </c>
      <c r="B3993" s="31"/>
      <c r="C3993" s="31"/>
      <c r="D3993" s="32"/>
      <c r="E3993" s="104"/>
      <c r="F3993" s="31"/>
      <c r="G3993" s="31"/>
      <c r="H3993" s="33"/>
      <c r="I3993" s="16"/>
      <c r="J3993" s="34"/>
      <c r="K3993" s="34"/>
      <c r="L3993" s="35"/>
      <c r="M3993" s="36"/>
      <c r="N3993" s="37"/>
      <c r="O3993" s="37"/>
      <c r="P3993" s="37"/>
      <c r="Q3993" s="38"/>
      <c r="R3993" s="38"/>
      <c r="S3993" s="37"/>
      <c r="T3993" s="39"/>
      <c r="U3993" s="39"/>
      <c r="V3993" s="40"/>
      <c r="X3993" t="str">
        <f>IF(('1 - Cover page'!$B$9-M3993)&lt;6,"&lt;=5 Days","&gt;5 Days")</f>
        <v>&lt;=5 Days</v>
      </c>
      <c r="Y3993" t="str">
        <f>IF(('1 - Cover page'!$B$9-M3993)=0,"0", IF(('1 - Cover page'!$B$9-M3993)= 1,"1", IF(('1 - Cover page'!$B$9-M3993)= 2,"2", IF(('1 - Cover page'!$B$9-M3993)= 3,"3", IF(('1 - Cover page'!$B$9-M3993)= 4,"4", IF(('1 - Cover page'!$B$9-M3993)= 5,"5", IF(('1 - Cover page'!$B$9-M3993)= 6,"6", IF(('1 - Cover page'!$B$9-M3993)= 7,"7", IF(('1 - Cover page'!$B$9-M3993)= 8,"8", IF(('1 - Cover page'!$B$9-M3993)= 9,"9", IF(('1 - Cover page'!$B$9-M3993)= 10,"10", IF(('1 - Cover page'!$B$9-M3993)= 11,"11", IF(('1 - Cover page'!$B$9-M3993)= 12,"12", IF(('1 - Cover page'!$B$9-M3993)= 13,"13", IF(('1 - Cover page'!$B$9-M3993)= 14,"14", IF(('1 - Cover page'!$B$9-M3993)= 15,"15",  ""))))))))))))))))</f>
        <v>0</v>
      </c>
      <c r="Z3993" t="str">
        <f>IF(('1 - Cover page'!$B$9-I3993)=0,"0", IF(('1 - Cover page'!$B$9-I3993)= 1,"1", IF(('1 - Cover page'!$B$9-I3993)= 2,"2", IF(('1 - Cover page'!$B$9-I3993)= 3,"3", IF(('1 - Cover page'!$B$9-I3993)= 4,"4", IF(('1 - Cover page'!$B$9-I3993)= 5,"5", IF(('1 - Cover page'!$B$9-I3993)= 6,"6", IF(('1 - Cover page'!$B$9-I3993)= 7,"7", IF(('1 - Cover page'!$B$9-I3993)= 8,"8", IF(('1 - Cover page'!$B$9-I3993)= 9,"9", IF(('1 - Cover page'!$B$9-I3993)= 10,"10", IF(('1 - Cover page'!$B$9-I3993)= 11,"11", IF(('1 - Cover page'!$B$9-I3993)= 12,"12", IF(('1 - Cover page'!$B$9-I3993)= 13,"13", IF(('1 - Cover page'!$B$9-I3993)= 14,"14", IF(('1 - Cover page'!$B$9-I3993)= 15,"15",  ""))))))))))))))))</f>
        <v>0</v>
      </c>
      <c r="AA3993" t="e">
        <f>VLOOKUP(E3993,'Age group'!$A$2:$B$7,2,TRUE)</f>
        <v>#N/A</v>
      </c>
    </row>
    <row r="3994" spans="1:27" ht="12.75" x14ac:dyDescent="0.2">
      <c r="A3994" s="30">
        <v>3991</v>
      </c>
      <c r="B3994" s="31"/>
      <c r="C3994" s="31"/>
      <c r="D3994" s="32"/>
      <c r="E3994" s="104"/>
      <c r="F3994" s="31"/>
      <c r="G3994" s="31"/>
      <c r="H3994" s="33"/>
      <c r="I3994" s="16"/>
      <c r="J3994" s="34"/>
      <c r="K3994" s="34"/>
      <c r="L3994" s="35"/>
      <c r="M3994" s="36"/>
      <c r="N3994" s="37"/>
      <c r="O3994" s="37"/>
      <c r="P3994" s="37"/>
      <c r="Q3994" s="38"/>
      <c r="R3994" s="38"/>
      <c r="S3994" s="37"/>
      <c r="T3994" s="39"/>
      <c r="U3994" s="39"/>
      <c r="V3994" s="40"/>
      <c r="X3994" t="str">
        <f>IF(('1 - Cover page'!$B$9-M3994)&lt;6,"&lt;=5 Days","&gt;5 Days")</f>
        <v>&lt;=5 Days</v>
      </c>
      <c r="Y3994" t="str">
        <f>IF(('1 - Cover page'!$B$9-M3994)=0,"0", IF(('1 - Cover page'!$B$9-M3994)= 1,"1", IF(('1 - Cover page'!$B$9-M3994)= 2,"2", IF(('1 - Cover page'!$B$9-M3994)= 3,"3", IF(('1 - Cover page'!$B$9-M3994)= 4,"4", IF(('1 - Cover page'!$B$9-M3994)= 5,"5", IF(('1 - Cover page'!$B$9-M3994)= 6,"6", IF(('1 - Cover page'!$B$9-M3994)= 7,"7", IF(('1 - Cover page'!$B$9-M3994)= 8,"8", IF(('1 - Cover page'!$B$9-M3994)= 9,"9", IF(('1 - Cover page'!$B$9-M3994)= 10,"10", IF(('1 - Cover page'!$B$9-M3994)= 11,"11", IF(('1 - Cover page'!$B$9-M3994)= 12,"12", IF(('1 - Cover page'!$B$9-M3994)= 13,"13", IF(('1 - Cover page'!$B$9-M3994)= 14,"14", IF(('1 - Cover page'!$B$9-M3994)= 15,"15",  ""))))))))))))))))</f>
        <v>0</v>
      </c>
      <c r="Z3994" t="str">
        <f>IF(('1 - Cover page'!$B$9-I3994)=0,"0", IF(('1 - Cover page'!$B$9-I3994)= 1,"1", IF(('1 - Cover page'!$B$9-I3994)= 2,"2", IF(('1 - Cover page'!$B$9-I3994)= 3,"3", IF(('1 - Cover page'!$B$9-I3994)= 4,"4", IF(('1 - Cover page'!$B$9-I3994)= 5,"5", IF(('1 - Cover page'!$B$9-I3994)= 6,"6", IF(('1 - Cover page'!$B$9-I3994)= 7,"7", IF(('1 - Cover page'!$B$9-I3994)= 8,"8", IF(('1 - Cover page'!$B$9-I3994)= 9,"9", IF(('1 - Cover page'!$B$9-I3994)= 10,"10", IF(('1 - Cover page'!$B$9-I3994)= 11,"11", IF(('1 - Cover page'!$B$9-I3994)= 12,"12", IF(('1 - Cover page'!$B$9-I3994)= 13,"13", IF(('1 - Cover page'!$B$9-I3994)= 14,"14", IF(('1 - Cover page'!$B$9-I3994)= 15,"15",  ""))))))))))))))))</f>
        <v>0</v>
      </c>
      <c r="AA3994" t="e">
        <f>VLOOKUP(E3994,'Age group'!$A$2:$B$7,2,TRUE)</f>
        <v>#N/A</v>
      </c>
    </row>
    <row r="3995" spans="1:27" ht="12.75" x14ac:dyDescent="0.2">
      <c r="A3995" s="30">
        <v>3992</v>
      </c>
      <c r="B3995" s="31"/>
      <c r="C3995" s="31"/>
      <c r="D3995" s="32"/>
      <c r="E3995" s="104"/>
      <c r="F3995" s="31"/>
      <c r="G3995" s="31"/>
      <c r="H3995" s="33"/>
      <c r="I3995" s="16"/>
      <c r="J3995" s="34"/>
      <c r="K3995" s="34"/>
      <c r="L3995" s="35"/>
      <c r="M3995" s="36"/>
      <c r="N3995" s="37"/>
      <c r="O3995" s="37"/>
      <c r="P3995" s="37"/>
      <c r="Q3995" s="38"/>
      <c r="R3995" s="38"/>
      <c r="S3995" s="37"/>
      <c r="T3995" s="39"/>
      <c r="U3995" s="39"/>
      <c r="V3995" s="40"/>
      <c r="X3995" t="str">
        <f>IF(('1 - Cover page'!$B$9-M3995)&lt;6,"&lt;=5 Days","&gt;5 Days")</f>
        <v>&lt;=5 Days</v>
      </c>
      <c r="Y3995" t="str">
        <f>IF(('1 - Cover page'!$B$9-M3995)=0,"0", IF(('1 - Cover page'!$B$9-M3995)= 1,"1", IF(('1 - Cover page'!$B$9-M3995)= 2,"2", IF(('1 - Cover page'!$B$9-M3995)= 3,"3", IF(('1 - Cover page'!$B$9-M3995)= 4,"4", IF(('1 - Cover page'!$B$9-M3995)= 5,"5", IF(('1 - Cover page'!$B$9-M3995)= 6,"6", IF(('1 - Cover page'!$B$9-M3995)= 7,"7", IF(('1 - Cover page'!$B$9-M3995)= 8,"8", IF(('1 - Cover page'!$B$9-M3995)= 9,"9", IF(('1 - Cover page'!$B$9-M3995)= 10,"10", IF(('1 - Cover page'!$B$9-M3995)= 11,"11", IF(('1 - Cover page'!$B$9-M3995)= 12,"12", IF(('1 - Cover page'!$B$9-M3995)= 13,"13", IF(('1 - Cover page'!$B$9-M3995)= 14,"14", IF(('1 - Cover page'!$B$9-M3995)= 15,"15",  ""))))))))))))))))</f>
        <v>0</v>
      </c>
      <c r="Z3995" t="str">
        <f>IF(('1 - Cover page'!$B$9-I3995)=0,"0", IF(('1 - Cover page'!$B$9-I3995)= 1,"1", IF(('1 - Cover page'!$B$9-I3995)= 2,"2", IF(('1 - Cover page'!$B$9-I3995)= 3,"3", IF(('1 - Cover page'!$B$9-I3995)= 4,"4", IF(('1 - Cover page'!$B$9-I3995)= 5,"5", IF(('1 - Cover page'!$B$9-I3995)= 6,"6", IF(('1 - Cover page'!$B$9-I3995)= 7,"7", IF(('1 - Cover page'!$B$9-I3995)= 8,"8", IF(('1 - Cover page'!$B$9-I3995)= 9,"9", IF(('1 - Cover page'!$B$9-I3995)= 10,"10", IF(('1 - Cover page'!$B$9-I3995)= 11,"11", IF(('1 - Cover page'!$B$9-I3995)= 12,"12", IF(('1 - Cover page'!$B$9-I3995)= 13,"13", IF(('1 - Cover page'!$B$9-I3995)= 14,"14", IF(('1 - Cover page'!$B$9-I3995)= 15,"15",  ""))))))))))))))))</f>
        <v>0</v>
      </c>
      <c r="AA3995" t="e">
        <f>VLOOKUP(E3995,'Age group'!$A$2:$B$7,2,TRUE)</f>
        <v>#N/A</v>
      </c>
    </row>
    <row r="3996" spans="1:27" ht="12.75" x14ac:dyDescent="0.2">
      <c r="A3996" s="30">
        <v>3993</v>
      </c>
      <c r="B3996" s="31"/>
      <c r="C3996" s="31"/>
      <c r="D3996" s="32"/>
      <c r="E3996" s="104"/>
      <c r="F3996" s="31"/>
      <c r="G3996" s="31"/>
      <c r="H3996" s="33"/>
      <c r="I3996" s="16"/>
      <c r="J3996" s="34"/>
      <c r="K3996" s="34"/>
      <c r="L3996" s="35"/>
      <c r="M3996" s="36"/>
      <c r="N3996" s="37"/>
      <c r="O3996" s="37"/>
      <c r="P3996" s="37"/>
      <c r="Q3996" s="38"/>
      <c r="R3996" s="38"/>
      <c r="S3996" s="37"/>
      <c r="T3996" s="39"/>
      <c r="U3996" s="39"/>
      <c r="V3996" s="40"/>
      <c r="X3996" t="str">
        <f>IF(('1 - Cover page'!$B$9-M3996)&lt;6,"&lt;=5 Days","&gt;5 Days")</f>
        <v>&lt;=5 Days</v>
      </c>
      <c r="Y3996" t="str">
        <f>IF(('1 - Cover page'!$B$9-M3996)=0,"0", IF(('1 - Cover page'!$B$9-M3996)= 1,"1", IF(('1 - Cover page'!$B$9-M3996)= 2,"2", IF(('1 - Cover page'!$B$9-M3996)= 3,"3", IF(('1 - Cover page'!$B$9-M3996)= 4,"4", IF(('1 - Cover page'!$B$9-M3996)= 5,"5", IF(('1 - Cover page'!$B$9-M3996)= 6,"6", IF(('1 - Cover page'!$B$9-M3996)= 7,"7", IF(('1 - Cover page'!$B$9-M3996)= 8,"8", IF(('1 - Cover page'!$B$9-M3996)= 9,"9", IF(('1 - Cover page'!$B$9-M3996)= 10,"10", IF(('1 - Cover page'!$B$9-M3996)= 11,"11", IF(('1 - Cover page'!$B$9-M3996)= 12,"12", IF(('1 - Cover page'!$B$9-M3996)= 13,"13", IF(('1 - Cover page'!$B$9-M3996)= 14,"14", IF(('1 - Cover page'!$B$9-M3996)= 15,"15",  ""))))))))))))))))</f>
        <v>0</v>
      </c>
      <c r="Z3996" t="str">
        <f>IF(('1 - Cover page'!$B$9-I3996)=0,"0", IF(('1 - Cover page'!$B$9-I3996)= 1,"1", IF(('1 - Cover page'!$B$9-I3996)= 2,"2", IF(('1 - Cover page'!$B$9-I3996)= 3,"3", IF(('1 - Cover page'!$B$9-I3996)= 4,"4", IF(('1 - Cover page'!$B$9-I3996)= 5,"5", IF(('1 - Cover page'!$B$9-I3996)= 6,"6", IF(('1 - Cover page'!$B$9-I3996)= 7,"7", IF(('1 - Cover page'!$B$9-I3996)= 8,"8", IF(('1 - Cover page'!$B$9-I3996)= 9,"9", IF(('1 - Cover page'!$B$9-I3996)= 10,"10", IF(('1 - Cover page'!$B$9-I3996)= 11,"11", IF(('1 - Cover page'!$B$9-I3996)= 12,"12", IF(('1 - Cover page'!$B$9-I3996)= 13,"13", IF(('1 - Cover page'!$B$9-I3996)= 14,"14", IF(('1 - Cover page'!$B$9-I3996)= 15,"15",  ""))))))))))))))))</f>
        <v>0</v>
      </c>
      <c r="AA3996" t="e">
        <f>VLOOKUP(E3996,'Age group'!$A$2:$B$7,2,TRUE)</f>
        <v>#N/A</v>
      </c>
    </row>
    <row r="3997" spans="1:27" ht="12.75" x14ac:dyDescent="0.2">
      <c r="A3997" s="30">
        <v>3994</v>
      </c>
      <c r="B3997" s="31"/>
      <c r="C3997" s="31"/>
      <c r="D3997" s="32"/>
      <c r="E3997" s="104"/>
      <c r="F3997" s="31"/>
      <c r="G3997" s="31"/>
      <c r="H3997" s="33"/>
      <c r="I3997" s="16"/>
      <c r="J3997" s="34"/>
      <c r="K3997" s="34"/>
      <c r="L3997" s="35"/>
      <c r="M3997" s="36"/>
      <c r="N3997" s="37"/>
      <c r="O3997" s="37"/>
      <c r="P3997" s="37"/>
      <c r="Q3997" s="38"/>
      <c r="R3997" s="38"/>
      <c r="S3997" s="37"/>
      <c r="T3997" s="39"/>
      <c r="U3997" s="39"/>
      <c r="V3997" s="40"/>
      <c r="X3997" t="str">
        <f>IF(('1 - Cover page'!$B$9-M3997)&lt;6,"&lt;=5 Days","&gt;5 Days")</f>
        <v>&lt;=5 Days</v>
      </c>
      <c r="Y3997" t="str">
        <f>IF(('1 - Cover page'!$B$9-M3997)=0,"0", IF(('1 - Cover page'!$B$9-M3997)= 1,"1", IF(('1 - Cover page'!$B$9-M3997)= 2,"2", IF(('1 - Cover page'!$B$9-M3997)= 3,"3", IF(('1 - Cover page'!$B$9-M3997)= 4,"4", IF(('1 - Cover page'!$B$9-M3997)= 5,"5", IF(('1 - Cover page'!$B$9-M3997)= 6,"6", IF(('1 - Cover page'!$B$9-M3997)= 7,"7", IF(('1 - Cover page'!$B$9-M3997)= 8,"8", IF(('1 - Cover page'!$B$9-M3997)= 9,"9", IF(('1 - Cover page'!$B$9-M3997)= 10,"10", IF(('1 - Cover page'!$B$9-M3997)= 11,"11", IF(('1 - Cover page'!$B$9-M3997)= 12,"12", IF(('1 - Cover page'!$B$9-M3997)= 13,"13", IF(('1 - Cover page'!$B$9-M3997)= 14,"14", IF(('1 - Cover page'!$B$9-M3997)= 15,"15",  ""))))))))))))))))</f>
        <v>0</v>
      </c>
      <c r="Z3997" t="str">
        <f>IF(('1 - Cover page'!$B$9-I3997)=0,"0", IF(('1 - Cover page'!$B$9-I3997)= 1,"1", IF(('1 - Cover page'!$B$9-I3997)= 2,"2", IF(('1 - Cover page'!$B$9-I3997)= 3,"3", IF(('1 - Cover page'!$B$9-I3997)= 4,"4", IF(('1 - Cover page'!$B$9-I3997)= 5,"5", IF(('1 - Cover page'!$B$9-I3997)= 6,"6", IF(('1 - Cover page'!$B$9-I3997)= 7,"7", IF(('1 - Cover page'!$B$9-I3997)= 8,"8", IF(('1 - Cover page'!$B$9-I3997)= 9,"9", IF(('1 - Cover page'!$B$9-I3997)= 10,"10", IF(('1 - Cover page'!$B$9-I3997)= 11,"11", IF(('1 - Cover page'!$B$9-I3997)= 12,"12", IF(('1 - Cover page'!$B$9-I3997)= 13,"13", IF(('1 - Cover page'!$B$9-I3997)= 14,"14", IF(('1 - Cover page'!$B$9-I3997)= 15,"15",  ""))))))))))))))))</f>
        <v>0</v>
      </c>
      <c r="AA3997" t="e">
        <f>VLOOKUP(E3997,'Age group'!$A$2:$B$7,2,TRUE)</f>
        <v>#N/A</v>
      </c>
    </row>
    <row r="3998" spans="1:27" ht="12.75" x14ac:dyDescent="0.2">
      <c r="A3998" s="30">
        <v>3995</v>
      </c>
      <c r="B3998" s="31"/>
      <c r="C3998" s="31"/>
      <c r="D3998" s="32"/>
      <c r="E3998" s="104"/>
      <c r="F3998" s="31"/>
      <c r="G3998" s="31"/>
      <c r="H3998" s="33"/>
      <c r="I3998" s="16"/>
      <c r="J3998" s="34"/>
      <c r="K3998" s="34"/>
      <c r="L3998" s="35"/>
      <c r="M3998" s="36"/>
      <c r="N3998" s="37"/>
      <c r="O3998" s="37"/>
      <c r="P3998" s="37"/>
      <c r="Q3998" s="38"/>
      <c r="R3998" s="38"/>
      <c r="S3998" s="37"/>
      <c r="T3998" s="39"/>
      <c r="U3998" s="39"/>
      <c r="V3998" s="40"/>
      <c r="X3998" t="str">
        <f>IF(('1 - Cover page'!$B$9-M3998)&lt;6,"&lt;=5 Days","&gt;5 Days")</f>
        <v>&lt;=5 Days</v>
      </c>
      <c r="Y3998" t="str">
        <f>IF(('1 - Cover page'!$B$9-M3998)=0,"0", IF(('1 - Cover page'!$B$9-M3998)= 1,"1", IF(('1 - Cover page'!$B$9-M3998)= 2,"2", IF(('1 - Cover page'!$B$9-M3998)= 3,"3", IF(('1 - Cover page'!$B$9-M3998)= 4,"4", IF(('1 - Cover page'!$B$9-M3998)= 5,"5", IF(('1 - Cover page'!$B$9-M3998)= 6,"6", IF(('1 - Cover page'!$B$9-M3998)= 7,"7", IF(('1 - Cover page'!$B$9-M3998)= 8,"8", IF(('1 - Cover page'!$B$9-M3998)= 9,"9", IF(('1 - Cover page'!$B$9-M3998)= 10,"10", IF(('1 - Cover page'!$B$9-M3998)= 11,"11", IF(('1 - Cover page'!$B$9-M3998)= 12,"12", IF(('1 - Cover page'!$B$9-M3998)= 13,"13", IF(('1 - Cover page'!$B$9-M3998)= 14,"14", IF(('1 - Cover page'!$B$9-M3998)= 15,"15",  ""))))))))))))))))</f>
        <v>0</v>
      </c>
      <c r="Z3998" t="str">
        <f>IF(('1 - Cover page'!$B$9-I3998)=0,"0", IF(('1 - Cover page'!$B$9-I3998)= 1,"1", IF(('1 - Cover page'!$B$9-I3998)= 2,"2", IF(('1 - Cover page'!$B$9-I3998)= 3,"3", IF(('1 - Cover page'!$B$9-I3998)= 4,"4", IF(('1 - Cover page'!$B$9-I3998)= 5,"5", IF(('1 - Cover page'!$B$9-I3998)= 6,"6", IF(('1 - Cover page'!$B$9-I3998)= 7,"7", IF(('1 - Cover page'!$B$9-I3998)= 8,"8", IF(('1 - Cover page'!$B$9-I3998)= 9,"9", IF(('1 - Cover page'!$B$9-I3998)= 10,"10", IF(('1 - Cover page'!$B$9-I3998)= 11,"11", IF(('1 - Cover page'!$B$9-I3998)= 12,"12", IF(('1 - Cover page'!$B$9-I3998)= 13,"13", IF(('1 - Cover page'!$B$9-I3998)= 14,"14", IF(('1 - Cover page'!$B$9-I3998)= 15,"15",  ""))))))))))))))))</f>
        <v>0</v>
      </c>
      <c r="AA3998" t="e">
        <f>VLOOKUP(E3998,'Age group'!$A$2:$B$7,2,TRUE)</f>
        <v>#N/A</v>
      </c>
    </row>
    <row r="3999" spans="1:27" ht="12.75" x14ac:dyDescent="0.2">
      <c r="A3999" s="30">
        <v>3996</v>
      </c>
      <c r="B3999" s="31"/>
      <c r="C3999" s="31"/>
      <c r="D3999" s="32"/>
      <c r="E3999" s="104"/>
      <c r="F3999" s="31"/>
      <c r="G3999" s="31"/>
      <c r="H3999" s="33"/>
      <c r="I3999" s="16"/>
      <c r="J3999" s="34"/>
      <c r="K3999" s="34"/>
      <c r="L3999" s="35"/>
      <c r="M3999" s="36"/>
      <c r="N3999" s="37"/>
      <c r="O3999" s="37"/>
      <c r="P3999" s="37"/>
      <c r="Q3999" s="38"/>
      <c r="R3999" s="38"/>
      <c r="S3999" s="37"/>
      <c r="T3999" s="39"/>
      <c r="U3999" s="39"/>
      <c r="V3999" s="40"/>
      <c r="X3999" t="str">
        <f>IF(('1 - Cover page'!$B$9-M3999)&lt;6,"&lt;=5 Days","&gt;5 Days")</f>
        <v>&lt;=5 Days</v>
      </c>
      <c r="Y3999" t="str">
        <f>IF(('1 - Cover page'!$B$9-M3999)=0,"0", IF(('1 - Cover page'!$B$9-M3999)= 1,"1", IF(('1 - Cover page'!$B$9-M3999)= 2,"2", IF(('1 - Cover page'!$B$9-M3999)= 3,"3", IF(('1 - Cover page'!$B$9-M3999)= 4,"4", IF(('1 - Cover page'!$B$9-M3999)= 5,"5", IF(('1 - Cover page'!$B$9-M3999)= 6,"6", IF(('1 - Cover page'!$B$9-M3999)= 7,"7", IF(('1 - Cover page'!$B$9-M3999)= 8,"8", IF(('1 - Cover page'!$B$9-M3999)= 9,"9", IF(('1 - Cover page'!$B$9-M3999)= 10,"10", IF(('1 - Cover page'!$B$9-M3999)= 11,"11", IF(('1 - Cover page'!$B$9-M3999)= 12,"12", IF(('1 - Cover page'!$B$9-M3999)= 13,"13", IF(('1 - Cover page'!$B$9-M3999)= 14,"14", IF(('1 - Cover page'!$B$9-M3999)= 15,"15",  ""))))))))))))))))</f>
        <v>0</v>
      </c>
      <c r="Z3999" t="str">
        <f>IF(('1 - Cover page'!$B$9-I3999)=0,"0", IF(('1 - Cover page'!$B$9-I3999)= 1,"1", IF(('1 - Cover page'!$B$9-I3999)= 2,"2", IF(('1 - Cover page'!$B$9-I3999)= 3,"3", IF(('1 - Cover page'!$B$9-I3999)= 4,"4", IF(('1 - Cover page'!$B$9-I3999)= 5,"5", IF(('1 - Cover page'!$B$9-I3999)= 6,"6", IF(('1 - Cover page'!$B$9-I3999)= 7,"7", IF(('1 - Cover page'!$B$9-I3999)= 8,"8", IF(('1 - Cover page'!$B$9-I3999)= 9,"9", IF(('1 - Cover page'!$B$9-I3999)= 10,"10", IF(('1 - Cover page'!$B$9-I3999)= 11,"11", IF(('1 - Cover page'!$B$9-I3999)= 12,"12", IF(('1 - Cover page'!$B$9-I3999)= 13,"13", IF(('1 - Cover page'!$B$9-I3999)= 14,"14", IF(('1 - Cover page'!$B$9-I3999)= 15,"15",  ""))))))))))))))))</f>
        <v>0</v>
      </c>
      <c r="AA3999" t="e">
        <f>VLOOKUP(E3999,'Age group'!$A$2:$B$7,2,TRUE)</f>
        <v>#N/A</v>
      </c>
    </row>
    <row r="4000" spans="1:27" ht="12.75" x14ac:dyDescent="0.2">
      <c r="A4000" s="30">
        <v>3997</v>
      </c>
      <c r="B4000" s="31"/>
      <c r="C4000" s="31"/>
      <c r="D4000" s="32"/>
      <c r="E4000" s="104"/>
      <c r="F4000" s="31"/>
      <c r="G4000" s="31"/>
      <c r="H4000" s="33"/>
      <c r="I4000" s="16"/>
      <c r="J4000" s="34"/>
      <c r="K4000" s="34"/>
      <c r="L4000" s="35"/>
      <c r="M4000" s="36"/>
      <c r="N4000" s="37"/>
      <c r="O4000" s="37"/>
      <c r="P4000" s="37"/>
      <c r="Q4000" s="38"/>
      <c r="R4000" s="38"/>
      <c r="S4000" s="37"/>
      <c r="T4000" s="39"/>
      <c r="U4000" s="39"/>
      <c r="V4000" s="40"/>
      <c r="X4000" t="str">
        <f>IF(('1 - Cover page'!$B$9-M4000)&lt;6,"&lt;=5 Days","&gt;5 Days")</f>
        <v>&lt;=5 Days</v>
      </c>
      <c r="Y4000" t="str">
        <f>IF(('1 - Cover page'!$B$9-M4000)=0,"0", IF(('1 - Cover page'!$B$9-M4000)= 1,"1", IF(('1 - Cover page'!$B$9-M4000)= 2,"2", IF(('1 - Cover page'!$B$9-M4000)= 3,"3", IF(('1 - Cover page'!$B$9-M4000)= 4,"4", IF(('1 - Cover page'!$B$9-M4000)= 5,"5", IF(('1 - Cover page'!$B$9-M4000)= 6,"6", IF(('1 - Cover page'!$B$9-M4000)= 7,"7", IF(('1 - Cover page'!$B$9-M4000)= 8,"8", IF(('1 - Cover page'!$B$9-M4000)= 9,"9", IF(('1 - Cover page'!$B$9-M4000)= 10,"10", IF(('1 - Cover page'!$B$9-M4000)= 11,"11", IF(('1 - Cover page'!$B$9-M4000)= 12,"12", IF(('1 - Cover page'!$B$9-M4000)= 13,"13", IF(('1 - Cover page'!$B$9-M4000)= 14,"14", IF(('1 - Cover page'!$B$9-M4000)= 15,"15",  ""))))))))))))))))</f>
        <v>0</v>
      </c>
      <c r="Z4000" t="str">
        <f>IF(('1 - Cover page'!$B$9-I4000)=0,"0", IF(('1 - Cover page'!$B$9-I4000)= 1,"1", IF(('1 - Cover page'!$B$9-I4000)= 2,"2", IF(('1 - Cover page'!$B$9-I4000)= 3,"3", IF(('1 - Cover page'!$B$9-I4000)= 4,"4", IF(('1 - Cover page'!$B$9-I4000)= 5,"5", IF(('1 - Cover page'!$B$9-I4000)= 6,"6", IF(('1 - Cover page'!$B$9-I4000)= 7,"7", IF(('1 - Cover page'!$B$9-I4000)= 8,"8", IF(('1 - Cover page'!$B$9-I4000)= 9,"9", IF(('1 - Cover page'!$B$9-I4000)= 10,"10", IF(('1 - Cover page'!$B$9-I4000)= 11,"11", IF(('1 - Cover page'!$B$9-I4000)= 12,"12", IF(('1 - Cover page'!$B$9-I4000)= 13,"13", IF(('1 - Cover page'!$B$9-I4000)= 14,"14", IF(('1 - Cover page'!$B$9-I4000)= 15,"15",  ""))))))))))))))))</f>
        <v>0</v>
      </c>
      <c r="AA4000" t="e">
        <f>VLOOKUP(E4000,'Age group'!$A$2:$B$7,2,TRUE)</f>
        <v>#N/A</v>
      </c>
    </row>
    <row r="4001" spans="1:27" ht="12.75" x14ac:dyDescent="0.2">
      <c r="A4001" s="30">
        <v>3998</v>
      </c>
      <c r="B4001" s="31"/>
      <c r="C4001" s="31"/>
      <c r="D4001" s="32"/>
      <c r="E4001" s="104"/>
      <c r="F4001" s="31"/>
      <c r="G4001" s="31"/>
      <c r="H4001" s="33"/>
      <c r="I4001" s="16"/>
      <c r="J4001" s="34"/>
      <c r="K4001" s="34"/>
      <c r="L4001" s="35"/>
      <c r="M4001" s="36"/>
      <c r="N4001" s="37"/>
      <c r="O4001" s="37"/>
      <c r="P4001" s="37"/>
      <c r="Q4001" s="38"/>
      <c r="R4001" s="38"/>
      <c r="S4001" s="37"/>
      <c r="T4001" s="39"/>
      <c r="U4001" s="39"/>
      <c r="V4001" s="40"/>
      <c r="X4001" t="str">
        <f>IF(('1 - Cover page'!$B$9-M4001)&lt;6,"&lt;=5 Days","&gt;5 Days")</f>
        <v>&lt;=5 Days</v>
      </c>
      <c r="Y4001" t="str">
        <f>IF(('1 - Cover page'!$B$9-M4001)=0,"0", IF(('1 - Cover page'!$B$9-M4001)= 1,"1", IF(('1 - Cover page'!$B$9-M4001)= 2,"2", IF(('1 - Cover page'!$B$9-M4001)= 3,"3", IF(('1 - Cover page'!$B$9-M4001)= 4,"4", IF(('1 - Cover page'!$B$9-M4001)= 5,"5", IF(('1 - Cover page'!$B$9-M4001)= 6,"6", IF(('1 - Cover page'!$B$9-M4001)= 7,"7", IF(('1 - Cover page'!$B$9-M4001)= 8,"8", IF(('1 - Cover page'!$B$9-M4001)= 9,"9", IF(('1 - Cover page'!$B$9-M4001)= 10,"10", IF(('1 - Cover page'!$B$9-M4001)= 11,"11", IF(('1 - Cover page'!$B$9-M4001)= 12,"12", IF(('1 - Cover page'!$B$9-M4001)= 13,"13", IF(('1 - Cover page'!$B$9-M4001)= 14,"14", IF(('1 - Cover page'!$B$9-M4001)= 15,"15",  ""))))))))))))))))</f>
        <v>0</v>
      </c>
      <c r="Z4001" t="str">
        <f>IF(('1 - Cover page'!$B$9-I4001)=0,"0", IF(('1 - Cover page'!$B$9-I4001)= 1,"1", IF(('1 - Cover page'!$B$9-I4001)= 2,"2", IF(('1 - Cover page'!$B$9-I4001)= 3,"3", IF(('1 - Cover page'!$B$9-I4001)= 4,"4", IF(('1 - Cover page'!$B$9-I4001)= 5,"5", IF(('1 - Cover page'!$B$9-I4001)= 6,"6", IF(('1 - Cover page'!$B$9-I4001)= 7,"7", IF(('1 - Cover page'!$B$9-I4001)= 8,"8", IF(('1 - Cover page'!$B$9-I4001)= 9,"9", IF(('1 - Cover page'!$B$9-I4001)= 10,"10", IF(('1 - Cover page'!$B$9-I4001)= 11,"11", IF(('1 - Cover page'!$B$9-I4001)= 12,"12", IF(('1 - Cover page'!$B$9-I4001)= 13,"13", IF(('1 - Cover page'!$B$9-I4001)= 14,"14", IF(('1 - Cover page'!$B$9-I4001)= 15,"15",  ""))))))))))))))))</f>
        <v>0</v>
      </c>
      <c r="AA4001" t="e">
        <f>VLOOKUP(E4001,'Age group'!$A$2:$B$7,2,TRUE)</f>
        <v>#N/A</v>
      </c>
    </row>
    <row r="4002" spans="1:27" ht="12.75" x14ac:dyDescent="0.2">
      <c r="A4002" s="30">
        <v>3999</v>
      </c>
      <c r="B4002" s="31"/>
      <c r="C4002" s="31"/>
      <c r="D4002" s="32"/>
      <c r="E4002" s="104"/>
      <c r="F4002" s="31"/>
      <c r="G4002" s="31"/>
      <c r="H4002" s="33"/>
      <c r="I4002" s="16"/>
      <c r="J4002" s="34"/>
      <c r="K4002" s="34"/>
      <c r="L4002" s="35"/>
      <c r="M4002" s="36"/>
      <c r="N4002" s="37"/>
      <c r="O4002" s="37"/>
      <c r="P4002" s="37"/>
      <c r="Q4002" s="38"/>
      <c r="R4002" s="38"/>
      <c r="S4002" s="37"/>
      <c r="T4002" s="39"/>
      <c r="U4002" s="39"/>
      <c r="V4002" s="40"/>
      <c r="X4002" t="str">
        <f>IF(('1 - Cover page'!$B$9-M4002)&lt;6,"&lt;=5 Days","&gt;5 Days")</f>
        <v>&lt;=5 Days</v>
      </c>
      <c r="Y4002" t="str">
        <f>IF(('1 - Cover page'!$B$9-M4002)=0,"0", IF(('1 - Cover page'!$B$9-M4002)= 1,"1", IF(('1 - Cover page'!$B$9-M4002)= 2,"2", IF(('1 - Cover page'!$B$9-M4002)= 3,"3", IF(('1 - Cover page'!$B$9-M4002)= 4,"4", IF(('1 - Cover page'!$B$9-M4002)= 5,"5", IF(('1 - Cover page'!$B$9-M4002)= 6,"6", IF(('1 - Cover page'!$B$9-M4002)= 7,"7", IF(('1 - Cover page'!$B$9-M4002)= 8,"8", IF(('1 - Cover page'!$B$9-M4002)= 9,"9", IF(('1 - Cover page'!$B$9-M4002)= 10,"10", IF(('1 - Cover page'!$B$9-M4002)= 11,"11", IF(('1 - Cover page'!$B$9-M4002)= 12,"12", IF(('1 - Cover page'!$B$9-M4002)= 13,"13", IF(('1 - Cover page'!$B$9-M4002)= 14,"14", IF(('1 - Cover page'!$B$9-M4002)= 15,"15",  ""))))))))))))))))</f>
        <v>0</v>
      </c>
      <c r="Z4002" t="str">
        <f>IF(('1 - Cover page'!$B$9-I4002)=0,"0", IF(('1 - Cover page'!$B$9-I4002)= 1,"1", IF(('1 - Cover page'!$B$9-I4002)= 2,"2", IF(('1 - Cover page'!$B$9-I4002)= 3,"3", IF(('1 - Cover page'!$B$9-I4002)= 4,"4", IF(('1 - Cover page'!$B$9-I4002)= 5,"5", IF(('1 - Cover page'!$B$9-I4002)= 6,"6", IF(('1 - Cover page'!$B$9-I4002)= 7,"7", IF(('1 - Cover page'!$B$9-I4002)= 8,"8", IF(('1 - Cover page'!$B$9-I4002)= 9,"9", IF(('1 - Cover page'!$B$9-I4002)= 10,"10", IF(('1 - Cover page'!$B$9-I4002)= 11,"11", IF(('1 - Cover page'!$B$9-I4002)= 12,"12", IF(('1 - Cover page'!$B$9-I4002)= 13,"13", IF(('1 - Cover page'!$B$9-I4002)= 14,"14", IF(('1 - Cover page'!$B$9-I4002)= 15,"15",  ""))))))))))))))))</f>
        <v>0</v>
      </c>
      <c r="AA4002" t="e">
        <f>VLOOKUP(E4002,'Age group'!$A$2:$B$7,2,TRUE)</f>
        <v>#N/A</v>
      </c>
    </row>
    <row r="4003" spans="1:27" ht="12.75" x14ac:dyDescent="0.2">
      <c r="A4003" s="30">
        <v>4000</v>
      </c>
      <c r="B4003" s="31"/>
      <c r="C4003" s="31"/>
      <c r="D4003" s="32"/>
      <c r="E4003" s="104"/>
      <c r="F4003" s="31"/>
      <c r="G4003" s="31"/>
      <c r="H4003" s="33"/>
      <c r="I4003" s="16"/>
      <c r="J4003" s="34"/>
      <c r="K4003" s="34"/>
      <c r="L4003" s="35"/>
      <c r="M4003" s="36"/>
      <c r="N4003" s="37"/>
      <c r="O4003" s="37"/>
      <c r="P4003" s="37"/>
      <c r="Q4003" s="38"/>
      <c r="R4003" s="38"/>
      <c r="S4003" s="37"/>
      <c r="T4003" s="39"/>
      <c r="U4003" s="39"/>
      <c r="V4003" s="40"/>
      <c r="X4003" t="str">
        <f>IF(('1 - Cover page'!$B$9-M4003)&lt;6,"&lt;=5 Days","&gt;5 Days")</f>
        <v>&lt;=5 Days</v>
      </c>
      <c r="Y4003" t="str">
        <f>IF(('1 - Cover page'!$B$9-M4003)=0,"0", IF(('1 - Cover page'!$B$9-M4003)= 1,"1", IF(('1 - Cover page'!$B$9-M4003)= 2,"2", IF(('1 - Cover page'!$B$9-M4003)= 3,"3", IF(('1 - Cover page'!$B$9-M4003)= 4,"4", IF(('1 - Cover page'!$B$9-M4003)= 5,"5", IF(('1 - Cover page'!$B$9-M4003)= 6,"6", IF(('1 - Cover page'!$B$9-M4003)= 7,"7", IF(('1 - Cover page'!$B$9-M4003)= 8,"8", IF(('1 - Cover page'!$B$9-M4003)= 9,"9", IF(('1 - Cover page'!$B$9-M4003)= 10,"10", IF(('1 - Cover page'!$B$9-M4003)= 11,"11", IF(('1 - Cover page'!$B$9-M4003)= 12,"12", IF(('1 - Cover page'!$B$9-M4003)= 13,"13", IF(('1 - Cover page'!$B$9-M4003)= 14,"14", IF(('1 - Cover page'!$B$9-M4003)= 15,"15",  ""))))))))))))))))</f>
        <v>0</v>
      </c>
      <c r="Z4003" t="str">
        <f>IF(('1 - Cover page'!$B$9-I4003)=0,"0", IF(('1 - Cover page'!$B$9-I4003)= 1,"1", IF(('1 - Cover page'!$B$9-I4003)= 2,"2", IF(('1 - Cover page'!$B$9-I4003)= 3,"3", IF(('1 - Cover page'!$B$9-I4003)= 4,"4", IF(('1 - Cover page'!$B$9-I4003)= 5,"5", IF(('1 - Cover page'!$B$9-I4003)= 6,"6", IF(('1 - Cover page'!$B$9-I4003)= 7,"7", IF(('1 - Cover page'!$B$9-I4003)= 8,"8", IF(('1 - Cover page'!$B$9-I4003)= 9,"9", IF(('1 - Cover page'!$B$9-I4003)= 10,"10", IF(('1 - Cover page'!$B$9-I4003)= 11,"11", IF(('1 - Cover page'!$B$9-I4003)= 12,"12", IF(('1 - Cover page'!$B$9-I4003)= 13,"13", IF(('1 - Cover page'!$B$9-I4003)= 14,"14", IF(('1 - Cover page'!$B$9-I4003)= 15,"15",  ""))))))))))))))))</f>
        <v>0</v>
      </c>
      <c r="AA4003" t="e">
        <f>VLOOKUP(E4003,'Age group'!$A$2:$B$7,2,TRUE)</f>
        <v>#N/A</v>
      </c>
    </row>
    <row r="4004" spans="1:27" ht="12.75" x14ac:dyDescent="0.2">
      <c r="A4004" s="30">
        <v>4001</v>
      </c>
      <c r="B4004" s="31"/>
      <c r="C4004" s="31"/>
      <c r="D4004" s="32"/>
      <c r="E4004" s="104"/>
      <c r="F4004" s="31"/>
      <c r="G4004" s="31"/>
      <c r="H4004" s="33"/>
      <c r="I4004" s="16"/>
      <c r="J4004" s="34"/>
      <c r="K4004" s="34"/>
      <c r="L4004" s="35"/>
      <c r="M4004" s="36"/>
      <c r="N4004" s="37"/>
      <c r="O4004" s="37"/>
      <c r="P4004" s="37"/>
      <c r="Q4004" s="38"/>
      <c r="R4004" s="38"/>
      <c r="S4004" s="37"/>
      <c r="T4004" s="39"/>
      <c r="U4004" s="39"/>
      <c r="V4004" s="40"/>
      <c r="X4004" t="str">
        <f>IF(('1 - Cover page'!$B$9-M4004)&lt;6,"&lt;=5 Days","&gt;5 Days")</f>
        <v>&lt;=5 Days</v>
      </c>
      <c r="Y4004" t="str">
        <f>IF(('1 - Cover page'!$B$9-M4004)=0,"0", IF(('1 - Cover page'!$B$9-M4004)= 1,"1", IF(('1 - Cover page'!$B$9-M4004)= 2,"2", IF(('1 - Cover page'!$B$9-M4004)= 3,"3", IF(('1 - Cover page'!$B$9-M4004)= 4,"4", IF(('1 - Cover page'!$B$9-M4004)= 5,"5", IF(('1 - Cover page'!$B$9-M4004)= 6,"6", IF(('1 - Cover page'!$B$9-M4004)= 7,"7", IF(('1 - Cover page'!$B$9-M4004)= 8,"8", IF(('1 - Cover page'!$B$9-M4004)= 9,"9", IF(('1 - Cover page'!$B$9-M4004)= 10,"10", IF(('1 - Cover page'!$B$9-M4004)= 11,"11", IF(('1 - Cover page'!$B$9-M4004)= 12,"12", IF(('1 - Cover page'!$B$9-M4004)= 13,"13", IF(('1 - Cover page'!$B$9-M4004)= 14,"14", IF(('1 - Cover page'!$B$9-M4004)= 15,"15",  ""))))))))))))))))</f>
        <v>0</v>
      </c>
      <c r="Z4004" t="str">
        <f>IF(('1 - Cover page'!$B$9-I4004)=0,"0", IF(('1 - Cover page'!$B$9-I4004)= 1,"1", IF(('1 - Cover page'!$B$9-I4004)= 2,"2", IF(('1 - Cover page'!$B$9-I4004)= 3,"3", IF(('1 - Cover page'!$B$9-I4004)= 4,"4", IF(('1 - Cover page'!$B$9-I4004)= 5,"5", IF(('1 - Cover page'!$B$9-I4004)= 6,"6", IF(('1 - Cover page'!$B$9-I4004)= 7,"7", IF(('1 - Cover page'!$B$9-I4004)= 8,"8", IF(('1 - Cover page'!$B$9-I4004)= 9,"9", IF(('1 - Cover page'!$B$9-I4004)= 10,"10", IF(('1 - Cover page'!$B$9-I4004)= 11,"11", IF(('1 - Cover page'!$B$9-I4004)= 12,"12", IF(('1 - Cover page'!$B$9-I4004)= 13,"13", IF(('1 - Cover page'!$B$9-I4004)= 14,"14", IF(('1 - Cover page'!$B$9-I4004)= 15,"15",  ""))))))))))))))))</f>
        <v>0</v>
      </c>
      <c r="AA4004" t="e">
        <f>VLOOKUP(E4004,'Age group'!$A$2:$B$7,2,TRUE)</f>
        <v>#N/A</v>
      </c>
    </row>
    <row r="4005" spans="1:27" ht="12.75" x14ac:dyDescent="0.2">
      <c r="A4005" s="30">
        <v>4002</v>
      </c>
      <c r="B4005" s="31"/>
      <c r="C4005" s="31"/>
      <c r="D4005" s="32"/>
      <c r="E4005" s="104"/>
      <c r="F4005" s="31"/>
      <c r="G4005" s="31"/>
      <c r="H4005" s="33"/>
      <c r="I4005" s="16"/>
      <c r="J4005" s="34"/>
      <c r="K4005" s="34"/>
      <c r="L4005" s="35"/>
      <c r="M4005" s="36"/>
      <c r="N4005" s="37"/>
      <c r="O4005" s="37"/>
      <c r="P4005" s="37"/>
      <c r="Q4005" s="38"/>
      <c r="R4005" s="38"/>
      <c r="S4005" s="37"/>
      <c r="T4005" s="39"/>
      <c r="U4005" s="39"/>
      <c r="V4005" s="40"/>
      <c r="X4005" t="str">
        <f>IF(('1 - Cover page'!$B$9-M4005)&lt;6,"&lt;=5 Days","&gt;5 Days")</f>
        <v>&lt;=5 Days</v>
      </c>
      <c r="Y4005" t="str">
        <f>IF(('1 - Cover page'!$B$9-M4005)=0,"0", IF(('1 - Cover page'!$B$9-M4005)= 1,"1", IF(('1 - Cover page'!$B$9-M4005)= 2,"2", IF(('1 - Cover page'!$B$9-M4005)= 3,"3", IF(('1 - Cover page'!$B$9-M4005)= 4,"4", IF(('1 - Cover page'!$B$9-M4005)= 5,"5", IF(('1 - Cover page'!$B$9-M4005)= 6,"6", IF(('1 - Cover page'!$B$9-M4005)= 7,"7", IF(('1 - Cover page'!$B$9-M4005)= 8,"8", IF(('1 - Cover page'!$B$9-M4005)= 9,"9", IF(('1 - Cover page'!$B$9-M4005)= 10,"10", IF(('1 - Cover page'!$B$9-M4005)= 11,"11", IF(('1 - Cover page'!$B$9-M4005)= 12,"12", IF(('1 - Cover page'!$B$9-M4005)= 13,"13", IF(('1 - Cover page'!$B$9-M4005)= 14,"14", IF(('1 - Cover page'!$B$9-M4005)= 15,"15",  ""))))))))))))))))</f>
        <v>0</v>
      </c>
      <c r="Z4005" t="str">
        <f>IF(('1 - Cover page'!$B$9-I4005)=0,"0", IF(('1 - Cover page'!$B$9-I4005)= 1,"1", IF(('1 - Cover page'!$B$9-I4005)= 2,"2", IF(('1 - Cover page'!$B$9-I4005)= 3,"3", IF(('1 - Cover page'!$B$9-I4005)= 4,"4", IF(('1 - Cover page'!$B$9-I4005)= 5,"5", IF(('1 - Cover page'!$B$9-I4005)= 6,"6", IF(('1 - Cover page'!$B$9-I4005)= 7,"7", IF(('1 - Cover page'!$B$9-I4005)= 8,"8", IF(('1 - Cover page'!$B$9-I4005)= 9,"9", IF(('1 - Cover page'!$B$9-I4005)= 10,"10", IF(('1 - Cover page'!$B$9-I4005)= 11,"11", IF(('1 - Cover page'!$B$9-I4005)= 12,"12", IF(('1 - Cover page'!$B$9-I4005)= 13,"13", IF(('1 - Cover page'!$B$9-I4005)= 14,"14", IF(('1 - Cover page'!$B$9-I4005)= 15,"15",  ""))))))))))))))))</f>
        <v>0</v>
      </c>
      <c r="AA4005" t="e">
        <f>VLOOKUP(E4005,'Age group'!$A$2:$B$7,2,TRUE)</f>
        <v>#N/A</v>
      </c>
    </row>
    <row r="4006" spans="1:27" ht="12.75" x14ac:dyDescent="0.2">
      <c r="A4006" s="30">
        <v>4003</v>
      </c>
      <c r="B4006" s="31"/>
      <c r="C4006" s="31"/>
      <c r="D4006" s="32"/>
      <c r="E4006" s="104"/>
      <c r="F4006" s="31"/>
      <c r="G4006" s="31"/>
      <c r="H4006" s="33"/>
      <c r="I4006" s="16"/>
      <c r="J4006" s="34"/>
      <c r="K4006" s="34"/>
      <c r="L4006" s="35"/>
      <c r="M4006" s="36"/>
      <c r="N4006" s="37"/>
      <c r="O4006" s="37"/>
      <c r="P4006" s="37"/>
      <c r="Q4006" s="38"/>
      <c r="R4006" s="38"/>
      <c r="S4006" s="37"/>
      <c r="T4006" s="39"/>
      <c r="U4006" s="39"/>
      <c r="V4006" s="40"/>
      <c r="X4006" t="str">
        <f>IF(('1 - Cover page'!$B$9-M4006)&lt;6,"&lt;=5 Days","&gt;5 Days")</f>
        <v>&lt;=5 Days</v>
      </c>
      <c r="Y4006" t="str">
        <f>IF(('1 - Cover page'!$B$9-M4006)=0,"0", IF(('1 - Cover page'!$B$9-M4006)= 1,"1", IF(('1 - Cover page'!$B$9-M4006)= 2,"2", IF(('1 - Cover page'!$B$9-M4006)= 3,"3", IF(('1 - Cover page'!$B$9-M4006)= 4,"4", IF(('1 - Cover page'!$B$9-M4006)= 5,"5", IF(('1 - Cover page'!$B$9-M4006)= 6,"6", IF(('1 - Cover page'!$B$9-M4006)= 7,"7", IF(('1 - Cover page'!$B$9-M4006)= 8,"8", IF(('1 - Cover page'!$B$9-M4006)= 9,"9", IF(('1 - Cover page'!$B$9-M4006)= 10,"10", IF(('1 - Cover page'!$B$9-M4006)= 11,"11", IF(('1 - Cover page'!$B$9-M4006)= 12,"12", IF(('1 - Cover page'!$B$9-M4006)= 13,"13", IF(('1 - Cover page'!$B$9-M4006)= 14,"14", IF(('1 - Cover page'!$B$9-M4006)= 15,"15",  ""))))))))))))))))</f>
        <v>0</v>
      </c>
      <c r="Z4006" t="str">
        <f>IF(('1 - Cover page'!$B$9-I4006)=0,"0", IF(('1 - Cover page'!$B$9-I4006)= 1,"1", IF(('1 - Cover page'!$B$9-I4006)= 2,"2", IF(('1 - Cover page'!$B$9-I4006)= 3,"3", IF(('1 - Cover page'!$B$9-I4006)= 4,"4", IF(('1 - Cover page'!$B$9-I4006)= 5,"5", IF(('1 - Cover page'!$B$9-I4006)= 6,"6", IF(('1 - Cover page'!$B$9-I4006)= 7,"7", IF(('1 - Cover page'!$B$9-I4006)= 8,"8", IF(('1 - Cover page'!$B$9-I4006)= 9,"9", IF(('1 - Cover page'!$B$9-I4006)= 10,"10", IF(('1 - Cover page'!$B$9-I4006)= 11,"11", IF(('1 - Cover page'!$B$9-I4006)= 12,"12", IF(('1 - Cover page'!$B$9-I4006)= 13,"13", IF(('1 - Cover page'!$B$9-I4006)= 14,"14", IF(('1 - Cover page'!$B$9-I4006)= 15,"15",  ""))))))))))))))))</f>
        <v>0</v>
      </c>
      <c r="AA4006" t="e">
        <f>VLOOKUP(E4006,'Age group'!$A$2:$B$7,2,TRUE)</f>
        <v>#N/A</v>
      </c>
    </row>
    <row r="4007" spans="1:27" ht="12.75" x14ac:dyDescent="0.2">
      <c r="A4007" s="30">
        <v>4004</v>
      </c>
      <c r="B4007" s="31"/>
      <c r="C4007" s="31"/>
      <c r="D4007" s="32"/>
      <c r="E4007" s="104"/>
      <c r="F4007" s="31"/>
      <c r="G4007" s="31"/>
      <c r="H4007" s="33"/>
      <c r="I4007" s="16"/>
      <c r="J4007" s="34"/>
      <c r="K4007" s="34"/>
      <c r="L4007" s="35"/>
      <c r="M4007" s="36"/>
      <c r="N4007" s="37"/>
      <c r="O4007" s="37"/>
      <c r="P4007" s="37"/>
      <c r="Q4007" s="38"/>
      <c r="R4007" s="38"/>
      <c r="S4007" s="37"/>
      <c r="T4007" s="39"/>
      <c r="U4007" s="39"/>
      <c r="V4007" s="40"/>
      <c r="X4007" t="str">
        <f>IF(('1 - Cover page'!$B$9-M4007)&lt;6,"&lt;=5 Days","&gt;5 Days")</f>
        <v>&lt;=5 Days</v>
      </c>
      <c r="Y4007" t="str">
        <f>IF(('1 - Cover page'!$B$9-M4007)=0,"0", IF(('1 - Cover page'!$B$9-M4007)= 1,"1", IF(('1 - Cover page'!$B$9-M4007)= 2,"2", IF(('1 - Cover page'!$B$9-M4007)= 3,"3", IF(('1 - Cover page'!$B$9-M4007)= 4,"4", IF(('1 - Cover page'!$B$9-M4007)= 5,"5", IF(('1 - Cover page'!$B$9-M4007)= 6,"6", IF(('1 - Cover page'!$B$9-M4007)= 7,"7", IF(('1 - Cover page'!$B$9-M4007)= 8,"8", IF(('1 - Cover page'!$B$9-M4007)= 9,"9", IF(('1 - Cover page'!$B$9-M4007)= 10,"10", IF(('1 - Cover page'!$B$9-M4007)= 11,"11", IF(('1 - Cover page'!$B$9-M4007)= 12,"12", IF(('1 - Cover page'!$B$9-M4007)= 13,"13", IF(('1 - Cover page'!$B$9-M4007)= 14,"14", IF(('1 - Cover page'!$B$9-M4007)= 15,"15",  ""))))))))))))))))</f>
        <v>0</v>
      </c>
      <c r="Z4007" t="str">
        <f>IF(('1 - Cover page'!$B$9-I4007)=0,"0", IF(('1 - Cover page'!$B$9-I4007)= 1,"1", IF(('1 - Cover page'!$B$9-I4007)= 2,"2", IF(('1 - Cover page'!$B$9-I4007)= 3,"3", IF(('1 - Cover page'!$B$9-I4007)= 4,"4", IF(('1 - Cover page'!$B$9-I4007)= 5,"5", IF(('1 - Cover page'!$B$9-I4007)= 6,"6", IF(('1 - Cover page'!$B$9-I4007)= 7,"7", IF(('1 - Cover page'!$B$9-I4007)= 8,"8", IF(('1 - Cover page'!$B$9-I4007)= 9,"9", IF(('1 - Cover page'!$B$9-I4007)= 10,"10", IF(('1 - Cover page'!$B$9-I4007)= 11,"11", IF(('1 - Cover page'!$B$9-I4007)= 12,"12", IF(('1 - Cover page'!$B$9-I4007)= 13,"13", IF(('1 - Cover page'!$B$9-I4007)= 14,"14", IF(('1 - Cover page'!$B$9-I4007)= 15,"15",  ""))))))))))))))))</f>
        <v>0</v>
      </c>
      <c r="AA4007" t="e">
        <f>VLOOKUP(E4007,'Age group'!$A$2:$B$7,2,TRUE)</f>
        <v>#N/A</v>
      </c>
    </row>
    <row r="4008" spans="1:27" ht="12.75" x14ac:dyDescent="0.2">
      <c r="A4008" s="30">
        <v>4005</v>
      </c>
      <c r="B4008" s="31"/>
      <c r="C4008" s="31"/>
      <c r="D4008" s="32"/>
      <c r="E4008" s="104"/>
      <c r="F4008" s="31"/>
      <c r="G4008" s="31"/>
      <c r="H4008" s="33"/>
      <c r="I4008" s="16"/>
      <c r="J4008" s="34"/>
      <c r="K4008" s="34"/>
      <c r="L4008" s="35"/>
      <c r="M4008" s="36"/>
      <c r="N4008" s="37"/>
      <c r="O4008" s="37"/>
      <c r="P4008" s="37"/>
      <c r="Q4008" s="38"/>
      <c r="R4008" s="38"/>
      <c r="S4008" s="37"/>
      <c r="T4008" s="39"/>
      <c r="U4008" s="39"/>
      <c r="V4008" s="40"/>
      <c r="X4008" t="str">
        <f>IF(('1 - Cover page'!$B$9-M4008)&lt;6,"&lt;=5 Days","&gt;5 Days")</f>
        <v>&lt;=5 Days</v>
      </c>
      <c r="Y4008" t="str">
        <f>IF(('1 - Cover page'!$B$9-M4008)=0,"0", IF(('1 - Cover page'!$B$9-M4008)= 1,"1", IF(('1 - Cover page'!$B$9-M4008)= 2,"2", IF(('1 - Cover page'!$B$9-M4008)= 3,"3", IF(('1 - Cover page'!$B$9-M4008)= 4,"4", IF(('1 - Cover page'!$B$9-M4008)= 5,"5", IF(('1 - Cover page'!$B$9-M4008)= 6,"6", IF(('1 - Cover page'!$B$9-M4008)= 7,"7", IF(('1 - Cover page'!$B$9-M4008)= 8,"8", IF(('1 - Cover page'!$B$9-M4008)= 9,"9", IF(('1 - Cover page'!$B$9-M4008)= 10,"10", IF(('1 - Cover page'!$B$9-M4008)= 11,"11", IF(('1 - Cover page'!$B$9-M4008)= 12,"12", IF(('1 - Cover page'!$B$9-M4008)= 13,"13", IF(('1 - Cover page'!$B$9-M4008)= 14,"14", IF(('1 - Cover page'!$B$9-M4008)= 15,"15",  ""))))))))))))))))</f>
        <v>0</v>
      </c>
      <c r="Z4008" t="str">
        <f>IF(('1 - Cover page'!$B$9-I4008)=0,"0", IF(('1 - Cover page'!$B$9-I4008)= 1,"1", IF(('1 - Cover page'!$B$9-I4008)= 2,"2", IF(('1 - Cover page'!$B$9-I4008)= 3,"3", IF(('1 - Cover page'!$B$9-I4008)= 4,"4", IF(('1 - Cover page'!$B$9-I4008)= 5,"5", IF(('1 - Cover page'!$B$9-I4008)= 6,"6", IF(('1 - Cover page'!$B$9-I4008)= 7,"7", IF(('1 - Cover page'!$B$9-I4008)= 8,"8", IF(('1 - Cover page'!$B$9-I4008)= 9,"9", IF(('1 - Cover page'!$B$9-I4008)= 10,"10", IF(('1 - Cover page'!$B$9-I4008)= 11,"11", IF(('1 - Cover page'!$B$9-I4008)= 12,"12", IF(('1 - Cover page'!$B$9-I4008)= 13,"13", IF(('1 - Cover page'!$B$9-I4008)= 14,"14", IF(('1 - Cover page'!$B$9-I4008)= 15,"15",  ""))))))))))))))))</f>
        <v>0</v>
      </c>
      <c r="AA4008" t="e">
        <f>VLOOKUP(E4008,'Age group'!$A$2:$B$7,2,TRUE)</f>
        <v>#N/A</v>
      </c>
    </row>
    <row r="4009" spans="1:27" ht="12.75" x14ac:dyDescent="0.2">
      <c r="A4009" s="30">
        <v>4006</v>
      </c>
      <c r="B4009" s="31"/>
      <c r="C4009" s="31"/>
      <c r="D4009" s="32"/>
      <c r="E4009" s="104"/>
      <c r="F4009" s="31"/>
      <c r="G4009" s="31"/>
      <c r="H4009" s="33"/>
      <c r="I4009" s="16"/>
      <c r="J4009" s="34"/>
      <c r="K4009" s="34"/>
      <c r="L4009" s="35"/>
      <c r="M4009" s="36"/>
      <c r="N4009" s="37"/>
      <c r="O4009" s="37"/>
      <c r="P4009" s="37"/>
      <c r="Q4009" s="38"/>
      <c r="R4009" s="38"/>
      <c r="S4009" s="37"/>
      <c r="T4009" s="39"/>
      <c r="U4009" s="39"/>
      <c r="V4009" s="40"/>
      <c r="X4009" t="str">
        <f>IF(('1 - Cover page'!$B$9-M4009)&lt;6,"&lt;=5 Days","&gt;5 Days")</f>
        <v>&lt;=5 Days</v>
      </c>
      <c r="Y4009" t="str">
        <f>IF(('1 - Cover page'!$B$9-M4009)=0,"0", IF(('1 - Cover page'!$B$9-M4009)= 1,"1", IF(('1 - Cover page'!$B$9-M4009)= 2,"2", IF(('1 - Cover page'!$B$9-M4009)= 3,"3", IF(('1 - Cover page'!$B$9-M4009)= 4,"4", IF(('1 - Cover page'!$B$9-M4009)= 5,"5", IF(('1 - Cover page'!$B$9-M4009)= 6,"6", IF(('1 - Cover page'!$B$9-M4009)= 7,"7", IF(('1 - Cover page'!$B$9-M4009)= 8,"8", IF(('1 - Cover page'!$B$9-M4009)= 9,"9", IF(('1 - Cover page'!$B$9-M4009)= 10,"10", IF(('1 - Cover page'!$B$9-M4009)= 11,"11", IF(('1 - Cover page'!$B$9-M4009)= 12,"12", IF(('1 - Cover page'!$B$9-M4009)= 13,"13", IF(('1 - Cover page'!$B$9-M4009)= 14,"14", IF(('1 - Cover page'!$B$9-M4009)= 15,"15",  ""))))))))))))))))</f>
        <v>0</v>
      </c>
      <c r="Z4009" t="str">
        <f>IF(('1 - Cover page'!$B$9-I4009)=0,"0", IF(('1 - Cover page'!$B$9-I4009)= 1,"1", IF(('1 - Cover page'!$B$9-I4009)= 2,"2", IF(('1 - Cover page'!$B$9-I4009)= 3,"3", IF(('1 - Cover page'!$B$9-I4009)= 4,"4", IF(('1 - Cover page'!$B$9-I4009)= 5,"5", IF(('1 - Cover page'!$B$9-I4009)= 6,"6", IF(('1 - Cover page'!$B$9-I4009)= 7,"7", IF(('1 - Cover page'!$B$9-I4009)= 8,"8", IF(('1 - Cover page'!$B$9-I4009)= 9,"9", IF(('1 - Cover page'!$B$9-I4009)= 10,"10", IF(('1 - Cover page'!$B$9-I4009)= 11,"11", IF(('1 - Cover page'!$B$9-I4009)= 12,"12", IF(('1 - Cover page'!$B$9-I4009)= 13,"13", IF(('1 - Cover page'!$B$9-I4009)= 14,"14", IF(('1 - Cover page'!$B$9-I4009)= 15,"15",  ""))))))))))))))))</f>
        <v>0</v>
      </c>
      <c r="AA4009" t="e">
        <f>VLOOKUP(E4009,'Age group'!$A$2:$B$7,2,TRUE)</f>
        <v>#N/A</v>
      </c>
    </row>
    <row r="4010" spans="1:27" ht="12.75" x14ac:dyDescent="0.2">
      <c r="A4010" s="30">
        <v>4007</v>
      </c>
      <c r="B4010" s="31"/>
      <c r="C4010" s="31"/>
      <c r="D4010" s="32"/>
      <c r="E4010" s="104"/>
      <c r="F4010" s="31"/>
      <c r="G4010" s="31"/>
      <c r="H4010" s="33"/>
      <c r="I4010" s="16"/>
      <c r="J4010" s="34"/>
      <c r="K4010" s="34"/>
      <c r="L4010" s="35"/>
      <c r="M4010" s="36"/>
      <c r="N4010" s="37"/>
      <c r="O4010" s="37"/>
      <c r="P4010" s="37"/>
      <c r="Q4010" s="38"/>
      <c r="R4010" s="38"/>
      <c r="S4010" s="37"/>
      <c r="T4010" s="39"/>
      <c r="U4010" s="39"/>
      <c r="V4010" s="40"/>
      <c r="X4010" t="str">
        <f>IF(('1 - Cover page'!$B$9-M4010)&lt;6,"&lt;=5 Days","&gt;5 Days")</f>
        <v>&lt;=5 Days</v>
      </c>
      <c r="Y4010" t="str">
        <f>IF(('1 - Cover page'!$B$9-M4010)=0,"0", IF(('1 - Cover page'!$B$9-M4010)= 1,"1", IF(('1 - Cover page'!$B$9-M4010)= 2,"2", IF(('1 - Cover page'!$B$9-M4010)= 3,"3", IF(('1 - Cover page'!$B$9-M4010)= 4,"4", IF(('1 - Cover page'!$B$9-M4010)= 5,"5", IF(('1 - Cover page'!$B$9-M4010)= 6,"6", IF(('1 - Cover page'!$B$9-M4010)= 7,"7", IF(('1 - Cover page'!$B$9-M4010)= 8,"8", IF(('1 - Cover page'!$B$9-M4010)= 9,"9", IF(('1 - Cover page'!$B$9-M4010)= 10,"10", IF(('1 - Cover page'!$B$9-M4010)= 11,"11", IF(('1 - Cover page'!$B$9-M4010)= 12,"12", IF(('1 - Cover page'!$B$9-M4010)= 13,"13", IF(('1 - Cover page'!$B$9-M4010)= 14,"14", IF(('1 - Cover page'!$B$9-M4010)= 15,"15",  ""))))))))))))))))</f>
        <v>0</v>
      </c>
      <c r="Z4010" t="str">
        <f>IF(('1 - Cover page'!$B$9-I4010)=0,"0", IF(('1 - Cover page'!$B$9-I4010)= 1,"1", IF(('1 - Cover page'!$B$9-I4010)= 2,"2", IF(('1 - Cover page'!$B$9-I4010)= 3,"3", IF(('1 - Cover page'!$B$9-I4010)= 4,"4", IF(('1 - Cover page'!$B$9-I4010)= 5,"5", IF(('1 - Cover page'!$B$9-I4010)= 6,"6", IF(('1 - Cover page'!$B$9-I4010)= 7,"7", IF(('1 - Cover page'!$B$9-I4010)= 8,"8", IF(('1 - Cover page'!$B$9-I4010)= 9,"9", IF(('1 - Cover page'!$B$9-I4010)= 10,"10", IF(('1 - Cover page'!$B$9-I4010)= 11,"11", IF(('1 - Cover page'!$B$9-I4010)= 12,"12", IF(('1 - Cover page'!$B$9-I4010)= 13,"13", IF(('1 - Cover page'!$B$9-I4010)= 14,"14", IF(('1 - Cover page'!$B$9-I4010)= 15,"15",  ""))))))))))))))))</f>
        <v>0</v>
      </c>
      <c r="AA4010" t="e">
        <f>VLOOKUP(E4010,'Age group'!$A$2:$B$7,2,TRUE)</f>
        <v>#N/A</v>
      </c>
    </row>
    <row r="4011" spans="1:27" ht="12.75" x14ac:dyDescent="0.2">
      <c r="A4011" s="30">
        <v>4008</v>
      </c>
      <c r="B4011" s="31"/>
      <c r="C4011" s="31"/>
      <c r="D4011" s="32"/>
      <c r="E4011" s="104"/>
      <c r="F4011" s="31"/>
      <c r="G4011" s="31"/>
      <c r="H4011" s="33"/>
      <c r="I4011" s="16"/>
      <c r="J4011" s="34"/>
      <c r="K4011" s="34"/>
      <c r="L4011" s="35"/>
      <c r="M4011" s="36"/>
      <c r="N4011" s="37"/>
      <c r="O4011" s="37"/>
      <c r="P4011" s="37"/>
      <c r="Q4011" s="38"/>
      <c r="R4011" s="38"/>
      <c r="S4011" s="37"/>
      <c r="T4011" s="39"/>
      <c r="U4011" s="39"/>
      <c r="V4011" s="40"/>
      <c r="X4011" t="str">
        <f>IF(('1 - Cover page'!$B$9-M4011)&lt;6,"&lt;=5 Days","&gt;5 Days")</f>
        <v>&lt;=5 Days</v>
      </c>
      <c r="Y4011" t="str">
        <f>IF(('1 - Cover page'!$B$9-M4011)=0,"0", IF(('1 - Cover page'!$B$9-M4011)= 1,"1", IF(('1 - Cover page'!$B$9-M4011)= 2,"2", IF(('1 - Cover page'!$B$9-M4011)= 3,"3", IF(('1 - Cover page'!$B$9-M4011)= 4,"4", IF(('1 - Cover page'!$B$9-M4011)= 5,"5", IF(('1 - Cover page'!$B$9-M4011)= 6,"6", IF(('1 - Cover page'!$B$9-M4011)= 7,"7", IF(('1 - Cover page'!$B$9-M4011)= 8,"8", IF(('1 - Cover page'!$B$9-M4011)= 9,"9", IF(('1 - Cover page'!$B$9-M4011)= 10,"10", IF(('1 - Cover page'!$B$9-M4011)= 11,"11", IF(('1 - Cover page'!$B$9-M4011)= 12,"12", IF(('1 - Cover page'!$B$9-M4011)= 13,"13", IF(('1 - Cover page'!$B$9-M4011)= 14,"14", IF(('1 - Cover page'!$B$9-M4011)= 15,"15",  ""))))))))))))))))</f>
        <v>0</v>
      </c>
      <c r="Z4011" t="str">
        <f>IF(('1 - Cover page'!$B$9-I4011)=0,"0", IF(('1 - Cover page'!$B$9-I4011)= 1,"1", IF(('1 - Cover page'!$B$9-I4011)= 2,"2", IF(('1 - Cover page'!$B$9-I4011)= 3,"3", IF(('1 - Cover page'!$B$9-I4011)= 4,"4", IF(('1 - Cover page'!$B$9-I4011)= 5,"5", IF(('1 - Cover page'!$B$9-I4011)= 6,"6", IF(('1 - Cover page'!$B$9-I4011)= 7,"7", IF(('1 - Cover page'!$B$9-I4011)= 8,"8", IF(('1 - Cover page'!$B$9-I4011)= 9,"9", IF(('1 - Cover page'!$B$9-I4011)= 10,"10", IF(('1 - Cover page'!$B$9-I4011)= 11,"11", IF(('1 - Cover page'!$B$9-I4011)= 12,"12", IF(('1 - Cover page'!$B$9-I4011)= 13,"13", IF(('1 - Cover page'!$B$9-I4011)= 14,"14", IF(('1 - Cover page'!$B$9-I4011)= 15,"15",  ""))))))))))))))))</f>
        <v>0</v>
      </c>
      <c r="AA4011" t="e">
        <f>VLOOKUP(E4011,'Age group'!$A$2:$B$7,2,TRUE)</f>
        <v>#N/A</v>
      </c>
    </row>
    <row r="4012" spans="1:27" ht="12.75" x14ac:dyDescent="0.2">
      <c r="A4012" s="30">
        <v>4009</v>
      </c>
      <c r="B4012" s="31"/>
      <c r="C4012" s="31"/>
      <c r="D4012" s="32"/>
      <c r="E4012" s="104"/>
      <c r="F4012" s="31"/>
      <c r="G4012" s="31"/>
      <c r="H4012" s="33"/>
      <c r="I4012" s="16"/>
      <c r="J4012" s="34"/>
      <c r="K4012" s="34"/>
      <c r="L4012" s="35"/>
      <c r="M4012" s="36"/>
      <c r="N4012" s="37"/>
      <c r="O4012" s="37"/>
      <c r="P4012" s="37"/>
      <c r="Q4012" s="38"/>
      <c r="R4012" s="38"/>
      <c r="S4012" s="37"/>
      <c r="T4012" s="39"/>
      <c r="U4012" s="39"/>
      <c r="V4012" s="40"/>
      <c r="X4012" t="str">
        <f>IF(('1 - Cover page'!$B$9-M4012)&lt;6,"&lt;=5 Days","&gt;5 Days")</f>
        <v>&lt;=5 Days</v>
      </c>
      <c r="Y4012" t="str">
        <f>IF(('1 - Cover page'!$B$9-M4012)=0,"0", IF(('1 - Cover page'!$B$9-M4012)= 1,"1", IF(('1 - Cover page'!$B$9-M4012)= 2,"2", IF(('1 - Cover page'!$B$9-M4012)= 3,"3", IF(('1 - Cover page'!$B$9-M4012)= 4,"4", IF(('1 - Cover page'!$B$9-M4012)= 5,"5", IF(('1 - Cover page'!$B$9-M4012)= 6,"6", IF(('1 - Cover page'!$B$9-M4012)= 7,"7", IF(('1 - Cover page'!$B$9-M4012)= 8,"8", IF(('1 - Cover page'!$B$9-M4012)= 9,"9", IF(('1 - Cover page'!$B$9-M4012)= 10,"10", IF(('1 - Cover page'!$B$9-M4012)= 11,"11", IF(('1 - Cover page'!$B$9-M4012)= 12,"12", IF(('1 - Cover page'!$B$9-M4012)= 13,"13", IF(('1 - Cover page'!$B$9-M4012)= 14,"14", IF(('1 - Cover page'!$B$9-M4012)= 15,"15",  ""))))))))))))))))</f>
        <v>0</v>
      </c>
      <c r="Z4012" t="str">
        <f>IF(('1 - Cover page'!$B$9-I4012)=0,"0", IF(('1 - Cover page'!$B$9-I4012)= 1,"1", IF(('1 - Cover page'!$B$9-I4012)= 2,"2", IF(('1 - Cover page'!$B$9-I4012)= 3,"3", IF(('1 - Cover page'!$B$9-I4012)= 4,"4", IF(('1 - Cover page'!$B$9-I4012)= 5,"5", IF(('1 - Cover page'!$B$9-I4012)= 6,"6", IF(('1 - Cover page'!$B$9-I4012)= 7,"7", IF(('1 - Cover page'!$B$9-I4012)= 8,"8", IF(('1 - Cover page'!$B$9-I4012)= 9,"9", IF(('1 - Cover page'!$B$9-I4012)= 10,"10", IF(('1 - Cover page'!$B$9-I4012)= 11,"11", IF(('1 - Cover page'!$B$9-I4012)= 12,"12", IF(('1 - Cover page'!$B$9-I4012)= 13,"13", IF(('1 - Cover page'!$B$9-I4012)= 14,"14", IF(('1 - Cover page'!$B$9-I4012)= 15,"15",  ""))))))))))))))))</f>
        <v>0</v>
      </c>
      <c r="AA4012" t="e">
        <f>VLOOKUP(E4012,'Age group'!$A$2:$B$7,2,TRUE)</f>
        <v>#N/A</v>
      </c>
    </row>
    <row r="4013" spans="1:27" ht="12.75" x14ac:dyDescent="0.2">
      <c r="A4013" s="30">
        <v>4010</v>
      </c>
      <c r="B4013" s="31"/>
      <c r="C4013" s="31"/>
      <c r="D4013" s="32"/>
      <c r="E4013" s="104"/>
      <c r="F4013" s="31"/>
      <c r="G4013" s="31"/>
      <c r="H4013" s="33"/>
      <c r="I4013" s="16"/>
      <c r="J4013" s="34"/>
      <c r="K4013" s="34"/>
      <c r="L4013" s="35"/>
      <c r="M4013" s="36"/>
      <c r="N4013" s="37"/>
      <c r="O4013" s="37"/>
      <c r="P4013" s="37"/>
      <c r="Q4013" s="38"/>
      <c r="R4013" s="38"/>
      <c r="S4013" s="37"/>
      <c r="T4013" s="39"/>
      <c r="U4013" s="39"/>
      <c r="V4013" s="40"/>
      <c r="X4013" t="str">
        <f>IF(('1 - Cover page'!$B$9-M4013)&lt;6,"&lt;=5 Days","&gt;5 Days")</f>
        <v>&lt;=5 Days</v>
      </c>
      <c r="Y4013" t="str">
        <f>IF(('1 - Cover page'!$B$9-M4013)=0,"0", IF(('1 - Cover page'!$B$9-M4013)= 1,"1", IF(('1 - Cover page'!$B$9-M4013)= 2,"2", IF(('1 - Cover page'!$B$9-M4013)= 3,"3", IF(('1 - Cover page'!$B$9-M4013)= 4,"4", IF(('1 - Cover page'!$B$9-M4013)= 5,"5", IF(('1 - Cover page'!$B$9-M4013)= 6,"6", IF(('1 - Cover page'!$B$9-M4013)= 7,"7", IF(('1 - Cover page'!$B$9-M4013)= 8,"8", IF(('1 - Cover page'!$B$9-M4013)= 9,"9", IF(('1 - Cover page'!$B$9-M4013)= 10,"10", IF(('1 - Cover page'!$B$9-M4013)= 11,"11", IF(('1 - Cover page'!$B$9-M4013)= 12,"12", IF(('1 - Cover page'!$B$9-M4013)= 13,"13", IF(('1 - Cover page'!$B$9-M4013)= 14,"14", IF(('1 - Cover page'!$B$9-M4013)= 15,"15",  ""))))))))))))))))</f>
        <v>0</v>
      </c>
      <c r="Z4013" t="str">
        <f>IF(('1 - Cover page'!$B$9-I4013)=0,"0", IF(('1 - Cover page'!$B$9-I4013)= 1,"1", IF(('1 - Cover page'!$B$9-I4013)= 2,"2", IF(('1 - Cover page'!$B$9-I4013)= 3,"3", IF(('1 - Cover page'!$B$9-I4013)= 4,"4", IF(('1 - Cover page'!$B$9-I4013)= 5,"5", IF(('1 - Cover page'!$B$9-I4013)= 6,"6", IF(('1 - Cover page'!$B$9-I4013)= 7,"7", IF(('1 - Cover page'!$B$9-I4013)= 8,"8", IF(('1 - Cover page'!$B$9-I4013)= 9,"9", IF(('1 - Cover page'!$B$9-I4013)= 10,"10", IF(('1 - Cover page'!$B$9-I4013)= 11,"11", IF(('1 - Cover page'!$B$9-I4013)= 12,"12", IF(('1 - Cover page'!$B$9-I4013)= 13,"13", IF(('1 - Cover page'!$B$9-I4013)= 14,"14", IF(('1 - Cover page'!$B$9-I4013)= 15,"15",  ""))))))))))))))))</f>
        <v>0</v>
      </c>
      <c r="AA4013" t="e">
        <f>VLOOKUP(E4013,'Age group'!$A$2:$B$7,2,TRUE)</f>
        <v>#N/A</v>
      </c>
    </row>
    <row r="4014" spans="1:27" ht="12.75" x14ac:dyDescent="0.2">
      <c r="A4014" s="30">
        <v>4011</v>
      </c>
      <c r="B4014" s="31"/>
      <c r="C4014" s="31"/>
      <c r="D4014" s="32"/>
      <c r="E4014" s="104"/>
      <c r="F4014" s="31"/>
      <c r="G4014" s="31"/>
      <c r="H4014" s="33"/>
      <c r="I4014" s="16"/>
      <c r="J4014" s="34"/>
      <c r="K4014" s="34"/>
      <c r="L4014" s="35"/>
      <c r="M4014" s="36"/>
      <c r="N4014" s="37"/>
      <c r="O4014" s="37"/>
      <c r="P4014" s="37"/>
      <c r="Q4014" s="38"/>
      <c r="R4014" s="38"/>
      <c r="S4014" s="37"/>
      <c r="T4014" s="39"/>
      <c r="U4014" s="39"/>
      <c r="V4014" s="40"/>
      <c r="X4014" t="str">
        <f>IF(('1 - Cover page'!$B$9-M4014)&lt;6,"&lt;=5 Days","&gt;5 Days")</f>
        <v>&lt;=5 Days</v>
      </c>
      <c r="Y4014" t="str">
        <f>IF(('1 - Cover page'!$B$9-M4014)=0,"0", IF(('1 - Cover page'!$B$9-M4014)= 1,"1", IF(('1 - Cover page'!$B$9-M4014)= 2,"2", IF(('1 - Cover page'!$B$9-M4014)= 3,"3", IF(('1 - Cover page'!$B$9-M4014)= 4,"4", IF(('1 - Cover page'!$B$9-M4014)= 5,"5", IF(('1 - Cover page'!$B$9-M4014)= 6,"6", IF(('1 - Cover page'!$B$9-M4014)= 7,"7", IF(('1 - Cover page'!$B$9-M4014)= 8,"8", IF(('1 - Cover page'!$B$9-M4014)= 9,"9", IF(('1 - Cover page'!$B$9-M4014)= 10,"10", IF(('1 - Cover page'!$B$9-M4014)= 11,"11", IF(('1 - Cover page'!$B$9-M4014)= 12,"12", IF(('1 - Cover page'!$B$9-M4014)= 13,"13", IF(('1 - Cover page'!$B$9-M4014)= 14,"14", IF(('1 - Cover page'!$B$9-M4014)= 15,"15",  ""))))))))))))))))</f>
        <v>0</v>
      </c>
      <c r="Z4014" t="str">
        <f>IF(('1 - Cover page'!$B$9-I4014)=0,"0", IF(('1 - Cover page'!$B$9-I4014)= 1,"1", IF(('1 - Cover page'!$B$9-I4014)= 2,"2", IF(('1 - Cover page'!$B$9-I4014)= 3,"3", IF(('1 - Cover page'!$B$9-I4014)= 4,"4", IF(('1 - Cover page'!$B$9-I4014)= 5,"5", IF(('1 - Cover page'!$B$9-I4014)= 6,"6", IF(('1 - Cover page'!$B$9-I4014)= 7,"7", IF(('1 - Cover page'!$B$9-I4014)= 8,"8", IF(('1 - Cover page'!$B$9-I4014)= 9,"9", IF(('1 - Cover page'!$B$9-I4014)= 10,"10", IF(('1 - Cover page'!$B$9-I4014)= 11,"11", IF(('1 - Cover page'!$B$9-I4014)= 12,"12", IF(('1 - Cover page'!$B$9-I4014)= 13,"13", IF(('1 - Cover page'!$B$9-I4014)= 14,"14", IF(('1 - Cover page'!$B$9-I4014)= 15,"15",  ""))))))))))))))))</f>
        <v>0</v>
      </c>
      <c r="AA4014" t="e">
        <f>VLOOKUP(E4014,'Age group'!$A$2:$B$7,2,TRUE)</f>
        <v>#N/A</v>
      </c>
    </row>
    <row r="4015" spans="1:27" ht="12.75" x14ac:dyDescent="0.2">
      <c r="A4015" s="30">
        <v>4012</v>
      </c>
      <c r="B4015" s="31"/>
      <c r="C4015" s="31"/>
      <c r="D4015" s="32"/>
      <c r="E4015" s="104"/>
      <c r="F4015" s="31"/>
      <c r="G4015" s="31"/>
      <c r="H4015" s="33"/>
      <c r="I4015" s="16"/>
      <c r="J4015" s="34"/>
      <c r="K4015" s="34"/>
      <c r="L4015" s="35"/>
      <c r="M4015" s="36"/>
      <c r="N4015" s="37"/>
      <c r="O4015" s="37"/>
      <c r="P4015" s="37"/>
      <c r="Q4015" s="38"/>
      <c r="R4015" s="38"/>
      <c r="S4015" s="37"/>
      <c r="T4015" s="39"/>
      <c r="U4015" s="39"/>
      <c r="V4015" s="40"/>
      <c r="X4015" t="str">
        <f>IF(('1 - Cover page'!$B$9-M4015)&lt;6,"&lt;=5 Days","&gt;5 Days")</f>
        <v>&lt;=5 Days</v>
      </c>
      <c r="Y4015" t="str">
        <f>IF(('1 - Cover page'!$B$9-M4015)=0,"0", IF(('1 - Cover page'!$B$9-M4015)= 1,"1", IF(('1 - Cover page'!$B$9-M4015)= 2,"2", IF(('1 - Cover page'!$B$9-M4015)= 3,"3", IF(('1 - Cover page'!$B$9-M4015)= 4,"4", IF(('1 - Cover page'!$B$9-M4015)= 5,"5", IF(('1 - Cover page'!$B$9-M4015)= 6,"6", IF(('1 - Cover page'!$B$9-M4015)= 7,"7", IF(('1 - Cover page'!$B$9-M4015)= 8,"8", IF(('1 - Cover page'!$B$9-M4015)= 9,"9", IF(('1 - Cover page'!$B$9-M4015)= 10,"10", IF(('1 - Cover page'!$B$9-M4015)= 11,"11", IF(('1 - Cover page'!$B$9-M4015)= 12,"12", IF(('1 - Cover page'!$B$9-M4015)= 13,"13", IF(('1 - Cover page'!$B$9-M4015)= 14,"14", IF(('1 - Cover page'!$B$9-M4015)= 15,"15",  ""))))))))))))))))</f>
        <v>0</v>
      </c>
      <c r="Z4015" t="str">
        <f>IF(('1 - Cover page'!$B$9-I4015)=0,"0", IF(('1 - Cover page'!$B$9-I4015)= 1,"1", IF(('1 - Cover page'!$B$9-I4015)= 2,"2", IF(('1 - Cover page'!$B$9-I4015)= 3,"3", IF(('1 - Cover page'!$B$9-I4015)= 4,"4", IF(('1 - Cover page'!$B$9-I4015)= 5,"5", IF(('1 - Cover page'!$B$9-I4015)= 6,"6", IF(('1 - Cover page'!$B$9-I4015)= 7,"7", IF(('1 - Cover page'!$B$9-I4015)= 8,"8", IF(('1 - Cover page'!$B$9-I4015)= 9,"9", IF(('1 - Cover page'!$B$9-I4015)= 10,"10", IF(('1 - Cover page'!$B$9-I4015)= 11,"11", IF(('1 - Cover page'!$B$9-I4015)= 12,"12", IF(('1 - Cover page'!$B$9-I4015)= 13,"13", IF(('1 - Cover page'!$B$9-I4015)= 14,"14", IF(('1 - Cover page'!$B$9-I4015)= 15,"15",  ""))))))))))))))))</f>
        <v>0</v>
      </c>
      <c r="AA4015" t="e">
        <f>VLOOKUP(E4015,'Age group'!$A$2:$B$7,2,TRUE)</f>
        <v>#N/A</v>
      </c>
    </row>
    <row r="4016" spans="1:27" ht="12.75" x14ac:dyDescent="0.2">
      <c r="A4016" s="30">
        <v>4013</v>
      </c>
      <c r="B4016" s="31"/>
      <c r="C4016" s="31"/>
      <c r="D4016" s="32"/>
      <c r="E4016" s="104"/>
      <c r="F4016" s="31"/>
      <c r="G4016" s="31"/>
      <c r="H4016" s="33"/>
      <c r="I4016" s="16"/>
      <c r="J4016" s="34"/>
      <c r="K4016" s="34"/>
      <c r="L4016" s="35"/>
      <c r="M4016" s="36"/>
      <c r="N4016" s="37"/>
      <c r="O4016" s="37"/>
      <c r="P4016" s="37"/>
      <c r="Q4016" s="38"/>
      <c r="R4016" s="38"/>
      <c r="S4016" s="37"/>
      <c r="T4016" s="39"/>
      <c r="U4016" s="39"/>
      <c r="V4016" s="40"/>
      <c r="X4016" t="str">
        <f>IF(('1 - Cover page'!$B$9-M4016)&lt;6,"&lt;=5 Days","&gt;5 Days")</f>
        <v>&lt;=5 Days</v>
      </c>
      <c r="Y4016" t="str">
        <f>IF(('1 - Cover page'!$B$9-M4016)=0,"0", IF(('1 - Cover page'!$B$9-M4016)= 1,"1", IF(('1 - Cover page'!$B$9-M4016)= 2,"2", IF(('1 - Cover page'!$B$9-M4016)= 3,"3", IF(('1 - Cover page'!$B$9-M4016)= 4,"4", IF(('1 - Cover page'!$B$9-M4016)= 5,"5", IF(('1 - Cover page'!$B$9-M4016)= 6,"6", IF(('1 - Cover page'!$B$9-M4016)= 7,"7", IF(('1 - Cover page'!$B$9-M4016)= 8,"8", IF(('1 - Cover page'!$B$9-M4016)= 9,"9", IF(('1 - Cover page'!$B$9-M4016)= 10,"10", IF(('1 - Cover page'!$B$9-M4016)= 11,"11", IF(('1 - Cover page'!$B$9-M4016)= 12,"12", IF(('1 - Cover page'!$B$9-M4016)= 13,"13", IF(('1 - Cover page'!$B$9-M4016)= 14,"14", IF(('1 - Cover page'!$B$9-M4016)= 15,"15",  ""))))))))))))))))</f>
        <v>0</v>
      </c>
      <c r="Z4016" t="str">
        <f>IF(('1 - Cover page'!$B$9-I4016)=0,"0", IF(('1 - Cover page'!$B$9-I4016)= 1,"1", IF(('1 - Cover page'!$B$9-I4016)= 2,"2", IF(('1 - Cover page'!$B$9-I4016)= 3,"3", IF(('1 - Cover page'!$B$9-I4016)= 4,"4", IF(('1 - Cover page'!$B$9-I4016)= 5,"5", IF(('1 - Cover page'!$B$9-I4016)= 6,"6", IF(('1 - Cover page'!$B$9-I4016)= 7,"7", IF(('1 - Cover page'!$B$9-I4016)= 8,"8", IF(('1 - Cover page'!$B$9-I4016)= 9,"9", IF(('1 - Cover page'!$B$9-I4016)= 10,"10", IF(('1 - Cover page'!$B$9-I4016)= 11,"11", IF(('1 - Cover page'!$B$9-I4016)= 12,"12", IF(('1 - Cover page'!$B$9-I4016)= 13,"13", IF(('1 - Cover page'!$B$9-I4016)= 14,"14", IF(('1 - Cover page'!$B$9-I4016)= 15,"15",  ""))))))))))))))))</f>
        <v>0</v>
      </c>
      <c r="AA4016" t="e">
        <f>VLOOKUP(E4016,'Age group'!$A$2:$B$7,2,TRUE)</f>
        <v>#N/A</v>
      </c>
    </row>
    <row r="4017" spans="1:27" ht="12.75" x14ac:dyDescent="0.2">
      <c r="A4017" s="30">
        <v>4014</v>
      </c>
      <c r="B4017" s="31"/>
      <c r="C4017" s="31"/>
      <c r="D4017" s="32"/>
      <c r="E4017" s="104"/>
      <c r="F4017" s="31"/>
      <c r="G4017" s="31"/>
      <c r="H4017" s="33"/>
      <c r="I4017" s="16"/>
      <c r="J4017" s="34"/>
      <c r="K4017" s="34"/>
      <c r="L4017" s="35"/>
      <c r="M4017" s="36"/>
      <c r="N4017" s="37"/>
      <c r="O4017" s="37"/>
      <c r="P4017" s="37"/>
      <c r="Q4017" s="38"/>
      <c r="R4017" s="38"/>
      <c r="S4017" s="37"/>
      <c r="T4017" s="39"/>
      <c r="U4017" s="39"/>
      <c r="V4017" s="40"/>
      <c r="X4017" t="str">
        <f>IF(('1 - Cover page'!$B$9-M4017)&lt;6,"&lt;=5 Days","&gt;5 Days")</f>
        <v>&lt;=5 Days</v>
      </c>
      <c r="Y4017" t="str">
        <f>IF(('1 - Cover page'!$B$9-M4017)=0,"0", IF(('1 - Cover page'!$B$9-M4017)= 1,"1", IF(('1 - Cover page'!$B$9-M4017)= 2,"2", IF(('1 - Cover page'!$B$9-M4017)= 3,"3", IF(('1 - Cover page'!$B$9-M4017)= 4,"4", IF(('1 - Cover page'!$B$9-M4017)= 5,"5", IF(('1 - Cover page'!$B$9-M4017)= 6,"6", IF(('1 - Cover page'!$B$9-M4017)= 7,"7", IF(('1 - Cover page'!$B$9-M4017)= 8,"8", IF(('1 - Cover page'!$B$9-M4017)= 9,"9", IF(('1 - Cover page'!$B$9-M4017)= 10,"10", IF(('1 - Cover page'!$B$9-M4017)= 11,"11", IF(('1 - Cover page'!$B$9-M4017)= 12,"12", IF(('1 - Cover page'!$B$9-M4017)= 13,"13", IF(('1 - Cover page'!$B$9-M4017)= 14,"14", IF(('1 - Cover page'!$B$9-M4017)= 15,"15",  ""))))))))))))))))</f>
        <v>0</v>
      </c>
      <c r="Z4017" t="str">
        <f>IF(('1 - Cover page'!$B$9-I4017)=0,"0", IF(('1 - Cover page'!$B$9-I4017)= 1,"1", IF(('1 - Cover page'!$B$9-I4017)= 2,"2", IF(('1 - Cover page'!$B$9-I4017)= 3,"3", IF(('1 - Cover page'!$B$9-I4017)= 4,"4", IF(('1 - Cover page'!$B$9-I4017)= 5,"5", IF(('1 - Cover page'!$B$9-I4017)= 6,"6", IF(('1 - Cover page'!$B$9-I4017)= 7,"7", IF(('1 - Cover page'!$B$9-I4017)= 8,"8", IF(('1 - Cover page'!$B$9-I4017)= 9,"9", IF(('1 - Cover page'!$B$9-I4017)= 10,"10", IF(('1 - Cover page'!$B$9-I4017)= 11,"11", IF(('1 - Cover page'!$B$9-I4017)= 12,"12", IF(('1 - Cover page'!$B$9-I4017)= 13,"13", IF(('1 - Cover page'!$B$9-I4017)= 14,"14", IF(('1 - Cover page'!$B$9-I4017)= 15,"15",  ""))))))))))))))))</f>
        <v>0</v>
      </c>
      <c r="AA4017" t="e">
        <f>VLOOKUP(E4017,'Age group'!$A$2:$B$7,2,TRUE)</f>
        <v>#N/A</v>
      </c>
    </row>
    <row r="4018" spans="1:27" ht="12.75" x14ac:dyDescent="0.2">
      <c r="A4018" s="30">
        <v>4015</v>
      </c>
      <c r="B4018" s="31"/>
      <c r="C4018" s="31"/>
      <c r="D4018" s="32"/>
      <c r="E4018" s="104"/>
      <c r="F4018" s="31"/>
      <c r="G4018" s="31"/>
      <c r="H4018" s="33"/>
      <c r="I4018" s="16"/>
      <c r="J4018" s="34"/>
      <c r="K4018" s="34"/>
      <c r="L4018" s="35"/>
      <c r="M4018" s="36"/>
      <c r="N4018" s="37"/>
      <c r="O4018" s="37"/>
      <c r="P4018" s="37"/>
      <c r="Q4018" s="38"/>
      <c r="R4018" s="38"/>
      <c r="S4018" s="37"/>
      <c r="T4018" s="39"/>
      <c r="U4018" s="39"/>
      <c r="V4018" s="40"/>
      <c r="X4018" t="str">
        <f>IF(('1 - Cover page'!$B$9-M4018)&lt;6,"&lt;=5 Days","&gt;5 Days")</f>
        <v>&lt;=5 Days</v>
      </c>
      <c r="Y4018" t="str">
        <f>IF(('1 - Cover page'!$B$9-M4018)=0,"0", IF(('1 - Cover page'!$B$9-M4018)= 1,"1", IF(('1 - Cover page'!$B$9-M4018)= 2,"2", IF(('1 - Cover page'!$B$9-M4018)= 3,"3", IF(('1 - Cover page'!$B$9-M4018)= 4,"4", IF(('1 - Cover page'!$B$9-M4018)= 5,"5", IF(('1 - Cover page'!$B$9-M4018)= 6,"6", IF(('1 - Cover page'!$B$9-M4018)= 7,"7", IF(('1 - Cover page'!$B$9-M4018)= 8,"8", IF(('1 - Cover page'!$B$9-M4018)= 9,"9", IF(('1 - Cover page'!$B$9-M4018)= 10,"10", IF(('1 - Cover page'!$B$9-M4018)= 11,"11", IF(('1 - Cover page'!$B$9-M4018)= 12,"12", IF(('1 - Cover page'!$B$9-M4018)= 13,"13", IF(('1 - Cover page'!$B$9-M4018)= 14,"14", IF(('1 - Cover page'!$B$9-M4018)= 15,"15",  ""))))))))))))))))</f>
        <v>0</v>
      </c>
      <c r="Z4018" t="str">
        <f>IF(('1 - Cover page'!$B$9-I4018)=0,"0", IF(('1 - Cover page'!$B$9-I4018)= 1,"1", IF(('1 - Cover page'!$B$9-I4018)= 2,"2", IF(('1 - Cover page'!$B$9-I4018)= 3,"3", IF(('1 - Cover page'!$B$9-I4018)= 4,"4", IF(('1 - Cover page'!$B$9-I4018)= 5,"5", IF(('1 - Cover page'!$B$9-I4018)= 6,"6", IF(('1 - Cover page'!$B$9-I4018)= 7,"7", IF(('1 - Cover page'!$B$9-I4018)= 8,"8", IF(('1 - Cover page'!$B$9-I4018)= 9,"9", IF(('1 - Cover page'!$B$9-I4018)= 10,"10", IF(('1 - Cover page'!$B$9-I4018)= 11,"11", IF(('1 - Cover page'!$B$9-I4018)= 12,"12", IF(('1 - Cover page'!$B$9-I4018)= 13,"13", IF(('1 - Cover page'!$B$9-I4018)= 14,"14", IF(('1 - Cover page'!$B$9-I4018)= 15,"15",  ""))))))))))))))))</f>
        <v>0</v>
      </c>
      <c r="AA4018" t="e">
        <f>VLOOKUP(E4018,'Age group'!$A$2:$B$7,2,TRUE)</f>
        <v>#N/A</v>
      </c>
    </row>
    <row r="4019" spans="1:27" ht="12.75" x14ac:dyDescent="0.2">
      <c r="A4019" s="30">
        <v>4016</v>
      </c>
      <c r="B4019" s="31"/>
      <c r="C4019" s="31"/>
      <c r="D4019" s="32"/>
      <c r="E4019" s="104"/>
      <c r="F4019" s="31"/>
      <c r="G4019" s="31"/>
      <c r="H4019" s="33"/>
      <c r="I4019" s="16"/>
      <c r="J4019" s="34"/>
      <c r="K4019" s="34"/>
      <c r="L4019" s="35"/>
      <c r="M4019" s="36"/>
      <c r="N4019" s="37"/>
      <c r="O4019" s="37"/>
      <c r="P4019" s="37"/>
      <c r="Q4019" s="38"/>
      <c r="R4019" s="38"/>
      <c r="S4019" s="37"/>
      <c r="T4019" s="39"/>
      <c r="U4019" s="39"/>
      <c r="V4019" s="40"/>
      <c r="X4019" t="str">
        <f>IF(('1 - Cover page'!$B$9-M4019)&lt;6,"&lt;=5 Days","&gt;5 Days")</f>
        <v>&lt;=5 Days</v>
      </c>
      <c r="Y4019" t="str">
        <f>IF(('1 - Cover page'!$B$9-M4019)=0,"0", IF(('1 - Cover page'!$B$9-M4019)= 1,"1", IF(('1 - Cover page'!$B$9-M4019)= 2,"2", IF(('1 - Cover page'!$B$9-M4019)= 3,"3", IF(('1 - Cover page'!$B$9-M4019)= 4,"4", IF(('1 - Cover page'!$B$9-M4019)= 5,"5", IF(('1 - Cover page'!$B$9-M4019)= 6,"6", IF(('1 - Cover page'!$B$9-M4019)= 7,"7", IF(('1 - Cover page'!$B$9-M4019)= 8,"8", IF(('1 - Cover page'!$B$9-M4019)= 9,"9", IF(('1 - Cover page'!$B$9-M4019)= 10,"10", IF(('1 - Cover page'!$B$9-M4019)= 11,"11", IF(('1 - Cover page'!$B$9-M4019)= 12,"12", IF(('1 - Cover page'!$B$9-M4019)= 13,"13", IF(('1 - Cover page'!$B$9-M4019)= 14,"14", IF(('1 - Cover page'!$B$9-M4019)= 15,"15",  ""))))))))))))))))</f>
        <v>0</v>
      </c>
      <c r="Z4019" t="str">
        <f>IF(('1 - Cover page'!$B$9-I4019)=0,"0", IF(('1 - Cover page'!$B$9-I4019)= 1,"1", IF(('1 - Cover page'!$B$9-I4019)= 2,"2", IF(('1 - Cover page'!$B$9-I4019)= 3,"3", IF(('1 - Cover page'!$B$9-I4019)= 4,"4", IF(('1 - Cover page'!$B$9-I4019)= 5,"5", IF(('1 - Cover page'!$B$9-I4019)= 6,"6", IF(('1 - Cover page'!$B$9-I4019)= 7,"7", IF(('1 - Cover page'!$B$9-I4019)= 8,"8", IF(('1 - Cover page'!$B$9-I4019)= 9,"9", IF(('1 - Cover page'!$B$9-I4019)= 10,"10", IF(('1 - Cover page'!$B$9-I4019)= 11,"11", IF(('1 - Cover page'!$B$9-I4019)= 12,"12", IF(('1 - Cover page'!$B$9-I4019)= 13,"13", IF(('1 - Cover page'!$B$9-I4019)= 14,"14", IF(('1 - Cover page'!$B$9-I4019)= 15,"15",  ""))))))))))))))))</f>
        <v>0</v>
      </c>
      <c r="AA4019" t="e">
        <f>VLOOKUP(E4019,'Age group'!$A$2:$B$7,2,TRUE)</f>
        <v>#N/A</v>
      </c>
    </row>
    <row r="4020" spans="1:27" ht="12.75" x14ac:dyDescent="0.2">
      <c r="A4020" s="30">
        <v>4017</v>
      </c>
      <c r="B4020" s="31"/>
      <c r="C4020" s="31"/>
      <c r="D4020" s="32"/>
      <c r="E4020" s="104"/>
      <c r="F4020" s="31"/>
      <c r="G4020" s="31"/>
      <c r="H4020" s="33"/>
      <c r="I4020" s="16"/>
      <c r="J4020" s="34"/>
      <c r="K4020" s="34"/>
      <c r="L4020" s="35"/>
      <c r="M4020" s="36"/>
      <c r="N4020" s="37"/>
      <c r="O4020" s="37"/>
      <c r="P4020" s="37"/>
      <c r="Q4020" s="38"/>
      <c r="R4020" s="38"/>
      <c r="S4020" s="37"/>
      <c r="T4020" s="39"/>
      <c r="U4020" s="39"/>
      <c r="V4020" s="40"/>
      <c r="X4020" t="str">
        <f>IF(('1 - Cover page'!$B$9-M4020)&lt;6,"&lt;=5 Days","&gt;5 Days")</f>
        <v>&lt;=5 Days</v>
      </c>
      <c r="Y4020" t="str">
        <f>IF(('1 - Cover page'!$B$9-M4020)=0,"0", IF(('1 - Cover page'!$B$9-M4020)= 1,"1", IF(('1 - Cover page'!$B$9-M4020)= 2,"2", IF(('1 - Cover page'!$B$9-M4020)= 3,"3", IF(('1 - Cover page'!$B$9-M4020)= 4,"4", IF(('1 - Cover page'!$B$9-M4020)= 5,"5", IF(('1 - Cover page'!$B$9-M4020)= 6,"6", IF(('1 - Cover page'!$B$9-M4020)= 7,"7", IF(('1 - Cover page'!$B$9-M4020)= 8,"8", IF(('1 - Cover page'!$B$9-M4020)= 9,"9", IF(('1 - Cover page'!$B$9-M4020)= 10,"10", IF(('1 - Cover page'!$B$9-M4020)= 11,"11", IF(('1 - Cover page'!$B$9-M4020)= 12,"12", IF(('1 - Cover page'!$B$9-M4020)= 13,"13", IF(('1 - Cover page'!$B$9-M4020)= 14,"14", IF(('1 - Cover page'!$B$9-M4020)= 15,"15",  ""))))))))))))))))</f>
        <v>0</v>
      </c>
      <c r="Z4020" t="str">
        <f>IF(('1 - Cover page'!$B$9-I4020)=0,"0", IF(('1 - Cover page'!$B$9-I4020)= 1,"1", IF(('1 - Cover page'!$B$9-I4020)= 2,"2", IF(('1 - Cover page'!$B$9-I4020)= 3,"3", IF(('1 - Cover page'!$B$9-I4020)= 4,"4", IF(('1 - Cover page'!$B$9-I4020)= 5,"5", IF(('1 - Cover page'!$B$9-I4020)= 6,"6", IF(('1 - Cover page'!$B$9-I4020)= 7,"7", IF(('1 - Cover page'!$B$9-I4020)= 8,"8", IF(('1 - Cover page'!$B$9-I4020)= 9,"9", IF(('1 - Cover page'!$B$9-I4020)= 10,"10", IF(('1 - Cover page'!$B$9-I4020)= 11,"11", IF(('1 - Cover page'!$B$9-I4020)= 12,"12", IF(('1 - Cover page'!$B$9-I4020)= 13,"13", IF(('1 - Cover page'!$B$9-I4020)= 14,"14", IF(('1 - Cover page'!$B$9-I4020)= 15,"15",  ""))))))))))))))))</f>
        <v>0</v>
      </c>
      <c r="AA4020" t="e">
        <f>VLOOKUP(E4020,'Age group'!$A$2:$B$7,2,TRUE)</f>
        <v>#N/A</v>
      </c>
    </row>
    <row r="4021" spans="1:27" ht="12.75" x14ac:dyDescent="0.2">
      <c r="A4021" s="30">
        <v>4018</v>
      </c>
      <c r="B4021" s="31"/>
      <c r="C4021" s="31"/>
      <c r="D4021" s="32"/>
      <c r="E4021" s="104"/>
      <c r="F4021" s="31"/>
      <c r="G4021" s="31"/>
      <c r="H4021" s="33"/>
      <c r="I4021" s="16"/>
      <c r="J4021" s="34"/>
      <c r="K4021" s="34"/>
      <c r="L4021" s="35"/>
      <c r="M4021" s="36"/>
      <c r="N4021" s="37"/>
      <c r="O4021" s="37"/>
      <c r="P4021" s="37"/>
      <c r="Q4021" s="38"/>
      <c r="R4021" s="38"/>
      <c r="S4021" s="37"/>
      <c r="T4021" s="39"/>
      <c r="U4021" s="39"/>
      <c r="V4021" s="40"/>
      <c r="X4021" t="str">
        <f>IF(('1 - Cover page'!$B$9-M4021)&lt;6,"&lt;=5 Days","&gt;5 Days")</f>
        <v>&lt;=5 Days</v>
      </c>
      <c r="Y4021" t="str">
        <f>IF(('1 - Cover page'!$B$9-M4021)=0,"0", IF(('1 - Cover page'!$B$9-M4021)= 1,"1", IF(('1 - Cover page'!$B$9-M4021)= 2,"2", IF(('1 - Cover page'!$B$9-M4021)= 3,"3", IF(('1 - Cover page'!$B$9-M4021)= 4,"4", IF(('1 - Cover page'!$B$9-M4021)= 5,"5", IF(('1 - Cover page'!$B$9-M4021)= 6,"6", IF(('1 - Cover page'!$B$9-M4021)= 7,"7", IF(('1 - Cover page'!$B$9-M4021)= 8,"8", IF(('1 - Cover page'!$B$9-M4021)= 9,"9", IF(('1 - Cover page'!$B$9-M4021)= 10,"10", IF(('1 - Cover page'!$B$9-M4021)= 11,"11", IF(('1 - Cover page'!$B$9-M4021)= 12,"12", IF(('1 - Cover page'!$B$9-M4021)= 13,"13", IF(('1 - Cover page'!$B$9-M4021)= 14,"14", IF(('1 - Cover page'!$B$9-M4021)= 15,"15",  ""))))))))))))))))</f>
        <v>0</v>
      </c>
      <c r="Z4021" t="str">
        <f>IF(('1 - Cover page'!$B$9-I4021)=0,"0", IF(('1 - Cover page'!$B$9-I4021)= 1,"1", IF(('1 - Cover page'!$B$9-I4021)= 2,"2", IF(('1 - Cover page'!$B$9-I4021)= 3,"3", IF(('1 - Cover page'!$B$9-I4021)= 4,"4", IF(('1 - Cover page'!$B$9-I4021)= 5,"5", IF(('1 - Cover page'!$B$9-I4021)= 6,"6", IF(('1 - Cover page'!$B$9-I4021)= 7,"7", IF(('1 - Cover page'!$B$9-I4021)= 8,"8", IF(('1 - Cover page'!$B$9-I4021)= 9,"9", IF(('1 - Cover page'!$B$9-I4021)= 10,"10", IF(('1 - Cover page'!$B$9-I4021)= 11,"11", IF(('1 - Cover page'!$B$9-I4021)= 12,"12", IF(('1 - Cover page'!$B$9-I4021)= 13,"13", IF(('1 - Cover page'!$B$9-I4021)= 14,"14", IF(('1 - Cover page'!$B$9-I4021)= 15,"15",  ""))))))))))))))))</f>
        <v>0</v>
      </c>
      <c r="AA4021" t="e">
        <f>VLOOKUP(E4021,'Age group'!$A$2:$B$7,2,TRUE)</f>
        <v>#N/A</v>
      </c>
    </row>
    <row r="4022" spans="1:27" ht="12.75" x14ac:dyDescent="0.2">
      <c r="A4022" s="30">
        <v>4019</v>
      </c>
      <c r="B4022" s="31"/>
      <c r="C4022" s="31"/>
      <c r="D4022" s="32"/>
      <c r="E4022" s="104"/>
      <c r="F4022" s="31"/>
      <c r="G4022" s="31"/>
      <c r="H4022" s="33"/>
      <c r="I4022" s="16"/>
      <c r="J4022" s="34"/>
      <c r="K4022" s="34"/>
      <c r="L4022" s="35"/>
      <c r="M4022" s="36"/>
      <c r="N4022" s="37"/>
      <c r="O4022" s="37"/>
      <c r="P4022" s="37"/>
      <c r="Q4022" s="38"/>
      <c r="R4022" s="38"/>
      <c r="S4022" s="37"/>
      <c r="T4022" s="39"/>
      <c r="U4022" s="39"/>
      <c r="V4022" s="40"/>
      <c r="X4022" t="str">
        <f>IF(('1 - Cover page'!$B$9-M4022)&lt;6,"&lt;=5 Days","&gt;5 Days")</f>
        <v>&lt;=5 Days</v>
      </c>
      <c r="Y4022" t="str">
        <f>IF(('1 - Cover page'!$B$9-M4022)=0,"0", IF(('1 - Cover page'!$B$9-M4022)= 1,"1", IF(('1 - Cover page'!$B$9-M4022)= 2,"2", IF(('1 - Cover page'!$B$9-M4022)= 3,"3", IF(('1 - Cover page'!$B$9-M4022)= 4,"4", IF(('1 - Cover page'!$B$9-M4022)= 5,"5", IF(('1 - Cover page'!$B$9-M4022)= 6,"6", IF(('1 - Cover page'!$B$9-M4022)= 7,"7", IF(('1 - Cover page'!$B$9-M4022)= 8,"8", IF(('1 - Cover page'!$B$9-M4022)= 9,"9", IF(('1 - Cover page'!$B$9-M4022)= 10,"10", IF(('1 - Cover page'!$B$9-M4022)= 11,"11", IF(('1 - Cover page'!$B$9-M4022)= 12,"12", IF(('1 - Cover page'!$B$9-M4022)= 13,"13", IF(('1 - Cover page'!$B$9-M4022)= 14,"14", IF(('1 - Cover page'!$B$9-M4022)= 15,"15",  ""))))))))))))))))</f>
        <v>0</v>
      </c>
      <c r="Z4022" t="str">
        <f>IF(('1 - Cover page'!$B$9-I4022)=0,"0", IF(('1 - Cover page'!$B$9-I4022)= 1,"1", IF(('1 - Cover page'!$B$9-I4022)= 2,"2", IF(('1 - Cover page'!$B$9-I4022)= 3,"3", IF(('1 - Cover page'!$B$9-I4022)= 4,"4", IF(('1 - Cover page'!$B$9-I4022)= 5,"5", IF(('1 - Cover page'!$B$9-I4022)= 6,"6", IF(('1 - Cover page'!$B$9-I4022)= 7,"7", IF(('1 - Cover page'!$B$9-I4022)= 8,"8", IF(('1 - Cover page'!$B$9-I4022)= 9,"9", IF(('1 - Cover page'!$B$9-I4022)= 10,"10", IF(('1 - Cover page'!$B$9-I4022)= 11,"11", IF(('1 - Cover page'!$B$9-I4022)= 12,"12", IF(('1 - Cover page'!$B$9-I4022)= 13,"13", IF(('1 - Cover page'!$B$9-I4022)= 14,"14", IF(('1 - Cover page'!$B$9-I4022)= 15,"15",  ""))))))))))))))))</f>
        <v>0</v>
      </c>
      <c r="AA4022" t="e">
        <f>VLOOKUP(E4022,'Age group'!$A$2:$B$7,2,TRUE)</f>
        <v>#N/A</v>
      </c>
    </row>
    <row r="4023" spans="1:27" ht="12.75" x14ac:dyDescent="0.2">
      <c r="A4023" s="30">
        <v>4020</v>
      </c>
      <c r="B4023" s="31"/>
      <c r="C4023" s="31"/>
      <c r="D4023" s="32"/>
      <c r="E4023" s="104"/>
      <c r="F4023" s="31"/>
      <c r="G4023" s="31"/>
      <c r="H4023" s="33"/>
      <c r="I4023" s="16"/>
      <c r="J4023" s="34"/>
      <c r="K4023" s="34"/>
      <c r="L4023" s="35"/>
      <c r="M4023" s="36"/>
      <c r="N4023" s="37"/>
      <c r="O4023" s="37"/>
      <c r="P4023" s="37"/>
      <c r="Q4023" s="38"/>
      <c r="R4023" s="38"/>
      <c r="S4023" s="37"/>
      <c r="T4023" s="39"/>
      <c r="U4023" s="39"/>
      <c r="V4023" s="40"/>
      <c r="X4023" t="str">
        <f>IF(('1 - Cover page'!$B$9-M4023)&lt;6,"&lt;=5 Days","&gt;5 Days")</f>
        <v>&lt;=5 Days</v>
      </c>
      <c r="Y4023" t="str">
        <f>IF(('1 - Cover page'!$B$9-M4023)=0,"0", IF(('1 - Cover page'!$B$9-M4023)= 1,"1", IF(('1 - Cover page'!$B$9-M4023)= 2,"2", IF(('1 - Cover page'!$B$9-M4023)= 3,"3", IF(('1 - Cover page'!$B$9-M4023)= 4,"4", IF(('1 - Cover page'!$B$9-M4023)= 5,"5", IF(('1 - Cover page'!$B$9-M4023)= 6,"6", IF(('1 - Cover page'!$B$9-M4023)= 7,"7", IF(('1 - Cover page'!$B$9-M4023)= 8,"8", IF(('1 - Cover page'!$B$9-M4023)= 9,"9", IF(('1 - Cover page'!$B$9-M4023)= 10,"10", IF(('1 - Cover page'!$B$9-M4023)= 11,"11", IF(('1 - Cover page'!$B$9-M4023)= 12,"12", IF(('1 - Cover page'!$B$9-M4023)= 13,"13", IF(('1 - Cover page'!$B$9-M4023)= 14,"14", IF(('1 - Cover page'!$B$9-M4023)= 15,"15",  ""))))))))))))))))</f>
        <v>0</v>
      </c>
      <c r="Z4023" t="str">
        <f>IF(('1 - Cover page'!$B$9-I4023)=0,"0", IF(('1 - Cover page'!$B$9-I4023)= 1,"1", IF(('1 - Cover page'!$B$9-I4023)= 2,"2", IF(('1 - Cover page'!$B$9-I4023)= 3,"3", IF(('1 - Cover page'!$B$9-I4023)= 4,"4", IF(('1 - Cover page'!$B$9-I4023)= 5,"5", IF(('1 - Cover page'!$B$9-I4023)= 6,"6", IF(('1 - Cover page'!$B$9-I4023)= 7,"7", IF(('1 - Cover page'!$B$9-I4023)= 8,"8", IF(('1 - Cover page'!$B$9-I4023)= 9,"9", IF(('1 - Cover page'!$B$9-I4023)= 10,"10", IF(('1 - Cover page'!$B$9-I4023)= 11,"11", IF(('1 - Cover page'!$B$9-I4023)= 12,"12", IF(('1 - Cover page'!$B$9-I4023)= 13,"13", IF(('1 - Cover page'!$B$9-I4023)= 14,"14", IF(('1 - Cover page'!$B$9-I4023)= 15,"15",  ""))))))))))))))))</f>
        <v>0</v>
      </c>
      <c r="AA4023" t="e">
        <f>VLOOKUP(E4023,'Age group'!$A$2:$B$7,2,TRUE)</f>
        <v>#N/A</v>
      </c>
    </row>
    <row r="4024" spans="1:27" ht="12.75" x14ac:dyDescent="0.2">
      <c r="A4024" s="30">
        <v>4021</v>
      </c>
      <c r="B4024" s="31"/>
      <c r="C4024" s="31"/>
      <c r="D4024" s="32"/>
      <c r="E4024" s="104"/>
      <c r="F4024" s="31"/>
      <c r="G4024" s="31"/>
      <c r="H4024" s="33"/>
      <c r="I4024" s="16"/>
      <c r="J4024" s="34"/>
      <c r="K4024" s="34"/>
      <c r="L4024" s="35"/>
      <c r="M4024" s="36"/>
      <c r="N4024" s="37"/>
      <c r="O4024" s="37"/>
      <c r="P4024" s="37"/>
      <c r="Q4024" s="38"/>
      <c r="R4024" s="38"/>
      <c r="S4024" s="37"/>
      <c r="T4024" s="39"/>
      <c r="U4024" s="39"/>
      <c r="V4024" s="40"/>
      <c r="X4024" t="str">
        <f>IF(('1 - Cover page'!$B$9-M4024)&lt;6,"&lt;=5 Days","&gt;5 Days")</f>
        <v>&lt;=5 Days</v>
      </c>
      <c r="Y4024" t="str">
        <f>IF(('1 - Cover page'!$B$9-M4024)=0,"0", IF(('1 - Cover page'!$B$9-M4024)= 1,"1", IF(('1 - Cover page'!$B$9-M4024)= 2,"2", IF(('1 - Cover page'!$B$9-M4024)= 3,"3", IF(('1 - Cover page'!$B$9-M4024)= 4,"4", IF(('1 - Cover page'!$B$9-M4024)= 5,"5", IF(('1 - Cover page'!$B$9-M4024)= 6,"6", IF(('1 - Cover page'!$B$9-M4024)= 7,"7", IF(('1 - Cover page'!$B$9-M4024)= 8,"8", IF(('1 - Cover page'!$B$9-M4024)= 9,"9", IF(('1 - Cover page'!$B$9-M4024)= 10,"10", IF(('1 - Cover page'!$B$9-M4024)= 11,"11", IF(('1 - Cover page'!$B$9-M4024)= 12,"12", IF(('1 - Cover page'!$B$9-M4024)= 13,"13", IF(('1 - Cover page'!$B$9-M4024)= 14,"14", IF(('1 - Cover page'!$B$9-M4024)= 15,"15",  ""))))))))))))))))</f>
        <v>0</v>
      </c>
      <c r="Z4024" t="str">
        <f>IF(('1 - Cover page'!$B$9-I4024)=0,"0", IF(('1 - Cover page'!$B$9-I4024)= 1,"1", IF(('1 - Cover page'!$B$9-I4024)= 2,"2", IF(('1 - Cover page'!$B$9-I4024)= 3,"3", IF(('1 - Cover page'!$B$9-I4024)= 4,"4", IF(('1 - Cover page'!$B$9-I4024)= 5,"5", IF(('1 - Cover page'!$B$9-I4024)= 6,"6", IF(('1 - Cover page'!$B$9-I4024)= 7,"7", IF(('1 - Cover page'!$B$9-I4024)= 8,"8", IF(('1 - Cover page'!$B$9-I4024)= 9,"9", IF(('1 - Cover page'!$B$9-I4024)= 10,"10", IF(('1 - Cover page'!$B$9-I4024)= 11,"11", IF(('1 - Cover page'!$B$9-I4024)= 12,"12", IF(('1 - Cover page'!$B$9-I4024)= 13,"13", IF(('1 - Cover page'!$B$9-I4024)= 14,"14", IF(('1 - Cover page'!$B$9-I4024)= 15,"15",  ""))))))))))))))))</f>
        <v>0</v>
      </c>
      <c r="AA4024" t="e">
        <f>VLOOKUP(E4024,'Age group'!$A$2:$B$7,2,TRUE)</f>
        <v>#N/A</v>
      </c>
    </row>
    <row r="4025" spans="1:27" ht="12.75" x14ac:dyDescent="0.2">
      <c r="A4025" s="30">
        <v>4022</v>
      </c>
      <c r="B4025" s="31"/>
      <c r="C4025" s="31"/>
      <c r="D4025" s="32"/>
      <c r="E4025" s="104"/>
      <c r="F4025" s="31"/>
      <c r="G4025" s="31"/>
      <c r="H4025" s="33"/>
      <c r="I4025" s="16"/>
      <c r="J4025" s="34"/>
      <c r="K4025" s="34"/>
      <c r="L4025" s="35"/>
      <c r="M4025" s="36"/>
      <c r="N4025" s="37"/>
      <c r="O4025" s="37"/>
      <c r="P4025" s="37"/>
      <c r="Q4025" s="38"/>
      <c r="R4025" s="38"/>
      <c r="S4025" s="37"/>
      <c r="T4025" s="39"/>
      <c r="U4025" s="39"/>
      <c r="V4025" s="40"/>
      <c r="X4025" t="str">
        <f>IF(('1 - Cover page'!$B$9-M4025)&lt;6,"&lt;=5 Days","&gt;5 Days")</f>
        <v>&lt;=5 Days</v>
      </c>
      <c r="Y4025" t="str">
        <f>IF(('1 - Cover page'!$B$9-M4025)=0,"0", IF(('1 - Cover page'!$B$9-M4025)= 1,"1", IF(('1 - Cover page'!$B$9-M4025)= 2,"2", IF(('1 - Cover page'!$B$9-M4025)= 3,"3", IF(('1 - Cover page'!$B$9-M4025)= 4,"4", IF(('1 - Cover page'!$B$9-M4025)= 5,"5", IF(('1 - Cover page'!$B$9-M4025)= 6,"6", IF(('1 - Cover page'!$B$9-M4025)= 7,"7", IF(('1 - Cover page'!$B$9-M4025)= 8,"8", IF(('1 - Cover page'!$B$9-M4025)= 9,"9", IF(('1 - Cover page'!$B$9-M4025)= 10,"10", IF(('1 - Cover page'!$B$9-M4025)= 11,"11", IF(('1 - Cover page'!$B$9-M4025)= 12,"12", IF(('1 - Cover page'!$B$9-M4025)= 13,"13", IF(('1 - Cover page'!$B$9-M4025)= 14,"14", IF(('1 - Cover page'!$B$9-M4025)= 15,"15",  ""))))))))))))))))</f>
        <v>0</v>
      </c>
      <c r="Z4025" t="str">
        <f>IF(('1 - Cover page'!$B$9-I4025)=0,"0", IF(('1 - Cover page'!$B$9-I4025)= 1,"1", IF(('1 - Cover page'!$B$9-I4025)= 2,"2", IF(('1 - Cover page'!$B$9-I4025)= 3,"3", IF(('1 - Cover page'!$B$9-I4025)= 4,"4", IF(('1 - Cover page'!$B$9-I4025)= 5,"5", IF(('1 - Cover page'!$B$9-I4025)= 6,"6", IF(('1 - Cover page'!$B$9-I4025)= 7,"7", IF(('1 - Cover page'!$B$9-I4025)= 8,"8", IF(('1 - Cover page'!$B$9-I4025)= 9,"9", IF(('1 - Cover page'!$B$9-I4025)= 10,"10", IF(('1 - Cover page'!$B$9-I4025)= 11,"11", IF(('1 - Cover page'!$B$9-I4025)= 12,"12", IF(('1 - Cover page'!$B$9-I4025)= 13,"13", IF(('1 - Cover page'!$B$9-I4025)= 14,"14", IF(('1 - Cover page'!$B$9-I4025)= 15,"15",  ""))))))))))))))))</f>
        <v>0</v>
      </c>
      <c r="AA4025" t="e">
        <f>VLOOKUP(E4025,'Age group'!$A$2:$B$7,2,TRUE)</f>
        <v>#N/A</v>
      </c>
    </row>
    <row r="4026" spans="1:27" ht="12.75" x14ac:dyDescent="0.2">
      <c r="A4026" s="30">
        <v>4023</v>
      </c>
      <c r="B4026" s="31"/>
      <c r="C4026" s="31"/>
      <c r="D4026" s="32"/>
      <c r="E4026" s="104"/>
      <c r="F4026" s="31"/>
      <c r="G4026" s="31"/>
      <c r="H4026" s="33"/>
      <c r="I4026" s="16"/>
      <c r="J4026" s="34"/>
      <c r="K4026" s="34"/>
      <c r="L4026" s="35"/>
      <c r="M4026" s="36"/>
      <c r="N4026" s="37"/>
      <c r="O4026" s="37"/>
      <c r="P4026" s="37"/>
      <c r="Q4026" s="38"/>
      <c r="R4026" s="38"/>
      <c r="S4026" s="37"/>
      <c r="T4026" s="39"/>
      <c r="U4026" s="39"/>
      <c r="V4026" s="40"/>
      <c r="X4026" t="str">
        <f>IF(('1 - Cover page'!$B$9-M4026)&lt;6,"&lt;=5 Days","&gt;5 Days")</f>
        <v>&lt;=5 Days</v>
      </c>
      <c r="Y4026" t="str">
        <f>IF(('1 - Cover page'!$B$9-M4026)=0,"0", IF(('1 - Cover page'!$B$9-M4026)= 1,"1", IF(('1 - Cover page'!$B$9-M4026)= 2,"2", IF(('1 - Cover page'!$B$9-M4026)= 3,"3", IF(('1 - Cover page'!$B$9-M4026)= 4,"4", IF(('1 - Cover page'!$B$9-M4026)= 5,"5", IF(('1 - Cover page'!$B$9-M4026)= 6,"6", IF(('1 - Cover page'!$B$9-M4026)= 7,"7", IF(('1 - Cover page'!$B$9-M4026)= 8,"8", IF(('1 - Cover page'!$B$9-M4026)= 9,"9", IF(('1 - Cover page'!$B$9-M4026)= 10,"10", IF(('1 - Cover page'!$B$9-M4026)= 11,"11", IF(('1 - Cover page'!$B$9-M4026)= 12,"12", IF(('1 - Cover page'!$B$9-M4026)= 13,"13", IF(('1 - Cover page'!$B$9-M4026)= 14,"14", IF(('1 - Cover page'!$B$9-M4026)= 15,"15",  ""))))))))))))))))</f>
        <v>0</v>
      </c>
      <c r="Z4026" t="str">
        <f>IF(('1 - Cover page'!$B$9-I4026)=0,"0", IF(('1 - Cover page'!$B$9-I4026)= 1,"1", IF(('1 - Cover page'!$B$9-I4026)= 2,"2", IF(('1 - Cover page'!$B$9-I4026)= 3,"3", IF(('1 - Cover page'!$B$9-I4026)= 4,"4", IF(('1 - Cover page'!$B$9-I4026)= 5,"5", IF(('1 - Cover page'!$B$9-I4026)= 6,"6", IF(('1 - Cover page'!$B$9-I4026)= 7,"7", IF(('1 - Cover page'!$B$9-I4026)= 8,"8", IF(('1 - Cover page'!$B$9-I4026)= 9,"9", IF(('1 - Cover page'!$B$9-I4026)= 10,"10", IF(('1 - Cover page'!$B$9-I4026)= 11,"11", IF(('1 - Cover page'!$B$9-I4026)= 12,"12", IF(('1 - Cover page'!$B$9-I4026)= 13,"13", IF(('1 - Cover page'!$B$9-I4026)= 14,"14", IF(('1 - Cover page'!$B$9-I4026)= 15,"15",  ""))))))))))))))))</f>
        <v>0</v>
      </c>
      <c r="AA4026" t="e">
        <f>VLOOKUP(E4026,'Age group'!$A$2:$B$7,2,TRUE)</f>
        <v>#N/A</v>
      </c>
    </row>
    <row r="4027" spans="1:27" ht="12.75" x14ac:dyDescent="0.2">
      <c r="A4027" s="30">
        <v>4024</v>
      </c>
      <c r="B4027" s="31"/>
      <c r="C4027" s="31"/>
      <c r="D4027" s="32"/>
      <c r="E4027" s="104"/>
      <c r="F4027" s="31"/>
      <c r="G4027" s="31"/>
      <c r="H4027" s="33"/>
      <c r="I4027" s="16"/>
      <c r="J4027" s="34"/>
      <c r="K4027" s="34"/>
      <c r="L4027" s="35"/>
      <c r="M4027" s="36"/>
      <c r="N4027" s="37"/>
      <c r="O4027" s="37"/>
      <c r="P4027" s="37"/>
      <c r="Q4027" s="38"/>
      <c r="R4027" s="38"/>
      <c r="S4027" s="37"/>
      <c r="T4027" s="39"/>
      <c r="U4027" s="39"/>
      <c r="V4027" s="40"/>
      <c r="X4027" t="str">
        <f>IF(('1 - Cover page'!$B$9-M4027)&lt;6,"&lt;=5 Days","&gt;5 Days")</f>
        <v>&lt;=5 Days</v>
      </c>
      <c r="Y4027" t="str">
        <f>IF(('1 - Cover page'!$B$9-M4027)=0,"0", IF(('1 - Cover page'!$B$9-M4027)= 1,"1", IF(('1 - Cover page'!$B$9-M4027)= 2,"2", IF(('1 - Cover page'!$B$9-M4027)= 3,"3", IF(('1 - Cover page'!$B$9-M4027)= 4,"4", IF(('1 - Cover page'!$B$9-M4027)= 5,"5", IF(('1 - Cover page'!$B$9-M4027)= 6,"6", IF(('1 - Cover page'!$B$9-M4027)= 7,"7", IF(('1 - Cover page'!$B$9-M4027)= 8,"8", IF(('1 - Cover page'!$B$9-M4027)= 9,"9", IF(('1 - Cover page'!$B$9-M4027)= 10,"10", IF(('1 - Cover page'!$B$9-M4027)= 11,"11", IF(('1 - Cover page'!$B$9-M4027)= 12,"12", IF(('1 - Cover page'!$B$9-M4027)= 13,"13", IF(('1 - Cover page'!$B$9-M4027)= 14,"14", IF(('1 - Cover page'!$B$9-M4027)= 15,"15",  ""))))))))))))))))</f>
        <v>0</v>
      </c>
      <c r="Z4027" t="str">
        <f>IF(('1 - Cover page'!$B$9-I4027)=0,"0", IF(('1 - Cover page'!$B$9-I4027)= 1,"1", IF(('1 - Cover page'!$B$9-I4027)= 2,"2", IF(('1 - Cover page'!$B$9-I4027)= 3,"3", IF(('1 - Cover page'!$B$9-I4027)= 4,"4", IF(('1 - Cover page'!$B$9-I4027)= 5,"5", IF(('1 - Cover page'!$B$9-I4027)= 6,"6", IF(('1 - Cover page'!$B$9-I4027)= 7,"7", IF(('1 - Cover page'!$B$9-I4027)= 8,"8", IF(('1 - Cover page'!$B$9-I4027)= 9,"9", IF(('1 - Cover page'!$B$9-I4027)= 10,"10", IF(('1 - Cover page'!$B$9-I4027)= 11,"11", IF(('1 - Cover page'!$B$9-I4027)= 12,"12", IF(('1 - Cover page'!$B$9-I4027)= 13,"13", IF(('1 - Cover page'!$B$9-I4027)= 14,"14", IF(('1 - Cover page'!$B$9-I4027)= 15,"15",  ""))))))))))))))))</f>
        <v>0</v>
      </c>
      <c r="AA4027" t="e">
        <f>VLOOKUP(E4027,'Age group'!$A$2:$B$7,2,TRUE)</f>
        <v>#N/A</v>
      </c>
    </row>
    <row r="4028" spans="1:27" ht="12.75" x14ac:dyDescent="0.2">
      <c r="A4028" s="30">
        <v>4025</v>
      </c>
      <c r="B4028" s="31"/>
      <c r="C4028" s="31"/>
      <c r="D4028" s="32"/>
      <c r="E4028" s="104"/>
      <c r="F4028" s="31"/>
      <c r="G4028" s="31"/>
      <c r="H4028" s="33"/>
      <c r="I4028" s="16"/>
      <c r="J4028" s="34"/>
      <c r="K4028" s="34"/>
      <c r="L4028" s="35"/>
      <c r="M4028" s="36"/>
      <c r="N4028" s="37"/>
      <c r="O4028" s="37"/>
      <c r="P4028" s="37"/>
      <c r="Q4028" s="38"/>
      <c r="R4028" s="38"/>
      <c r="S4028" s="37"/>
      <c r="T4028" s="39"/>
      <c r="U4028" s="39"/>
      <c r="V4028" s="40"/>
      <c r="X4028" t="str">
        <f>IF(('1 - Cover page'!$B$9-M4028)&lt;6,"&lt;=5 Days","&gt;5 Days")</f>
        <v>&lt;=5 Days</v>
      </c>
      <c r="Y4028" t="str">
        <f>IF(('1 - Cover page'!$B$9-M4028)=0,"0", IF(('1 - Cover page'!$B$9-M4028)= 1,"1", IF(('1 - Cover page'!$B$9-M4028)= 2,"2", IF(('1 - Cover page'!$B$9-M4028)= 3,"3", IF(('1 - Cover page'!$B$9-M4028)= 4,"4", IF(('1 - Cover page'!$B$9-M4028)= 5,"5", IF(('1 - Cover page'!$B$9-M4028)= 6,"6", IF(('1 - Cover page'!$B$9-M4028)= 7,"7", IF(('1 - Cover page'!$B$9-M4028)= 8,"8", IF(('1 - Cover page'!$B$9-M4028)= 9,"9", IF(('1 - Cover page'!$B$9-M4028)= 10,"10", IF(('1 - Cover page'!$B$9-M4028)= 11,"11", IF(('1 - Cover page'!$B$9-M4028)= 12,"12", IF(('1 - Cover page'!$B$9-M4028)= 13,"13", IF(('1 - Cover page'!$B$9-M4028)= 14,"14", IF(('1 - Cover page'!$B$9-M4028)= 15,"15",  ""))))))))))))))))</f>
        <v>0</v>
      </c>
      <c r="Z4028" t="str">
        <f>IF(('1 - Cover page'!$B$9-I4028)=0,"0", IF(('1 - Cover page'!$B$9-I4028)= 1,"1", IF(('1 - Cover page'!$B$9-I4028)= 2,"2", IF(('1 - Cover page'!$B$9-I4028)= 3,"3", IF(('1 - Cover page'!$B$9-I4028)= 4,"4", IF(('1 - Cover page'!$B$9-I4028)= 5,"5", IF(('1 - Cover page'!$B$9-I4028)= 6,"6", IF(('1 - Cover page'!$B$9-I4028)= 7,"7", IF(('1 - Cover page'!$B$9-I4028)= 8,"8", IF(('1 - Cover page'!$B$9-I4028)= 9,"9", IF(('1 - Cover page'!$B$9-I4028)= 10,"10", IF(('1 - Cover page'!$B$9-I4028)= 11,"11", IF(('1 - Cover page'!$B$9-I4028)= 12,"12", IF(('1 - Cover page'!$B$9-I4028)= 13,"13", IF(('1 - Cover page'!$B$9-I4028)= 14,"14", IF(('1 - Cover page'!$B$9-I4028)= 15,"15",  ""))))))))))))))))</f>
        <v>0</v>
      </c>
      <c r="AA4028" t="e">
        <f>VLOOKUP(E4028,'Age group'!$A$2:$B$7,2,TRUE)</f>
        <v>#N/A</v>
      </c>
    </row>
    <row r="4029" spans="1:27" ht="12.75" x14ac:dyDescent="0.2">
      <c r="A4029" s="30">
        <v>4026</v>
      </c>
      <c r="B4029" s="31"/>
      <c r="C4029" s="31"/>
      <c r="D4029" s="32"/>
      <c r="E4029" s="104"/>
      <c r="F4029" s="31"/>
      <c r="G4029" s="31"/>
      <c r="H4029" s="33"/>
      <c r="I4029" s="16"/>
      <c r="J4029" s="34"/>
      <c r="K4029" s="34"/>
      <c r="L4029" s="35"/>
      <c r="M4029" s="36"/>
      <c r="N4029" s="37"/>
      <c r="O4029" s="37"/>
      <c r="P4029" s="37"/>
      <c r="Q4029" s="38"/>
      <c r="R4029" s="38"/>
      <c r="S4029" s="37"/>
      <c r="T4029" s="39"/>
      <c r="U4029" s="39"/>
      <c r="V4029" s="40"/>
      <c r="X4029" t="str">
        <f>IF(('1 - Cover page'!$B$9-M4029)&lt;6,"&lt;=5 Days","&gt;5 Days")</f>
        <v>&lt;=5 Days</v>
      </c>
      <c r="Y4029" t="str">
        <f>IF(('1 - Cover page'!$B$9-M4029)=0,"0", IF(('1 - Cover page'!$B$9-M4029)= 1,"1", IF(('1 - Cover page'!$B$9-M4029)= 2,"2", IF(('1 - Cover page'!$B$9-M4029)= 3,"3", IF(('1 - Cover page'!$B$9-M4029)= 4,"4", IF(('1 - Cover page'!$B$9-M4029)= 5,"5", IF(('1 - Cover page'!$B$9-M4029)= 6,"6", IF(('1 - Cover page'!$B$9-M4029)= 7,"7", IF(('1 - Cover page'!$B$9-M4029)= 8,"8", IF(('1 - Cover page'!$B$9-M4029)= 9,"9", IF(('1 - Cover page'!$B$9-M4029)= 10,"10", IF(('1 - Cover page'!$B$9-M4029)= 11,"11", IF(('1 - Cover page'!$B$9-M4029)= 12,"12", IF(('1 - Cover page'!$B$9-M4029)= 13,"13", IF(('1 - Cover page'!$B$9-M4029)= 14,"14", IF(('1 - Cover page'!$B$9-M4029)= 15,"15",  ""))))))))))))))))</f>
        <v>0</v>
      </c>
      <c r="Z4029" t="str">
        <f>IF(('1 - Cover page'!$B$9-I4029)=0,"0", IF(('1 - Cover page'!$B$9-I4029)= 1,"1", IF(('1 - Cover page'!$B$9-I4029)= 2,"2", IF(('1 - Cover page'!$B$9-I4029)= 3,"3", IF(('1 - Cover page'!$B$9-I4029)= 4,"4", IF(('1 - Cover page'!$B$9-I4029)= 5,"5", IF(('1 - Cover page'!$B$9-I4029)= 6,"6", IF(('1 - Cover page'!$B$9-I4029)= 7,"7", IF(('1 - Cover page'!$B$9-I4029)= 8,"8", IF(('1 - Cover page'!$B$9-I4029)= 9,"9", IF(('1 - Cover page'!$B$9-I4029)= 10,"10", IF(('1 - Cover page'!$B$9-I4029)= 11,"11", IF(('1 - Cover page'!$B$9-I4029)= 12,"12", IF(('1 - Cover page'!$B$9-I4029)= 13,"13", IF(('1 - Cover page'!$B$9-I4029)= 14,"14", IF(('1 - Cover page'!$B$9-I4029)= 15,"15",  ""))))))))))))))))</f>
        <v>0</v>
      </c>
      <c r="AA4029" t="e">
        <f>VLOOKUP(E4029,'Age group'!$A$2:$B$7,2,TRUE)</f>
        <v>#N/A</v>
      </c>
    </row>
    <row r="4030" spans="1:27" ht="12.75" x14ac:dyDescent="0.2">
      <c r="A4030" s="30">
        <v>4027</v>
      </c>
      <c r="B4030" s="31"/>
      <c r="C4030" s="31"/>
      <c r="D4030" s="32"/>
      <c r="E4030" s="104"/>
      <c r="F4030" s="31"/>
      <c r="G4030" s="31"/>
      <c r="H4030" s="33"/>
      <c r="I4030" s="16"/>
      <c r="J4030" s="34"/>
      <c r="K4030" s="34"/>
      <c r="L4030" s="35"/>
      <c r="M4030" s="36"/>
      <c r="N4030" s="37"/>
      <c r="O4030" s="37"/>
      <c r="P4030" s="37"/>
      <c r="Q4030" s="38"/>
      <c r="R4030" s="38"/>
      <c r="S4030" s="37"/>
      <c r="T4030" s="39"/>
      <c r="U4030" s="39"/>
      <c r="V4030" s="40"/>
      <c r="X4030" t="str">
        <f>IF(('1 - Cover page'!$B$9-M4030)&lt;6,"&lt;=5 Days","&gt;5 Days")</f>
        <v>&lt;=5 Days</v>
      </c>
      <c r="Y4030" t="str">
        <f>IF(('1 - Cover page'!$B$9-M4030)=0,"0", IF(('1 - Cover page'!$B$9-M4030)= 1,"1", IF(('1 - Cover page'!$B$9-M4030)= 2,"2", IF(('1 - Cover page'!$B$9-M4030)= 3,"3", IF(('1 - Cover page'!$B$9-M4030)= 4,"4", IF(('1 - Cover page'!$B$9-M4030)= 5,"5", IF(('1 - Cover page'!$B$9-M4030)= 6,"6", IF(('1 - Cover page'!$B$9-M4030)= 7,"7", IF(('1 - Cover page'!$B$9-M4030)= 8,"8", IF(('1 - Cover page'!$B$9-M4030)= 9,"9", IF(('1 - Cover page'!$B$9-M4030)= 10,"10", IF(('1 - Cover page'!$B$9-M4030)= 11,"11", IF(('1 - Cover page'!$B$9-M4030)= 12,"12", IF(('1 - Cover page'!$B$9-M4030)= 13,"13", IF(('1 - Cover page'!$B$9-M4030)= 14,"14", IF(('1 - Cover page'!$B$9-M4030)= 15,"15",  ""))))))))))))))))</f>
        <v>0</v>
      </c>
      <c r="Z4030" t="str">
        <f>IF(('1 - Cover page'!$B$9-I4030)=0,"0", IF(('1 - Cover page'!$B$9-I4030)= 1,"1", IF(('1 - Cover page'!$B$9-I4030)= 2,"2", IF(('1 - Cover page'!$B$9-I4030)= 3,"3", IF(('1 - Cover page'!$B$9-I4030)= 4,"4", IF(('1 - Cover page'!$B$9-I4030)= 5,"5", IF(('1 - Cover page'!$B$9-I4030)= 6,"6", IF(('1 - Cover page'!$B$9-I4030)= 7,"7", IF(('1 - Cover page'!$B$9-I4030)= 8,"8", IF(('1 - Cover page'!$B$9-I4030)= 9,"9", IF(('1 - Cover page'!$B$9-I4030)= 10,"10", IF(('1 - Cover page'!$B$9-I4030)= 11,"11", IF(('1 - Cover page'!$B$9-I4030)= 12,"12", IF(('1 - Cover page'!$B$9-I4030)= 13,"13", IF(('1 - Cover page'!$B$9-I4030)= 14,"14", IF(('1 - Cover page'!$B$9-I4030)= 15,"15",  ""))))))))))))))))</f>
        <v>0</v>
      </c>
      <c r="AA4030" t="e">
        <f>VLOOKUP(E4030,'Age group'!$A$2:$B$7,2,TRUE)</f>
        <v>#N/A</v>
      </c>
    </row>
    <row r="4031" spans="1:27" ht="12.75" x14ac:dyDescent="0.2">
      <c r="A4031" s="30">
        <v>4028</v>
      </c>
      <c r="B4031" s="31"/>
      <c r="C4031" s="31"/>
      <c r="D4031" s="32"/>
      <c r="E4031" s="104"/>
      <c r="F4031" s="31"/>
      <c r="G4031" s="31"/>
      <c r="H4031" s="33"/>
      <c r="I4031" s="16"/>
      <c r="J4031" s="34"/>
      <c r="K4031" s="34"/>
      <c r="L4031" s="35"/>
      <c r="M4031" s="36"/>
      <c r="N4031" s="37"/>
      <c r="O4031" s="37"/>
      <c r="P4031" s="37"/>
      <c r="Q4031" s="38"/>
      <c r="R4031" s="38"/>
      <c r="S4031" s="37"/>
      <c r="T4031" s="39"/>
      <c r="U4031" s="39"/>
      <c r="V4031" s="40"/>
      <c r="X4031" t="str">
        <f>IF(('1 - Cover page'!$B$9-M4031)&lt;6,"&lt;=5 Days","&gt;5 Days")</f>
        <v>&lt;=5 Days</v>
      </c>
      <c r="Y4031" t="str">
        <f>IF(('1 - Cover page'!$B$9-M4031)=0,"0", IF(('1 - Cover page'!$B$9-M4031)= 1,"1", IF(('1 - Cover page'!$B$9-M4031)= 2,"2", IF(('1 - Cover page'!$B$9-M4031)= 3,"3", IF(('1 - Cover page'!$B$9-M4031)= 4,"4", IF(('1 - Cover page'!$B$9-M4031)= 5,"5", IF(('1 - Cover page'!$B$9-M4031)= 6,"6", IF(('1 - Cover page'!$B$9-M4031)= 7,"7", IF(('1 - Cover page'!$B$9-M4031)= 8,"8", IF(('1 - Cover page'!$B$9-M4031)= 9,"9", IF(('1 - Cover page'!$B$9-M4031)= 10,"10", IF(('1 - Cover page'!$B$9-M4031)= 11,"11", IF(('1 - Cover page'!$B$9-M4031)= 12,"12", IF(('1 - Cover page'!$B$9-M4031)= 13,"13", IF(('1 - Cover page'!$B$9-M4031)= 14,"14", IF(('1 - Cover page'!$B$9-M4031)= 15,"15",  ""))))))))))))))))</f>
        <v>0</v>
      </c>
      <c r="Z4031" t="str">
        <f>IF(('1 - Cover page'!$B$9-I4031)=0,"0", IF(('1 - Cover page'!$B$9-I4031)= 1,"1", IF(('1 - Cover page'!$B$9-I4031)= 2,"2", IF(('1 - Cover page'!$B$9-I4031)= 3,"3", IF(('1 - Cover page'!$B$9-I4031)= 4,"4", IF(('1 - Cover page'!$B$9-I4031)= 5,"5", IF(('1 - Cover page'!$B$9-I4031)= 6,"6", IF(('1 - Cover page'!$B$9-I4031)= 7,"7", IF(('1 - Cover page'!$B$9-I4031)= 8,"8", IF(('1 - Cover page'!$B$9-I4031)= 9,"9", IF(('1 - Cover page'!$B$9-I4031)= 10,"10", IF(('1 - Cover page'!$B$9-I4031)= 11,"11", IF(('1 - Cover page'!$B$9-I4031)= 12,"12", IF(('1 - Cover page'!$B$9-I4031)= 13,"13", IF(('1 - Cover page'!$B$9-I4031)= 14,"14", IF(('1 - Cover page'!$B$9-I4031)= 15,"15",  ""))))))))))))))))</f>
        <v>0</v>
      </c>
      <c r="AA4031" t="e">
        <f>VLOOKUP(E4031,'Age group'!$A$2:$B$7,2,TRUE)</f>
        <v>#N/A</v>
      </c>
    </row>
    <row r="4032" spans="1:27" ht="12.75" x14ac:dyDescent="0.2">
      <c r="A4032" s="30">
        <v>4029</v>
      </c>
      <c r="B4032" s="31"/>
      <c r="C4032" s="31"/>
      <c r="D4032" s="32"/>
      <c r="E4032" s="104"/>
      <c r="F4032" s="31"/>
      <c r="G4032" s="31"/>
      <c r="H4032" s="33"/>
      <c r="I4032" s="16"/>
      <c r="J4032" s="34"/>
      <c r="K4032" s="34"/>
      <c r="L4032" s="35"/>
      <c r="M4032" s="36"/>
      <c r="N4032" s="37"/>
      <c r="O4032" s="37"/>
      <c r="P4032" s="37"/>
      <c r="Q4032" s="38"/>
      <c r="R4032" s="38"/>
      <c r="S4032" s="37"/>
      <c r="T4032" s="39"/>
      <c r="U4032" s="39"/>
      <c r="V4032" s="40"/>
      <c r="X4032" t="str">
        <f>IF(('1 - Cover page'!$B$9-M4032)&lt;6,"&lt;=5 Days","&gt;5 Days")</f>
        <v>&lt;=5 Days</v>
      </c>
      <c r="Y4032" t="str">
        <f>IF(('1 - Cover page'!$B$9-M4032)=0,"0", IF(('1 - Cover page'!$B$9-M4032)= 1,"1", IF(('1 - Cover page'!$B$9-M4032)= 2,"2", IF(('1 - Cover page'!$B$9-M4032)= 3,"3", IF(('1 - Cover page'!$B$9-M4032)= 4,"4", IF(('1 - Cover page'!$B$9-M4032)= 5,"5", IF(('1 - Cover page'!$B$9-M4032)= 6,"6", IF(('1 - Cover page'!$B$9-M4032)= 7,"7", IF(('1 - Cover page'!$B$9-M4032)= 8,"8", IF(('1 - Cover page'!$B$9-M4032)= 9,"9", IF(('1 - Cover page'!$B$9-M4032)= 10,"10", IF(('1 - Cover page'!$B$9-M4032)= 11,"11", IF(('1 - Cover page'!$B$9-M4032)= 12,"12", IF(('1 - Cover page'!$B$9-M4032)= 13,"13", IF(('1 - Cover page'!$B$9-M4032)= 14,"14", IF(('1 - Cover page'!$B$9-M4032)= 15,"15",  ""))))))))))))))))</f>
        <v>0</v>
      </c>
      <c r="Z4032" t="str">
        <f>IF(('1 - Cover page'!$B$9-I4032)=0,"0", IF(('1 - Cover page'!$B$9-I4032)= 1,"1", IF(('1 - Cover page'!$B$9-I4032)= 2,"2", IF(('1 - Cover page'!$B$9-I4032)= 3,"3", IF(('1 - Cover page'!$B$9-I4032)= 4,"4", IF(('1 - Cover page'!$B$9-I4032)= 5,"5", IF(('1 - Cover page'!$B$9-I4032)= 6,"6", IF(('1 - Cover page'!$B$9-I4032)= 7,"7", IF(('1 - Cover page'!$B$9-I4032)= 8,"8", IF(('1 - Cover page'!$B$9-I4032)= 9,"9", IF(('1 - Cover page'!$B$9-I4032)= 10,"10", IF(('1 - Cover page'!$B$9-I4032)= 11,"11", IF(('1 - Cover page'!$B$9-I4032)= 12,"12", IF(('1 - Cover page'!$B$9-I4032)= 13,"13", IF(('1 - Cover page'!$B$9-I4032)= 14,"14", IF(('1 - Cover page'!$B$9-I4032)= 15,"15",  ""))))))))))))))))</f>
        <v>0</v>
      </c>
      <c r="AA4032" t="e">
        <f>VLOOKUP(E4032,'Age group'!$A$2:$B$7,2,TRUE)</f>
        <v>#N/A</v>
      </c>
    </row>
    <row r="4033" spans="1:27" ht="12.75" x14ac:dyDescent="0.2">
      <c r="A4033" s="30">
        <v>4030</v>
      </c>
      <c r="B4033" s="31"/>
      <c r="C4033" s="31"/>
      <c r="D4033" s="32"/>
      <c r="E4033" s="104"/>
      <c r="F4033" s="31"/>
      <c r="G4033" s="31"/>
      <c r="H4033" s="33"/>
      <c r="I4033" s="16"/>
      <c r="J4033" s="34"/>
      <c r="K4033" s="34"/>
      <c r="L4033" s="35"/>
      <c r="M4033" s="36"/>
      <c r="N4033" s="37"/>
      <c r="O4033" s="37"/>
      <c r="P4033" s="37"/>
      <c r="Q4033" s="38"/>
      <c r="R4033" s="38"/>
      <c r="S4033" s="37"/>
      <c r="T4033" s="39"/>
      <c r="U4033" s="39"/>
      <c r="V4033" s="40"/>
      <c r="X4033" t="str">
        <f>IF(('1 - Cover page'!$B$9-M4033)&lt;6,"&lt;=5 Days","&gt;5 Days")</f>
        <v>&lt;=5 Days</v>
      </c>
      <c r="Y4033" t="str">
        <f>IF(('1 - Cover page'!$B$9-M4033)=0,"0", IF(('1 - Cover page'!$B$9-M4033)= 1,"1", IF(('1 - Cover page'!$B$9-M4033)= 2,"2", IF(('1 - Cover page'!$B$9-M4033)= 3,"3", IF(('1 - Cover page'!$B$9-M4033)= 4,"4", IF(('1 - Cover page'!$B$9-M4033)= 5,"5", IF(('1 - Cover page'!$B$9-M4033)= 6,"6", IF(('1 - Cover page'!$B$9-M4033)= 7,"7", IF(('1 - Cover page'!$B$9-M4033)= 8,"8", IF(('1 - Cover page'!$B$9-M4033)= 9,"9", IF(('1 - Cover page'!$B$9-M4033)= 10,"10", IF(('1 - Cover page'!$B$9-M4033)= 11,"11", IF(('1 - Cover page'!$B$9-M4033)= 12,"12", IF(('1 - Cover page'!$B$9-M4033)= 13,"13", IF(('1 - Cover page'!$B$9-M4033)= 14,"14", IF(('1 - Cover page'!$B$9-M4033)= 15,"15",  ""))))))))))))))))</f>
        <v>0</v>
      </c>
      <c r="Z4033" t="str">
        <f>IF(('1 - Cover page'!$B$9-I4033)=0,"0", IF(('1 - Cover page'!$B$9-I4033)= 1,"1", IF(('1 - Cover page'!$B$9-I4033)= 2,"2", IF(('1 - Cover page'!$B$9-I4033)= 3,"3", IF(('1 - Cover page'!$B$9-I4033)= 4,"4", IF(('1 - Cover page'!$B$9-I4033)= 5,"5", IF(('1 - Cover page'!$B$9-I4033)= 6,"6", IF(('1 - Cover page'!$B$9-I4033)= 7,"7", IF(('1 - Cover page'!$B$9-I4033)= 8,"8", IF(('1 - Cover page'!$B$9-I4033)= 9,"9", IF(('1 - Cover page'!$B$9-I4033)= 10,"10", IF(('1 - Cover page'!$B$9-I4033)= 11,"11", IF(('1 - Cover page'!$B$9-I4033)= 12,"12", IF(('1 - Cover page'!$B$9-I4033)= 13,"13", IF(('1 - Cover page'!$B$9-I4033)= 14,"14", IF(('1 - Cover page'!$B$9-I4033)= 15,"15",  ""))))))))))))))))</f>
        <v>0</v>
      </c>
      <c r="AA4033" t="e">
        <f>VLOOKUP(E4033,'Age group'!$A$2:$B$7,2,TRUE)</f>
        <v>#N/A</v>
      </c>
    </row>
    <row r="4034" spans="1:27" ht="12.75" x14ac:dyDescent="0.2">
      <c r="A4034" s="30">
        <v>4031</v>
      </c>
      <c r="B4034" s="31"/>
      <c r="C4034" s="31"/>
      <c r="D4034" s="32"/>
      <c r="E4034" s="104"/>
      <c r="F4034" s="31"/>
      <c r="G4034" s="31"/>
      <c r="H4034" s="33"/>
      <c r="I4034" s="16"/>
      <c r="J4034" s="34"/>
      <c r="K4034" s="34"/>
      <c r="L4034" s="35"/>
      <c r="M4034" s="36"/>
      <c r="N4034" s="37"/>
      <c r="O4034" s="37"/>
      <c r="P4034" s="37"/>
      <c r="Q4034" s="38"/>
      <c r="R4034" s="38"/>
      <c r="S4034" s="37"/>
      <c r="T4034" s="39"/>
      <c r="U4034" s="39"/>
      <c r="V4034" s="40"/>
      <c r="X4034" t="str">
        <f>IF(('1 - Cover page'!$B$9-M4034)&lt;6,"&lt;=5 Days","&gt;5 Days")</f>
        <v>&lt;=5 Days</v>
      </c>
      <c r="Y4034" t="str">
        <f>IF(('1 - Cover page'!$B$9-M4034)=0,"0", IF(('1 - Cover page'!$B$9-M4034)= 1,"1", IF(('1 - Cover page'!$B$9-M4034)= 2,"2", IF(('1 - Cover page'!$B$9-M4034)= 3,"3", IF(('1 - Cover page'!$B$9-M4034)= 4,"4", IF(('1 - Cover page'!$B$9-M4034)= 5,"5", IF(('1 - Cover page'!$B$9-M4034)= 6,"6", IF(('1 - Cover page'!$B$9-M4034)= 7,"7", IF(('1 - Cover page'!$B$9-M4034)= 8,"8", IF(('1 - Cover page'!$B$9-M4034)= 9,"9", IF(('1 - Cover page'!$B$9-M4034)= 10,"10", IF(('1 - Cover page'!$B$9-M4034)= 11,"11", IF(('1 - Cover page'!$B$9-M4034)= 12,"12", IF(('1 - Cover page'!$B$9-M4034)= 13,"13", IF(('1 - Cover page'!$B$9-M4034)= 14,"14", IF(('1 - Cover page'!$B$9-M4034)= 15,"15",  ""))))))))))))))))</f>
        <v>0</v>
      </c>
      <c r="Z4034" t="str">
        <f>IF(('1 - Cover page'!$B$9-I4034)=0,"0", IF(('1 - Cover page'!$B$9-I4034)= 1,"1", IF(('1 - Cover page'!$B$9-I4034)= 2,"2", IF(('1 - Cover page'!$B$9-I4034)= 3,"3", IF(('1 - Cover page'!$B$9-I4034)= 4,"4", IF(('1 - Cover page'!$B$9-I4034)= 5,"5", IF(('1 - Cover page'!$B$9-I4034)= 6,"6", IF(('1 - Cover page'!$B$9-I4034)= 7,"7", IF(('1 - Cover page'!$B$9-I4034)= 8,"8", IF(('1 - Cover page'!$B$9-I4034)= 9,"9", IF(('1 - Cover page'!$B$9-I4034)= 10,"10", IF(('1 - Cover page'!$B$9-I4034)= 11,"11", IF(('1 - Cover page'!$B$9-I4034)= 12,"12", IF(('1 - Cover page'!$B$9-I4034)= 13,"13", IF(('1 - Cover page'!$B$9-I4034)= 14,"14", IF(('1 - Cover page'!$B$9-I4034)= 15,"15",  ""))))))))))))))))</f>
        <v>0</v>
      </c>
      <c r="AA4034" t="e">
        <f>VLOOKUP(E4034,'Age group'!$A$2:$B$7,2,TRUE)</f>
        <v>#N/A</v>
      </c>
    </row>
    <row r="4035" spans="1:27" ht="12.75" x14ac:dyDescent="0.2">
      <c r="A4035" s="30">
        <v>4032</v>
      </c>
      <c r="B4035" s="31"/>
      <c r="C4035" s="31"/>
      <c r="D4035" s="32"/>
      <c r="E4035" s="104"/>
      <c r="F4035" s="31"/>
      <c r="G4035" s="31"/>
      <c r="H4035" s="33"/>
      <c r="I4035" s="16"/>
      <c r="J4035" s="34"/>
      <c r="K4035" s="34"/>
      <c r="L4035" s="35"/>
      <c r="M4035" s="36"/>
      <c r="N4035" s="37"/>
      <c r="O4035" s="37"/>
      <c r="P4035" s="37"/>
      <c r="Q4035" s="38"/>
      <c r="R4035" s="38"/>
      <c r="S4035" s="37"/>
      <c r="T4035" s="39"/>
      <c r="U4035" s="39"/>
      <c r="V4035" s="40"/>
      <c r="X4035" t="str">
        <f>IF(('1 - Cover page'!$B$9-M4035)&lt;6,"&lt;=5 Days","&gt;5 Days")</f>
        <v>&lt;=5 Days</v>
      </c>
      <c r="Y4035" t="str">
        <f>IF(('1 - Cover page'!$B$9-M4035)=0,"0", IF(('1 - Cover page'!$B$9-M4035)= 1,"1", IF(('1 - Cover page'!$B$9-M4035)= 2,"2", IF(('1 - Cover page'!$B$9-M4035)= 3,"3", IF(('1 - Cover page'!$B$9-M4035)= 4,"4", IF(('1 - Cover page'!$B$9-M4035)= 5,"5", IF(('1 - Cover page'!$B$9-M4035)= 6,"6", IF(('1 - Cover page'!$B$9-M4035)= 7,"7", IF(('1 - Cover page'!$B$9-M4035)= 8,"8", IF(('1 - Cover page'!$B$9-M4035)= 9,"9", IF(('1 - Cover page'!$B$9-M4035)= 10,"10", IF(('1 - Cover page'!$B$9-M4035)= 11,"11", IF(('1 - Cover page'!$B$9-M4035)= 12,"12", IF(('1 - Cover page'!$B$9-M4035)= 13,"13", IF(('1 - Cover page'!$B$9-M4035)= 14,"14", IF(('1 - Cover page'!$B$9-M4035)= 15,"15",  ""))))))))))))))))</f>
        <v>0</v>
      </c>
      <c r="Z4035" t="str">
        <f>IF(('1 - Cover page'!$B$9-I4035)=0,"0", IF(('1 - Cover page'!$B$9-I4035)= 1,"1", IF(('1 - Cover page'!$B$9-I4035)= 2,"2", IF(('1 - Cover page'!$B$9-I4035)= 3,"3", IF(('1 - Cover page'!$B$9-I4035)= 4,"4", IF(('1 - Cover page'!$B$9-I4035)= 5,"5", IF(('1 - Cover page'!$B$9-I4035)= 6,"6", IF(('1 - Cover page'!$B$9-I4035)= 7,"7", IF(('1 - Cover page'!$B$9-I4035)= 8,"8", IF(('1 - Cover page'!$B$9-I4035)= 9,"9", IF(('1 - Cover page'!$B$9-I4035)= 10,"10", IF(('1 - Cover page'!$B$9-I4035)= 11,"11", IF(('1 - Cover page'!$B$9-I4035)= 12,"12", IF(('1 - Cover page'!$B$9-I4035)= 13,"13", IF(('1 - Cover page'!$B$9-I4035)= 14,"14", IF(('1 - Cover page'!$B$9-I4035)= 15,"15",  ""))))))))))))))))</f>
        <v>0</v>
      </c>
      <c r="AA4035" t="e">
        <f>VLOOKUP(E4035,'Age group'!$A$2:$B$7,2,TRUE)</f>
        <v>#N/A</v>
      </c>
    </row>
    <row r="4036" spans="1:27" ht="12.75" x14ac:dyDescent="0.2">
      <c r="A4036" s="30">
        <v>4033</v>
      </c>
      <c r="B4036" s="31"/>
      <c r="C4036" s="31"/>
      <c r="D4036" s="32"/>
      <c r="E4036" s="104"/>
      <c r="F4036" s="31"/>
      <c r="G4036" s="31"/>
      <c r="H4036" s="33"/>
      <c r="I4036" s="16"/>
      <c r="J4036" s="34"/>
      <c r="K4036" s="34"/>
      <c r="L4036" s="35"/>
      <c r="M4036" s="36"/>
      <c r="N4036" s="37"/>
      <c r="O4036" s="37"/>
      <c r="P4036" s="37"/>
      <c r="Q4036" s="38"/>
      <c r="R4036" s="38"/>
      <c r="S4036" s="37"/>
      <c r="T4036" s="39"/>
      <c r="U4036" s="39"/>
      <c r="V4036" s="40"/>
      <c r="X4036" t="str">
        <f>IF(('1 - Cover page'!$B$9-M4036)&lt;6,"&lt;=5 Days","&gt;5 Days")</f>
        <v>&lt;=5 Days</v>
      </c>
      <c r="Y4036" t="str">
        <f>IF(('1 - Cover page'!$B$9-M4036)=0,"0", IF(('1 - Cover page'!$B$9-M4036)= 1,"1", IF(('1 - Cover page'!$B$9-M4036)= 2,"2", IF(('1 - Cover page'!$B$9-M4036)= 3,"3", IF(('1 - Cover page'!$B$9-M4036)= 4,"4", IF(('1 - Cover page'!$B$9-M4036)= 5,"5", IF(('1 - Cover page'!$B$9-M4036)= 6,"6", IF(('1 - Cover page'!$B$9-M4036)= 7,"7", IF(('1 - Cover page'!$B$9-M4036)= 8,"8", IF(('1 - Cover page'!$B$9-M4036)= 9,"9", IF(('1 - Cover page'!$B$9-M4036)= 10,"10", IF(('1 - Cover page'!$B$9-M4036)= 11,"11", IF(('1 - Cover page'!$B$9-M4036)= 12,"12", IF(('1 - Cover page'!$B$9-M4036)= 13,"13", IF(('1 - Cover page'!$B$9-M4036)= 14,"14", IF(('1 - Cover page'!$B$9-M4036)= 15,"15",  ""))))))))))))))))</f>
        <v>0</v>
      </c>
      <c r="Z4036" t="str">
        <f>IF(('1 - Cover page'!$B$9-I4036)=0,"0", IF(('1 - Cover page'!$B$9-I4036)= 1,"1", IF(('1 - Cover page'!$B$9-I4036)= 2,"2", IF(('1 - Cover page'!$B$9-I4036)= 3,"3", IF(('1 - Cover page'!$B$9-I4036)= 4,"4", IF(('1 - Cover page'!$B$9-I4036)= 5,"5", IF(('1 - Cover page'!$B$9-I4036)= 6,"6", IF(('1 - Cover page'!$B$9-I4036)= 7,"7", IF(('1 - Cover page'!$B$9-I4036)= 8,"8", IF(('1 - Cover page'!$B$9-I4036)= 9,"9", IF(('1 - Cover page'!$B$9-I4036)= 10,"10", IF(('1 - Cover page'!$B$9-I4036)= 11,"11", IF(('1 - Cover page'!$B$9-I4036)= 12,"12", IF(('1 - Cover page'!$B$9-I4036)= 13,"13", IF(('1 - Cover page'!$B$9-I4036)= 14,"14", IF(('1 - Cover page'!$B$9-I4036)= 15,"15",  ""))))))))))))))))</f>
        <v>0</v>
      </c>
      <c r="AA4036" t="e">
        <f>VLOOKUP(E4036,'Age group'!$A$2:$B$7,2,TRUE)</f>
        <v>#N/A</v>
      </c>
    </row>
    <row r="4037" spans="1:27" ht="12.75" x14ac:dyDescent="0.2">
      <c r="A4037" s="30">
        <v>4034</v>
      </c>
      <c r="B4037" s="31"/>
      <c r="C4037" s="31"/>
      <c r="D4037" s="32"/>
      <c r="E4037" s="104"/>
      <c r="F4037" s="31"/>
      <c r="G4037" s="31"/>
      <c r="H4037" s="33"/>
      <c r="I4037" s="16"/>
      <c r="J4037" s="34"/>
      <c r="K4037" s="34"/>
      <c r="L4037" s="35"/>
      <c r="M4037" s="36"/>
      <c r="N4037" s="37"/>
      <c r="O4037" s="37"/>
      <c r="P4037" s="37"/>
      <c r="Q4037" s="38"/>
      <c r="R4037" s="38"/>
      <c r="S4037" s="37"/>
      <c r="T4037" s="39"/>
      <c r="U4037" s="39"/>
      <c r="V4037" s="40"/>
      <c r="X4037" t="str">
        <f>IF(('1 - Cover page'!$B$9-M4037)&lt;6,"&lt;=5 Days","&gt;5 Days")</f>
        <v>&lt;=5 Days</v>
      </c>
      <c r="Y4037" t="str">
        <f>IF(('1 - Cover page'!$B$9-M4037)=0,"0", IF(('1 - Cover page'!$B$9-M4037)= 1,"1", IF(('1 - Cover page'!$B$9-M4037)= 2,"2", IF(('1 - Cover page'!$B$9-M4037)= 3,"3", IF(('1 - Cover page'!$B$9-M4037)= 4,"4", IF(('1 - Cover page'!$B$9-M4037)= 5,"5", IF(('1 - Cover page'!$B$9-M4037)= 6,"6", IF(('1 - Cover page'!$B$9-M4037)= 7,"7", IF(('1 - Cover page'!$B$9-M4037)= 8,"8", IF(('1 - Cover page'!$B$9-M4037)= 9,"9", IF(('1 - Cover page'!$B$9-M4037)= 10,"10", IF(('1 - Cover page'!$B$9-M4037)= 11,"11", IF(('1 - Cover page'!$B$9-M4037)= 12,"12", IF(('1 - Cover page'!$B$9-M4037)= 13,"13", IF(('1 - Cover page'!$B$9-M4037)= 14,"14", IF(('1 - Cover page'!$B$9-M4037)= 15,"15",  ""))))))))))))))))</f>
        <v>0</v>
      </c>
      <c r="Z4037" t="str">
        <f>IF(('1 - Cover page'!$B$9-I4037)=0,"0", IF(('1 - Cover page'!$B$9-I4037)= 1,"1", IF(('1 - Cover page'!$B$9-I4037)= 2,"2", IF(('1 - Cover page'!$B$9-I4037)= 3,"3", IF(('1 - Cover page'!$B$9-I4037)= 4,"4", IF(('1 - Cover page'!$B$9-I4037)= 5,"5", IF(('1 - Cover page'!$B$9-I4037)= 6,"6", IF(('1 - Cover page'!$B$9-I4037)= 7,"7", IF(('1 - Cover page'!$B$9-I4037)= 8,"8", IF(('1 - Cover page'!$B$9-I4037)= 9,"9", IF(('1 - Cover page'!$B$9-I4037)= 10,"10", IF(('1 - Cover page'!$B$9-I4037)= 11,"11", IF(('1 - Cover page'!$B$9-I4037)= 12,"12", IF(('1 - Cover page'!$B$9-I4037)= 13,"13", IF(('1 - Cover page'!$B$9-I4037)= 14,"14", IF(('1 - Cover page'!$B$9-I4037)= 15,"15",  ""))))))))))))))))</f>
        <v>0</v>
      </c>
      <c r="AA4037" t="e">
        <f>VLOOKUP(E4037,'Age group'!$A$2:$B$7,2,TRUE)</f>
        <v>#N/A</v>
      </c>
    </row>
    <row r="4038" spans="1:27" ht="12.75" x14ac:dyDescent="0.2">
      <c r="A4038" s="30">
        <v>4035</v>
      </c>
      <c r="B4038" s="31"/>
      <c r="C4038" s="31"/>
      <c r="D4038" s="32"/>
      <c r="E4038" s="104"/>
      <c r="F4038" s="31"/>
      <c r="G4038" s="31"/>
      <c r="H4038" s="33"/>
      <c r="I4038" s="16"/>
      <c r="J4038" s="34"/>
      <c r="K4038" s="34"/>
      <c r="L4038" s="35"/>
      <c r="M4038" s="36"/>
      <c r="N4038" s="37"/>
      <c r="O4038" s="37"/>
      <c r="P4038" s="37"/>
      <c r="Q4038" s="38"/>
      <c r="R4038" s="38"/>
      <c r="S4038" s="37"/>
      <c r="T4038" s="39"/>
      <c r="U4038" s="39"/>
      <c r="V4038" s="40"/>
      <c r="X4038" t="str">
        <f>IF(('1 - Cover page'!$B$9-M4038)&lt;6,"&lt;=5 Days","&gt;5 Days")</f>
        <v>&lt;=5 Days</v>
      </c>
      <c r="Y4038" t="str">
        <f>IF(('1 - Cover page'!$B$9-M4038)=0,"0", IF(('1 - Cover page'!$B$9-M4038)= 1,"1", IF(('1 - Cover page'!$B$9-M4038)= 2,"2", IF(('1 - Cover page'!$B$9-M4038)= 3,"3", IF(('1 - Cover page'!$B$9-M4038)= 4,"4", IF(('1 - Cover page'!$B$9-M4038)= 5,"5", IF(('1 - Cover page'!$B$9-M4038)= 6,"6", IF(('1 - Cover page'!$B$9-M4038)= 7,"7", IF(('1 - Cover page'!$B$9-M4038)= 8,"8", IF(('1 - Cover page'!$B$9-M4038)= 9,"9", IF(('1 - Cover page'!$B$9-M4038)= 10,"10", IF(('1 - Cover page'!$B$9-M4038)= 11,"11", IF(('1 - Cover page'!$B$9-M4038)= 12,"12", IF(('1 - Cover page'!$B$9-M4038)= 13,"13", IF(('1 - Cover page'!$B$9-M4038)= 14,"14", IF(('1 - Cover page'!$B$9-M4038)= 15,"15",  ""))))))))))))))))</f>
        <v>0</v>
      </c>
      <c r="Z4038" t="str">
        <f>IF(('1 - Cover page'!$B$9-I4038)=0,"0", IF(('1 - Cover page'!$B$9-I4038)= 1,"1", IF(('1 - Cover page'!$B$9-I4038)= 2,"2", IF(('1 - Cover page'!$B$9-I4038)= 3,"3", IF(('1 - Cover page'!$B$9-I4038)= 4,"4", IF(('1 - Cover page'!$B$9-I4038)= 5,"5", IF(('1 - Cover page'!$B$9-I4038)= 6,"6", IF(('1 - Cover page'!$B$9-I4038)= 7,"7", IF(('1 - Cover page'!$B$9-I4038)= 8,"8", IF(('1 - Cover page'!$B$9-I4038)= 9,"9", IF(('1 - Cover page'!$B$9-I4038)= 10,"10", IF(('1 - Cover page'!$B$9-I4038)= 11,"11", IF(('1 - Cover page'!$B$9-I4038)= 12,"12", IF(('1 - Cover page'!$B$9-I4038)= 13,"13", IF(('1 - Cover page'!$B$9-I4038)= 14,"14", IF(('1 - Cover page'!$B$9-I4038)= 15,"15",  ""))))))))))))))))</f>
        <v>0</v>
      </c>
      <c r="AA4038" t="e">
        <f>VLOOKUP(E4038,'Age group'!$A$2:$B$7,2,TRUE)</f>
        <v>#N/A</v>
      </c>
    </row>
    <row r="4039" spans="1:27" ht="12.75" x14ac:dyDescent="0.2">
      <c r="A4039" s="30">
        <v>4036</v>
      </c>
      <c r="B4039" s="31"/>
      <c r="C4039" s="31"/>
      <c r="D4039" s="32"/>
      <c r="E4039" s="104"/>
      <c r="F4039" s="31"/>
      <c r="G4039" s="31"/>
      <c r="H4039" s="33"/>
      <c r="I4039" s="16"/>
      <c r="J4039" s="34"/>
      <c r="K4039" s="34"/>
      <c r="L4039" s="35"/>
      <c r="M4039" s="36"/>
      <c r="N4039" s="37"/>
      <c r="O4039" s="37"/>
      <c r="P4039" s="37"/>
      <c r="Q4039" s="38"/>
      <c r="R4039" s="38"/>
      <c r="S4039" s="37"/>
      <c r="T4039" s="39"/>
      <c r="U4039" s="39"/>
      <c r="V4039" s="40"/>
      <c r="X4039" t="str">
        <f>IF(('1 - Cover page'!$B$9-M4039)&lt;6,"&lt;=5 Days","&gt;5 Days")</f>
        <v>&lt;=5 Days</v>
      </c>
      <c r="Y4039" t="str">
        <f>IF(('1 - Cover page'!$B$9-M4039)=0,"0", IF(('1 - Cover page'!$B$9-M4039)= 1,"1", IF(('1 - Cover page'!$B$9-M4039)= 2,"2", IF(('1 - Cover page'!$B$9-M4039)= 3,"3", IF(('1 - Cover page'!$B$9-M4039)= 4,"4", IF(('1 - Cover page'!$B$9-M4039)= 5,"5", IF(('1 - Cover page'!$B$9-M4039)= 6,"6", IF(('1 - Cover page'!$B$9-M4039)= 7,"7", IF(('1 - Cover page'!$B$9-M4039)= 8,"8", IF(('1 - Cover page'!$B$9-M4039)= 9,"9", IF(('1 - Cover page'!$B$9-M4039)= 10,"10", IF(('1 - Cover page'!$B$9-M4039)= 11,"11", IF(('1 - Cover page'!$B$9-M4039)= 12,"12", IF(('1 - Cover page'!$B$9-M4039)= 13,"13", IF(('1 - Cover page'!$B$9-M4039)= 14,"14", IF(('1 - Cover page'!$B$9-M4039)= 15,"15",  ""))))))))))))))))</f>
        <v>0</v>
      </c>
      <c r="Z4039" t="str">
        <f>IF(('1 - Cover page'!$B$9-I4039)=0,"0", IF(('1 - Cover page'!$B$9-I4039)= 1,"1", IF(('1 - Cover page'!$B$9-I4039)= 2,"2", IF(('1 - Cover page'!$B$9-I4039)= 3,"3", IF(('1 - Cover page'!$B$9-I4039)= 4,"4", IF(('1 - Cover page'!$B$9-I4039)= 5,"5", IF(('1 - Cover page'!$B$9-I4039)= 6,"6", IF(('1 - Cover page'!$B$9-I4039)= 7,"7", IF(('1 - Cover page'!$B$9-I4039)= 8,"8", IF(('1 - Cover page'!$B$9-I4039)= 9,"9", IF(('1 - Cover page'!$B$9-I4039)= 10,"10", IF(('1 - Cover page'!$B$9-I4039)= 11,"11", IF(('1 - Cover page'!$B$9-I4039)= 12,"12", IF(('1 - Cover page'!$B$9-I4039)= 13,"13", IF(('1 - Cover page'!$B$9-I4039)= 14,"14", IF(('1 - Cover page'!$B$9-I4039)= 15,"15",  ""))))))))))))))))</f>
        <v>0</v>
      </c>
      <c r="AA4039" t="e">
        <f>VLOOKUP(E4039,'Age group'!$A$2:$B$7,2,TRUE)</f>
        <v>#N/A</v>
      </c>
    </row>
    <row r="4040" spans="1:27" ht="12.75" x14ac:dyDescent="0.2">
      <c r="A4040" s="30">
        <v>4037</v>
      </c>
      <c r="B4040" s="31"/>
      <c r="C4040" s="31"/>
      <c r="D4040" s="32"/>
      <c r="E4040" s="104"/>
      <c r="F4040" s="31"/>
      <c r="G4040" s="31"/>
      <c r="H4040" s="33"/>
      <c r="I4040" s="16"/>
      <c r="J4040" s="34"/>
      <c r="K4040" s="34"/>
      <c r="L4040" s="35"/>
      <c r="M4040" s="36"/>
      <c r="N4040" s="37"/>
      <c r="O4040" s="37"/>
      <c r="P4040" s="37"/>
      <c r="Q4040" s="38"/>
      <c r="R4040" s="38"/>
      <c r="S4040" s="37"/>
      <c r="T4040" s="39"/>
      <c r="U4040" s="39"/>
      <c r="V4040" s="40"/>
      <c r="X4040" t="str">
        <f>IF(('1 - Cover page'!$B$9-M4040)&lt;6,"&lt;=5 Days","&gt;5 Days")</f>
        <v>&lt;=5 Days</v>
      </c>
      <c r="Y4040" t="str">
        <f>IF(('1 - Cover page'!$B$9-M4040)=0,"0", IF(('1 - Cover page'!$B$9-M4040)= 1,"1", IF(('1 - Cover page'!$B$9-M4040)= 2,"2", IF(('1 - Cover page'!$B$9-M4040)= 3,"3", IF(('1 - Cover page'!$B$9-M4040)= 4,"4", IF(('1 - Cover page'!$B$9-M4040)= 5,"5", IF(('1 - Cover page'!$B$9-M4040)= 6,"6", IF(('1 - Cover page'!$B$9-M4040)= 7,"7", IF(('1 - Cover page'!$B$9-M4040)= 8,"8", IF(('1 - Cover page'!$B$9-M4040)= 9,"9", IF(('1 - Cover page'!$B$9-M4040)= 10,"10", IF(('1 - Cover page'!$B$9-M4040)= 11,"11", IF(('1 - Cover page'!$B$9-M4040)= 12,"12", IF(('1 - Cover page'!$B$9-M4040)= 13,"13", IF(('1 - Cover page'!$B$9-M4040)= 14,"14", IF(('1 - Cover page'!$B$9-M4040)= 15,"15",  ""))))))))))))))))</f>
        <v>0</v>
      </c>
      <c r="Z4040" t="str">
        <f>IF(('1 - Cover page'!$B$9-I4040)=0,"0", IF(('1 - Cover page'!$B$9-I4040)= 1,"1", IF(('1 - Cover page'!$B$9-I4040)= 2,"2", IF(('1 - Cover page'!$B$9-I4040)= 3,"3", IF(('1 - Cover page'!$B$9-I4040)= 4,"4", IF(('1 - Cover page'!$B$9-I4040)= 5,"5", IF(('1 - Cover page'!$B$9-I4040)= 6,"6", IF(('1 - Cover page'!$B$9-I4040)= 7,"7", IF(('1 - Cover page'!$B$9-I4040)= 8,"8", IF(('1 - Cover page'!$B$9-I4040)= 9,"9", IF(('1 - Cover page'!$B$9-I4040)= 10,"10", IF(('1 - Cover page'!$B$9-I4040)= 11,"11", IF(('1 - Cover page'!$B$9-I4040)= 12,"12", IF(('1 - Cover page'!$B$9-I4040)= 13,"13", IF(('1 - Cover page'!$B$9-I4040)= 14,"14", IF(('1 - Cover page'!$B$9-I4040)= 15,"15",  ""))))))))))))))))</f>
        <v>0</v>
      </c>
      <c r="AA4040" t="e">
        <f>VLOOKUP(E4040,'Age group'!$A$2:$B$7,2,TRUE)</f>
        <v>#N/A</v>
      </c>
    </row>
    <row r="4041" spans="1:27" ht="12.75" x14ac:dyDescent="0.2">
      <c r="A4041" s="30">
        <v>4038</v>
      </c>
      <c r="B4041" s="31"/>
      <c r="C4041" s="31"/>
      <c r="D4041" s="32"/>
      <c r="E4041" s="104"/>
      <c r="F4041" s="31"/>
      <c r="G4041" s="31"/>
      <c r="H4041" s="33"/>
      <c r="I4041" s="16"/>
      <c r="J4041" s="34"/>
      <c r="K4041" s="34"/>
      <c r="L4041" s="35"/>
      <c r="M4041" s="36"/>
      <c r="N4041" s="37"/>
      <c r="O4041" s="37"/>
      <c r="P4041" s="37"/>
      <c r="Q4041" s="38"/>
      <c r="R4041" s="38"/>
      <c r="S4041" s="37"/>
      <c r="T4041" s="39"/>
      <c r="U4041" s="39"/>
      <c r="V4041" s="40"/>
      <c r="X4041" t="str">
        <f>IF(('1 - Cover page'!$B$9-M4041)&lt;6,"&lt;=5 Days","&gt;5 Days")</f>
        <v>&lt;=5 Days</v>
      </c>
      <c r="Y4041" t="str">
        <f>IF(('1 - Cover page'!$B$9-M4041)=0,"0", IF(('1 - Cover page'!$B$9-M4041)= 1,"1", IF(('1 - Cover page'!$B$9-M4041)= 2,"2", IF(('1 - Cover page'!$B$9-M4041)= 3,"3", IF(('1 - Cover page'!$B$9-M4041)= 4,"4", IF(('1 - Cover page'!$B$9-M4041)= 5,"5", IF(('1 - Cover page'!$B$9-M4041)= 6,"6", IF(('1 - Cover page'!$B$9-M4041)= 7,"7", IF(('1 - Cover page'!$B$9-M4041)= 8,"8", IF(('1 - Cover page'!$B$9-M4041)= 9,"9", IF(('1 - Cover page'!$B$9-M4041)= 10,"10", IF(('1 - Cover page'!$B$9-M4041)= 11,"11", IF(('1 - Cover page'!$B$9-M4041)= 12,"12", IF(('1 - Cover page'!$B$9-M4041)= 13,"13", IF(('1 - Cover page'!$B$9-M4041)= 14,"14", IF(('1 - Cover page'!$B$9-M4041)= 15,"15",  ""))))))))))))))))</f>
        <v>0</v>
      </c>
      <c r="Z4041" t="str">
        <f>IF(('1 - Cover page'!$B$9-I4041)=0,"0", IF(('1 - Cover page'!$B$9-I4041)= 1,"1", IF(('1 - Cover page'!$B$9-I4041)= 2,"2", IF(('1 - Cover page'!$B$9-I4041)= 3,"3", IF(('1 - Cover page'!$B$9-I4041)= 4,"4", IF(('1 - Cover page'!$B$9-I4041)= 5,"5", IF(('1 - Cover page'!$B$9-I4041)= 6,"6", IF(('1 - Cover page'!$B$9-I4041)= 7,"7", IF(('1 - Cover page'!$B$9-I4041)= 8,"8", IF(('1 - Cover page'!$B$9-I4041)= 9,"9", IF(('1 - Cover page'!$B$9-I4041)= 10,"10", IF(('1 - Cover page'!$B$9-I4041)= 11,"11", IF(('1 - Cover page'!$B$9-I4041)= 12,"12", IF(('1 - Cover page'!$B$9-I4041)= 13,"13", IF(('1 - Cover page'!$B$9-I4041)= 14,"14", IF(('1 - Cover page'!$B$9-I4041)= 15,"15",  ""))))))))))))))))</f>
        <v>0</v>
      </c>
      <c r="AA4041" t="e">
        <f>VLOOKUP(E4041,'Age group'!$A$2:$B$7,2,TRUE)</f>
        <v>#N/A</v>
      </c>
    </row>
    <row r="4042" spans="1:27" ht="12.75" x14ac:dyDescent="0.2">
      <c r="A4042" s="30">
        <v>4039</v>
      </c>
      <c r="B4042" s="31"/>
      <c r="C4042" s="31"/>
      <c r="D4042" s="32"/>
      <c r="E4042" s="104"/>
      <c r="F4042" s="31"/>
      <c r="G4042" s="31"/>
      <c r="H4042" s="33"/>
      <c r="I4042" s="16"/>
      <c r="J4042" s="34"/>
      <c r="K4042" s="34"/>
      <c r="L4042" s="35"/>
      <c r="M4042" s="36"/>
      <c r="N4042" s="37"/>
      <c r="O4042" s="37"/>
      <c r="P4042" s="37"/>
      <c r="Q4042" s="38"/>
      <c r="R4042" s="38"/>
      <c r="S4042" s="37"/>
      <c r="T4042" s="39"/>
      <c r="U4042" s="39"/>
      <c r="V4042" s="40"/>
      <c r="X4042" t="str">
        <f>IF(('1 - Cover page'!$B$9-M4042)&lt;6,"&lt;=5 Days","&gt;5 Days")</f>
        <v>&lt;=5 Days</v>
      </c>
      <c r="Y4042" t="str">
        <f>IF(('1 - Cover page'!$B$9-M4042)=0,"0", IF(('1 - Cover page'!$B$9-M4042)= 1,"1", IF(('1 - Cover page'!$B$9-M4042)= 2,"2", IF(('1 - Cover page'!$B$9-M4042)= 3,"3", IF(('1 - Cover page'!$B$9-M4042)= 4,"4", IF(('1 - Cover page'!$B$9-M4042)= 5,"5", IF(('1 - Cover page'!$B$9-M4042)= 6,"6", IF(('1 - Cover page'!$B$9-M4042)= 7,"7", IF(('1 - Cover page'!$B$9-M4042)= 8,"8", IF(('1 - Cover page'!$B$9-M4042)= 9,"9", IF(('1 - Cover page'!$B$9-M4042)= 10,"10", IF(('1 - Cover page'!$B$9-M4042)= 11,"11", IF(('1 - Cover page'!$B$9-M4042)= 12,"12", IF(('1 - Cover page'!$B$9-M4042)= 13,"13", IF(('1 - Cover page'!$B$9-M4042)= 14,"14", IF(('1 - Cover page'!$B$9-M4042)= 15,"15",  ""))))))))))))))))</f>
        <v>0</v>
      </c>
      <c r="Z4042" t="str">
        <f>IF(('1 - Cover page'!$B$9-I4042)=0,"0", IF(('1 - Cover page'!$B$9-I4042)= 1,"1", IF(('1 - Cover page'!$B$9-I4042)= 2,"2", IF(('1 - Cover page'!$B$9-I4042)= 3,"3", IF(('1 - Cover page'!$B$9-I4042)= 4,"4", IF(('1 - Cover page'!$B$9-I4042)= 5,"5", IF(('1 - Cover page'!$B$9-I4042)= 6,"6", IF(('1 - Cover page'!$B$9-I4042)= 7,"7", IF(('1 - Cover page'!$B$9-I4042)= 8,"8", IF(('1 - Cover page'!$B$9-I4042)= 9,"9", IF(('1 - Cover page'!$B$9-I4042)= 10,"10", IF(('1 - Cover page'!$B$9-I4042)= 11,"11", IF(('1 - Cover page'!$B$9-I4042)= 12,"12", IF(('1 - Cover page'!$B$9-I4042)= 13,"13", IF(('1 - Cover page'!$B$9-I4042)= 14,"14", IF(('1 - Cover page'!$B$9-I4042)= 15,"15",  ""))))))))))))))))</f>
        <v>0</v>
      </c>
      <c r="AA4042" t="e">
        <f>VLOOKUP(E4042,'Age group'!$A$2:$B$7,2,TRUE)</f>
        <v>#N/A</v>
      </c>
    </row>
    <row r="4043" spans="1:27" ht="12.75" x14ac:dyDescent="0.2">
      <c r="A4043" s="30">
        <v>4040</v>
      </c>
      <c r="B4043" s="31"/>
      <c r="C4043" s="31"/>
      <c r="D4043" s="32"/>
      <c r="E4043" s="104"/>
      <c r="F4043" s="31"/>
      <c r="G4043" s="31"/>
      <c r="H4043" s="33"/>
      <c r="I4043" s="16"/>
      <c r="J4043" s="34"/>
      <c r="K4043" s="34"/>
      <c r="L4043" s="35"/>
      <c r="M4043" s="36"/>
      <c r="N4043" s="37"/>
      <c r="O4043" s="37"/>
      <c r="P4043" s="37"/>
      <c r="Q4043" s="38"/>
      <c r="R4043" s="38"/>
      <c r="S4043" s="37"/>
      <c r="T4043" s="39"/>
      <c r="U4043" s="39"/>
      <c r="V4043" s="40"/>
      <c r="X4043" t="str">
        <f>IF(('1 - Cover page'!$B$9-M4043)&lt;6,"&lt;=5 Days","&gt;5 Days")</f>
        <v>&lt;=5 Days</v>
      </c>
      <c r="Y4043" t="str">
        <f>IF(('1 - Cover page'!$B$9-M4043)=0,"0", IF(('1 - Cover page'!$B$9-M4043)= 1,"1", IF(('1 - Cover page'!$B$9-M4043)= 2,"2", IF(('1 - Cover page'!$B$9-M4043)= 3,"3", IF(('1 - Cover page'!$B$9-M4043)= 4,"4", IF(('1 - Cover page'!$B$9-M4043)= 5,"5", IF(('1 - Cover page'!$B$9-M4043)= 6,"6", IF(('1 - Cover page'!$B$9-M4043)= 7,"7", IF(('1 - Cover page'!$B$9-M4043)= 8,"8", IF(('1 - Cover page'!$B$9-M4043)= 9,"9", IF(('1 - Cover page'!$B$9-M4043)= 10,"10", IF(('1 - Cover page'!$B$9-M4043)= 11,"11", IF(('1 - Cover page'!$B$9-M4043)= 12,"12", IF(('1 - Cover page'!$B$9-M4043)= 13,"13", IF(('1 - Cover page'!$B$9-M4043)= 14,"14", IF(('1 - Cover page'!$B$9-M4043)= 15,"15",  ""))))))))))))))))</f>
        <v>0</v>
      </c>
      <c r="Z4043" t="str">
        <f>IF(('1 - Cover page'!$B$9-I4043)=0,"0", IF(('1 - Cover page'!$B$9-I4043)= 1,"1", IF(('1 - Cover page'!$B$9-I4043)= 2,"2", IF(('1 - Cover page'!$B$9-I4043)= 3,"3", IF(('1 - Cover page'!$B$9-I4043)= 4,"4", IF(('1 - Cover page'!$B$9-I4043)= 5,"5", IF(('1 - Cover page'!$B$9-I4043)= 6,"6", IF(('1 - Cover page'!$B$9-I4043)= 7,"7", IF(('1 - Cover page'!$B$9-I4043)= 8,"8", IF(('1 - Cover page'!$B$9-I4043)= 9,"9", IF(('1 - Cover page'!$B$9-I4043)= 10,"10", IF(('1 - Cover page'!$B$9-I4043)= 11,"11", IF(('1 - Cover page'!$B$9-I4043)= 12,"12", IF(('1 - Cover page'!$B$9-I4043)= 13,"13", IF(('1 - Cover page'!$B$9-I4043)= 14,"14", IF(('1 - Cover page'!$B$9-I4043)= 15,"15",  ""))))))))))))))))</f>
        <v>0</v>
      </c>
      <c r="AA4043" t="e">
        <f>VLOOKUP(E4043,'Age group'!$A$2:$B$7,2,TRUE)</f>
        <v>#N/A</v>
      </c>
    </row>
    <row r="4044" spans="1:27" ht="12.75" x14ac:dyDescent="0.2">
      <c r="A4044" s="30">
        <v>4041</v>
      </c>
      <c r="B4044" s="31"/>
      <c r="C4044" s="31"/>
      <c r="D4044" s="32"/>
      <c r="E4044" s="104"/>
      <c r="F4044" s="31"/>
      <c r="G4044" s="31"/>
      <c r="H4044" s="33"/>
      <c r="I4044" s="16"/>
      <c r="J4044" s="34"/>
      <c r="K4044" s="34"/>
      <c r="L4044" s="35"/>
      <c r="M4044" s="36"/>
      <c r="N4044" s="37"/>
      <c r="O4044" s="37"/>
      <c r="P4044" s="37"/>
      <c r="Q4044" s="38"/>
      <c r="R4044" s="38"/>
      <c r="S4044" s="37"/>
      <c r="T4044" s="39"/>
      <c r="U4044" s="39"/>
      <c r="V4044" s="40"/>
      <c r="X4044" t="str">
        <f>IF(('1 - Cover page'!$B$9-M4044)&lt;6,"&lt;=5 Days","&gt;5 Days")</f>
        <v>&lt;=5 Days</v>
      </c>
      <c r="Y4044" t="str">
        <f>IF(('1 - Cover page'!$B$9-M4044)=0,"0", IF(('1 - Cover page'!$B$9-M4044)= 1,"1", IF(('1 - Cover page'!$B$9-M4044)= 2,"2", IF(('1 - Cover page'!$B$9-M4044)= 3,"3", IF(('1 - Cover page'!$B$9-M4044)= 4,"4", IF(('1 - Cover page'!$B$9-M4044)= 5,"5", IF(('1 - Cover page'!$B$9-M4044)= 6,"6", IF(('1 - Cover page'!$B$9-M4044)= 7,"7", IF(('1 - Cover page'!$B$9-M4044)= 8,"8", IF(('1 - Cover page'!$B$9-M4044)= 9,"9", IF(('1 - Cover page'!$B$9-M4044)= 10,"10", IF(('1 - Cover page'!$B$9-M4044)= 11,"11", IF(('1 - Cover page'!$B$9-M4044)= 12,"12", IF(('1 - Cover page'!$B$9-M4044)= 13,"13", IF(('1 - Cover page'!$B$9-M4044)= 14,"14", IF(('1 - Cover page'!$B$9-M4044)= 15,"15",  ""))))))))))))))))</f>
        <v>0</v>
      </c>
      <c r="Z4044" t="str">
        <f>IF(('1 - Cover page'!$B$9-I4044)=0,"0", IF(('1 - Cover page'!$B$9-I4044)= 1,"1", IF(('1 - Cover page'!$B$9-I4044)= 2,"2", IF(('1 - Cover page'!$B$9-I4044)= 3,"3", IF(('1 - Cover page'!$B$9-I4044)= 4,"4", IF(('1 - Cover page'!$B$9-I4044)= 5,"5", IF(('1 - Cover page'!$B$9-I4044)= 6,"6", IF(('1 - Cover page'!$B$9-I4044)= 7,"7", IF(('1 - Cover page'!$B$9-I4044)= 8,"8", IF(('1 - Cover page'!$B$9-I4044)= 9,"9", IF(('1 - Cover page'!$B$9-I4044)= 10,"10", IF(('1 - Cover page'!$B$9-I4044)= 11,"11", IF(('1 - Cover page'!$B$9-I4044)= 12,"12", IF(('1 - Cover page'!$B$9-I4044)= 13,"13", IF(('1 - Cover page'!$B$9-I4044)= 14,"14", IF(('1 - Cover page'!$B$9-I4044)= 15,"15",  ""))))))))))))))))</f>
        <v>0</v>
      </c>
      <c r="AA4044" t="e">
        <f>VLOOKUP(E4044,'Age group'!$A$2:$B$7,2,TRUE)</f>
        <v>#N/A</v>
      </c>
    </row>
    <row r="4045" spans="1:27" ht="12.75" x14ac:dyDescent="0.2">
      <c r="A4045" s="30">
        <v>4042</v>
      </c>
      <c r="B4045" s="31"/>
      <c r="C4045" s="31"/>
      <c r="D4045" s="32"/>
      <c r="E4045" s="104"/>
      <c r="F4045" s="31"/>
      <c r="G4045" s="31"/>
      <c r="H4045" s="33"/>
      <c r="I4045" s="16"/>
      <c r="J4045" s="34"/>
      <c r="K4045" s="34"/>
      <c r="L4045" s="35"/>
      <c r="M4045" s="36"/>
      <c r="N4045" s="37"/>
      <c r="O4045" s="37"/>
      <c r="P4045" s="37"/>
      <c r="Q4045" s="38"/>
      <c r="R4045" s="38"/>
      <c r="S4045" s="37"/>
      <c r="T4045" s="39"/>
      <c r="U4045" s="39"/>
      <c r="V4045" s="40"/>
      <c r="X4045" t="str">
        <f>IF(('1 - Cover page'!$B$9-M4045)&lt;6,"&lt;=5 Days","&gt;5 Days")</f>
        <v>&lt;=5 Days</v>
      </c>
      <c r="Y4045" t="str">
        <f>IF(('1 - Cover page'!$B$9-M4045)=0,"0", IF(('1 - Cover page'!$B$9-M4045)= 1,"1", IF(('1 - Cover page'!$B$9-M4045)= 2,"2", IF(('1 - Cover page'!$B$9-M4045)= 3,"3", IF(('1 - Cover page'!$B$9-M4045)= 4,"4", IF(('1 - Cover page'!$B$9-M4045)= 5,"5", IF(('1 - Cover page'!$B$9-M4045)= 6,"6", IF(('1 - Cover page'!$B$9-M4045)= 7,"7", IF(('1 - Cover page'!$B$9-M4045)= 8,"8", IF(('1 - Cover page'!$B$9-M4045)= 9,"9", IF(('1 - Cover page'!$B$9-M4045)= 10,"10", IF(('1 - Cover page'!$B$9-M4045)= 11,"11", IF(('1 - Cover page'!$B$9-M4045)= 12,"12", IF(('1 - Cover page'!$B$9-M4045)= 13,"13", IF(('1 - Cover page'!$B$9-M4045)= 14,"14", IF(('1 - Cover page'!$B$9-M4045)= 15,"15",  ""))))))))))))))))</f>
        <v>0</v>
      </c>
      <c r="Z4045" t="str">
        <f>IF(('1 - Cover page'!$B$9-I4045)=0,"0", IF(('1 - Cover page'!$B$9-I4045)= 1,"1", IF(('1 - Cover page'!$B$9-I4045)= 2,"2", IF(('1 - Cover page'!$B$9-I4045)= 3,"3", IF(('1 - Cover page'!$B$9-I4045)= 4,"4", IF(('1 - Cover page'!$B$9-I4045)= 5,"5", IF(('1 - Cover page'!$B$9-I4045)= 6,"6", IF(('1 - Cover page'!$B$9-I4045)= 7,"7", IF(('1 - Cover page'!$B$9-I4045)= 8,"8", IF(('1 - Cover page'!$B$9-I4045)= 9,"9", IF(('1 - Cover page'!$B$9-I4045)= 10,"10", IF(('1 - Cover page'!$B$9-I4045)= 11,"11", IF(('1 - Cover page'!$B$9-I4045)= 12,"12", IF(('1 - Cover page'!$B$9-I4045)= 13,"13", IF(('1 - Cover page'!$B$9-I4045)= 14,"14", IF(('1 - Cover page'!$B$9-I4045)= 15,"15",  ""))))))))))))))))</f>
        <v>0</v>
      </c>
      <c r="AA4045" t="e">
        <f>VLOOKUP(E4045,'Age group'!$A$2:$B$7,2,TRUE)</f>
        <v>#N/A</v>
      </c>
    </row>
    <row r="4046" spans="1:27" ht="12.75" x14ac:dyDescent="0.2">
      <c r="A4046" s="30">
        <v>4043</v>
      </c>
      <c r="B4046" s="31"/>
      <c r="C4046" s="31"/>
      <c r="D4046" s="32"/>
      <c r="E4046" s="104"/>
      <c r="F4046" s="31"/>
      <c r="G4046" s="31"/>
      <c r="H4046" s="33"/>
      <c r="I4046" s="16"/>
      <c r="J4046" s="34"/>
      <c r="K4046" s="34"/>
      <c r="L4046" s="35"/>
      <c r="M4046" s="36"/>
      <c r="N4046" s="37"/>
      <c r="O4046" s="37"/>
      <c r="P4046" s="37"/>
      <c r="Q4046" s="38"/>
      <c r="R4046" s="38"/>
      <c r="S4046" s="37"/>
      <c r="T4046" s="39"/>
      <c r="U4046" s="39"/>
      <c r="V4046" s="40"/>
      <c r="X4046" t="str">
        <f>IF(('1 - Cover page'!$B$9-M4046)&lt;6,"&lt;=5 Days","&gt;5 Days")</f>
        <v>&lt;=5 Days</v>
      </c>
      <c r="Y4046" t="str">
        <f>IF(('1 - Cover page'!$B$9-M4046)=0,"0", IF(('1 - Cover page'!$B$9-M4046)= 1,"1", IF(('1 - Cover page'!$B$9-M4046)= 2,"2", IF(('1 - Cover page'!$B$9-M4046)= 3,"3", IF(('1 - Cover page'!$B$9-M4046)= 4,"4", IF(('1 - Cover page'!$B$9-M4046)= 5,"5", IF(('1 - Cover page'!$B$9-M4046)= 6,"6", IF(('1 - Cover page'!$B$9-M4046)= 7,"7", IF(('1 - Cover page'!$B$9-M4046)= 8,"8", IF(('1 - Cover page'!$B$9-M4046)= 9,"9", IF(('1 - Cover page'!$B$9-M4046)= 10,"10", IF(('1 - Cover page'!$B$9-M4046)= 11,"11", IF(('1 - Cover page'!$B$9-M4046)= 12,"12", IF(('1 - Cover page'!$B$9-M4046)= 13,"13", IF(('1 - Cover page'!$B$9-M4046)= 14,"14", IF(('1 - Cover page'!$B$9-M4046)= 15,"15",  ""))))))))))))))))</f>
        <v>0</v>
      </c>
      <c r="Z4046" t="str">
        <f>IF(('1 - Cover page'!$B$9-I4046)=0,"0", IF(('1 - Cover page'!$B$9-I4046)= 1,"1", IF(('1 - Cover page'!$B$9-I4046)= 2,"2", IF(('1 - Cover page'!$B$9-I4046)= 3,"3", IF(('1 - Cover page'!$B$9-I4046)= 4,"4", IF(('1 - Cover page'!$B$9-I4046)= 5,"5", IF(('1 - Cover page'!$B$9-I4046)= 6,"6", IF(('1 - Cover page'!$B$9-I4046)= 7,"7", IF(('1 - Cover page'!$B$9-I4046)= 8,"8", IF(('1 - Cover page'!$B$9-I4046)= 9,"9", IF(('1 - Cover page'!$B$9-I4046)= 10,"10", IF(('1 - Cover page'!$B$9-I4046)= 11,"11", IF(('1 - Cover page'!$B$9-I4046)= 12,"12", IF(('1 - Cover page'!$B$9-I4046)= 13,"13", IF(('1 - Cover page'!$B$9-I4046)= 14,"14", IF(('1 - Cover page'!$B$9-I4046)= 15,"15",  ""))))))))))))))))</f>
        <v>0</v>
      </c>
      <c r="AA4046" t="e">
        <f>VLOOKUP(E4046,'Age group'!$A$2:$B$7,2,TRUE)</f>
        <v>#N/A</v>
      </c>
    </row>
    <row r="4047" spans="1:27" ht="12.75" x14ac:dyDescent="0.2">
      <c r="A4047" s="30">
        <v>4044</v>
      </c>
      <c r="B4047" s="31"/>
      <c r="C4047" s="31"/>
      <c r="D4047" s="32"/>
      <c r="E4047" s="104"/>
      <c r="F4047" s="31"/>
      <c r="G4047" s="31"/>
      <c r="H4047" s="33"/>
      <c r="I4047" s="16"/>
      <c r="J4047" s="34"/>
      <c r="K4047" s="34"/>
      <c r="L4047" s="35"/>
      <c r="M4047" s="36"/>
      <c r="N4047" s="37"/>
      <c r="O4047" s="37"/>
      <c r="P4047" s="37"/>
      <c r="Q4047" s="38"/>
      <c r="R4047" s="38"/>
      <c r="S4047" s="37"/>
      <c r="T4047" s="39"/>
      <c r="U4047" s="39"/>
      <c r="V4047" s="40"/>
      <c r="X4047" t="str">
        <f>IF(('1 - Cover page'!$B$9-M4047)&lt;6,"&lt;=5 Days","&gt;5 Days")</f>
        <v>&lt;=5 Days</v>
      </c>
      <c r="Y4047" t="str">
        <f>IF(('1 - Cover page'!$B$9-M4047)=0,"0", IF(('1 - Cover page'!$B$9-M4047)= 1,"1", IF(('1 - Cover page'!$B$9-M4047)= 2,"2", IF(('1 - Cover page'!$B$9-M4047)= 3,"3", IF(('1 - Cover page'!$B$9-M4047)= 4,"4", IF(('1 - Cover page'!$B$9-M4047)= 5,"5", IF(('1 - Cover page'!$B$9-M4047)= 6,"6", IF(('1 - Cover page'!$B$9-M4047)= 7,"7", IF(('1 - Cover page'!$B$9-M4047)= 8,"8", IF(('1 - Cover page'!$B$9-M4047)= 9,"9", IF(('1 - Cover page'!$B$9-M4047)= 10,"10", IF(('1 - Cover page'!$B$9-M4047)= 11,"11", IF(('1 - Cover page'!$B$9-M4047)= 12,"12", IF(('1 - Cover page'!$B$9-M4047)= 13,"13", IF(('1 - Cover page'!$B$9-M4047)= 14,"14", IF(('1 - Cover page'!$B$9-M4047)= 15,"15",  ""))))))))))))))))</f>
        <v>0</v>
      </c>
      <c r="Z4047" t="str">
        <f>IF(('1 - Cover page'!$B$9-I4047)=0,"0", IF(('1 - Cover page'!$B$9-I4047)= 1,"1", IF(('1 - Cover page'!$B$9-I4047)= 2,"2", IF(('1 - Cover page'!$B$9-I4047)= 3,"3", IF(('1 - Cover page'!$B$9-I4047)= 4,"4", IF(('1 - Cover page'!$B$9-I4047)= 5,"5", IF(('1 - Cover page'!$B$9-I4047)= 6,"6", IF(('1 - Cover page'!$B$9-I4047)= 7,"7", IF(('1 - Cover page'!$B$9-I4047)= 8,"8", IF(('1 - Cover page'!$B$9-I4047)= 9,"9", IF(('1 - Cover page'!$B$9-I4047)= 10,"10", IF(('1 - Cover page'!$B$9-I4047)= 11,"11", IF(('1 - Cover page'!$B$9-I4047)= 12,"12", IF(('1 - Cover page'!$B$9-I4047)= 13,"13", IF(('1 - Cover page'!$B$9-I4047)= 14,"14", IF(('1 - Cover page'!$B$9-I4047)= 15,"15",  ""))))))))))))))))</f>
        <v>0</v>
      </c>
      <c r="AA4047" t="e">
        <f>VLOOKUP(E4047,'Age group'!$A$2:$B$7,2,TRUE)</f>
        <v>#N/A</v>
      </c>
    </row>
    <row r="4048" spans="1:27" ht="12.75" x14ac:dyDescent="0.2">
      <c r="A4048" s="30">
        <v>4045</v>
      </c>
      <c r="B4048" s="31"/>
      <c r="C4048" s="31"/>
      <c r="D4048" s="32"/>
      <c r="E4048" s="104"/>
      <c r="F4048" s="31"/>
      <c r="G4048" s="31"/>
      <c r="H4048" s="33"/>
      <c r="I4048" s="16"/>
      <c r="J4048" s="34"/>
      <c r="K4048" s="34"/>
      <c r="L4048" s="35"/>
      <c r="M4048" s="36"/>
      <c r="N4048" s="37"/>
      <c r="O4048" s="37"/>
      <c r="P4048" s="37"/>
      <c r="Q4048" s="38"/>
      <c r="R4048" s="38"/>
      <c r="S4048" s="37"/>
      <c r="T4048" s="39"/>
      <c r="U4048" s="39"/>
      <c r="V4048" s="40"/>
      <c r="X4048" t="str">
        <f>IF(('1 - Cover page'!$B$9-M4048)&lt;6,"&lt;=5 Days","&gt;5 Days")</f>
        <v>&lt;=5 Days</v>
      </c>
      <c r="Y4048" t="str">
        <f>IF(('1 - Cover page'!$B$9-M4048)=0,"0", IF(('1 - Cover page'!$B$9-M4048)= 1,"1", IF(('1 - Cover page'!$B$9-M4048)= 2,"2", IF(('1 - Cover page'!$B$9-M4048)= 3,"3", IF(('1 - Cover page'!$B$9-M4048)= 4,"4", IF(('1 - Cover page'!$B$9-M4048)= 5,"5", IF(('1 - Cover page'!$B$9-M4048)= 6,"6", IF(('1 - Cover page'!$B$9-M4048)= 7,"7", IF(('1 - Cover page'!$B$9-M4048)= 8,"8", IF(('1 - Cover page'!$B$9-M4048)= 9,"9", IF(('1 - Cover page'!$B$9-M4048)= 10,"10", IF(('1 - Cover page'!$B$9-M4048)= 11,"11", IF(('1 - Cover page'!$B$9-M4048)= 12,"12", IF(('1 - Cover page'!$B$9-M4048)= 13,"13", IF(('1 - Cover page'!$B$9-M4048)= 14,"14", IF(('1 - Cover page'!$B$9-M4048)= 15,"15",  ""))))))))))))))))</f>
        <v>0</v>
      </c>
      <c r="Z4048" t="str">
        <f>IF(('1 - Cover page'!$B$9-I4048)=0,"0", IF(('1 - Cover page'!$B$9-I4048)= 1,"1", IF(('1 - Cover page'!$B$9-I4048)= 2,"2", IF(('1 - Cover page'!$B$9-I4048)= 3,"3", IF(('1 - Cover page'!$B$9-I4048)= 4,"4", IF(('1 - Cover page'!$B$9-I4048)= 5,"5", IF(('1 - Cover page'!$B$9-I4048)= 6,"6", IF(('1 - Cover page'!$B$9-I4048)= 7,"7", IF(('1 - Cover page'!$B$9-I4048)= 8,"8", IF(('1 - Cover page'!$B$9-I4048)= 9,"9", IF(('1 - Cover page'!$B$9-I4048)= 10,"10", IF(('1 - Cover page'!$B$9-I4048)= 11,"11", IF(('1 - Cover page'!$B$9-I4048)= 12,"12", IF(('1 - Cover page'!$B$9-I4048)= 13,"13", IF(('1 - Cover page'!$B$9-I4048)= 14,"14", IF(('1 - Cover page'!$B$9-I4048)= 15,"15",  ""))))))))))))))))</f>
        <v>0</v>
      </c>
      <c r="AA4048" t="e">
        <f>VLOOKUP(E4048,'Age group'!$A$2:$B$7,2,TRUE)</f>
        <v>#N/A</v>
      </c>
    </row>
    <row r="4049" spans="1:27" ht="12.75" x14ac:dyDescent="0.2">
      <c r="A4049" s="30">
        <v>4046</v>
      </c>
      <c r="B4049" s="31"/>
      <c r="C4049" s="31"/>
      <c r="D4049" s="32"/>
      <c r="E4049" s="104"/>
      <c r="F4049" s="31"/>
      <c r="G4049" s="31"/>
      <c r="H4049" s="33"/>
      <c r="I4049" s="16"/>
      <c r="J4049" s="34"/>
      <c r="K4049" s="34"/>
      <c r="L4049" s="35"/>
      <c r="M4049" s="36"/>
      <c r="N4049" s="37"/>
      <c r="O4049" s="37"/>
      <c r="P4049" s="37"/>
      <c r="Q4049" s="38"/>
      <c r="R4049" s="38"/>
      <c r="S4049" s="37"/>
      <c r="T4049" s="39"/>
      <c r="U4049" s="39"/>
      <c r="V4049" s="40"/>
      <c r="X4049" t="str">
        <f>IF(('1 - Cover page'!$B$9-M4049)&lt;6,"&lt;=5 Days","&gt;5 Days")</f>
        <v>&lt;=5 Days</v>
      </c>
      <c r="Y4049" t="str">
        <f>IF(('1 - Cover page'!$B$9-M4049)=0,"0", IF(('1 - Cover page'!$B$9-M4049)= 1,"1", IF(('1 - Cover page'!$B$9-M4049)= 2,"2", IF(('1 - Cover page'!$B$9-M4049)= 3,"3", IF(('1 - Cover page'!$B$9-M4049)= 4,"4", IF(('1 - Cover page'!$B$9-M4049)= 5,"5", IF(('1 - Cover page'!$B$9-M4049)= 6,"6", IF(('1 - Cover page'!$B$9-M4049)= 7,"7", IF(('1 - Cover page'!$B$9-M4049)= 8,"8", IF(('1 - Cover page'!$B$9-M4049)= 9,"9", IF(('1 - Cover page'!$B$9-M4049)= 10,"10", IF(('1 - Cover page'!$B$9-M4049)= 11,"11", IF(('1 - Cover page'!$B$9-M4049)= 12,"12", IF(('1 - Cover page'!$B$9-M4049)= 13,"13", IF(('1 - Cover page'!$B$9-M4049)= 14,"14", IF(('1 - Cover page'!$B$9-M4049)= 15,"15",  ""))))))))))))))))</f>
        <v>0</v>
      </c>
      <c r="Z4049" t="str">
        <f>IF(('1 - Cover page'!$B$9-I4049)=0,"0", IF(('1 - Cover page'!$B$9-I4049)= 1,"1", IF(('1 - Cover page'!$B$9-I4049)= 2,"2", IF(('1 - Cover page'!$B$9-I4049)= 3,"3", IF(('1 - Cover page'!$B$9-I4049)= 4,"4", IF(('1 - Cover page'!$B$9-I4049)= 5,"5", IF(('1 - Cover page'!$B$9-I4049)= 6,"6", IF(('1 - Cover page'!$B$9-I4049)= 7,"7", IF(('1 - Cover page'!$B$9-I4049)= 8,"8", IF(('1 - Cover page'!$B$9-I4049)= 9,"9", IF(('1 - Cover page'!$B$9-I4049)= 10,"10", IF(('1 - Cover page'!$B$9-I4049)= 11,"11", IF(('1 - Cover page'!$B$9-I4049)= 12,"12", IF(('1 - Cover page'!$B$9-I4049)= 13,"13", IF(('1 - Cover page'!$B$9-I4049)= 14,"14", IF(('1 - Cover page'!$B$9-I4049)= 15,"15",  ""))))))))))))))))</f>
        <v>0</v>
      </c>
      <c r="AA4049" t="e">
        <f>VLOOKUP(E4049,'Age group'!$A$2:$B$7,2,TRUE)</f>
        <v>#N/A</v>
      </c>
    </row>
    <row r="4050" spans="1:27" ht="12.75" x14ac:dyDescent="0.2">
      <c r="A4050" s="30">
        <v>4047</v>
      </c>
      <c r="B4050" s="31"/>
      <c r="C4050" s="31"/>
      <c r="D4050" s="32"/>
      <c r="E4050" s="104"/>
      <c r="F4050" s="31"/>
      <c r="G4050" s="31"/>
      <c r="H4050" s="33"/>
      <c r="I4050" s="16"/>
      <c r="J4050" s="34"/>
      <c r="K4050" s="34"/>
      <c r="L4050" s="35"/>
      <c r="M4050" s="36"/>
      <c r="N4050" s="37"/>
      <c r="O4050" s="37"/>
      <c r="P4050" s="37"/>
      <c r="Q4050" s="38"/>
      <c r="R4050" s="38"/>
      <c r="S4050" s="37"/>
      <c r="T4050" s="39"/>
      <c r="U4050" s="39"/>
      <c r="V4050" s="40"/>
      <c r="X4050" t="str">
        <f>IF(('1 - Cover page'!$B$9-M4050)&lt;6,"&lt;=5 Days","&gt;5 Days")</f>
        <v>&lt;=5 Days</v>
      </c>
      <c r="Y4050" t="str">
        <f>IF(('1 - Cover page'!$B$9-M4050)=0,"0", IF(('1 - Cover page'!$B$9-M4050)= 1,"1", IF(('1 - Cover page'!$B$9-M4050)= 2,"2", IF(('1 - Cover page'!$B$9-M4050)= 3,"3", IF(('1 - Cover page'!$B$9-M4050)= 4,"4", IF(('1 - Cover page'!$B$9-M4050)= 5,"5", IF(('1 - Cover page'!$B$9-M4050)= 6,"6", IF(('1 - Cover page'!$B$9-M4050)= 7,"7", IF(('1 - Cover page'!$B$9-M4050)= 8,"8", IF(('1 - Cover page'!$B$9-M4050)= 9,"9", IF(('1 - Cover page'!$B$9-M4050)= 10,"10", IF(('1 - Cover page'!$B$9-M4050)= 11,"11", IF(('1 - Cover page'!$B$9-M4050)= 12,"12", IF(('1 - Cover page'!$B$9-M4050)= 13,"13", IF(('1 - Cover page'!$B$9-M4050)= 14,"14", IF(('1 - Cover page'!$B$9-M4050)= 15,"15",  ""))))))))))))))))</f>
        <v>0</v>
      </c>
      <c r="Z4050" t="str">
        <f>IF(('1 - Cover page'!$B$9-I4050)=0,"0", IF(('1 - Cover page'!$B$9-I4050)= 1,"1", IF(('1 - Cover page'!$B$9-I4050)= 2,"2", IF(('1 - Cover page'!$B$9-I4050)= 3,"3", IF(('1 - Cover page'!$B$9-I4050)= 4,"4", IF(('1 - Cover page'!$B$9-I4050)= 5,"5", IF(('1 - Cover page'!$B$9-I4050)= 6,"6", IF(('1 - Cover page'!$B$9-I4050)= 7,"7", IF(('1 - Cover page'!$B$9-I4050)= 8,"8", IF(('1 - Cover page'!$B$9-I4050)= 9,"9", IF(('1 - Cover page'!$B$9-I4050)= 10,"10", IF(('1 - Cover page'!$B$9-I4050)= 11,"11", IF(('1 - Cover page'!$B$9-I4050)= 12,"12", IF(('1 - Cover page'!$B$9-I4050)= 13,"13", IF(('1 - Cover page'!$B$9-I4050)= 14,"14", IF(('1 - Cover page'!$B$9-I4050)= 15,"15",  ""))))))))))))))))</f>
        <v>0</v>
      </c>
      <c r="AA4050" t="e">
        <f>VLOOKUP(E4050,'Age group'!$A$2:$B$7,2,TRUE)</f>
        <v>#N/A</v>
      </c>
    </row>
    <row r="4051" spans="1:27" ht="12.75" x14ac:dyDescent="0.2">
      <c r="A4051" s="30">
        <v>4048</v>
      </c>
      <c r="B4051" s="31"/>
      <c r="C4051" s="31"/>
      <c r="D4051" s="32"/>
      <c r="E4051" s="104"/>
      <c r="F4051" s="31"/>
      <c r="G4051" s="31"/>
      <c r="H4051" s="33"/>
      <c r="I4051" s="16"/>
      <c r="J4051" s="34"/>
      <c r="K4051" s="34"/>
      <c r="L4051" s="35"/>
      <c r="M4051" s="36"/>
      <c r="N4051" s="37"/>
      <c r="O4051" s="37"/>
      <c r="P4051" s="37"/>
      <c r="Q4051" s="38"/>
      <c r="R4051" s="38"/>
      <c r="S4051" s="37"/>
      <c r="T4051" s="39"/>
      <c r="U4051" s="39"/>
      <c r="V4051" s="40"/>
      <c r="X4051" t="str">
        <f>IF(('1 - Cover page'!$B$9-M4051)&lt;6,"&lt;=5 Days","&gt;5 Days")</f>
        <v>&lt;=5 Days</v>
      </c>
      <c r="Y4051" t="str">
        <f>IF(('1 - Cover page'!$B$9-M4051)=0,"0", IF(('1 - Cover page'!$B$9-M4051)= 1,"1", IF(('1 - Cover page'!$B$9-M4051)= 2,"2", IF(('1 - Cover page'!$B$9-M4051)= 3,"3", IF(('1 - Cover page'!$B$9-M4051)= 4,"4", IF(('1 - Cover page'!$B$9-M4051)= 5,"5", IF(('1 - Cover page'!$B$9-M4051)= 6,"6", IF(('1 - Cover page'!$B$9-M4051)= 7,"7", IF(('1 - Cover page'!$B$9-M4051)= 8,"8", IF(('1 - Cover page'!$B$9-M4051)= 9,"9", IF(('1 - Cover page'!$B$9-M4051)= 10,"10", IF(('1 - Cover page'!$B$9-M4051)= 11,"11", IF(('1 - Cover page'!$B$9-M4051)= 12,"12", IF(('1 - Cover page'!$B$9-M4051)= 13,"13", IF(('1 - Cover page'!$B$9-M4051)= 14,"14", IF(('1 - Cover page'!$B$9-M4051)= 15,"15",  ""))))))))))))))))</f>
        <v>0</v>
      </c>
      <c r="Z4051" t="str">
        <f>IF(('1 - Cover page'!$B$9-I4051)=0,"0", IF(('1 - Cover page'!$B$9-I4051)= 1,"1", IF(('1 - Cover page'!$B$9-I4051)= 2,"2", IF(('1 - Cover page'!$B$9-I4051)= 3,"3", IF(('1 - Cover page'!$B$9-I4051)= 4,"4", IF(('1 - Cover page'!$B$9-I4051)= 5,"5", IF(('1 - Cover page'!$B$9-I4051)= 6,"6", IF(('1 - Cover page'!$B$9-I4051)= 7,"7", IF(('1 - Cover page'!$B$9-I4051)= 8,"8", IF(('1 - Cover page'!$B$9-I4051)= 9,"9", IF(('1 - Cover page'!$B$9-I4051)= 10,"10", IF(('1 - Cover page'!$B$9-I4051)= 11,"11", IF(('1 - Cover page'!$B$9-I4051)= 12,"12", IF(('1 - Cover page'!$B$9-I4051)= 13,"13", IF(('1 - Cover page'!$B$9-I4051)= 14,"14", IF(('1 - Cover page'!$B$9-I4051)= 15,"15",  ""))))))))))))))))</f>
        <v>0</v>
      </c>
      <c r="AA4051" t="e">
        <f>VLOOKUP(E4051,'Age group'!$A$2:$B$7,2,TRUE)</f>
        <v>#N/A</v>
      </c>
    </row>
    <row r="4052" spans="1:27" ht="12.75" x14ac:dyDescent="0.2">
      <c r="A4052" s="30">
        <v>4049</v>
      </c>
      <c r="B4052" s="31"/>
      <c r="C4052" s="31"/>
      <c r="D4052" s="32"/>
      <c r="E4052" s="104"/>
      <c r="F4052" s="31"/>
      <c r="G4052" s="31"/>
      <c r="H4052" s="33"/>
      <c r="I4052" s="16"/>
      <c r="J4052" s="34"/>
      <c r="K4052" s="34"/>
      <c r="L4052" s="35"/>
      <c r="M4052" s="36"/>
      <c r="N4052" s="37"/>
      <c r="O4052" s="37"/>
      <c r="P4052" s="37"/>
      <c r="Q4052" s="38"/>
      <c r="R4052" s="38"/>
      <c r="S4052" s="37"/>
      <c r="T4052" s="39"/>
      <c r="U4052" s="39"/>
      <c r="V4052" s="40"/>
      <c r="X4052" t="str">
        <f>IF(('1 - Cover page'!$B$9-M4052)&lt;6,"&lt;=5 Days","&gt;5 Days")</f>
        <v>&lt;=5 Days</v>
      </c>
      <c r="Y4052" t="str">
        <f>IF(('1 - Cover page'!$B$9-M4052)=0,"0", IF(('1 - Cover page'!$B$9-M4052)= 1,"1", IF(('1 - Cover page'!$B$9-M4052)= 2,"2", IF(('1 - Cover page'!$B$9-M4052)= 3,"3", IF(('1 - Cover page'!$B$9-M4052)= 4,"4", IF(('1 - Cover page'!$B$9-M4052)= 5,"5", IF(('1 - Cover page'!$B$9-M4052)= 6,"6", IF(('1 - Cover page'!$B$9-M4052)= 7,"7", IF(('1 - Cover page'!$B$9-M4052)= 8,"8", IF(('1 - Cover page'!$B$9-M4052)= 9,"9", IF(('1 - Cover page'!$B$9-M4052)= 10,"10", IF(('1 - Cover page'!$B$9-M4052)= 11,"11", IF(('1 - Cover page'!$B$9-M4052)= 12,"12", IF(('1 - Cover page'!$B$9-M4052)= 13,"13", IF(('1 - Cover page'!$B$9-M4052)= 14,"14", IF(('1 - Cover page'!$B$9-M4052)= 15,"15",  ""))))))))))))))))</f>
        <v>0</v>
      </c>
      <c r="Z4052" t="str">
        <f>IF(('1 - Cover page'!$B$9-I4052)=0,"0", IF(('1 - Cover page'!$B$9-I4052)= 1,"1", IF(('1 - Cover page'!$B$9-I4052)= 2,"2", IF(('1 - Cover page'!$B$9-I4052)= 3,"3", IF(('1 - Cover page'!$B$9-I4052)= 4,"4", IF(('1 - Cover page'!$B$9-I4052)= 5,"5", IF(('1 - Cover page'!$B$9-I4052)= 6,"6", IF(('1 - Cover page'!$B$9-I4052)= 7,"7", IF(('1 - Cover page'!$B$9-I4052)= 8,"8", IF(('1 - Cover page'!$B$9-I4052)= 9,"9", IF(('1 - Cover page'!$B$9-I4052)= 10,"10", IF(('1 - Cover page'!$B$9-I4052)= 11,"11", IF(('1 - Cover page'!$B$9-I4052)= 12,"12", IF(('1 - Cover page'!$B$9-I4052)= 13,"13", IF(('1 - Cover page'!$B$9-I4052)= 14,"14", IF(('1 - Cover page'!$B$9-I4052)= 15,"15",  ""))))))))))))))))</f>
        <v>0</v>
      </c>
      <c r="AA4052" t="e">
        <f>VLOOKUP(E4052,'Age group'!$A$2:$B$7,2,TRUE)</f>
        <v>#N/A</v>
      </c>
    </row>
    <row r="4053" spans="1:27" ht="12.75" x14ac:dyDescent="0.2">
      <c r="A4053" s="30">
        <v>4050</v>
      </c>
      <c r="B4053" s="31"/>
      <c r="C4053" s="31"/>
      <c r="D4053" s="32"/>
      <c r="E4053" s="104"/>
      <c r="F4053" s="31"/>
      <c r="G4053" s="31"/>
      <c r="H4053" s="33"/>
      <c r="I4053" s="16"/>
      <c r="J4053" s="34"/>
      <c r="K4053" s="34"/>
      <c r="L4053" s="35"/>
      <c r="M4053" s="36"/>
      <c r="N4053" s="37"/>
      <c r="O4053" s="37"/>
      <c r="P4053" s="37"/>
      <c r="Q4053" s="38"/>
      <c r="R4053" s="38"/>
      <c r="S4053" s="37"/>
      <c r="T4053" s="39"/>
      <c r="U4053" s="39"/>
      <c r="V4053" s="40"/>
      <c r="X4053" t="str">
        <f>IF(('1 - Cover page'!$B$9-M4053)&lt;6,"&lt;=5 Days","&gt;5 Days")</f>
        <v>&lt;=5 Days</v>
      </c>
      <c r="Y4053" t="str">
        <f>IF(('1 - Cover page'!$B$9-M4053)=0,"0", IF(('1 - Cover page'!$B$9-M4053)= 1,"1", IF(('1 - Cover page'!$B$9-M4053)= 2,"2", IF(('1 - Cover page'!$B$9-M4053)= 3,"3", IF(('1 - Cover page'!$B$9-M4053)= 4,"4", IF(('1 - Cover page'!$B$9-M4053)= 5,"5", IF(('1 - Cover page'!$B$9-M4053)= 6,"6", IF(('1 - Cover page'!$B$9-M4053)= 7,"7", IF(('1 - Cover page'!$B$9-M4053)= 8,"8", IF(('1 - Cover page'!$B$9-M4053)= 9,"9", IF(('1 - Cover page'!$B$9-M4053)= 10,"10", IF(('1 - Cover page'!$B$9-M4053)= 11,"11", IF(('1 - Cover page'!$B$9-M4053)= 12,"12", IF(('1 - Cover page'!$B$9-M4053)= 13,"13", IF(('1 - Cover page'!$B$9-M4053)= 14,"14", IF(('1 - Cover page'!$B$9-M4053)= 15,"15",  ""))))))))))))))))</f>
        <v>0</v>
      </c>
      <c r="Z4053" t="str">
        <f>IF(('1 - Cover page'!$B$9-I4053)=0,"0", IF(('1 - Cover page'!$B$9-I4053)= 1,"1", IF(('1 - Cover page'!$B$9-I4053)= 2,"2", IF(('1 - Cover page'!$B$9-I4053)= 3,"3", IF(('1 - Cover page'!$B$9-I4053)= 4,"4", IF(('1 - Cover page'!$B$9-I4053)= 5,"5", IF(('1 - Cover page'!$B$9-I4053)= 6,"6", IF(('1 - Cover page'!$B$9-I4053)= 7,"7", IF(('1 - Cover page'!$B$9-I4053)= 8,"8", IF(('1 - Cover page'!$B$9-I4053)= 9,"9", IF(('1 - Cover page'!$B$9-I4053)= 10,"10", IF(('1 - Cover page'!$B$9-I4053)= 11,"11", IF(('1 - Cover page'!$B$9-I4053)= 12,"12", IF(('1 - Cover page'!$B$9-I4053)= 13,"13", IF(('1 - Cover page'!$B$9-I4053)= 14,"14", IF(('1 - Cover page'!$B$9-I4053)= 15,"15",  ""))))))))))))))))</f>
        <v>0</v>
      </c>
      <c r="AA4053" t="e">
        <f>VLOOKUP(E4053,'Age group'!$A$2:$B$7,2,TRUE)</f>
        <v>#N/A</v>
      </c>
    </row>
    <row r="4054" spans="1:27" ht="12.75" x14ac:dyDescent="0.2">
      <c r="A4054" s="30">
        <v>4051</v>
      </c>
      <c r="B4054" s="31"/>
      <c r="C4054" s="31"/>
      <c r="D4054" s="32"/>
      <c r="E4054" s="104"/>
      <c r="F4054" s="31"/>
      <c r="G4054" s="31"/>
      <c r="H4054" s="33"/>
      <c r="I4054" s="16"/>
      <c r="J4054" s="34"/>
      <c r="K4054" s="34"/>
      <c r="L4054" s="35"/>
      <c r="M4054" s="36"/>
      <c r="N4054" s="37"/>
      <c r="O4054" s="37"/>
      <c r="P4054" s="37"/>
      <c r="Q4054" s="38"/>
      <c r="R4054" s="38"/>
      <c r="S4054" s="37"/>
      <c r="T4054" s="39"/>
      <c r="U4054" s="39"/>
      <c r="V4054" s="40"/>
      <c r="X4054" t="str">
        <f>IF(('1 - Cover page'!$B$9-M4054)&lt;6,"&lt;=5 Days","&gt;5 Days")</f>
        <v>&lt;=5 Days</v>
      </c>
      <c r="Y4054" t="str">
        <f>IF(('1 - Cover page'!$B$9-M4054)=0,"0", IF(('1 - Cover page'!$B$9-M4054)= 1,"1", IF(('1 - Cover page'!$B$9-M4054)= 2,"2", IF(('1 - Cover page'!$B$9-M4054)= 3,"3", IF(('1 - Cover page'!$B$9-M4054)= 4,"4", IF(('1 - Cover page'!$B$9-M4054)= 5,"5", IF(('1 - Cover page'!$B$9-M4054)= 6,"6", IF(('1 - Cover page'!$B$9-M4054)= 7,"7", IF(('1 - Cover page'!$B$9-M4054)= 8,"8", IF(('1 - Cover page'!$B$9-M4054)= 9,"9", IF(('1 - Cover page'!$B$9-M4054)= 10,"10", IF(('1 - Cover page'!$B$9-M4054)= 11,"11", IF(('1 - Cover page'!$B$9-M4054)= 12,"12", IF(('1 - Cover page'!$B$9-M4054)= 13,"13", IF(('1 - Cover page'!$B$9-M4054)= 14,"14", IF(('1 - Cover page'!$B$9-M4054)= 15,"15",  ""))))))))))))))))</f>
        <v>0</v>
      </c>
      <c r="Z4054" t="str">
        <f>IF(('1 - Cover page'!$B$9-I4054)=0,"0", IF(('1 - Cover page'!$B$9-I4054)= 1,"1", IF(('1 - Cover page'!$B$9-I4054)= 2,"2", IF(('1 - Cover page'!$B$9-I4054)= 3,"3", IF(('1 - Cover page'!$B$9-I4054)= 4,"4", IF(('1 - Cover page'!$B$9-I4054)= 5,"5", IF(('1 - Cover page'!$B$9-I4054)= 6,"6", IF(('1 - Cover page'!$B$9-I4054)= 7,"7", IF(('1 - Cover page'!$B$9-I4054)= 8,"8", IF(('1 - Cover page'!$B$9-I4054)= 9,"9", IF(('1 - Cover page'!$B$9-I4054)= 10,"10", IF(('1 - Cover page'!$B$9-I4054)= 11,"11", IF(('1 - Cover page'!$B$9-I4054)= 12,"12", IF(('1 - Cover page'!$B$9-I4054)= 13,"13", IF(('1 - Cover page'!$B$9-I4054)= 14,"14", IF(('1 - Cover page'!$B$9-I4054)= 15,"15",  ""))))))))))))))))</f>
        <v>0</v>
      </c>
      <c r="AA4054" t="e">
        <f>VLOOKUP(E4054,'Age group'!$A$2:$B$7,2,TRUE)</f>
        <v>#N/A</v>
      </c>
    </row>
    <row r="4055" spans="1:27" ht="12.75" x14ac:dyDescent="0.2">
      <c r="A4055" s="30">
        <v>4052</v>
      </c>
      <c r="B4055" s="31"/>
      <c r="C4055" s="31"/>
      <c r="D4055" s="32"/>
      <c r="E4055" s="104"/>
      <c r="F4055" s="31"/>
      <c r="G4055" s="31"/>
      <c r="H4055" s="33"/>
      <c r="I4055" s="16"/>
      <c r="J4055" s="34"/>
      <c r="K4055" s="34"/>
      <c r="L4055" s="35"/>
      <c r="M4055" s="36"/>
      <c r="N4055" s="37"/>
      <c r="O4055" s="37"/>
      <c r="P4055" s="37"/>
      <c r="Q4055" s="38"/>
      <c r="R4055" s="38"/>
      <c r="S4055" s="37"/>
      <c r="T4055" s="39"/>
      <c r="U4055" s="39"/>
      <c r="V4055" s="40"/>
      <c r="X4055" t="str">
        <f>IF(('1 - Cover page'!$B$9-M4055)&lt;6,"&lt;=5 Days","&gt;5 Days")</f>
        <v>&lt;=5 Days</v>
      </c>
      <c r="Y4055" t="str">
        <f>IF(('1 - Cover page'!$B$9-M4055)=0,"0", IF(('1 - Cover page'!$B$9-M4055)= 1,"1", IF(('1 - Cover page'!$B$9-M4055)= 2,"2", IF(('1 - Cover page'!$B$9-M4055)= 3,"3", IF(('1 - Cover page'!$B$9-M4055)= 4,"4", IF(('1 - Cover page'!$B$9-M4055)= 5,"5", IF(('1 - Cover page'!$B$9-M4055)= 6,"6", IF(('1 - Cover page'!$B$9-M4055)= 7,"7", IF(('1 - Cover page'!$B$9-M4055)= 8,"8", IF(('1 - Cover page'!$B$9-M4055)= 9,"9", IF(('1 - Cover page'!$B$9-M4055)= 10,"10", IF(('1 - Cover page'!$B$9-M4055)= 11,"11", IF(('1 - Cover page'!$B$9-M4055)= 12,"12", IF(('1 - Cover page'!$B$9-M4055)= 13,"13", IF(('1 - Cover page'!$B$9-M4055)= 14,"14", IF(('1 - Cover page'!$B$9-M4055)= 15,"15",  ""))))))))))))))))</f>
        <v>0</v>
      </c>
      <c r="Z4055" t="str">
        <f>IF(('1 - Cover page'!$B$9-I4055)=0,"0", IF(('1 - Cover page'!$B$9-I4055)= 1,"1", IF(('1 - Cover page'!$B$9-I4055)= 2,"2", IF(('1 - Cover page'!$B$9-I4055)= 3,"3", IF(('1 - Cover page'!$B$9-I4055)= 4,"4", IF(('1 - Cover page'!$B$9-I4055)= 5,"5", IF(('1 - Cover page'!$B$9-I4055)= 6,"6", IF(('1 - Cover page'!$B$9-I4055)= 7,"7", IF(('1 - Cover page'!$B$9-I4055)= 8,"8", IF(('1 - Cover page'!$B$9-I4055)= 9,"9", IF(('1 - Cover page'!$B$9-I4055)= 10,"10", IF(('1 - Cover page'!$B$9-I4055)= 11,"11", IF(('1 - Cover page'!$B$9-I4055)= 12,"12", IF(('1 - Cover page'!$B$9-I4055)= 13,"13", IF(('1 - Cover page'!$B$9-I4055)= 14,"14", IF(('1 - Cover page'!$B$9-I4055)= 15,"15",  ""))))))))))))))))</f>
        <v>0</v>
      </c>
      <c r="AA4055" t="e">
        <f>VLOOKUP(E4055,'Age group'!$A$2:$B$7,2,TRUE)</f>
        <v>#N/A</v>
      </c>
    </row>
    <row r="4056" spans="1:27" ht="12.75" x14ac:dyDescent="0.2">
      <c r="A4056" s="30">
        <v>4053</v>
      </c>
      <c r="B4056" s="31"/>
      <c r="C4056" s="31"/>
      <c r="D4056" s="32"/>
      <c r="E4056" s="104"/>
      <c r="F4056" s="31"/>
      <c r="G4056" s="31"/>
      <c r="H4056" s="33"/>
      <c r="I4056" s="16"/>
      <c r="J4056" s="34"/>
      <c r="K4056" s="34"/>
      <c r="L4056" s="35"/>
      <c r="M4056" s="36"/>
      <c r="N4056" s="37"/>
      <c r="O4056" s="37"/>
      <c r="P4056" s="37"/>
      <c r="Q4056" s="38"/>
      <c r="R4056" s="38"/>
      <c r="S4056" s="37"/>
      <c r="T4056" s="39"/>
      <c r="U4056" s="39"/>
      <c r="V4056" s="40"/>
      <c r="X4056" t="str">
        <f>IF(('1 - Cover page'!$B$9-M4056)&lt;6,"&lt;=5 Days","&gt;5 Days")</f>
        <v>&lt;=5 Days</v>
      </c>
      <c r="Y4056" t="str">
        <f>IF(('1 - Cover page'!$B$9-M4056)=0,"0", IF(('1 - Cover page'!$B$9-M4056)= 1,"1", IF(('1 - Cover page'!$B$9-M4056)= 2,"2", IF(('1 - Cover page'!$B$9-M4056)= 3,"3", IF(('1 - Cover page'!$B$9-M4056)= 4,"4", IF(('1 - Cover page'!$B$9-M4056)= 5,"5", IF(('1 - Cover page'!$B$9-M4056)= 6,"6", IF(('1 - Cover page'!$B$9-M4056)= 7,"7", IF(('1 - Cover page'!$B$9-M4056)= 8,"8", IF(('1 - Cover page'!$B$9-M4056)= 9,"9", IF(('1 - Cover page'!$B$9-M4056)= 10,"10", IF(('1 - Cover page'!$B$9-M4056)= 11,"11", IF(('1 - Cover page'!$B$9-M4056)= 12,"12", IF(('1 - Cover page'!$B$9-M4056)= 13,"13", IF(('1 - Cover page'!$B$9-M4056)= 14,"14", IF(('1 - Cover page'!$B$9-M4056)= 15,"15",  ""))))))))))))))))</f>
        <v>0</v>
      </c>
      <c r="Z4056" t="str">
        <f>IF(('1 - Cover page'!$B$9-I4056)=0,"0", IF(('1 - Cover page'!$B$9-I4056)= 1,"1", IF(('1 - Cover page'!$B$9-I4056)= 2,"2", IF(('1 - Cover page'!$B$9-I4056)= 3,"3", IF(('1 - Cover page'!$B$9-I4056)= 4,"4", IF(('1 - Cover page'!$B$9-I4056)= 5,"5", IF(('1 - Cover page'!$B$9-I4056)= 6,"6", IF(('1 - Cover page'!$B$9-I4056)= 7,"7", IF(('1 - Cover page'!$B$9-I4056)= 8,"8", IF(('1 - Cover page'!$B$9-I4056)= 9,"9", IF(('1 - Cover page'!$B$9-I4056)= 10,"10", IF(('1 - Cover page'!$B$9-I4056)= 11,"11", IF(('1 - Cover page'!$B$9-I4056)= 12,"12", IF(('1 - Cover page'!$B$9-I4056)= 13,"13", IF(('1 - Cover page'!$B$9-I4056)= 14,"14", IF(('1 - Cover page'!$B$9-I4056)= 15,"15",  ""))))))))))))))))</f>
        <v>0</v>
      </c>
      <c r="AA4056" t="e">
        <f>VLOOKUP(E4056,'Age group'!$A$2:$B$7,2,TRUE)</f>
        <v>#N/A</v>
      </c>
    </row>
    <row r="4057" spans="1:27" ht="12.75" x14ac:dyDescent="0.2">
      <c r="A4057" s="30">
        <v>4054</v>
      </c>
      <c r="B4057" s="31"/>
      <c r="C4057" s="31"/>
      <c r="D4057" s="32"/>
      <c r="E4057" s="104"/>
      <c r="F4057" s="31"/>
      <c r="G4057" s="31"/>
      <c r="H4057" s="33"/>
      <c r="I4057" s="16"/>
      <c r="J4057" s="34"/>
      <c r="K4057" s="34"/>
      <c r="L4057" s="35"/>
      <c r="M4057" s="36"/>
      <c r="N4057" s="37"/>
      <c r="O4057" s="37"/>
      <c r="P4057" s="37"/>
      <c r="Q4057" s="38"/>
      <c r="R4057" s="38"/>
      <c r="S4057" s="37"/>
      <c r="T4057" s="39"/>
      <c r="U4057" s="39"/>
      <c r="V4057" s="40"/>
      <c r="X4057" t="str">
        <f>IF(('1 - Cover page'!$B$9-M4057)&lt;6,"&lt;=5 Days","&gt;5 Days")</f>
        <v>&lt;=5 Days</v>
      </c>
      <c r="Y4057" t="str">
        <f>IF(('1 - Cover page'!$B$9-M4057)=0,"0", IF(('1 - Cover page'!$B$9-M4057)= 1,"1", IF(('1 - Cover page'!$B$9-M4057)= 2,"2", IF(('1 - Cover page'!$B$9-M4057)= 3,"3", IF(('1 - Cover page'!$B$9-M4057)= 4,"4", IF(('1 - Cover page'!$B$9-M4057)= 5,"5", IF(('1 - Cover page'!$B$9-M4057)= 6,"6", IF(('1 - Cover page'!$B$9-M4057)= 7,"7", IF(('1 - Cover page'!$B$9-M4057)= 8,"8", IF(('1 - Cover page'!$B$9-M4057)= 9,"9", IF(('1 - Cover page'!$B$9-M4057)= 10,"10", IF(('1 - Cover page'!$B$9-M4057)= 11,"11", IF(('1 - Cover page'!$B$9-M4057)= 12,"12", IF(('1 - Cover page'!$B$9-M4057)= 13,"13", IF(('1 - Cover page'!$B$9-M4057)= 14,"14", IF(('1 - Cover page'!$B$9-M4057)= 15,"15",  ""))))))))))))))))</f>
        <v>0</v>
      </c>
      <c r="Z4057" t="str">
        <f>IF(('1 - Cover page'!$B$9-I4057)=0,"0", IF(('1 - Cover page'!$B$9-I4057)= 1,"1", IF(('1 - Cover page'!$B$9-I4057)= 2,"2", IF(('1 - Cover page'!$B$9-I4057)= 3,"3", IF(('1 - Cover page'!$B$9-I4057)= 4,"4", IF(('1 - Cover page'!$B$9-I4057)= 5,"5", IF(('1 - Cover page'!$B$9-I4057)= 6,"6", IF(('1 - Cover page'!$B$9-I4057)= 7,"7", IF(('1 - Cover page'!$B$9-I4057)= 8,"8", IF(('1 - Cover page'!$B$9-I4057)= 9,"9", IF(('1 - Cover page'!$B$9-I4057)= 10,"10", IF(('1 - Cover page'!$B$9-I4057)= 11,"11", IF(('1 - Cover page'!$B$9-I4057)= 12,"12", IF(('1 - Cover page'!$B$9-I4057)= 13,"13", IF(('1 - Cover page'!$B$9-I4057)= 14,"14", IF(('1 - Cover page'!$B$9-I4057)= 15,"15",  ""))))))))))))))))</f>
        <v>0</v>
      </c>
      <c r="AA4057" t="e">
        <f>VLOOKUP(E4057,'Age group'!$A$2:$B$7,2,TRUE)</f>
        <v>#N/A</v>
      </c>
    </row>
    <row r="4058" spans="1:27" ht="12.75" x14ac:dyDescent="0.2">
      <c r="A4058" s="30">
        <v>4055</v>
      </c>
      <c r="B4058" s="31"/>
      <c r="C4058" s="31"/>
      <c r="D4058" s="32"/>
      <c r="E4058" s="104"/>
      <c r="F4058" s="31"/>
      <c r="G4058" s="31"/>
      <c r="H4058" s="33"/>
      <c r="I4058" s="16"/>
      <c r="J4058" s="34"/>
      <c r="K4058" s="34"/>
      <c r="L4058" s="35"/>
      <c r="M4058" s="36"/>
      <c r="N4058" s="37"/>
      <c r="O4058" s="37"/>
      <c r="P4058" s="37"/>
      <c r="Q4058" s="38"/>
      <c r="R4058" s="38"/>
      <c r="S4058" s="37"/>
      <c r="T4058" s="39"/>
      <c r="U4058" s="39"/>
      <c r="V4058" s="40"/>
      <c r="X4058" t="str">
        <f>IF(('1 - Cover page'!$B$9-M4058)&lt;6,"&lt;=5 Days","&gt;5 Days")</f>
        <v>&lt;=5 Days</v>
      </c>
      <c r="Y4058" t="str">
        <f>IF(('1 - Cover page'!$B$9-M4058)=0,"0", IF(('1 - Cover page'!$B$9-M4058)= 1,"1", IF(('1 - Cover page'!$B$9-M4058)= 2,"2", IF(('1 - Cover page'!$B$9-M4058)= 3,"3", IF(('1 - Cover page'!$B$9-M4058)= 4,"4", IF(('1 - Cover page'!$B$9-M4058)= 5,"5", IF(('1 - Cover page'!$B$9-M4058)= 6,"6", IF(('1 - Cover page'!$B$9-M4058)= 7,"7", IF(('1 - Cover page'!$B$9-M4058)= 8,"8", IF(('1 - Cover page'!$B$9-M4058)= 9,"9", IF(('1 - Cover page'!$B$9-M4058)= 10,"10", IF(('1 - Cover page'!$B$9-M4058)= 11,"11", IF(('1 - Cover page'!$B$9-M4058)= 12,"12", IF(('1 - Cover page'!$B$9-M4058)= 13,"13", IF(('1 - Cover page'!$B$9-M4058)= 14,"14", IF(('1 - Cover page'!$B$9-M4058)= 15,"15",  ""))))))))))))))))</f>
        <v>0</v>
      </c>
      <c r="Z4058" t="str">
        <f>IF(('1 - Cover page'!$B$9-I4058)=0,"0", IF(('1 - Cover page'!$B$9-I4058)= 1,"1", IF(('1 - Cover page'!$B$9-I4058)= 2,"2", IF(('1 - Cover page'!$B$9-I4058)= 3,"3", IF(('1 - Cover page'!$B$9-I4058)= 4,"4", IF(('1 - Cover page'!$B$9-I4058)= 5,"5", IF(('1 - Cover page'!$B$9-I4058)= 6,"6", IF(('1 - Cover page'!$B$9-I4058)= 7,"7", IF(('1 - Cover page'!$B$9-I4058)= 8,"8", IF(('1 - Cover page'!$B$9-I4058)= 9,"9", IF(('1 - Cover page'!$B$9-I4058)= 10,"10", IF(('1 - Cover page'!$B$9-I4058)= 11,"11", IF(('1 - Cover page'!$B$9-I4058)= 12,"12", IF(('1 - Cover page'!$B$9-I4058)= 13,"13", IF(('1 - Cover page'!$B$9-I4058)= 14,"14", IF(('1 - Cover page'!$B$9-I4058)= 15,"15",  ""))))))))))))))))</f>
        <v>0</v>
      </c>
      <c r="AA4058" t="e">
        <f>VLOOKUP(E4058,'Age group'!$A$2:$B$7,2,TRUE)</f>
        <v>#N/A</v>
      </c>
    </row>
    <row r="4059" spans="1:27" ht="12.75" x14ac:dyDescent="0.2">
      <c r="A4059" s="30">
        <v>4056</v>
      </c>
      <c r="B4059" s="31"/>
      <c r="C4059" s="31"/>
      <c r="D4059" s="32"/>
      <c r="E4059" s="104"/>
      <c r="F4059" s="31"/>
      <c r="G4059" s="31"/>
      <c r="H4059" s="33"/>
      <c r="I4059" s="16"/>
      <c r="J4059" s="34"/>
      <c r="K4059" s="34"/>
      <c r="L4059" s="35"/>
      <c r="M4059" s="36"/>
      <c r="N4059" s="37"/>
      <c r="O4059" s="37"/>
      <c r="P4059" s="37"/>
      <c r="Q4059" s="38"/>
      <c r="R4059" s="38"/>
      <c r="S4059" s="37"/>
      <c r="T4059" s="39"/>
      <c r="U4059" s="39"/>
      <c r="V4059" s="40"/>
      <c r="X4059" t="str">
        <f>IF(('1 - Cover page'!$B$9-M4059)&lt;6,"&lt;=5 Days","&gt;5 Days")</f>
        <v>&lt;=5 Days</v>
      </c>
      <c r="Y4059" t="str">
        <f>IF(('1 - Cover page'!$B$9-M4059)=0,"0", IF(('1 - Cover page'!$B$9-M4059)= 1,"1", IF(('1 - Cover page'!$B$9-M4059)= 2,"2", IF(('1 - Cover page'!$B$9-M4059)= 3,"3", IF(('1 - Cover page'!$B$9-M4059)= 4,"4", IF(('1 - Cover page'!$B$9-M4059)= 5,"5", IF(('1 - Cover page'!$B$9-M4059)= 6,"6", IF(('1 - Cover page'!$B$9-M4059)= 7,"7", IF(('1 - Cover page'!$B$9-M4059)= 8,"8", IF(('1 - Cover page'!$B$9-M4059)= 9,"9", IF(('1 - Cover page'!$B$9-M4059)= 10,"10", IF(('1 - Cover page'!$B$9-M4059)= 11,"11", IF(('1 - Cover page'!$B$9-M4059)= 12,"12", IF(('1 - Cover page'!$B$9-M4059)= 13,"13", IF(('1 - Cover page'!$B$9-M4059)= 14,"14", IF(('1 - Cover page'!$B$9-M4059)= 15,"15",  ""))))))))))))))))</f>
        <v>0</v>
      </c>
      <c r="Z4059" t="str">
        <f>IF(('1 - Cover page'!$B$9-I4059)=0,"0", IF(('1 - Cover page'!$B$9-I4059)= 1,"1", IF(('1 - Cover page'!$B$9-I4059)= 2,"2", IF(('1 - Cover page'!$B$9-I4059)= 3,"3", IF(('1 - Cover page'!$B$9-I4059)= 4,"4", IF(('1 - Cover page'!$B$9-I4059)= 5,"5", IF(('1 - Cover page'!$B$9-I4059)= 6,"6", IF(('1 - Cover page'!$B$9-I4059)= 7,"7", IF(('1 - Cover page'!$B$9-I4059)= 8,"8", IF(('1 - Cover page'!$B$9-I4059)= 9,"9", IF(('1 - Cover page'!$B$9-I4059)= 10,"10", IF(('1 - Cover page'!$B$9-I4059)= 11,"11", IF(('1 - Cover page'!$B$9-I4059)= 12,"12", IF(('1 - Cover page'!$B$9-I4059)= 13,"13", IF(('1 - Cover page'!$B$9-I4059)= 14,"14", IF(('1 - Cover page'!$B$9-I4059)= 15,"15",  ""))))))))))))))))</f>
        <v>0</v>
      </c>
      <c r="AA4059" t="e">
        <f>VLOOKUP(E4059,'Age group'!$A$2:$B$7,2,TRUE)</f>
        <v>#N/A</v>
      </c>
    </row>
    <row r="4060" spans="1:27" ht="12.75" x14ac:dyDescent="0.2">
      <c r="A4060" s="30">
        <v>4057</v>
      </c>
      <c r="B4060" s="31"/>
      <c r="C4060" s="31"/>
      <c r="D4060" s="32"/>
      <c r="E4060" s="104"/>
      <c r="F4060" s="31"/>
      <c r="G4060" s="31"/>
      <c r="H4060" s="33"/>
      <c r="I4060" s="16"/>
      <c r="J4060" s="34"/>
      <c r="K4060" s="34"/>
      <c r="L4060" s="35"/>
      <c r="M4060" s="36"/>
      <c r="N4060" s="37"/>
      <c r="O4060" s="37"/>
      <c r="P4060" s="37"/>
      <c r="Q4060" s="38"/>
      <c r="R4060" s="38"/>
      <c r="S4060" s="37"/>
      <c r="T4060" s="39"/>
      <c r="U4060" s="39"/>
      <c r="V4060" s="40"/>
      <c r="X4060" t="str">
        <f>IF(('1 - Cover page'!$B$9-M4060)&lt;6,"&lt;=5 Days","&gt;5 Days")</f>
        <v>&lt;=5 Days</v>
      </c>
      <c r="Y4060" t="str">
        <f>IF(('1 - Cover page'!$B$9-M4060)=0,"0", IF(('1 - Cover page'!$B$9-M4060)= 1,"1", IF(('1 - Cover page'!$B$9-M4060)= 2,"2", IF(('1 - Cover page'!$B$9-M4060)= 3,"3", IF(('1 - Cover page'!$B$9-M4060)= 4,"4", IF(('1 - Cover page'!$B$9-M4060)= 5,"5", IF(('1 - Cover page'!$B$9-M4060)= 6,"6", IF(('1 - Cover page'!$B$9-M4060)= 7,"7", IF(('1 - Cover page'!$B$9-M4060)= 8,"8", IF(('1 - Cover page'!$B$9-M4060)= 9,"9", IF(('1 - Cover page'!$B$9-M4060)= 10,"10", IF(('1 - Cover page'!$B$9-M4060)= 11,"11", IF(('1 - Cover page'!$B$9-M4060)= 12,"12", IF(('1 - Cover page'!$B$9-M4060)= 13,"13", IF(('1 - Cover page'!$B$9-M4060)= 14,"14", IF(('1 - Cover page'!$B$9-M4060)= 15,"15",  ""))))))))))))))))</f>
        <v>0</v>
      </c>
      <c r="Z4060" t="str">
        <f>IF(('1 - Cover page'!$B$9-I4060)=0,"0", IF(('1 - Cover page'!$B$9-I4060)= 1,"1", IF(('1 - Cover page'!$B$9-I4060)= 2,"2", IF(('1 - Cover page'!$B$9-I4060)= 3,"3", IF(('1 - Cover page'!$B$9-I4060)= 4,"4", IF(('1 - Cover page'!$B$9-I4060)= 5,"5", IF(('1 - Cover page'!$B$9-I4060)= 6,"6", IF(('1 - Cover page'!$B$9-I4060)= 7,"7", IF(('1 - Cover page'!$B$9-I4060)= 8,"8", IF(('1 - Cover page'!$B$9-I4060)= 9,"9", IF(('1 - Cover page'!$B$9-I4060)= 10,"10", IF(('1 - Cover page'!$B$9-I4060)= 11,"11", IF(('1 - Cover page'!$B$9-I4060)= 12,"12", IF(('1 - Cover page'!$B$9-I4060)= 13,"13", IF(('1 - Cover page'!$B$9-I4060)= 14,"14", IF(('1 - Cover page'!$B$9-I4060)= 15,"15",  ""))))))))))))))))</f>
        <v>0</v>
      </c>
      <c r="AA4060" t="e">
        <f>VLOOKUP(E4060,'Age group'!$A$2:$B$7,2,TRUE)</f>
        <v>#N/A</v>
      </c>
    </row>
    <row r="4061" spans="1:27" ht="12.75" x14ac:dyDescent="0.2">
      <c r="A4061" s="30">
        <v>4058</v>
      </c>
      <c r="B4061" s="31"/>
      <c r="C4061" s="31"/>
      <c r="D4061" s="32"/>
      <c r="E4061" s="104"/>
      <c r="F4061" s="31"/>
      <c r="G4061" s="31"/>
      <c r="H4061" s="33"/>
      <c r="I4061" s="16"/>
      <c r="J4061" s="34"/>
      <c r="K4061" s="34"/>
      <c r="L4061" s="35"/>
      <c r="M4061" s="36"/>
      <c r="N4061" s="37"/>
      <c r="O4061" s="37"/>
      <c r="P4061" s="37"/>
      <c r="Q4061" s="38"/>
      <c r="R4061" s="38"/>
      <c r="S4061" s="37"/>
      <c r="T4061" s="39"/>
      <c r="U4061" s="39"/>
      <c r="V4061" s="40"/>
      <c r="X4061" t="str">
        <f>IF(('1 - Cover page'!$B$9-M4061)&lt;6,"&lt;=5 Days","&gt;5 Days")</f>
        <v>&lt;=5 Days</v>
      </c>
      <c r="Y4061" t="str">
        <f>IF(('1 - Cover page'!$B$9-M4061)=0,"0", IF(('1 - Cover page'!$B$9-M4061)= 1,"1", IF(('1 - Cover page'!$B$9-M4061)= 2,"2", IF(('1 - Cover page'!$B$9-M4061)= 3,"3", IF(('1 - Cover page'!$B$9-M4061)= 4,"4", IF(('1 - Cover page'!$B$9-M4061)= 5,"5", IF(('1 - Cover page'!$B$9-M4061)= 6,"6", IF(('1 - Cover page'!$B$9-M4061)= 7,"7", IF(('1 - Cover page'!$B$9-M4061)= 8,"8", IF(('1 - Cover page'!$B$9-M4061)= 9,"9", IF(('1 - Cover page'!$B$9-M4061)= 10,"10", IF(('1 - Cover page'!$B$9-M4061)= 11,"11", IF(('1 - Cover page'!$B$9-M4061)= 12,"12", IF(('1 - Cover page'!$B$9-M4061)= 13,"13", IF(('1 - Cover page'!$B$9-M4061)= 14,"14", IF(('1 - Cover page'!$B$9-M4061)= 15,"15",  ""))))))))))))))))</f>
        <v>0</v>
      </c>
      <c r="Z4061" t="str">
        <f>IF(('1 - Cover page'!$B$9-I4061)=0,"0", IF(('1 - Cover page'!$B$9-I4061)= 1,"1", IF(('1 - Cover page'!$B$9-I4061)= 2,"2", IF(('1 - Cover page'!$B$9-I4061)= 3,"3", IF(('1 - Cover page'!$B$9-I4061)= 4,"4", IF(('1 - Cover page'!$B$9-I4061)= 5,"5", IF(('1 - Cover page'!$B$9-I4061)= 6,"6", IF(('1 - Cover page'!$B$9-I4061)= 7,"7", IF(('1 - Cover page'!$B$9-I4061)= 8,"8", IF(('1 - Cover page'!$B$9-I4061)= 9,"9", IF(('1 - Cover page'!$B$9-I4061)= 10,"10", IF(('1 - Cover page'!$B$9-I4061)= 11,"11", IF(('1 - Cover page'!$B$9-I4061)= 12,"12", IF(('1 - Cover page'!$B$9-I4061)= 13,"13", IF(('1 - Cover page'!$B$9-I4061)= 14,"14", IF(('1 - Cover page'!$B$9-I4061)= 15,"15",  ""))))))))))))))))</f>
        <v>0</v>
      </c>
      <c r="AA4061" t="e">
        <f>VLOOKUP(E4061,'Age group'!$A$2:$B$7,2,TRUE)</f>
        <v>#N/A</v>
      </c>
    </row>
    <row r="4062" spans="1:27" ht="12.75" x14ac:dyDescent="0.2">
      <c r="A4062" s="30">
        <v>4059</v>
      </c>
      <c r="B4062" s="31"/>
      <c r="C4062" s="31"/>
      <c r="D4062" s="32"/>
      <c r="E4062" s="104"/>
      <c r="F4062" s="31"/>
      <c r="G4062" s="31"/>
      <c r="H4062" s="33"/>
      <c r="I4062" s="16"/>
      <c r="J4062" s="34"/>
      <c r="K4062" s="34"/>
      <c r="L4062" s="35"/>
      <c r="M4062" s="36"/>
      <c r="N4062" s="37"/>
      <c r="O4062" s="37"/>
      <c r="P4062" s="37"/>
      <c r="Q4062" s="38"/>
      <c r="R4062" s="38"/>
      <c r="S4062" s="37"/>
      <c r="T4062" s="39"/>
      <c r="U4062" s="39"/>
      <c r="V4062" s="40"/>
      <c r="X4062" t="str">
        <f>IF(('1 - Cover page'!$B$9-M4062)&lt;6,"&lt;=5 Days","&gt;5 Days")</f>
        <v>&lt;=5 Days</v>
      </c>
      <c r="Y4062" t="str">
        <f>IF(('1 - Cover page'!$B$9-M4062)=0,"0", IF(('1 - Cover page'!$B$9-M4062)= 1,"1", IF(('1 - Cover page'!$B$9-M4062)= 2,"2", IF(('1 - Cover page'!$B$9-M4062)= 3,"3", IF(('1 - Cover page'!$B$9-M4062)= 4,"4", IF(('1 - Cover page'!$B$9-M4062)= 5,"5", IF(('1 - Cover page'!$B$9-M4062)= 6,"6", IF(('1 - Cover page'!$B$9-M4062)= 7,"7", IF(('1 - Cover page'!$B$9-M4062)= 8,"8", IF(('1 - Cover page'!$B$9-M4062)= 9,"9", IF(('1 - Cover page'!$B$9-M4062)= 10,"10", IF(('1 - Cover page'!$B$9-M4062)= 11,"11", IF(('1 - Cover page'!$B$9-M4062)= 12,"12", IF(('1 - Cover page'!$B$9-M4062)= 13,"13", IF(('1 - Cover page'!$B$9-M4062)= 14,"14", IF(('1 - Cover page'!$B$9-M4062)= 15,"15",  ""))))))))))))))))</f>
        <v>0</v>
      </c>
      <c r="Z4062" t="str">
        <f>IF(('1 - Cover page'!$B$9-I4062)=0,"0", IF(('1 - Cover page'!$B$9-I4062)= 1,"1", IF(('1 - Cover page'!$B$9-I4062)= 2,"2", IF(('1 - Cover page'!$B$9-I4062)= 3,"3", IF(('1 - Cover page'!$B$9-I4062)= 4,"4", IF(('1 - Cover page'!$B$9-I4062)= 5,"5", IF(('1 - Cover page'!$B$9-I4062)= 6,"6", IF(('1 - Cover page'!$B$9-I4062)= 7,"7", IF(('1 - Cover page'!$B$9-I4062)= 8,"8", IF(('1 - Cover page'!$B$9-I4062)= 9,"9", IF(('1 - Cover page'!$B$9-I4062)= 10,"10", IF(('1 - Cover page'!$B$9-I4062)= 11,"11", IF(('1 - Cover page'!$B$9-I4062)= 12,"12", IF(('1 - Cover page'!$B$9-I4062)= 13,"13", IF(('1 - Cover page'!$B$9-I4062)= 14,"14", IF(('1 - Cover page'!$B$9-I4062)= 15,"15",  ""))))))))))))))))</f>
        <v>0</v>
      </c>
      <c r="AA4062" t="e">
        <f>VLOOKUP(E4062,'Age group'!$A$2:$B$7,2,TRUE)</f>
        <v>#N/A</v>
      </c>
    </row>
    <row r="4063" spans="1:27" ht="12.75" x14ac:dyDescent="0.2">
      <c r="A4063" s="30">
        <v>4060</v>
      </c>
      <c r="B4063" s="31"/>
      <c r="C4063" s="31"/>
      <c r="D4063" s="32"/>
      <c r="E4063" s="104"/>
      <c r="F4063" s="31"/>
      <c r="G4063" s="31"/>
      <c r="H4063" s="33"/>
      <c r="I4063" s="16"/>
      <c r="J4063" s="34"/>
      <c r="K4063" s="34"/>
      <c r="L4063" s="35"/>
      <c r="M4063" s="36"/>
      <c r="N4063" s="37"/>
      <c r="O4063" s="37"/>
      <c r="P4063" s="37"/>
      <c r="Q4063" s="38"/>
      <c r="R4063" s="38"/>
      <c r="S4063" s="37"/>
      <c r="T4063" s="39"/>
      <c r="U4063" s="39"/>
      <c r="V4063" s="40"/>
      <c r="X4063" t="str">
        <f>IF(('1 - Cover page'!$B$9-M4063)&lt;6,"&lt;=5 Days","&gt;5 Days")</f>
        <v>&lt;=5 Days</v>
      </c>
      <c r="Y4063" t="str">
        <f>IF(('1 - Cover page'!$B$9-M4063)=0,"0", IF(('1 - Cover page'!$B$9-M4063)= 1,"1", IF(('1 - Cover page'!$B$9-M4063)= 2,"2", IF(('1 - Cover page'!$B$9-M4063)= 3,"3", IF(('1 - Cover page'!$B$9-M4063)= 4,"4", IF(('1 - Cover page'!$B$9-M4063)= 5,"5", IF(('1 - Cover page'!$B$9-M4063)= 6,"6", IF(('1 - Cover page'!$B$9-M4063)= 7,"7", IF(('1 - Cover page'!$B$9-M4063)= 8,"8", IF(('1 - Cover page'!$B$9-M4063)= 9,"9", IF(('1 - Cover page'!$B$9-M4063)= 10,"10", IF(('1 - Cover page'!$B$9-M4063)= 11,"11", IF(('1 - Cover page'!$B$9-M4063)= 12,"12", IF(('1 - Cover page'!$B$9-M4063)= 13,"13", IF(('1 - Cover page'!$B$9-M4063)= 14,"14", IF(('1 - Cover page'!$B$9-M4063)= 15,"15",  ""))))))))))))))))</f>
        <v>0</v>
      </c>
      <c r="Z4063" t="str">
        <f>IF(('1 - Cover page'!$B$9-I4063)=0,"0", IF(('1 - Cover page'!$B$9-I4063)= 1,"1", IF(('1 - Cover page'!$B$9-I4063)= 2,"2", IF(('1 - Cover page'!$B$9-I4063)= 3,"3", IF(('1 - Cover page'!$B$9-I4063)= 4,"4", IF(('1 - Cover page'!$B$9-I4063)= 5,"5", IF(('1 - Cover page'!$B$9-I4063)= 6,"6", IF(('1 - Cover page'!$B$9-I4063)= 7,"7", IF(('1 - Cover page'!$B$9-I4063)= 8,"8", IF(('1 - Cover page'!$B$9-I4063)= 9,"9", IF(('1 - Cover page'!$B$9-I4063)= 10,"10", IF(('1 - Cover page'!$B$9-I4063)= 11,"11", IF(('1 - Cover page'!$B$9-I4063)= 12,"12", IF(('1 - Cover page'!$B$9-I4063)= 13,"13", IF(('1 - Cover page'!$B$9-I4063)= 14,"14", IF(('1 - Cover page'!$B$9-I4063)= 15,"15",  ""))))))))))))))))</f>
        <v>0</v>
      </c>
      <c r="AA4063" t="e">
        <f>VLOOKUP(E4063,'Age group'!$A$2:$B$7,2,TRUE)</f>
        <v>#N/A</v>
      </c>
    </row>
    <row r="4064" spans="1:27" ht="12.75" x14ac:dyDescent="0.2">
      <c r="A4064" s="30">
        <v>4061</v>
      </c>
      <c r="B4064" s="31"/>
      <c r="C4064" s="31"/>
      <c r="D4064" s="32"/>
      <c r="E4064" s="104"/>
      <c r="F4064" s="31"/>
      <c r="G4064" s="31"/>
      <c r="H4064" s="33"/>
      <c r="I4064" s="16"/>
      <c r="J4064" s="34"/>
      <c r="K4064" s="34"/>
      <c r="L4064" s="35"/>
      <c r="M4064" s="36"/>
      <c r="N4064" s="37"/>
      <c r="O4064" s="37"/>
      <c r="P4064" s="37"/>
      <c r="Q4064" s="38"/>
      <c r="R4064" s="38"/>
      <c r="S4064" s="37"/>
      <c r="T4064" s="39"/>
      <c r="U4064" s="39"/>
      <c r="V4064" s="40"/>
      <c r="X4064" t="str">
        <f>IF(('1 - Cover page'!$B$9-M4064)&lt;6,"&lt;=5 Days","&gt;5 Days")</f>
        <v>&lt;=5 Days</v>
      </c>
      <c r="Y4064" t="str">
        <f>IF(('1 - Cover page'!$B$9-M4064)=0,"0", IF(('1 - Cover page'!$B$9-M4064)= 1,"1", IF(('1 - Cover page'!$B$9-M4064)= 2,"2", IF(('1 - Cover page'!$B$9-M4064)= 3,"3", IF(('1 - Cover page'!$B$9-M4064)= 4,"4", IF(('1 - Cover page'!$B$9-M4064)= 5,"5", IF(('1 - Cover page'!$B$9-M4064)= 6,"6", IF(('1 - Cover page'!$B$9-M4064)= 7,"7", IF(('1 - Cover page'!$B$9-M4064)= 8,"8", IF(('1 - Cover page'!$B$9-M4064)= 9,"9", IF(('1 - Cover page'!$B$9-M4064)= 10,"10", IF(('1 - Cover page'!$B$9-M4064)= 11,"11", IF(('1 - Cover page'!$B$9-M4064)= 12,"12", IF(('1 - Cover page'!$B$9-M4064)= 13,"13", IF(('1 - Cover page'!$B$9-M4064)= 14,"14", IF(('1 - Cover page'!$B$9-M4064)= 15,"15",  ""))))))))))))))))</f>
        <v>0</v>
      </c>
      <c r="Z4064" t="str">
        <f>IF(('1 - Cover page'!$B$9-I4064)=0,"0", IF(('1 - Cover page'!$B$9-I4064)= 1,"1", IF(('1 - Cover page'!$B$9-I4064)= 2,"2", IF(('1 - Cover page'!$B$9-I4064)= 3,"3", IF(('1 - Cover page'!$B$9-I4064)= 4,"4", IF(('1 - Cover page'!$B$9-I4064)= 5,"5", IF(('1 - Cover page'!$B$9-I4064)= 6,"6", IF(('1 - Cover page'!$B$9-I4064)= 7,"7", IF(('1 - Cover page'!$B$9-I4064)= 8,"8", IF(('1 - Cover page'!$B$9-I4064)= 9,"9", IF(('1 - Cover page'!$B$9-I4064)= 10,"10", IF(('1 - Cover page'!$B$9-I4064)= 11,"11", IF(('1 - Cover page'!$B$9-I4064)= 12,"12", IF(('1 - Cover page'!$B$9-I4064)= 13,"13", IF(('1 - Cover page'!$B$9-I4064)= 14,"14", IF(('1 - Cover page'!$B$9-I4064)= 15,"15",  ""))))))))))))))))</f>
        <v>0</v>
      </c>
      <c r="AA4064" t="e">
        <f>VLOOKUP(E4064,'Age group'!$A$2:$B$7,2,TRUE)</f>
        <v>#N/A</v>
      </c>
    </row>
    <row r="4065" spans="1:27" ht="12.75" x14ac:dyDescent="0.2">
      <c r="A4065" s="30">
        <v>4062</v>
      </c>
      <c r="B4065" s="31"/>
      <c r="C4065" s="31"/>
      <c r="D4065" s="32"/>
      <c r="E4065" s="104"/>
      <c r="F4065" s="31"/>
      <c r="G4065" s="31"/>
      <c r="H4065" s="33"/>
      <c r="I4065" s="16"/>
      <c r="J4065" s="34"/>
      <c r="K4065" s="34"/>
      <c r="L4065" s="35"/>
      <c r="M4065" s="36"/>
      <c r="N4065" s="37"/>
      <c r="O4065" s="37"/>
      <c r="P4065" s="37"/>
      <c r="Q4065" s="38"/>
      <c r="R4065" s="38"/>
      <c r="S4065" s="37"/>
      <c r="T4065" s="39"/>
      <c r="U4065" s="39"/>
      <c r="V4065" s="40"/>
      <c r="X4065" t="str">
        <f>IF(('1 - Cover page'!$B$9-M4065)&lt;6,"&lt;=5 Days","&gt;5 Days")</f>
        <v>&lt;=5 Days</v>
      </c>
      <c r="Y4065" t="str">
        <f>IF(('1 - Cover page'!$B$9-M4065)=0,"0", IF(('1 - Cover page'!$B$9-M4065)= 1,"1", IF(('1 - Cover page'!$B$9-M4065)= 2,"2", IF(('1 - Cover page'!$B$9-M4065)= 3,"3", IF(('1 - Cover page'!$B$9-M4065)= 4,"4", IF(('1 - Cover page'!$B$9-M4065)= 5,"5", IF(('1 - Cover page'!$B$9-M4065)= 6,"6", IF(('1 - Cover page'!$B$9-M4065)= 7,"7", IF(('1 - Cover page'!$B$9-M4065)= 8,"8", IF(('1 - Cover page'!$B$9-M4065)= 9,"9", IF(('1 - Cover page'!$B$9-M4065)= 10,"10", IF(('1 - Cover page'!$B$9-M4065)= 11,"11", IF(('1 - Cover page'!$B$9-M4065)= 12,"12", IF(('1 - Cover page'!$B$9-M4065)= 13,"13", IF(('1 - Cover page'!$B$9-M4065)= 14,"14", IF(('1 - Cover page'!$B$9-M4065)= 15,"15",  ""))))))))))))))))</f>
        <v>0</v>
      </c>
      <c r="Z4065" t="str">
        <f>IF(('1 - Cover page'!$B$9-I4065)=0,"0", IF(('1 - Cover page'!$B$9-I4065)= 1,"1", IF(('1 - Cover page'!$B$9-I4065)= 2,"2", IF(('1 - Cover page'!$B$9-I4065)= 3,"3", IF(('1 - Cover page'!$B$9-I4065)= 4,"4", IF(('1 - Cover page'!$B$9-I4065)= 5,"5", IF(('1 - Cover page'!$B$9-I4065)= 6,"6", IF(('1 - Cover page'!$B$9-I4065)= 7,"7", IF(('1 - Cover page'!$B$9-I4065)= 8,"8", IF(('1 - Cover page'!$B$9-I4065)= 9,"9", IF(('1 - Cover page'!$B$9-I4065)= 10,"10", IF(('1 - Cover page'!$B$9-I4065)= 11,"11", IF(('1 - Cover page'!$B$9-I4065)= 12,"12", IF(('1 - Cover page'!$B$9-I4065)= 13,"13", IF(('1 - Cover page'!$B$9-I4065)= 14,"14", IF(('1 - Cover page'!$B$9-I4065)= 15,"15",  ""))))))))))))))))</f>
        <v>0</v>
      </c>
      <c r="AA4065" t="e">
        <f>VLOOKUP(E4065,'Age group'!$A$2:$B$7,2,TRUE)</f>
        <v>#N/A</v>
      </c>
    </row>
    <row r="4066" spans="1:27" ht="12.75" x14ac:dyDescent="0.2">
      <c r="A4066" s="30">
        <v>4063</v>
      </c>
      <c r="B4066" s="31"/>
      <c r="C4066" s="31"/>
      <c r="D4066" s="32"/>
      <c r="E4066" s="104"/>
      <c r="F4066" s="31"/>
      <c r="G4066" s="31"/>
      <c r="H4066" s="33"/>
      <c r="I4066" s="16"/>
      <c r="J4066" s="34"/>
      <c r="K4066" s="34"/>
      <c r="L4066" s="35"/>
      <c r="M4066" s="36"/>
      <c r="N4066" s="37"/>
      <c r="O4066" s="37"/>
      <c r="P4066" s="37"/>
      <c r="Q4066" s="38"/>
      <c r="R4066" s="38"/>
      <c r="S4066" s="37"/>
      <c r="T4066" s="39"/>
      <c r="U4066" s="39"/>
      <c r="V4066" s="40"/>
      <c r="X4066" t="str">
        <f>IF(('1 - Cover page'!$B$9-M4066)&lt;6,"&lt;=5 Days","&gt;5 Days")</f>
        <v>&lt;=5 Days</v>
      </c>
      <c r="Y4066" t="str">
        <f>IF(('1 - Cover page'!$B$9-M4066)=0,"0", IF(('1 - Cover page'!$B$9-M4066)= 1,"1", IF(('1 - Cover page'!$B$9-M4066)= 2,"2", IF(('1 - Cover page'!$B$9-M4066)= 3,"3", IF(('1 - Cover page'!$B$9-M4066)= 4,"4", IF(('1 - Cover page'!$B$9-M4066)= 5,"5", IF(('1 - Cover page'!$B$9-M4066)= 6,"6", IF(('1 - Cover page'!$B$9-M4066)= 7,"7", IF(('1 - Cover page'!$B$9-M4066)= 8,"8", IF(('1 - Cover page'!$B$9-M4066)= 9,"9", IF(('1 - Cover page'!$B$9-M4066)= 10,"10", IF(('1 - Cover page'!$B$9-M4066)= 11,"11", IF(('1 - Cover page'!$B$9-M4066)= 12,"12", IF(('1 - Cover page'!$B$9-M4066)= 13,"13", IF(('1 - Cover page'!$B$9-M4066)= 14,"14", IF(('1 - Cover page'!$B$9-M4066)= 15,"15",  ""))))))))))))))))</f>
        <v>0</v>
      </c>
      <c r="Z4066" t="str">
        <f>IF(('1 - Cover page'!$B$9-I4066)=0,"0", IF(('1 - Cover page'!$B$9-I4066)= 1,"1", IF(('1 - Cover page'!$B$9-I4066)= 2,"2", IF(('1 - Cover page'!$B$9-I4066)= 3,"3", IF(('1 - Cover page'!$B$9-I4066)= 4,"4", IF(('1 - Cover page'!$B$9-I4066)= 5,"5", IF(('1 - Cover page'!$B$9-I4066)= 6,"6", IF(('1 - Cover page'!$B$9-I4066)= 7,"7", IF(('1 - Cover page'!$B$9-I4066)= 8,"8", IF(('1 - Cover page'!$B$9-I4066)= 9,"9", IF(('1 - Cover page'!$B$9-I4066)= 10,"10", IF(('1 - Cover page'!$B$9-I4066)= 11,"11", IF(('1 - Cover page'!$B$9-I4066)= 12,"12", IF(('1 - Cover page'!$B$9-I4066)= 13,"13", IF(('1 - Cover page'!$B$9-I4066)= 14,"14", IF(('1 - Cover page'!$B$9-I4066)= 15,"15",  ""))))))))))))))))</f>
        <v>0</v>
      </c>
      <c r="AA4066" t="e">
        <f>VLOOKUP(E4066,'Age group'!$A$2:$B$7,2,TRUE)</f>
        <v>#N/A</v>
      </c>
    </row>
    <row r="4067" spans="1:27" ht="12.75" x14ac:dyDescent="0.2">
      <c r="A4067" s="30">
        <v>4064</v>
      </c>
      <c r="B4067" s="31"/>
      <c r="C4067" s="31"/>
      <c r="D4067" s="32"/>
      <c r="E4067" s="104"/>
      <c r="F4067" s="31"/>
      <c r="G4067" s="31"/>
      <c r="H4067" s="33"/>
      <c r="I4067" s="16"/>
      <c r="J4067" s="34"/>
      <c r="K4067" s="34"/>
      <c r="L4067" s="35"/>
      <c r="M4067" s="36"/>
      <c r="N4067" s="37"/>
      <c r="O4067" s="37"/>
      <c r="P4067" s="37"/>
      <c r="Q4067" s="38"/>
      <c r="R4067" s="38"/>
      <c r="S4067" s="37"/>
      <c r="T4067" s="39"/>
      <c r="U4067" s="39"/>
      <c r="V4067" s="40"/>
      <c r="X4067" t="str">
        <f>IF(('1 - Cover page'!$B$9-M4067)&lt;6,"&lt;=5 Days","&gt;5 Days")</f>
        <v>&lt;=5 Days</v>
      </c>
      <c r="Y4067" t="str">
        <f>IF(('1 - Cover page'!$B$9-M4067)=0,"0", IF(('1 - Cover page'!$B$9-M4067)= 1,"1", IF(('1 - Cover page'!$B$9-M4067)= 2,"2", IF(('1 - Cover page'!$B$9-M4067)= 3,"3", IF(('1 - Cover page'!$B$9-M4067)= 4,"4", IF(('1 - Cover page'!$B$9-M4067)= 5,"5", IF(('1 - Cover page'!$B$9-M4067)= 6,"6", IF(('1 - Cover page'!$B$9-M4067)= 7,"7", IF(('1 - Cover page'!$B$9-M4067)= 8,"8", IF(('1 - Cover page'!$B$9-M4067)= 9,"9", IF(('1 - Cover page'!$B$9-M4067)= 10,"10", IF(('1 - Cover page'!$B$9-M4067)= 11,"11", IF(('1 - Cover page'!$B$9-M4067)= 12,"12", IF(('1 - Cover page'!$B$9-M4067)= 13,"13", IF(('1 - Cover page'!$B$9-M4067)= 14,"14", IF(('1 - Cover page'!$B$9-M4067)= 15,"15",  ""))))))))))))))))</f>
        <v>0</v>
      </c>
      <c r="Z4067" t="str">
        <f>IF(('1 - Cover page'!$B$9-I4067)=0,"0", IF(('1 - Cover page'!$B$9-I4067)= 1,"1", IF(('1 - Cover page'!$B$9-I4067)= 2,"2", IF(('1 - Cover page'!$B$9-I4067)= 3,"3", IF(('1 - Cover page'!$B$9-I4067)= 4,"4", IF(('1 - Cover page'!$B$9-I4067)= 5,"5", IF(('1 - Cover page'!$B$9-I4067)= 6,"6", IF(('1 - Cover page'!$B$9-I4067)= 7,"7", IF(('1 - Cover page'!$B$9-I4067)= 8,"8", IF(('1 - Cover page'!$B$9-I4067)= 9,"9", IF(('1 - Cover page'!$B$9-I4067)= 10,"10", IF(('1 - Cover page'!$B$9-I4067)= 11,"11", IF(('1 - Cover page'!$B$9-I4067)= 12,"12", IF(('1 - Cover page'!$B$9-I4067)= 13,"13", IF(('1 - Cover page'!$B$9-I4067)= 14,"14", IF(('1 - Cover page'!$B$9-I4067)= 15,"15",  ""))))))))))))))))</f>
        <v>0</v>
      </c>
      <c r="AA4067" t="e">
        <f>VLOOKUP(E4067,'Age group'!$A$2:$B$7,2,TRUE)</f>
        <v>#N/A</v>
      </c>
    </row>
    <row r="4068" spans="1:27" ht="12.75" x14ac:dyDescent="0.2">
      <c r="A4068" s="30">
        <v>4065</v>
      </c>
      <c r="B4068" s="31"/>
      <c r="C4068" s="31"/>
      <c r="D4068" s="32"/>
      <c r="E4068" s="104"/>
      <c r="F4068" s="31"/>
      <c r="G4068" s="31"/>
      <c r="H4068" s="33"/>
      <c r="I4068" s="16"/>
      <c r="J4068" s="34"/>
      <c r="K4068" s="34"/>
      <c r="L4068" s="35"/>
      <c r="M4068" s="36"/>
      <c r="N4068" s="37"/>
      <c r="O4068" s="37"/>
      <c r="P4068" s="37"/>
      <c r="Q4068" s="38"/>
      <c r="R4068" s="38"/>
      <c r="S4068" s="37"/>
      <c r="T4068" s="39"/>
      <c r="U4068" s="39"/>
      <c r="V4068" s="40"/>
      <c r="X4068" t="str">
        <f>IF(('1 - Cover page'!$B$9-M4068)&lt;6,"&lt;=5 Days","&gt;5 Days")</f>
        <v>&lt;=5 Days</v>
      </c>
      <c r="Y4068" t="str">
        <f>IF(('1 - Cover page'!$B$9-M4068)=0,"0", IF(('1 - Cover page'!$B$9-M4068)= 1,"1", IF(('1 - Cover page'!$B$9-M4068)= 2,"2", IF(('1 - Cover page'!$B$9-M4068)= 3,"3", IF(('1 - Cover page'!$B$9-M4068)= 4,"4", IF(('1 - Cover page'!$B$9-M4068)= 5,"5", IF(('1 - Cover page'!$B$9-M4068)= 6,"6", IF(('1 - Cover page'!$B$9-M4068)= 7,"7", IF(('1 - Cover page'!$B$9-M4068)= 8,"8", IF(('1 - Cover page'!$B$9-M4068)= 9,"9", IF(('1 - Cover page'!$B$9-M4068)= 10,"10", IF(('1 - Cover page'!$B$9-M4068)= 11,"11", IF(('1 - Cover page'!$B$9-M4068)= 12,"12", IF(('1 - Cover page'!$B$9-M4068)= 13,"13", IF(('1 - Cover page'!$B$9-M4068)= 14,"14", IF(('1 - Cover page'!$B$9-M4068)= 15,"15",  ""))))))))))))))))</f>
        <v>0</v>
      </c>
      <c r="Z4068" t="str">
        <f>IF(('1 - Cover page'!$B$9-I4068)=0,"0", IF(('1 - Cover page'!$B$9-I4068)= 1,"1", IF(('1 - Cover page'!$B$9-I4068)= 2,"2", IF(('1 - Cover page'!$B$9-I4068)= 3,"3", IF(('1 - Cover page'!$B$9-I4068)= 4,"4", IF(('1 - Cover page'!$B$9-I4068)= 5,"5", IF(('1 - Cover page'!$B$9-I4068)= 6,"6", IF(('1 - Cover page'!$B$9-I4068)= 7,"7", IF(('1 - Cover page'!$B$9-I4068)= 8,"8", IF(('1 - Cover page'!$B$9-I4068)= 9,"9", IF(('1 - Cover page'!$B$9-I4068)= 10,"10", IF(('1 - Cover page'!$B$9-I4068)= 11,"11", IF(('1 - Cover page'!$B$9-I4068)= 12,"12", IF(('1 - Cover page'!$B$9-I4068)= 13,"13", IF(('1 - Cover page'!$B$9-I4068)= 14,"14", IF(('1 - Cover page'!$B$9-I4068)= 15,"15",  ""))))))))))))))))</f>
        <v>0</v>
      </c>
      <c r="AA4068" t="e">
        <f>VLOOKUP(E4068,'Age group'!$A$2:$B$7,2,TRUE)</f>
        <v>#N/A</v>
      </c>
    </row>
    <row r="4069" spans="1:27" ht="12.75" x14ac:dyDescent="0.2">
      <c r="A4069" s="30">
        <v>4066</v>
      </c>
      <c r="B4069" s="31"/>
      <c r="C4069" s="31"/>
      <c r="D4069" s="32"/>
      <c r="E4069" s="104"/>
      <c r="F4069" s="31"/>
      <c r="G4069" s="31"/>
      <c r="H4069" s="33"/>
      <c r="I4069" s="16"/>
      <c r="J4069" s="34"/>
      <c r="K4069" s="34"/>
      <c r="L4069" s="35"/>
      <c r="M4069" s="36"/>
      <c r="N4069" s="37"/>
      <c r="O4069" s="37"/>
      <c r="P4069" s="37"/>
      <c r="Q4069" s="38"/>
      <c r="R4069" s="38"/>
      <c r="S4069" s="37"/>
      <c r="T4069" s="39"/>
      <c r="U4069" s="39"/>
      <c r="V4069" s="40"/>
      <c r="X4069" t="str">
        <f>IF(('1 - Cover page'!$B$9-M4069)&lt;6,"&lt;=5 Days","&gt;5 Days")</f>
        <v>&lt;=5 Days</v>
      </c>
      <c r="Y4069" t="str">
        <f>IF(('1 - Cover page'!$B$9-M4069)=0,"0", IF(('1 - Cover page'!$B$9-M4069)= 1,"1", IF(('1 - Cover page'!$B$9-M4069)= 2,"2", IF(('1 - Cover page'!$B$9-M4069)= 3,"3", IF(('1 - Cover page'!$B$9-M4069)= 4,"4", IF(('1 - Cover page'!$B$9-M4069)= 5,"5", IF(('1 - Cover page'!$B$9-M4069)= 6,"6", IF(('1 - Cover page'!$B$9-M4069)= 7,"7", IF(('1 - Cover page'!$B$9-M4069)= 8,"8", IF(('1 - Cover page'!$B$9-M4069)= 9,"9", IF(('1 - Cover page'!$B$9-M4069)= 10,"10", IF(('1 - Cover page'!$B$9-M4069)= 11,"11", IF(('1 - Cover page'!$B$9-M4069)= 12,"12", IF(('1 - Cover page'!$B$9-M4069)= 13,"13", IF(('1 - Cover page'!$B$9-M4069)= 14,"14", IF(('1 - Cover page'!$B$9-M4069)= 15,"15",  ""))))))))))))))))</f>
        <v>0</v>
      </c>
      <c r="Z4069" t="str">
        <f>IF(('1 - Cover page'!$B$9-I4069)=0,"0", IF(('1 - Cover page'!$B$9-I4069)= 1,"1", IF(('1 - Cover page'!$B$9-I4069)= 2,"2", IF(('1 - Cover page'!$B$9-I4069)= 3,"3", IF(('1 - Cover page'!$B$9-I4069)= 4,"4", IF(('1 - Cover page'!$B$9-I4069)= 5,"5", IF(('1 - Cover page'!$B$9-I4069)= 6,"6", IF(('1 - Cover page'!$B$9-I4069)= 7,"7", IF(('1 - Cover page'!$B$9-I4069)= 8,"8", IF(('1 - Cover page'!$B$9-I4069)= 9,"9", IF(('1 - Cover page'!$B$9-I4069)= 10,"10", IF(('1 - Cover page'!$B$9-I4069)= 11,"11", IF(('1 - Cover page'!$B$9-I4069)= 12,"12", IF(('1 - Cover page'!$B$9-I4069)= 13,"13", IF(('1 - Cover page'!$B$9-I4069)= 14,"14", IF(('1 - Cover page'!$B$9-I4069)= 15,"15",  ""))))))))))))))))</f>
        <v>0</v>
      </c>
      <c r="AA4069" t="e">
        <f>VLOOKUP(E4069,'Age group'!$A$2:$B$7,2,TRUE)</f>
        <v>#N/A</v>
      </c>
    </row>
    <row r="4070" spans="1:27" ht="12.75" x14ac:dyDescent="0.2">
      <c r="A4070" s="30">
        <v>4067</v>
      </c>
      <c r="B4070" s="31"/>
      <c r="C4070" s="31"/>
      <c r="D4070" s="32"/>
      <c r="E4070" s="104"/>
      <c r="F4070" s="31"/>
      <c r="G4070" s="31"/>
      <c r="H4070" s="33"/>
      <c r="I4070" s="16"/>
      <c r="J4070" s="34"/>
      <c r="K4070" s="34"/>
      <c r="L4070" s="35"/>
      <c r="M4070" s="36"/>
      <c r="N4070" s="37"/>
      <c r="O4070" s="37"/>
      <c r="P4070" s="37"/>
      <c r="Q4070" s="38"/>
      <c r="R4070" s="38"/>
      <c r="S4070" s="37"/>
      <c r="T4070" s="39"/>
      <c r="U4070" s="39"/>
      <c r="V4070" s="40"/>
      <c r="X4070" t="str">
        <f>IF(('1 - Cover page'!$B$9-M4070)&lt;6,"&lt;=5 Days","&gt;5 Days")</f>
        <v>&lt;=5 Days</v>
      </c>
      <c r="Y4070" t="str">
        <f>IF(('1 - Cover page'!$B$9-M4070)=0,"0", IF(('1 - Cover page'!$B$9-M4070)= 1,"1", IF(('1 - Cover page'!$B$9-M4070)= 2,"2", IF(('1 - Cover page'!$B$9-M4070)= 3,"3", IF(('1 - Cover page'!$B$9-M4070)= 4,"4", IF(('1 - Cover page'!$B$9-M4070)= 5,"5", IF(('1 - Cover page'!$B$9-M4070)= 6,"6", IF(('1 - Cover page'!$B$9-M4070)= 7,"7", IF(('1 - Cover page'!$B$9-M4070)= 8,"8", IF(('1 - Cover page'!$B$9-M4070)= 9,"9", IF(('1 - Cover page'!$B$9-M4070)= 10,"10", IF(('1 - Cover page'!$B$9-M4070)= 11,"11", IF(('1 - Cover page'!$B$9-M4070)= 12,"12", IF(('1 - Cover page'!$B$9-M4070)= 13,"13", IF(('1 - Cover page'!$B$9-M4070)= 14,"14", IF(('1 - Cover page'!$B$9-M4070)= 15,"15",  ""))))))))))))))))</f>
        <v>0</v>
      </c>
      <c r="Z4070" t="str">
        <f>IF(('1 - Cover page'!$B$9-I4070)=0,"0", IF(('1 - Cover page'!$B$9-I4070)= 1,"1", IF(('1 - Cover page'!$B$9-I4070)= 2,"2", IF(('1 - Cover page'!$B$9-I4070)= 3,"3", IF(('1 - Cover page'!$B$9-I4070)= 4,"4", IF(('1 - Cover page'!$B$9-I4070)= 5,"5", IF(('1 - Cover page'!$B$9-I4070)= 6,"6", IF(('1 - Cover page'!$B$9-I4070)= 7,"7", IF(('1 - Cover page'!$B$9-I4070)= 8,"8", IF(('1 - Cover page'!$B$9-I4070)= 9,"9", IF(('1 - Cover page'!$B$9-I4070)= 10,"10", IF(('1 - Cover page'!$B$9-I4070)= 11,"11", IF(('1 - Cover page'!$B$9-I4070)= 12,"12", IF(('1 - Cover page'!$B$9-I4070)= 13,"13", IF(('1 - Cover page'!$B$9-I4070)= 14,"14", IF(('1 - Cover page'!$B$9-I4070)= 15,"15",  ""))))))))))))))))</f>
        <v>0</v>
      </c>
      <c r="AA4070" t="e">
        <f>VLOOKUP(E4070,'Age group'!$A$2:$B$7,2,TRUE)</f>
        <v>#N/A</v>
      </c>
    </row>
    <row r="4071" spans="1:27" ht="12.75" x14ac:dyDescent="0.2">
      <c r="A4071" s="30">
        <v>4068</v>
      </c>
      <c r="B4071" s="31"/>
      <c r="C4071" s="31"/>
      <c r="D4071" s="32"/>
      <c r="E4071" s="104"/>
      <c r="F4071" s="31"/>
      <c r="G4071" s="31"/>
      <c r="H4071" s="33"/>
      <c r="I4071" s="16"/>
      <c r="J4071" s="34"/>
      <c r="K4071" s="34"/>
      <c r="L4071" s="35"/>
      <c r="M4071" s="36"/>
      <c r="N4071" s="37"/>
      <c r="O4071" s="37"/>
      <c r="P4071" s="37"/>
      <c r="Q4071" s="38"/>
      <c r="R4071" s="38"/>
      <c r="S4071" s="37"/>
      <c r="T4071" s="39"/>
      <c r="U4071" s="39"/>
      <c r="V4071" s="40"/>
      <c r="X4071" t="str">
        <f>IF(('1 - Cover page'!$B$9-M4071)&lt;6,"&lt;=5 Days","&gt;5 Days")</f>
        <v>&lt;=5 Days</v>
      </c>
      <c r="Y4071" t="str">
        <f>IF(('1 - Cover page'!$B$9-M4071)=0,"0", IF(('1 - Cover page'!$B$9-M4071)= 1,"1", IF(('1 - Cover page'!$B$9-M4071)= 2,"2", IF(('1 - Cover page'!$B$9-M4071)= 3,"3", IF(('1 - Cover page'!$B$9-M4071)= 4,"4", IF(('1 - Cover page'!$B$9-M4071)= 5,"5", IF(('1 - Cover page'!$B$9-M4071)= 6,"6", IF(('1 - Cover page'!$B$9-M4071)= 7,"7", IF(('1 - Cover page'!$B$9-M4071)= 8,"8", IF(('1 - Cover page'!$B$9-M4071)= 9,"9", IF(('1 - Cover page'!$B$9-M4071)= 10,"10", IF(('1 - Cover page'!$B$9-M4071)= 11,"11", IF(('1 - Cover page'!$B$9-M4071)= 12,"12", IF(('1 - Cover page'!$B$9-M4071)= 13,"13", IF(('1 - Cover page'!$B$9-M4071)= 14,"14", IF(('1 - Cover page'!$B$9-M4071)= 15,"15",  ""))))))))))))))))</f>
        <v>0</v>
      </c>
      <c r="Z4071" t="str">
        <f>IF(('1 - Cover page'!$B$9-I4071)=0,"0", IF(('1 - Cover page'!$B$9-I4071)= 1,"1", IF(('1 - Cover page'!$B$9-I4071)= 2,"2", IF(('1 - Cover page'!$B$9-I4071)= 3,"3", IF(('1 - Cover page'!$B$9-I4071)= 4,"4", IF(('1 - Cover page'!$B$9-I4071)= 5,"5", IF(('1 - Cover page'!$B$9-I4071)= 6,"6", IF(('1 - Cover page'!$B$9-I4071)= 7,"7", IF(('1 - Cover page'!$B$9-I4071)= 8,"8", IF(('1 - Cover page'!$B$9-I4071)= 9,"9", IF(('1 - Cover page'!$B$9-I4071)= 10,"10", IF(('1 - Cover page'!$B$9-I4071)= 11,"11", IF(('1 - Cover page'!$B$9-I4071)= 12,"12", IF(('1 - Cover page'!$B$9-I4071)= 13,"13", IF(('1 - Cover page'!$B$9-I4071)= 14,"14", IF(('1 - Cover page'!$B$9-I4071)= 15,"15",  ""))))))))))))))))</f>
        <v>0</v>
      </c>
      <c r="AA4071" t="e">
        <f>VLOOKUP(E4071,'Age group'!$A$2:$B$7,2,TRUE)</f>
        <v>#N/A</v>
      </c>
    </row>
    <row r="4072" spans="1:27" ht="12.75" x14ac:dyDescent="0.2">
      <c r="A4072" s="30">
        <v>4069</v>
      </c>
      <c r="B4072" s="31"/>
      <c r="C4072" s="31"/>
      <c r="D4072" s="32"/>
      <c r="E4072" s="104"/>
      <c r="F4072" s="31"/>
      <c r="G4072" s="31"/>
      <c r="H4072" s="33"/>
      <c r="I4072" s="16"/>
      <c r="J4072" s="34"/>
      <c r="K4072" s="34"/>
      <c r="L4072" s="35"/>
      <c r="M4072" s="36"/>
      <c r="N4072" s="37"/>
      <c r="O4072" s="37"/>
      <c r="P4072" s="37"/>
      <c r="Q4072" s="38"/>
      <c r="R4072" s="38"/>
      <c r="S4072" s="37"/>
      <c r="T4072" s="39"/>
      <c r="U4072" s="39"/>
      <c r="V4072" s="40"/>
      <c r="X4072" t="str">
        <f>IF(('1 - Cover page'!$B$9-M4072)&lt;6,"&lt;=5 Days","&gt;5 Days")</f>
        <v>&lt;=5 Days</v>
      </c>
      <c r="Y4072" t="str">
        <f>IF(('1 - Cover page'!$B$9-M4072)=0,"0", IF(('1 - Cover page'!$B$9-M4072)= 1,"1", IF(('1 - Cover page'!$B$9-M4072)= 2,"2", IF(('1 - Cover page'!$B$9-M4072)= 3,"3", IF(('1 - Cover page'!$B$9-M4072)= 4,"4", IF(('1 - Cover page'!$B$9-M4072)= 5,"5", IF(('1 - Cover page'!$B$9-M4072)= 6,"6", IF(('1 - Cover page'!$B$9-M4072)= 7,"7", IF(('1 - Cover page'!$B$9-M4072)= 8,"8", IF(('1 - Cover page'!$B$9-M4072)= 9,"9", IF(('1 - Cover page'!$B$9-M4072)= 10,"10", IF(('1 - Cover page'!$B$9-M4072)= 11,"11", IF(('1 - Cover page'!$B$9-M4072)= 12,"12", IF(('1 - Cover page'!$B$9-M4072)= 13,"13", IF(('1 - Cover page'!$B$9-M4072)= 14,"14", IF(('1 - Cover page'!$B$9-M4072)= 15,"15",  ""))))))))))))))))</f>
        <v>0</v>
      </c>
      <c r="Z4072" t="str">
        <f>IF(('1 - Cover page'!$B$9-I4072)=0,"0", IF(('1 - Cover page'!$B$9-I4072)= 1,"1", IF(('1 - Cover page'!$B$9-I4072)= 2,"2", IF(('1 - Cover page'!$B$9-I4072)= 3,"3", IF(('1 - Cover page'!$B$9-I4072)= 4,"4", IF(('1 - Cover page'!$B$9-I4072)= 5,"5", IF(('1 - Cover page'!$B$9-I4072)= 6,"6", IF(('1 - Cover page'!$B$9-I4072)= 7,"7", IF(('1 - Cover page'!$B$9-I4072)= 8,"8", IF(('1 - Cover page'!$B$9-I4072)= 9,"9", IF(('1 - Cover page'!$B$9-I4072)= 10,"10", IF(('1 - Cover page'!$B$9-I4072)= 11,"11", IF(('1 - Cover page'!$B$9-I4072)= 12,"12", IF(('1 - Cover page'!$B$9-I4072)= 13,"13", IF(('1 - Cover page'!$B$9-I4072)= 14,"14", IF(('1 - Cover page'!$B$9-I4072)= 15,"15",  ""))))))))))))))))</f>
        <v>0</v>
      </c>
      <c r="AA4072" t="e">
        <f>VLOOKUP(E4072,'Age group'!$A$2:$B$7,2,TRUE)</f>
        <v>#N/A</v>
      </c>
    </row>
    <row r="4073" spans="1:27" ht="12.75" x14ac:dyDescent="0.2">
      <c r="A4073" s="30">
        <v>4070</v>
      </c>
      <c r="B4073" s="31"/>
      <c r="C4073" s="31"/>
      <c r="D4073" s="32"/>
      <c r="E4073" s="104"/>
      <c r="F4073" s="31"/>
      <c r="G4073" s="31"/>
      <c r="H4073" s="33"/>
      <c r="I4073" s="16"/>
      <c r="J4073" s="34"/>
      <c r="K4073" s="34"/>
      <c r="L4073" s="35"/>
      <c r="M4073" s="36"/>
      <c r="N4073" s="37"/>
      <c r="O4073" s="37"/>
      <c r="P4073" s="37"/>
      <c r="Q4073" s="38"/>
      <c r="R4073" s="38"/>
      <c r="S4073" s="37"/>
      <c r="T4073" s="39"/>
      <c r="U4073" s="39"/>
      <c r="V4073" s="40"/>
      <c r="X4073" t="str">
        <f>IF(('1 - Cover page'!$B$9-M4073)&lt;6,"&lt;=5 Days","&gt;5 Days")</f>
        <v>&lt;=5 Days</v>
      </c>
      <c r="Y4073" t="str">
        <f>IF(('1 - Cover page'!$B$9-M4073)=0,"0", IF(('1 - Cover page'!$B$9-M4073)= 1,"1", IF(('1 - Cover page'!$B$9-M4073)= 2,"2", IF(('1 - Cover page'!$B$9-M4073)= 3,"3", IF(('1 - Cover page'!$B$9-M4073)= 4,"4", IF(('1 - Cover page'!$B$9-M4073)= 5,"5", IF(('1 - Cover page'!$B$9-M4073)= 6,"6", IF(('1 - Cover page'!$B$9-M4073)= 7,"7", IF(('1 - Cover page'!$B$9-M4073)= 8,"8", IF(('1 - Cover page'!$B$9-M4073)= 9,"9", IF(('1 - Cover page'!$B$9-M4073)= 10,"10", IF(('1 - Cover page'!$B$9-M4073)= 11,"11", IF(('1 - Cover page'!$B$9-M4073)= 12,"12", IF(('1 - Cover page'!$B$9-M4073)= 13,"13", IF(('1 - Cover page'!$B$9-M4073)= 14,"14", IF(('1 - Cover page'!$B$9-M4073)= 15,"15",  ""))))))))))))))))</f>
        <v>0</v>
      </c>
      <c r="Z4073" t="str">
        <f>IF(('1 - Cover page'!$B$9-I4073)=0,"0", IF(('1 - Cover page'!$B$9-I4073)= 1,"1", IF(('1 - Cover page'!$B$9-I4073)= 2,"2", IF(('1 - Cover page'!$B$9-I4073)= 3,"3", IF(('1 - Cover page'!$B$9-I4073)= 4,"4", IF(('1 - Cover page'!$B$9-I4073)= 5,"5", IF(('1 - Cover page'!$B$9-I4073)= 6,"6", IF(('1 - Cover page'!$B$9-I4073)= 7,"7", IF(('1 - Cover page'!$B$9-I4073)= 8,"8", IF(('1 - Cover page'!$B$9-I4073)= 9,"9", IF(('1 - Cover page'!$B$9-I4073)= 10,"10", IF(('1 - Cover page'!$B$9-I4073)= 11,"11", IF(('1 - Cover page'!$B$9-I4073)= 12,"12", IF(('1 - Cover page'!$B$9-I4073)= 13,"13", IF(('1 - Cover page'!$B$9-I4073)= 14,"14", IF(('1 - Cover page'!$B$9-I4073)= 15,"15",  ""))))))))))))))))</f>
        <v>0</v>
      </c>
      <c r="AA4073" t="e">
        <f>VLOOKUP(E4073,'Age group'!$A$2:$B$7,2,TRUE)</f>
        <v>#N/A</v>
      </c>
    </row>
    <row r="4074" spans="1:27" ht="12.75" x14ac:dyDescent="0.2">
      <c r="A4074" s="30">
        <v>4071</v>
      </c>
      <c r="B4074" s="31"/>
      <c r="C4074" s="31"/>
      <c r="D4074" s="32"/>
      <c r="E4074" s="104"/>
      <c r="F4074" s="31"/>
      <c r="G4074" s="31"/>
      <c r="H4074" s="33"/>
      <c r="I4074" s="16"/>
      <c r="J4074" s="34"/>
      <c r="K4074" s="34"/>
      <c r="L4074" s="35"/>
      <c r="M4074" s="36"/>
      <c r="N4074" s="37"/>
      <c r="O4074" s="37"/>
      <c r="P4074" s="37"/>
      <c r="Q4074" s="38"/>
      <c r="R4074" s="38"/>
      <c r="S4074" s="37"/>
      <c r="T4074" s="39"/>
      <c r="U4074" s="39"/>
      <c r="V4074" s="40"/>
      <c r="X4074" t="str">
        <f>IF(('1 - Cover page'!$B$9-M4074)&lt;6,"&lt;=5 Days","&gt;5 Days")</f>
        <v>&lt;=5 Days</v>
      </c>
      <c r="Y4074" t="str">
        <f>IF(('1 - Cover page'!$B$9-M4074)=0,"0", IF(('1 - Cover page'!$B$9-M4074)= 1,"1", IF(('1 - Cover page'!$B$9-M4074)= 2,"2", IF(('1 - Cover page'!$B$9-M4074)= 3,"3", IF(('1 - Cover page'!$B$9-M4074)= 4,"4", IF(('1 - Cover page'!$B$9-M4074)= 5,"5", IF(('1 - Cover page'!$B$9-M4074)= 6,"6", IF(('1 - Cover page'!$B$9-M4074)= 7,"7", IF(('1 - Cover page'!$B$9-M4074)= 8,"8", IF(('1 - Cover page'!$B$9-M4074)= 9,"9", IF(('1 - Cover page'!$B$9-M4074)= 10,"10", IF(('1 - Cover page'!$B$9-M4074)= 11,"11", IF(('1 - Cover page'!$B$9-M4074)= 12,"12", IF(('1 - Cover page'!$B$9-M4074)= 13,"13", IF(('1 - Cover page'!$B$9-M4074)= 14,"14", IF(('1 - Cover page'!$B$9-M4074)= 15,"15",  ""))))))))))))))))</f>
        <v>0</v>
      </c>
      <c r="Z4074" t="str">
        <f>IF(('1 - Cover page'!$B$9-I4074)=0,"0", IF(('1 - Cover page'!$B$9-I4074)= 1,"1", IF(('1 - Cover page'!$B$9-I4074)= 2,"2", IF(('1 - Cover page'!$B$9-I4074)= 3,"3", IF(('1 - Cover page'!$B$9-I4074)= 4,"4", IF(('1 - Cover page'!$B$9-I4074)= 5,"5", IF(('1 - Cover page'!$B$9-I4074)= 6,"6", IF(('1 - Cover page'!$B$9-I4074)= 7,"7", IF(('1 - Cover page'!$B$9-I4074)= 8,"8", IF(('1 - Cover page'!$B$9-I4074)= 9,"9", IF(('1 - Cover page'!$B$9-I4074)= 10,"10", IF(('1 - Cover page'!$B$9-I4074)= 11,"11", IF(('1 - Cover page'!$B$9-I4074)= 12,"12", IF(('1 - Cover page'!$B$9-I4074)= 13,"13", IF(('1 - Cover page'!$B$9-I4074)= 14,"14", IF(('1 - Cover page'!$B$9-I4074)= 15,"15",  ""))))))))))))))))</f>
        <v>0</v>
      </c>
      <c r="AA4074" t="e">
        <f>VLOOKUP(E4074,'Age group'!$A$2:$B$7,2,TRUE)</f>
        <v>#N/A</v>
      </c>
    </row>
    <row r="4075" spans="1:27" ht="12.75" x14ac:dyDescent="0.2">
      <c r="A4075" s="30">
        <v>4072</v>
      </c>
      <c r="B4075" s="31"/>
      <c r="C4075" s="31"/>
      <c r="D4075" s="32"/>
      <c r="E4075" s="104"/>
      <c r="F4075" s="31"/>
      <c r="G4075" s="31"/>
      <c r="H4075" s="33"/>
      <c r="I4075" s="16"/>
      <c r="J4075" s="34"/>
      <c r="K4075" s="34"/>
      <c r="L4075" s="35"/>
      <c r="M4075" s="36"/>
      <c r="N4075" s="37"/>
      <c r="O4075" s="37"/>
      <c r="P4075" s="37"/>
      <c r="Q4075" s="38"/>
      <c r="R4075" s="38"/>
      <c r="S4075" s="37"/>
      <c r="T4075" s="39"/>
      <c r="U4075" s="39"/>
      <c r="V4075" s="40"/>
      <c r="X4075" t="str">
        <f>IF(('1 - Cover page'!$B$9-M4075)&lt;6,"&lt;=5 Days","&gt;5 Days")</f>
        <v>&lt;=5 Days</v>
      </c>
      <c r="Y4075" t="str">
        <f>IF(('1 - Cover page'!$B$9-M4075)=0,"0", IF(('1 - Cover page'!$B$9-M4075)= 1,"1", IF(('1 - Cover page'!$B$9-M4075)= 2,"2", IF(('1 - Cover page'!$B$9-M4075)= 3,"3", IF(('1 - Cover page'!$B$9-M4075)= 4,"4", IF(('1 - Cover page'!$B$9-M4075)= 5,"5", IF(('1 - Cover page'!$B$9-M4075)= 6,"6", IF(('1 - Cover page'!$B$9-M4075)= 7,"7", IF(('1 - Cover page'!$B$9-M4075)= 8,"8", IF(('1 - Cover page'!$B$9-M4075)= 9,"9", IF(('1 - Cover page'!$B$9-M4075)= 10,"10", IF(('1 - Cover page'!$B$9-M4075)= 11,"11", IF(('1 - Cover page'!$B$9-M4075)= 12,"12", IF(('1 - Cover page'!$B$9-M4075)= 13,"13", IF(('1 - Cover page'!$B$9-M4075)= 14,"14", IF(('1 - Cover page'!$B$9-M4075)= 15,"15",  ""))))))))))))))))</f>
        <v>0</v>
      </c>
      <c r="Z4075" t="str">
        <f>IF(('1 - Cover page'!$B$9-I4075)=0,"0", IF(('1 - Cover page'!$B$9-I4075)= 1,"1", IF(('1 - Cover page'!$B$9-I4075)= 2,"2", IF(('1 - Cover page'!$B$9-I4075)= 3,"3", IF(('1 - Cover page'!$B$9-I4075)= 4,"4", IF(('1 - Cover page'!$B$9-I4075)= 5,"5", IF(('1 - Cover page'!$B$9-I4075)= 6,"6", IF(('1 - Cover page'!$B$9-I4075)= 7,"7", IF(('1 - Cover page'!$B$9-I4075)= 8,"8", IF(('1 - Cover page'!$B$9-I4075)= 9,"9", IF(('1 - Cover page'!$B$9-I4075)= 10,"10", IF(('1 - Cover page'!$B$9-I4075)= 11,"11", IF(('1 - Cover page'!$B$9-I4075)= 12,"12", IF(('1 - Cover page'!$B$9-I4075)= 13,"13", IF(('1 - Cover page'!$B$9-I4075)= 14,"14", IF(('1 - Cover page'!$B$9-I4075)= 15,"15",  ""))))))))))))))))</f>
        <v>0</v>
      </c>
      <c r="AA4075" t="e">
        <f>VLOOKUP(E4075,'Age group'!$A$2:$B$7,2,TRUE)</f>
        <v>#N/A</v>
      </c>
    </row>
    <row r="4076" spans="1:27" ht="12.75" x14ac:dyDescent="0.2">
      <c r="A4076" s="30">
        <v>4073</v>
      </c>
      <c r="B4076" s="31"/>
      <c r="C4076" s="31"/>
      <c r="D4076" s="32"/>
      <c r="E4076" s="104"/>
      <c r="F4076" s="31"/>
      <c r="G4076" s="31"/>
      <c r="H4076" s="33"/>
      <c r="I4076" s="16"/>
      <c r="J4076" s="34"/>
      <c r="K4076" s="34"/>
      <c r="L4076" s="35"/>
      <c r="M4076" s="36"/>
      <c r="N4076" s="37"/>
      <c r="O4076" s="37"/>
      <c r="P4076" s="37"/>
      <c r="Q4076" s="38"/>
      <c r="R4076" s="38"/>
      <c r="S4076" s="37"/>
      <c r="T4076" s="39"/>
      <c r="U4076" s="39"/>
      <c r="V4076" s="40"/>
      <c r="X4076" t="str">
        <f>IF(('1 - Cover page'!$B$9-M4076)&lt;6,"&lt;=5 Days","&gt;5 Days")</f>
        <v>&lt;=5 Days</v>
      </c>
      <c r="Y4076" t="str">
        <f>IF(('1 - Cover page'!$B$9-M4076)=0,"0", IF(('1 - Cover page'!$B$9-M4076)= 1,"1", IF(('1 - Cover page'!$B$9-M4076)= 2,"2", IF(('1 - Cover page'!$B$9-M4076)= 3,"3", IF(('1 - Cover page'!$B$9-M4076)= 4,"4", IF(('1 - Cover page'!$B$9-M4076)= 5,"5", IF(('1 - Cover page'!$B$9-M4076)= 6,"6", IF(('1 - Cover page'!$B$9-M4076)= 7,"7", IF(('1 - Cover page'!$B$9-M4076)= 8,"8", IF(('1 - Cover page'!$B$9-M4076)= 9,"9", IF(('1 - Cover page'!$B$9-M4076)= 10,"10", IF(('1 - Cover page'!$B$9-M4076)= 11,"11", IF(('1 - Cover page'!$B$9-M4076)= 12,"12", IF(('1 - Cover page'!$B$9-M4076)= 13,"13", IF(('1 - Cover page'!$B$9-M4076)= 14,"14", IF(('1 - Cover page'!$B$9-M4076)= 15,"15",  ""))))))))))))))))</f>
        <v>0</v>
      </c>
      <c r="Z4076" t="str">
        <f>IF(('1 - Cover page'!$B$9-I4076)=0,"0", IF(('1 - Cover page'!$B$9-I4076)= 1,"1", IF(('1 - Cover page'!$B$9-I4076)= 2,"2", IF(('1 - Cover page'!$B$9-I4076)= 3,"3", IF(('1 - Cover page'!$B$9-I4076)= 4,"4", IF(('1 - Cover page'!$B$9-I4076)= 5,"5", IF(('1 - Cover page'!$B$9-I4076)= 6,"6", IF(('1 - Cover page'!$B$9-I4076)= 7,"7", IF(('1 - Cover page'!$B$9-I4076)= 8,"8", IF(('1 - Cover page'!$B$9-I4076)= 9,"9", IF(('1 - Cover page'!$B$9-I4076)= 10,"10", IF(('1 - Cover page'!$B$9-I4076)= 11,"11", IF(('1 - Cover page'!$B$9-I4076)= 12,"12", IF(('1 - Cover page'!$B$9-I4076)= 13,"13", IF(('1 - Cover page'!$B$9-I4076)= 14,"14", IF(('1 - Cover page'!$B$9-I4076)= 15,"15",  ""))))))))))))))))</f>
        <v>0</v>
      </c>
      <c r="AA4076" t="e">
        <f>VLOOKUP(E4076,'Age group'!$A$2:$B$7,2,TRUE)</f>
        <v>#N/A</v>
      </c>
    </row>
    <row r="4077" spans="1:27" ht="12.75" x14ac:dyDescent="0.2">
      <c r="A4077" s="30">
        <v>4074</v>
      </c>
      <c r="B4077" s="31"/>
      <c r="C4077" s="31"/>
      <c r="D4077" s="32"/>
      <c r="E4077" s="104"/>
      <c r="F4077" s="31"/>
      <c r="G4077" s="31"/>
      <c r="H4077" s="33"/>
      <c r="I4077" s="16"/>
      <c r="J4077" s="34"/>
      <c r="K4077" s="34"/>
      <c r="L4077" s="35"/>
      <c r="M4077" s="36"/>
      <c r="N4077" s="37"/>
      <c r="O4077" s="37"/>
      <c r="P4077" s="37"/>
      <c r="Q4077" s="38"/>
      <c r="R4077" s="38"/>
      <c r="S4077" s="37"/>
      <c r="T4077" s="39"/>
      <c r="U4077" s="39"/>
      <c r="V4077" s="40"/>
      <c r="X4077" t="str">
        <f>IF(('1 - Cover page'!$B$9-M4077)&lt;6,"&lt;=5 Days","&gt;5 Days")</f>
        <v>&lt;=5 Days</v>
      </c>
      <c r="Y4077" t="str">
        <f>IF(('1 - Cover page'!$B$9-M4077)=0,"0", IF(('1 - Cover page'!$B$9-M4077)= 1,"1", IF(('1 - Cover page'!$B$9-M4077)= 2,"2", IF(('1 - Cover page'!$B$9-M4077)= 3,"3", IF(('1 - Cover page'!$B$9-M4077)= 4,"4", IF(('1 - Cover page'!$B$9-M4077)= 5,"5", IF(('1 - Cover page'!$B$9-M4077)= 6,"6", IF(('1 - Cover page'!$B$9-M4077)= 7,"7", IF(('1 - Cover page'!$B$9-M4077)= 8,"8", IF(('1 - Cover page'!$B$9-M4077)= 9,"9", IF(('1 - Cover page'!$B$9-M4077)= 10,"10", IF(('1 - Cover page'!$B$9-M4077)= 11,"11", IF(('1 - Cover page'!$B$9-M4077)= 12,"12", IF(('1 - Cover page'!$B$9-M4077)= 13,"13", IF(('1 - Cover page'!$B$9-M4077)= 14,"14", IF(('1 - Cover page'!$B$9-M4077)= 15,"15",  ""))))))))))))))))</f>
        <v>0</v>
      </c>
      <c r="Z4077" t="str">
        <f>IF(('1 - Cover page'!$B$9-I4077)=0,"0", IF(('1 - Cover page'!$B$9-I4077)= 1,"1", IF(('1 - Cover page'!$B$9-I4077)= 2,"2", IF(('1 - Cover page'!$B$9-I4077)= 3,"3", IF(('1 - Cover page'!$B$9-I4077)= 4,"4", IF(('1 - Cover page'!$B$9-I4077)= 5,"5", IF(('1 - Cover page'!$B$9-I4077)= 6,"6", IF(('1 - Cover page'!$B$9-I4077)= 7,"7", IF(('1 - Cover page'!$B$9-I4077)= 8,"8", IF(('1 - Cover page'!$B$9-I4077)= 9,"9", IF(('1 - Cover page'!$B$9-I4077)= 10,"10", IF(('1 - Cover page'!$B$9-I4077)= 11,"11", IF(('1 - Cover page'!$B$9-I4077)= 12,"12", IF(('1 - Cover page'!$B$9-I4077)= 13,"13", IF(('1 - Cover page'!$B$9-I4077)= 14,"14", IF(('1 - Cover page'!$B$9-I4077)= 15,"15",  ""))))))))))))))))</f>
        <v>0</v>
      </c>
      <c r="AA4077" t="e">
        <f>VLOOKUP(E4077,'Age group'!$A$2:$B$7,2,TRUE)</f>
        <v>#N/A</v>
      </c>
    </row>
    <row r="4078" spans="1:27" ht="12.75" x14ac:dyDescent="0.2">
      <c r="A4078" s="30">
        <v>4075</v>
      </c>
      <c r="B4078" s="31"/>
      <c r="C4078" s="31"/>
      <c r="D4078" s="32"/>
      <c r="E4078" s="104"/>
      <c r="F4078" s="31"/>
      <c r="G4078" s="31"/>
      <c r="H4078" s="33"/>
      <c r="I4078" s="16"/>
      <c r="J4078" s="34"/>
      <c r="K4078" s="34"/>
      <c r="L4078" s="35"/>
      <c r="M4078" s="36"/>
      <c r="N4078" s="37"/>
      <c r="O4078" s="37"/>
      <c r="P4078" s="37"/>
      <c r="Q4078" s="38"/>
      <c r="R4078" s="38"/>
      <c r="S4078" s="37"/>
      <c r="T4078" s="39"/>
      <c r="U4078" s="39"/>
      <c r="V4078" s="40"/>
      <c r="X4078" t="str">
        <f>IF(('1 - Cover page'!$B$9-M4078)&lt;6,"&lt;=5 Days","&gt;5 Days")</f>
        <v>&lt;=5 Days</v>
      </c>
      <c r="Y4078" t="str">
        <f>IF(('1 - Cover page'!$B$9-M4078)=0,"0", IF(('1 - Cover page'!$B$9-M4078)= 1,"1", IF(('1 - Cover page'!$B$9-M4078)= 2,"2", IF(('1 - Cover page'!$B$9-M4078)= 3,"3", IF(('1 - Cover page'!$B$9-M4078)= 4,"4", IF(('1 - Cover page'!$B$9-M4078)= 5,"5", IF(('1 - Cover page'!$B$9-M4078)= 6,"6", IF(('1 - Cover page'!$B$9-M4078)= 7,"7", IF(('1 - Cover page'!$B$9-M4078)= 8,"8", IF(('1 - Cover page'!$B$9-M4078)= 9,"9", IF(('1 - Cover page'!$B$9-M4078)= 10,"10", IF(('1 - Cover page'!$B$9-M4078)= 11,"11", IF(('1 - Cover page'!$B$9-M4078)= 12,"12", IF(('1 - Cover page'!$B$9-M4078)= 13,"13", IF(('1 - Cover page'!$B$9-M4078)= 14,"14", IF(('1 - Cover page'!$B$9-M4078)= 15,"15",  ""))))))))))))))))</f>
        <v>0</v>
      </c>
      <c r="Z4078" t="str">
        <f>IF(('1 - Cover page'!$B$9-I4078)=0,"0", IF(('1 - Cover page'!$B$9-I4078)= 1,"1", IF(('1 - Cover page'!$B$9-I4078)= 2,"2", IF(('1 - Cover page'!$B$9-I4078)= 3,"3", IF(('1 - Cover page'!$B$9-I4078)= 4,"4", IF(('1 - Cover page'!$B$9-I4078)= 5,"5", IF(('1 - Cover page'!$B$9-I4078)= 6,"6", IF(('1 - Cover page'!$B$9-I4078)= 7,"7", IF(('1 - Cover page'!$B$9-I4078)= 8,"8", IF(('1 - Cover page'!$B$9-I4078)= 9,"9", IF(('1 - Cover page'!$B$9-I4078)= 10,"10", IF(('1 - Cover page'!$B$9-I4078)= 11,"11", IF(('1 - Cover page'!$B$9-I4078)= 12,"12", IF(('1 - Cover page'!$B$9-I4078)= 13,"13", IF(('1 - Cover page'!$B$9-I4078)= 14,"14", IF(('1 - Cover page'!$B$9-I4078)= 15,"15",  ""))))))))))))))))</f>
        <v>0</v>
      </c>
      <c r="AA4078" t="e">
        <f>VLOOKUP(E4078,'Age group'!$A$2:$B$7,2,TRUE)</f>
        <v>#N/A</v>
      </c>
    </row>
    <row r="4079" spans="1:27" ht="12.75" x14ac:dyDescent="0.2">
      <c r="A4079" s="30">
        <v>4076</v>
      </c>
      <c r="B4079" s="31"/>
      <c r="C4079" s="31"/>
      <c r="D4079" s="32"/>
      <c r="E4079" s="104"/>
      <c r="F4079" s="31"/>
      <c r="G4079" s="31"/>
      <c r="H4079" s="33"/>
      <c r="I4079" s="16"/>
      <c r="J4079" s="34"/>
      <c r="K4079" s="34"/>
      <c r="L4079" s="35"/>
      <c r="M4079" s="36"/>
      <c r="N4079" s="37"/>
      <c r="O4079" s="37"/>
      <c r="P4079" s="37"/>
      <c r="Q4079" s="38"/>
      <c r="R4079" s="38"/>
      <c r="S4079" s="37"/>
      <c r="T4079" s="39"/>
      <c r="U4079" s="39"/>
      <c r="V4079" s="40"/>
      <c r="X4079" t="str">
        <f>IF(('1 - Cover page'!$B$9-M4079)&lt;6,"&lt;=5 Days","&gt;5 Days")</f>
        <v>&lt;=5 Days</v>
      </c>
      <c r="Y4079" t="str">
        <f>IF(('1 - Cover page'!$B$9-M4079)=0,"0", IF(('1 - Cover page'!$B$9-M4079)= 1,"1", IF(('1 - Cover page'!$B$9-M4079)= 2,"2", IF(('1 - Cover page'!$B$9-M4079)= 3,"3", IF(('1 - Cover page'!$B$9-M4079)= 4,"4", IF(('1 - Cover page'!$B$9-M4079)= 5,"5", IF(('1 - Cover page'!$B$9-M4079)= 6,"6", IF(('1 - Cover page'!$B$9-M4079)= 7,"7", IF(('1 - Cover page'!$B$9-M4079)= 8,"8", IF(('1 - Cover page'!$B$9-M4079)= 9,"9", IF(('1 - Cover page'!$B$9-M4079)= 10,"10", IF(('1 - Cover page'!$B$9-M4079)= 11,"11", IF(('1 - Cover page'!$B$9-M4079)= 12,"12", IF(('1 - Cover page'!$B$9-M4079)= 13,"13", IF(('1 - Cover page'!$B$9-M4079)= 14,"14", IF(('1 - Cover page'!$B$9-M4079)= 15,"15",  ""))))))))))))))))</f>
        <v>0</v>
      </c>
      <c r="Z4079" t="str">
        <f>IF(('1 - Cover page'!$B$9-I4079)=0,"0", IF(('1 - Cover page'!$B$9-I4079)= 1,"1", IF(('1 - Cover page'!$B$9-I4079)= 2,"2", IF(('1 - Cover page'!$B$9-I4079)= 3,"3", IF(('1 - Cover page'!$B$9-I4079)= 4,"4", IF(('1 - Cover page'!$B$9-I4079)= 5,"5", IF(('1 - Cover page'!$B$9-I4079)= 6,"6", IF(('1 - Cover page'!$B$9-I4079)= 7,"7", IF(('1 - Cover page'!$B$9-I4079)= 8,"8", IF(('1 - Cover page'!$B$9-I4079)= 9,"9", IF(('1 - Cover page'!$B$9-I4079)= 10,"10", IF(('1 - Cover page'!$B$9-I4079)= 11,"11", IF(('1 - Cover page'!$B$9-I4079)= 12,"12", IF(('1 - Cover page'!$B$9-I4079)= 13,"13", IF(('1 - Cover page'!$B$9-I4079)= 14,"14", IF(('1 - Cover page'!$B$9-I4079)= 15,"15",  ""))))))))))))))))</f>
        <v>0</v>
      </c>
      <c r="AA4079" t="e">
        <f>VLOOKUP(E4079,'Age group'!$A$2:$B$7,2,TRUE)</f>
        <v>#N/A</v>
      </c>
    </row>
    <row r="4080" spans="1:27" ht="12.75" x14ac:dyDescent="0.2">
      <c r="A4080" s="30">
        <v>4077</v>
      </c>
      <c r="B4080" s="31"/>
      <c r="C4080" s="31"/>
      <c r="D4080" s="32"/>
      <c r="E4080" s="104"/>
      <c r="F4080" s="31"/>
      <c r="G4080" s="31"/>
      <c r="H4080" s="33"/>
      <c r="I4080" s="16"/>
      <c r="J4080" s="34"/>
      <c r="K4080" s="34"/>
      <c r="L4080" s="35"/>
      <c r="M4080" s="36"/>
      <c r="N4080" s="37"/>
      <c r="O4080" s="37"/>
      <c r="P4080" s="37"/>
      <c r="Q4080" s="38"/>
      <c r="R4080" s="38"/>
      <c r="S4080" s="37"/>
      <c r="T4080" s="39"/>
      <c r="U4080" s="39"/>
      <c r="V4080" s="40"/>
      <c r="X4080" t="str">
        <f>IF(('1 - Cover page'!$B$9-M4080)&lt;6,"&lt;=5 Days","&gt;5 Days")</f>
        <v>&lt;=5 Days</v>
      </c>
      <c r="Y4080" t="str">
        <f>IF(('1 - Cover page'!$B$9-M4080)=0,"0", IF(('1 - Cover page'!$B$9-M4080)= 1,"1", IF(('1 - Cover page'!$B$9-M4080)= 2,"2", IF(('1 - Cover page'!$B$9-M4080)= 3,"3", IF(('1 - Cover page'!$B$9-M4080)= 4,"4", IF(('1 - Cover page'!$B$9-M4080)= 5,"5", IF(('1 - Cover page'!$B$9-M4080)= 6,"6", IF(('1 - Cover page'!$B$9-M4080)= 7,"7", IF(('1 - Cover page'!$B$9-M4080)= 8,"8", IF(('1 - Cover page'!$B$9-M4080)= 9,"9", IF(('1 - Cover page'!$B$9-M4080)= 10,"10", IF(('1 - Cover page'!$B$9-M4080)= 11,"11", IF(('1 - Cover page'!$B$9-M4080)= 12,"12", IF(('1 - Cover page'!$B$9-M4080)= 13,"13", IF(('1 - Cover page'!$B$9-M4080)= 14,"14", IF(('1 - Cover page'!$B$9-M4080)= 15,"15",  ""))))))))))))))))</f>
        <v>0</v>
      </c>
      <c r="Z4080" t="str">
        <f>IF(('1 - Cover page'!$B$9-I4080)=0,"0", IF(('1 - Cover page'!$B$9-I4080)= 1,"1", IF(('1 - Cover page'!$B$9-I4080)= 2,"2", IF(('1 - Cover page'!$B$9-I4080)= 3,"3", IF(('1 - Cover page'!$B$9-I4080)= 4,"4", IF(('1 - Cover page'!$B$9-I4080)= 5,"5", IF(('1 - Cover page'!$B$9-I4080)= 6,"6", IF(('1 - Cover page'!$B$9-I4080)= 7,"7", IF(('1 - Cover page'!$B$9-I4080)= 8,"8", IF(('1 - Cover page'!$B$9-I4080)= 9,"9", IF(('1 - Cover page'!$B$9-I4080)= 10,"10", IF(('1 - Cover page'!$B$9-I4080)= 11,"11", IF(('1 - Cover page'!$B$9-I4080)= 12,"12", IF(('1 - Cover page'!$B$9-I4080)= 13,"13", IF(('1 - Cover page'!$B$9-I4080)= 14,"14", IF(('1 - Cover page'!$B$9-I4080)= 15,"15",  ""))))))))))))))))</f>
        <v>0</v>
      </c>
      <c r="AA4080" t="e">
        <f>VLOOKUP(E4080,'Age group'!$A$2:$B$7,2,TRUE)</f>
        <v>#N/A</v>
      </c>
    </row>
    <row r="4081" spans="1:27" ht="12.75" x14ac:dyDescent="0.2">
      <c r="A4081" s="30">
        <v>4078</v>
      </c>
      <c r="B4081" s="31"/>
      <c r="C4081" s="31"/>
      <c r="D4081" s="32"/>
      <c r="E4081" s="104"/>
      <c r="F4081" s="31"/>
      <c r="G4081" s="31"/>
      <c r="H4081" s="33"/>
      <c r="I4081" s="16"/>
      <c r="J4081" s="34"/>
      <c r="K4081" s="34"/>
      <c r="L4081" s="35"/>
      <c r="M4081" s="36"/>
      <c r="N4081" s="37"/>
      <c r="O4081" s="37"/>
      <c r="P4081" s="37"/>
      <c r="Q4081" s="38"/>
      <c r="R4081" s="38"/>
      <c r="S4081" s="37"/>
      <c r="T4081" s="39"/>
      <c r="U4081" s="39"/>
      <c r="V4081" s="40"/>
      <c r="X4081" t="str">
        <f>IF(('1 - Cover page'!$B$9-M4081)&lt;6,"&lt;=5 Days","&gt;5 Days")</f>
        <v>&lt;=5 Days</v>
      </c>
      <c r="Y4081" t="str">
        <f>IF(('1 - Cover page'!$B$9-M4081)=0,"0", IF(('1 - Cover page'!$B$9-M4081)= 1,"1", IF(('1 - Cover page'!$B$9-M4081)= 2,"2", IF(('1 - Cover page'!$B$9-M4081)= 3,"3", IF(('1 - Cover page'!$B$9-M4081)= 4,"4", IF(('1 - Cover page'!$B$9-M4081)= 5,"5", IF(('1 - Cover page'!$B$9-M4081)= 6,"6", IF(('1 - Cover page'!$B$9-M4081)= 7,"7", IF(('1 - Cover page'!$B$9-M4081)= 8,"8", IF(('1 - Cover page'!$B$9-M4081)= 9,"9", IF(('1 - Cover page'!$B$9-M4081)= 10,"10", IF(('1 - Cover page'!$B$9-M4081)= 11,"11", IF(('1 - Cover page'!$B$9-M4081)= 12,"12", IF(('1 - Cover page'!$B$9-M4081)= 13,"13", IF(('1 - Cover page'!$B$9-M4081)= 14,"14", IF(('1 - Cover page'!$B$9-M4081)= 15,"15",  ""))))))))))))))))</f>
        <v>0</v>
      </c>
      <c r="Z4081" t="str">
        <f>IF(('1 - Cover page'!$B$9-I4081)=0,"0", IF(('1 - Cover page'!$B$9-I4081)= 1,"1", IF(('1 - Cover page'!$B$9-I4081)= 2,"2", IF(('1 - Cover page'!$B$9-I4081)= 3,"3", IF(('1 - Cover page'!$B$9-I4081)= 4,"4", IF(('1 - Cover page'!$B$9-I4081)= 5,"5", IF(('1 - Cover page'!$B$9-I4081)= 6,"6", IF(('1 - Cover page'!$B$9-I4081)= 7,"7", IF(('1 - Cover page'!$B$9-I4081)= 8,"8", IF(('1 - Cover page'!$B$9-I4081)= 9,"9", IF(('1 - Cover page'!$B$9-I4081)= 10,"10", IF(('1 - Cover page'!$B$9-I4081)= 11,"11", IF(('1 - Cover page'!$B$9-I4081)= 12,"12", IF(('1 - Cover page'!$B$9-I4081)= 13,"13", IF(('1 - Cover page'!$B$9-I4081)= 14,"14", IF(('1 - Cover page'!$B$9-I4081)= 15,"15",  ""))))))))))))))))</f>
        <v>0</v>
      </c>
      <c r="AA4081" t="e">
        <f>VLOOKUP(E4081,'Age group'!$A$2:$B$7,2,TRUE)</f>
        <v>#N/A</v>
      </c>
    </row>
    <row r="4082" spans="1:27" ht="12.75" x14ac:dyDescent="0.2">
      <c r="A4082" s="30">
        <v>4079</v>
      </c>
      <c r="B4082" s="31"/>
      <c r="C4082" s="31"/>
      <c r="D4082" s="32"/>
      <c r="E4082" s="104"/>
      <c r="F4082" s="31"/>
      <c r="G4082" s="31"/>
      <c r="H4082" s="33"/>
      <c r="I4082" s="16"/>
      <c r="J4082" s="34"/>
      <c r="K4082" s="34"/>
      <c r="L4082" s="35"/>
      <c r="M4082" s="36"/>
      <c r="N4082" s="37"/>
      <c r="O4082" s="37"/>
      <c r="P4082" s="37"/>
      <c r="Q4082" s="38"/>
      <c r="R4082" s="38"/>
      <c r="S4082" s="37"/>
      <c r="T4082" s="39"/>
      <c r="U4082" s="39"/>
      <c r="V4082" s="40"/>
      <c r="X4082" t="str">
        <f>IF(('1 - Cover page'!$B$9-M4082)&lt;6,"&lt;=5 Days","&gt;5 Days")</f>
        <v>&lt;=5 Days</v>
      </c>
      <c r="Y4082" t="str">
        <f>IF(('1 - Cover page'!$B$9-M4082)=0,"0", IF(('1 - Cover page'!$B$9-M4082)= 1,"1", IF(('1 - Cover page'!$B$9-M4082)= 2,"2", IF(('1 - Cover page'!$B$9-M4082)= 3,"3", IF(('1 - Cover page'!$B$9-M4082)= 4,"4", IF(('1 - Cover page'!$B$9-M4082)= 5,"5", IF(('1 - Cover page'!$B$9-M4082)= 6,"6", IF(('1 - Cover page'!$B$9-M4082)= 7,"7", IF(('1 - Cover page'!$B$9-M4082)= 8,"8", IF(('1 - Cover page'!$B$9-M4082)= 9,"9", IF(('1 - Cover page'!$B$9-M4082)= 10,"10", IF(('1 - Cover page'!$B$9-M4082)= 11,"11", IF(('1 - Cover page'!$B$9-M4082)= 12,"12", IF(('1 - Cover page'!$B$9-M4082)= 13,"13", IF(('1 - Cover page'!$B$9-M4082)= 14,"14", IF(('1 - Cover page'!$B$9-M4082)= 15,"15",  ""))))))))))))))))</f>
        <v>0</v>
      </c>
      <c r="Z4082" t="str">
        <f>IF(('1 - Cover page'!$B$9-I4082)=0,"0", IF(('1 - Cover page'!$B$9-I4082)= 1,"1", IF(('1 - Cover page'!$B$9-I4082)= 2,"2", IF(('1 - Cover page'!$B$9-I4082)= 3,"3", IF(('1 - Cover page'!$B$9-I4082)= 4,"4", IF(('1 - Cover page'!$B$9-I4082)= 5,"5", IF(('1 - Cover page'!$B$9-I4082)= 6,"6", IF(('1 - Cover page'!$B$9-I4082)= 7,"7", IF(('1 - Cover page'!$B$9-I4082)= 8,"8", IF(('1 - Cover page'!$B$9-I4082)= 9,"9", IF(('1 - Cover page'!$B$9-I4082)= 10,"10", IF(('1 - Cover page'!$B$9-I4082)= 11,"11", IF(('1 - Cover page'!$B$9-I4082)= 12,"12", IF(('1 - Cover page'!$B$9-I4082)= 13,"13", IF(('1 - Cover page'!$B$9-I4082)= 14,"14", IF(('1 - Cover page'!$B$9-I4082)= 15,"15",  ""))))))))))))))))</f>
        <v>0</v>
      </c>
      <c r="AA4082" t="e">
        <f>VLOOKUP(E4082,'Age group'!$A$2:$B$7,2,TRUE)</f>
        <v>#N/A</v>
      </c>
    </row>
    <row r="4083" spans="1:27" ht="12.75" x14ac:dyDescent="0.2">
      <c r="A4083" s="30">
        <v>4080</v>
      </c>
      <c r="B4083" s="31"/>
      <c r="C4083" s="31"/>
      <c r="D4083" s="32"/>
      <c r="E4083" s="104"/>
      <c r="F4083" s="31"/>
      <c r="G4083" s="31"/>
      <c r="H4083" s="33"/>
      <c r="I4083" s="16"/>
      <c r="J4083" s="34"/>
      <c r="K4083" s="34"/>
      <c r="L4083" s="35"/>
      <c r="M4083" s="36"/>
      <c r="N4083" s="37"/>
      <c r="O4083" s="37"/>
      <c r="P4083" s="37"/>
      <c r="Q4083" s="38"/>
      <c r="R4083" s="38"/>
      <c r="S4083" s="37"/>
      <c r="T4083" s="39"/>
      <c r="U4083" s="39"/>
      <c r="V4083" s="40"/>
      <c r="X4083" t="str">
        <f>IF(('1 - Cover page'!$B$9-M4083)&lt;6,"&lt;=5 Days","&gt;5 Days")</f>
        <v>&lt;=5 Days</v>
      </c>
      <c r="Y4083" t="str">
        <f>IF(('1 - Cover page'!$B$9-M4083)=0,"0", IF(('1 - Cover page'!$B$9-M4083)= 1,"1", IF(('1 - Cover page'!$B$9-M4083)= 2,"2", IF(('1 - Cover page'!$B$9-M4083)= 3,"3", IF(('1 - Cover page'!$B$9-M4083)= 4,"4", IF(('1 - Cover page'!$B$9-M4083)= 5,"5", IF(('1 - Cover page'!$B$9-M4083)= 6,"6", IF(('1 - Cover page'!$B$9-M4083)= 7,"7", IF(('1 - Cover page'!$B$9-M4083)= 8,"8", IF(('1 - Cover page'!$B$9-M4083)= 9,"9", IF(('1 - Cover page'!$B$9-M4083)= 10,"10", IF(('1 - Cover page'!$B$9-M4083)= 11,"11", IF(('1 - Cover page'!$B$9-M4083)= 12,"12", IF(('1 - Cover page'!$B$9-M4083)= 13,"13", IF(('1 - Cover page'!$B$9-M4083)= 14,"14", IF(('1 - Cover page'!$B$9-M4083)= 15,"15",  ""))))))))))))))))</f>
        <v>0</v>
      </c>
      <c r="Z4083" t="str">
        <f>IF(('1 - Cover page'!$B$9-I4083)=0,"0", IF(('1 - Cover page'!$B$9-I4083)= 1,"1", IF(('1 - Cover page'!$B$9-I4083)= 2,"2", IF(('1 - Cover page'!$B$9-I4083)= 3,"3", IF(('1 - Cover page'!$B$9-I4083)= 4,"4", IF(('1 - Cover page'!$B$9-I4083)= 5,"5", IF(('1 - Cover page'!$B$9-I4083)= 6,"6", IF(('1 - Cover page'!$B$9-I4083)= 7,"7", IF(('1 - Cover page'!$B$9-I4083)= 8,"8", IF(('1 - Cover page'!$B$9-I4083)= 9,"9", IF(('1 - Cover page'!$B$9-I4083)= 10,"10", IF(('1 - Cover page'!$B$9-I4083)= 11,"11", IF(('1 - Cover page'!$B$9-I4083)= 12,"12", IF(('1 - Cover page'!$B$9-I4083)= 13,"13", IF(('1 - Cover page'!$B$9-I4083)= 14,"14", IF(('1 - Cover page'!$B$9-I4083)= 15,"15",  ""))))))))))))))))</f>
        <v>0</v>
      </c>
      <c r="AA4083" t="e">
        <f>VLOOKUP(E4083,'Age group'!$A$2:$B$7,2,TRUE)</f>
        <v>#N/A</v>
      </c>
    </row>
    <row r="4084" spans="1:27" ht="12.75" x14ac:dyDescent="0.2">
      <c r="A4084" s="30">
        <v>4081</v>
      </c>
      <c r="B4084" s="31"/>
      <c r="C4084" s="31"/>
      <c r="D4084" s="32"/>
      <c r="E4084" s="104"/>
      <c r="F4084" s="31"/>
      <c r="G4084" s="31"/>
      <c r="H4084" s="33"/>
      <c r="I4084" s="16"/>
      <c r="J4084" s="34"/>
      <c r="K4084" s="34"/>
      <c r="L4084" s="35"/>
      <c r="M4084" s="36"/>
      <c r="N4084" s="37"/>
      <c r="O4084" s="37"/>
      <c r="P4084" s="37"/>
      <c r="Q4084" s="38"/>
      <c r="R4084" s="38"/>
      <c r="S4084" s="37"/>
      <c r="T4084" s="39"/>
      <c r="U4084" s="39"/>
      <c r="V4084" s="40"/>
      <c r="X4084" t="str">
        <f>IF(('1 - Cover page'!$B$9-M4084)&lt;6,"&lt;=5 Days","&gt;5 Days")</f>
        <v>&lt;=5 Days</v>
      </c>
      <c r="Y4084" t="str">
        <f>IF(('1 - Cover page'!$B$9-M4084)=0,"0", IF(('1 - Cover page'!$B$9-M4084)= 1,"1", IF(('1 - Cover page'!$B$9-M4084)= 2,"2", IF(('1 - Cover page'!$B$9-M4084)= 3,"3", IF(('1 - Cover page'!$B$9-M4084)= 4,"4", IF(('1 - Cover page'!$B$9-M4084)= 5,"5", IF(('1 - Cover page'!$B$9-M4084)= 6,"6", IF(('1 - Cover page'!$B$9-M4084)= 7,"7", IF(('1 - Cover page'!$B$9-M4084)= 8,"8", IF(('1 - Cover page'!$B$9-M4084)= 9,"9", IF(('1 - Cover page'!$B$9-M4084)= 10,"10", IF(('1 - Cover page'!$B$9-M4084)= 11,"11", IF(('1 - Cover page'!$B$9-M4084)= 12,"12", IF(('1 - Cover page'!$B$9-M4084)= 13,"13", IF(('1 - Cover page'!$B$9-M4084)= 14,"14", IF(('1 - Cover page'!$B$9-M4084)= 15,"15",  ""))))))))))))))))</f>
        <v>0</v>
      </c>
      <c r="Z4084" t="str">
        <f>IF(('1 - Cover page'!$B$9-I4084)=0,"0", IF(('1 - Cover page'!$B$9-I4084)= 1,"1", IF(('1 - Cover page'!$B$9-I4084)= 2,"2", IF(('1 - Cover page'!$B$9-I4084)= 3,"3", IF(('1 - Cover page'!$B$9-I4084)= 4,"4", IF(('1 - Cover page'!$B$9-I4084)= 5,"5", IF(('1 - Cover page'!$B$9-I4084)= 6,"6", IF(('1 - Cover page'!$B$9-I4084)= 7,"7", IF(('1 - Cover page'!$B$9-I4084)= 8,"8", IF(('1 - Cover page'!$B$9-I4084)= 9,"9", IF(('1 - Cover page'!$B$9-I4084)= 10,"10", IF(('1 - Cover page'!$B$9-I4084)= 11,"11", IF(('1 - Cover page'!$B$9-I4084)= 12,"12", IF(('1 - Cover page'!$B$9-I4084)= 13,"13", IF(('1 - Cover page'!$B$9-I4084)= 14,"14", IF(('1 - Cover page'!$B$9-I4084)= 15,"15",  ""))))))))))))))))</f>
        <v>0</v>
      </c>
      <c r="AA4084" t="e">
        <f>VLOOKUP(E4084,'Age group'!$A$2:$B$7,2,TRUE)</f>
        <v>#N/A</v>
      </c>
    </row>
    <row r="4085" spans="1:27" ht="12.75" x14ac:dyDescent="0.2">
      <c r="A4085" s="30">
        <v>4082</v>
      </c>
      <c r="B4085" s="31"/>
      <c r="C4085" s="31"/>
      <c r="D4085" s="32"/>
      <c r="E4085" s="104"/>
      <c r="F4085" s="31"/>
      <c r="G4085" s="31"/>
      <c r="H4085" s="33"/>
      <c r="I4085" s="16"/>
      <c r="J4085" s="34"/>
      <c r="K4085" s="34"/>
      <c r="L4085" s="35"/>
      <c r="M4085" s="36"/>
      <c r="N4085" s="37"/>
      <c r="O4085" s="37"/>
      <c r="P4085" s="37"/>
      <c r="Q4085" s="38"/>
      <c r="R4085" s="38"/>
      <c r="S4085" s="37"/>
      <c r="T4085" s="39"/>
      <c r="U4085" s="39"/>
      <c r="V4085" s="40"/>
      <c r="X4085" t="str">
        <f>IF(('1 - Cover page'!$B$9-M4085)&lt;6,"&lt;=5 Days","&gt;5 Days")</f>
        <v>&lt;=5 Days</v>
      </c>
      <c r="Y4085" t="str">
        <f>IF(('1 - Cover page'!$B$9-M4085)=0,"0", IF(('1 - Cover page'!$B$9-M4085)= 1,"1", IF(('1 - Cover page'!$B$9-M4085)= 2,"2", IF(('1 - Cover page'!$B$9-M4085)= 3,"3", IF(('1 - Cover page'!$B$9-M4085)= 4,"4", IF(('1 - Cover page'!$B$9-M4085)= 5,"5", IF(('1 - Cover page'!$B$9-M4085)= 6,"6", IF(('1 - Cover page'!$B$9-M4085)= 7,"7", IF(('1 - Cover page'!$B$9-M4085)= 8,"8", IF(('1 - Cover page'!$B$9-M4085)= 9,"9", IF(('1 - Cover page'!$B$9-M4085)= 10,"10", IF(('1 - Cover page'!$B$9-M4085)= 11,"11", IF(('1 - Cover page'!$B$9-M4085)= 12,"12", IF(('1 - Cover page'!$B$9-M4085)= 13,"13", IF(('1 - Cover page'!$B$9-M4085)= 14,"14", IF(('1 - Cover page'!$B$9-M4085)= 15,"15",  ""))))))))))))))))</f>
        <v>0</v>
      </c>
      <c r="Z4085" t="str">
        <f>IF(('1 - Cover page'!$B$9-I4085)=0,"0", IF(('1 - Cover page'!$B$9-I4085)= 1,"1", IF(('1 - Cover page'!$B$9-I4085)= 2,"2", IF(('1 - Cover page'!$B$9-I4085)= 3,"3", IF(('1 - Cover page'!$B$9-I4085)= 4,"4", IF(('1 - Cover page'!$B$9-I4085)= 5,"5", IF(('1 - Cover page'!$B$9-I4085)= 6,"6", IF(('1 - Cover page'!$B$9-I4085)= 7,"7", IF(('1 - Cover page'!$B$9-I4085)= 8,"8", IF(('1 - Cover page'!$B$9-I4085)= 9,"9", IF(('1 - Cover page'!$B$9-I4085)= 10,"10", IF(('1 - Cover page'!$B$9-I4085)= 11,"11", IF(('1 - Cover page'!$B$9-I4085)= 12,"12", IF(('1 - Cover page'!$B$9-I4085)= 13,"13", IF(('1 - Cover page'!$B$9-I4085)= 14,"14", IF(('1 - Cover page'!$B$9-I4085)= 15,"15",  ""))))))))))))))))</f>
        <v>0</v>
      </c>
      <c r="AA4085" t="e">
        <f>VLOOKUP(E4085,'Age group'!$A$2:$B$7,2,TRUE)</f>
        <v>#N/A</v>
      </c>
    </row>
    <row r="4086" spans="1:27" ht="12.75" x14ac:dyDescent="0.2">
      <c r="A4086" s="30">
        <v>4083</v>
      </c>
      <c r="B4086" s="31"/>
      <c r="C4086" s="31"/>
      <c r="D4086" s="32"/>
      <c r="E4086" s="104"/>
      <c r="F4086" s="31"/>
      <c r="G4086" s="31"/>
      <c r="H4086" s="33"/>
      <c r="I4086" s="16"/>
      <c r="J4086" s="34"/>
      <c r="K4086" s="34"/>
      <c r="L4086" s="35"/>
      <c r="M4086" s="36"/>
      <c r="N4086" s="37"/>
      <c r="O4086" s="37"/>
      <c r="P4086" s="37"/>
      <c r="Q4086" s="38"/>
      <c r="R4086" s="38"/>
      <c r="S4086" s="37"/>
      <c r="T4086" s="39"/>
      <c r="U4086" s="39"/>
      <c r="V4086" s="40"/>
      <c r="X4086" t="str">
        <f>IF(('1 - Cover page'!$B$9-M4086)&lt;6,"&lt;=5 Days","&gt;5 Days")</f>
        <v>&lt;=5 Days</v>
      </c>
      <c r="Y4086" t="str">
        <f>IF(('1 - Cover page'!$B$9-M4086)=0,"0", IF(('1 - Cover page'!$B$9-M4086)= 1,"1", IF(('1 - Cover page'!$B$9-M4086)= 2,"2", IF(('1 - Cover page'!$B$9-M4086)= 3,"3", IF(('1 - Cover page'!$B$9-M4086)= 4,"4", IF(('1 - Cover page'!$B$9-M4086)= 5,"5", IF(('1 - Cover page'!$B$9-M4086)= 6,"6", IF(('1 - Cover page'!$B$9-M4086)= 7,"7", IF(('1 - Cover page'!$B$9-M4086)= 8,"8", IF(('1 - Cover page'!$B$9-M4086)= 9,"9", IF(('1 - Cover page'!$B$9-M4086)= 10,"10", IF(('1 - Cover page'!$B$9-M4086)= 11,"11", IF(('1 - Cover page'!$B$9-M4086)= 12,"12", IF(('1 - Cover page'!$B$9-M4086)= 13,"13", IF(('1 - Cover page'!$B$9-M4086)= 14,"14", IF(('1 - Cover page'!$B$9-M4086)= 15,"15",  ""))))))))))))))))</f>
        <v>0</v>
      </c>
      <c r="Z4086" t="str">
        <f>IF(('1 - Cover page'!$B$9-I4086)=0,"0", IF(('1 - Cover page'!$B$9-I4086)= 1,"1", IF(('1 - Cover page'!$B$9-I4086)= 2,"2", IF(('1 - Cover page'!$B$9-I4086)= 3,"3", IF(('1 - Cover page'!$B$9-I4086)= 4,"4", IF(('1 - Cover page'!$B$9-I4086)= 5,"5", IF(('1 - Cover page'!$B$9-I4086)= 6,"6", IF(('1 - Cover page'!$B$9-I4086)= 7,"7", IF(('1 - Cover page'!$B$9-I4086)= 8,"8", IF(('1 - Cover page'!$B$9-I4086)= 9,"9", IF(('1 - Cover page'!$B$9-I4086)= 10,"10", IF(('1 - Cover page'!$B$9-I4086)= 11,"11", IF(('1 - Cover page'!$B$9-I4086)= 12,"12", IF(('1 - Cover page'!$B$9-I4086)= 13,"13", IF(('1 - Cover page'!$B$9-I4086)= 14,"14", IF(('1 - Cover page'!$B$9-I4086)= 15,"15",  ""))))))))))))))))</f>
        <v>0</v>
      </c>
      <c r="AA4086" t="e">
        <f>VLOOKUP(E4086,'Age group'!$A$2:$B$7,2,TRUE)</f>
        <v>#N/A</v>
      </c>
    </row>
    <row r="4087" spans="1:27" ht="12.75" x14ac:dyDescent="0.2">
      <c r="A4087" s="30">
        <v>4084</v>
      </c>
      <c r="B4087" s="31"/>
      <c r="C4087" s="31"/>
      <c r="D4087" s="32"/>
      <c r="E4087" s="104"/>
      <c r="F4087" s="31"/>
      <c r="G4087" s="31"/>
      <c r="H4087" s="33"/>
      <c r="I4087" s="16"/>
      <c r="J4087" s="34"/>
      <c r="K4087" s="34"/>
      <c r="L4087" s="35"/>
      <c r="M4087" s="36"/>
      <c r="N4087" s="37"/>
      <c r="O4087" s="37"/>
      <c r="P4087" s="37"/>
      <c r="Q4087" s="38"/>
      <c r="R4087" s="38"/>
      <c r="S4087" s="37"/>
      <c r="T4087" s="39"/>
      <c r="U4087" s="39"/>
      <c r="V4087" s="40"/>
      <c r="X4087" t="str">
        <f>IF(('1 - Cover page'!$B$9-M4087)&lt;6,"&lt;=5 Days","&gt;5 Days")</f>
        <v>&lt;=5 Days</v>
      </c>
      <c r="Y4087" t="str">
        <f>IF(('1 - Cover page'!$B$9-M4087)=0,"0", IF(('1 - Cover page'!$B$9-M4087)= 1,"1", IF(('1 - Cover page'!$B$9-M4087)= 2,"2", IF(('1 - Cover page'!$B$9-M4087)= 3,"3", IF(('1 - Cover page'!$B$9-M4087)= 4,"4", IF(('1 - Cover page'!$B$9-M4087)= 5,"5", IF(('1 - Cover page'!$B$9-M4087)= 6,"6", IF(('1 - Cover page'!$B$9-M4087)= 7,"7", IF(('1 - Cover page'!$B$9-M4087)= 8,"8", IF(('1 - Cover page'!$B$9-M4087)= 9,"9", IF(('1 - Cover page'!$B$9-M4087)= 10,"10", IF(('1 - Cover page'!$B$9-M4087)= 11,"11", IF(('1 - Cover page'!$B$9-M4087)= 12,"12", IF(('1 - Cover page'!$B$9-M4087)= 13,"13", IF(('1 - Cover page'!$B$9-M4087)= 14,"14", IF(('1 - Cover page'!$B$9-M4087)= 15,"15",  ""))))))))))))))))</f>
        <v>0</v>
      </c>
      <c r="Z4087" t="str">
        <f>IF(('1 - Cover page'!$B$9-I4087)=0,"0", IF(('1 - Cover page'!$B$9-I4087)= 1,"1", IF(('1 - Cover page'!$B$9-I4087)= 2,"2", IF(('1 - Cover page'!$B$9-I4087)= 3,"3", IF(('1 - Cover page'!$B$9-I4087)= 4,"4", IF(('1 - Cover page'!$B$9-I4087)= 5,"5", IF(('1 - Cover page'!$B$9-I4087)= 6,"6", IF(('1 - Cover page'!$B$9-I4087)= 7,"7", IF(('1 - Cover page'!$B$9-I4087)= 8,"8", IF(('1 - Cover page'!$B$9-I4087)= 9,"9", IF(('1 - Cover page'!$B$9-I4087)= 10,"10", IF(('1 - Cover page'!$B$9-I4087)= 11,"11", IF(('1 - Cover page'!$B$9-I4087)= 12,"12", IF(('1 - Cover page'!$B$9-I4087)= 13,"13", IF(('1 - Cover page'!$B$9-I4087)= 14,"14", IF(('1 - Cover page'!$B$9-I4087)= 15,"15",  ""))))))))))))))))</f>
        <v>0</v>
      </c>
      <c r="AA4087" t="e">
        <f>VLOOKUP(E4087,'Age group'!$A$2:$B$7,2,TRUE)</f>
        <v>#N/A</v>
      </c>
    </row>
    <row r="4088" spans="1:27" ht="12.75" x14ac:dyDescent="0.2">
      <c r="A4088" s="30">
        <v>4085</v>
      </c>
      <c r="B4088" s="31"/>
      <c r="C4088" s="31"/>
      <c r="D4088" s="32"/>
      <c r="E4088" s="104"/>
      <c r="F4088" s="31"/>
      <c r="G4088" s="31"/>
      <c r="H4088" s="33"/>
      <c r="I4088" s="16"/>
      <c r="J4088" s="34"/>
      <c r="K4088" s="34"/>
      <c r="L4088" s="35"/>
      <c r="M4088" s="36"/>
      <c r="N4088" s="37"/>
      <c r="O4088" s="37"/>
      <c r="P4088" s="37"/>
      <c r="Q4088" s="38"/>
      <c r="R4088" s="38"/>
      <c r="S4088" s="37"/>
      <c r="T4088" s="39"/>
      <c r="U4088" s="39"/>
      <c r="V4088" s="40"/>
      <c r="X4088" t="str">
        <f>IF(('1 - Cover page'!$B$9-M4088)&lt;6,"&lt;=5 Days","&gt;5 Days")</f>
        <v>&lt;=5 Days</v>
      </c>
      <c r="Y4088" t="str">
        <f>IF(('1 - Cover page'!$B$9-M4088)=0,"0", IF(('1 - Cover page'!$B$9-M4088)= 1,"1", IF(('1 - Cover page'!$B$9-M4088)= 2,"2", IF(('1 - Cover page'!$B$9-M4088)= 3,"3", IF(('1 - Cover page'!$B$9-M4088)= 4,"4", IF(('1 - Cover page'!$B$9-M4088)= 5,"5", IF(('1 - Cover page'!$B$9-M4088)= 6,"6", IF(('1 - Cover page'!$B$9-M4088)= 7,"7", IF(('1 - Cover page'!$B$9-M4088)= 8,"8", IF(('1 - Cover page'!$B$9-M4088)= 9,"9", IF(('1 - Cover page'!$B$9-M4088)= 10,"10", IF(('1 - Cover page'!$B$9-M4088)= 11,"11", IF(('1 - Cover page'!$B$9-M4088)= 12,"12", IF(('1 - Cover page'!$B$9-M4088)= 13,"13", IF(('1 - Cover page'!$B$9-M4088)= 14,"14", IF(('1 - Cover page'!$B$9-M4088)= 15,"15",  ""))))))))))))))))</f>
        <v>0</v>
      </c>
      <c r="Z4088" t="str">
        <f>IF(('1 - Cover page'!$B$9-I4088)=0,"0", IF(('1 - Cover page'!$B$9-I4088)= 1,"1", IF(('1 - Cover page'!$B$9-I4088)= 2,"2", IF(('1 - Cover page'!$B$9-I4088)= 3,"3", IF(('1 - Cover page'!$B$9-I4088)= 4,"4", IF(('1 - Cover page'!$B$9-I4088)= 5,"5", IF(('1 - Cover page'!$B$9-I4088)= 6,"6", IF(('1 - Cover page'!$B$9-I4088)= 7,"7", IF(('1 - Cover page'!$B$9-I4088)= 8,"8", IF(('1 - Cover page'!$B$9-I4088)= 9,"9", IF(('1 - Cover page'!$B$9-I4088)= 10,"10", IF(('1 - Cover page'!$B$9-I4088)= 11,"11", IF(('1 - Cover page'!$B$9-I4088)= 12,"12", IF(('1 - Cover page'!$B$9-I4088)= 13,"13", IF(('1 - Cover page'!$B$9-I4088)= 14,"14", IF(('1 - Cover page'!$B$9-I4088)= 15,"15",  ""))))))))))))))))</f>
        <v>0</v>
      </c>
      <c r="AA4088" t="e">
        <f>VLOOKUP(E4088,'Age group'!$A$2:$B$7,2,TRUE)</f>
        <v>#N/A</v>
      </c>
    </row>
    <row r="4089" spans="1:27" ht="12.75" x14ac:dyDescent="0.2">
      <c r="A4089" s="30">
        <v>4086</v>
      </c>
      <c r="B4089" s="31"/>
      <c r="C4089" s="31"/>
      <c r="D4089" s="32"/>
      <c r="E4089" s="104"/>
      <c r="F4089" s="31"/>
      <c r="G4089" s="31"/>
      <c r="H4089" s="33"/>
      <c r="I4089" s="16"/>
      <c r="J4089" s="34"/>
      <c r="K4089" s="34"/>
      <c r="L4089" s="35"/>
      <c r="M4089" s="36"/>
      <c r="N4089" s="37"/>
      <c r="O4089" s="37"/>
      <c r="P4089" s="37"/>
      <c r="Q4089" s="38"/>
      <c r="R4089" s="38"/>
      <c r="S4089" s="37"/>
      <c r="T4089" s="39"/>
      <c r="U4089" s="39"/>
      <c r="V4089" s="40"/>
      <c r="X4089" t="str">
        <f>IF(('1 - Cover page'!$B$9-M4089)&lt;6,"&lt;=5 Days","&gt;5 Days")</f>
        <v>&lt;=5 Days</v>
      </c>
      <c r="Y4089" t="str">
        <f>IF(('1 - Cover page'!$B$9-M4089)=0,"0", IF(('1 - Cover page'!$B$9-M4089)= 1,"1", IF(('1 - Cover page'!$B$9-M4089)= 2,"2", IF(('1 - Cover page'!$B$9-M4089)= 3,"3", IF(('1 - Cover page'!$B$9-M4089)= 4,"4", IF(('1 - Cover page'!$B$9-M4089)= 5,"5", IF(('1 - Cover page'!$B$9-M4089)= 6,"6", IF(('1 - Cover page'!$B$9-M4089)= 7,"7", IF(('1 - Cover page'!$B$9-M4089)= 8,"8", IF(('1 - Cover page'!$B$9-M4089)= 9,"9", IF(('1 - Cover page'!$B$9-M4089)= 10,"10", IF(('1 - Cover page'!$B$9-M4089)= 11,"11", IF(('1 - Cover page'!$B$9-M4089)= 12,"12", IF(('1 - Cover page'!$B$9-M4089)= 13,"13", IF(('1 - Cover page'!$B$9-M4089)= 14,"14", IF(('1 - Cover page'!$B$9-M4089)= 15,"15",  ""))))))))))))))))</f>
        <v>0</v>
      </c>
      <c r="Z4089" t="str">
        <f>IF(('1 - Cover page'!$B$9-I4089)=0,"0", IF(('1 - Cover page'!$B$9-I4089)= 1,"1", IF(('1 - Cover page'!$B$9-I4089)= 2,"2", IF(('1 - Cover page'!$B$9-I4089)= 3,"3", IF(('1 - Cover page'!$B$9-I4089)= 4,"4", IF(('1 - Cover page'!$B$9-I4089)= 5,"5", IF(('1 - Cover page'!$B$9-I4089)= 6,"6", IF(('1 - Cover page'!$B$9-I4089)= 7,"7", IF(('1 - Cover page'!$B$9-I4089)= 8,"8", IF(('1 - Cover page'!$B$9-I4089)= 9,"9", IF(('1 - Cover page'!$B$9-I4089)= 10,"10", IF(('1 - Cover page'!$B$9-I4089)= 11,"11", IF(('1 - Cover page'!$B$9-I4089)= 12,"12", IF(('1 - Cover page'!$B$9-I4089)= 13,"13", IF(('1 - Cover page'!$B$9-I4089)= 14,"14", IF(('1 - Cover page'!$B$9-I4089)= 15,"15",  ""))))))))))))))))</f>
        <v>0</v>
      </c>
      <c r="AA4089" t="e">
        <f>VLOOKUP(E4089,'Age group'!$A$2:$B$7,2,TRUE)</f>
        <v>#N/A</v>
      </c>
    </row>
    <row r="4090" spans="1:27" ht="12.75" x14ac:dyDescent="0.2">
      <c r="A4090" s="30">
        <v>4087</v>
      </c>
      <c r="B4090" s="31"/>
      <c r="C4090" s="31"/>
      <c r="D4090" s="32"/>
      <c r="E4090" s="104"/>
      <c r="F4090" s="31"/>
      <c r="G4090" s="31"/>
      <c r="H4090" s="33"/>
      <c r="I4090" s="16"/>
      <c r="J4090" s="34"/>
      <c r="K4090" s="34"/>
      <c r="L4090" s="35"/>
      <c r="M4090" s="36"/>
      <c r="N4090" s="37"/>
      <c r="O4090" s="37"/>
      <c r="P4090" s="37"/>
      <c r="Q4090" s="38"/>
      <c r="R4090" s="38"/>
      <c r="S4090" s="37"/>
      <c r="T4090" s="39"/>
      <c r="U4090" s="39"/>
      <c r="V4090" s="40"/>
      <c r="X4090" t="str">
        <f>IF(('1 - Cover page'!$B$9-M4090)&lt;6,"&lt;=5 Days","&gt;5 Days")</f>
        <v>&lt;=5 Days</v>
      </c>
      <c r="Y4090" t="str">
        <f>IF(('1 - Cover page'!$B$9-M4090)=0,"0", IF(('1 - Cover page'!$B$9-M4090)= 1,"1", IF(('1 - Cover page'!$B$9-M4090)= 2,"2", IF(('1 - Cover page'!$B$9-M4090)= 3,"3", IF(('1 - Cover page'!$B$9-M4090)= 4,"4", IF(('1 - Cover page'!$B$9-M4090)= 5,"5", IF(('1 - Cover page'!$B$9-M4090)= 6,"6", IF(('1 - Cover page'!$B$9-M4090)= 7,"7", IF(('1 - Cover page'!$B$9-M4090)= 8,"8", IF(('1 - Cover page'!$B$9-M4090)= 9,"9", IF(('1 - Cover page'!$B$9-M4090)= 10,"10", IF(('1 - Cover page'!$B$9-M4090)= 11,"11", IF(('1 - Cover page'!$B$9-M4090)= 12,"12", IF(('1 - Cover page'!$B$9-M4090)= 13,"13", IF(('1 - Cover page'!$B$9-M4090)= 14,"14", IF(('1 - Cover page'!$B$9-M4090)= 15,"15",  ""))))))))))))))))</f>
        <v>0</v>
      </c>
      <c r="Z4090" t="str">
        <f>IF(('1 - Cover page'!$B$9-I4090)=0,"0", IF(('1 - Cover page'!$B$9-I4090)= 1,"1", IF(('1 - Cover page'!$B$9-I4090)= 2,"2", IF(('1 - Cover page'!$B$9-I4090)= 3,"3", IF(('1 - Cover page'!$B$9-I4090)= 4,"4", IF(('1 - Cover page'!$B$9-I4090)= 5,"5", IF(('1 - Cover page'!$B$9-I4090)= 6,"6", IF(('1 - Cover page'!$B$9-I4090)= 7,"7", IF(('1 - Cover page'!$B$9-I4090)= 8,"8", IF(('1 - Cover page'!$B$9-I4090)= 9,"9", IF(('1 - Cover page'!$B$9-I4090)= 10,"10", IF(('1 - Cover page'!$B$9-I4090)= 11,"11", IF(('1 - Cover page'!$B$9-I4090)= 12,"12", IF(('1 - Cover page'!$B$9-I4090)= 13,"13", IF(('1 - Cover page'!$B$9-I4090)= 14,"14", IF(('1 - Cover page'!$B$9-I4090)= 15,"15",  ""))))))))))))))))</f>
        <v>0</v>
      </c>
      <c r="AA4090" t="e">
        <f>VLOOKUP(E4090,'Age group'!$A$2:$B$7,2,TRUE)</f>
        <v>#N/A</v>
      </c>
    </row>
    <row r="4091" spans="1:27" ht="12.75" x14ac:dyDescent="0.2">
      <c r="A4091" s="30">
        <v>4088</v>
      </c>
      <c r="B4091" s="31"/>
      <c r="C4091" s="31"/>
      <c r="D4091" s="32"/>
      <c r="E4091" s="104"/>
      <c r="F4091" s="31"/>
      <c r="G4091" s="31"/>
      <c r="H4091" s="33"/>
      <c r="I4091" s="16"/>
      <c r="J4091" s="34"/>
      <c r="K4091" s="34"/>
      <c r="L4091" s="35"/>
      <c r="M4091" s="36"/>
      <c r="N4091" s="37"/>
      <c r="O4091" s="37"/>
      <c r="P4091" s="37"/>
      <c r="Q4091" s="38"/>
      <c r="R4091" s="38"/>
      <c r="S4091" s="37"/>
      <c r="T4091" s="39"/>
      <c r="U4091" s="39"/>
      <c r="V4091" s="40"/>
      <c r="X4091" t="str">
        <f>IF(('1 - Cover page'!$B$9-M4091)&lt;6,"&lt;=5 Days","&gt;5 Days")</f>
        <v>&lt;=5 Days</v>
      </c>
      <c r="Y4091" t="str">
        <f>IF(('1 - Cover page'!$B$9-M4091)=0,"0", IF(('1 - Cover page'!$B$9-M4091)= 1,"1", IF(('1 - Cover page'!$B$9-M4091)= 2,"2", IF(('1 - Cover page'!$B$9-M4091)= 3,"3", IF(('1 - Cover page'!$B$9-M4091)= 4,"4", IF(('1 - Cover page'!$B$9-M4091)= 5,"5", IF(('1 - Cover page'!$B$9-M4091)= 6,"6", IF(('1 - Cover page'!$B$9-M4091)= 7,"7", IF(('1 - Cover page'!$B$9-M4091)= 8,"8", IF(('1 - Cover page'!$B$9-M4091)= 9,"9", IF(('1 - Cover page'!$B$9-M4091)= 10,"10", IF(('1 - Cover page'!$B$9-M4091)= 11,"11", IF(('1 - Cover page'!$B$9-M4091)= 12,"12", IF(('1 - Cover page'!$B$9-M4091)= 13,"13", IF(('1 - Cover page'!$B$9-M4091)= 14,"14", IF(('1 - Cover page'!$B$9-M4091)= 15,"15",  ""))))))))))))))))</f>
        <v>0</v>
      </c>
      <c r="Z4091" t="str">
        <f>IF(('1 - Cover page'!$B$9-I4091)=0,"0", IF(('1 - Cover page'!$B$9-I4091)= 1,"1", IF(('1 - Cover page'!$B$9-I4091)= 2,"2", IF(('1 - Cover page'!$B$9-I4091)= 3,"3", IF(('1 - Cover page'!$B$9-I4091)= 4,"4", IF(('1 - Cover page'!$B$9-I4091)= 5,"5", IF(('1 - Cover page'!$B$9-I4091)= 6,"6", IF(('1 - Cover page'!$B$9-I4091)= 7,"7", IF(('1 - Cover page'!$B$9-I4091)= 8,"8", IF(('1 - Cover page'!$B$9-I4091)= 9,"9", IF(('1 - Cover page'!$B$9-I4091)= 10,"10", IF(('1 - Cover page'!$B$9-I4091)= 11,"11", IF(('1 - Cover page'!$B$9-I4091)= 12,"12", IF(('1 - Cover page'!$B$9-I4091)= 13,"13", IF(('1 - Cover page'!$B$9-I4091)= 14,"14", IF(('1 - Cover page'!$B$9-I4091)= 15,"15",  ""))))))))))))))))</f>
        <v>0</v>
      </c>
      <c r="AA4091" t="e">
        <f>VLOOKUP(E4091,'Age group'!$A$2:$B$7,2,TRUE)</f>
        <v>#N/A</v>
      </c>
    </row>
    <row r="4092" spans="1:27" ht="12.75" x14ac:dyDescent="0.2">
      <c r="A4092" s="30">
        <v>4089</v>
      </c>
      <c r="B4092" s="31"/>
      <c r="C4092" s="31"/>
      <c r="D4092" s="32"/>
      <c r="E4092" s="104"/>
      <c r="F4092" s="31"/>
      <c r="G4092" s="31"/>
      <c r="H4092" s="33"/>
      <c r="I4092" s="16"/>
      <c r="J4092" s="34"/>
      <c r="K4092" s="34"/>
      <c r="L4092" s="35"/>
      <c r="M4092" s="36"/>
      <c r="N4092" s="37"/>
      <c r="O4092" s="37"/>
      <c r="P4092" s="37"/>
      <c r="Q4092" s="38"/>
      <c r="R4092" s="38"/>
      <c r="S4092" s="37"/>
      <c r="T4092" s="39"/>
      <c r="U4092" s="39"/>
      <c r="V4092" s="40"/>
      <c r="X4092" t="str">
        <f>IF(('1 - Cover page'!$B$9-M4092)&lt;6,"&lt;=5 Days","&gt;5 Days")</f>
        <v>&lt;=5 Days</v>
      </c>
      <c r="Y4092" t="str">
        <f>IF(('1 - Cover page'!$B$9-M4092)=0,"0", IF(('1 - Cover page'!$B$9-M4092)= 1,"1", IF(('1 - Cover page'!$B$9-M4092)= 2,"2", IF(('1 - Cover page'!$B$9-M4092)= 3,"3", IF(('1 - Cover page'!$B$9-M4092)= 4,"4", IF(('1 - Cover page'!$B$9-M4092)= 5,"5", IF(('1 - Cover page'!$B$9-M4092)= 6,"6", IF(('1 - Cover page'!$B$9-M4092)= 7,"7", IF(('1 - Cover page'!$B$9-M4092)= 8,"8", IF(('1 - Cover page'!$B$9-M4092)= 9,"9", IF(('1 - Cover page'!$B$9-M4092)= 10,"10", IF(('1 - Cover page'!$B$9-M4092)= 11,"11", IF(('1 - Cover page'!$B$9-M4092)= 12,"12", IF(('1 - Cover page'!$B$9-M4092)= 13,"13", IF(('1 - Cover page'!$B$9-M4092)= 14,"14", IF(('1 - Cover page'!$B$9-M4092)= 15,"15",  ""))))))))))))))))</f>
        <v>0</v>
      </c>
      <c r="Z4092" t="str">
        <f>IF(('1 - Cover page'!$B$9-I4092)=0,"0", IF(('1 - Cover page'!$B$9-I4092)= 1,"1", IF(('1 - Cover page'!$B$9-I4092)= 2,"2", IF(('1 - Cover page'!$B$9-I4092)= 3,"3", IF(('1 - Cover page'!$B$9-I4092)= 4,"4", IF(('1 - Cover page'!$B$9-I4092)= 5,"5", IF(('1 - Cover page'!$B$9-I4092)= 6,"6", IF(('1 - Cover page'!$B$9-I4092)= 7,"7", IF(('1 - Cover page'!$B$9-I4092)= 8,"8", IF(('1 - Cover page'!$B$9-I4092)= 9,"9", IF(('1 - Cover page'!$B$9-I4092)= 10,"10", IF(('1 - Cover page'!$B$9-I4092)= 11,"11", IF(('1 - Cover page'!$B$9-I4092)= 12,"12", IF(('1 - Cover page'!$B$9-I4092)= 13,"13", IF(('1 - Cover page'!$B$9-I4092)= 14,"14", IF(('1 - Cover page'!$B$9-I4092)= 15,"15",  ""))))))))))))))))</f>
        <v>0</v>
      </c>
      <c r="AA4092" t="e">
        <f>VLOOKUP(E4092,'Age group'!$A$2:$B$7,2,TRUE)</f>
        <v>#N/A</v>
      </c>
    </row>
    <row r="4093" spans="1:27" ht="12.75" x14ac:dyDescent="0.2">
      <c r="A4093" s="30">
        <v>4090</v>
      </c>
      <c r="B4093" s="31"/>
      <c r="C4093" s="31"/>
      <c r="D4093" s="32"/>
      <c r="E4093" s="104"/>
      <c r="F4093" s="31"/>
      <c r="G4093" s="31"/>
      <c r="H4093" s="33"/>
      <c r="I4093" s="16"/>
      <c r="J4093" s="34"/>
      <c r="K4093" s="34"/>
      <c r="L4093" s="35"/>
      <c r="M4093" s="36"/>
      <c r="N4093" s="37"/>
      <c r="O4093" s="37"/>
      <c r="P4093" s="37"/>
      <c r="Q4093" s="38"/>
      <c r="R4093" s="38"/>
      <c r="S4093" s="37"/>
      <c r="T4093" s="39"/>
      <c r="U4093" s="39"/>
      <c r="V4093" s="40"/>
      <c r="X4093" t="str">
        <f>IF(('1 - Cover page'!$B$9-M4093)&lt;6,"&lt;=5 Days","&gt;5 Days")</f>
        <v>&lt;=5 Days</v>
      </c>
      <c r="Y4093" t="str">
        <f>IF(('1 - Cover page'!$B$9-M4093)=0,"0", IF(('1 - Cover page'!$B$9-M4093)= 1,"1", IF(('1 - Cover page'!$B$9-M4093)= 2,"2", IF(('1 - Cover page'!$B$9-M4093)= 3,"3", IF(('1 - Cover page'!$B$9-M4093)= 4,"4", IF(('1 - Cover page'!$B$9-M4093)= 5,"5", IF(('1 - Cover page'!$B$9-M4093)= 6,"6", IF(('1 - Cover page'!$B$9-M4093)= 7,"7", IF(('1 - Cover page'!$B$9-M4093)= 8,"8", IF(('1 - Cover page'!$B$9-M4093)= 9,"9", IF(('1 - Cover page'!$B$9-M4093)= 10,"10", IF(('1 - Cover page'!$B$9-M4093)= 11,"11", IF(('1 - Cover page'!$B$9-M4093)= 12,"12", IF(('1 - Cover page'!$B$9-M4093)= 13,"13", IF(('1 - Cover page'!$B$9-M4093)= 14,"14", IF(('1 - Cover page'!$B$9-M4093)= 15,"15",  ""))))))))))))))))</f>
        <v>0</v>
      </c>
      <c r="Z4093" t="str">
        <f>IF(('1 - Cover page'!$B$9-I4093)=0,"0", IF(('1 - Cover page'!$B$9-I4093)= 1,"1", IF(('1 - Cover page'!$B$9-I4093)= 2,"2", IF(('1 - Cover page'!$B$9-I4093)= 3,"3", IF(('1 - Cover page'!$B$9-I4093)= 4,"4", IF(('1 - Cover page'!$B$9-I4093)= 5,"5", IF(('1 - Cover page'!$B$9-I4093)= 6,"6", IF(('1 - Cover page'!$B$9-I4093)= 7,"7", IF(('1 - Cover page'!$B$9-I4093)= 8,"8", IF(('1 - Cover page'!$B$9-I4093)= 9,"9", IF(('1 - Cover page'!$B$9-I4093)= 10,"10", IF(('1 - Cover page'!$B$9-I4093)= 11,"11", IF(('1 - Cover page'!$B$9-I4093)= 12,"12", IF(('1 - Cover page'!$B$9-I4093)= 13,"13", IF(('1 - Cover page'!$B$9-I4093)= 14,"14", IF(('1 - Cover page'!$B$9-I4093)= 15,"15",  ""))))))))))))))))</f>
        <v>0</v>
      </c>
      <c r="AA4093" t="e">
        <f>VLOOKUP(E4093,'Age group'!$A$2:$B$7,2,TRUE)</f>
        <v>#N/A</v>
      </c>
    </row>
    <row r="4094" spans="1:27" ht="12.75" x14ac:dyDescent="0.2">
      <c r="A4094" s="30">
        <v>4091</v>
      </c>
      <c r="B4094" s="31"/>
      <c r="C4094" s="31"/>
      <c r="D4094" s="32"/>
      <c r="E4094" s="104"/>
      <c r="F4094" s="31"/>
      <c r="G4094" s="31"/>
      <c r="H4094" s="33"/>
      <c r="I4094" s="16"/>
      <c r="J4094" s="34"/>
      <c r="K4094" s="34"/>
      <c r="L4094" s="35"/>
      <c r="M4094" s="36"/>
      <c r="N4094" s="37"/>
      <c r="O4094" s="37"/>
      <c r="P4094" s="37"/>
      <c r="Q4094" s="38"/>
      <c r="R4094" s="38"/>
      <c r="S4094" s="37"/>
      <c r="T4094" s="39"/>
      <c r="U4094" s="39"/>
      <c r="V4094" s="40"/>
      <c r="X4094" t="str">
        <f>IF(('1 - Cover page'!$B$9-M4094)&lt;6,"&lt;=5 Days","&gt;5 Days")</f>
        <v>&lt;=5 Days</v>
      </c>
      <c r="Y4094" t="str">
        <f>IF(('1 - Cover page'!$B$9-M4094)=0,"0", IF(('1 - Cover page'!$B$9-M4094)= 1,"1", IF(('1 - Cover page'!$B$9-M4094)= 2,"2", IF(('1 - Cover page'!$B$9-M4094)= 3,"3", IF(('1 - Cover page'!$B$9-M4094)= 4,"4", IF(('1 - Cover page'!$B$9-M4094)= 5,"5", IF(('1 - Cover page'!$B$9-M4094)= 6,"6", IF(('1 - Cover page'!$B$9-M4094)= 7,"7", IF(('1 - Cover page'!$B$9-M4094)= 8,"8", IF(('1 - Cover page'!$B$9-M4094)= 9,"9", IF(('1 - Cover page'!$B$9-M4094)= 10,"10", IF(('1 - Cover page'!$B$9-M4094)= 11,"11", IF(('1 - Cover page'!$B$9-M4094)= 12,"12", IF(('1 - Cover page'!$B$9-M4094)= 13,"13", IF(('1 - Cover page'!$B$9-M4094)= 14,"14", IF(('1 - Cover page'!$B$9-M4094)= 15,"15",  ""))))))))))))))))</f>
        <v>0</v>
      </c>
      <c r="Z4094" t="str">
        <f>IF(('1 - Cover page'!$B$9-I4094)=0,"0", IF(('1 - Cover page'!$B$9-I4094)= 1,"1", IF(('1 - Cover page'!$B$9-I4094)= 2,"2", IF(('1 - Cover page'!$B$9-I4094)= 3,"3", IF(('1 - Cover page'!$B$9-I4094)= 4,"4", IF(('1 - Cover page'!$B$9-I4094)= 5,"5", IF(('1 - Cover page'!$B$9-I4094)= 6,"6", IF(('1 - Cover page'!$B$9-I4094)= 7,"7", IF(('1 - Cover page'!$B$9-I4094)= 8,"8", IF(('1 - Cover page'!$B$9-I4094)= 9,"9", IF(('1 - Cover page'!$B$9-I4094)= 10,"10", IF(('1 - Cover page'!$B$9-I4094)= 11,"11", IF(('1 - Cover page'!$B$9-I4094)= 12,"12", IF(('1 - Cover page'!$B$9-I4094)= 13,"13", IF(('1 - Cover page'!$B$9-I4094)= 14,"14", IF(('1 - Cover page'!$B$9-I4094)= 15,"15",  ""))))))))))))))))</f>
        <v>0</v>
      </c>
      <c r="AA4094" t="e">
        <f>VLOOKUP(E4094,'Age group'!$A$2:$B$7,2,TRUE)</f>
        <v>#N/A</v>
      </c>
    </row>
    <row r="4095" spans="1:27" ht="12.75" x14ac:dyDescent="0.2">
      <c r="A4095" s="30">
        <v>4092</v>
      </c>
      <c r="B4095" s="31"/>
      <c r="C4095" s="31"/>
      <c r="D4095" s="32"/>
      <c r="E4095" s="104"/>
      <c r="F4095" s="31"/>
      <c r="G4095" s="31"/>
      <c r="H4095" s="33"/>
      <c r="I4095" s="16"/>
      <c r="J4095" s="34"/>
      <c r="K4095" s="34"/>
      <c r="L4095" s="35"/>
      <c r="M4095" s="36"/>
      <c r="N4095" s="37"/>
      <c r="O4095" s="37"/>
      <c r="P4095" s="37"/>
      <c r="Q4095" s="38"/>
      <c r="R4095" s="38"/>
      <c r="S4095" s="37"/>
      <c r="T4095" s="39"/>
      <c r="U4095" s="39"/>
      <c r="V4095" s="40"/>
      <c r="X4095" t="str">
        <f>IF(('1 - Cover page'!$B$9-M4095)&lt;6,"&lt;=5 Days","&gt;5 Days")</f>
        <v>&lt;=5 Days</v>
      </c>
      <c r="Y4095" t="str">
        <f>IF(('1 - Cover page'!$B$9-M4095)=0,"0", IF(('1 - Cover page'!$B$9-M4095)= 1,"1", IF(('1 - Cover page'!$B$9-M4095)= 2,"2", IF(('1 - Cover page'!$B$9-M4095)= 3,"3", IF(('1 - Cover page'!$B$9-M4095)= 4,"4", IF(('1 - Cover page'!$B$9-M4095)= 5,"5", IF(('1 - Cover page'!$B$9-M4095)= 6,"6", IF(('1 - Cover page'!$B$9-M4095)= 7,"7", IF(('1 - Cover page'!$B$9-M4095)= 8,"8", IF(('1 - Cover page'!$B$9-M4095)= 9,"9", IF(('1 - Cover page'!$B$9-M4095)= 10,"10", IF(('1 - Cover page'!$B$9-M4095)= 11,"11", IF(('1 - Cover page'!$B$9-M4095)= 12,"12", IF(('1 - Cover page'!$B$9-M4095)= 13,"13", IF(('1 - Cover page'!$B$9-M4095)= 14,"14", IF(('1 - Cover page'!$B$9-M4095)= 15,"15",  ""))))))))))))))))</f>
        <v>0</v>
      </c>
      <c r="Z4095" t="str">
        <f>IF(('1 - Cover page'!$B$9-I4095)=0,"0", IF(('1 - Cover page'!$B$9-I4095)= 1,"1", IF(('1 - Cover page'!$B$9-I4095)= 2,"2", IF(('1 - Cover page'!$B$9-I4095)= 3,"3", IF(('1 - Cover page'!$B$9-I4095)= 4,"4", IF(('1 - Cover page'!$B$9-I4095)= 5,"5", IF(('1 - Cover page'!$B$9-I4095)= 6,"6", IF(('1 - Cover page'!$B$9-I4095)= 7,"7", IF(('1 - Cover page'!$B$9-I4095)= 8,"8", IF(('1 - Cover page'!$B$9-I4095)= 9,"9", IF(('1 - Cover page'!$B$9-I4095)= 10,"10", IF(('1 - Cover page'!$B$9-I4095)= 11,"11", IF(('1 - Cover page'!$B$9-I4095)= 12,"12", IF(('1 - Cover page'!$B$9-I4095)= 13,"13", IF(('1 - Cover page'!$B$9-I4095)= 14,"14", IF(('1 - Cover page'!$B$9-I4095)= 15,"15",  ""))))))))))))))))</f>
        <v>0</v>
      </c>
      <c r="AA4095" t="e">
        <f>VLOOKUP(E4095,'Age group'!$A$2:$B$7,2,TRUE)</f>
        <v>#N/A</v>
      </c>
    </row>
    <row r="4096" spans="1:27" ht="12.75" x14ac:dyDescent="0.2">
      <c r="A4096" s="30">
        <v>4093</v>
      </c>
      <c r="B4096" s="31"/>
      <c r="C4096" s="31"/>
      <c r="D4096" s="32"/>
      <c r="E4096" s="104"/>
      <c r="F4096" s="31"/>
      <c r="G4096" s="31"/>
      <c r="H4096" s="33"/>
      <c r="I4096" s="16"/>
      <c r="J4096" s="34"/>
      <c r="K4096" s="34"/>
      <c r="L4096" s="35"/>
      <c r="M4096" s="36"/>
      <c r="N4096" s="37"/>
      <c r="O4096" s="37"/>
      <c r="P4096" s="37"/>
      <c r="Q4096" s="38"/>
      <c r="R4096" s="38"/>
      <c r="S4096" s="37"/>
      <c r="T4096" s="39"/>
      <c r="U4096" s="39"/>
      <c r="V4096" s="40"/>
      <c r="X4096" t="str">
        <f>IF(('1 - Cover page'!$B$9-M4096)&lt;6,"&lt;=5 Days","&gt;5 Days")</f>
        <v>&lt;=5 Days</v>
      </c>
      <c r="Y4096" t="str">
        <f>IF(('1 - Cover page'!$B$9-M4096)=0,"0", IF(('1 - Cover page'!$B$9-M4096)= 1,"1", IF(('1 - Cover page'!$B$9-M4096)= 2,"2", IF(('1 - Cover page'!$B$9-M4096)= 3,"3", IF(('1 - Cover page'!$B$9-M4096)= 4,"4", IF(('1 - Cover page'!$B$9-M4096)= 5,"5", IF(('1 - Cover page'!$B$9-M4096)= 6,"6", IF(('1 - Cover page'!$B$9-M4096)= 7,"7", IF(('1 - Cover page'!$B$9-M4096)= 8,"8", IF(('1 - Cover page'!$B$9-M4096)= 9,"9", IF(('1 - Cover page'!$B$9-M4096)= 10,"10", IF(('1 - Cover page'!$B$9-M4096)= 11,"11", IF(('1 - Cover page'!$B$9-M4096)= 12,"12", IF(('1 - Cover page'!$B$9-M4096)= 13,"13", IF(('1 - Cover page'!$B$9-M4096)= 14,"14", IF(('1 - Cover page'!$B$9-M4096)= 15,"15",  ""))))))))))))))))</f>
        <v>0</v>
      </c>
      <c r="Z4096" t="str">
        <f>IF(('1 - Cover page'!$B$9-I4096)=0,"0", IF(('1 - Cover page'!$B$9-I4096)= 1,"1", IF(('1 - Cover page'!$B$9-I4096)= 2,"2", IF(('1 - Cover page'!$B$9-I4096)= 3,"3", IF(('1 - Cover page'!$B$9-I4096)= 4,"4", IF(('1 - Cover page'!$B$9-I4096)= 5,"5", IF(('1 - Cover page'!$B$9-I4096)= 6,"6", IF(('1 - Cover page'!$B$9-I4096)= 7,"7", IF(('1 - Cover page'!$B$9-I4096)= 8,"8", IF(('1 - Cover page'!$B$9-I4096)= 9,"9", IF(('1 - Cover page'!$B$9-I4096)= 10,"10", IF(('1 - Cover page'!$B$9-I4096)= 11,"11", IF(('1 - Cover page'!$B$9-I4096)= 12,"12", IF(('1 - Cover page'!$B$9-I4096)= 13,"13", IF(('1 - Cover page'!$B$9-I4096)= 14,"14", IF(('1 - Cover page'!$B$9-I4096)= 15,"15",  ""))))))))))))))))</f>
        <v>0</v>
      </c>
      <c r="AA4096" t="e">
        <f>VLOOKUP(E4096,'Age group'!$A$2:$B$7,2,TRUE)</f>
        <v>#N/A</v>
      </c>
    </row>
    <row r="4097" spans="1:27" ht="12.75" x14ac:dyDescent="0.2">
      <c r="A4097" s="30">
        <v>4094</v>
      </c>
      <c r="B4097" s="31"/>
      <c r="C4097" s="31"/>
      <c r="D4097" s="32"/>
      <c r="E4097" s="104"/>
      <c r="F4097" s="31"/>
      <c r="G4097" s="31"/>
      <c r="H4097" s="33"/>
      <c r="I4097" s="16"/>
      <c r="J4097" s="34"/>
      <c r="K4097" s="34"/>
      <c r="L4097" s="35"/>
      <c r="M4097" s="36"/>
      <c r="N4097" s="37"/>
      <c r="O4097" s="37"/>
      <c r="P4097" s="37"/>
      <c r="Q4097" s="38"/>
      <c r="R4097" s="38"/>
      <c r="S4097" s="37"/>
      <c r="T4097" s="39"/>
      <c r="U4097" s="39"/>
      <c r="V4097" s="40"/>
      <c r="X4097" t="str">
        <f>IF(('1 - Cover page'!$B$9-M4097)&lt;6,"&lt;=5 Days","&gt;5 Days")</f>
        <v>&lt;=5 Days</v>
      </c>
      <c r="Y4097" t="str">
        <f>IF(('1 - Cover page'!$B$9-M4097)=0,"0", IF(('1 - Cover page'!$B$9-M4097)= 1,"1", IF(('1 - Cover page'!$B$9-M4097)= 2,"2", IF(('1 - Cover page'!$B$9-M4097)= 3,"3", IF(('1 - Cover page'!$B$9-M4097)= 4,"4", IF(('1 - Cover page'!$B$9-M4097)= 5,"5", IF(('1 - Cover page'!$B$9-M4097)= 6,"6", IF(('1 - Cover page'!$B$9-M4097)= 7,"7", IF(('1 - Cover page'!$B$9-M4097)= 8,"8", IF(('1 - Cover page'!$B$9-M4097)= 9,"9", IF(('1 - Cover page'!$B$9-M4097)= 10,"10", IF(('1 - Cover page'!$B$9-M4097)= 11,"11", IF(('1 - Cover page'!$B$9-M4097)= 12,"12", IF(('1 - Cover page'!$B$9-M4097)= 13,"13", IF(('1 - Cover page'!$B$9-M4097)= 14,"14", IF(('1 - Cover page'!$B$9-M4097)= 15,"15",  ""))))))))))))))))</f>
        <v>0</v>
      </c>
      <c r="Z4097" t="str">
        <f>IF(('1 - Cover page'!$B$9-I4097)=0,"0", IF(('1 - Cover page'!$B$9-I4097)= 1,"1", IF(('1 - Cover page'!$B$9-I4097)= 2,"2", IF(('1 - Cover page'!$B$9-I4097)= 3,"3", IF(('1 - Cover page'!$B$9-I4097)= 4,"4", IF(('1 - Cover page'!$B$9-I4097)= 5,"5", IF(('1 - Cover page'!$B$9-I4097)= 6,"6", IF(('1 - Cover page'!$B$9-I4097)= 7,"7", IF(('1 - Cover page'!$B$9-I4097)= 8,"8", IF(('1 - Cover page'!$B$9-I4097)= 9,"9", IF(('1 - Cover page'!$B$9-I4097)= 10,"10", IF(('1 - Cover page'!$B$9-I4097)= 11,"11", IF(('1 - Cover page'!$B$9-I4097)= 12,"12", IF(('1 - Cover page'!$B$9-I4097)= 13,"13", IF(('1 - Cover page'!$B$9-I4097)= 14,"14", IF(('1 - Cover page'!$B$9-I4097)= 15,"15",  ""))))))))))))))))</f>
        <v>0</v>
      </c>
      <c r="AA4097" t="e">
        <f>VLOOKUP(E4097,'Age group'!$A$2:$B$7,2,TRUE)</f>
        <v>#N/A</v>
      </c>
    </row>
    <row r="4098" spans="1:27" ht="12.75" x14ac:dyDescent="0.2">
      <c r="A4098" s="30">
        <v>4095</v>
      </c>
      <c r="B4098" s="31"/>
      <c r="C4098" s="31"/>
      <c r="D4098" s="32"/>
      <c r="E4098" s="104"/>
      <c r="F4098" s="31"/>
      <c r="G4098" s="31"/>
      <c r="H4098" s="33"/>
      <c r="I4098" s="16"/>
      <c r="J4098" s="34"/>
      <c r="K4098" s="34"/>
      <c r="L4098" s="35"/>
      <c r="M4098" s="36"/>
      <c r="N4098" s="37"/>
      <c r="O4098" s="37"/>
      <c r="P4098" s="37"/>
      <c r="Q4098" s="38"/>
      <c r="R4098" s="38"/>
      <c r="S4098" s="37"/>
      <c r="T4098" s="39"/>
      <c r="U4098" s="39"/>
      <c r="V4098" s="40"/>
      <c r="X4098" t="str">
        <f>IF(('1 - Cover page'!$B$9-M4098)&lt;6,"&lt;=5 Days","&gt;5 Days")</f>
        <v>&lt;=5 Days</v>
      </c>
      <c r="Y4098" t="str">
        <f>IF(('1 - Cover page'!$B$9-M4098)=0,"0", IF(('1 - Cover page'!$B$9-M4098)= 1,"1", IF(('1 - Cover page'!$B$9-M4098)= 2,"2", IF(('1 - Cover page'!$B$9-M4098)= 3,"3", IF(('1 - Cover page'!$B$9-M4098)= 4,"4", IF(('1 - Cover page'!$B$9-M4098)= 5,"5", IF(('1 - Cover page'!$B$9-M4098)= 6,"6", IF(('1 - Cover page'!$B$9-M4098)= 7,"7", IF(('1 - Cover page'!$B$9-M4098)= 8,"8", IF(('1 - Cover page'!$B$9-M4098)= 9,"9", IF(('1 - Cover page'!$B$9-M4098)= 10,"10", IF(('1 - Cover page'!$B$9-M4098)= 11,"11", IF(('1 - Cover page'!$B$9-M4098)= 12,"12", IF(('1 - Cover page'!$B$9-M4098)= 13,"13", IF(('1 - Cover page'!$B$9-M4098)= 14,"14", IF(('1 - Cover page'!$B$9-M4098)= 15,"15",  ""))))))))))))))))</f>
        <v>0</v>
      </c>
      <c r="Z4098" t="str">
        <f>IF(('1 - Cover page'!$B$9-I4098)=0,"0", IF(('1 - Cover page'!$B$9-I4098)= 1,"1", IF(('1 - Cover page'!$B$9-I4098)= 2,"2", IF(('1 - Cover page'!$B$9-I4098)= 3,"3", IF(('1 - Cover page'!$B$9-I4098)= 4,"4", IF(('1 - Cover page'!$B$9-I4098)= 5,"5", IF(('1 - Cover page'!$B$9-I4098)= 6,"6", IF(('1 - Cover page'!$B$9-I4098)= 7,"7", IF(('1 - Cover page'!$B$9-I4098)= 8,"8", IF(('1 - Cover page'!$B$9-I4098)= 9,"9", IF(('1 - Cover page'!$B$9-I4098)= 10,"10", IF(('1 - Cover page'!$B$9-I4098)= 11,"11", IF(('1 - Cover page'!$B$9-I4098)= 12,"12", IF(('1 - Cover page'!$B$9-I4098)= 13,"13", IF(('1 - Cover page'!$B$9-I4098)= 14,"14", IF(('1 - Cover page'!$B$9-I4098)= 15,"15",  ""))))))))))))))))</f>
        <v>0</v>
      </c>
      <c r="AA4098" t="e">
        <f>VLOOKUP(E4098,'Age group'!$A$2:$B$7,2,TRUE)</f>
        <v>#N/A</v>
      </c>
    </row>
    <row r="4099" spans="1:27" ht="12.75" x14ac:dyDescent="0.2">
      <c r="A4099" s="30">
        <v>4096</v>
      </c>
      <c r="B4099" s="31"/>
      <c r="C4099" s="31"/>
      <c r="D4099" s="32"/>
      <c r="E4099" s="104"/>
      <c r="F4099" s="31"/>
      <c r="G4099" s="31"/>
      <c r="H4099" s="33"/>
      <c r="I4099" s="16"/>
      <c r="J4099" s="34"/>
      <c r="K4099" s="34"/>
      <c r="L4099" s="35"/>
      <c r="M4099" s="36"/>
      <c r="N4099" s="37"/>
      <c r="O4099" s="37"/>
      <c r="P4099" s="37"/>
      <c r="Q4099" s="38"/>
      <c r="R4099" s="38"/>
      <c r="S4099" s="37"/>
      <c r="T4099" s="39"/>
      <c r="U4099" s="39"/>
      <c r="V4099" s="40"/>
      <c r="X4099" t="str">
        <f>IF(('1 - Cover page'!$B$9-M4099)&lt;6,"&lt;=5 Days","&gt;5 Days")</f>
        <v>&lt;=5 Days</v>
      </c>
      <c r="Y4099" t="str">
        <f>IF(('1 - Cover page'!$B$9-M4099)=0,"0", IF(('1 - Cover page'!$B$9-M4099)= 1,"1", IF(('1 - Cover page'!$B$9-M4099)= 2,"2", IF(('1 - Cover page'!$B$9-M4099)= 3,"3", IF(('1 - Cover page'!$B$9-M4099)= 4,"4", IF(('1 - Cover page'!$B$9-M4099)= 5,"5", IF(('1 - Cover page'!$B$9-M4099)= 6,"6", IF(('1 - Cover page'!$B$9-M4099)= 7,"7", IF(('1 - Cover page'!$B$9-M4099)= 8,"8", IF(('1 - Cover page'!$B$9-M4099)= 9,"9", IF(('1 - Cover page'!$B$9-M4099)= 10,"10", IF(('1 - Cover page'!$B$9-M4099)= 11,"11", IF(('1 - Cover page'!$B$9-M4099)= 12,"12", IF(('1 - Cover page'!$B$9-M4099)= 13,"13", IF(('1 - Cover page'!$B$9-M4099)= 14,"14", IF(('1 - Cover page'!$B$9-M4099)= 15,"15",  ""))))))))))))))))</f>
        <v>0</v>
      </c>
      <c r="Z4099" t="str">
        <f>IF(('1 - Cover page'!$B$9-I4099)=0,"0", IF(('1 - Cover page'!$B$9-I4099)= 1,"1", IF(('1 - Cover page'!$B$9-I4099)= 2,"2", IF(('1 - Cover page'!$B$9-I4099)= 3,"3", IF(('1 - Cover page'!$B$9-I4099)= 4,"4", IF(('1 - Cover page'!$B$9-I4099)= 5,"5", IF(('1 - Cover page'!$B$9-I4099)= 6,"6", IF(('1 - Cover page'!$B$9-I4099)= 7,"7", IF(('1 - Cover page'!$B$9-I4099)= 8,"8", IF(('1 - Cover page'!$B$9-I4099)= 9,"9", IF(('1 - Cover page'!$B$9-I4099)= 10,"10", IF(('1 - Cover page'!$B$9-I4099)= 11,"11", IF(('1 - Cover page'!$B$9-I4099)= 12,"12", IF(('1 - Cover page'!$B$9-I4099)= 13,"13", IF(('1 - Cover page'!$B$9-I4099)= 14,"14", IF(('1 - Cover page'!$B$9-I4099)= 15,"15",  ""))))))))))))))))</f>
        <v>0</v>
      </c>
      <c r="AA4099" t="e">
        <f>VLOOKUP(E4099,'Age group'!$A$2:$B$7,2,TRUE)</f>
        <v>#N/A</v>
      </c>
    </row>
    <row r="4100" spans="1:27" ht="12.75" x14ac:dyDescent="0.2">
      <c r="A4100" s="30">
        <v>4097</v>
      </c>
      <c r="B4100" s="31"/>
      <c r="C4100" s="31"/>
      <c r="D4100" s="32"/>
      <c r="E4100" s="104"/>
      <c r="F4100" s="31"/>
      <c r="G4100" s="31"/>
      <c r="H4100" s="33"/>
      <c r="I4100" s="16"/>
      <c r="J4100" s="34"/>
      <c r="K4100" s="34"/>
      <c r="L4100" s="35"/>
      <c r="M4100" s="36"/>
      <c r="N4100" s="37"/>
      <c r="O4100" s="37"/>
      <c r="P4100" s="37"/>
      <c r="Q4100" s="38"/>
      <c r="R4100" s="38"/>
      <c r="S4100" s="37"/>
      <c r="T4100" s="39"/>
      <c r="U4100" s="39"/>
      <c r="V4100" s="40"/>
      <c r="X4100" t="str">
        <f>IF(('1 - Cover page'!$B$9-M4100)&lt;6,"&lt;=5 Days","&gt;5 Days")</f>
        <v>&lt;=5 Days</v>
      </c>
      <c r="Y4100" t="str">
        <f>IF(('1 - Cover page'!$B$9-M4100)=0,"0", IF(('1 - Cover page'!$B$9-M4100)= 1,"1", IF(('1 - Cover page'!$B$9-M4100)= 2,"2", IF(('1 - Cover page'!$B$9-M4100)= 3,"3", IF(('1 - Cover page'!$B$9-M4100)= 4,"4", IF(('1 - Cover page'!$B$9-M4100)= 5,"5", IF(('1 - Cover page'!$B$9-M4100)= 6,"6", IF(('1 - Cover page'!$B$9-M4100)= 7,"7", IF(('1 - Cover page'!$B$9-M4100)= 8,"8", IF(('1 - Cover page'!$B$9-M4100)= 9,"9", IF(('1 - Cover page'!$B$9-M4100)= 10,"10", IF(('1 - Cover page'!$B$9-M4100)= 11,"11", IF(('1 - Cover page'!$B$9-M4100)= 12,"12", IF(('1 - Cover page'!$B$9-M4100)= 13,"13", IF(('1 - Cover page'!$B$9-M4100)= 14,"14", IF(('1 - Cover page'!$B$9-M4100)= 15,"15",  ""))))))))))))))))</f>
        <v>0</v>
      </c>
      <c r="Z4100" t="str">
        <f>IF(('1 - Cover page'!$B$9-I4100)=0,"0", IF(('1 - Cover page'!$B$9-I4100)= 1,"1", IF(('1 - Cover page'!$B$9-I4100)= 2,"2", IF(('1 - Cover page'!$B$9-I4100)= 3,"3", IF(('1 - Cover page'!$B$9-I4100)= 4,"4", IF(('1 - Cover page'!$B$9-I4100)= 5,"5", IF(('1 - Cover page'!$B$9-I4100)= 6,"6", IF(('1 - Cover page'!$B$9-I4100)= 7,"7", IF(('1 - Cover page'!$B$9-I4100)= 8,"8", IF(('1 - Cover page'!$B$9-I4100)= 9,"9", IF(('1 - Cover page'!$B$9-I4100)= 10,"10", IF(('1 - Cover page'!$B$9-I4100)= 11,"11", IF(('1 - Cover page'!$B$9-I4100)= 12,"12", IF(('1 - Cover page'!$B$9-I4100)= 13,"13", IF(('1 - Cover page'!$B$9-I4100)= 14,"14", IF(('1 - Cover page'!$B$9-I4100)= 15,"15",  ""))))))))))))))))</f>
        <v>0</v>
      </c>
      <c r="AA4100" t="e">
        <f>VLOOKUP(E4100,'Age group'!$A$2:$B$7,2,TRUE)</f>
        <v>#N/A</v>
      </c>
    </row>
    <row r="4101" spans="1:27" ht="12.75" x14ac:dyDescent="0.2">
      <c r="A4101" s="30">
        <v>4098</v>
      </c>
      <c r="B4101" s="31"/>
      <c r="C4101" s="31"/>
      <c r="D4101" s="32"/>
      <c r="E4101" s="104"/>
      <c r="F4101" s="31"/>
      <c r="G4101" s="31"/>
      <c r="H4101" s="33"/>
      <c r="I4101" s="16"/>
      <c r="J4101" s="34"/>
      <c r="K4101" s="34"/>
      <c r="L4101" s="35"/>
      <c r="M4101" s="36"/>
      <c r="N4101" s="37"/>
      <c r="O4101" s="37"/>
      <c r="P4101" s="37"/>
      <c r="Q4101" s="38"/>
      <c r="R4101" s="38"/>
      <c r="S4101" s="37"/>
      <c r="T4101" s="39"/>
      <c r="U4101" s="39"/>
      <c r="V4101" s="40"/>
      <c r="X4101" t="str">
        <f>IF(('1 - Cover page'!$B$9-M4101)&lt;6,"&lt;=5 Days","&gt;5 Days")</f>
        <v>&lt;=5 Days</v>
      </c>
      <c r="Y4101" t="str">
        <f>IF(('1 - Cover page'!$B$9-M4101)=0,"0", IF(('1 - Cover page'!$B$9-M4101)= 1,"1", IF(('1 - Cover page'!$B$9-M4101)= 2,"2", IF(('1 - Cover page'!$B$9-M4101)= 3,"3", IF(('1 - Cover page'!$B$9-M4101)= 4,"4", IF(('1 - Cover page'!$B$9-M4101)= 5,"5", IF(('1 - Cover page'!$B$9-M4101)= 6,"6", IF(('1 - Cover page'!$B$9-M4101)= 7,"7", IF(('1 - Cover page'!$B$9-M4101)= 8,"8", IF(('1 - Cover page'!$B$9-M4101)= 9,"9", IF(('1 - Cover page'!$B$9-M4101)= 10,"10", IF(('1 - Cover page'!$B$9-M4101)= 11,"11", IF(('1 - Cover page'!$B$9-M4101)= 12,"12", IF(('1 - Cover page'!$B$9-M4101)= 13,"13", IF(('1 - Cover page'!$B$9-M4101)= 14,"14", IF(('1 - Cover page'!$B$9-M4101)= 15,"15",  ""))))))))))))))))</f>
        <v>0</v>
      </c>
      <c r="Z4101" t="str">
        <f>IF(('1 - Cover page'!$B$9-I4101)=0,"0", IF(('1 - Cover page'!$B$9-I4101)= 1,"1", IF(('1 - Cover page'!$B$9-I4101)= 2,"2", IF(('1 - Cover page'!$B$9-I4101)= 3,"3", IF(('1 - Cover page'!$B$9-I4101)= 4,"4", IF(('1 - Cover page'!$B$9-I4101)= 5,"5", IF(('1 - Cover page'!$B$9-I4101)= 6,"6", IF(('1 - Cover page'!$B$9-I4101)= 7,"7", IF(('1 - Cover page'!$B$9-I4101)= 8,"8", IF(('1 - Cover page'!$B$9-I4101)= 9,"9", IF(('1 - Cover page'!$B$9-I4101)= 10,"10", IF(('1 - Cover page'!$B$9-I4101)= 11,"11", IF(('1 - Cover page'!$B$9-I4101)= 12,"12", IF(('1 - Cover page'!$B$9-I4101)= 13,"13", IF(('1 - Cover page'!$B$9-I4101)= 14,"14", IF(('1 - Cover page'!$B$9-I4101)= 15,"15",  ""))))))))))))))))</f>
        <v>0</v>
      </c>
      <c r="AA4101" t="e">
        <f>VLOOKUP(E4101,'Age group'!$A$2:$B$7,2,TRUE)</f>
        <v>#N/A</v>
      </c>
    </row>
    <row r="4102" spans="1:27" ht="12.75" x14ac:dyDescent="0.2">
      <c r="A4102" s="30">
        <v>4099</v>
      </c>
      <c r="B4102" s="31"/>
      <c r="C4102" s="31"/>
      <c r="D4102" s="32"/>
      <c r="E4102" s="104"/>
      <c r="F4102" s="31"/>
      <c r="G4102" s="31"/>
      <c r="H4102" s="33"/>
      <c r="I4102" s="16"/>
      <c r="J4102" s="34"/>
      <c r="K4102" s="34"/>
      <c r="L4102" s="35"/>
      <c r="M4102" s="36"/>
      <c r="N4102" s="37"/>
      <c r="O4102" s="37"/>
      <c r="P4102" s="37"/>
      <c r="Q4102" s="38"/>
      <c r="R4102" s="38"/>
      <c r="S4102" s="37"/>
      <c r="T4102" s="39"/>
      <c r="U4102" s="39"/>
      <c r="V4102" s="40"/>
      <c r="X4102" t="str">
        <f>IF(('1 - Cover page'!$B$9-M4102)&lt;6,"&lt;=5 Days","&gt;5 Days")</f>
        <v>&lt;=5 Days</v>
      </c>
      <c r="Y4102" t="str">
        <f>IF(('1 - Cover page'!$B$9-M4102)=0,"0", IF(('1 - Cover page'!$B$9-M4102)= 1,"1", IF(('1 - Cover page'!$B$9-M4102)= 2,"2", IF(('1 - Cover page'!$B$9-M4102)= 3,"3", IF(('1 - Cover page'!$B$9-M4102)= 4,"4", IF(('1 - Cover page'!$B$9-M4102)= 5,"5", IF(('1 - Cover page'!$B$9-M4102)= 6,"6", IF(('1 - Cover page'!$B$9-M4102)= 7,"7", IF(('1 - Cover page'!$B$9-M4102)= 8,"8", IF(('1 - Cover page'!$B$9-M4102)= 9,"9", IF(('1 - Cover page'!$B$9-M4102)= 10,"10", IF(('1 - Cover page'!$B$9-M4102)= 11,"11", IF(('1 - Cover page'!$B$9-M4102)= 12,"12", IF(('1 - Cover page'!$B$9-M4102)= 13,"13", IF(('1 - Cover page'!$B$9-M4102)= 14,"14", IF(('1 - Cover page'!$B$9-M4102)= 15,"15",  ""))))))))))))))))</f>
        <v>0</v>
      </c>
      <c r="Z4102" t="str">
        <f>IF(('1 - Cover page'!$B$9-I4102)=0,"0", IF(('1 - Cover page'!$B$9-I4102)= 1,"1", IF(('1 - Cover page'!$B$9-I4102)= 2,"2", IF(('1 - Cover page'!$B$9-I4102)= 3,"3", IF(('1 - Cover page'!$B$9-I4102)= 4,"4", IF(('1 - Cover page'!$B$9-I4102)= 5,"5", IF(('1 - Cover page'!$B$9-I4102)= 6,"6", IF(('1 - Cover page'!$B$9-I4102)= 7,"7", IF(('1 - Cover page'!$B$9-I4102)= 8,"8", IF(('1 - Cover page'!$B$9-I4102)= 9,"9", IF(('1 - Cover page'!$B$9-I4102)= 10,"10", IF(('1 - Cover page'!$B$9-I4102)= 11,"11", IF(('1 - Cover page'!$B$9-I4102)= 12,"12", IF(('1 - Cover page'!$B$9-I4102)= 13,"13", IF(('1 - Cover page'!$B$9-I4102)= 14,"14", IF(('1 - Cover page'!$B$9-I4102)= 15,"15",  ""))))))))))))))))</f>
        <v>0</v>
      </c>
      <c r="AA4102" t="e">
        <f>VLOOKUP(E4102,'Age group'!$A$2:$B$7,2,TRUE)</f>
        <v>#N/A</v>
      </c>
    </row>
    <row r="4103" spans="1:27" ht="12.75" x14ac:dyDescent="0.2">
      <c r="A4103" s="30">
        <v>4100</v>
      </c>
      <c r="B4103" s="31"/>
      <c r="C4103" s="31"/>
      <c r="D4103" s="32"/>
      <c r="E4103" s="104"/>
      <c r="F4103" s="31"/>
      <c r="G4103" s="31"/>
      <c r="H4103" s="33"/>
      <c r="I4103" s="16"/>
      <c r="J4103" s="34"/>
      <c r="K4103" s="34"/>
      <c r="L4103" s="35"/>
      <c r="M4103" s="36"/>
      <c r="N4103" s="37"/>
      <c r="O4103" s="37"/>
      <c r="P4103" s="37"/>
      <c r="Q4103" s="38"/>
      <c r="R4103" s="38"/>
      <c r="S4103" s="37"/>
      <c r="T4103" s="39"/>
      <c r="U4103" s="39"/>
      <c r="V4103" s="40"/>
      <c r="X4103" t="str">
        <f>IF(('1 - Cover page'!$B$9-M4103)&lt;6,"&lt;=5 Days","&gt;5 Days")</f>
        <v>&lt;=5 Days</v>
      </c>
      <c r="Y4103" t="str">
        <f>IF(('1 - Cover page'!$B$9-M4103)=0,"0", IF(('1 - Cover page'!$B$9-M4103)= 1,"1", IF(('1 - Cover page'!$B$9-M4103)= 2,"2", IF(('1 - Cover page'!$B$9-M4103)= 3,"3", IF(('1 - Cover page'!$B$9-M4103)= 4,"4", IF(('1 - Cover page'!$B$9-M4103)= 5,"5", IF(('1 - Cover page'!$B$9-M4103)= 6,"6", IF(('1 - Cover page'!$B$9-M4103)= 7,"7", IF(('1 - Cover page'!$B$9-M4103)= 8,"8", IF(('1 - Cover page'!$B$9-M4103)= 9,"9", IF(('1 - Cover page'!$B$9-M4103)= 10,"10", IF(('1 - Cover page'!$B$9-M4103)= 11,"11", IF(('1 - Cover page'!$B$9-M4103)= 12,"12", IF(('1 - Cover page'!$B$9-M4103)= 13,"13", IF(('1 - Cover page'!$B$9-M4103)= 14,"14", IF(('1 - Cover page'!$B$9-M4103)= 15,"15",  ""))))))))))))))))</f>
        <v>0</v>
      </c>
      <c r="Z4103" t="str">
        <f>IF(('1 - Cover page'!$B$9-I4103)=0,"0", IF(('1 - Cover page'!$B$9-I4103)= 1,"1", IF(('1 - Cover page'!$B$9-I4103)= 2,"2", IF(('1 - Cover page'!$B$9-I4103)= 3,"3", IF(('1 - Cover page'!$B$9-I4103)= 4,"4", IF(('1 - Cover page'!$B$9-I4103)= 5,"5", IF(('1 - Cover page'!$B$9-I4103)= 6,"6", IF(('1 - Cover page'!$B$9-I4103)= 7,"7", IF(('1 - Cover page'!$B$9-I4103)= 8,"8", IF(('1 - Cover page'!$B$9-I4103)= 9,"9", IF(('1 - Cover page'!$B$9-I4103)= 10,"10", IF(('1 - Cover page'!$B$9-I4103)= 11,"11", IF(('1 - Cover page'!$B$9-I4103)= 12,"12", IF(('1 - Cover page'!$B$9-I4103)= 13,"13", IF(('1 - Cover page'!$B$9-I4103)= 14,"14", IF(('1 - Cover page'!$B$9-I4103)= 15,"15",  ""))))))))))))))))</f>
        <v>0</v>
      </c>
      <c r="AA4103" t="e">
        <f>VLOOKUP(E4103,'Age group'!$A$2:$B$7,2,TRUE)</f>
        <v>#N/A</v>
      </c>
    </row>
    <row r="4104" spans="1:27" ht="12.75" x14ac:dyDescent="0.2">
      <c r="A4104" s="30">
        <v>4101</v>
      </c>
      <c r="B4104" s="31"/>
      <c r="C4104" s="31"/>
      <c r="D4104" s="32"/>
      <c r="E4104" s="104"/>
      <c r="F4104" s="31"/>
      <c r="G4104" s="31"/>
      <c r="H4104" s="33"/>
      <c r="I4104" s="16"/>
      <c r="J4104" s="34"/>
      <c r="K4104" s="34"/>
      <c r="L4104" s="35"/>
      <c r="M4104" s="36"/>
      <c r="N4104" s="37"/>
      <c r="O4104" s="37"/>
      <c r="P4104" s="37"/>
      <c r="Q4104" s="38"/>
      <c r="R4104" s="38"/>
      <c r="S4104" s="37"/>
      <c r="T4104" s="39"/>
      <c r="U4104" s="39"/>
      <c r="V4104" s="40"/>
      <c r="X4104" t="str">
        <f>IF(('1 - Cover page'!$B$9-M4104)&lt;6,"&lt;=5 Days","&gt;5 Days")</f>
        <v>&lt;=5 Days</v>
      </c>
      <c r="Y4104" t="str">
        <f>IF(('1 - Cover page'!$B$9-M4104)=0,"0", IF(('1 - Cover page'!$B$9-M4104)= 1,"1", IF(('1 - Cover page'!$B$9-M4104)= 2,"2", IF(('1 - Cover page'!$B$9-M4104)= 3,"3", IF(('1 - Cover page'!$B$9-M4104)= 4,"4", IF(('1 - Cover page'!$B$9-M4104)= 5,"5", IF(('1 - Cover page'!$B$9-M4104)= 6,"6", IF(('1 - Cover page'!$B$9-M4104)= 7,"7", IF(('1 - Cover page'!$B$9-M4104)= 8,"8", IF(('1 - Cover page'!$B$9-M4104)= 9,"9", IF(('1 - Cover page'!$B$9-M4104)= 10,"10", IF(('1 - Cover page'!$B$9-M4104)= 11,"11", IF(('1 - Cover page'!$B$9-M4104)= 12,"12", IF(('1 - Cover page'!$B$9-M4104)= 13,"13", IF(('1 - Cover page'!$B$9-M4104)= 14,"14", IF(('1 - Cover page'!$B$9-M4104)= 15,"15",  ""))))))))))))))))</f>
        <v>0</v>
      </c>
      <c r="Z4104" t="str">
        <f>IF(('1 - Cover page'!$B$9-I4104)=0,"0", IF(('1 - Cover page'!$B$9-I4104)= 1,"1", IF(('1 - Cover page'!$B$9-I4104)= 2,"2", IF(('1 - Cover page'!$B$9-I4104)= 3,"3", IF(('1 - Cover page'!$B$9-I4104)= 4,"4", IF(('1 - Cover page'!$B$9-I4104)= 5,"5", IF(('1 - Cover page'!$B$9-I4104)= 6,"6", IF(('1 - Cover page'!$B$9-I4104)= 7,"7", IF(('1 - Cover page'!$B$9-I4104)= 8,"8", IF(('1 - Cover page'!$B$9-I4104)= 9,"9", IF(('1 - Cover page'!$B$9-I4104)= 10,"10", IF(('1 - Cover page'!$B$9-I4104)= 11,"11", IF(('1 - Cover page'!$B$9-I4104)= 12,"12", IF(('1 - Cover page'!$B$9-I4104)= 13,"13", IF(('1 - Cover page'!$B$9-I4104)= 14,"14", IF(('1 - Cover page'!$B$9-I4104)= 15,"15",  ""))))))))))))))))</f>
        <v>0</v>
      </c>
      <c r="AA4104" t="e">
        <f>VLOOKUP(E4104,'Age group'!$A$2:$B$7,2,TRUE)</f>
        <v>#N/A</v>
      </c>
    </row>
    <row r="4105" spans="1:27" ht="12.75" x14ac:dyDescent="0.2">
      <c r="A4105" s="30">
        <v>4102</v>
      </c>
      <c r="B4105" s="31"/>
      <c r="C4105" s="31"/>
      <c r="D4105" s="32"/>
      <c r="E4105" s="104"/>
      <c r="F4105" s="31"/>
      <c r="G4105" s="31"/>
      <c r="H4105" s="33"/>
      <c r="I4105" s="16"/>
      <c r="J4105" s="34"/>
      <c r="K4105" s="34"/>
      <c r="L4105" s="35"/>
      <c r="M4105" s="36"/>
      <c r="N4105" s="37"/>
      <c r="O4105" s="37"/>
      <c r="P4105" s="37"/>
      <c r="Q4105" s="38"/>
      <c r="R4105" s="38"/>
      <c r="S4105" s="37"/>
      <c r="T4105" s="39"/>
      <c r="U4105" s="39"/>
      <c r="V4105" s="40"/>
      <c r="X4105" t="str">
        <f>IF(('1 - Cover page'!$B$9-M4105)&lt;6,"&lt;=5 Days","&gt;5 Days")</f>
        <v>&lt;=5 Days</v>
      </c>
      <c r="Y4105" t="str">
        <f>IF(('1 - Cover page'!$B$9-M4105)=0,"0", IF(('1 - Cover page'!$B$9-M4105)= 1,"1", IF(('1 - Cover page'!$B$9-M4105)= 2,"2", IF(('1 - Cover page'!$B$9-M4105)= 3,"3", IF(('1 - Cover page'!$B$9-M4105)= 4,"4", IF(('1 - Cover page'!$B$9-M4105)= 5,"5", IF(('1 - Cover page'!$B$9-M4105)= 6,"6", IF(('1 - Cover page'!$B$9-M4105)= 7,"7", IF(('1 - Cover page'!$B$9-M4105)= 8,"8", IF(('1 - Cover page'!$B$9-M4105)= 9,"9", IF(('1 - Cover page'!$B$9-M4105)= 10,"10", IF(('1 - Cover page'!$B$9-M4105)= 11,"11", IF(('1 - Cover page'!$B$9-M4105)= 12,"12", IF(('1 - Cover page'!$B$9-M4105)= 13,"13", IF(('1 - Cover page'!$B$9-M4105)= 14,"14", IF(('1 - Cover page'!$B$9-M4105)= 15,"15",  ""))))))))))))))))</f>
        <v>0</v>
      </c>
      <c r="Z4105" t="str">
        <f>IF(('1 - Cover page'!$B$9-I4105)=0,"0", IF(('1 - Cover page'!$B$9-I4105)= 1,"1", IF(('1 - Cover page'!$B$9-I4105)= 2,"2", IF(('1 - Cover page'!$B$9-I4105)= 3,"3", IF(('1 - Cover page'!$B$9-I4105)= 4,"4", IF(('1 - Cover page'!$B$9-I4105)= 5,"5", IF(('1 - Cover page'!$B$9-I4105)= 6,"6", IF(('1 - Cover page'!$B$9-I4105)= 7,"7", IF(('1 - Cover page'!$B$9-I4105)= 8,"8", IF(('1 - Cover page'!$B$9-I4105)= 9,"9", IF(('1 - Cover page'!$B$9-I4105)= 10,"10", IF(('1 - Cover page'!$B$9-I4105)= 11,"11", IF(('1 - Cover page'!$B$9-I4105)= 12,"12", IF(('1 - Cover page'!$B$9-I4105)= 13,"13", IF(('1 - Cover page'!$B$9-I4105)= 14,"14", IF(('1 - Cover page'!$B$9-I4105)= 15,"15",  ""))))))))))))))))</f>
        <v>0</v>
      </c>
      <c r="AA4105" t="e">
        <f>VLOOKUP(E4105,'Age group'!$A$2:$B$7,2,TRUE)</f>
        <v>#N/A</v>
      </c>
    </row>
    <row r="4106" spans="1:27" ht="12.75" x14ac:dyDescent="0.2">
      <c r="A4106" s="30">
        <v>4103</v>
      </c>
      <c r="B4106" s="31"/>
      <c r="C4106" s="31"/>
      <c r="D4106" s="32"/>
      <c r="E4106" s="104"/>
      <c r="F4106" s="31"/>
      <c r="G4106" s="31"/>
      <c r="H4106" s="33"/>
      <c r="I4106" s="16"/>
      <c r="J4106" s="34"/>
      <c r="K4106" s="34"/>
      <c r="L4106" s="35"/>
      <c r="M4106" s="36"/>
      <c r="N4106" s="37"/>
      <c r="O4106" s="37"/>
      <c r="P4106" s="37"/>
      <c r="Q4106" s="38"/>
      <c r="R4106" s="38"/>
      <c r="S4106" s="37"/>
      <c r="T4106" s="39"/>
      <c r="U4106" s="39"/>
      <c r="V4106" s="40"/>
      <c r="X4106" t="str">
        <f>IF(('1 - Cover page'!$B$9-M4106)&lt;6,"&lt;=5 Days","&gt;5 Days")</f>
        <v>&lt;=5 Days</v>
      </c>
      <c r="Y4106" t="str">
        <f>IF(('1 - Cover page'!$B$9-M4106)=0,"0", IF(('1 - Cover page'!$B$9-M4106)= 1,"1", IF(('1 - Cover page'!$B$9-M4106)= 2,"2", IF(('1 - Cover page'!$B$9-M4106)= 3,"3", IF(('1 - Cover page'!$B$9-M4106)= 4,"4", IF(('1 - Cover page'!$B$9-M4106)= 5,"5", IF(('1 - Cover page'!$B$9-M4106)= 6,"6", IF(('1 - Cover page'!$B$9-M4106)= 7,"7", IF(('1 - Cover page'!$B$9-M4106)= 8,"8", IF(('1 - Cover page'!$B$9-M4106)= 9,"9", IF(('1 - Cover page'!$B$9-M4106)= 10,"10", IF(('1 - Cover page'!$B$9-M4106)= 11,"11", IF(('1 - Cover page'!$B$9-M4106)= 12,"12", IF(('1 - Cover page'!$B$9-M4106)= 13,"13", IF(('1 - Cover page'!$B$9-M4106)= 14,"14", IF(('1 - Cover page'!$B$9-M4106)= 15,"15",  ""))))))))))))))))</f>
        <v>0</v>
      </c>
      <c r="Z4106" t="str">
        <f>IF(('1 - Cover page'!$B$9-I4106)=0,"0", IF(('1 - Cover page'!$B$9-I4106)= 1,"1", IF(('1 - Cover page'!$B$9-I4106)= 2,"2", IF(('1 - Cover page'!$B$9-I4106)= 3,"3", IF(('1 - Cover page'!$B$9-I4106)= 4,"4", IF(('1 - Cover page'!$B$9-I4106)= 5,"5", IF(('1 - Cover page'!$B$9-I4106)= 6,"6", IF(('1 - Cover page'!$B$9-I4106)= 7,"7", IF(('1 - Cover page'!$B$9-I4106)= 8,"8", IF(('1 - Cover page'!$B$9-I4106)= 9,"9", IF(('1 - Cover page'!$B$9-I4106)= 10,"10", IF(('1 - Cover page'!$B$9-I4106)= 11,"11", IF(('1 - Cover page'!$B$9-I4106)= 12,"12", IF(('1 - Cover page'!$B$9-I4106)= 13,"13", IF(('1 - Cover page'!$B$9-I4106)= 14,"14", IF(('1 - Cover page'!$B$9-I4106)= 15,"15",  ""))))))))))))))))</f>
        <v>0</v>
      </c>
      <c r="AA4106" t="e">
        <f>VLOOKUP(E4106,'Age group'!$A$2:$B$7,2,TRUE)</f>
        <v>#N/A</v>
      </c>
    </row>
    <row r="4107" spans="1:27" ht="12.75" x14ac:dyDescent="0.2">
      <c r="A4107" s="30">
        <v>4104</v>
      </c>
      <c r="B4107" s="31"/>
      <c r="C4107" s="31"/>
      <c r="D4107" s="32"/>
      <c r="E4107" s="104"/>
      <c r="F4107" s="31"/>
      <c r="G4107" s="31"/>
      <c r="H4107" s="33"/>
      <c r="I4107" s="16"/>
      <c r="J4107" s="34"/>
      <c r="K4107" s="34"/>
      <c r="L4107" s="35"/>
      <c r="M4107" s="36"/>
      <c r="N4107" s="37"/>
      <c r="O4107" s="37"/>
      <c r="P4107" s="37"/>
      <c r="Q4107" s="38"/>
      <c r="R4107" s="38"/>
      <c r="S4107" s="37"/>
      <c r="T4107" s="39"/>
      <c r="U4107" s="39"/>
      <c r="V4107" s="40"/>
      <c r="X4107" t="str">
        <f>IF(('1 - Cover page'!$B$9-M4107)&lt;6,"&lt;=5 Days","&gt;5 Days")</f>
        <v>&lt;=5 Days</v>
      </c>
      <c r="Y4107" t="str">
        <f>IF(('1 - Cover page'!$B$9-M4107)=0,"0", IF(('1 - Cover page'!$B$9-M4107)= 1,"1", IF(('1 - Cover page'!$B$9-M4107)= 2,"2", IF(('1 - Cover page'!$B$9-M4107)= 3,"3", IF(('1 - Cover page'!$B$9-M4107)= 4,"4", IF(('1 - Cover page'!$B$9-M4107)= 5,"5", IF(('1 - Cover page'!$B$9-M4107)= 6,"6", IF(('1 - Cover page'!$B$9-M4107)= 7,"7", IF(('1 - Cover page'!$B$9-M4107)= 8,"8", IF(('1 - Cover page'!$B$9-M4107)= 9,"9", IF(('1 - Cover page'!$B$9-M4107)= 10,"10", IF(('1 - Cover page'!$B$9-M4107)= 11,"11", IF(('1 - Cover page'!$B$9-M4107)= 12,"12", IF(('1 - Cover page'!$B$9-M4107)= 13,"13", IF(('1 - Cover page'!$B$9-M4107)= 14,"14", IF(('1 - Cover page'!$B$9-M4107)= 15,"15",  ""))))))))))))))))</f>
        <v>0</v>
      </c>
      <c r="Z4107" t="str">
        <f>IF(('1 - Cover page'!$B$9-I4107)=0,"0", IF(('1 - Cover page'!$B$9-I4107)= 1,"1", IF(('1 - Cover page'!$B$9-I4107)= 2,"2", IF(('1 - Cover page'!$B$9-I4107)= 3,"3", IF(('1 - Cover page'!$B$9-I4107)= 4,"4", IF(('1 - Cover page'!$B$9-I4107)= 5,"5", IF(('1 - Cover page'!$B$9-I4107)= 6,"6", IF(('1 - Cover page'!$B$9-I4107)= 7,"7", IF(('1 - Cover page'!$B$9-I4107)= 8,"8", IF(('1 - Cover page'!$B$9-I4107)= 9,"9", IF(('1 - Cover page'!$B$9-I4107)= 10,"10", IF(('1 - Cover page'!$B$9-I4107)= 11,"11", IF(('1 - Cover page'!$B$9-I4107)= 12,"12", IF(('1 - Cover page'!$B$9-I4107)= 13,"13", IF(('1 - Cover page'!$B$9-I4107)= 14,"14", IF(('1 - Cover page'!$B$9-I4107)= 15,"15",  ""))))))))))))))))</f>
        <v>0</v>
      </c>
      <c r="AA4107" t="e">
        <f>VLOOKUP(E4107,'Age group'!$A$2:$B$7,2,TRUE)</f>
        <v>#N/A</v>
      </c>
    </row>
    <row r="4108" spans="1:27" ht="12.75" x14ac:dyDescent="0.2">
      <c r="A4108" s="30">
        <v>4105</v>
      </c>
      <c r="B4108" s="31"/>
      <c r="C4108" s="31"/>
      <c r="D4108" s="32"/>
      <c r="E4108" s="104"/>
      <c r="F4108" s="31"/>
      <c r="G4108" s="31"/>
      <c r="H4108" s="33"/>
      <c r="I4108" s="16"/>
      <c r="J4108" s="34"/>
      <c r="K4108" s="34"/>
      <c r="L4108" s="35"/>
      <c r="M4108" s="36"/>
      <c r="N4108" s="37"/>
      <c r="O4108" s="37"/>
      <c r="P4108" s="37"/>
      <c r="Q4108" s="38"/>
      <c r="R4108" s="38"/>
      <c r="S4108" s="37"/>
      <c r="T4108" s="39"/>
      <c r="U4108" s="39"/>
      <c r="V4108" s="40"/>
      <c r="X4108" t="str">
        <f>IF(('1 - Cover page'!$B$9-M4108)&lt;6,"&lt;=5 Days","&gt;5 Days")</f>
        <v>&lt;=5 Days</v>
      </c>
      <c r="Y4108" t="str">
        <f>IF(('1 - Cover page'!$B$9-M4108)=0,"0", IF(('1 - Cover page'!$B$9-M4108)= 1,"1", IF(('1 - Cover page'!$B$9-M4108)= 2,"2", IF(('1 - Cover page'!$B$9-M4108)= 3,"3", IF(('1 - Cover page'!$B$9-M4108)= 4,"4", IF(('1 - Cover page'!$B$9-M4108)= 5,"5", IF(('1 - Cover page'!$B$9-M4108)= 6,"6", IF(('1 - Cover page'!$B$9-M4108)= 7,"7", IF(('1 - Cover page'!$B$9-M4108)= 8,"8", IF(('1 - Cover page'!$B$9-M4108)= 9,"9", IF(('1 - Cover page'!$B$9-M4108)= 10,"10", IF(('1 - Cover page'!$B$9-M4108)= 11,"11", IF(('1 - Cover page'!$B$9-M4108)= 12,"12", IF(('1 - Cover page'!$B$9-M4108)= 13,"13", IF(('1 - Cover page'!$B$9-M4108)= 14,"14", IF(('1 - Cover page'!$B$9-M4108)= 15,"15",  ""))))))))))))))))</f>
        <v>0</v>
      </c>
      <c r="Z4108" t="str">
        <f>IF(('1 - Cover page'!$B$9-I4108)=0,"0", IF(('1 - Cover page'!$B$9-I4108)= 1,"1", IF(('1 - Cover page'!$B$9-I4108)= 2,"2", IF(('1 - Cover page'!$B$9-I4108)= 3,"3", IF(('1 - Cover page'!$B$9-I4108)= 4,"4", IF(('1 - Cover page'!$B$9-I4108)= 5,"5", IF(('1 - Cover page'!$B$9-I4108)= 6,"6", IF(('1 - Cover page'!$B$9-I4108)= 7,"7", IF(('1 - Cover page'!$B$9-I4108)= 8,"8", IF(('1 - Cover page'!$B$9-I4108)= 9,"9", IF(('1 - Cover page'!$B$9-I4108)= 10,"10", IF(('1 - Cover page'!$B$9-I4108)= 11,"11", IF(('1 - Cover page'!$B$9-I4108)= 12,"12", IF(('1 - Cover page'!$B$9-I4108)= 13,"13", IF(('1 - Cover page'!$B$9-I4108)= 14,"14", IF(('1 - Cover page'!$B$9-I4108)= 15,"15",  ""))))))))))))))))</f>
        <v>0</v>
      </c>
      <c r="AA4108" t="e">
        <f>VLOOKUP(E4108,'Age group'!$A$2:$B$7,2,TRUE)</f>
        <v>#N/A</v>
      </c>
    </row>
    <row r="4109" spans="1:27" ht="12.75" x14ac:dyDescent="0.2">
      <c r="A4109" s="30">
        <v>4106</v>
      </c>
      <c r="B4109" s="31"/>
      <c r="C4109" s="31"/>
      <c r="D4109" s="32"/>
      <c r="E4109" s="104"/>
      <c r="F4109" s="31"/>
      <c r="G4109" s="31"/>
      <c r="H4109" s="33"/>
      <c r="I4109" s="16"/>
      <c r="J4109" s="34"/>
      <c r="K4109" s="34"/>
      <c r="L4109" s="35"/>
      <c r="M4109" s="36"/>
      <c r="N4109" s="37"/>
      <c r="O4109" s="37"/>
      <c r="P4109" s="37"/>
      <c r="Q4109" s="38"/>
      <c r="R4109" s="38"/>
      <c r="S4109" s="37"/>
      <c r="T4109" s="39"/>
      <c r="U4109" s="39"/>
      <c r="V4109" s="40"/>
      <c r="X4109" t="str">
        <f>IF(('1 - Cover page'!$B$9-M4109)&lt;6,"&lt;=5 Days","&gt;5 Days")</f>
        <v>&lt;=5 Days</v>
      </c>
      <c r="Y4109" t="str">
        <f>IF(('1 - Cover page'!$B$9-M4109)=0,"0", IF(('1 - Cover page'!$B$9-M4109)= 1,"1", IF(('1 - Cover page'!$B$9-M4109)= 2,"2", IF(('1 - Cover page'!$B$9-M4109)= 3,"3", IF(('1 - Cover page'!$B$9-M4109)= 4,"4", IF(('1 - Cover page'!$B$9-M4109)= 5,"5", IF(('1 - Cover page'!$B$9-M4109)= 6,"6", IF(('1 - Cover page'!$B$9-M4109)= 7,"7", IF(('1 - Cover page'!$B$9-M4109)= 8,"8", IF(('1 - Cover page'!$B$9-M4109)= 9,"9", IF(('1 - Cover page'!$B$9-M4109)= 10,"10", IF(('1 - Cover page'!$B$9-M4109)= 11,"11", IF(('1 - Cover page'!$B$9-M4109)= 12,"12", IF(('1 - Cover page'!$B$9-M4109)= 13,"13", IF(('1 - Cover page'!$B$9-M4109)= 14,"14", IF(('1 - Cover page'!$B$9-M4109)= 15,"15",  ""))))))))))))))))</f>
        <v>0</v>
      </c>
      <c r="Z4109" t="str">
        <f>IF(('1 - Cover page'!$B$9-I4109)=0,"0", IF(('1 - Cover page'!$B$9-I4109)= 1,"1", IF(('1 - Cover page'!$B$9-I4109)= 2,"2", IF(('1 - Cover page'!$B$9-I4109)= 3,"3", IF(('1 - Cover page'!$B$9-I4109)= 4,"4", IF(('1 - Cover page'!$B$9-I4109)= 5,"5", IF(('1 - Cover page'!$B$9-I4109)= 6,"6", IF(('1 - Cover page'!$B$9-I4109)= 7,"7", IF(('1 - Cover page'!$B$9-I4109)= 8,"8", IF(('1 - Cover page'!$B$9-I4109)= 9,"9", IF(('1 - Cover page'!$B$9-I4109)= 10,"10", IF(('1 - Cover page'!$B$9-I4109)= 11,"11", IF(('1 - Cover page'!$B$9-I4109)= 12,"12", IF(('1 - Cover page'!$B$9-I4109)= 13,"13", IF(('1 - Cover page'!$B$9-I4109)= 14,"14", IF(('1 - Cover page'!$B$9-I4109)= 15,"15",  ""))))))))))))))))</f>
        <v>0</v>
      </c>
      <c r="AA4109" t="e">
        <f>VLOOKUP(E4109,'Age group'!$A$2:$B$7,2,TRUE)</f>
        <v>#N/A</v>
      </c>
    </row>
    <row r="4110" spans="1:27" ht="12.75" x14ac:dyDescent="0.2">
      <c r="A4110" s="30">
        <v>4107</v>
      </c>
      <c r="B4110" s="31"/>
      <c r="C4110" s="31"/>
      <c r="D4110" s="32"/>
      <c r="E4110" s="104"/>
      <c r="F4110" s="31"/>
      <c r="G4110" s="31"/>
      <c r="H4110" s="33"/>
      <c r="I4110" s="16"/>
      <c r="J4110" s="34"/>
      <c r="K4110" s="34"/>
      <c r="L4110" s="35"/>
      <c r="M4110" s="36"/>
      <c r="N4110" s="37"/>
      <c r="O4110" s="37"/>
      <c r="P4110" s="37"/>
      <c r="Q4110" s="38"/>
      <c r="R4110" s="38"/>
      <c r="S4110" s="37"/>
      <c r="T4110" s="39"/>
      <c r="U4110" s="39"/>
      <c r="V4110" s="40"/>
      <c r="X4110" t="str">
        <f>IF(('1 - Cover page'!$B$9-M4110)&lt;6,"&lt;=5 Days","&gt;5 Days")</f>
        <v>&lt;=5 Days</v>
      </c>
      <c r="Y4110" t="str">
        <f>IF(('1 - Cover page'!$B$9-M4110)=0,"0", IF(('1 - Cover page'!$B$9-M4110)= 1,"1", IF(('1 - Cover page'!$B$9-M4110)= 2,"2", IF(('1 - Cover page'!$B$9-M4110)= 3,"3", IF(('1 - Cover page'!$B$9-M4110)= 4,"4", IF(('1 - Cover page'!$B$9-M4110)= 5,"5", IF(('1 - Cover page'!$B$9-M4110)= 6,"6", IF(('1 - Cover page'!$B$9-M4110)= 7,"7", IF(('1 - Cover page'!$B$9-M4110)= 8,"8", IF(('1 - Cover page'!$B$9-M4110)= 9,"9", IF(('1 - Cover page'!$B$9-M4110)= 10,"10", IF(('1 - Cover page'!$B$9-M4110)= 11,"11", IF(('1 - Cover page'!$B$9-M4110)= 12,"12", IF(('1 - Cover page'!$B$9-M4110)= 13,"13", IF(('1 - Cover page'!$B$9-M4110)= 14,"14", IF(('1 - Cover page'!$B$9-M4110)= 15,"15",  ""))))))))))))))))</f>
        <v>0</v>
      </c>
      <c r="Z4110" t="str">
        <f>IF(('1 - Cover page'!$B$9-I4110)=0,"0", IF(('1 - Cover page'!$B$9-I4110)= 1,"1", IF(('1 - Cover page'!$B$9-I4110)= 2,"2", IF(('1 - Cover page'!$B$9-I4110)= 3,"3", IF(('1 - Cover page'!$B$9-I4110)= 4,"4", IF(('1 - Cover page'!$B$9-I4110)= 5,"5", IF(('1 - Cover page'!$B$9-I4110)= 6,"6", IF(('1 - Cover page'!$B$9-I4110)= 7,"7", IF(('1 - Cover page'!$B$9-I4110)= 8,"8", IF(('1 - Cover page'!$B$9-I4110)= 9,"9", IF(('1 - Cover page'!$B$9-I4110)= 10,"10", IF(('1 - Cover page'!$B$9-I4110)= 11,"11", IF(('1 - Cover page'!$B$9-I4110)= 12,"12", IF(('1 - Cover page'!$B$9-I4110)= 13,"13", IF(('1 - Cover page'!$B$9-I4110)= 14,"14", IF(('1 - Cover page'!$B$9-I4110)= 15,"15",  ""))))))))))))))))</f>
        <v>0</v>
      </c>
      <c r="AA4110" t="e">
        <f>VLOOKUP(E4110,'Age group'!$A$2:$B$7,2,TRUE)</f>
        <v>#N/A</v>
      </c>
    </row>
    <row r="4111" spans="1:27" ht="12.75" x14ac:dyDescent="0.2">
      <c r="A4111" s="30">
        <v>4108</v>
      </c>
      <c r="B4111" s="31"/>
      <c r="C4111" s="31"/>
      <c r="D4111" s="32"/>
      <c r="E4111" s="104"/>
      <c r="F4111" s="31"/>
      <c r="G4111" s="31"/>
      <c r="H4111" s="33"/>
      <c r="I4111" s="16"/>
      <c r="J4111" s="34"/>
      <c r="K4111" s="34"/>
      <c r="L4111" s="35"/>
      <c r="M4111" s="36"/>
      <c r="N4111" s="37"/>
      <c r="O4111" s="37"/>
      <c r="P4111" s="37"/>
      <c r="Q4111" s="38"/>
      <c r="R4111" s="38"/>
      <c r="S4111" s="37"/>
      <c r="T4111" s="39"/>
      <c r="U4111" s="39"/>
      <c r="V4111" s="40"/>
      <c r="X4111" t="str">
        <f>IF(('1 - Cover page'!$B$9-M4111)&lt;6,"&lt;=5 Days","&gt;5 Days")</f>
        <v>&lt;=5 Days</v>
      </c>
      <c r="Y4111" t="str">
        <f>IF(('1 - Cover page'!$B$9-M4111)=0,"0", IF(('1 - Cover page'!$B$9-M4111)= 1,"1", IF(('1 - Cover page'!$B$9-M4111)= 2,"2", IF(('1 - Cover page'!$B$9-M4111)= 3,"3", IF(('1 - Cover page'!$B$9-M4111)= 4,"4", IF(('1 - Cover page'!$B$9-M4111)= 5,"5", IF(('1 - Cover page'!$B$9-M4111)= 6,"6", IF(('1 - Cover page'!$B$9-M4111)= 7,"7", IF(('1 - Cover page'!$B$9-M4111)= 8,"8", IF(('1 - Cover page'!$B$9-M4111)= 9,"9", IF(('1 - Cover page'!$B$9-M4111)= 10,"10", IF(('1 - Cover page'!$B$9-M4111)= 11,"11", IF(('1 - Cover page'!$B$9-M4111)= 12,"12", IF(('1 - Cover page'!$B$9-M4111)= 13,"13", IF(('1 - Cover page'!$B$9-M4111)= 14,"14", IF(('1 - Cover page'!$B$9-M4111)= 15,"15",  ""))))))))))))))))</f>
        <v>0</v>
      </c>
      <c r="Z4111" t="str">
        <f>IF(('1 - Cover page'!$B$9-I4111)=0,"0", IF(('1 - Cover page'!$B$9-I4111)= 1,"1", IF(('1 - Cover page'!$B$9-I4111)= 2,"2", IF(('1 - Cover page'!$B$9-I4111)= 3,"3", IF(('1 - Cover page'!$B$9-I4111)= 4,"4", IF(('1 - Cover page'!$B$9-I4111)= 5,"5", IF(('1 - Cover page'!$B$9-I4111)= 6,"6", IF(('1 - Cover page'!$B$9-I4111)= 7,"7", IF(('1 - Cover page'!$B$9-I4111)= 8,"8", IF(('1 - Cover page'!$B$9-I4111)= 9,"9", IF(('1 - Cover page'!$B$9-I4111)= 10,"10", IF(('1 - Cover page'!$B$9-I4111)= 11,"11", IF(('1 - Cover page'!$B$9-I4111)= 12,"12", IF(('1 - Cover page'!$B$9-I4111)= 13,"13", IF(('1 - Cover page'!$B$9-I4111)= 14,"14", IF(('1 - Cover page'!$B$9-I4111)= 15,"15",  ""))))))))))))))))</f>
        <v>0</v>
      </c>
      <c r="AA4111" t="e">
        <f>VLOOKUP(E4111,'Age group'!$A$2:$B$7,2,TRUE)</f>
        <v>#N/A</v>
      </c>
    </row>
    <row r="4112" spans="1:27" ht="12.75" x14ac:dyDescent="0.2">
      <c r="A4112" s="30">
        <v>4109</v>
      </c>
      <c r="B4112" s="31"/>
      <c r="C4112" s="31"/>
      <c r="D4112" s="32"/>
      <c r="E4112" s="104"/>
      <c r="F4112" s="31"/>
      <c r="G4112" s="31"/>
      <c r="H4112" s="33"/>
      <c r="I4112" s="16"/>
      <c r="J4112" s="34"/>
      <c r="K4112" s="34"/>
      <c r="L4112" s="35"/>
      <c r="M4112" s="36"/>
      <c r="N4112" s="37"/>
      <c r="O4112" s="37"/>
      <c r="P4112" s="37"/>
      <c r="Q4112" s="38"/>
      <c r="R4112" s="38"/>
      <c r="S4112" s="37"/>
      <c r="T4112" s="39"/>
      <c r="U4112" s="39"/>
      <c r="V4112" s="40"/>
      <c r="X4112" t="str">
        <f>IF(('1 - Cover page'!$B$9-M4112)&lt;6,"&lt;=5 Days","&gt;5 Days")</f>
        <v>&lt;=5 Days</v>
      </c>
      <c r="Y4112" t="str">
        <f>IF(('1 - Cover page'!$B$9-M4112)=0,"0", IF(('1 - Cover page'!$B$9-M4112)= 1,"1", IF(('1 - Cover page'!$B$9-M4112)= 2,"2", IF(('1 - Cover page'!$B$9-M4112)= 3,"3", IF(('1 - Cover page'!$B$9-M4112)= 4,"4", IF(('1 - Cover page'!$B$9-M4112)= 5,"5", IF(('1 - Cover page'!$B$9-M4112)= 6,"6", IF(('1 - Cover page'!$B$9-M4112)= 7,"7", IF(('1 - Cover page'!$B$9-M4112)= 8,"8", IF(('1 - Cover page'!$B$9-M4112)= 9,"9", IF(('1 - Cover page'!$B$9-M4112)= 10,"10", IF(('1 - Cover page'!$B$9-M4112)= 11,"11", IF(('1 - Cover page'!$B$9-M4112)= 12,"12", IF(('1 - Cover page'!$B$9-M4112)= 13,"13", IF(('1 - Cover page'!$B$9-M4112)= 14,"14", IF(('1 - Cover page'!$B$9-M4112)= 15,"15",  ""))))))))))))))))</f>
        <v>0</v>
      </c>
      <c r="Z4112" t="str">
        <f>IF(('1 - Cover page'!$B$9-I4112)=0,"0", IF(('1 - Cover page'!$B$9-I4112)= 1,"1", IF(('1 - Cover page'!$B$9-I4112)= 2,"2", IF(('1 - Cover page'!$B$9-I4112)= 3,"3", IF(('1 - Cover page'!$B$9-I4112)= 4,"4", IF(('1 - Cover page'!$B$9-I4112)= 5,"5", IF(('1 - Cover page'!$B$9-I4112)= 6,"6", IF(('1 - Cover page'!$B$9-I4112)= 7,"7", IF(('1 - Cover page'!$B$9-I4112)= 8,"8", IF(('1 - Cover page'!$B$9-I4112)= 9,"9", IF(('1 - Cover page'!$B$9-I4112)= 10,"10", IF(('1 - Cover page'!$B$9-I4112)= 11,"11", IF(('1 - Cover page'!$B$9-I4112)= 12,"12", IF(('1 - Cover page'!$B$9-I4112)= 13,"13", IF(('1 - Cover page'!$B$9-I4112)= 14,"14", IF(('1 - Cover page'!$B$9-I4112)= 15,"15",  ""))))))))))))))))</f>
        <v>0</v>
      </c>
      <c r="AA4112" t="e">
        <f>VLOOKUP(E4112,'Age group'!$A$2:$B$7,2,TRUE)</f>
        <v>#N/A</v>
      </c>
    </row>
    <row r="4113" spans="1:27" ht="12.75" x14ac:dyDescent="0.2">
      <c r="A4113" s="30">
        <v>4110</v>
      </c>
      <c r="B4113" s="31"/>
      <c r="C4113" s="31"/>
      <c r="D4113" s="32"/>
      <c r="E4113" s="104"/>
      <c r="F4113" s="31"/>
      <c r="G4113" s="31"/>
      <c r="H4113" s="33"/>
      <c r="I4113" s="16"/>
      <c r="J4113" s="34"/>
      <c r="K4113" s="34"/>
      <c r="L4113" s="35"/>
      <c r="M4113" s="36"/>
      <c r="N4113" s="37"/>
      <c r="O4113" s="37"/>
      <c r="P4113" s="37"/>
      <c r="Q4113" s="38"/>
      <c r="R4113" s="38"/>
      <c r="S4113" s="37"/>
      <c r="T4113" s="39"/>
      <c r="U4113" s="39"/>
      <c r="V4113" s="40"/>
      <c r="X4113" t="str">
        <f>IF(('1 - Cover page'!$B$9-M4113)&lt;6,"&lt;=5 Days","&gt;5 Days")</f>
        <v>&lt;=5 Days</v>
      </c>
      <c r="Y4113" t="str">
        <f>IF(('1 - Cover page'!$B$9-M4113)=0,"0", IF(('1 - Cover page'!$B$9-M4113)= 1,"1", IF(('1 - Cover page'!$B$9-M4113)= 2,"2", IF(('1 - Cover page'!$B$9-M4113)= 3,"3", IF(('1 - Cover page'!$B$9-M4113)= 4,"4", IF(('1 - Cover page'!$B$9-M4113)= 5,"5", IF(('1 - Cover page'!$B$9-M4113)= 6,"6", IF(('1 - Cover page'!$B$9-M4113)= 7,"7", IF(('1 - Cover page'!$B$9-M4113)= 8,"8", IF(('1 - Cover page'!$B$9-M4113)= 9,"9", IF(('1 - Cover page'!$B$9-M4113)= 10,"10", IF(('1 - Cover page'!$B$9-M4113)= 11,"11", IF(('1 - Cover page'!$B$9-M4113)= 12,"12", IF(('1 - Cover page'!$B$9-M4113)= 13,"13", IF(('1 - Cover page'!$B$9-M4113)= 14,"14", IF(('1 - Cover page'!$B$9-M4113)= 15,"15",  ""))))))))))))))))</f>
        <v>0</v>
      </c>
      <c r="Z4113" t="str">
        <f>IF(('1 - Cover page'!$B$9-I4113)=0,"0", IF(('1 - Cover page'!$B$9-I4113)= 1,"1", IF(('1 - Cover page'!$B$9-I4113)= 2,"2", IF(('1 - Cover page'!$B$9-I4113)= 3,"3", IF(('1 - Cover page'!$B$9-I4113)= 4,"4", IF(('1 - Cover page'!$B$9-I4113)= 5,"5", IF(('1 - Cover page'!$B$9-I4113)= 6,"6", IF(('1 - Cover page'!$B$9-I4113)= 7,"7", IF(('1 - Cover page'!$B$9-I4113)= 8,"8", IF(('1 - Cover page'!$B$9-I4113)= 9,"9", IF(('1 - Cover page'!$B$9-I4113)= 10,"10", IF(('1 - Cover page'!$B$9-I4113)= 11,"11", IF(('1 - Cover page'!$B$9-I4113)= 12,"12", IF(('1 - Cover page'!$B$9-I4113)= 13,"13", IF(('1 - Cover page'!$B$9-I4113)= 14,"14", IF(('1 - Cover page'!$B$9-I4113)= 15,"15",  ""))))))))))))))))</f>
        <v>0</v>
      </c>
      <c r="AA4113" t="e">
        <f>VLOOKUP(E4113,'Age group'!$A$2:$B$7,2,TRUE)</f>
        <v>#N/A</v>
      </c>
    </row>
    <row r="4114" spans="1:27" ht="12.75" x14ac:dyDescent="0.2">
      <c r="A4114" s="30">
        <v>4111</v>
      </c>
      <c r="B4114" s="31"/>
      <c r="C4114" s="31"/>
      <c r="D4114" s="32"/>
      <c r="E4114" s="104"/>
      <c r="F4114" s="31"/>
      <c r="G4114" s="31"/>
      <c r="H4114" s="33"/>
      <c r="I4114" s="16"/>
      <c r="J4114" s="34"/>
      <c r="K4114" s="34"/>
      <c r="L4114" s="35"/>
      <c r="M4114" s="36"/>
      <c r="N4114" s="37"/>
      <c r="O4114" s="37"/>
      <c r="P4114" s="37"/>
      <c r="Q4114" s="38"/>
      <c r="R4114" s="38"/>
      <c r="S4114" s="37"/>
      <c r="T4114" s="39"/>
      <c r="U4114" s="39"/>
      <c r="V4114" s="40"/>
      <c r="X4114" t="str">
        <f>IF(('1 - Cover page'!$B$9-M4114)&lt;6,"&lt;=5 Days","&gt;5 Days")</f>
        <v>&lt;=5 Days</v>
      </c>
      <c r="Y4114" t="str">
        <f>IF(('1 - Cover page'!$B$9-M4114)=0,"0", IF(('1 - Cover page'!$B$9-M4114)= 1,"1", IF(('1 - Cover page'!$B$9-M4114)= 2,"2", IF(('1 - Cover page'!$B$9-M4114)= 3,"3", IF(('1 - Cover page'!$B$9-M4114)= 4,"4", IF(('1 - Cover page'!$B$9-M4114)= 5,"5", IF(('1 - Cover page'!$B$9-M4114)= 6,"6", IF(('1 - Cover page'!$B$9-M4114)= 7,"7", IF(('1 - Cover page'!$B$9-M4114)= 8,"8", IF(('1 - Cover page'!$B$9-M4114)= 9,"9", IF(('1 - Cover page'!$B$9-M4114)= 10,"10", IF(('1 - Cover page'!$B$9-M4114)= 11,"11", IF(('1 - Cover page'!$B$9-M4114)= 12,"12", IF(('1 - Cover page'!$B$9-M4114)= 13,"13", IF(('1 - Cover page'!$B$9-M4114)= 14,"14", IF(('1 - Cover page'!$B$9-M4114)= 15,"15",  ""))))))))))))))))</f>
        <v>0</v>
      </c>
      <c r="Z4114" t="str">
        <f>IF(('1 - Cover page'!$B$9-I4114)=0,"0", IF(('1 - Cover page'!$B$9-I4114)= 1,"1", IF(('1 - Cover page'!$B$9-I4114)= 2,"2", IF(('1 - Cover page'!$B$9-I4114)= 3,"3", IF(('1 - Cover page'!$B$9-I4114)= 4,"4", IF(('1 - Cover page'!$B$9-I4114)= 5,"5", IF(('1 - Cover page'!$B$9-I4114)= 6,"6", IF(('1 - Cover page'!$B$9-I4114)= 7,"7", IF(('1 - Cover page'!$B$9-I4114)= 8,"8", IF(('1 - Cover page'!$B$9-I4114)= 9,"9", IF(('1 - Cover page'!$B$9-I4114)= 10,"10", IF(('1 - Cover page'!$B$9-I4114)= 11,"11", IF(('1 - Cover page'!$B$9-I4114)= 12,"12", IF(('1 - Cover page'!$B$9-I4114)= 13,"13", IF(('1 - Cover page'!$B$9-I4114)= 14,"14", IF(('1 - Cover page'!$B$9-I4114)= 15,"15",  ""))))))))))))))))</f>
        <v>0</v>
      </c>
      <c r="AA4114" t="e">
        <f>VLOOKUP(E4114,'Age group'!$A$2:$B$7,2,TRUE)</f>
        <v>#N/A</v>
      </c>
    </row>
    <row r="4115" spans="1:27" ht="12.75" x14ac:dyDescent="0.2">
      <c r="A4115" s="30">
        <v>4112</v>
      </c>
      <c r="B4115" s="31"/>
      <c r="C4115" s="31"/>
      <c r="D4115" s="32"/>
      <c r="E4115" s="104"/>
      <c r="F4115" s="31"/>
      <c r="G4115" s="31"/>
      <c r="H4115" s="33"/>
      <c r="I4115" s="16"/>
      <c r="J4115" s="34"/>
      <c r="K4115" s="34"/>
      <c r="L4115" s="35"/>
      <c r="M4115" s="36"/>
      <c r="N4115" s="37"/>
      <c r="O4115" s="37"/>
      <c r="P4115" s="37"/>
      <c r="Q4115" s="38"/>
      <c r="R4115" s="38"/>
      <c r="S4115" s="37"/>
      <c r="T4115" s="39"/>
      <c r="U4115" s="39"/>
      <c r="V4115" s="40"/>
      <c r="X4115" t="str">
        <f>IF(('1 - Cover page'!$B$9-M4115)&lt;6,"&lt;=5 Days","&gt;5 Days")</f>
        <v>&lt;=5 Days</v>
      </c>
      <c r="Y4115" t="str">
        <f>IF(('1 - Cover page'!$B$9-M4115)=0,"0", IF(('1 - Cover page'!$B$9-M4115)= 1,"1", IF(('1 - Cover page'!$B$9-M4115)= 2,"2", IF(('1 - Cover page'!$B$9-M4115)= 3,"3", IF(('1 - Cover page'!$B$9-M4115)= 4,"4", IF(('1 - Cover page'!$B$9-M4115)= 5,"5", IF(('1 - Cover page'!$B$9-M4115)= 6,"6", IF(('1 - Cover page'!$B$9-M4115)= 7,"7", IF(('1 - Cover page'!$B$9-M4115)= 8,"8", IF(('1 - Cover page'!$B$9-M4115)= 9,"9", IF(('1 - Cover page'!$B$9-M4115)= 10,"10", IF(('1 - Cover page'!$B$9-M4115)= 11,"11", IF(('1 - Cover page'!$B$9-M4115)= 12,"12", IF(('1 - Cover page'!$B$9-M4115)= 13,"13", IF(('1 - Cover page'!$B$9-M4115)= 14,"14", IF(('1 - Cover page'!$B$9-M4115)= 15,"15",  ""))))))))))))))))</f>
        <v>0</v>
      </c>
      <c r="Z4115" t="str">
        <f>IF(('1 - Cover page'!$B$9-I4115)=0,"0", IF(('1 - Cover page'!$B$9-I4115)= 1,"1", IF(('1 - Cover page'!$B$9-I4115)= 2,"2", IF(('1 - Cover page'!$B$9-I4115)= 3,"3", IF(('1 - Cover page'!$B$9-I4115)= 4,"4", IF(('1 - Cover page'!$B$9-I4115)= 5,"5", IF(('1 - Cover page'!$B$9-I4115)= 6,"6", IF(('1 - Cover page'!$B$9-I4115)= 7,"7", IF(('1 - Cover page'!$B$9-I4115)= 8,"8", IF(('1 - Cover page'!$B$9-I4115)= 9,"9", IF(('1 - Cover page'!$B$9-I4115)= 10,"10", IF(('1 - Cover page'!$B$9-I4115)= 11,"11", IF(('1 - Cover page'!$B$9-I4115)= 12,"12", IF(('1 - Cover page'!$B$9-I4115)= 13,"13", IF(('1 - Cover page'!$B$9-I4115)= 14,"14", IF(('1 - Cover page'!$B$9-I4115)= 15,"15",  ""))))))))))))))))</f>
        <v>0</v>
      </c>
      <c r="AA4115" t="e">
        <f>VLOOKUP(E4115,'Age group'!$A$2:$B$7,2,TRUE)</f>
        <v>#N/A</v>
      </c>
    </row>
    <row r="4116" spans="1:27" ht="12.75" x14ac:dyDescent="0.2">
      <c r="A4116" s="30">
        <v>4113</v>
      </c>
      <c r="B4116" s="31"/>
      <c r="C4116" s="31"/>
      <c r="D4116" s="32"/>
      <c r="E4116" s="104"/>
      <c r="F4116" s="31"/>
      <c r="G4116" s="31"/>
      <c r="H4116" s="33"/>
      <c r="I4116" s="16"/>
      <c r="J4116" s="34"/>
      <c r="K4116" s="34"/>
      <c r="L4116" s="35"/>
      <c r="M4116" s="36"/>
      <c r="N4116" s="37"/>
      <c r="O4116" s="37"/>
      <c r="P4116" s="37"/>
      <c r="Q4116" s="38"/>
      <c r="R4116" s="38"/>
      <c r="S4116" s="37"/>
      <c r="T4116" s="39"/>
      <c r="U4116" s="39"/>
      <c r="V4116" s="40"/>
      <c r="X4116" t="str">
        <f>IF(('1 - Cover page'!$B$9-M4116)&lt;6,"&lt;=5 Days","&gt;5 Days")</f>
        <v>&lt;=5 Days</v>
      </c>
      <c r="Y4116" t="str">
        <f>IF(('1 - Cover page'!$B$9-M4116)=0,"0", IF(('1 - Cover page'!$B$9-M4116)= 1,"1", IF(('1 - Cover page'!$B$9-M4116)= 2,"2", IF(('1 - Cover page'!$B$9-M4116)= 3,"3", IF(('1 - Cover page'!$B$9-M4116)= 4,"4", IF(('1 - Cover page'!$B$9-M4116)= 5,"5", IF(('1 - Cover page'!$B$9-M4116)= 6,"6", IF(('1 - Cover page'!$B$9-M4116)= 7,"7", IF(('1 - Cover page'!$B$9-M4116)= 8,"8", IF(('1 - Cover page'!$B$9-M4116)= 9,"9", IF(('1 - Cover page'!$B$9-M4116)= 10,"10", IF(('1 - Cover page'!$B$9-M4116)= 11,"11", IF(('1 - Cover page'!$B$9-M4116)= 12,"12", IF(('1 - Cover page'!$B$9-M4116)= 13,"13", IF(('1 - Cover page'!$B$9-M4116)= 14,"14", IF(('1 - Cover page'!$B$9-M4116)= 15,"15",  ""))))))))))))))))</f>
        <v>0</v>
      </c>
      <c r="Z4116" t="str">
        <f>IF(('1 - Cover page'!$B$9-I4116)=0,"0", IF(('1 - Cover page'!$B$9-I4116)= 1,"1", IF(('1 - Cover page'!$B$9-I4116)= 2,"2", IF(('1 - Cover page'!$B$9-I4116)= 3,"3", IF(('1 - Cover page'!$B$9-I4116)= 4,"4", IF(('1 - Cover page'!$B$9-I4116)= 5,"5", IF(('1 - Cover page'!$B$9-I4116)= 6,"6", IF(('1 - Cover page'!$B$9-I4116)= 7,"7", IF(('1 - Cover page'!$B$9-I4116)= 8,"8", IF(('1 - Cover page'!$B$9-I4116)= 9,"9", IF(('1 - Cover page'!$B$9-I4116)= 10,"10", IF(('1 - Cover page'!$B$9-I4116)= 11,"11", IF(('1 - Cover page'!$B$9-I4116)= 12,"12", IF(('1 - Cover page'!$B$9-I4116)= 13,"13", IF(('1 - Cover page'!$B$9-I4116)= 14,"14", IF(('1 - Cover page'!$B$9-I4116)= 15,"15",  ""))))))))))))))))</f>
        <v>0</v>
      </c>
      <c r="AA4116" t="e">
        <f>VLOOKUP(E4116,'Age group'!$A$2:$B$7,2,TRUE)</f>
        <v>#N/A</v>
      </c>
    </row>
    <row r="4117" spans="1:27" ht="12.75" x14ac:dyDescent="0.2">
      <c r="A4117" s="30">
        <v>4114</v>
      </c>
      <c r="B4117" s="31"/>
      <c r="C4117" s="31"/>
      <c r="D4117" s="32"/>
      <c r="E4117" s="104"/>
      <c r="F4117" s="31"/>
      <c r="G4117" s="31"/>
      <c r="H4117" s="33"/>
      <c r="I4117" s="16"/>
      <c r="J4117" s="34"/>
      <c r="K4117" s="34"/>
      <c r="L4117" s="35"/>
      <c r="M4117" s="36"/>
      <c r="N4117" s="37"/>
      <c r="O4117" s="37"/>
      <c r="P4117" s="37"/>
      <c r="Q4117" s="38"/>
      <c r="R4117" s="38"/>
      <c r="S4117" s="37"/>
      <c r="T4117" s="39"/>
      <c r="U4117" s="39"/>
      <c r="V4117" s="40"/>
      <c r="X4117" t="str">
        <f>IF(('1 - Cover page'!$B$9-M4117)&lt;6,"&lt;=5 Days","&gt;5 Days")</f>
        <v>&lt;=5 Days</v>
      </c>
      <c r="Y4117" t="str">
        <f>IF(('1 - Cover page'!$B$9-M4117)=0,"0", IF(('1 - Cover page'!$B$9-M4117)= 1,"1", IF(('1 - Cover page'!$B$9-M4117)= 2,"2", IF(('1 - Cover page'!$B$9-M4117)= 3,"3", IF(('1 - Cover page'!$B$9-M4117)= 4,"4", IF(('1 - Cover page'!$B$9-M4117)= 5,"5", IF(('1 - Cover page'!$B$9-M4117)= 6,"6", IF(('1 - Cover page'!$B$9-M4117)= 7,"7", IF(('1 - Cover page'!$B$9-M4117)= 8,"8", IF(('1 - Cover page'!$B$9-M4117)= 9,"9", IF(('1 - Cover page'!$B$9-M4117)= 10,"10", IF(('1 - Cover page'!$B$9-M4117)= 11,"11", IF(('1 - Cover page'!$B$9-M4117)= 12,"12", IF(('1 - Cover page'!$B$9-M4117)= 13,"13", IF(('1 - Cover page'!$B$9-M4117)= 14,"14", IF(('1 - Cover page'!$B$9-M4117)= 15,"15",  ""))))))))))))))))</f>
        <v>0</v>
      </c>
      <c r="Z4117" t="str">
        <f>IF(('1 - Cover page'!$B$9-I4117)=0,"0", IF(('1 - Cover page'!$B$9-I4117)= 1,"1", IF(('1 - Cover page'!$B$9-I4117)= 2,"2", IF(('1 - Cover page'!$B$9-I4117)= 3,"3", IF(('1 - Cover page'!$B$9-I4117)= 4,"4", IF(('1 - Cover page'!$B$9-I4117)= 5,"5", IF(('1 - Cover page'!$B$9-I4117)= 6,"6", IF(('1 - Cover page'!$B$9-I4117)= 7,"7", IF(('1 - Cover page'!$B$9-I4117)= 8,"8", IF(('1 - Cover page'!$B$9-I4117)= 9,"9", IF(('1 - Cover page'!$B$9-I4117)= 10,"10", IF(('1 - Cover page'!$B$9-I4117)= 11,"11", IF(('1 - Cover page'!$B$9-I4117)= 12,"12", IF(('1 - Cover page'!$B$9-I4117)= 13,"13", IF(('1 - Cover page'!$B$9-I4117)= 14,"14", IF(('1 - Cover page'!$B$9-I4117)= 15,"15",  ""))))))))))))))))</f>
        <v>0</v>
      </c>
      <c r="AA4117" t="e">
        <f>VLOOKUP(E4117,'Age group'!$A$2:$B$7,2,TRUE)</f>
        <v>#N/A</v>
      </c>
    </row>
    <row r="4118" spans="1:27" ht="12.75" x14ac:dyDescent="0.2">
      <c r="A4118" s="30">
        <v>4115</v>
      </c>
      <c r="B4118" s="31"/>
      <c r="C4118" s="31"/>
      <c r="D4118" s="32"/>
      <c r="E4118" s="104"/>
      <c r="F4118" s="31"/>
      <c r="G4118" s="31"/>
      <c r="H4118" s="33"/>
      <c r="I4118" s="16"/>
      <c r="J4118" s="34"/>
      <c r="K4118" s="34"/>
      <c r="L4118" s="35"/>
      <c r="M4118" s="36"/>
      <c r="N4118" s="37"/>
      <c r="O4118" s="37"/>
      <c r="P4118" s="37"/>
      <c r="Q4118" s="38"/>
      <c r="R4118" s="38"/>
      <c r="S4118" s="37"/>
      <c r="T4118" s="39"/>
      <c r="U4118" s="39"/>
      <c r="V4118" s="40"/>
      <c r="X4118" t="str">
        <f>IF(('1 - Cover page'!$B$9-M4118)&lt;6,"&lt;=5 Days","&gt;5 Days")</f>
        <v>&lt;=5 Days</v>
      </c>
      <c r="Y4118" t="str">
        <f>IF(('1 - Cover page'!$B$9-M4118)=0,"0", IF(('1 - Cover page'!$B$9-M4118)= 1,"1", IF(('1 - Cover page'!$B$9-M4118)= 2,"2", IF(('1 - Cover page'!$B$9-M4118)= 3,"3", IF(('1 - Cover page'!$B$9-M4118)= 4,"4", IF(('1 - Cover page'!$B$9-M4118)= 5,"5", IF(('1 - Cover page'!$B$9-M4118)= 6,"6", IF(('1 - Cover page'!$B$9-M4118)= 7,"7", IF(('1 - Cover page'!$B$9-M4118)= 8,"8", IF(('1 - Cover page'!$B$9-M4118)= 9,"9", IF(('1 - Cover page'!$B$9-M4118)= 10,"10", IF(('1 - Cover page'!$B$9-M4118)= 11,"11", IF(('1 - Cover page'!$B$9-M4118)= 12,"12", IF(('1 - Cover page'!$B$9-M4118)= 13,"13", IF(('1 - Cover page'!$B$9-M4118)= 14,"14", IF(('1 - Cover page'!$B$9-M4118)= 15,"15",  ""))))))))))))))))</f>
        <v>0</v>
      </c>
      <c r="Z4118" t="str">
        <f>IF(('1 - Cover page'!$B$9-I4118)=0,"0", IF(('1 - Cover page'!$B$9-I4118)= 1,"1", IF(('1 - Cover page'!$B$9-I4118)= 2,"2", IF(('1 - Cover page'!$B$9-I4118)= 3,"3", IF(('1 - Cover page'!$B$9-I4118)= 4,"4", IF(('1 - Cover page'!$B$9-I4118)= 5,"5", IF(('1 - Cover page'!$B$9-I4118)= 6,"6", IF(('1 - Cover page'!$B$9-I4118)= 7,"7", IF(('1 - Cover page'!$B$9-I4118)= 8,"8", IF(('1 - Cover page'!$B$9-I4118)= 9,"9", IF(('1 - Cover page'!$B$9-I4118)= 10,"10", IF(('1 - Cover page'!$B$9-I4118)= 11,"11", IF(('1 - Cover page'!$B$9-I4118)= 12,"12", IF(('1 - Cover page'!$B$9-I4118)= 13,"13", IF(('1 - Cover page'!$B$9-I4118)= 14,"14", IF(('1 - Cover page'!$B$9-I4118)= 15,"15",  ""))))))))))))))))</f>
        <v>0</v>
      </c>
      <c r="AA4118" t="e">
        <f>VLOOKUP(E4118,'Age group'!$A$2:$B$7,2,TRUE)</f>
        <v>#N/A</v>
      </c>
    </row>
    <row r="4119" spans="1:27" ht="12.75" x14ac:dyDescent="0.2">
      <c r="A4119" s="30">
        <v>4116</v>
      </c>
      <c r="B4119" s="31"/>
      <c r="C4119" s="31"/>
      <c r="D4119" s="32"/>
      <c r="E4119" s="104"/>
      <c r="F4119" s="31"/>
      <c r="G4119" s="31"/>
      <c r="H4119" s="33"/>
      <c r="I4119" s="16"/>
      <c r="J4119" s="34"/>
      <c r="K4119" s="34"/>
      <c r="L4119" s="35"/>
      <c r="M4119" s="36"/>
      <c r="N4119" s="37"/>
      <c r="O4119" s="37"/>
      <c r="P4119" s="37"/>
      <c r="Q4119" s="38"/>
      <c r="R4119" s="38"/>
      <c r="S4119" s="37"/>
      <c r="T4119" s="39"/>
      <c r="U4119" s="39"/>
      <c r="V4119" s="40"/>
      <c r="X4119" t="str">
        <f>IF(('1 - Cover page'!$B$9-M4119)&lt;6,"&lt;=5 Days","&gt;5 Days")</f>
        <v>&lt;=5 Days</v>
      </c>
      <c r="Y4119" t="str">
        <f>IF(('1 - Cover page'!$B$9-M4119)=0,"0", IF(('1 - Cover page'!$B$9-M4119)= 1,"1", IF(('1 - Cover page'!$B$9-M4119)= 2,"2", IF(('1 - Cover page'!$B$9-M4119)= 3,"3", IF(('1 - Cover page'!$B$9-M4119)= 4,"4", IF(('1 - Cover page'!$B$9-M4119)= 5,"5", IF(('1 - Cover page'!$B$9-M4119)= 6,"6", IF(('1 - Cover page'!$B$9-M4119)= 7,"7", IF(('1 - Cover page'!$B$9-M4119)= 8,"8", IF(('1 - Cover page'!$B$9-M4119)= 9,"9", IF(('1 - Cover page'!$B$9-M4119)= 10,"10", IF(('1 - Cover page'!$B$9-M4119)= 11,"11", IF(('1 - Cover page'!$B$9-M4119)= 12,"12", IF(('1 - Cover page'!$B$9-M4119)= 13,"13", IF(('1 - Cover page'!$B$9-M4119)= 14,"14", IF(('1 - Cover page'!$B$9-M4119)= 15,"15",  ""))))))))))))))))</f>
        <v>0</v>
      </c>
      <c r="Z4119" t="str">
        <f>IF(('1 - Cover page'!$B$9-I4119)=0,"0", IF(('1 - Cover page'!$B$9-I4119)= 1,"1", IF(('1 - Cover page'!$B$9-I4119)= 2,"2", IF(('1 - Cover page'!$B$9-I4119)= 3,"3", IF(('1 - Cover page'!$B$9-I4119)= 4,"4", IF(('1 - Cover page'!$B$9-I4119)= 5,"5", IF(('1 - Cover page'!$B$9-I4119)= 6,"6", IF(('1 - Cover page'!$B$9-I4119)= 7,"7", IF(('1 - Cover page'!$B$9-I4119)= 8,"8", IF(('1 - Cover page'!$B$9-I4119)= 9,"9", IF(('1 - Cover page'!$B$9-I4119)= 10,"10", IF(('1 - Cover page'!$B$9-I4119)= 11,"11", IF(('1 - Cover page'!$B$9-I4119)= 12,"12", IF(('1 - Cover page'!$B$9-I4119)= 13,"13", IF(('1 - Cover page'!$B$9-I4119)= 14,"14", IF(('1 - Cover page'!$B$9-I4119)= 15,"15",  ""))))))))))))))))</f>
        <v>0</v>
      </c>
      <c r="AA4119" t="e">
        <f>VLOOKUP(E4119,'Age group'!$A$2:$B$7,2,TRUE)</f>
        <v>#N/A</v>
      </c>
    </row>
    <row r="4120" spans="1:27" ht="12.75" x14ac:dyDescent="0.2">
      <c r="A4120" s="30">
        <v>4117</v>
      </c>
      <c r="B4120" s="31"/>
      <c r="C4120" s="31"/>
      <c r="D4120" s="32"/>
      <c r="E4120" s="104"/>
      <c r="F4120" s="31"/>
      <c r="G4120" s="31"/>
      <c r="H4120" s="33"/>
      <c r="I4120" s="16"/>
      <c r="J4120" s="34"/>
      <c r="K4120" s="34"/>
      <c r="L4120" s="35"/>
      <c r="M4120" s="36"/>
      <c r="N4120" s="37"/>
      <c r="O4120" s="37"/>
      <c r="P4120" s="37"/>
      <c r="Q4120" s="38"/>
      <c r="R4120" s="38"/>
      <c r="S4120" s="37"/>
      <c r="T4120" s="39"/>
      <c r="U4120" s="39"/>
      <c r="V4120" s="40"/>
      <c r="X4120" t="str">
        <f>IF(('1 - Cover page'!$B$9-M4120)&lt;6,"&lt;=5 Days","&gt;5 Days")</f>
        <v>&lt;=5 Days</v>
      </c>
      <c r="Y4120" t="str">
        <f>IF(('1 - Cover page'!$B$9-M4120)=0,"0", IF(('1 - Cover page'!$B$9-M4120)= 1,"1", IF(('1 - Cover page'!$B$9-M4120)= 2,"2", IF(('1 - Cover page'!$B$9-M4120)= 3,"3", IF(('1 - Cover page'!$B$9-M4120)= 4,"4", IF(('1 - Cover page'!$B$9-M4120)= 5,"5", IF(('1 - Cover page'!$B$9-M4120)= 6,"6", IF(('1 - Cover page'!$B$9-M4120)= 7,"7", IF(('1 - Cover page'!$B$9-M4120)= 8,"8", IF(('1 - Cover page'!$B$9-M4120)= 9,"9", IF(('1 - Cover page'!$B$9-M4120)= 10,"10", IF(('1 - Cover page'!$B$9-M4120)= 11,"11", IF(('1 - Cover page'!$B$9-M4120)= 12,"12", IF(('1 - Cover page'!$B$9-M4120)= 13,"13", IF(('1 - Cover page'!$B$9-M4120)= 14,"14", IF(('1 - Cover page'!$B$9-M4120)= 15,"15",  ""))))))))))))))))</f>
        <v>0</v>
      </c>
      <c r="Z4120" t="str">
        <f>IF(('1 - Cover page'!$B$9-I4120)=0,"0", IF(('1 - Cover page'!$B$9-I4120)= 1,"1", IF(('1 - Cover page'!$B$9-I4120)= 2,"2", IF(('1 - Cover page'!$B$9-I4120)= 3,"3", IF(('1 - Cover page'!$B$9-I4120)= 4,"4", IF(('1 - Cover page'!$B$9-I4120)= 5,"5", IF(('1 - Cover page'!$B$9-I4120)= 6,"6", IF(('1 - Cover page'!$B$9-I4120)= 7,"7", IF(('1 - Cover page'!$B$9-I4120)= 8,"8", IF(('1 - Cover page'!$B$9-I4120)= 9,"9", IF(('1 - Cover page'!$B$9-I4120)= 10,"10", IF(('1 - Cover page'!$B$9-I4120)= 11,"11", IF(('1 - Cover page'!$B$9-I4120)= 12,"12", IF(('1 - Cover page'!$B$9-I4120)= 13,"13", IF(('1 - Cover page'!$B$9-I4120)= 14,"14", IF(('1 - Cover page'!$B$9-I4120)= 15,"15",  ""))))))))))))))))</f>
        <v>0</v>
      </c>
      <c r="AA4120" t="e">
        <f>VLOOKUP(E4120,'Age group'!$A$2:$B$7,2,TRUE)</f>
        <v>#N/A</v>
      </c>
    </row>
    <row r="4121" spans="1:27" ht="12.75" x14ac:dyDescent="0.2">
      <c r="A4121" s="30">
        <v>4118</v>
      </c>
      <c r="B4121" s="31"/>
      <c r="C4121" s="31"/>
      <c r="D4121" s="32"/>
      <c r="E4121" s="104"/>
      <c r="F4121" s="31"/>
      <c r="G4121" s="31"/>
      <c r="H4121" s="33"/>
      <c r="I4121" s="16"/>
      <c r="J4121" s="34"/>
      <c r="K4121" s="34"/>
      <c r="L4121" s="35"/>
      <c r="M4121" s="36"/>
      <c r="N4121" s="37"/>
      <c r="O4121" s="37"/>
      <c r="P4121" s="37"/>
      <c r="Q4121" s="38"/>
      <c r="R4121" s="38"/>
      <c r="S4121" s="37"/>
      <c r="T4121" s="39"/>
      <c r="U4121" s="39"/>
      <c r="V4121" s="40"/>
      <c r="X4121" t="str">
        <f>IF(('1 - Cover page'!$B$9-M4121)&lt;6,"&lt;=5 Days","&gt;5 Days")</f>
        <v>&lt;=5 Days</v>
      </c>
      <c r="Y4121" t="str">
        <f>IF(('1 - Cover page'!$B$9-M4121)=0,"0", IF(('1 - Cover page'!$B$9-M4121)= 1,"1", IF(('1 - Cover page'!$B$9-M4121)= 2,"2", IF(('1 - Cover page'!$B$9-M4121)= 3,"3", IF(('1 - Cover page'!$B$9-M4121)= 4,"4", IF(('1 - Cover page'!$B$9-M4121)= 5,"5", IF(('1 - Cover page'!$B$9-M4121)= 6,"6", IF(('1 - Cover page'!$B$9-M4121)= 7,"7", IF(('1 - Cover page'!$B$9-M4121)= 8,"8", IF(('1 - Cover page'!$B$9-M4121)= 9,"9", IF(('1 - Cover page'!$B$9-M4121)= 10,"10", IF(('1 - Cover page'!$B$9-M4121)= 11,"11", IF(('1 - Cover page'!$B$9-M4121)= 12,"12", IF(('1 - Cover page'!$B$9-M4121)= 13,"13", IF(('1 - Cover page'!$B$9-M4121)= 14,"14", IF(('1 - Cover page'!$B$9-M4121)= 15,"15",  ""))))))))))))))))</f>
        <v>0</v>
      </c>
      <c r="Z4121" t="str">
        <f>IF(('1 - Cover page'!$B$9-I4121)=0,"0", IF(('1 - Cover page'!$B$9-I4121)= 1,"1", IF(('1 - Cover page'!$B$9-I4121)= 2,"2", IF(('1 - Cover page'!$B$9-I4121)= 3,"3", IF(('1 - Cover page'!$B$9-I4121)= 4,"4", IF(('1 - Cover page'!$B$9-I4121)= 5,"5", IF(('1 - Cover page'!$B$9-I4121)= 6,"6", IF(('1 - Cover page'!$B$9-I4121)= 7,"7", IF(('1 - Cover page'!$B$9-I4121)= 8,"8", IF(('1 - Cover page'!$B$9-I4121)= 9,"9", IF(('1 - Cover page'!$B$9-I4121)= 10,"10", IF(('1 - Cover page'!$B$9-I4121)= 11,"11", IF(('1 - Cover page'!$B$9-I4121)= 12,"12", IF(('1 - Cover page'!$B$9-I4121)= 13,"13", IF(('1 - Cover page'!$B$9-I4121)= 14,"14", IF(('1 - Cover page'!$B$9-I4121)= 15,"15",  ""))))))))))))))))</f>
        <v>0</v>
      </c>
      <c r="AA4121" t="e">
        <f>VLOOKUP(E4121,'Age group'!$A$2:$B$7,2,TRUE)</f>
        <v>#N/A</v>
      </c>
    </row>
    <row r="4122" spans="1:27" ht="12.75" x14ac:dyDescent="0.2">
      <c r="A4122" s="30">
        <v>4119</v>
      </c>
      <c r="B4122" s="31"/>
      <c r="C4122" s="31"/>
      <c r="D4122" s="32"/>
      <c r="E4122" s="104"/>
      <c r="F4122" s="31"/>
      <c r="G4122" s="31"/>
      <c r="H4122" s="33"/>
      <c r="I4122" s="16"/>
      <c r="J4122" s="34"/>
      <c r="K4122" s="34"/>
      <c r="L4122" s="35"/>
      <c r="M4122" s="36"/>
      <c r="N4122" s="37"/>
      <c r="O4122" s="37"/>
      <c r="P4122" s="37"/>
      <c r="Q4122" s="38"/>
      <c r="R4122" s="38"/>
      <c r="S4122" s="37"/>
      <c r="T4122" s="39"/>
      <c r="U4122" s="39"/>
      <c r="V4122" s="40"/>
      <c r="X4122" t="str">
        <f>IF(('1 - Cover page'!$B$9-M4122)&lt;6,"&lt;=5 Days","&gt;5 Days")</f>
        <v>&lt;=5 Days</v>
      </c>
      <c r="Y4122" t="str">
        <f>IF(('1 - Cover page'!$B$9-M4122)=0,"0", IF(('1 - Cover page'!$B$9-M4122)= 1,"1", IF(('1 - Cover page'!$B$9-M4122)= 2,"2", IF(('1 - Cover page'!$B$9-M4122)= 3,"3", IF(('1 - Cover page'!$B$9-M4122)= 4,"4", IF(('1 - Cover page'!$B$9-M4122)= 5,"5", IF(('1 - Cover page'!$B$9-M4122)= 6,"6", IF(('1 - Cover page'!$B$9-M4122)= 7,"7", IF(('1 - Cover page'!$B$9-M4122)= 8,"8", IF(('1 - Cover page'!$B$9-M4122)= 9,"9", IF(('1 - Cover page'!$B$9-M4122)= 10,"10", IF(('1 - Cover page'!$B$9-M4122)= 11,"11", IF(('1 - Cover page'!$B$9-M4122)= 12,"12", IF(('1 - Cover page'!$B$9-M4122)= 13,"13", IF(('1 - Cover page'!$B$9-M4122)= 14,"14", IF(('1 - Cover page'!$B$9-M4122)= 15,"15",  ""))))))))))))))))</f>
        <v>0</v>
      </c>
      <c r="Z4122" t="str">
        <f>IF(('1 - Cover page'!$B$9-I4122)=0,"0", IF(('1 - Cover page'!$B$9-I4122)= 1,"1", IF(('1 - Cover page'!$B$9-I4122)= 2,"2", IF(('1 - Cover page'!$B$9-I4122)= 3,"3", IF(('1 - Cover page'!$B$9-I4122)= 4,"4", IF(('1 - Cover page'!$B$9-I4122)= 5,"5", IF(('1 - Cover page'!$B$9-I4122)= 6,"6", IF(('1 - Cover page'!$B$9-I4122)= 7,"7", IF(('1 - Cover page'!$B$9-I4122)= 8,"8", IF(('1 - Cover page'!$B$9-I4122)= 9,"9", IF(('1 - Cover page'!$B$9-I4122)= 10,"10", IF(('1 - Cover page'!$B$9-I4122)= 11,"11", IF(('1 - Cover page'!$B$9-I4122)= 12,"12", IF(('1 - Cover page'!$B$9-I4122)= 13,"13", IF(('1 - Cover page'!$B$9-I4122)= 14,"14", IF(('1 - Cover page'!$B$9-I4122)= 15,"15",  ""))))))))))))))))</f>
        <v>0</v>
      </c>
      <c r="AA4122" t="e">
        <f>VLOOKUP(E4122,'Age group'!$A$2:$B$7,2,TRUE)</f>
        <v>#N/A</v>
      </c>
    </row>
    <row r="4123" spans="1:27" ht="12.75" x14ac:dyDescent="0.2">
      <c r="A4123" s="30">
        <v>4120</v>
      </c>
      <c r="B4123" s="31"/>
      <c r="C4123" s="31"/>
      <c r="D4123" s="32"/>
      <c r="E4123" s="104"/>
      <c r="F4123" s="31"/>
      <c r="G4123" s="31"/>
      <c r="H4123" s="33"/>
      <c r="I4123" s="16"/>
      <c r="J4123" s="34"/>
      <c r="K4123" s="34"/>
      <c r="L4123" s="35"/>
      <c r="M4123" s="36"/>
      <c r="N4123" s="37"/>
      <c r="O4123" s="37"/>
      <c r="P4123" s="37"/>
      <c r="Q4123" s="38"/>
      <c r="R4123" s="38"/>
      <c r="S4123" s="37"/>
      <c r="T4123" s="39"/>
      <c r="U4123" s="39"/>
      <c r="V4123" s="40"/>
      <c r="X4123" t="str">
        <f>IF(('1 - Cover page'!$B$9-M4123)&lt;6,"&lt;=5 Days","&gt;5 Days")</f>
        <v>&lt;=5 Days</v>
      </c>
      <c r="Y4123" t="str">
        <f>IF(('1 - Cover page'!$B$9-M4123)=0,"0", IF(('1 - Cover page'!$B$9-M4123)= 1,"1", IF(('1 - Cover page'!$B$9-M4123)= 2,"2", IF(('1 - Cover page'!$B$9-M4123)= 3,"3", IF(('1 - Cover page'!$B$9-M4123)= 4,"4", IF(('1 - Cover page'!$B$9-M4123)= 5,"5", IF(('1 - Cover page'!$B$9-M4123)= 6,"6", IF(('1 - Cover page'!$B$9-M4123)= 7,"7", IF(('1 - Cover page'!$B$9-M4123)= 8,"8", IF(('1 - Cover page'!$B$9-M4123)= 9,"9", IF(('1 - Cover page'!$B$9-M4123)= 10,"10", IF(('1 - Cover page'!$B$9-M4123)= 11,"11", IF(('1 - Cover page'!$B$9-M4123)= 12,"12", IF(('1 - Cover page'!$B$9-M4123)= 13,"13", IF(('1 - Cover page'!$B$9-M4123)= 14,"14", IF(('1 - Cover page'!$B$9-M4123)= 15,"15",  ""))))))))))))))))</f>
        <v>0</v>
      </c>
      <c r="Z4123" t="str">
        <f>IF(('1 - Cover page'!$B$9-I4123)=0,"0", IF(('1 - Cover page'!$B$9-I4123)= 1,"1", IF(('1 - Cover page'!$B$9-I4123)= 2,"2", IF(('1 - Cover page'!$B$9-I4123)= 3,"3", IF(('1 - Cover page'!$B$9-I4123)= 4,"4", IF(('1 - Cover page'!$B$9-I4123)= 5,"5", IF(('1 - Cover page'!$B$9-I4123)= 6,"6", IF(('1 - Cover page'!$B$9-I4123)= 7,"7", IF(('1 - Cover page'!$B$9-I4123)= 8,"8", IF(('1 - Cover page'!$B$9-I4123)= 9,"9", IF(('1 - Cover page'!$B$9-I4123)= 10,"10", IF(('1 - Cover page'!$B$9-I4123)= 11,"11", IF(('1 - Cover page'!$B$9-I4123)= 12,"12", IF(('1 - Cover page'!$B$9-I4123)= 13,"13", IF(('1 - Cover page'!$B$9-I4123)= 14,"14", IF(('1 - Cover page'!$B$9-I4123)= 15,"15",  ""))))))))))))))))</f>
        <v>0</v>
      </c>
      <c r="AA4123" t="e">
        <f>VLOOKUP(E4123,'Age group'!$A$2:$B$7,2,TRUE)</f>
        <v>#N/A</v>
      </c>
    </row>
    <row r="4124" spans="1:27" ht="12.75" x14ac:dyDescent="0.2">
      <c r="A4124" s="30">
        <v>4121</v>
      </c>
      <c r="B4124" s="31"/>
      <c r="C4124" s="31"/>
      <c r="D4124" s="32"/>
      <c r="E4124" s="104"/>
      <c r="F4124" s="31"/>
      <c r="G4124" s="31"/>
      <c r="H4124" s="33"/>
      <c r="I4124" s="16"/>
      <c r="J4124" s="34"/>
      <c r="K4124" s="34"/>
      <c r="L4124" s="35"/>
      <c r="M4124" s="36"/>
      <c r="N4124" s="37"/>
      <c r="O4124" s="37"/>
      <c r="P4124" s="37"/>
      <c r="Q4124" s="38"/>
      <c r="R4124" s="38"/>
      <c r="S4124" s="37"/>
      <c r="T4124" s="39"/>
      <c r="U4124" s="39"/>
      <c r="V4124" s="40"/>
      <c r="X4124" t="str">
        <f>IF(('1 - Cover page'!$B$9-M4124)&lt;6,"&lt;=5 Days","&gt;5 Days")</f>
        <v>&lt;=5 Days</v>
      </c>
      <c r="Y4124" t="str">
        <f>IF(('1 - Cover page'!$B$9-M4124)=0,"0", IF(('1 - Cover page'!$B$9-M4124)= 1,"1", IF(('1 - Cover page'!$B$9-M4124)= 2,"2", IF(('1 - Cover page'!$B$9-M4124)= 3,"3", IF(('1 - Cover page'!$B$9-M4124)= 4,"4", IF(('1 - Cover page'!$B$9-M4124)= 5,"5", IF(('1 - Cover page'!$B$9-M4124)= 6,"6", IF(('1 - Cover page'!$B$9-M4124)= 7,"7", IF(('1 - Cover page'!$B$9-M4124)= 8,"8", IF(('1 - Cover page'!$B$9-M4124)= 9,"9", IF(('1 - Cover page'!$B$9-M4124)= 10,"10", IF(('1 - Cover page'!$B$9-M4124)= 11,"11", IF(('1 - Cover page'!$B$9-M4124)= 12,"12", IF(('1 - Cover page'!$B$9-M4124)= 13,"13", IF(('1 - Cover page'!$B$9-M4124)= 14,"14", IF(('1 - Cover page'!$B$9-M4124)= 15,"15",  ""))))))))))))))))</f>
        <v>0</v>
      </c>
      <c r="Z4124" t="str">
        <f>IF(('1 - Cover page'!$B$9-I4124)=0,"0", IF(('1 - Cover page'!$B$9-I4124)= 1,"1", IF(('1 - Cover page'!$B$9-I4124)= 2,"2", IF(('1 - Cover page'!$B$9-I4124)= 3,"3", IF(('1 - Cover page'!$B$9-I4124)= 4,"4", IF(('1 - Cover page'!$B$9-I4124)= 5,"5", IF(('1 - Cover page'!$B$9-I4124)= 6,"6", IF(('1 - Cover page'!$B$9-I4124)= 7,"7", IF(('1 - Cover page'!$B$9-I4124)= 8,"8", IF(('1 - Cover page'!$B$9-I4124)= 9,"9", IF(('1 - Cover page'!$B$9-I4124)= 10,"10", IF(('1 - Cover page'!$B$9-I4124)= 11,"11", IF(('1 - Cover page'!$B$9-I4124)= 12,"12", IF(('1 - Cover page'!$B$9-I4124)= 13,"13", IF(('1 - Cover page'!$B$9-I4124)= 14,"14", IF(('1 - Cover page'!$B$9-I4124)= 15,"15",  ""))))))))))))))))</f>
        <v>0</v>
      </c>
      <c r="AA4124" t="e">
        <f>VLOOKUP(E4124,'Age group'!$A$2:$B$7,2,TRUE)</f>
        <v>#N/A</v>
      </c>
    </row>
    <row r="4125" spans="1:27" ht="12.75" x14ac:dyDescent="0.2">
      <c r="A4125" s="30">
        <v>4122</v>
      </c>
      <c r="B4125" s="31"/>
      <c r="C4125" s="31"/>
      <c r="D4125" s="32"/>
      <c r="E4125" s="104"/>
      <c r="F4125" s="31"/>
      <c r="G4125" s="31"/>
      <c r="H4125" s="33"/>
      <c r="I4125" s="16"/>
      <c r="J4125" s="34"/>
      <c r="K4125" s="34"/>
      <c r="L4125" s="35"/>
      <c r="M4125" s="36"/>
      <c r="N4125" s="37"/>
      <c r="O4125" s="37"/>
      <c r="P4125" s="37"/>
      <c r="Q4125" s="38"/>
      <c r="R4125" s="38"/>
      <c r="S4125" s="37"/>
      <c r="T4125" s="39"/>
      <c r="U4125" s="39"/>
      <c r="V4125" s="40"/>
      <c r="X4125" t="str">
        <f>IF(('1 - Cover page'!$B$9-M4125)&lt;6,"&lt;=5 Days","&gt;5 Days")</f>
        <v>&lt;=5 Days</v>
      </c>
      <c r="Y4125" t="str">
        <f>IF(('1 - Cover page'!$B$9-M4125)=0,"0", IF(('1 - Cover page'!$B$9-M4125)= 1,"1", IF(('1 - Cover page'!$B$9-M4125)= 2,"2", IF(('1 - Cover page'!$B$9-M4125)= 3,"3", IF(('1 - Cover page'!$B$9-M4125)= 4,"4", IF(('1 - Cover page'!$B$9-M4125)= 5,"5", IF(('1 - Cover page'!$B$9-M4125)= 6,"6", IF(('1 - Cover page'!$B$9-M4125)= 7,"7", IF(('1 - Cover page'!$B$9-M4125)= 8,"8", IF(('1 - Cover page'!$B$9-M4125)= 9,"9", IF(('1 - Cover page'!$B$9-M4125)= 10,"10", IF(('1 - Cover page'!$B$9-M4125)= 11,"11", IF(('1 - Cover page'!$B$9-M4125)= 12,"12", IF(('1 - Cover page'!$B$9-M4125)= 13,"13", IF(('1 - Cover page'!$B$9-M4125)= 14,"14", IF(('1 - Cover page'!$B$9-M4125)= 15,"15",  ""))))))))))))))))</f>
        <v>0</v>
      </c>
      <c r="Z4125" t="str">
        <f>IF(('1 - Cover page'!$B$9-I4125)=0,"0", IF(('1 - Cover page'!$B$9-I4125)= 1,"1", IF(('1 - Cover page'!$B$9-I4125)= 2,"2", IF(('1 - Cover page'!$B$9-I4125)= 3,"3", IF(('1 - Cover page'!$B$9-I4125)= 4,"4", IF(('1 - Cover page'!$B$9-I4125)= 5,"5", IF(('1 - Cover page'!$B$9-I4125)= 6,"6", IF(('1 - Cover page'!$B$9-I4125)= 7,"7", IF(('1 - Cover page'!$B$9-I4125)= 8,"8", IF(('1 - Cover page'!$B$9-I4125)= 9,"9", IF(('1 - Cover page'!$B$9-I4125)= 10,"10", IF(('1 - Cover page'!$B$9-I4125)= 11,"11", IF(('1 - Cover page'!$B$9-I4125)= 12,"12", IF(('1 - Cover page'!$B$9-I4125)= 13,"13", IF(('1 - Cover page'!$B$9-I4125)= 14,"14", IF(('1 - Cover page'!$B$9-I4125)= 15,"15",  ""))))))))))))))))</f>
        <v>0</v>
      </c>
      <c r="AA4125" t="e">
        <f>VLOOKUP(E4125,'Age group'!$A$2:$B$7,2,TRUE)</f>
        <v>#N/A</v>
      </c>
    </row>
    <row r="4126" spans="1:27" ht="12.75" x14ac:dyDescent="0.2">
      <c r="A4126" s="30">
        <v>4123</v>
      </c>
      <c r="B4126" s="31"/>
      <c r="C4126" s="31"/>
      <c r="D4126" s="32"/>
      <c r="E4126" s="104"/>
      <c r="F4126" s="31"/>
      <c r="G4126" s="31"/>
      <c r="H4126" s="33"/>
      <c r="I4126" s="16"/>
      <c r="J4126" s="34"/>
      <c r="K4126" s="34"/>
      <c r="L4126" s="35"/>
      <c r="M4126" s="36"/>
      <c r="N4126" s="37"/>
      <c r="O4126" s="37"/>
      <c r="P4126" s="37"/>
      <c r="Q4126" s="38"/>
      <c r="R4126" s="38"/>
      <c r="S4126" s="37"/>
      <c r="T4126" s="39"/>
      <c r="U4126" s="39"/>
      <c r="V4126" s="40"/>
      <c r="X4126" t="str">
        <f>IF(('1 - Cover page'!$B$9-M4126)&lt;6,"&lt;=5 Days","&gt;5 Days")</f>
        <v>&lt;=5 Days</v>
      </c>
      <c r="Y4126" t="str">
        <f>IF(('1 - Cover page'!$B$9-M4126)=0,"0", IF(('1 - Cover page'!$B$9-M4126)= 1,"1", IF(('1 - Cover page'!$B$9-M4126)= 2,"2", IF(('1 - Cover page'!$B$9-M4126)= 3,"3", IF(('1 - Cover page'!$B$9-M4126)= 4,"4", IF(('1 - Cover page'!$B$9-M4126)= 5,"5", IF(('1 - Cover page'!$B$9-M4126)= 6,"6", IF(('1 - Cover page'!$B$9-M4126)= 7,"7", IF(('1 - Cover page'!$B$9-M4126)= 8,"8", IF(('1 - Cover page'!$B$9-M4126)= 9,"9", IF(('1 - Cover page'!$B$9-M4126)= 10,"10", IF(('1 - Cover page'!$B$9-M4126)= 11,"11", IF(('1 - Cover page'!$B$9-M4126)= 12,"12", IF(('1 - Cover page'!$B$9-M4126)= 13,"13", IF(('1 - Cover page'!$B$9-M4126)= 14,"14", IF(('1 - Cover page'!$B$9-M4126)= 15,"15",  ""))))))))))))))))</f>
        <v>0</v>
      </c>
      <c r="Z4126" t="str">
        <f>IF(('1 - Cover page'!$B$9-I4126)=0,"0", IF(('1 - Cover page'!$B$9-I4126)= 1,"1", IF(('1 - Cover page'!$B$9-I4126)= 2,"2", IF(('1 - Cover page'!$B$9-I4126)= 3,"3", IF(('1 - Cover page'!$B$9-I4126)= 4,"4", IF(('1 - Cover page'!$B$9-I4126)= 5,"5", IF(('1 - Cover page'!$B$9-I4126)= 6,"6", IF(('1 - Cover page'!$B$9-I4126)= 7,"7", IF(('1 - Cover page'!$B$9-I4126)= 8,"8", IF(('1 - Cover page'!$B$9-I4126)= 9,"9", IF(('1 - Cover page'!$B$9-I4126)= 10,"10", IF(('1 - Cover page'!$B$9-I4126)= 11,"11", IF(('1 - Cover page'!$B$9-I4126)= 12,"12", IF(('1 - Cover page'!$B$9-I4126)= 13,"13", IF(('1 - Cover page'!$B$9-I4126)= 14,"14", IF(('1 - Cover page'!$B$9-I4126)= 15,"15",  ""))))))))))))))))</f>
        <v>0</v>
      </c>
      <c r="AA4126" t="e">
        <f>VLOOKUP(E4126,'Age group'!$A$2:$B$7,2,TRUE)</f>
        <v>#N/A</v>
      </c>
    </row>
    <row r="4127" spans="1:27" ht="12.75" x14ac:dyDescent="0.2">
      <c r="A4127" s="30">
        <v>4124</v>
      </c>
      <c r="B4127" s="31"/>
      <c r="C4127" s="31"/>
      <c r="D4127" s="32"/>
      <c r="E4127" s="104"/>
      <c r="F4127" s="31"/>
      <c r="G4127" s="31"/>
      <c r="H4127" s="33"/>
      <c r="I4127" s="16"/>
      <c r="J4127" s="34"/>
      <c r="K4127" s="34"/>
      <c r="L4127" s="35"/>
      <c r="M4127" s="36"/>
      <c r="N4127" s="37"/>
      <c r="O4127" s="37"/>
      <c r="P4127" s="37"/>
      <c r="Q4127" s="38"/>
      <c r="R4127" s="38"/>
      <c r="S4127" s="37"/>
      <c r="T4127" s="39"/>
      <c r="U4127" s="39"/>
      <c r="V4127" s="40"/>
      <c r="X4127" t="str">
        <f>IF(('1 - Cover page'!$B$9-M4127)&lt;6,"&lt;=5 Days","&gt;5 Days")</f>
        <v>&lt;=5 Days</v>
      </c>
      <c r="Y4127" t="str">
        <f>IF(('1 - Cover page'!$B$9-M4127)=0,"0", IF(('1 - Cover page'!$B$9-M4127)= 1,"1", IF(('1 - Cover page'!$B$9-M4127)= 2,"2", IF(('1 - Cover page'!$B$9-M4127)= 3,"3", IF(('1 - Cover page'!$B$9-M4127)= 4,"4", IF(('1 - Cover page'!$B$9-M4127)= 5,"5", IF(('1 - Cover page'!$B$9-M4127)= 6,"6", IF(('1 - Cover page'!$B$9-M4127)= 7,"7", IF(('1 - Cover page'!$B$9-M4127)= 8,"8", IF(('1 - Cover page'!$B$9-M4127)= 9,"9", IF(('1 - Cover page'!$B$9-M4127)= 10,"10", IF(('1 - Cover page'!$B$9-M4127)= 11,"11", IF(('1 - Cover page'!$B$9-M4127)= 12,"12", IF(('1 - Cover page'!$B$9-M4127)= 13,"13", IF(('1 - Cover page'!$B$9-M4127)= 14,"14", IF(('1 - Cover page'!$B$9-M4127)= 15,"15",  ""))))))))))))))))</f>
        <v>0</v>
      </c>
      <c r="Z4127" t="str">
        <f>IF(('1 - Cover page'!$B$9-I4127)=0,"0", IF(('1 - Cover page'!$B$9-I4127)= 1,"1", IF(('1 - Cover page'!$B$9-I4127)= 2,"2", IF(('1 - Cover page'!$B$9-I4127)= 3,"3", IF(('1 - Cover page'!$B$9-I4127)= 4,"4", IF(('1 - Cover page'!$B$9-I4127)= 5,"5", IF(('1 - Cover page'!$B$9-I4127)= 6,"6", IF(('1 - Cover page'!$B$9-I4127)= 7,"7", IF(('1 - Cover page'!$B$9-I4127)= 8,"8", IF(('1 - Cover page'!$B$9-I4127)= 9,"9", IF(('1 - Cover page'!$B$9-I4127)= 10,"10", IF(('1 - Cover page'!$B$9-I4127)= 11,"11", IF(('1 - Cover page'!$B$9-I4127)= 12,"12", IF(('1 - Cover page'!$B$9-I4127)= 13,"13", IF(('1 - Cover page'!$B$9-I4127)= 14,"14", IF(('1 - Cover page'!$B$9-I4127)= 15,"15",  ""))))))))))))))))</f>
        <v>0</v>
      </c>
      <c r="AA4127" t="e">
        <f>VLOOKUP(E4127,'Age group'!$A$2:$B$7,2,TRUE)</f>
        <v>#N/A</v>
      </c>
    </row>
    <row r="4128" spans="1:27" ht="12.75" x14ac:dyDescent="0.2">
      <c r="A4128" s="30">
        <v>4125</v>
      </c>
      <c r="B4128" s="31"/>
      <c r="C4128" s="31"/>
      <c r="D4128" s="32"/>
      <c r="E4128" s="104"/>
      <c r="F4128" s="31"/>
      <c r="G4128" s="31"/>
      <c r="H4128" s="33"/>
      <c r="I4128" s="16"/>
      <c r="J4128" s="34"/>
      <c r="K4128" s="34"/>
      <c r="L4128" s="35"/>
      <c r="M4128" s="36"/>
      <c r="N4128" s="37"/>
      <c r="O4128" s="37"/>
      <c r="P4128" s="37"/>
      <c r="Q4128" s="38"/>
      <c r="R4128" s="38"/>
      <c r="S4128" s="37"/>
      <c r="T4128" s="39"/>
      <c r="U4128" s="39"/>
      <c r="V4128" s="40"/>
      <c r="X4128" t="str">
        <f>IF(('1 - Cover page'!$B$9-M4128)&lt;6,"&lt;=5 Days","&gt;5 Days")</f>
        <v>&lt;=5 Days</v>
      </c>
      <c r="Y4128" t="str">
        <f>IF(('1 - Cover page'!$B$9-M4128)=0,"0", IF(('1 - Cover page'!$B$9-M4128)= 1,"1", IF(('1 - Cover page'!$B$9-M4128)= 2,"2", IF(('1 - Cover page'!$B$9-M4128)= 3,"3", IF(('1 - Cover page'!$B$9-M4128)= 4,"4", IF(('1 - Cover page'!$B$9-M4128)= 5,"5", IF(('1 - Cover page'!$B$9-M4128)= 6,"6", IF(('1 - Cover page'!$B$9-M4128)= 7,"7", IF(('1 - Cover page'!$B$9-M4128)= 8,"8", IF(('1 - Cover page'!$B$9-M4128)= 9,"9", IF(('1 - Cover page'!$B$9-M4128)= 10,"10", IF(('1 - Cover page'!$B$9-M4128)= 11,"11", IF(('1 - Cover page'!$B$9-M4128)= 12,"12", IF(('1 - Cover page'!$B$9-M4128)= 13,"13", IF(('1 - Cover page'!$B$9-M4128)= 14,"14", IF(('1 - Cover page'!$B$9-M4128)= 15,"15",  ""))))))))))))))))</f>
        <v>0</v>
      </c>
      <c r="Z4128" t="str">
        <f>IF(('1 - Cover page'!$B$9-I4128)=0,"0", IF(('1 - Cover page'!$B$9-I4128)= 1,"1", IF(('1 - Cover page'!$B$9-I4128)= 2,"2", IF(('1 - Cover page'!$B$9-I4128)= 3,"3", IF(('1 - Cover page'!$B$9-I4128)= 4,"4", IF(('1 - Cover page'!$B$9-I4128)= 5,"5", IF(('1 - Cover page'!$B$9-I4128)= 6,"6", IF(('1 - Cover page'!$B$9-I4128)= 7,"7", IF(('1 - Cover page'!$B$9-I4128)= 8,"8", IF(('1 - Cover page'!$B$9-I4128)= 9,"9", IF(('1 - Cover page'!$B$9-I4128)= 10,"10", IF(('1 - Cover page'!$B$9-I4128)= 11,"11", IF(('1 - Cover page'!$B$9-I4128)= 12,"12", IF(('1 - Cover page'!$B$9-I4128)= 13,"13", IF(('1 - Cover page'!$B$9-I4128)= 14,"14", IF(('1 - Cover page'!$B$9-I4128)= 15,"15",  ""))))))))))))))))</f>
        <v>0</v>
      </c>
      <c r="AA4128" t="e">
        <f>VLOOKUP(E4128,'Age group'!$A$2:$B$7,2,TRUE)</f>
        <v>#N/A</v>
      </c>
    </row>
    <row r="4129" spans="1:27" ht="12.75" x14ac:dyDescent="0.2">
      <c r="A4129" s="30">
        <v>4126</v>
      </c>
      <c r="B4129" s="31"/>
      <c r="C4129" s="31"/>
      <c r="D4129" s="32"/>
      <c r="E4129" s="104"/>
      <c r="F4129" s="31"/>
      <c r="G4129" s="31"/>
      <c r="H4129" s="33"/>
      <c r="I4129" s="16"/>
      <c r="J4129" s="34"/>
      <c r="K4129" s="34"/>
      <c r="L4129" s="35"/>
      <c r="M4129" s="36"/>
      <c r="N4129" s="37"/>
      <c r="O4129" s="37"/>
      <c r="P4129" s="37"/>
      <c r="Q4129" s="38"/>
      <c r="R4129" s="38"/>
      <c r="S4129" s="37"/>
      <c r="T4129" s="39"/>
      <c r="U4129" s="39"/>
      <c r="V4129" s="40"/>
      <c r="X4129" t="str">
        <f>IF(('1 - Cover page'!$B$9-M4129)&lt;6,"&lt;=5 Days","&gt;5 Days")</f>
        <v>&lt;=5 Days</v>
      </c>
      <c r="Y4129" t="str">
        <f>IF(('1 - Cover page'!$B$9-M4129)=0,"0", IF(('1 - Cover page'!$B$9-M4129)= 1,"1", IF(('1 - Cover page'!$B$9-M4129)= 2,"2", IF(('1 - Cover page'!$B$9-M4129)= 3,"3", IF(('1 - Cover page'!$B$9-M4129)= 4,"4", IF(('1 - Cover page'!$B$9-M4129)= 5,"5", IF(('1 - Cover page'!$B$9-M4129)= 6,"6", IF(('1 - Cover page'!$B$9-M4129)= 7,"7", IF(('1 - Cover page'!$B$9-M4129)= 8,"8", IF(('1 - Cover page'!$B$9-M4129)= 9,"9", IF(('1 - Cover page'!$B$9-M4129)= 10,"10", IF(('1 - Cover page'!$B$9-M4129)= 11,"11", IF(('1 - Cover page'!$B$9-M4129)= 12,"12", IF(('1 - Cover page'!$B$9-M4129)= 13,"13", IF(('1 - Cover page'!$B$9-M4129)= 14,"14", IF(('1 - Cover page'!$B$9-M4129)= 15,"15",  ""))))))))))))))))</f>
        <v>0</v>
      </c>
      <c r="Z4129" t="str">
        <f>IF(('1 - Cover page'!$B$9-I4129)=0,"0", IF(('1 - Cover page'!$B$9-I4129)= 1,"1", IF(('1 - Cover page'!$B$9-I4129)= 2,"2", IF(('1 - Cover page'!$B$9-I4129)= 3,"3", IF(('1 - Cover page'!$B$9-I4129)= 4,"4", IF(('1 - Cover page'!$B$9-I4129)= 5,"5", IF(('1 - Cover page'!$B$9-I4129)= 6,"6", IF(('1 - Cover page'!$B$9-I4129)= 7,"7", IF(('1 - Cover page'!$B$9-I4129)= 8,"8", IF(('1 - Cover page'!$B$9-I4129)= 9,"9", IF(('1 - Cover page'!$B$9-I4129)= 10,"10", IF(('1 - Cover page'!$B$9-I4129)= 11,"11", IF(('1 - Cover page'!$B$9-I4129)= 12,"12", IF(('1 - Cover page'!$B$9-I4129)= 13,"13", IF(('1 - Cover page'!$B$9-I4129)= 14,"14", IF(('1 - Cover page'!$B$9-I4129)= 15,"15",  ""))))))))))))))))</f>
        <v>0</v>
      </c>
      <c r="AA4129" t="e">
        <f>VLOOKUP(E4129,'Age group'!$A$2:$B$7,2,TRUE)</f>
        <v>#N/A</v>
      </c>
    </row>
    <row r="4130" spans="1:27" ht="12.75" x14ac:dyDescent="0.2">
      <c r="A4130" s="30">
        <v>4127</v>
      </c>
      <c r="B4130" s="31"/>
      <c r="C4130" s="31"/>
      <c r="D4130" s="32"/>
      <c r="E4130" s="104"/>
      <c r="F4130" s="31"/>
      <c r="G4130" s="31"/>
      <c r="H4130" s="33"/>
      <c r="I4130" s="16"/>
      <c r="J4130" s="34"/>
      <c r="K4130" s="34"/>
      <c r="L4130" s="35"/>
      <c r="M4130" s="36"/>
      <c r="N4130" s="37"/>
      <c r="O4130" s="37"/>
      <c r="P4130" s="37"/>
      <c r="Q4130" s="38"/>
      <c r="R4130" s="38"/>
      <c r="S4130" s="37"/>
      <c r="T4130" s="39"/>
      <c r="U4130" s="39"/>
      <c r="V4130" s="40"/>
      <c r="X4130" t="str">
        <f>IF(('1 - Cover page'!$B$9-M4130)&lt;6,"&lt;=5 Days","&gt;5 Days")</f>
        <v>&lt;=5 Days</v>
      </c>
      <c r="Y4130" t="str">
        <f>IF(('1 - Cover page'!$B$9-M4130)=0,"0", IF(('1 - Cover page'!$B$9-M4130)= 1,"1", IF(('1 - Cover page'!$B$9-M4130)= 2,"2", IF(('1 - Cover page'!$B$9-M4130)= 3,"3", IF(('1 - Cover page'!$B$9-M4130)= 4,"4", IF(('1 - Cover page'!$B$9-M4130)= 5,"5", IF(('1 - Cover page'!$B$9-M4130)= 6,"6", IF(('1 - Cover page'!$B$9-M4130)= 7,"7", IF(('1 - Cover page'!$B$9-M4130)= 8,"8", IF(('1 - Cover page'!$B$9-M4130)= 9,"9", IF(('1 - Cover page'!$B$9-M4130)= 10,"10", IF(('1 - Cover page'!$B$9-M4130)= 11,"11", IF(('1 - Cover page'!$B$9-M4130)= 12,"12", IF(('1 - Cover page'!$B$9-M4130)= 13,"13", IF(('1 - Cover page'!$B$9-M4130)= 14,"14", IF(('1 - Cover page'!$B$9-M4130)= 15,"15",  ""))))))))))))))))</f>
        <v>0</v>
      </c>
      <c r="Z4130" t="str">
        <f>IF(('1 - Cover page'!$B$9-I4130)=0,"0", IF(('1 - Cover page'!$B$9-I4130)= 1,"1", IF(('1 - Cover page'!$B$9-I4130)= 2,"2", IF(('1 - Cover page'!$B$9-I4130)= 3,"3", IF(('1 - Cover page'!$B$9-I4130)= 4,"4", IF(('1 - Cover page'!$B$9-I4130)= 5,"5", IF(('1 - Cover page'!$B$9-I4130)= 6,"6", IF(('1 - Cover page'!$B$9-I4130)= 7,"7", IF(('1 - Cover page'!$B$9-I4130)= 8,"8", IF(('1 - Cover page'!$B$9-I4130)= 9,"9", IF(('1 - Cover page'!$B$9-I4130)= 10,"10", IF(('1 - Cover page'!$B$9-I4130)= 11,"11", IF(('1 - Cover page'!$B$9-I4130)= 12,"12", IF(('1 - Cover page'!$B$9-I4130)= 13,"13", IF(('1 - Cover page'!$B$9-I4130)= 14,"14", IF(('1 - Cover page'!$B$9-I4130)= 15,"15",  ""))))))))))))))))</f>
        <v>0</v>
      </c>
      <c r="AA4130" t="e">
        <f>VLOOKUP(E4130,'Age group'!$A$2:$B$7,2,TRUE)</f>
        <v>#N/A</v>
      </c>
    </row>
    <row r="4131" spans="1:27" ht="12.75" x14ac:dyDescent="0.2">
      <c r="A4131" s="30">
        <v>4128</v>
      </c>
      <c r="B4131" s="31"/>
      <c r="C4131" s="31"/>
      <c r="D4131" s="32"/>
      <c r="E4131" s="104"/>
      <c r="F4131" s="31"/>
      <c r="G4131" s="31"/>
      <c r="H4131" s="33"/>
      <c r="I4131" s="16"/>
      <c r="J4131" s="34"/>
      <c r="K4131" s="34"/>
      <c r="L4131" s="35"/>
      <c r="M4131" s="36"/>
      <c r="N4131" s="37"/>
      <c r="O4131" s="37"/>
      <c r="P4131" s="37"/>
      <c r="Q4131" s="38"/>
      <c r="R4131" s="38"/>
      <c r="S4131" s="37"/>
      <c r="T4131" s="39"/>
      <c r="U4131" s="39"/>
      <c r="V4131" s="40"/>
      <c r="X4131" t="str">
        <f>IF(('1 - Cover page'!$B$9-M4131)&lt;6,"&lt;=5 Days","&gt;5 Days")</f>
        <v>&lt;=5 Days</v>
      </c>
      <c r="Y4131" t="str">
        <f>IF(('1 - Cover page'!$B$9-M4131)=0,"0", IF(('1 - Cover page'!$B$9-M4131)= 1,"1", IF(('1 - Cover page'!$B$9-M4131)= 2,"2", IF(('1 - Cover page'!$B$9-M4131)= 3,"3", IF(('1 - Cover page'!$B$9-M4131)= 4,"4", IF(('1 - Cover page'!$B$9-M4131)= 5,"5", IF(('1 - Cover page'!$B$9-M4131)= 6,"6", IF(('1 - Cover page'!$B$9-M4131)= 7,"7", IF(('1 - Cover page'!$B$9-M4131)= 8,"8", IF(('1 - Cover page'!$B$9-M4131)= 9,"9", IF(('1 - Cover page'!$B$9-M4131)= 10,"10", IF(('1 - Cover page'!$B$9-M4131)= 11,"11", IF(('1 - Cover page'!$B$9-M4131)= 12,"12", IF(('1 - Cover page'!$B$9-M4131)= 13,"13", IF(('1 - Cover page'!$B$9-M4131)= 14,"14", IF(('1 - Cover page'!$B$9-M4131)= 15,"15",  ""))))))))))))))))</f>
        <v>0</v>
      </c>
      <c r="Z4131" t="str">
        <f>IF(('1 - Cover page'!$B$9-I4131)=0,"0", IF(('1 - Cover page'!$B$9-I4131)= 1,"1", IF(('1 - Cover page'!$B$9-I4131)= 2,"2", IF(('1 - Cover page'!$B$9-I4131)= 3,"3", IF(('1 - Cover page'!$B$9-I4131)= 4,"4", IF(('1 - Cover page'!$B$9-I4131)= 5,"5", IF(('1 - Cover page'!$B$9-I4131)= 6,"6", IF(('1 - Cover page'!$B$9-I4131)= 7,"7", IF(('1 - Cover page'!$B$9-I4131)= 8,"8", IF(('1 - Cover page'!$B$9-I4131)= 9,"9", IF(('1 - Cover page'!$B$9-I4131)= 10,"10", IF(('1 - Cover page'!$B$9-I4131)= 11,"11", IF(('1 - Cover page'!$B$9-I4131)= 12,"12", IF(('1 - Cover page'!$B$9-I4131)= 13,"13", IF(('1 - Cover page'!$B$9-I4131)= 14,"14", IF(('1 - Cover page'!$B$9-I4131)= 15,"15",  ""))))))))))))))))</f>
        <v>0</v>
      </c>
      <c r="AA4131" t="e">
        <f>VLOOKUP(E4131,'Age group'!$A$2:$B$7,2,TRUE)</f>
        <v>#N/A</v>
      </c>
    </row>
    <row r="4132" spans="1:27" ht="12.75" x14ac:dyDescent="0.2">
      <c r="A4132" s="30">
        <v>4129</v>
      </c>
      <c r="B4132" s="31"/>
      <c r="C4132" s="31"/>
      <c r="D4132" s="32"/>
      <c r="E4132" s="104"/>
      <c r="F4132" s="31"/>
      <c r="G4132" s="31"/>
      <c r="H4132" s="33"/>
      <c r="I4132" s="16"/>
      <c r="J4132" s="34"/>
      <c r="K4132" s="34"/>
      <c r="L4132" s="35"/>
      <c r="M4132" s="36"/>
      <c r="N4132" s="37"/>
      <c r="O4132" s="37"/>
      <c r="P4132" s="37"/>
      <c r="Q4132" s="38"/>
      <c r="R4132" s="38"/>
      <c r="S4132" s="37"/>
      <c r="T4132" s="39"/>
      <c r="U4132" s="39"/>
      <c r="V4132" s="40"/>
      <c r="X4132" t="str">
        <f>IF(('1 - Cover page'!$B$9-M4132)&lt;6,"&lt;=5 Days","&gt;5 Days")</f>
        <v>&lt;=5 Days</v>
      </c>
      <c r="Y4132" t="str">
        <f>IF(('1 - Cover page'!$B$9-M4132)=0,"0", IF(('1 - Cover page'!$B$9-M4132)= 1,"1", IF(('1 - Cover page'!$B$9-M4132)= 2,"2", IF(('1 - Cover page'!$B$9-M4132)= 3,"3", IF(('1 - Cover page'!$B$9-M4132)= 4,"4", IF(('1 - Cover page'!$B$9-M4132)= 5,"5", IF(('1 - Cover page'!$B$9-M4132)= 6,"6", IF(('1 - Cover page'!$B$9-M4132)= 7,"7", IF(('1 - Cover page'!$B$9-M4132)= 8,"8", IF(('1 - Cover page'!$B$9-M4132)= 9,"9", IF(('1 - Cover page'!$B$9-M4132)= 10,"10", IF(('1 - Cover page'!$B$9-M4132)= 11,"11", IF(('1 - Cover page'!$B$9-M4132)= 12,"12", IF(('1 - Cover page'!$B$9-M4132)= 13,"13", IF(('1 - Cover page'!$B$9-M4132)= 14,"14", IF(('1 - Cover page'!$B$9-M4132)= 15,"15",  ""))))))))))))))))</f>
        <v>0</v>
      </c>
      <c r="Z4132" t="str">
        <f>IF(('1 - Cover page'!$B$9-I4132)=0,"0", IF(('1 - Cover page'!$B$9-I4132)= 1,"1", IF(('1 - Cover page'!$B$9-I4132)= 2,"2", IF(('1 - Cover page'!$B$9-I4132)= 3,"3", IF(('1 - Cover page'!$B$9-I4132)= 4,"4", IF(('1 - Cover page'!$B$9-I4132)= 5,"5", IF(('1 - Cover page'!$B$9-I4132)= 6,"6", IF(('1 - Cover page'!$B$9-I4132)= 7,"7", IF(('1 - Cover page'!$B$9-I4132)= 8,"8", IF(('1 - Cover page'!$B$9-I4132)= 9,"9", IF(('1 - Cover page'!$B$9-I4132)= 10,"10", IF(('1 - Cover page'!$B$9-I4132)= 11,"11", IF(('1 - Cover page'!$B$9-I4132)= 12,"12", IF(('1 - Cover page'!$B$9-I4132)= 13,"13", IF(('1 - Cover page'!$B$9-I4132)= 14,"14", IF(('1 - Cover page'!$B$9-I4132)= 15,"15",  ""))))))))))))))))</f>
        <v>0</v>
      </c>
      <c r="AA4132" t="e">
        <f>VLOOKUP(E4132,'Age group'!$A$2:$B$7,2,TRUE)</f>
        <v>#N/A</v>
      </c>
    </row>
    <row r="4133" spans="1:27" ht="12.75" x14ac:dyDescent="0.2">
      <c r="A4133" s="30">
        <v>4130</v>
      </c>
      <c r="B4133" s="31"/>
      <c r="C4133" s="31"/>
      <c r="D4133" s="32"/>
      <c r="E4133" s="104"/>
      <c r="F4133" s="31"/>
      <c r="G4133" s="31"/>
      <c r="H4133" s="33"/>
      <c r="I4133" s="16"/>
      <c r="J4133" s="34"/>
      <c r="K4133" s="34"/>
      <c r="L4133" s="35"/>
      <c r="M4133" s="36"/>
      <c r="N4133" s="37"/>
      <c r="O4133" s="37"/>
      <c r="P4133" s="37"/>
      <c r="Q4133" s="38"/>
      <c r="R4133" s="38"/>
      <c r="S4133" s="37"/>
      <c r="T4133" s="39"/>
      <c r="U4133" s="39"/>
      <c r="V4133" s="40"/>
      <c r="X4133" t="str">
        <f>IF(('1 - Cover page'!$B$9-M4133)&lt;6,"&lt;=5 Days","&gt;5 Days")</f>
        <v>&lt;=5 Days</v>
      </c>
      <c r="Y4133" t="str">
        <f>IF(('1 - Cover page'!$B$9-M4133)=0,"0", IF(('1 - Cover page'!$B$9-M4133)= 1,"1", IF(('1 - Cover page'!$B$9-M4133)= 2,"2", IF(('1 - Cover page'!$B$9-M4133)= 3,"3", IF(('1 - Cover page'!$B$9-M4133)= 4,"4", IF(('1 - Cover page'!$B$9-M4133)= 5,"5", IF(('1 - Cover page'!$B$9-M4133)= 6,"6", IF(('1 - Cover page'!$B$9-M4133)= 7,"7", IF(('1 - Cover page'!$B$9-M4133)= 8,"8", IF(('1 - Cover page'!$B$9-M4133)= 9,"9", IF(('1 - Cover page'!$B$9-M4133)= 10,"10", IF(('1 - Cover page'!$B$9-M4133)= 11,"11", IF(('1 - Cover page'!$B$9-M4133)= 12,"12", IF(('1 - Cover page'!$B$9-M4133)= 13,"13", IF(('1 - Cover page'!$B$9-M4133)= 14,"14", IF(('1 - Cover page'!$B$9-M4133)= 15,"15",  ""))))))))))))))))</f>
        <v>0</v>
      </c>
      <c r="Z4133" t="str">
        <f>IF(('1 - Cover page'!$B$9-I4133)=0,"0", IF(('1 - Cover page'!$B$9-I4133)= 1,"1", IF(('1 - Cover page'!$B$9-I4133)= 2,"2", IF(('1 - Cover page'!$B$9-I4133)= 3,"3", IF(('1 - Cover page'!$B$9-I4133)= 4,"4", IF(('1 - Cover page'!$B$9-I4133)= 5,"5", IF(('1 - Cover page'!$B$9-I4133)= 6,"6", IF(('1 - Cover page'!$B$9-I4133)= 7,"7", IF(('1 - Cover page'!$B$9-I4133)= 8,"8", IF(('1 - Cover page'!$B$9-I4133)= 9,"9", IF(('1 - Cover page'!$B$9-I4133)= 10,"10", IF(('1 - Cover page'!$B$9-I4133)= 11,"11", IF(('1 - Cover page'!$B$9-I4133)= 12,"12", IF(('1 - Cover page'!$B$9-I4133)= 13,"13", IF(('1 - Cover page'!$B$9-I4133)= 14,"14", IF(('1 - Cover page'!$B$9-I4133)= 15,"15",  ""))))))))))))))))</f>
        <v>0</v>
      </c>
      <c r="AA4133" t="e">
        <f>VLOOKUP(E4133,'Age group'!$A$2:$B$7,2,TRUE)</f>
        <v>#N/A</v>
      </c>
    </row>
    <row r="4134" spans="1:27" ht="12.75" x14ac:dyDescent="0.2">
      <c r="A4134" s="30">
        <v>4131</v>
      </c>
      <c r="B4134" s="31"/>
      <c r="C4134" s="31"/>
      <c r="D4134" s="32"/>
      <c r="E4134" s="104"/>
      <c r="F4134" s="31"/>
      <c r="G4134" s="31"/>
      <c r="H4134" s="33"/>
      <c r="I4134" s="16"/>
      <c r="J4134" s="34"/>
      <c r="K4134" s="34"/>
      <c r="L4134" s="35"/>
      <c r="M4134" s="36"/>
      <c r="N4134" s="37"/>
      <c r="O4134" s="37"/>
      <c r="P4134" s="37"/>
      <c r="Q4134" s="38"/>
      <c r="R4134" s="38"/>
      <c r="S4134" s="37"/>
      <c r="T4134" s="39"/>
      <c r="U4134" s="39"/>
      <c r="V4134" s="40"/>
      <c r="X4134" t="str">
        <f>IF(('1 - Cover page'!$B$9-M4134)&lt;6,"&lt;=5 Days","&gt;5 Days")</f>
        <v>&lt;=5 Days</v>
      </c>
      <c r="Y4134" t="str">
        <f>IF(('1 - Cover page'!$B$9-M4134)=0,"0", IF(('1 - Cover page'!$B$9-M4134)= 1,"1", IF(('1 - Cover page'!$B$9-M4134)= 2,"2", IF(('1 - Cover page'!$B$9-M4134)= 3,"3", IF(('1 - Cover page'!$B$9-M4134)= 4,"4", IF(('1 - Cover page'!$B$9-M4134)= 5,"5", IF(('1 - Cover page'!$B$9-M4134)= 6,"6", IF(('1 - Cover page'!$B$9-M4134)= 7,"7", IF(('1 - Cover page'!$B$9-M4134)= 8,"8", IF(('1 - Cover page'!$B$9-M4134)= 9,"9", IF(('1 - Cover page'!$B$9-M4134)= 10,"10", IF(('1 - Cover page'!$B$9-M4134)= 11,"11", IF(('1 - Cover page'!$B$9-M4134)= 12,"12", IF(('1 - Cover page'!$B$9-M4134)= 13,"13", IF(('1 - Cover page'!$B$9-M4134)= 14,"14", IF(('1 - Cover page'!$B$9-M4134)= 15,"15",  ""))))))))))))))))</f>
        <v>0</v>
      </c>
      <c r="Z4134" t="str">
        <f>IF(('1 - Cover page'!$B$9-I4134)=0,"0", IF(('1 - Cover page'!$B$9-I4134)= 1,"1", IF(('1 - Cover page'!$B$9-I4134)= 2,"2", IF(('1 - Cover page'!$B$9-I4134)= 3,"3", IF(('1 - Cover page'!$B$9-I4134)= 4,"4", IF(('1 - Cover page'!$B$9-I4134)= 5,"5", IF(('1 - Cover page'!$B$9-I4134)= 6,"6", IF(('1 - Cover page'!$B$9-I4134)= 7,"7", IF(('1 - Cover page'!$B$9-I4134)= 8,"8", IF(('1 - Cover page'!$B$9-I4134)= 9,"9", IF(('1 - Cover page'!$B$9-I4134)= 10,"10", IF(('1 - Cover page'!$B$9-I4134)= 11,"11", IF(('1 - Cover page'!$B$9-I4134)= 12,"12", IF(('1 - Cover page'!$B$9-I4134)= 13,"13", IF(('1 - Cover page'!$B$9-I4134)= 14,"14", IF(('1 - Cover page'!$B$9-I4134)= 15,"15",  ""))))))))))))))))</f>
        <v>0</v>
      </c>
      <c r="AA4134" t="e">
        <f>VLOOKUP(E4134,'Age group'!$A$2:$B$7,2,TRUE)</f>
        <v>#N/A</v>
      </c>
    </row>
    <row r="4135" spans="1:27" ht="12.75" x14ac:dyDescent="0.2">
      <c r="A4135" s="30">
        <v>4132</v>
      </c>
      <c r="B4135" s="31"/>
      <c r="C4135" s="31"/>
      <c r="D4135" s="32"/>
      <c r="E4135" s="104"/>
      <c r="F4135" s="31"/>
      <c r="G4135" s="31"/>
      <c r="H4135" s="33"/>
      <c r="I4135" s="16"/>
      <c r="J4135" s="34"/>
      <c r="K4135" s="34"/>
      <c r="L4135" s="35"/>
      <c r="M4135" s="36"/>
      <c r="N4135" s="37"/>
      <c r="O4135" s="37"/>
      <c r="P4135" s="37"/>
      <c r="Q4135" s="38"/>
      <c r="R4135" s="38"/>
      <c r="S4135" s="37"/>
      <c r="T4135" s="39"/>
      <c r="U4135" s="39"/>
      <c r="V4135" s="40"/>
      <c r="X4135" t="str">
        <f>IF(('1 - Cover page'!$B$9-M4135)&lt;6,"&lt;=5 Days","&gt;5 Days")</f>
        <v>&lt;=5 Days</v>
      </c>
      <c r="Y4135" t="str">
        <f>IF(('1 - Cover page'!$B$9-M4135)=0,"0", IF(('1 - Cover page'!$B$9-M4135)= 1,"1", IF(('1 - Cover page'!$B$9-M4135)= 2,"2", IF(('1 - Cover page'!$B$9-M4135)= 3,"3", IF(('1 - Cover page'!$B$9-M4135)= 4,"4", IF(('1 - Cover page'!$B$9-M4135)= 5,"5", IF(('1 - Cover page'!$B$9-M4135)= 6,"6", IF(('1 - Cover page'!$B$9-M4135)= 7,"7", IF(('1 - Cover page'!$B$9-M4135)= 8,"8", IF(('1 - Cover page'!$B$9-M4135)= 9,"9", IF(('1 - Cover page'!$B$9-M4135)= 10,"10", IF(('1 - Cover page'!$B$9-M4135)= 11,"11", IF(('1 - Cover page'!$B$9-M4135)= 12,"12", IF(('1 - Cover page'!$B$9-M4135)= 13,"13", IF(('1 - Cover page'!$B$9-M4135)= 14,"14", IF(('1 - Cover page'!$B$9-M4135)= 15,"15",  ""))))))))))))))))</f>
        <v>0</v>
      </c>
      <c r="Z4135" t="str">
        <f>IF(('1 - Cover page'!$B$9-I4135)=0,"0", IF(('1 - Cover page'!$B$9-I4135)= 1,"1", IF(('1 - Cover page'!$B$9-I4135)= 2,"2", IF(('1 - Cover page'!$B$9-I4135)= 3,"3", IF(('1 - Cover page'!$B$9-I4135)= 4,"4", IF(('1 - Cover page'!$B$9-I4135)= 5,"5", IF(('1 - Cover page'!$B$9-I4135)= 6,"6", IF(('1 - Cover page'!$B$9-I4135)= 7,"7", IF(('1 - Cover page'!$B$9-I4135)= 8,"8", IF(('1 - Cover page'!$B$9-I4135)= 9,"9", IF(('1 - Cover page'!$B$9-I4135)= 10,"10", IF(('1 - Cover page'!$B$9-I4135)= 11,"11", IF(('1 - Cover page'!$B$9-I4135)= 12,"12", IF(('1 - Cover page'!$B$9-I4135)= 13,"13", IF(('1 - Cover page'!$B$9-I4135)= 14,"14", IF(('1 - Cover page'!$B$9-I4135)= 15,"15",  ""))))))))))))))))</f>
        <v>0</v>
      </c>
      <c r="AA4135" t="e">
        <f>VLOOKUP(E4135,'Age group'!$A$2:$B$7,2,TRUE)</f>
        <v>#N/A</v>
      </c>
    </row>
    <row r="4136" spans="1:27" ht="12.75" x14ac:dyDescent="0.2">
      <c r="A4136" s="30">
        <v>4133</v>
      </c>
      <c r="B4136" s="31"/>
      <c r="C4136" s="31"/>
      <c r="D4136" s="32"/>
      <c r="E4136" s="104"/>
      <c r="F4136" s="31"/>
      <c r="G4136" s="31"/>
      <c r="H4136" s="33"/>
      <c r="I4136" s="16"/>
      <c r="J4136" s="34"/>
      <c r="K4136" s="34"/>
      <c r="L4136" s="35"/>
      <c r="M4136" s="36"/>
      <c r="N4136" s="37"/>
      <c r="O4136" s="37"/>
      <c r="P4136" s="37"/>
      <c r="Q4136" s="38"/>
      <c r="R4136" s="38"/>
      <c r="S4136" s="37"/>
      <c r="T4136" s="39"/>
      <c r="U4136" s="39"/>
      <c r="V4136" s="40"/>
      <c r="X4136" t="str">
        <f>IF(('1 - Cover page'!$B$9-M4136)&lt;6,"&lt;=5 Days","&gt;5 Days")</f>
        <v>&lt;=5 Days</v>
      </c>
      <c r="Y4136" t="str">
        <f>IF(('1 - Cover page'!$B$9-M4136)=0,"0", IF(('1 - Cover page'!$B$9-M4136)= 1,"1", IF(('1 - Cover page'!$B$9-M4136)= 2,"2", IF(('1 - Cover page'!$B$9-M4136)= 3,"3", IF(('1 - Cover page'!$B$9-M4136)= 4,"4", IF(('1 - Cover page'!$B$9-M4136)= 5,"5", IF(('1 - Cover page'!$B$9-M4136)= 6,"6", IF(('1 - Cover page'!$B$9-M4136)= 7,"7", IF(('1 - Cover page'!$B$9-M4136)= 8,"8", IF(('1 - Cover page'!$B$9-M4136)= 9,"9", IF(('1 - Cover page'!$B$9-M4136)= 10,"10", IF(('1 - Cover page'!$B$9-M4136)= 11,"11", IF(('1 - Cover page'!$B$9-M4136)= 12,"12", IF(('1 - Cover page'!$B$9-M4136)= 13,"13", IF(('1 - Cover page'!$B$9-M4136)= 14,"14", IF(('1 - Cover page'!$B$9-M4136)= 15,"15",  ""))))))))))))))))</f>
        <v>0</v>
      </c>
      <c r="Z4136" t="str">
        <f>IF(('1 - Cover page'!$B$9-I4136)=0,"0", IF(('1 - Cover page'!$B$9-I4136)= 1,"1", IF(('1 - Cover page'!$B$9-I4136)= 2,"2", IF(('1 - Cover page'!$B$9-I4136)= 3,"3", IF(('1 - Cover page'!$B$9-I4136)= 4,"4", IF(('1 - Cover page'!$B$9-I4136)= 5,"5", IF(('1 - Cover page'!$B$9-I4136)= 6,"6", IF(('1 - Cover page'!$B$9-I4136)= 7,"7", IF(('1 - Cover page'!$B$9-I4136)= 8,"8", IF(('1 - Cover page'!$B$9-I4136)= 9,"9", IF(('1 - Cover page'!$B$9-I4136)= 10,"10", IF(('1 - Cover page'!$B$9-I4136)= 11,"11", IF(('1 - Cover page'!$B$9-I4136)= 12,"12", IF(('1 - Cover page'!$B$9-I4136)= 13,"13", IF(('1 - Cover page'!$B$9-I4136)= 14,"14", IF(('1 - Cover page'!$B$9-I4136)= 15,"15",  ""))))))))))))))))</f>
        <v>0</v>
      </c>
      <c r="AA4136" t="e">
        <f>VLOOKUP(E4136,'Age group'!$A$2:$B$7,2,TRUE)</f>
        <v>#N/A</v>
      </c>
    </row>
    <row r="4137" spans="1:27" ht="12.75" x14ac:dyDescent="0.2">
      <c r="A4137" s="30">
        <v>4134</v>
      </c>
      <c r="B4137" s="31"/>
      <c r="C4137" s="31"/>
      <c r="D4137" s="32"/>
      <c r="E4137" s="104"/>
      <c r="F4137" s="31"/>
      <c r="G4137" s="31"/>
      <c r="H4137" s="33"/>
      <c r="I4137" s="16"/>
      <c r="J4137" s="34"/>
      <c r="K4137" s="34"/>
      <c r="L4137" s="35"/>
      <c r="M4137" s="36"/>
      <c r="N4137" s="37"/>
      <c r="O4137" s="37"/>
      <c r="P4137" s="37"/>
      <c r="Q4137" s="38"/>
      <c r="R4137" s="38"/>
      <c r="S4137" s="37"/>
      <c r="T4137" s="39"/>
      <c r="U4137" s="39"/>
      <c r="V4137" s="40"/>
      <c r="X4137" t="str">
        <f>IF(('1 - Cover page'!$B$9-M4137)&lt;6,"&lt;=5 Days","&gt;5 Days")</f>
        <v>&lt;=5 Days</v>
      </c>
      <c r="Y4137" t="str">
        <f>IF(('1 - Cover page'!$B$9-M4137)=0,"0", IF(('1 - Cover page'!$B$9-M4137)= 1,"1", IF(('1 - Cover page'!$B$9-M4137)= 2,"2", IF(('1 - Cover page'!$B$9-M4137)= 3,"3", IF(('1 - Cover page'!$B$9-M4137)= 4,"4", IF(('1 - Cover page'!$B$9-M4137)= 5,"5", IF(('1 - Cover page'!$B$9-M4137)= 6,"6", IF(('1 - Cover page'!$B$9-M4137)= 7,"7", IF(('1 - Cover page'!$B$9-M4137)= 8,"8", IF(('1 - Cover page'!$B$9-M4137)= 9,"9", IF(('1 - Cover page'!$B$9-M4137)= 10,"10", IF(('1 - Cover page'!$B$9-M4137)= 11,"11", IF(('1 - Cover page'!$B$9-M4137)= 12,"12", IF(('1 - Cover page'!$B$9-M4137)= 13,"13", IF(('1 - Cover page'!$B$9-M4137)= 14,"14", IF(('1 - Cover page'!$B$9-M4137)= 15,"15",  ""))))))))))))))))</f>
        <v>0</v>
      </c>
      <c r="Z4137" t="str">
        <f>IF(('1 - Cover page'!$B$9-I4137)=0,"0", IF(('1 - Cover page'!$B$9-I4137)= 1,"1", IF(('1 - Cover page'!$B$9-I4137)= 2,"2", IF(('1 - Cover page'!$B$9-I4137)= 3,"3", IF(('1 - Cover page'!$B$9-I4137)= 4,"4", IF(('1 - Cover page'!$B$9-I4137)= 5,"5", IF(('1 - Cover page'!$B$9-I4137)= 6,"6", IF(('1 - Cover page'!$B$9-I4137)= 7,"7", IF(('1 - Cover page'!$B$9-I4137)= 8,"8", IF(('1 - Cover page'!$B$9-I4137)= 9,"9", IF(('1 - Cover page'!$B$9-I4137)= 10,"10", IF(('1 - Cover page'!$B$9-I4137)= 11,"11", IF(('1 - Cover page'!$B$9-I4137)= 12,"12", IF(('1 - Cover page'!$B$9-I4137)= 13,"13", IF(('1 - Cover page'!$B$9-I4137)= 14,"14", IF(('1 - Cover page'!$B$9-I4137)= 15,"15",  ""))))))))))))))))</f>
        <v>0</v>
      </c>
      <c r="AA4137" t="e">
        <f>VLOOKUP(E4137,'Age group'!$A$2:$B$7,2,TRUE)</f>
        <v>#N/A</v>
      </c>
    </row>
    <row r="4138" spans="1:27" ht="12.75" x14ac:dyDescent="0.2">
      <c r="A4138" s="30">
        <v>4135</v>
      </c>
      <c r="B4138" s="31"/>
      <c r="C4138" s="31"/>
      <c r="D4138" s="32"/>
      <c r="E4138" s="104"/>
      <c r="F4138" s="31"/>
      <c r="G4138" s="31"/>
      <c r="H4138" s="33"/>
      <c r="I4138" s="16"/>
      <c r="J4138" s="34"/>
      <c r="K4138" s="34"/>
      <c r="L4138" s="35"/>
      <c r="M4138" s="36"/>
      <c r="N4138" s="37"/>
      <c r="O4138" s="37"/>
      <c r="P4138" s="37"/>
      <c r="Q4138" s="38"/>
      <c r="R4138" s="38"/>
      <c r="S4138" s="37"/>
      <c r="T4138" s="39"/>
      <c r="U4138" s="39"/>
      <c r="V4138" s="40"/>
      <c r="X4138" t="str">
        <f>IF(('1 - Cover page'!$B$9-M4138)&lt;6,"&lt;=5 Days","&gt;5 Days")</f>
        <v>&lt;=5 Days</v>
      </c>
      <c r="Y4138" t="str">
        <f>IF(('1 - Cover page'!$B$9-M4138)=0,"0", IF(('1 - Cover page'!$B$9-M4138)= 1,"1", IF(('1 - Cover page'!$B$9-M4138)= 2,"2", IF(('1 - Cover page'!$B$9-M4138)= 3,"3", IF(('1 - Cover page'!$B$9-M4138)= 4,"4", IF(('1 - Cover page'!$B$9-M4138)= 5,"5", IF(('1 - Cover page'!$B$9-M4138)= 6,"6", IF(('1 - Cover page'!$B$9-M4138)= 7,"7", IF(('1 - Cover page'!$B$9-M4138)= 8,"8", IF(('1 - Cover page'!$B$9-M4138)= 9,"9", IF(('1 - Cover page'!$B$9-M4138)= 10,"10", IF(('1 - Cover page'!$B$9-M4138)= 11,"11", IF(('1 - Cover page'!$B$9-M4138)= 12,"12", IF(('1 - Cover page'!$B$9-M4138)= 13,"13", IF(('1 - Cover page'!$B$9-M4138)= 14,"14", IF(('1 - Cover page'!$B$9-M4138)= 15,"15",  ""))))))))))))))))</f>
        <v>0</v>
      </c>
      <c r="Z4138" t="str">
        <f>IF(('1 - Cover page'!$B$9-I4138)=0,"0", IF(('1 - Cover page'!$B$9-I4138)= 1,"1", IF(('1 - Cover page'!$B$9-I4138)= 2,"2", IF(('1 - Cover page'!$B$9-I4138)= 3,"3", IF(('1 - Cover page'!$B$9-I4138)= 4,"4", IF(('1 - Cover page'!$B$9-I4138)= 5,"5", IF(('1 - Cover page'!$B$9-I4138)= 6,"6", IF(('1 - Cover page'!$B$9-I4138)= 7,"7", IF(('1 - Cover page'!$B$9-I4138)= 8,"8", IF(('1 - Cover page'!$B$9-I4138)= 9,"9", IF(('1 - Cover page'!$B$9-I4138)= 10,"10", IF(('1 - Cover page'!$B$9-I4138)= 11,"11", IF(('1 - Cover page'!$B$9-I4138)= 12,"12", IF(('1 - Cover page'!$B$9-I4138)= 13,"13", IF(('1 - Cover page'!$B$9-I4138)= 14,"14", IF(('1 - Cover page'!$B$9-I4138)= 15,"15",  ""))))))))))))))))</f>
        <v>0</v>
      </c>
      <c r="AA4138" t="e">
        <f>VLOOKUP(E4138,'Age group'!$A$2:$B$7,2,TRUE)</f>
        <v>#N/A</v>
      </c>
    </row>
    <row r="4139" spans="1:27" ht="12.75" x14ac:dyDescent="0.2">
      <c r="A4139" s="30">
        <v>4136</v>
      </c>
      <c r="B4139" s="31"/>
      <c r="C4139" s="31"/>
      <c r="D4139" s="32"/>
      <c r="E4139" s="104"/>
      <c r="F4139" s="31"/>
      <c r="G4139" s="31"/>
      <c r="H4139" s="33"/>
      <c r="I4139" s="16"/>
      <c r="J4139" s="34"/>
      <c r="K4139" s="34"/>
      <c r="L4139" s="35"/>
      <c r="M4139" s="36"/>
      <c r="N4139" s="37"/>
      <c r="O4139" s="37"/>
      <c r="P4139" s="37"/>
      <c r="Q4139" s="38"/>
      <c r="R4139" s="38"/>
      <c r="S4139" s="37"/>
      <c r="T4139" s="39"/>
      <c r="U4139" s="39"/>
      <c r="V4139" s="40"/>
      <c r="X4139" t="str">
        <f>IF(('1 - Cover page'!$B$9-M4139)&lt;6,"&lt;=5 Days","&gt;5 Days")</f>
        <v>&lt;=5 Days</v>
      </c>
      <c r="Y4139" t="str">
        <f>IF(('1 - Cover page'!$B$9-M4139)=0,"0", IF(('1 - Cover page'!$B$9-M4139)= 1,"1", IF(('1 - Cover page'!$B$9-M4139)= 2,"2", IF(('1 - Cover page'!$B$9-M4139)= 3,"3", IF(('1 - Cover page'!$B$9-M4139)= 4,"4", IF(('1 - Cover page'!$B$9-M4139)= 5,"5", IF(('1 - Cover page'!$B$9-M4139)= 6,"6", IF(('1 - Cover page'!$B$9-M4139)= 7,"7", IF(('1 - Cover page'!$B$9-M4139)= 8,"8", IF(('1 - Cover page'!$B$9-M4139)= 9,"9", IF(('1 - Cover page'!$B$9-M4139)= 10,"10", IF(('1 - Cover page'!$B$9-M4139)= 11,"11", IF(('1 - Cover page'!$B$9-M4139)= 12,"12", IF(('1 - Cover page'!$B$9-M4139)= 13,"13", IF(('1 - Cover page'!$B$9-M4139)= 14,"14", IF(('1 - Cover page'!$B$9-M4139)= 15,"15",  ""))))))))))))))))</f>
        <v>0</v>
      </c>
      <c r="Z4139" t="str">
        <f>IF(('1 - Cover page'!$B$9-I4139)=0,"0", IF(('1 - Cover page'!$B$9-I4139)= 1,"1", IF(('1 - Cover page'!$B$9-I4139)= 2,"2", IF(('1 - Cover page'!$B$9-I4139)= 3,"3", IF(('1 - Cover page'!$B$9-I4139)= 4,"4", IF(('1 - Cover page'!$B$9-I4139)= 5,"5", IF(('1 - Cover page'!$B$9-I4139)= 6,"6", IF(('1 - Cover page'!$B$9-I4139)= 7,"7", IF(('1 - Cover page'!$B$9-I4139)= 8,"8", IF(('1 - Cover page'!$B$9-I4139)= 9,"9", IF(('1 - Cover page'!$B$9-I4139)= 10,"10", IF(('1 - Cover page'!$B$9-I4139)= 11,"11", IF(('1 - Cover page'!$B$9-I4139)= 12,"12", IF(('1 - Cover page'!$B$9-I4139)= 13,"13", IF(('1 - Cover page'!$B$9-I4139)= 14,"14", IF(('1 - Cover page'!$B$9-I4139)= 15,"15",  ""))))))))))))))))</f>
        <v>0</v>
      </c>
      <c r="AA4139" t="e">
        <f>VLOOKUP(E4139,'Age group'!$A$2:$B$7,2,TRUE)</f>
        <v>#N/A</v>
      </c>
    </row>
    <row r="4140" spans="1:27" ht="12.75" x14ac:dyDescent="0.2">
      <c r="A4140" s="30">
        <v>4137</v>
      </c>
      <c r="B4140" s="31"/>
      <c r="C4140" s="31"/>
      <c r="D4140" s="32"/>
      <c r="E4140" s="104"/>
      <c r="F4140" s="31"/>
      <c r="G4140" s="31"/>
      <c r="H4140" s="33"/>
      <c r="I4140" s="16"/>
      <c r="J4140" s="34"/>
      <c r="K4140" s="34"/>
      <c r="L4140" s="35"/>
      <c r="M4140" s="36"/>
      <c r="N4140" s="37"/>
      <c r="O4140" s="37"/>
      <c r="P4140" s="37"/>
      <c r="Q4140" s="38"/>
      <c r="R4140" s="38"/>
      <c r="S4140" s="37"/>
      <c r="T4140" s="39"/>
      <c r="U4140" s="39"/>
      <c r="V4140" s="40"/>
      <c r="X4140" t="str">
        <f>IF(('1 - Cover page'!$B$9-M4140)&lt;6,"&lt;=5 Days","&gt;5 Days")</f>
        <v>&lt;=5 Days</v>
      </c>
      <c r="Y4140" t="str">
        <f>IF(('1 - Cover page'!$B$9-M4140)=0,"0", IF(('1 - Cover page'!$B$9-M4140)= 1,"1", IF(('1 - Cover page'!$B$9-M4140)= 2,"2", IF(('1 - Cover page'!$B$9-M4140)= 3,"3", IF(('1 - Cover page'!$B$9-M4140)= 4,"4", IF(('1 - Cover page'!$B$9-M4140)= 5,"5", IF(('1 - Cover page'!$B$9-M4140)= 6,"6", IF(('1 - Cover page'!$B$9-M4140)= 7,"7", IF(('1 - Cover page'!$B$9-M4140)= 8,"8", IF(('1 - Cover page'!$B$9-M4140)= 9,"9", IF(('1 - Cover page'!$B$9-M4140)= 10,"10", IF(('1 - Cover page'!$B$9-M4140)= 11,"11", IF(('1 - Cover page'!$B$9-M4140)= 12,"12", IF(('1 - Cover page'!$B$9-M4140)= 13,"13", IF(('1 - Cover page'!$B$9-M4140)= 14,"14", IF(('1 - Cover page'!$B$9-M4140)= 15,"15",  ""))))))))))))))))</f>
        <v>0</v>
      </c>
      <c r="Z4140" t="str">
        <f>IF(('1 - Cover page'!$B$9-I4140)=0,"0", IF(('1 - Cover page'!$B$9-I4140)= 1,"1", IF(('1 - Cover page'!$B$9-I4140)= 2,"2", IF(('1 - Cover page'!$B$9-I4140)= 3,"3", IF(('1 - Cover page'!$B$9-I4140)= 4,"4", IF(('1 - Cover page'!$B$9-I4140)= 5,"5", IF(('1 - Cover page'!$B$9-I4140)= 6,"6", IF(('1 - Cover page'!$B$9-I4140)= 7,"7", IF(('1 - Cover page'!$B$9-I4140)= 8,"8", IF(('1 - Cover page'!$B$9-I4140)= 9,"9", IF(('1 - Cover page'!$B$9-I4140)= 10,"10", IF(('1 - Cover page'!$B$9-I4140)= 11,"11", IF(('1 - Cover page'!$B$9-I4140)= 12,"12", IF(('1 - Cover page'!$B$9-I4140)= 13,"13", IF(('1 - Cover page'!$B$9-I4140)= 14,"14", IF(('1 - Cover page'!$B$9-I4140)= 15,"15",  ""))))))))))))))))</f>
        <v>0</v>
      </c>
      <c r="AA4140" t="e">
        <f>VLOOKUP(E4140,'Age group'!$A$2:$B$7,2,TRUE)</f>
        <v>#N/A</v>
      </c>
    </row>
    <row r="4141" spans="1:27" ht="12.75" x14ac:dyDescent="0.2">
      <c r="A4141" s="30">
        <v>4138</v>
      </c>
      <c r="B4141" s="31"/>
      <c r="C4141" s="31"/>
      <c r="D4141" s="32"/>
      <c r="E4141" s="104"/>
      <c r="F4141" s="31"/>
      <c r="G4141" s="31"/>
      <c r="H4141" s="33"/>
      <c r="I4141" s="16"/>
      <c r="J4141" s="34"/>
      <c r="K4141" s="34"/>
      <c r="L4141" s="35"/>
      <c r="M4141" s="36"/>
      <c r="N4141" s="37"/>
      <c r="O4141" s="37"/>
      <c r="P4141" s="37"/>
      <c r="Q4141" s="38"/>
      <c r="R4141" s="38"/>
      <c r="S4141" s="37"/>
      <c r="T4141" s="39"/>
      <c r="U4141" s="39"/>
      <c r="V4141" s="40"/>
      <c r="X4141" t="str">
        <f>IF(('1 - Cover page'!$B$9-M4141)&lt;6,"&lt;=5 Days","&gt;5 Days")</f>
        <v>&lt;=5 Days</v>
      </c>
      <c r="Y4141" t="str">
        <f>IF(('1 - Cover page'!$B$9-M4141)=0,"0", IF(('1 - Cover page'!$B$9-M4141)= 1,"1", IF(('1 - Cover page'!$B$9-M4141)= 2,"2", IF(('1 - Cover page'!$B$9-M4141)= 3,"3", IF(('1 - Cover page'!$B$9-M4141)= 4,"4", IF(('1 - Cover page'!$B$9-M4141)= 5,"5", IF(('1 - Cover page'!$B$9-M4141)= 6,"6", IF(('1 - Cover page'!$B$9-M4141)= 7,"7", IF(('1 - Cover page'!$B$9-M4141)= 8,"8", IF(('1 - Cover page'!$B$9-M4141)= 9,"9", IF(('1 - Cover page'!$B$9-M4141)= 10,"10", IF(('1 - Cover page'!$B$9-M4141)= 11,"11", IF(('1 - Cover page'!$B$9-M4141)= 12,"12", IF(('1 - Cover page'!$B$9-M4141)= 13,"13", IF(('1 - Cover page'!$B$9-M4141)= 14,"14", IF(('1 - Cover page'!$B$9-M4141)= 15,"15",  ""))))))))))))))))</f>
        <v>0</v>
      </c>
      <c r="Z4141" t="str">
        <f>IF(('1 - Cover page'!$B$9-I4141)=0,"0", IF(('1 - Cover page'!$B$9-I4141)= 1,"1", IF(('1 - Cover page'!$B$9-I4141)= 2,"2", IF(('1 - Cover page'!$B$9-I4141)= 3,"3", IF(('1 - Cover page'!$B$9-I4141)= 4,"4", IF(('1 - Cover page'!$B$9-I4141)= 5,"5", IF(('1 - Cover page'!$B$9-I4141)= 6,"6", IF(('1 - Cover page'!$B$9-I4141)= 7,"7", IF(('1 - Cover page'!$B$9-I4141)= 8,"8", IF(('1 - Cover page'!$B$9-I4141)= 9,"9", IF(('1 - Cover page'!$B$9-I4141)= 10,"10", IF(('1 - Cover page'!$B$9-I4141)= 11,"11", IF(('1 - Cover page'!$B$9-I4141)= 12,"12", IF(('1 - Cover page'!$B$9-I4141)= 13,"13", IF(('1 - Cover page'!$B$9-I4141)= 14,"14", IF(('1 - Cover page'!$B$9-I4141)= 15,"15",  ""))))))))))))))))</f>
        <v>0</v>
      </c>
      <c r="AA4141" t="e">
        <f>VLOOKUP(E4141,'Age group'!$A$2:$B$7,2,TRUE)</f>
        <v>#N/A</v>
      </c>
    </row>
    <row r="4142" spans="1:27" ht="12.75" x14ac:dyDescent="0.2">
      <c r="A4142" s="30">
        <v>4139</v>
      </c>
      <c r="B4142" s="31"/>
      <c r="C4142" s="31"/>
      <c r="D4142" s="32"/>
      <c r="E4142" s="104"/>
      <c r="F4142" s="31"/>
      <c r="G4142" s="31"/>
      <c r="H4142" s="33"/>
      <c r="I4142" s="16"/>
      <c r="J4142" s="34"/>
      <c r="K4142" s="34"/>
      <c r="L4142" s="35"/>
      <c r="M4142" s="36"/>
      <c r="N4142" s="37"/>
      <c r="O4142" s="37"/>
      <c r="P4142" s="37"/>
      <c r="Q4142" s="38"/>
      <c r="R4142" s="38"/>
      <c r="S4142" s="37"/>
      <c r="T4142" s="39"/>
      <c r="U4142" s="39"/>
      <c r="V4142" s="40"/>
      <c r="X4142" t="str">
        <f>IF(('1 - Cover page'!$B$9-M4142)&lt;6,"&lt;=5 Days","&gt;5 Days")</f>
        <v>&lt;=5 Days</v>
      </c>
      <c r="Y4142" t="str">
        <f>IF(('1 - Cover page'!$B$9-M4142)=0,"0", IF(('1 - Cover page'!$B$9-M4142)= 1,"1", IF(('1 - Cover page'!$B$9-M4142)= 2,"2", IF(('1 - Cover page'!$B$9-M4142)= 3,"3", IF(('1 - Cover page'!$B$9-M4142)= 4,"4", IF(('1 - Cover page'!$B$9-M4142)= 5,"5", IF(('1 - Cover page'!$B$9-M4142)= 6,"6", IF(('1 - Cover page'!$B$9-M4142)= 7,"7", IF(('1 - Cover page'!$B$9-M4142)= 8,"8", IF(('1 - Cover page'!$B$9-M4142)= 9,"9", IF(('1 - Cover page'!$B$9-M4142)= 10,"10", IF(('1 - Cover page'!$B$9-M4142)= 11,"11", IF(('1 - Cover page'!$B$9-M4142)= 12,"12", IF(('1 - Cover page'!$B$9-M4142)= 13,"13", IF(('1 - Cover page'!$B$9-M4142)= 14,"14", IF(('1 - Cover page'!$B$9-M4142)= 15,"15",  ""))))))))))))))))</f>
        <v>0</v>
      </c>
      <c r="Z4142" t="str">
        <f>IF(('1 - Cover page'!$B$9-I4142)=0,"0", IF(('1 - Cover page'!$B$9-I4142)= 1,"1", IF(('1 - Cover page'!$B$9-I4142)= 2,"2", IF(('1 - Cover page'!$B$9-I4142)= 3,"3", IF(('1 - Cover page'!$B$9-I4142)= 4,"4", IF(('1 - Cover page'!$B$9-I4142)= 5,"5", IF(('1 - Cover page'!$B$9-I4142)= 6,"6", IF(('1 - Cover page'!$B$9-I4142)= 7,"7", IF(('1 - Cover page'!$B$9-I4142)= 8,"8", IF(('1 - Cover page'!$B$9-I4142)= 9,"9", IF(('1 - Cover page'!$B$9-I4142)= 10,"10", IF(('1 - Cover page'!$B$9-I4142)= 11,"11", IF(('1 - Cover page'!$B$9-I4142)= 12,"12", IF(('1 - Cover page'!$B$9-I4142)= 13,"13", IF(('1 - Cover page'!$B$9-I4142)= 14,"14", IF(('1 - Cover page'!$B$9-I4142)= 15,"15",  ""))))))))))))))))</f>
        <v>0</v>
      </c>
      <c r="AA4142" t="e">
        <f>VLOOKUP(E4142,'Age group'!$A$2:$B$7,2,TRUE)</f>
        <v>#N/A</v>
      </c>
    </row>
    <row r="4143" spans="1:27" ht="12.75" x14ac:dyDescent="0.2">
      <c r="A4143" s="30">
        <v>4140</v>
      </c>
      <c r="B4143" s="31"/>
      <c r="C4143" s="31"/>
      <c r="D4143" s="32"/>
      <c r="E4143" s="104"/>
      <c r="F4143" s="31"/>
      <c r="G4143" s="31"/>
      <c r="H4143" s="33"/>
      <c r="I4143" s="16"/>
      <c r="J4143" s="34"/>
      <c r="K4143" s="34"/>
      <c r="L4143" s="35"/>
      <c r="M4143" s="36"/>
      <c r="N4143" s="37"/>
      <c r="O4143" s="37"/>
      <c r="P4143" s="37"/>
      <c r="Q4143" s="38"/>
      <c r="R4143" s="38"/>
      <c r="S4143" s="37"/>
      <c r="T4143" s="39"/>
      <c r="U4143" s="39"/>
      <c r="V4143" s="40"/>
      <c r="X4143" t="str">
        <f>IF(('1 - Cover page'!$B$9-M4143)&lt;6,"&lt;=5 Days","&gt;5 Days")</f>
        <v>&lt;=5 Days</v>
      </c>
      <c r="Y4143" t="str">
        <f>IF(('1 - Cover page'!$B$9-M4143)=0,"0", IF(('1 - Cover page'!$B$9-M4143)= 1,"1", IF(('1 - Cover page'!$B$9-M4143)= 2,"2", IF(('1 - Cover page'!$B$9-M4143)= 3,"3", IF(('1 - Cover page'!$B$9-M4143)= 4,"4", IF(('1 - Cover page'!$B$9-M4143)= 5,"5", IF(('1 - Cover page'!$B$9-M4143)= 6,"6", IF(('1 - Cover page'!$B$9-M4143)= 7,"7", IF(('1 - Cover page'!$B$9-M4143)= 8,"8", IF(('1 - Cover page'!$B$9-M4143)= 9,"9", IF(('1 - Cover page'!$B$9-M4143)= 10,"10", IF(('1 - Cover page'!$B$9-M4143)= 11,"11", IF(('1 - Cover page'!$B$9-M4143)= 12,"12", IF(('1 - Cover page'!$B$9-M4143)= 13,"13", IF(('1 - Cover page'!$B$9-M4143)= 14,"14", IF(('1 - Cover page'!$B$9-M4143)= 15,"15",  ""))))))))))))))))</f>
        <v>0</v>
      </c>
      <c r="Z4143" t="str">
        <f>IF(('1 - Cover page'!$B$9-I4143)=0,"0", IF(('1 - Cover page'!$B$9-I4143)= 1,"1", IF(('1 - Cover page'!$B$9-I4143)= 2,"2", IF(('1 - Cover page'!$B$9-I4143)= 3,"3", IF(('1 - Cover page'!$B$9-I4143)= 4,"4", IF(('1 - Cover page'!$B$9-I4143)= 5,"5", IF(('1 - Cover page'!$B$9-I4143)= 6,"6", IF(('1 - Cover page'!$B$9-I4143)= 7,"7", IF(('1 - Cover page'!$B$9-I4143)= 8,"8", IF(('1 - Cover page'!$B$9-I4143)= 9,"9", IF(('1 - Cover page'!$B$9-I4143)= 10,"10", IF(('1 - Cover page'!$B$9-I4143)= 11,"11", IF(('1 - Cover page'!$B$9-I4143)= 12,"12", IF(('1 - Cover page'!$B$9-I4143)= 13,"13", IF(('1 - Cover page'!$B$9-I4143)= 14,"14", IF(('1 - Cover page'!$B$9-I4143)= 15,"15",  ""))))))))))))))))</f>
        <v>0</v>
      </c>
      <c r="AA4143" t="e">
        <f>VLOOKUP(E4143,'Age group'!$A$2:$B$7,2,TRUE)</f>
        <v>#N/A</v>
      </c>
    </row>
    <row r="4144" spans="1:27" ht="12.75" x14ac:dyDescent="0.2">
      <c r="A4144" s="30">
        <v>4141</v>
      </c>
      <c r="B4144" s="31"/>
      <c r="C4144" s="31"/>
      <c r="D4144" s="32"/>
      <c r="E4144" s="104"/>
      <c r="F4144" s="31"/>
      <c r="G4144" s="31"/>
      <c r="H4144" s="33"/>
      <c r="I4144" s="16"/>
      <c r="J4144" s="34"/>
      <c r="K4144" s="34"/>
      <c r="L4144" s="35"/>
      <c r="M4144" s="36"/>
      <c r="N4144" s="37"/>
      <c r="O4144" s="37"/>
      <c r="P4144" s="37"/>
      <c r="Q4144" s="38"/>
      <c r="R4144" s="38"/>
      <c r="S4144" s="37"/>
      <c r="T4144" s="39"/>
      <c r="U4144" s="39"/>
      <c r="V4144" s="40"/>
      <c r="X4144" t="str">
        <f>IF(('1 - Cover page'!$B$9-M4144)&lt;6,"&lt;=5 Days","&gt;5 Days")</f>
        <v>&lt;=5 Days</v>
      </c>
      <c r="Y4144" t="str">
        <f>IF(('1 - Cover page'!$B$9-M4144)=0,"0", IF(('1 - Cover page'!$B$9-M4144)= 1,"1", IF(('1 - Cover page'!$B$9-M4144)= 2,"2", IF(('1 - Cover page'!$B$9-M4144)= 3,"3", IF(('1 - Cover page'!$B$9-M4144)= 4,"4", IF(('1 - Cover page'!$B$9-M4144)= 5,"5", IF(('1 - Cover page'!$B$9-M4144)= 6,"6", IF(('1 - Cover page'!$B$9-M4144)= 7,"7", IF(('1 - Cover page'!$B$9-M4144)= 8,"8", IF(('1 - Cover page'!$B$9-M4144)= 9,"9", IF(('1 - Cover page'!$B$9-M4144)= 10,"10", IF(('1 - Cover page'!$B$9-M4144)= 11,"11", IF(('1 - Cover page'!$B$9-M4144)= 12,"12", IF(('1 - Cover page'!$B$9-M4144)= 13,"13", IF(('1 - Cover page'!$B$9-M4144)= 14,"14", IF(('1 - Cover page'!$B$9-M4144)= 15,"15",  ""))))))))))))))))</f>
        <v>0</v>
      </c>
      <c r="Z4144" t="str">
        <f>IF(('1 - Cover page'!$B$9-I4144)=0,"0", IF(('1 - Cover page'!$B$9-I4144)= 1,"1", IF(('1 - Cover page'!$B$9-I4144)= 2,"2", IF(('1 - Cover page'!$B$9-I4144)= 3,"3", IF(('1 - Cover page'!$B$9-I4144)= 4,"4", IF(('1 - Cover page'!$B$9-I4144)= 5,"5", IF(('1 - Cover page'!$B$9-I4144)= 6,"6", IF(('1 - Cover page'!$B$9-I4144)= 7,"7", IF(('1 - Cover page'!$B$9-I4144)= 8,"8", IF(('1 - Cover page'!$B$9-I4144)= 9,"9", IF(('1 - Cover page'!$B$9-I4144)= 10,"10", IF(('1 - Cover page'!$B$9-I4144)= 11,"11", IF(('1 - Cover page'!$B$9-I4144)= 12,"12", IF(('1 - Cover page'!$B$9-I4144)= 13,"13", IF(('1 - Cover page'!$B$9-I4144)= 14,"14", IF(('1 - Cover page'!$B$9-I4144)= 15,"15",  ""))))))))))))))))</f>
        <v>0</v>
      </c>
      <c r="AA4144" t="e">
        <f>VLOOKUP(E4144,'Age group'!$A$2:$B$7,2,TRUE)</f>
        <v>#N/A</v>
      </c>
    </row>
    <row r="4145" spans="1:27" ht="12.75" x14ac:dyDescent="0.2">
      <c r="A4145" s="30">
        <v>4142</v>
      </c>
      <c r="B4145" s="31"/>
      <c r="C4145" s="31"/>
      <c r="D4145" s="32"/>
      <c r="E4145" s="104"/>
      <c r="F4145" s="31"/>
      <c r="G4145" s="31"/>
      <c r="H4145" s="33"/>
      <c r="I4145" s="16"/>
      <c r="J4145" s="34"/>
      <c r="K4145" s="34"/>
      <c r="L4145" s="35"/>
      <c r="M4145" s="36"/>
      <c r="N4145" s="37"/>
      <c r="O4145" s="37"/>
      <c r="P4145" s="37"/>
      <c r="Q4145" s="38"/>
      <c r="R4145" s="38"/>
      <c r="S4145" s="37"/>
      <c r="T4145" s="39"/>
      <c r="U4145" s="39"/>
      <c r="V4145" s="40"/>
      <c r="X4145" t="str">
        <f>IF(('1 - Cover page'!$B$9-M4145)&lt;6,"&lt;=5 Days","&gt;5 Days")</f>
        <v>&lt;=5 Days</v>
      </c>
      <c r="Y4145" t="str">
        <f>IF(('1 - Cover page'!$B$9-M4145)=0,"0", IF(('1 - Cover page'!$B$9-M4145)= 1,"1", IF(('1 - Cover page'!$B$9-M4145)= 2,"2", IF(('1 - Cover page'!$B$9-M4145)= 3,"3", IF(('1 - Cover page'!$B$9-M4145)= 4,"4", IF(('1 - Cover page'!$B$9-M4145)= 5,"5", IF(('1 - Cover page'!$B$9-M4145)= 6,"6", IF(('1 - Cover page'!$B$9-M4145)= 7,"7", IF(('1 - Cover page'!$B$9-M4145)= 8,"8", IF(('1 - Cover page'!$B$9-M4145)= 9,"9", IF(('1 - Cover page'!$B$9-M4145)= 10,"10", IF(('1 - Cover page'!$B$9-M4145)= 11,"11", IF(('1 - Cover page'!$B$9-M4145)= 12,"12", IF(('1 - Cover page'!$B$9-M4145)= 13,"13", IF(('1 - Cover page'!$B$9-M4145)= 14,"14", IF(('1 - Cover page'!$B$9-M4145)= 15,"15",  ""))))))))))))))))</f>
        <v>0</v>
      </c>
      <c r="Z4145" t="str">
        <f>IF(('1 - Cover page'!$B$9-I4145)=0,"0", IF(('1 - Cover page'!$B$9-I4145)= 1,"1", IF(('1 - Cover page'!$B$9-I4145)= 2,"2", IF(('1 - Cover page'!$B$9-I4145)= 3,"3", IF(('1 - Cover page'!$B$9-I4145)= 4,"4", IF(('1 - Cover page'!$B$9-I4145)= 5,"5", IF(('1 - Cover page'!$B$9-I4145)= 6,"6", IF(('1 - Cover page'!$B$9-I4145)= 7,"7", IF(('1 - Cover page'!$B$9-I4145)= 8,"8", IF(('1 - Cover page'!$B$9-I4145)= 9,"9", IF(('1 - Cover page'!$B$9-I4145)= 10,"10", IF(('1 - Cover page'!$B$9-I4145)= 11,"11", IF(('1 - Cover page'!$B$9-I4145)= 12,"12", IF(('1 - Cover page'!$B$9-I4145)= 13,"13", IF(('1 - Cover page'!$B$9-I4145)= 14,"14", IF(('1 - Cover page'!$B$9-I4145)= 15,"15",  ""))))))))))))))))</f>
        <v>0</v>
      </c>
      <c r="AA4145" t="e">
        <f>VLOOKUP(E4145,'Age group'!$A$2:$B$7,2,TRUE)</f>
        <v>#N/A</v>
      </c>
    </row>
    <row r="4146" spans="1:27" ht="12.75" x14ac:dyDescent="0.2">
      <c r="A4146" s="30">
        <v>4143</v>
      </c>
      <c r="B4146" s="31"/>
      <c r="C4146" s="31"/>
      <c r="D4146" s="32"/>
      <c r="E4146" s="104"/>
      <c r="F4146" s="31"/>
      <c r="G4146" s="31"/>
      <c r="H4146" s="33"/>
      <c r="I4146" s="16"/>
      <c r="J4146" s="34"/>
      <c r="K4146" s="34"/>
      <c r="L4146" s="35"/>
      <c r="M4146" s="36"/>
      <c r="N4146" s="37"/>
      <c r="O4146" s="37"/>
      <c r="P4146" s="37"/>
      <c r="Q4146" s="38"/>
      <c r="R4146" s="38"/>
      <c r="S4146" s="37"/>
      <c r="T4146" s="39"/>
      <c r="U4146" s="39"/>
      <c r="V4146" s="40"/>
      <c r="X4146" t="str">
        <f>IF(('1 - Cover page'!$B$9-M4146)&lt;6,"&lt;=5 Days","&gt;5 Days")</f>
        <v>&lt;=5 Days</v>
      </c>
      <c r="Y4146" t="str">
        <f>IF(('1 - Cover page'!$B$9-M4146)=0,"0", IF(('1 - Cover page'!$B$9-M4146)= 1,"1", IF(('1 - Cover page'!$B$9-M4146)= 2,"2", IF(('1 - Cover page'!$B$9-M4146)= 3,"3", IF(('1 - Cover page'!$B$9-M4146)= 4,"4", IF(('1 - Cover page'!$B$9-M4146)= 5,"5", IF(('1 - Cover page'!$B$9-M4146)= 6,"6", IF(('1 - Cover page'!$B$9-M4146)= 7,"7", IF(('1 - Cover page'!$B$9-M4146)= 8,"8", IF(('1 - Cover page'!$B$9-M4146)= 9,"9", IF(('1 - Cover page'!$B$9-M4146)= 10,"10", IF(('1 - Cover page'!$B$9-M4146)= 11,"11", IF(('1 - Cover page'!$B$9-M4146)= 12,"12", IF(('1 - Cover page'!$B$9-M4146)= 13,"13", IF(('1 - Cover page'!$B$9-M4146)= 14,"14", IF(('1 - Cover page'!$B$9-M4146)= 15,"15",  ""))))))))))))))))</f>
        <v>0</v>
      </c>
      <c r="Z4146" t="str">
        <f>IF(('1 - Cover page'!$B$9-I4146)=0,"0", IF(('1 - Cover page'!$B$9-I4146)= 1,"1", IF(('1 - Cover page'!$B$9-I4146)= 2,"2", IF(('1 - Cover page'!$B$9-I4146)= 3,"3", IF(('1 - Cover page'!$B$9-I4146)= 4,"4", IF(('1 - Cover page'!$B$9-I4146)= 5,"5", IF(('1 - Cover page'!$B$9-I4146)= 6,"6", IF(('1 - Cover page'!$B$9-I4146)= 7,"7", IF(('1 - Cover page'!$B$9-I4146)= 8,"8", IF(('1 - Cover page'!$B$9-I4146)= 9,"9", IF(('1 - Cover page'!$B$9-I4146)= 10,"10", IF(('1 - Cover page'!$B$9-I4146)= 11,"11", IF(('1 - Cover page'!$B$9-I4146)= 12,"12", IF(('1 - Cover page'!$B$9-I4146)= 13,"13", IF(('1 - Cover page'!$B$9-I4146)= 14,"14", IF(('1 - Cover page'!$B$9-I4146)= 15,"15",  ""))))))))))))))))</f>
        <v>0</v>
      </c>
      <c r="AA4146" t="e">
        <f>VLOOKUP(E4146,'Age group'!$A$2:$B$7,2,TRUE)</f>
        <v>#N/A</v>
      </c>
    </row>
    <row r="4147" spans="1:27" ht="12.75" x14ac:dyDescent="0.2">
      <c r="A4147" s="30">
        <v>4144</v>
      </c>
      <c r="B4147" s="31"/>
      <c r="C4147" s="31"/>
      <c r="D4147" s="32"/>
      <c r="E4147" s="104"/>
      <c r="F4147" s="31"/>
      <c r="G4147" s="31"/>
      <c r="H4147" s="33"/>
      <c r="I4147" s="16"/>
      <c r="J4147" s="34"/>
      <c r="K4147" s="34"/>
      <c r="L4147" s="35"/>
      <c r="M4147" s="36"/>
      <c r="N4147" s="37"/>
      <c r="O4147" s="37"/>
      <c r="P4147" s="37"/>
      <c r="Q4147" s="38"/>
      <c r="R4147" s="38"/>
      <c r="S4147" s="37"/>
      <c r="T4147" s="39"/>
      <c r="U4147" s="39"/>
      <c r="V4147" s="40"/>
      <c r="X4147" t="str">
        <f>IF(('1 - Cover page'!$B$9-M4147)&lt;6,"&lt;=5 Days","&gt;5 Days")</f>
        <v>&lt;=5 Days</v>
      </c>
      <c r="Y4147" t="str">
        <f>IF(('1 - Cover page'!$B$9-M4147)=0,"0", IF(('1 - Cover page'!$B$9-M4147)= 1,"1", IF(('1 - Cover page'!$B$9-M4147)= 2,"2", IF(('1 - Cover page'!$B$9-M4147)= 3,"3", IF(('1 - Cover page'!$B$9-M4147)= 4,"4", IF(('1 - Cover page'!$B$9-M4147)= 5,"5", IF(('1 - Cover page'!$B$9-M4147)= 6,"6", IF(('1 - Cover page'!$B$9-M4147)= 7,"7", IF(('1 - Cover page'!$B$9-M4147)= 8,"8", IF(('1 - Cover page'!$B$9-M4147)= 9,"9", IF(('1 - Cover page'!$B$9-M4147)= 10,"10", IF(('1 - Cover page'!$B$9-M4147)= 11,"11", IF(('1 - Cover page'!$B$9-M4147)= 12,"12", IF(('1 - Cover page'!$B$9-M4147)= 13,"13", IF(('1 - Cover page'!$B$9-M4147)= 14,"14", IF(('1 - Cover page'!$B$9-M4147)= 15,"15",  ""))))))))))))))))</f>
        <v>0</v>
      </c>
      <c r="Z4147" t="str">
        <f>IF(('1 - Cover page'!$B$9-I4147)=0,"0", IF(('1 - Cover page'!$B$9-I4147)= 1,"1", IF(('1 - Cover page'!$B$9-I4147)= 2,"2", IF(('1 - Cover page'!$B$9-I4147)= 3,"3", IF(('1 - Cover page'!$B$9-I4147)= 4,"4", IF(('1 - Cover page'!$B$9-I4147)= 5,"5", IF(('1 - Cover page'!$B$9-I4147)= 6,"6", IF(('1 - Cover page'!$B$9-I4147)= 7,"7", IF(('1 - Cover page'!$B$9-I4147)= 8,"8", IF(('1 - Cover page'!$B$9-I4147)= 9,"9", IF(('1 - Cover page'!$B$9-I4147)= 10,"10", IF(('1 - Cover page'!$B$9-I4147)= 11,"11", IF(('1 - Cover page'!$B$9-I4147)= 12,"12", IF(('1 - Cover page'!$B$9-I4147)= 13,"13", IF(('1 - Cover page'!$B$9-I4147)= 14,"14", IF(('1 - Cover page'!$B$9-I4147)= 15,"15",  ""))))))))))))))))</f>
        <v>0</v>
      </c>
      <c r="AA4147" t="e">
        <f>VLOOKUP(E4147,'Age group'!$A$2:$B$7,2,TRUE)</f>
        <v>#N/A</v>
      </c>
    </row>
    <row r="4148" spans="1:27" ht="12.75" x14ac:dyDescent="0.2">
      <c r="A4148" s="30">
        <v>4145</v>
      </c>
      <c r="B4148" s="31"/>
      <c r="C4148" s="31"/>
      <c r="D4148" s="32"/>
      <c r="E4148" s="104"/>
      <c r="F4148" s="31"/>
      <c r="G4148" s="31"/>
      <c r="H4148" s="33"/>
      <c r="I4148" s="16"/>
      <c r="J4148" s="34"/>
      <c r="K4148" s="34"/>
      <c r="L4148" s="35"/>
      <c r="M4148" s="36"/>
      <c r="N4148" s="37"/>
      <c r="O4148" s="37"/>
      <c r="P4148" s="37"/>
      <c r="Q4148" s="38"/>
      <c r="R4148" s="38"/>
      <c r="S4148" s="37"/>
      <c r="T4148" s="39"/>
      <c r="U4148" s="39"/>
      <c r="V4148" s="40"/>
      <c r="X4148" t="str">
        <f>IF(('1 - Cover page'!$B$9-M4148)&lt;6,"&lt;=5 Days","&gt;5 Days")</f>
        <v>&lt;=5 Days</v>
      </c>
      <c r="Y4148" t="str">
        <f>IF(('1 - Cover page'!$B$9-M4148)=0,"0", IF(('1 - Cover page'!$B$9-M4148)= 1,"1", IF(('1 - Cover page'!$B$9-M4148)= 2,"2", IF(('1 - Cover page'!$B$9-M4148)= 3,"3", IF(('1 - Cover page'!$B$9-M4148)= 4,"4", IF(('1 - Cover page'!$B$9-M4148)= 5,"5", IF(('1 - Cover page'!$B$9-M4148)= 6,"6", IF(('1 - Cover page'!$B$9-M4148)= 7,"7", IF(('1 - Cover page'!$B$9-M4148)= 8,"8", IF(('1 - Cover page'!$B$9-M4148)= 9,"9", IF(('1 - Cover page'!$B$9-M4148)= 10,"10", IF(('1 - Cover page'!$B$9-M4148)= 11,"11", IF(('1 - Cover page'!$B$9-M4148)= 12,"12", IF(('1 - Cover page'!$B$9-M4148)= 13,"13", IF(('1 - Cover page'!$B$9-M4148)= 14,"14", IF(('1 - Cover page'!$B$9-M4148)= 15,"15",  ""))))))))))))))))</f>
        <v>0</v>
      </c>
      <c r="Z4148" t="str">
        <f>IF(('1 - Cover page'!$B$9-I4148)=0,"0", IF(('1 - Cover page'!$B$9-I4148)= 1,"1", IF(('1 - Cover page'!$B$9-I4148)= 2,"2", IF(('1 - Cover page'!$B$9-I4148)= 3,"3", IF(('1 - Cover page'!$B$9-I4148)= 4,"4", IF(('1 - Cover page'!$B$9-I4148)= 5,"5", IF(('1 - Cover page'!$B$9-I4148)= 6,"6", IF(('1 - Cover page'!$B$9-I4148)= 7,"7", IF(('1 - Cover page'!$B$9-I4148)= 8,"8", IF(('1 - Cover page'!$B$9-I4148)= 9,"9", IF(('1 - Cover page'!$B$9-I4148)= 10,"10", IF(('1 - Cover page'!$B$9-I4148)= 11,"11", IF(('1 - Cover page'!$B$9-I4148)= 12,"12", IF(('1 - Cover page'!$B$9-I4148)= 13,"13", IF(('1 - Cover page'!$B$9-I4148)= 14,"14", IF(('1 - Cover page'!$B$9-I4148)= 15,"15",  ""))))))))))))))))</f>
        <v>0</v>
      </c>
      <c r="AA4148" t="e">
        <f>VLOOKUP(E4148,'Age group'!$A$2:$B$7,2,TRUE)</f>
        <v>#N/A</v>
      </c>
    </row>
    <row r="4149" spans="1:27" ht="12.75" x14ac:dyDescent="0.2">
      <c r="A4149" s="30">
        <v>4146</v>
      </c>
      <c r="B4149" s="31"/>
      <c r="C4149" s="31"/>
      <c r="D4149" s="32"/>
      <c r="E4149" s="104"/>
      <c r="F4149" s="31"/>
      <c r="G4149" s="31"/>
      <c r="H4149" s="33"/>
      <c r="I4149" s="16"/>
      <c r="J4149" s="34"/>
      <c r="K4149" s="34"/>
      <c r="L4149" s="35"/>
      <c r="M4149" s="36"/>
      <c r="N4149" s="37"/>
      <c r="O4149" s="37"/>
      <c r="P4149" s="37"/>
      <c r="Q4149" s="38"/>
      <c r="R4149" s="38"/>
      <c r="S4149" s="37"/>
      <c r="T4149" s="39"/>
      <c r="U4149" s="39"/>
      <c r="V4149" s="40"/>
      <c r="X4149" t="str">
        <f>IF(('1 - Cover page'!$B$9-M4149)&lt;6,"&lt;=5 Days","&gt;5 Days")</f>
        <v>&lt;=5 Days</v>
      </c>
      <c r="Y4149" t="str">
        <f>IF(('1 - Cover page'!$B$9-M4149)=0,"0", IF(('1 - Cover page'!$B$9-M4149)= 1,"1", IF(('1 - Cover page'!$B$9-M4149)= 2,"2", IF(('1 - Cover page'!$B$9-M4149)= 3,"3", IF(('1 - Cover page'!$B$9-M4149)= 4,"4", IF(('1 - Cover page'!$B$9-M4149)= 5,"5", IF(('1 - Cover page'!$B$9-M4149)= 6,"6", IF(('1 - Cover page'!$B$9-M4149)= 7,"7", IF(('1 - Cover page'!$B$9-M4149)= 8,"8", IF(('1 - Cover page'!$B$9-M4149)= 9,"9", IF(('1 - Cover page'!$B$9-M4149)= 10,"10", IF(('1 - Cover page'!$B$9-M4149)= 11,"11", IF(('1 - Cover page'!$B$9-M4149)= 12,"12", IF(('1 - Cover page'!$B$9-M4149)= 13,"13", IF(('1 - Cover page'!$B$9-M4149)= 14,"14", IF(('1 - Cover page'!$B$9-M4149)= 15,"15",  ""))))))))))))))))</f>
        <v>0</v>
      </c>
      <c r="Z4149" t="str">
        <f>IF(('1 - Cover page'!$B$9-I4149)=0,"0", IF(('1 - Cover page'!$B$9-I4149)= 1,"1", IF(('1 - Cover page'!$B$9-I4149)= 2,"2", IF(('1 - Cover page'!$B$9-I4149)= 3,"3", IF(('1 - Cover page'!$B$9-I4149)= 4,"4", IF(('1 - Cover page'!$B$9-I4149)= 5,"5", IF(('1 - Cover page'!$B$9-I4149)= 6,"6", IF(('1 - Cover page'!$B$9-I4149)= 7,"7", IF(('1 - Cover page'!$B$9-I4149)= 8,"8", IF(('1 - Cover page'!$B$9-I4149)= 9,"9", IF(('1 - Cover page'!$B$9-I4149)= 10,"10", IF(('1 - Cover page'!$B$9-I4149)= 11,"11", IF(('1 - Cover page'!$B$9-I4149)= 12,"12", IF(('1 - Cover page'!$B$9-I4149)= 13,"13", IF(('1 - Cover page'!$B$9-I4149)= 14,"14", IF(('1 - Cover page'!$B$9-I4149)= 15,"15",  ""))))))))))))))))</f>
        <v>0</v>
      </c>
      <c r="AA4149" t="e">
        <f>VLOOKUP(E4149,'Age group'!$A$2:$B$7,2,TRUE)</f>
        <v>#N/A</v>
      </c>
    </row>
    <row r="4150" spans="1:27" ht="12.75" x14ac:dyDescent="0.2">
      <c r="A4150" s="30">
        <v>4147</v>
      </c>
      <c r="B4150" s="31"/>
      <c r="C4150" s="31"/>
      <c r="D4150" s="32"/>
      <c r="E4150" s="104"/>
      <c r="F4150" s="31"/>
      <c r="G4150" s="31"/>
      <c r="H4150" s="33"/>
      <c r="I4150" s="16"/>
      <c r="J4150" s="34"/>
      <c r="K4150" s="34"/>
      <c r="L4150" s="35"/>
      <c r="M4150" s="36"/>
      <c r="N4150" s="37"/>
      <c r="O4150" s="37"/>
      <c r="P4150" s="37"/>
      <c r="Q4150" s="38"/>
      <c r="R4150" s="38"/>
      <c r="S4150" s="37"/>
      <c r="T4150" s="39"/>
      <c r="U4150" s="39"/>
      <c r="V4150" s="40"/>
      <c r="X4150" t="str">
        <f>IF(('1 - Cover page'!$B$9-M4150)&lt;6,"&lt;=5 Days","&gt;5 Days")</f>
        <v>&lt;=5 Days</v>
      </c>
      <c r="Y4150" t="str">
        <f>IF(('1 - Cover page'!$B$9-M4150)=0,"0", IF(('1 - Cover page'!$B$9-M4150)= 1,"1", IF(('1 - Cover page'!$B$9-M4150)= 2,"2", IF(('1 - Cover page'!$B$9-M4150)= 3,"3", IF(('1 - Cover page'!$B$9-M4150)= 4,"4", IF(('1 - Cover page'!$B$9-M4150)= 5,"5", IF(('1 - Cover page'!$B$9-M4150)= 6,"6", IF(('1 - Cover page'!$B$9-M4150)= 7,"7", IF(('1 - Cover page'!$B$9-M4150)= 8,"8", IF(('1 - Cover page'!$B$9-M4150)= 9,"9", IF(('1 - Cover page'!$B$9-M4150)= 10,"10", IF(('1 - Cover page'!$B$9-M4150)= 11,"11", IF(('1 - Cover page'!$B$9-M4150)= 12,"12", IF(('1 - Cover page'!$B$9-M4150)= 13,"13", IF(('1 - Cover page'!$B$9-M4150)= 14,"14", IF(('1 - Cover page'!$B$9-M4150)= 15,"15",  ""))))))))))))))))</f>
        <v>0</v>
      </c>
      <c r="Z4150" t="str">
        <f>IF(('1 - Cover page'!$B$9-I4150)=0,"0", IF(('1 - Cover page'!$B$9-I4150)= 1,"1", IF(('1 - Cover page'!$B$9-I4150)= 2,"2", IF(('1 - Cover page'!$B$9-I4150)= 3,"3", IF(('1 - Cover page'!$B$9-I4150)= 4,"4", IF(('1 - Cover page'!$B$9-I4150)= 5,"5", IF(('1 - Cover page'!$B$9-I4150)= 6,"6", IF(('1 - Cover page'!$B$9-I4150)= 7,"7", IF(('1 - Cover page'!$B$9-I4150)= 8,"8", IF(('1 - Cover page'!$B$9-I4150)= 9,"9", IF(('1 - Cover page'!$B$9-I4150)= 10,"10", IF(('1 - Cover page'!$B$9-I4150)= 11,"11", IF(('1 - Cover page'!$B$9-I4150)= 12,"12", IF(('1 - Cover page'!$B$9-I4150)= 13,"13", IF(('1 - Cover page'!$B$9-I4150)= 14,"14", IF(('1 - Cover page'!$B$9-I4150)= 15,"15",  ""))))))))))))))))</f>
        <v>0</v>
      </c>
      <c r="AA4150" t="e">
        <f>VLOOKUP(E4150,'Age group'!$A$2:$B$7,2,TRUE)</f>
        <v>#N/A</v>
      </c>
    </row>
    <row r="4151" spans="1:27" ht="12.75" x14ac:dyDescent="0.2">
      <c r="A4151" s="30">
        <v>4148</v>
      </c>
      <c r="B4151" s="31"/>
      <c r="C4151" s="31"/>
      <c r="D4151" s="32"/>
      <c r="E4151" s="104"/>
      <c r="F4151" s="31"/>
      <c r="G4151" s="31"/>
      <c r="H4151" s="33"/>
      <c r="I4151" s="16"/>
      <c r="J4151" s="34"/>
      <c r="K4151" s="34"/>
      <c r="L4151" s="35"/>
      <c r="M4151" s="36"/>
      <c r="N4151" s="37"/>
      <c r="O4151" s="37"/>
      <c r="P4151" s="37"/>
      <c r="Q4151" s="38"/>
      <c r="R4151" s="38"/>
      <c r="S4151" s="37"/>
      <c r="T4151" s="39"/>
      <c r="U4151" s="39"/>
      <c r="V4151" s="40"/>
      <c r="X4151" t="str">
        <f>IF(('1 - Cover page'!$B$9-M4151)&lt;6,"&lt;=5 Days","&gt;5 Days")</f>
        <v>&lt;=5 Days</v>
      </c>
      <c r="Y4151" t="str">
        <f>IF(('1 - Cover page'!$B$9-M4151)=0,"0", IF(('1 - Cover page'!$B$9-M4151)= 1,"1", IF(('1 - Cover page'!$B$9-M4151)= 2,"2", IF(('1 - Cover page'!$B$9-M4151)= 3,"3", IF(('1 - Cover page'!$B$9-M4151)= 4,"4", IF(('1 - Cover page'!$B$9-M4151)= 5,"5", IF(('1 - Cover page'!$B$9-M4151)= 6,"6", IF(('1 - Cover page'!$B$9-M4151)= 7,"7", IF(('1 - Cover page'!$B$9-M4151)= 8,"8", IF(('1 - Cover page'!$B$9-M4151)= 9,"9", IF(('1 - Cover page'!$B$9-M4151)= 10,"10", IF(('1 - Cover page'!$B$9-M4151)= 11,"11", IF(('1 - Cover page'!$B$9-M4151)= 12,"12", IF(('1 - Cover page'!$B$9-M4151)= 13,"13", IF(('1 - Cover page'!$B$9-M4151)= 14,"14", IF(('1 - Cover page'!$B$9-M4151)= 15,"15",  ""))))))))))))))))</f>
        <v>0</v>
      </c>
      <c r="Z4151" t="str">
        <f>IF(('1 - Cover page'!$B$9-I4151)=0,"0", IF(('1 - Cover page'!$B$9-I4151)= 1,"1", IF(('1 - Cover page'!$B$9-I4151)= 2,"2", IF(('1 - Cover page'!$B$9-I4151)= 3,"3", IF(('1 - Cover page'!$B$9-I4151)= 4,"4", IF(('1 - Cover page'!$B$9-I4151)= 5,"5", IF(('1 - Cover page'!$B$9-I4151)= 6,"6", IF(('1 - Cover page'!$B$9-I4151)= 7,"7", IF(('1 - Cover page'!$B$9-I4151)= 8,"8", IF(('1 - Cover page'!$B$9-I4151)= 9,"9", IF(('1 - Cover page'!$B$9-I4151)= 10,"10", IF(('1 - Cover page'!$B$9-I4151)= 11,"11", IF(('1 - Cover page'!$B$9-I4151)= 12,"12", IF(('1 - Cover page'!$B$9-I4151)= 13,"13", IF(('1 - Cover page'!$B$9-I4151)= 14,"14", IF(('1 - Cover page'!$B$9-I4151)= 15,"15",  ""))))))))))))))))</f>
        <v>0</v>
      </c>
      <c r="AA4151" t="e">
        <f>VLOOKUP(E4151,'Age group'!$A$2:$B$7,2,TRUE)</f>
        <v>#N/A</v>
      </c>
    </row>
    <row r="4152" spans="1:27" ht="12.75" x14ac:dyDescent="0.2">
      <c r="A4152" s="30">
        <v>4149</v>
      </c>
      <c r="B4152" s="31"/>
      <c r="C4152" s="31"/>
      <c r="D4152" s="32"/>
      <c r="E4152" s="104"/>
      <c r="F4152" s="31"/>
      <c r="G4152" s="31"/>
      <c r="H4152" s="33"/>
      <c r="I4152" s="16"/>
      <c r="J4152" s="34"/>
      <c r="K4152" s="34"/>
      <c r="L4152" s="35"/>
      <c r="M4152" s="36"/>
      <c r="N4152" s="37"/>
      <c r="O4152" s="37"/>
      <c r="P4152" s="37"/>
      <c r="Q4152" s="38"/>
      <c r="R4152" s="38"/>
      <c r="S4152" s="37"/>
      <c r="T4152" s="39"/>
      <c r="U4152" s="39"/>
      <c r="V4152" s="40"/>
      <c r="X4152" t="str">
        <f>IF(('1 - Cover page'!$B$9-M4152)&lt;6,"&lt;=5 Days","&gt;5 Days")</f>
        <v>&lt;=5 Days</v>
      </c>
      <c r="Y4152" t="str">
        <f>IF(('1 - Cover page'!$B$9-M4152)=0,"0", IF(('1 - Cover page'!$B$9-M4152)= 1,"1", IF(('1 - Cover page'!$B$9-M4152)= 2,"2", IF(('1 - Cover page'!$B$9-M4152)= 3,"3", IF(('1 - Cover page'!$B$9-M4152)= 4,"4", IF(('1 - Cover page'!$B$9-M4152)= 5,"5", IF(('1 - Cover page'!$B$9-M4152)= 6,"6", IF(('1 - Cover page'!$B$9-M4152)= 7,"7", IF(('1 - Cover page'!$B$9-M4152)= 8,"8", IF(('1 - Cover page'!$B$9-M4152)= 9,"9", IF(('1 - Cover page'!$B$9-M4152)= 10,"10", IF(('1 - Cover page'!$B$9-M4152)= 11,"11", IF(('1 - Cover page'!$B$9-M4152)= 12,"12", IF(('1 - Cover page'!$B$9-M4152)= 13,"13", IF(('1 - Cover page'!$B$9-M4152)= 14,"14", IF(('1 - Cover page'!$B$9-M4152)= 15,"15",  ""))))))))))))))))</f>
        <v>0</v>
      </c>
      <c r="Z4152" t="str">
        <f>IF(('1 - Cover page'!$B$9-I4152)=0,"0", IF(('1 - Cover page'!$B$9-I4152)= 1,"1", IF(('1 - Cover page'!$B$9-I4152)= 2,"2", IF(('1 - Cover page'!$B$9-I4152)= 3,"3", IF(('1 - Cover page'!$B$9-I4152)= 4,"4", IF(('1 - Cover page'!$B$9-I4152)= 5,"5", IF(('1 - Cover page'!$B$9-I4152)= 6,"6", IF(('1 - Cover page'!$B$9-I4152)= 7,"7", IF(('1 - Cover page'!$B$9-I4152)= 8,"8", IF(('1 - Cover page'!$B$9-I4152)= 9,"9", IF(('1 - Cover page'!$B$9-I4152)= 10,"10", IF(('1 - Cover page'!$B$9-I4152)= 11,"11", IF(('1 - Cover page'!$B$9-I4152)= 12,"12", IF(('1 - Cover page'!$B$9-I4152)= 13,"13", IF(('1 - Cover page'!$B$9-I4152)= 14,"14", IF(('1 - Cover page'!$B$9-I4152)= 15,"15",  ""))))))))))))))))</f>
        <v>0</v>
      </c>
      <c r="AA4152" t="e">
        <f>VLOOKUP(E4152,'Age group'!$A$2:$B$7,2,TRUE)</f>
        <v>#N/A</v>
      </c>
    </row>
    <row r="4153" spans="1:27" ht="12.75" x14ac:dyDescent="0.2">
      <c r="A4153" s="30">
        <v>4150</v>
      </c>
      <c r="B4153" s="31"/>
      <c r="C4153" s="31"/>
      <c r="D4153" s="32"/>
      <c r="E4153" s="104"/>
      <c r="F4153" s="31"/>
      <c r="G4153" s="31"/>
      <c r="H4153" s="33"/>
      <c r="I4153" s="16"/>
      <c r="J4153" s="34"/>
      <c r="K4153" s="34"/>
      <c r="L4153" s="35"/>
      <c r="M4153" s="36"/>
      <c r="N4153" s="37"/>
      <c r="O4153" s="37"/>
      <c r="P4153" s="37"/>
      <c r="Q4153" s="38"/>
      <c r="R4153" s="38"/>
      <c r="S4153" s="37"/>
      <c r="T4153" s="39"/>
      <c r="U4153" s="39"/>
      <c r="V4153" s="40"/>
      <c r="X4153" t="str">
        <f>IF(('1 - Cover page'!$B$9-M4153)&lt;6,"&lt;=5 Days","&gt;5 Days")</f>
        <v>&lt;=5 Days</v>
      </c>
      <c r="Y4153" t="str">
        <f>IF(('1 - Cover page'!$B$9-M4153)=0,"0", IF(('1 - Cover page'!$B$9-M4153)= 1,"1", IF(('1 - Cover page'!$B$9-M4153)= 2,"2", IF(('1 - Cover page'!$B$9-M4153)= 3,"3", IF(('1 - Cover page'!$B$9-M4153)= 4,"4", IF(('1 - Cover page'!$B$9-M4153)= 5,"5", IF(('1 - Cover page'!$B$9-M4153)= 6,"6", IF(('1 - Cover page'!$B$9-M4153)= 7,"7", IF(('1 - Cover page'!$B$9-M4153)= 8,"8", IF(('1 - Cover page'!$B$9-M4153)= 9,"9", IF(('1 - Cover page'!$B$9-M4153)= 10,"10", IF(('1 - Cover page'!$B$9-M4153)= 11,"11", IF(('1 - Cover page'!$B$9-M4153)= 12,"12", IF(('1 - Cover page'!$B$9-M4153)= 13,"13", IF(('1 - Cover page'!$B$9-M4153)= 14,"14", IF(('1 - Cover page'!$B$9-M4153)= 15,"15",  ""))))))))))))))))</f>
        <v>0</v>
      </c>
      <c r="Z4153" t="str">
        <f>IF(('1 - Cover page'!$B$9-I4153)=0,"0", IF(('1 - Cover page'!$B$9-I4153)= 1,"1", IF(('1 - Cover page'!$B$9-I4153)= 2,"2", IF(('1 - Cover page'!$B$9-I4153)= 3,"3", IF(('1 - Cover page'!$B$9-I4153)= 4,"4", IF(('1 - Cover page'!$B$9-I4153)= 5,"5", IF(('1 - Cover page'!$B$9-I4153)= 6,"6", IF(('1 - Cover page'!$B$9-I4153)= 7,"7", IF(('1 - Cover page'!$B$9-I4153)= 8,"8", IF(('1 - Cover page'!$B$9-I4153)= 9,"9", IF(('1 - Cover page'!$B$9-I4153)= 10,"10", IF(('1 - Cover page'!$B$9-I4153)= 11,"11", IF(('1 - Cover page'!$B$9-I4153)= 12,"12", IF(('1 - Cover page'!$B$9-I4153)= 13,"13", IF(('1 - Cover page'!$B$9-I4153)= 14,"14", IF(('1 - Cover page'!$B$9-I4153)= 15,"15",  ""))))))))))))))))</f>
        <v>0</v>
      </c>
      <c r="AA4153" t="e">
        <f>VLOOKUP(E4153,'Age group'!$A$2:$B$7,2,TRUE)</f>
        <v>#N/A</v>
      </c>
    </row>
    <row r="4154" spans="1:27" ht="12.75" x14ac:dyDescent="0.2">
      <c r="A4154" s="30">
        <v>4151</v>
      </c>
      <c r="B4154" s="31"/>
      <c r="C4154" s="31"/>
      <c r="D4154" s="32"/>
      <c r="E4154" s="104"/>
      <c r="F4154" s="31"/>
      <c r="G4154" s="31"/>
      <c r="H4154" s="33"/>
      <c r="I4154" s="16"/>
      <c r="J4154" s="34"/>
      <c r="K4154" s="34"/>
      <c r="L4154" s="35"/>
      <c r="M4154" s="36"/>
      <c r="N4154" s="37"/>
      <c r="O4154" s="37"/>
      <c r="P4154" s="37"/>
      <c r="Q4154" s="38"/>
      <c r="R4154" s="38"/>
      <c r="S4154" s="37"/>
      <c r="T4154" s="39"/>
      <c r="U4154" s="39"/>
      <c r="V4154" s="40"/>
      <c r="X4154" t="str">
        <f>IF(('1 - Cover page'!$B$9-M4154)&lt;6,"&lt;=5 Days","&gt;5 Days")</f>
        <v>&lt;=5 Days</v>
      </c>
      <c r="Y4154" t="str">
        <f>IF(('1 - Cover page'!$B$9-M4154)=0,"0", IF(('1 - Cover page'!$B$9-M4154)= 1,"1", IF(('1 - Cover page'!$B$9-M4154)= 2,"2", IF(('1 - Cover page'!$B$9-M4154)= 3,"3", IF(('1 - Cover page'!$B$9-M4154)= 4,"4", IF(('1 - Cover page'!$B$9-M4154)= 5,"5", IF(('1 - Cover page'!$B$9-M4154)= 6,"6", IF(('1 - Cover page'!$B$9-M4154)= 7,"7", IF(('1 - Cover page'!$B$9-M4154)= 8,"8", IF(('1 - Cover page'!$B$9-M4154)= 9,"9", IF(('1 - Cover page'!$B$9-M4154)= 10,"10", IF(('1 - Cover page'!$B$9-M4154)= 11,"11", IF(('1 - Cover page'!$B$9-M4154)= 12,"12", IF(('1 - Cover page'!$B$9-M4154)= 13,"13", IF(('1 - Cover page'!$B$9-M4154)= 14,"14", IF(('1 - Cover page'!$B$9-M4154)= 15,"15",  ""))))))))))))))))</f>
        <v>0</v>
      </c>
      <c r="Z4154" t="str">
        <f>IF(('1 - Cover page'!$B$9-I4154)=0,"0", IF(('1 - Cover page'!$B$9-I4154)= 1,"1", IF(('1 - Cover page'!$B$9-I4154)= 2,"2", IF(('1 - Cover page'!$B$9-I4154)= 3,"3", IF(('1 - Cover page'!$B$9-I4154)= 4,"4", IF(('1 - Cover page'!$B$9-I4154)= 5,"5", IF(('1 - Cover page'!$B$9-I4154)= 6,"6", IF(('1 - Cover page'!$B$9-I4154)= 7,"7", IF(('1 - Cover page'!$B$9-I4154)= 8,"8", IF(('1 - Cover page'!$B$9-I4154)= 9,"9", IF(('1 - Cover page'!$B$9-I4154)= 10,"10", IF(('1 - Cover page'!$B$9-I4154)= 11,"11", IF(('1 - Cover page'!$B$9-I4154)= 12,"12", IF(('1 - Cover page'!$B$9-I4154)= 13,"13", IF(('1 - Cover page'!$B$9-I4154)= 14,"14", IF(('1 - Cover page'!$B$9-I4154)= 15,"15",  ""))))))))))))))))</f>
        <v>0</v>
      </c>
      <c r="AA4154" t="e">
        <f>VLOOKUP(E4154,'Age group'!$A$2:$B$7,2,TRUE)</f>
        <v>#N/A</v>
      </c>
    </row>
    <row r="4155" spans="1:27" ht="12.75" x14ac:dyDescent="0.2">
      <c r="A4155" s="30">
        <v>4152</v>
      </c>
      <c r="B4155" s="31"/>
      <c r="C4155" s="31"/>
      <c r="D4155" s="32"/>
      <c r="E4155" s="104"/>
      <c r="F4155" s="31"/>
      <c r="G4155" s="31"/>
      <c r="H4155" s="33"/>
      <c r="I4155" s="16"/>
      <c r="J4155" s="34"/>
      <c r="K4155" s="34"/>
      <c r="L4155" s="35"/>
      <c r="M4155" s="36"/>
      <c r="N4155" s="37"/>
      <c r="O4155" s="37"/>
      <c r="P4155" s="37"/>
      <c r="Q4155" s="38"/>
      <c r="R4155" s="38"/>
      <c r="S4155" s="37"/>
      <c r="T4155" s="39"/>
      <c r="U4155" s="39"/>
      <c r="V4155" s="40"/>
      <c r="X4155" t="str">
        <f>IF(('1 - Cover page'!$B$9-M4155)&lt;6,"&lt;=5 Days","&gt;5 Days")</f>
        <v>&lt;=5 Days</v>
      </c>
      <c r="Y4155" t="str">
        <f>IF(('1 - Cover page'!$B$9-M4155)=0,"0", IF(('1 - Cover page'!$B$9-M4155)= 1,"1", IF(('1 - Cover page'!$B$9-M4155)= 2,"2", IF(('1 - Cover page'!$B$9-M4155)= 3,"3", IF(('1 - Cover page'!$B$9-M4155)= 4,"4", IF(('1 - Cover page'!$B$9-M4155)= 5,"5", IF(('1 - Cover page'!$B$9-M4155)= 6,"6", IF(('1 - Cover page'!$B$9-M4155)= 7,"7", IF(('1 - Cover page'!$B$9-M4155)= 8,"8", IF(('1 - Cover page'!$B$9-M4155)= 9,"9", IF(('1 - Cover page'!$B$9-M4155)= 10,"10", IF(('1 - Cover page'!$B$9-M4155)= 11,"11", IF(('1 - Cover page'!$B$9-M4155)= 12,"12", IF(('1 - Cover page'!$B$9-M4155)= 13,"13", IF(('1 - Cover page'!$B$9-M4155)= 14,"14", IF(('1 - Cover page'!$B$9-M4155)= 15,"15",  ""))))))))))))))))</f>
        <v>0</v>
      </c>
      <c r="Z4155" t="str">
        <f>IF(('1 - Cover page'!$B$9-I4155)=0,"0", IF(('1 - Cover page'!$B$9-I4155)= 1,"1", IF(('1 - Cover page'!$B$9-I4155)= 2,"2", IF(('1 - Cover page'!$B$9-I4155)= 3,"3", IF(('1 - Cover page'!$B$9-I4155)= 4,"4", IF(('1 - Cover page'!$B$9-I4155)= 5,"5", IF(('1 - Cover page'!$B$9-I4155)= 6,"6", IF(('1 - Cover page'!$B$9-I4155)= 7,"7", IF(('1 - Cover page'!$B$9-I4155)= 8,"8", IF(('1 - Cover page'!$B$9-I4155)= 9,"9", IF(('1 - Cover page'!$B$9-I4155)= 10,"10", IF(('1 - Cover page'!$B$9-I4155)= 11,"11", IF(('1 - Cover page'!$B$9-I4155)= 12,"12", IF(('1 - Cover page'!$B$9-I4155)= 13,"13", IF(('1 - Cover page'!$B$9-I4155)= 14,"14", IF(('1 - Cover page'!$B$9-I4155)= 15,"15",  ""))))))))))))))))</f>
        <v>0</v>
      </c>
      <c r="AA4155" t="e">
        <f>VLOOKUP(E4155,'Age group'!$A$2:$B$7,2,TRUE)</f>
        <v>#N/A</v>
      </c>
    </row>
    <row r="4156" spans="1:27" ht="12.75" x14ac:dyDescent="0.2">
      <c r="A4156" s="30">
        <v>4153</v>
      </c>
      <c r="B4156" s="31"/>
      <c r="C4156" s="31"/>
      <c r="D4156" s="32"/>
      <c r="E4156" s="104"/>
      <c r="F4156" s="31"/>
      <c r="G4156" s="31"/>
      <c r="H4156" s="33"/>
      <c r="I4156" s="16"/>
      <c r="J4156" s="34"/>
      <c r="K4156" s="34"/>
      <c r="L4156" s="35"/>
      <c r="M4156" s="36"/>
      <c r="N4156" s="37"/>
      <c r="O4156" s="37"/>
      <c r="P4156" s="37"/>
      <c r="Q4156" s="38"/>
      <c r="R4156" s="38"/>
      <c r="S4156" s="37"/>
      <c r="T4156" s="39"/>
      <c r="U4156" s="39"/>
      <c r="V4156" s="40"/>
      <c r="X4156" t="str">
        <f>IF(('1 - Cover page'!$B$9-M4156)&lt;6,"&lt;=5 Days","&gt;5 Days")</f>
        <v>&lt;=5 Days</v>
      </c>
      <c r="Y4156" t="str">
        <f>IF(('1 - Cover page'!$B$9-M4156)=0,"0", IF(('1 - Cover page'!$B$9-M4156)= 1,"1", IF(('1 - Cover page'!$B$9-M4156)= 2,"2", IF(('1 - Cover page'!$B$9-M4156)= 3,"3", IF(('1 - Cover page'!$B$9-M4156)= 4,"4", IF(('1 - Cover page'!$B$9-M4156)= 5,"5", IF(('1 - Cover page'!$B$9-M4156)= 6,"6", IF(('1 - Cover page'!$B$9-M4156)= 7,"7", IF(('1 - Cover page'!$B$9-M4156)= 8,"8", IF(('1 - Cover page'!$B$9-M4156)= 9,"9", IF(('1 - Cover page'!$B$9-M4156)= 10,"10", IF(('1 - Cover page'!$B$9-M4156)= 11,"11", IF(('1 - Cover page'!$B$9-M4156)= 12,"12", IF(('1 - Cover page'!$B$9-M4156)= 13,"13", IF(('1 - Cover page'!$B$9-M4156)= 14,"14", IF(('1 - Cover page'!$B$9-M4156)= 15,"15",  ""))))))))))))))))</f>
        <v>0</v>
      </c>
      <c r="Z4156" t="str">
        <f>IF(('1 - Cover page'!$B$9-I4156)=0,"0", IF(('1 - Cover page'!$B$9-I4156)= 1,"1", IF(('1 - Cover page'!$B$9-I4156)= 2,"2", IF(('1 - Cover page'!$B$9-I4156)= 3,"3", IF(('1 - Cover page'!$B$9-I4156)= 4,"4", IF(('1 - Cover page'!$B$9-I4156)= 5,"5", IF(('1 - Cover page'!$B$9-I4156)= 6,"6", IF(('1 - Cover page'!$B$9-I4156)= 7,"7", IF(('1 - Cover page'!$B$9-I4156)= 8,"8", IF(('1 - Cover page'!$B$9-I4156)= 9,"9", IF(('1 - Cover page'!$B$9-I4156)= 10,"10", IF(('1 - Cover page'!$B$9-I4156)= 11,"11", IF(('1 - Cover page'!$B$9-I4156)= 12,"12", IF(('1 - Cover page'!$B$9-I4156)= 13,"13", IF(('1 - Cover page'!$B$9-I4156)= 14,"14", IF(('1 - Cover page'!$B$9-I4156)= 15,"15",  ""))))))))))))))))</f>
        <v>0</v>
      </c>
      <c r="AA4156" t="e">
        <f>VLOOKUP(E4156,'Age group'!$A$2:$B$7,2,TRUE)</f>
        <v>#N/A</v>
      </c>
    </row>
    <row r="4157" spans="1:27" ht="12.75" x14ac:dyDescent="0.2">
      <c r="A4157" s="30">
        <v>4154</v>
      </c>
      <c r="B4157" s="31"/>
      <c r="C4157" s="31"/>
      <c r="D4157" s="32"/>
      <c r="E4157" s="104"/>
      <c r="F4157" s="31"/>
      <c r="G4157" s="31"/>
      <c r="H4157" s="33"/>
      <c r="I4157" s="16"/>
      <c r="J4157" s="34"/>
      <c r="K4157" s="34"/>
      <c r="L4157" s="35"/>
      <c r="M4157" s="36"/>
      <c r="N4157" s="37"/>
      <c r="O4157" s="37"/>
      <c r="P4157" s="37"/>
      <c r="Q4157" s="38"/>
      <c r="R4157" s="38"/>
      <c r="S4157" s="37"/>
      <c r="T4157" s="39"/>
      <c r="U4157" s="39"/>
      <c r="V4157" s="40"/>
      <c r="X4157" t="str">
        <f>IF(('1 - Cover page'!$B$9-M4157)&lt;6,"&lt;=5 Days","&gt;5 Days")</f>
        <v>&lt;=5 Days</v>
      </c>
      <c r="Y4157" t="str">
        <f>IF(('1 - Cover page'!$B$9-M4157)=0,"0", IF(('1 - Cover page'!$B$9-M4157)= 1,"1", IF(('1 - Cover page'!$B$9-M4157)= 2,"2", IF(('1 - Cover page'!$B$9-M4157)= 3,"3", IF(('1 - Cover page'!$B$9-M4157)= 4,"4", IF(('1 - Cover page'!$B$9-M4157)= 5,"5", IF(('1 - Cover page'!$B$9-M4157)= 6,"6", IF(('1 - Cover page'!$B$9-M4157)= 7,"7", IF(('1 - Cover page'!$B$9-M4157)= 8,"8", IF(('1 - Cover page'!$B$9-M4157)= 9,"9", IF(('1 - Cover page'!$B$9-M4157)= 10,"10", IF(('1 - Cover page'!$B$9-M4157)= 11,"11", IF(('1 - Cover page'!$B$9-M4157)= 12,"12", IF(('1 - Cover page'!$B$9-M4157)= 13,"13", IF(('1 - Cover page'!$B$9-M4157)= 14,"14", IF(('1 - Cover page'!$B$9-M4157)= 15,"15",  ""))))))))))))))))</f>
        <v>0</v>
      </c>
      <c r="Z4157" t="str">
        <f>IF(('1 - Cover page'!$B$9-I4157)=0,"0", IF(('1 - Cover page'!$B$9-I4157)= 1,"1", IF(('1 - Cover page'!$B$9-I4157)= 2,"2", IF(('1 - Cover page'!$B$9-I4157)= 3,"3", IF(('1 - Cover page'!$B$9-I4157)= 4,"4", IF(('1 - Cover page'!$B$9-I4157)= 5,"5", IF(('1 - Cover page'!$B$9-I4157)= 6,"6", IF(('1 - Cover page'!$B$9-I4157)= 7,"7", IF(('1 - Cover page'!$B$9-I4157)= 8,"8", IF(('1 - Cover page'!$B$9-I4157)= 9,"9", IF(('1 - Cover page'!$B$9-I4157)= 10,"10", IF(('1 - Cover page'!$B$9-I4157)= 11,"11", IF(('1 - Cover page'!$B$9-I4157)= 12,"12", IF(('1 - Cover page'!$B$9-I4157)= 13,"13", IF(('1 - Cover page'!$B$9-I4157)= 14,"14", IF(('1 - Cover page'!$B$9-I4157)= 15,"15",  ""))))))))))))))))</f>
        <v>0</v>
      </c>
      <c r="AA4157" t="e">
        <f>VLOOKUP(E4157,'Age group'!$A$2:$B$7,2,TRUE)</f>
        <v>#N/A</v>
      </c>
    </row>
    <row r="4158" spans="1:27" ht="12.75" x14ac:dyDescent="0.2">
      <c r="A4158" s="30">
        <v>4155</v>
      </c>
      <c r="B4158" s="31"/>
      <c r="C4158" s="31"/>
      <c r="D4158" s="32"/>
      <c r="E4158" s="104"/>
      <c r="F4158" s="31"/>
      <c r="G4158" s="31"/>
      <c r="H4158" s="33"/>
      <c r="I4158" s="16"/>
      <c r="J4158" s="34"/>
      <c r="K4158" s="34"/>
      <c r="L4158" s="35"/>
      <c r="M4158" s="36"/>
      <c r="N4158" s="37"/>
      <c r="O4158" s="37"/>
      <c r="P4158" s="37"/>
      <c r="Q4158" s="38"/>
      <c r="R4158" s="38"/>
      <c r="S4158" s="37"/>
      <c r="T4158" s="39"/>
      <c r="U4158" s="39"/>
      <c r="V4158" s="40"/>
      <c r="X4158" t="str">
        <f>IF(('1 - Cover page'!$B$9-M4158)&lt;6,"&lt;=5 Days","&gt;5 Days")</f>
        <v>&lt;=5 Days</v>
      </c>
      <c r="Y4158" t="str">
        <f>IF(('1 - Cover page'!$B$9-M4158)=0,"0", IF(('1 - Cover page'!$B$9-M4158)= 1,"1", IF(('1 - Cover page'!$B$9-M4158)= 2,"2", IF(('1 - Cover page'!$B$9-M4158)= 3,"3", IF(('1 - Cover page'!$B$9-M4158)= 4,"4", IF(('1 - Cover page'!$B$9-M4158)= 5,"5", IF(('1 - Cover page'!$B$9-M4158)= 6,"6", IF(('1 - Cover page'!$B$9-M4158)= 7,"7", IF(('1 - Cover page'!$B$9-M4158)= 8,"8", IF(('1 - Cover page'!$B$9-M4158)= 9,"9", IF(('1 - Cover page'!$B$9-M4158)= 10,"10", IF(('1 - Cover page'!$B$9-M4158)= 11,"11", IF(('1 - Cover page'!$B$9-M4158)= 12,"12", IF(('1 - Cover page'!$B$9-M4158)= 13,"13", IF(('1 - Cover page'!$B$9-M4158)= 14,"14", IF(('1 - Cover page'!$B$9-M4158)= 15,"15",  ""))))))))))))))))</f>
        <v>0</v>
      </c>
      <c r="Z4158" t="str">
        <f>IF(('1 - Cover page'!$B$9-I4158)=0,"0", IF(('1 - Cover page'!$B$9-I4158)= 1,"1", IF(('1 - Cover page'!$B$9-I4158)= 2,"2", IF(('1 - Cover page'!$B$9-I4158)= 3,"3", IF(('1 - Cover page'!$B$9-I4158)= 4,"4", IF(('1 - Cover page'!$B$9-I4158)= 5,"5", IF(('1 - Cover page'!$B$9-I4158)= 6,"6", IF(('1 - Cover page'!$B$9-I4158)= 7,"7", IF(('1 - Cover page'!$B$9-I4158)= 8,"8", IF(('1 - Cover page'!$B$9-I4158)= 9,"9", IF(('1 - Cover page'!$B$9-I4158)= 10,"10", IF(('1 - Cover page'!$B$9-I4158)= 11,"11", IF(('1 - Cover page'!$B$9-I4158)= 12,"12", IF(('1 - Cover page'!$B$9-I4158)= 13,"13", IF(('1 - Cover page'!$B$9-I4158)= 14,"14", IF(('1 - Cover page'!$B$9-I4158)= 15,"15",  ""))))))))))))))))</f>
        <v>0</v>
      </c>
      <c r="AA4158" t="e">
        <f>VLOOKUP(E4158,'Age group'!$A$2:$B$7,2,TRUE)</f>
        <v>#N/A</v>
      </c>
    </row>
    <row r="4159" spans="1:27" ht="12.75" x14ac:dyDescent="0.2">
      <c r="A4159" s="30">
        <v>4156</v>
      </c>
      <c r="B4159" s="31"/>
      <c r="C4159" s="31"/>
      <c r="D4159" s="32"/>
      <c r="E4159" s="104"/>
      <c r="F4159" s="31"/>
      <c r="G4159" s="31"/>
      <c r="H4159" s="33"/>
      <c r="I4159" s="16"/>
      <c r="J4159" s="34"/>
      <c r="K4159" s="34"/>
      <c r="L4159" s="35"/>
      <c r="M4159" s="36"/>
      <c r="N4159" s="37"/>
      <c r="O4159" s="37"/>
      <c r="P4159" s="37"/>
      <c r="Q4159" s="38"/>
      <c r="R4159" s="38"/>
      <c r="S4159" s="37"/>
      <c r="T4159" s="39"/>
      <c r="U4159" s="39"/>
      <c r="V4159" s="40"/>
      <c r="X4159" t="str">
        <f>IF(('1 - Cover page'!$B$9-M4159)&lt;6,"&lt;=5 Days","&gt;5 Days")</f>
        <v>&lt;=5 Days</v>
      </c>
      <c r="Y4159" t="str">
        <f>IF(('1 - Cover page'!$B$9-M4159)=0,"0", IF(('1 - Cover page'!$B$9-M4159)= 1,"1", IF(('1 - Cover page'!$B$9-M4159)= 2,"2", IF(('1 - Cover page'!$B$9-M4159)= 3,"3", IF(('1 - Cover page'!$B$9-M4159)= 4,"4", IF(('1 - Cover page'!$B$9-M4159)= 5,"5", IF(('1 - Cover page'!$B$9-M4159)= 6,"6", IF(('1 - Cover page'!$B$9-M4159)= 7,"7", IF(('1 - Cover page'!$B$9-M4159)= 8,"8", IF(('1 - Cover page'!$B$9-M4159)= 9,"9", IF(('1 - Cover page'!$B$9-M4159)= 10,"10", IF(('1 - Cover page'!$B$9-M4159)= 11,"11", IF(('1 - Cover page'!$B$9-M4159)= 12,"12", IF(('1 - Cover page'!$B$9-M4159)= 13,"13", IF(('1 - Cover page'!$B$9-M4159)= 14,"14", IF(('1 - Cover page'!$B$9-M4159)= 15,"15",  ""))))))))))))))))</f>
        <v>0</v>
      </c>
      <c r="Z4159" t="str">
        <f>IF(('1 - Cover page'!$B$9-I4159)=0,"0", IF(('1 - Cover page'!$B$9-I4159)= 1,"1", IF(('1 - Cover page'!$B$9-I4159)= 2,"2", IF(('1 - Cover page'!$B$9-I4159)= 3,"3", IF(('1 - Cover page'!$B$9-I4159)= 4,"4", IF(('1 - Cover page'!$B$9-I4159)= 5,"5", IF(('1 - Cover page'!$B$9-I4159)= 6,"6", IF(('1 - Cover page'!$B$9-I4159)= 7,"7", IF(('1 - Cover page'!$B$9-I4159)= 8,"8", IF(('1 - Cover page'!$B$9-I4159)= 9,"9", IF(('1 - Cover page'!$B$9-I4159)= 10,"10", IF(('1 - Cover page'!$B$9-I4159)= 11,"11", IF(('1 - Cover page'!$B$9-I4159)= 12,"12", IF(('1 - Cover page'!$B$9-I4159)= 13,"13", IF(('1 - Cover page'!$B$9-I4159)= 14,"14", IF(('1 - Cover page'!$B$9-I4159)= 15,"15",  ""))))))))))))))))</f>
        <v>0</v>
      </c>
      <c r="AA4159" t="e">
        <f>VLOOKUP(E4159,'Age group'!$A$2:$B$7,2,TRUE)</f>
        <v>#N/A</v>
      </c>
    </row>
    <row r="4160" spans="1:27" ht="12.75" x14ac:dyDescent="0.2">
      <c r="A4160" s="30">
        <v>4157</v>
      </c>
      <c r="B4160" s="31"/>
      <c r="C4160" s="31"/>
      <c r="D4160" s="32"/>
      <c r="E4160" s="104"/>
      <c r="F4160" s="31"/>
      <c r="G4160" s="31"/>
      <c r="H4160" s="33"/>
      <c r="I4160" s="16"/>
      <c r="J4160" s="34"/>
      <c r="K4160" s="34"/>
      <c r="L4160" s="35"/>
      <c r="M4160" s="36"/>
      <c r="N4160" s="37"/>
      <c r="O4160" s="37"/>
      <c r="P4160" s="37"/>
      <c r="Q4160" s="38"/>
      <c r="R4160" s="38"/>
      <c r="S4160" s="37"/>
      <c r="T4160" s="39"/>
      <c r="U4160" s="39"/>
      <c r="V4160" s="40"/>
      <c r="X4160" t="str">
        <f>IF(('1 - Cover page'!$B$9-M4160)&lt;6,"&lt;=5 Days","&gt;5 Days")</f>
        <v>&lt;=5 Days</v>
      </c>
      <c r="Y4160" t="str">
        <f>IF(('1 - Cover page'!$B$9-M4160)=0,"0", IF(('1 - Cover page'!$B$9-M4160)= 1,"1", IF(('1 - Cover page'!$B$9-M4160)= 2,"2", IF(('1 - Cover page'!$B$9-M4160)= 3,"3", IF(('1 - Cover page'!$B$9-M4160)= 4,"4", IF(('1 - Cover page'!$B$9-M4160)= 5,"5", IF(('1 - Cover page'!$B$9-M4160)= 6,"6", IF(('1 - Cover page'!$B$9-M4160)= 7,"7", IF(('1 - Cover page'!$B$9-M4160)= 8,"8", IF(('1 - Cover page'!$B$9-M4160)= 9,"9", IF(('1 - Cover page'!$B$9-M4160)= 10,"10", IF(('1 - Cover page'!$B$9-M4160)= 11,"11", IF(('1 - Cover page'!$B$9-M4160)= 12,"12", IF(('1 - Cover page'!$B$9-M4160)= 13,"13", IF(('1 - Cover page'!$B$9-M4160)= 14,"14", IF(('1 - Cover page'!$B$9-M4160)= 15,"15",  ""))))))))))))))))</f>
        <v>0</v>
      </c>
      <c r="Z4160" t="str">
        <f>IF(('1 - Cover page'!$B$9-I4160)=0,"0", IF(('1 - Cover page'!$B$9-I4160)= 1,"1", IF(('1 - Cover page'!$B$9-I4160)= 2,"2", IF(('1 - Cover page'!$B$9-I4160)= 3,"3", IF(('1 - Cover page'!$B$9-I4160)= 4,"4", IF(('1 - Cover page'!$B$9-I4160)= 5,"5", IF(('1 - Cover page'!$B$9-I4160)= 6,"6", IF(('1 - Cover page'!$B$9-I4160)= 7,"7", IF(('1 - Cover page'!$B$9-I4160)= 8,"8", IF(('1 - Cover page'!$B$9-I4160)= 9,"9", IF(('1 - Cover page'!$B$9-I4160)= 10,"10", IF(('1 - Cover page'!$B$9-I4160)= 11,"11", IF(('1 - Cover page'!$B$9-I4160)= 12,"12", IF(('1 - Cover page'!$B$9-I4160)= 13,"13", IF(('1 - Cover page'!$B$9-I4160)= 14,"14", IF(('1 - Cover page'!$B$9-I4160)= 15,"15",  ""))))))))))))))))</f>
        <v>0</v>
      </c>
      <c r="AA4160" t="e">
        <f>VLOOKUP(E4160,'Age group'!$A$2:$B$7,2,TRUE)</f>
        <v>#N/A</v>
      </c>
    </row>
    <row r="4161" spans="1:27" ht="12.75" x14ac:dyDescent="0.2">
      <c r="A4161" s="30">
        <v>4158</v>
      </c>
      <c r="B4161" s="31"/>
      <c r="C4161" s="31"/>
      <c r="D4161" s="32"/>
      <c r="E4161" s="104"/>
      <c r="F4161" s="31"/>
      <c r="G4161" s="31"/>
      <c r="H4161" s="33"/>
      <c r="I4161" s="16"/>
      <c r="J4161" s="34"/>
      <c r="K4161" s="34"/>
      <c r="L4161" s="35"/>
      <c r="M4161" s="36"/>
      <c r="N4161" s="37"/>
      <c r="O4161" s="37"/>
      <c r="P4161" s="37"/>
      <c r="Q4161" s="38"/>
      <c r="R4161" s="38"/>
      <c r="S4161" s="37"/>
      <c r="T4161" s="39"/>
      <c r="U4161" s="39"/>
      <c r="V4161" s="40"/>
      <c r="X4161" t="str">
        <f>IF(('1 - Cover page'!$B$9-M4161)&lt;6,"&lt;=5 Days","&gt;5 Days")</f>
        <v>&lt;=5 Days</v>
      </c>
      <c r="Y4161" t="str">
        <f>IF(('1 - Cover page'!$B$9-M4161)=0,"0", IF(('1 - Cover page'!$B$9-M4161)= 1,"1", IF(('1 - Cover page'!$B$9-M4161)= 2,"2", IF(('1 - Cover page'!$B$9-M4161)= 3,"3", IF(('1 - Cover page'!$B$9-M4161)= 4,"4", IF(('1 - Cover page'!$B$9-M4161)= 5,"5", IF(('1 - Cover page'!$B$9-M4161)= 6,"6", IF(('1 - Cover page'!$B$9-M4161)= 7,"7", IF(('1 - Cover page'!$B$9-M4161)= 8,"8", IF(('1 - Cover page'!$B$9-M4161)= 9,"9", IF(('1 - Cover page'!$B$9-M4161)= 10,"10", IF(('1 - Cover page'!$B$9-M4161)= 11,"11", IF(('1 - Cover page'!$B$9-M4161)= 12,"12", IF(('1 - Cover page'!$B$9-M4161)= 13,"13", IF(('1 - Cover page'!$B$9-M4161)= 14,"14", IF(('1 - Cover page'!$B$9-M4161)= 15,"15",  ""))))))))))))))))</f>
        <v>0</v>
      </c>
      <c r="Z4161" t="str">
        <f>IF(('1 - Cover page'!$B$9-I4161)=0,"0", IF(('1 - Cover page'!$B$9-I4161)= 1,"1", IF(('1 - Cover page'!$B$9-I4161)= 2,"2", IF(('1 - Cover page'!$B$9-I4161)= 3,"3", IF(('1 - Cover page'!$B$9-I4161)= 4,"4", IF(('1 - Cover page'!$B$9-I4161)= 5,"5", IF(('1 - Cover page'!$B$9-I4161)= 6,"6", IF(('1 - Cover page'!$B$9-I4161)= 7,"7", IF(('1 - Cover page'!$B$9-I4161)= 8,"8", IF(('1 - Cover page'!$B$9-I4161)= 9,"9", IF(('1 - Cover page'!$B$9-I4161)= 10,"10", IF(('1 - Cover page'!$B$9-I4161)= 11,"11", IF(('1 - Cover page'!$B$9-I4161)= 12,"12", IF(('1 - Cover page'!$B$9-I4161)= 13,"13", IF(('1 - Cover page'!$B$9-I4161)= 14,"14", IF(('1 - Cover page'!$B$9-I4161)= 15,"15",  ""))))))))))))))))</f>
        <v>0</v>
      </c>
      <c r="AA4161" t="e">
        <f>VLOOKUP(E4161,'Age group'!$A$2:$B$7,2,TRUE)</f>
        <v>#N/A</v>
      </c>
    </row>
    <row r="4162" spans="1:27" ht="12.75" x14ac:dyDescent="0.2">
      <c r="A4162" s="30">
        <v>4159</v>
      </c>
      <c r="B4162" s="31"/>
      <c r="C4162" s="31"/>
      <c r="D4162" s="32"/>
      <c r="E4162" s="104"/>
      <c r="F4162" s="31"/>
      <c r="G4162" s="31"/>
      <c r="H4162" s="33"/>
      <c r="I4162" s="16"/>
      <c r="J4162" s="34"/>
      <c r="K4162" s="34"/>
      <c r="L4162" s="35"/>
      <c r="M4162" s="36"/>
      <c r="N4162" s="37"/>
      <c r="O4162" s="37"/>
      <c r="P4162" s="37"/>
      <c r="Q4162" s="38"/>
      <c r="R4162" s="38"/>
      <c r="S4162" s="37"/>
      <c r="T4162" s="39"/>
      <c r="U4162" s="39"/>
      <c r="V4162" s="40"/>
      <c r="X4162" t="str">
        <f>IF(('1 - Cover page'!$B$9-M4162)&lt;6,"&lt;=5 Days","&gt;5 Days")</f>
        <v>&lt;=5 Days</v>
      </c>
      <c r="Y4162" t="str">
        <f>IF(('1 - Cover page'!$B$9-M4162)=0,"0", IF(('1 - Cover page'!$B$9-M4162)= 1,"1", IF(('1 - Cover page'!$B$9-M4162)= 2,"2", IF(('1 - Cover page'!$B$9-M4162)= 3,"3", IF(('1 - Cover page'!$B$9-M4162)= 4,"4", IF(('1 - Cover page'!$B$9-M4162)= 5,"5", IF(('1 - Cover page'!$B$9-M4162)= 6,"6", IF(('1 - Cover page'!$B$9-M4162)= 7,"7", IF(('1 - Cover page'!$B$9-M4162)= 8,"8", IF(('1 - Cover page'!$B$9-M4162)= 9,"9", IF(('1 - Cover page'!$B$9-M4162)= 10,"10", IF(('1 - Cover page'!$B$9-M4162)= 11,"11", IF(('1 - Cover page'!$B$9-M4162)= 12,"12", IF(('1 - Cover page'!$B$9-M4162)= 13,"13", IF(('1 - Cover page'!$B$9-M4162)= 14,"14", IF(('1 - Cover page'!$B$9-M4162)= 15,"15",  ""))))))))))))))))</f>
        <v>0</v>
      </c>
      <c r="Z4162" t="str">
        <f>IF(('1 - Cover page'!$B$9-I4162)=0,"0", IF(('1 - Cover page'!$B$9-I4162)= 1,"1", IF(('1 - Cover page'!$B$9-I4162)= 2,"2", IF(('1 - Cover page'!$B$9-I4162)= 3,"3", IF(('1 - Cover page'!$B$9-I4162)= 4,"4", IF(('1 - Cover page'!$B$9-I4162)= 5,"5", IF(('1 - Cover page'!$B$9-I4162)= 6,"6", IF(('1 - Cover page'!$B$9-I4162)= 7,"7", IF(('1 - Cover page'!$B$9-I4162)= 8,"8", IF(('1 - Cover page'!$B$9-I4162)= 9,"9", IF(('1 - Cover page'!$B$9-I4162)= 10,"10", IF(('1 - Cover page'!$B$9-I4162)= 11,"11", IF(('1 - Cover page'!$B$9-I4162)= 12,"12", IF(('1 - Cover page'!$B$9-I4162)= 13,"13", IF(('1 - Cover page'!$B$9-I4162)= 14,"14", IF(('1 - Cover page'!$B$9-I4162)= 15,"15",  ""))))))))))))))))</f>
        <v>0</v>
      </c>
      <c r="AA4162" t="e">
        <f>VLOOKUP(E4162,'Age group'!$A$2:$B$7,2,TRUE)</f>
        <v>#N/A</v>
      </c>
    </row>
    <row r="4163" spans="1:27" ht="12.75" x14ac:dyDescent="0.2">
      <c r="A4163" s="30">
        <v>4160</v>
      </c>
      <c r="B4163" s="31"/>
      <c r="C4163" s="31"/>
      <c r="D4163" s="32"/>
      <c r="E4163" s="104"/>
      <c r="F4163" s="31"/>
      <c r="G4163" s="31"/>
      <c r="H4163" s="33"/>
      <c r="I4163" s="16"/>
      <c r="J4163" s="34"/>
      <c r="K4163" s="34"/>
      <c r="L4163" s="35"/>
      <c r="M4163" s="36"/>
      <c r="N4163" s="37"/>
      <c r="O4163" s="37"/>
      <c r="P4163" s="37"/>
      <c r="Q4163" s="38"/>
      <c r="R4163" s="38"/>
      <c r="S4163" s="37"/>
      <c r="T4163" s="39"/>
      <c r="U4163" s="39"/>
      <c r="V4163" s="40"/>
      <c r="X4163" t="str">
        <f>IF(('1 - Cover page'!$B$9-M4163)&lt;6,"&lt;=5 Days","&gt;5 Days")</f>
        <v>&lt;=5 Days</v>
      </c>
      <c r="Y4163" t="str">
        <f>IF(('1 - Cover page'!$B$9-M4163)=0,"0", IF(('1 - Cover page'!$B$9-M4163)= 1,"1", IF(('1 - Cover page'!$B$9-M4163)= 2,"2", IF(('1 - Cover page'!$B$9-M4163)= 3,"3", IF(('1 - Cover page'!$B$9-M4163)= 4,"4", IF(('1 - Cover page'!$B$9-M4163)= 5,"5", IF(('1 - Cover page'!$B$9-M4163)= 6,"6", IF(('1 - Cover page'!$B$9-M4163)= 7,"7", IF(('1 - Cover page'!$B$9-M4163)= 8,"8", IF(('1 - Cover page'!$B$9-M4163)= 9,"9", IF(('1 - Cover page'!$B$9-M4163)= 10,"10", IF(('1 - Cover page'!$B$9-M4163)= 11,"11", IF(('1 - Cover page'!$B$9-M4163)= 12,"12", IF(('1 - Cover page'!$B$9-M4163)= 13,"13", IF(('1 - Cover page'!$B$9-M4163)= 14,"14", IF(('1 - Cover page'!$B$9-M4163)= 15,"15",  ""))))))))))))))))</f>
        <v>0</v>
      </c>
      <c r="Z4163" t="str">
        <f>IF(('1 - Cover page'!$B$9-I4163)=0,"0", IF(('1 - Cover page'!$B$9-I4163)= 1,"1", IF(('1 - Cover page'!$B$9-I4163)= 2,"2", IF(('1 - Cover page'!$B$9-I4163)= 3,"3", IF(('1 - Cover page'!$B$9-I4163)= 4,"4", IF(('1 - Cover page'!$B$9-I4163)= 5,"5", IF(('1 - Cover page'!$B$9-I4163)= 6,"6", IF(('1 - Cover page'!$B$9-I4163)= 7,"7", IF(('1 - Cover page'!$B$9-I4163)= 8,"8", IF(('1 - Cover page'!$B$9-I4163)= 9,"9", IF(('1 - Cover page'!$B$9-I4163)= 10,"10", IF(('1 - Cover page'!$B$9-I4163)= 11,"11", IF(('1 - Cover page'!$B$9-I4163)= 12,"12", IF(('1 - Cover page'!$B$9-I4163)= 13,"13", IF(('1 - Cover page'!$B$9-I4163)= 14,"14", IF(('1 - Cover page'!$B$9-I4163)= 15,"15",  ""))))))))))))))))</f>
        <v>0</v>
      </c>
      <c r="AA4163" t="e">
        <f>VLOOKUP(E4163,'Age group'!$A$2:$B$7,2,TRUE)</f>
        <v>#N/A</v>
      </c>
    </row>
    <row r="4164" spans="1:27" ht="12.75" x14ac:dyDescent="0.2">
      <c r="A4164" s="30">
        <v>4161</v>
      </c>
      <c r="B4164" s="31"/>
      <c r="C4164" s="31"/>
      <c r="D4164" s="32"/>
      <c r="E4164" s="104"/>
      <c r="F4164" s="31"/>
      <c r="G4164" s="31"/>
      <c r="H4164" s="33"/>
      <c r="I4164" s="16"/>
      <c r="J4164" s="34"/>
      <c r="K4164" s="34"/>
      <c r="L4164" s="35"/>
      <c r="M4164" s="36"/>
      <c r="N4164" s="37"/>
      <c r="O4164" s="37"/>
      <c r="P4164" s="37"/>
      <c r="Q4164" s="38"/>
      <c r="R4164" s="38"/>
      <c r="S4164" s="37"/>
      <c r="T4164" s="39"/>
      <c r="U4164" s="39"/>
      <c r="V4164" s="40"/>
      <c r="X4164" t="str">
        <f>IF(('1 - Cover page'!$B$9-M4164)&lt;6,"&lt;=5 Days","&gt;5 Days")</f>
        <v>&lt;=5 Days</v>
      </c>
      <c r="Y4164" t="str">
        <f>IF(('1 - Cover page'!$B$9-M4164)=0,"0", IF(('1 - Cover page'!$B$9-M4164)= 1,"1", IF(('1 - Cover page'!$B$9-M4164)= 2,"2", IF(('1 - Cover page'!$B$9-M4164)= 3,"3", IF(('1 - Cover page'!$B$9-M4164)= 4,"4", IF(('1 - Cover page'!$B$9-M4164)= 5,"5", IF(('1 - Cover page'!$B$9-M4164)= 6,"6", IF(('1 - Cover page'!$B$9-M4164)= 7,"7", IF(('1 - Cover page'!$B$9-M4164)= 8,"8", IF(('1 - Cover page'!$B$9-M4164)= 9,"9", IF(('1 - Cover page'!$B$9-M4164)= 10,"10", IF(('1 - Cover page'!$B$9-M4164)= 11,"11", IF(('1 - Cover page'!$B$9-M4164)= 12,"12", IF(('1 - Cover page'!$B$9-M4164)= 13,"13", IF(('1 - Cover page'!$B$9-M4164)= 14,"14", IF(('1 - Cover page'!$B$9-M4164)= 15,"15",  ""))))))))))))))))</f>
        <v>0</v>
      </c>
      <c r="Z4164" t="str">
        <f>IF(('1 - Cover page'!$B$9-I4164)=0,"0", IF(('1 - Cover page'!$B$9-I4164)= 1,"1", IF(('1 - Cover page'!$B$9-I4164)= 2,"2", IF(('1 - Cover page'!$B$9-I4164)= 3,"3", IF(('1 - Cover page'!$B$9-I4164)= 4,"4", IF(('1 - Cover page'!$B$9-I4164)= 5,"5", IF(('1 - Cover page'!$B$9-I4164)= 6,"6", IF(('1 - Cover page'!$B$9-I4164)= 7,"7", IF(('1 - Cover page'!$B$9-I4164)= 8,"8", IF(('1 - Cover page'!$B$9-I4164)= 9,"9", IF(('1 - Cover page'!$B$9-I4164)= 10,"10", IF(('1 - Cover page'!$B$9-I4164)= 11,"11", IF(('1 - Cover page'!$B$9-I4164)= 12,"12", IF(('1 - Cover page'!$B$9-I4164)= 13,"13", IF(('1 - Cover page'!$B$9-I4164)= 14,"14", IF(('1 - Cover page'!$B$9-I4164)= 15,"15",  ""))))))))))))))))</f>
        <v>0</v>
      </c>
      <c r="AA4164" t="e">
        <f>VLOOKUP(E4164,'Age group'!$A$2:$B$7,2,TRUE)</f>
        <v>#N/A</v>
      </c>
    </row>
    <row r="4165" spans="1:27" ht="12.75" x14ac:dyDescent="0.2">
      <c r="A4165" s="30">
        <v>4162</v>
      </c>
      <c r="B4165" s="31"/>
      <c r="C4165" s="31"/>
      <c r="D4165" s="32"/>
      <c r="E4165" s="104"/>
      <c r="F4165" s="31"/>
      <c r="G4165" s="31"/>
      <c r="H4165" s="33"/>
      <c r="I4165" s="16"/>
      <c r="J4165" s="34"/>
      <c r="K4165" s="34"/>
      <c r="L4165" s="35"/>
      <c r="M4165" s="36"/>
      <c r="N4165" s="37"/>
      <c r="O4165" s="37"/>
      <c r="P4165" s="37"/>
      <c r="Q4165" s="38"/>
      <c r="R4165" s="38"/>
      <c r="S4165" s="37"/>
      <c r="T4165" s="39"/>
      <c r="U4165" s="39"/>
      <c r="V4165" s="40"/>
      <c r="X4165" t="str">
        <f>IF(('1 - Cover page'!$B$9-M4165)&lt;6,"&lt;=5 Days","&gt;5 Days")</f>
        <v>&lt;=5 Days</v>
      </c>
      <c r="Y4165" t="str">
        <f>IF(('1 - Cover page'!$B$9-M4165)=0,"0", IF(('1 - Cover page'!$B$9-M4165)= 1,"1", IF(('1 - Cover page'!$B$9-M4165)= 2,"2", IF(('1 - Cover page'!$B$9-M4165)= 3,"3", IF(('1 - Cover page'!$B$9-M4165)= 4,"4", IF(('1 - Cover page'!$B$9-M4165)= 5,"5", IF(('1 - Cover page'!$B$9-M4165)= 6,"6", IF(('1 - Cover page'!$B$9-M4165)= 7,"7", IF(('1 - Cover page'!$B$9-M4165)= 8,"8", IF(('1 - Cover page'!$B$9-M4165)= 9,"9", IF(('1 - Cover page'!$B$9-M4165)= 10,"10", IF(('1 - Cover page'!$B$9-M4165)= 11,"11", IF(('1 - Cover page'!$B$9-M4165)= 12,"12", IF(('1 - Cover page'!$B$9-M4165)= 13,"13", IF(('1 - Cover page'!$B$9-M4165)= 14,"14", IF(('1 - Cover page'!$B$9-M4165)= 15,"15",  ""))))))))))))))))</f>
        <v>0</v>
      </c>
      <c r="Z4165" t="str">
        <f>IF(('1 - Cover page'!$B$9-I4165)=0,"0", IF(('1 - Cover page'!$B$9-I4165)= 1,"1", IF(('1 - Cover page'!$B$9-I4165)= 2,"2", IF(('1 - Cover page'!$B$9-I4165)= 3,"3", IF(('1 - Cover page'!$B$9-I4165)= 4,"4", IF(('1 - Cover page'!$B$9-I4165)= 5,"5", IF(('1 - Cover page'!$B$9-I4165)= 6,"6", IF(('1 - Cover page'!$B$9-I4165)= 7,"7", IF(('1 - Cover page'!$B$9-I4165)= 8,"8", IF(('1 - Cover page'!$B$9-I4165)= 9,"9", IF(('1 - Cover page'!$B$9-I4165)= 10,"10", IF(('1 - Cover page'!$B$9-I4165)= 11,"11", IF(('1 - Cover page'!$B$9-I4165)= 12,"12", IF(('1 - Cover page'!$B$9-I4165)= 13,"13", IF(('1 - Cover page'!$B$9-I4165)= 14,"14", IF(('1 - Cover page'!$B$9-I4165)= 15,"15",  ""))))))))))))))))</f>
        <v>0</v>
      </c>
      <c r="AA4165" t="e">
        <f>VLOOKUP(E4165,'Age group'!$A$2:$B$7,2,TRUE)</f>
        <v>#N/A</v>
      </c>
    </row>
    <row r="4166" spans="1:27" ht="12.75" x14ac:dyDescent="0.2">
      <c r="A4166" s="30">
        <v>4163</v>
      </c>
      <c r="B4166" s="31"/>
      <c r="C4166" s="31"/>
      <c r="D4166" s="32"/>
      <c r="E4166" s="104"/>
      <c r="F4166" s="31"/>
      <c r="G4166" s="31"/>
      <c r="H4166" s="33"/>
      <c r="I4166" s="16"/>
      <c r="J4166" s="34"/>
      <c r="K4166" s="34"/>
      <c r="L4166" s="35"/>
      <c r="M4166" s="36"/>
      <c r="N4166" s="37"/>
      <c r="O4166" s="37"/>
      <c r="P4166" s="37"/>
      <c r="Q4166" s="38"/>
      <c r="R4166" s="38"/>
      <c r="S4166" s="37"/>
      <c r="T4166" s="39"/>
      <c r="U4166" s="39"/>
      <c r="V4166" s="40"/>
      <c r="X4166" t="str">
        <f>IF(('1 - Cover page'!$B$9-M4166)&lt;6,"&lt;=5 Days","&gt;5 Days")</f>
        <v>&lt;=5 Days</v>
      </c>
      <c r="Y4166" t="str">
        <f>IF(('1 - Cover page'!$B$9-M4166)=0,"0", IF(('1 - Cover page'!$B$9-M4166)= 1,"1", IF(('1 - Cover page'!$B$9-M4166)= 2,"2", IF(('1 - Cover page'!$B$9-M4166)= 3,"3", IF(('1 - Cover page'!$B$9-M4166)= 4,"4", IF(('1 - Cover page'!$B$9-M4166)= 5,"5", IF(('1 - Cover page'!$B$9-M4166)= 6,"6", IF(('1 - Cover page'!$B$9-M4166)= 7,"7", IF(('1 - Cover page'!$B$9-M4166)= 8,"8", IF(('1 - Cover page'!$B$9-M4166)= 9,"9", IF(('1 - Cover page'!$B$9-M4166)= 10,"10", IF(('1 - Cover page'!$B$9-M4166)= 11,"11", IF(('1 - Cover page'!$B$9-M4166)= 12,"12", IF(('1 - Cover page'!$B$9-M4166)= 13,"13", IF(('1 - Cover page'!$B$9-M4166)= 14,"14", IF(('1 - Cover page'!$B$9-M4166)= 15,"15",  ""))))))))))))))))</f>
        <v>0</v>
      </c>
      <c r="Z4166" t="str">
        <f>IF(('1 - Cover page'!$B$9-I4166)=0,"0", IF(('1 - Cover page'!$B$9-I4166)= 1,"1", IF(('1 - Cover page'!$B$9-I4166)= 2,"2", IF(('1 - Cover page'!$B$9-I4166)= 3,"3", IF(('1 - Cover page'!$B$9-I4166)= 4,"4", IF(('1 - Cover page'!$B$9-I4166)= 5,"5", IF(('1 - Cover page'!$B$9-I4166)= 6,"6", IF(('1 - Cover page'!$B$9-I4166)= 7,"7", IF(('1 - Cover page'!$B$9-I4166)= 8,"8", IF(('1 - Cover page'!$B$9-I4166)= 9,"9", IF(('1 - Cover page'!$B$9-I4166)= 10,"10", IF(('1 - Cover page'!$B$9-I4166)= 11,"11", IF(('1 - Cover page'!$B$9-I4166)= 12,"12", IF(('1 - Cover page'!$B$9-I4166)= 13,"13", IF(('1 - Cover page'!$B$9-I4166)= 14,"14", IF(('1 - Cover page'!$B$9-I4166)= 15,"15",  ""))))))))))))))))</f>
        <v>0</v>
      </c>
      <c r="AA4166" t="e">
        <f>VLOOKUP(E4166,'Age group'!$A$2:$B$7,2,TRUE)</f>
        <v>#N/A</v>
      </c>
    </row>
    <row r="4167" spans="1:27" ht="12.75" x14ac:dyDescent="0.2">
      <c r="A4167" s="30">
        <v>4164</v>
      </c>
      <c r="B4167" s="31"/>
      <c r="C4167" s="31"/>
      <c r="D4167" s="32"/>
      <c r="E4167" s="104"/>
      <c r="F4167" s="31"/>
      <c r="G4167" s="31"/>
      <c r="H4167" s="33"/>
      <c r="I4167" s="16"/>
      <c r="J4167" s="34"/>
      <c r="K4167" s="34"/>
      <c r="L4167" s="35"/>
      <c r="M4167" s="36"/>
      <c r="N4167" s="37"/>
      <c r="O4167" s="37"/>
      <c r="P4167" s="37"/>
      <c r="Q4167" s="38"/>
      <c r="R4167" s="38"/>
      <c r="S4167" s="37"/>
      <c r="T4167" s="39"/>
      <c r="U4167" s="39"/>
      <c r="V4167" s="40"/>
      <c r="X4167" t="str">
        <f>IF(('1 - Cover page'!$B$9-M4167)&lt;6,"&lt;=5 Days","&gt;5 Days")</f>
        <v>&lt;=5 Days</v>
      </c>
      <c r="Y4167" t="str">
        <f>IF(('1 - Cover page'!$B$9-M4167)=0,"0", IF(('1 - Cover page'!$B$9-M4167)= 1,"1", IF(('1 - Cover page'!$B$9-M4167)= 2,"2", IF(('1 - Cover page'!$B$9-M4167)= 3,"3", IF(('1 - Cover page'!$B$9-M4167)= 4,"4", IF(('1 - Cover page'!$B$9-M4167)= 5,"5", IF(('1 - Cover page'!$B$9-M4167)= 6,"6", IF(('1 - Cover page'!$B$9-M4167)= 7,"7", IF(('1 - Cover page'!$B$9-M4167)= 8,"8", IF(('1 - Cover page'!$B$9-M4167)= 9,"9", IF(('1 - Cover page'!$B$9-M4167)= 10,"10", IF(('1 - Cover page'!$B$9-M4167)= 11,"11", IF(('1 - Cover page'!$B$9-M4167)= 12,"12", IF(('1 - Cover page'!$B$9-M4167)= 13,"13", IF(('1 - Cover page'!$B$9-M4167)= 14,"14", IF(('1 - Cover page'!$B$9-M4167)= 15,"15",  ""))))))))))))))))</f>
        <v>0</v>
      </c>
      <c r="Z4167" t="str">
        <f>IF(('1 - Cover page'!$B$9-I4167)=0,"0", IF(('1 - Cover page'!$B$9-I4167)= 1,"1", IF(('1 - Cover page'!$B$9-I4167)= 2,"2", IF(('1 - Cover page'!$B$9-I4167)= 3,"3", IF(('1 - Cover page'!$B$9-I4167)= 4,"4", IF(('1 - Cover page'!$B$9-I4167)= 5,"5", IF(('1 - Cover page'!$B$9-I4167)= 6,"6", IF(('1 - Cover page'!$B$9-I4167)= 7,"7", IF(('1 - Cover page'!$B$9-I4167)= 8,"8", IF(('1 - Cover page'!$B$9-I4167)= 9,"9", IF(('1 - Cover page'!$B$9-I4167)= 10,"10", IF(('1 - Cover page'!$B$9-I4167)= 11,"11", IF(('1 - Cover page'!$B$9-I4167)= 12,"12", IF(('1 - Cover page'!$B$9-I4167)= 13,"13", IF(('1 - Cover page'!$B$9-I4167)= 14,"14", IF(('1 - Cover page'!$B$9-I4167)= 15,"15",  ""))))))))))))))))</f>
        <v>0</v>
      </c>
      <c r="AA4167" t="e">
        <f>VLOOKUP(E4167,'Age group'!$A$2:$B$7,2,TRUE)</f>
        <v>#N/A</v>
      </c>
    </row>
    <row r="4168" spans="1:27" ht="12.75" x14ac:dyDescent="0.2">
      <c r="A4168" s="30">
        <v>4165</v>
      </c>
      <c r="B4168" s="31"/>
      <c r="C4168" s="31"/>
      <c r="D4168" s="32"/>
      <c r="E4168" s="104"/>
      <c r="F4168" s="31"/>
      <c r="G4168" s="31"/>
      <c r="H4168" s="33"/>
      <c r="I4168" s="16"/>
      <c r="J4168" s="34"/>
      <c r="K4168" s="34"/>
      <c r="L4168" s="35"/>
      <c r="M4168" s="36"/>
      <c r="N4168" s="37"/>
      <c r="O4168" s="37"/>
      <c r="P4168" s="37"/>
      <c r="Q4168" s="38"/>
      <c r="R4168" s="38"/>
      <c r="S4168" s="37"/>
      <c r="T4168" s="39"/>
      <c r="U4168" s="39"/>
      <c r="V4168" s="40"/>
      <c r="X4168" t="str">
        <f>IF(('1 - Cover page'!$B$9-M4168)&lt;6,"&lt;=5 Days","&gt;5 Days")</f>
        <v>&lt;=5 Days</v>
      </c>
      <c r="Y4168" t="str">
        <f>IF(('1 - Cover page'!$B$9-M4168)=0,"0", IF(('1 - Cover page'!$B$9-M4168)= 1,"1", IF(('1 - Cover page'!$B$9-M4168)= 2,"2", IF(('1 - Cover page'!$B$9-M4168)= 3,"3", IF(('1 - Cover page'!$B$9-M4168)= 4,"4", IF(('1 - Cover page'!$B$9-M4168)= 5,"5", IF(('1 - Cover page'!$B$9-M4168)= 6,"6", IF(('1 - Cover page'!$B$9-M4168)= 7,"7", IF(('1 - Cover page'!$B$9-M4168)= 8,"8", IF(('1 - Cover page'!$B$9-M4168)= 9,"9", IF(('1 - Cover page'!$B$9-M4168)= 10,"10", IF(('1 - Cover page'!$B$9-M4168)= 11,"11", IF(('1 - Cover page'!$B$9-M4168)= 12,"12", IF(('1 - Cover page'!$B$9-M4168)= 13,"13", IF(('1 - Cover page'!$B$9-M4168)= 14,"14", IF(('1 - Cover page'!$B$9-M4168)= 15,"15",  ""))))))))))))))))</f>
        <v>0</v>
      </c>
      <c r="Z4168" t="str">
        <f>IF(('1 - Cover page'!$B$9-I4168)=0,"0", IF(('1 - Cover page'!$B$9-I4168)= 1,"1", IF(('1 - Cover page'!$B$9-I4168)= 2,"2", IF(('1 - Cover page'!$B$9-I4168)= 3,"3", IF(('1 - Cover page'!$B$9-I4168)= 4,"4", IF(('1 - Cover page'!$B$9-I4168)= 5,"5", IF(('1 - Cover page'!$B$9-I4168)= 6,"6", IF(('1 - Cover page'!$B$9-I4168)= 7,"7", IF(('1 - Cover page'!$B$9-I4168)= 8,"8", IF(('1 - Cover page'!$B$9-I4168)= 9,"9", IF(('1 - Cover page'!$B$9-I4168)= 10,"10", IF(('1 - Cover page'!$B$9-I4168)= 11,"11", IF(('1 - Cover page'!$B$9-I4168)= 12,"12", IF(('1 - Cover page'!$B$9-I4168)= 13,"13", IF(('1 - Cover page'!$B$9-I4168)= 14,"14", IF(('1 - Cover page'!$B$9-I4168)= 15,"15",  ""))))))))))))))))</f>
        <v>0</v>
      </c>
      <c r="AA4168" t="e">
        <f>VLOOKUP(E4168,'Age group'!$A$2:$B$7,2,TRUE)</f>
        <v>#N/A</v>
      </c>
    </row>
    <row r="4169" spans="1:27" ht="12.75" x14ac:dyDescent="0.2">
      <c r="A4169" s="30">
        <v>4166</v>
      </c>
      <c r="B4169" s="31"/>
      <c r="C4169" s="31"/>
      <c r="D4169" s="32"/>
      <c r="E4169" s="104"/>
      <c r="F4169" s="31"/>
      <c r="G4169" s="31"/>
      <c r="H4169" s="33"/>
      <c r="I4169" s="16"/>
      <c r="J4169" s="34"/>
      <c r="K4169" s="34"/>
      <c r="L4169" s="35"/>
      <c r="M4169" s="36"/>
      <c r="N4169" s="37"/>
      <c r="O4169" s="37"/>
      <c r="P4169" s="37"/>
      <c r="Q4169" s="38"/>
      <c r="R4169" s="38"/>
      <c r="S4169" s="37"/>
      <c r="T4169" s="39"/>
      <c r="U4169" s="39"/>
      <c r="V4169" s="40"/>
      <c r="X4169" t="str">
        <f>IF(('1 - Cover page'!$B$9-M4169)&lt;6,"&lt;=5 Days","&gt;5 Days")</f>
        <v>&lt;=5 Days</v>
      </c>
      <c r="Y4169" t="str">
        <f>IF(('1 - Cover page'!$B$9-M4169)=0,"0", IF(('1 - Cover page'!$B$9-M4169)= 1,"1", IF(('1 - Cover page'!$B$9-M4169)= 2,"2", IF(('1 - Cover page'!$B$9-M4169)= 3,"3", IF(('1 - Cover page'!$B$9-M4169)= 4,"4", IF(('1 - Cover page'!$B$9-M4169)= 5,"5", IF(('1 - Cover page'!$B$9-M4169)= 6,"6", IF(('1 - Cover page'!$B$9-M4169)= 7,"7", IF(('1 - Cover page'!$B$9-M4169)= 8,"8", IF(('1 - Cover page'!$B$9-M4169)= 9,"9", IF(('1 - Cover page'!$B$9-M4169)= 10,"10", IF(('1 - Cover page'!$B$9-M4169)= 11,"11", IF(('1 - Cover page'!$B$9-M4169)= 12,"12", IF(('1 - Cover page'!$B$9-M4169)= 13,"13", IF(('1 - Cover page'!$B$9-M4169)= 14,"14", IF(('1 - Cover page'!$B$9-M4169)= 15,"15",  ""))))))))))))))))</f>
        <v>0</v>
      </c>
      <c r="Z4169" t="str">
        <f>IF(('1 - Cover page'!$B$9-I4169)=0,"0", IF(('1 - Cover page'!$B$9-I4169)= 1,"1", IF(('1 - Cover page'!$B$9-I4169)= 2,"2", IF(('1 - Cover page'!$B$9-I4169)= 3,"3", IF(('1 - Cover page'!$B$9-I4169)= 4,"4", IF(('1 - Cover page'!$B$9-I4169)= 5,"5", IF(('1 - Cover page'!$B$9-I4169)= 6,"6", IF(('1 - Cover page'!$B$9-I4169)= 7,"7", IF(('1 - Cover page'!$B$9-I4169)= 8,"8", IF(('1 - Cover page'!$B$9-I4169)= 9,"9", IF(('1 - Cover page'!$B$9-I4169)= 10,"10", IF(('1 - Cover page'!$B$9-I4169)= 11,"11", IF(('1 - Cover page'!$B$9-I4169)= 12,"12", IF(('1 - Cover page'!$B$9-I4169)= 13,"13", IF(('1 - Cover page'!$B$9-I4169)= 14,"14", IF(('1 - Cover page'!$B$9-I4169)= 15,"15",  ""))))))))))))))))</f>
        <v>0</v>
      </c>
      <c r="AA4169" t="e">
        <f>VLOOKUP(E4169,'Age group'!$A$2:$B$7,2,TRUE)</f>
        <v>#N/A</v>
      </c>
    </row>
    <row r="4170" spans="1:27" ht="12.75" x14ac:dyDescent="0.2">
      <c r="A4170" s="30">
        <v>4167</v>
      </c>
      <c r="B4170" s="31"/>
      <c r="C4170" s="31"/>
      <c r="D4170" s="32"/>
      <c r="E4170" s="104"/>
      <c r="F4170" s="31"/>
      <c r="G4170" s="31"/>
      <c r="H4170" s="33"/>
      <c r="I4170" s="16"/>
      <c r="J4170" s="34"/>
      <c r="K4170" s="34"/>
      <c r="L4170" s="35"/>
      <c r="M4170" s="36"/>
      <c r="N4170" s="37"/>
      <c r="O4170" s="37"/>
      <c r="P4170" s="37"/>
      <c r="Q4170" s="38"/>
      <c r="R4170" s="38"/>
      <c r="S4170" s="37"/>
      <c r="T4170" s="39"/>
      <c r="U4170" s="39"/>
      <c r="V4170" s="40"/>
      <c r="X4170" t="str">
        <f>IF(('1 - Cover page'!$B$9-M4170)&lt;6,"&lt;=5 Days","&gt;5 Days")</f>
        <v>&lt;=5 Days</v>
      </c>
      <c r="Y4170" t="str">
        <f>IF(('1 - Cover page'!$B$9-M4170)=0,"0", IF(('1 - Cover page'!$B$9-M4170)= 1,"1", IF(('1 - Cover page'!$B$9-M4170)= 2,"2", IF(('1 - Cover page'!$B$9-M4170)= 3,"3", IF(('1 - Cover page'!$B$9-M4170)= 4,"4", IF(('1 - Cover page'!$B$9-M4170)= 5,"5", IF(('1 - Cover page'!$B$9-M4170)= 6,"6", IF(('1 - Cover page'!$B$9-M4170)= 7,"7", IF(('1 - Cover page'!$B$9-M4170)= 8,"8", IF(('1 - Cover page'!$B$9-M4170)= 9,"9", IF(('1 - Cover page'!$B$9-M4170)= 10,"10", IF(('1 - Cover page'!$B$9-M4170)= 11,"11", IF(('1 - Cover page'!$B$9-M4170)= 12,"12", IF(('1 - Cover page'!$B$9-M4170)= 13,"13", IF(('1 - Cover page'!$B$9-M4170)= 14,"14", IF(('1 - Cover page'!$B$9-M4170)= 15,"15",  ""))))))))))))))))</f>
        <v>0</v>
      </c>
      <c r="Z4170" t="str">
        <f>IF(('1 - Cover page'!$B$9-I4170)=0,"0", IF(('1 - Cover page'!$B$9-I4170)= 1,"1", IF(('1 - Cover page'!$B$9-I4170)= 2,"2", IF(('1 - Cover page'!$B$9-I4170)= 3,"3", IF(('1 - Cover page'!$B$9-I4170)= 4,"4", IF(('1 - Cover page'!$B$9-I4170)= 5,"5", IF(('1 - Cover page'!$B$9-I4170)= 6,"6", IF(('1 - Cover page'!$B$9-I4170)= 7,"7", IF(('1 - Cover page'!$B$9-I4170)= 8,"8", IF(('1 - Cover page'!$B$9-I4170)= 9,"9", IF(('1 - Cover page'!$B$9-I4170)= 10,"10", IF(('1 - Cover page'!$B$9-I4170)= 11,"11", IF(('1 - Cover page'!$B$9-I4170)= 12,"12", IF(('1 - Cover page'!$B$9-I4170)= 13,"13", IF(('1 - Cover page'!$B$9-I4170)= 14,"14", IF(('1 - Cover page'!$B$9-I4170)= 15,"15",  ""))))))))))))))))</f>
        <v>0</v>
      </c>
      <c r="AA4170" t="e">
        <f>VLOOKUP(E4170,'Age group'!$A$2:$B$7,2,TRUE)</f>
        <v>#N/A</v>
      </c>
    </row>
    <row r="4171" spans="1:27" ht="12.75" x14ac:dyDescent="0.2">
      <c r="A4171" s="30">
        <v>4168</v>
      </c>
      <c r="B4171" s="31"/>
      <c r="C4171" s="31"/>
      <c r="D4171" s="32"/>
      <c r="E4171" s="104"/>
      <c r="F4171" s="31"/>
      <c r="G4171" s="31"/>
      <c r="H4171" s="33"/>
      <c r="I4171" s="16"/>
      <c r="J4171" s="34"/>
      <c r="K4171" s="34"/>
      <c r="L4171" s="35"/>
      <c r="M4171" s="36"/>
      <c r="N4171" s="37"/>
      <c r="O4171" s="37"/>
      <c r="P4171" s="37"/>
      <c r="Q4171" s="38"/>
      <c r="R4171" s="38"/>
      <c r="S4171" s="37"/>
      <c r="T4171" s="39"/>
      <c r="U4171" s="39"/>
      <c r="V4171" s="40"/>
      <c r="X4171" t="str">
        <f>IF(('1 - Cover page'!$B$9-M4171)&lt;6,"&lt;=5 Days","&gt;5 Days")</f>
        <v>&lt;=5 Days</v>
      </c>
      <c r="Y4171" t="str">
        <f>IF(('1 - Cover page'!$B$9-M4171)=0,"0", IF(('1 - Cover page'!$B$9-M4171)= 1,"1", IF(('1 - Cover page'!$B$9-M4171)= 2,"2", IF(('1 - Cover page'!$B$9-M4171)= 3,"3", IF(('1 - Cover page'!$B$9-M4171)= 4,"4", IF(('1 - Cover page'!$B$9-M4171)= 5,"5", IF(('1 - Cover page'!$B$9-M4171)= 6,"6", IF(('1 - Cover page'!$B$9-M4171)= 7,"7", IF(('1 - Cover page'!$B$9-M4171)= 8,"8", IF(('1 - Cover page'!$B$9-M4171)= 9,"9", IF(('1 - Cover page'!$B$9-M4171)= 10,"10", IF(('1 - Cover page'!$B$9-M4171)= 11,"11", IF(('1 - Cover page'!$B$9-M4171)= 12,"12", IF(('1 - Cover page'!$B$9-M4171)= 13,"13", IF(('1 - Cover page'!$B$9-M4171)= 14,"14", IF(('1 - Cover page'!$B$9-M4171)= 15,"15",  ""))))))))))))))))</f>
        <v>0</v>
      </c>
      <c r="Z4171" t="str">
        <f>IF(('1 - Cover page'!$B$9-I4171)=0,"0", IF(('1 - Cover page'!$B$9-I4171)= 1,"1", IF(('1 - Cover page'!$B$9-I4171)= 2,"2", IF(('1 - Cover page'!$B$9-I4171)= 3,"3", IF(('1 - Cover page'!$B$9-I4171)= 4,"4", IF(('1 - Cover page'!$B$9-I4171)= 5,"5", IF(('1 - Cover page'!$B$9-I4171)= 6,"6", IF(('1 - Cover page'!$B$9-I4171)= 7,"7", IF(('1 - Cover page'!$B$9-I4171)= 8,"8", IF(('1 - Cover page'!$B$9-I4171)= 9,"9", IF(('1 - Cover page'!$B$9-I4171)= 10,"10", IF(('1 - Cover page'!$B$9-I4171)= 11,"11", IF(('1 - Cover page'!$B$9-I4171)= 12,"12", IF(('1 - Cover page'!$B$9-I4171)= 13,"13", IF(('1 - Cover page'!$B$9-I4171)= 14,"14", IF(('1 - Cover page'!$B$9-I4171)= 15,"15",  ""))))))))))))))))</f>
        <v>0</v>
      </c>
      <c r="AA4171" t="e">
        <f>VLOOKUP(E4171,'Age group'!$A$2:$B$7,2,TRUE)</f>
        <v>#N/A</v>
      </c>
    </row>
    <row r="4172" spans="1:27" ht="12.75" x14ac:dyDescent="0.2">
      <c r="A4172" s="30">
        <v>4169</v>
      </c>
      <c r="B4172" s="31"/>
      <c r="C4172" s="31"/>
      <c r="D4172" s="32"/>
      <c r="E4172" s="104"/>
      <c r="F4172" s="31"/>
      <c r="G4172" s="31"/>
      <c r="H4172" s="33"/>
      <c r="I4172" s="16"/>
      <c r="J4172" s="34"/>
      <c r="K4172" s="34"/>
      <c r="L4172" s="35"/>
      <c r="M4172" s="36"/>
      <c r="N4172" s="37"/>
      <c r="O4172" s="37"/>
      <c r="P4172" s="37"/>
      <c r="Q4172" s="38"/>
      <c r="R4172" s="38"/>
      <c r="S4172" s="37"/>
      <c r="T4172" s="39"/>
      <c r="U4172" s="39"/>
      <c r="V4172" s="40"/>
      <c r="X4172" t="str">
        <f>IF(('1 - Cover page'!$B$9-M4172)&lt;6,"&lt;=5 Days","&gt;5 Days")</f>
        <v>&lt;=5 Days</v>
      </c>
      <c r="Y4172" t="str">
        <f>IF(('1 - Cover page'!$B$9-M4172)=0,"0", IF(('1 - Cover page'!$B$9-M4172)= 1,"1", IF(('1 - Cover page'!$B$9-M4172)= 2,"2", IF(('1 - Cover page'!$B$9-M4172)= 3,"3", IF(('1 - Cover page'!$B$9-M4172)= 4,"4", IF(('1 - Cover page'!$B$9-M4172)= 5,"5", IF(('1 - Cover page'!$B$9-M4172)= 6,"6", IF(('1 - Cover page'!$B$9-M4172)= 7,"7", IF(('1 - Cover page'!$B$9-M4172)= 8,"8", IF(('1 - Cover page'!$B$9-M4172)= 9,"9", IF(('1 - Cover page'!$B$9-M4172)= 10,"10", IF(('1 - Cover page'!$B$9-M4172)= 11,"11", IF(('1 - Cover page'!$B$9-M4172)= 12,"12", IF(('1 - Cover page'!$B$9-M4172)= 13,"13", IF(('1 - Cover page'!$B$9-M4172)= 14,"14", IF(('1 - Cover page'!$B$9-M4172)= 15,"15",  ""))))))))))))))))</f>
        <v>0</v>
      </c>
      <c r="Z4172" t="str">
        <f>IF(('1 - Cover page'!$B$9-I4172)=0,"0", IF(('1 - Cover page'!$B$9-I4172)= 1,"1", IF(('1 - Cover page'!$B$9-I4172)= 2,"2", IF(('1 - Cover page'!$B$9-I4172)= 3,"3", IF(('1 - Cover page'!$B$9-I4172)= 4,"4", IF(('1 - Cover page'!$B$9-I4172)= 5,"5", IF(('1 - Cover page'!$B$9-I4172)= 6,"6", IF(('1 - Cover page'!$B$9-I4172)= 7,"7", IF(('1 - Cover page'!$B$9-I4172)= 8,"8", IF(('1 - Cover page'!$B$9-I4172)= 9,"9", IF(('1 - Cover page'!$B$9-I4172)= 10,"10", IF(('1 - Cover page'!$B$9-I4172)= 11,"11", IF(('1 - Cover page'!$B$9-I4172)= 12,"12", IF(('1 - Cover page'!$B$9-I4172)= 13,"13", IF(('1 - Cover page'!$B$9-I4172)= 14,"14", IF(('1 - Cover page'!$B$9-I4172)= 15,"15",  ""))))))))))))))))</f>
        <v>0</v>
      </c>
      <c r="AA4172" t="e">
        <f>VLOOKUP(E4172,'Age group'!$A$2:$B$7,2,TRUE)</f>
        <v>#N/A</v>
      </c>
    </row>
    <row r="4173" spans="1:27" ht="12.75" x14ac:dyDescent="0.2">
      <c r="A4173" s="30">
        <v>4170</v>
      </c>
      <c r="B4173" s="31"/>
      <c r="C4173" s="31"/>
      <c r="D4173" s="32"/>
      <c r="E4173" s="104"/>
      <c r="F4173" s="31"/>
      <c r="G4173" s="31"/>
      <c r="H4173" s="33"/>
      <c r="I4173" s="16"/>
      <c r="J4173" s="34"/>
      <c r="K4173" s="34"/>
      <c r="L4173" s="35"/>
      <c r="M4173" s="36"/>
      <c r="N4173" s="37"/>
      <c r="O4173" s="37"/>
      <c r="P4173" s="37"/>
      <c r="Q4173" s="38"/>
      <c r="R4173" s="38"/>
      <c r="S4173" s="37"/>
      <c r="T4173" s="39"/>
      <c r="U4173" s="39"/>
      <c r="V4173" s="40"/>
      <c r="X4173" t="str">
        <f>IF(('1 - Cover page'!$B$9-M4173)&lt;6,"&lt;=5 Days","&gt;5 Days")</f>
        <v>&lt;=5 Days</v>
      </c>
      <c r="Y4173" t="str">
        <f>IF(('1 - Cover page'!$B$9-M4173)=0,"0", IF(('1 - Cover page'!$B$9-M4173)= 1,"1", IF(('1 - Cover page'!$B$9-M4173)= 2,"2", IF(('1 - Cover page'!$B$9-M4173)= 3,"3", IF(('1 - Cover page'!$B$9-M4173)= 4,"4", IF(('1 - Cover page'!$B$9-M4173)= 5,"5", IF(('1 - Cover page'!$B$9-M4173)= 6,"6", IF(('1 - Cover page'!$B$9-M4173)= 7,"7", IF(('1 - Cover page'!$B$9-M4173)= 8,"8", IF(('1 - Cover page'!$B$9-M4173)= 9,"9", IF(('1 - Cover page'!$B$9-M4173)= 10,"10", IF(('1 - Cover page'!$B$9-M4173)= 11,"11", IF(('1 - Cover page'!$B$9-M4173)= 12,"12", IF(('1 - Cover page'!$B$9-M4173)= 13,"13", IF(('1 - Cover page'!$B$9-M4173)= 14,"14", IF(('1 - Cover page'!$B$9-M4173)= 15,"15",  ""))))))))))))))))</f>
        <v>0</v>
      </c>
      <c r="Z4173" t="str">
        <f>IF(('1 - Cover page'!$B$9-I4173)=0,"0", IF(('1 - Cover page'!$B$9-I4173)= 1,"1", IF(('1 - Cover page'!$B$9-I4173)= 2,"2", IF(('1 - Cover page'!$B$9-I4173)= 3,"3", IF(('1 - Cover page'!$B$9-I4173)= 4,"4", IF(('1 - Cover page'!$B$9-I4173)= 5,"5", IF(('1 - Cover page'!$B$9-I4173)= 6,"6", IF(('1 - Cover page'!$B$9-I4173)= 7,"7", IF(('1 - Cover page'!$B$9-I4173)= 8,"8", IF(('1 - Cover page'!$B$9-I4173)= 9,"9", IF(('1 - Cover page'!$B$9-I4173)= 10,"10", IF(('1 - Cover page'!$B$9-I4173)= 11,"11", IF(('1 - Cover page'!$B$9-I4173)= 12,"12", IF(('1 - Cover page'!$B$9-I4173)= 13,"13", IF(('1 - Cover page'!$B$9-I4173)= 14,"14", IF(('1 - Cover page'!$B$9-I4173)= 15,"15",  ""))))))))))))))))</f>
        <v>0</v>
      </c>
      <c r="AA4173" t="e">
        <f>VLOOKUP(E4173,'Age group'!$A$2:$B$7,2,TRUE)</f>
        <v>#N/A</v>
      </c>
    </row>
    <row r="4174" spans="1:27" ht="12.75" x14ac:dyDescent="0.2">
      <c r="A4174" s="30">
        <v>4171</v>
      </c>
      <c r="B4174" s="31"/>
      <c r="C4174" s="31"/>
      <c r="D4174" s="32"/>
      <c r="E4174" s="104"/>
      <c r="F4174" s="31"/>
      <c r="G4174" s="31"/>
      <c r="H4174" s="33"/>
      <c r="I4174" s="16"/>
      <c r="J4174" s="34"/>
      <c r="K4174" s="34"/>
      <c r="L4174" s="35"/>
      <c r="M4174" s="36"/>
      <c r="N4174" s="37"/>
      <c r="O4174" s="37"/>
      <c r="P4174" s="37"/>
      <c r="Q4174" s="38"/>
      <c r="R4174" s="38"/>
      <c r="S4174" s="37"/>
      <c r="T4174" s="39"/>
      <c r="U4174" s="39"/>
      <c r="V4174" s="40"/>
      <c r="X4174" t="str">
        <f>IF(('1 - Cover page'!$B$9-M4174)&lt;6,"&lt;=5 Days","&gt;5 Days")</f>
        <v>&lt;=5 Days</v>
      </c>
      <c r="Y4174" t="str">
        <f>IF(('1 - Cover page'!$B$9-M4174)=0,"0", IF(('1 - Cover page'!$B$9-M4174)= 1,"1", IF(('1 - Cover page'!$B$9-M4174)= 2,"2", IF(('1 - Cover page'!$B$9-M4174)= 3,"3", IF(('1 - Cover page'!$B$9-M4174)= 4,"4", IF(('1 - Cover page'!$B$9-M4174)= 5,"5", IF(('1 - Cover page'!$B$9-M4174)= 6,"6", IF(('1 - Cover page'!$B$9-M4174)= 7,"7", IF(('1 - Cover page'!$B$9-M4174)= 8,"8", IF(('1 - Cover page'!$B$9-M4174)= 9,"9", IF(('1 - Cover page'!$B$9-M4174)= 10,"10", IF(('1 - Cover page'!$B$9-M4174)= 11,"11", IF(('1 - Cover page'!$B$9-M4174)= 12,"12", IF(('1 - Cover page'!$B$9-M4174)= 13,"13", IF(('1 - Cover page'!$B$9-M4174)= 14,"14", IF(('1 - Cover page'!$B$9-M4174)= 15,"15",  ""))))))))))))))))</f>
        <v>0</v>
      </c>
      <c r="Z4174" t="str">
        <f>IF(('1 - Cover page'!$B$9-I4174)=0,"0", IF(('1 - Cover page'!$B$9-I4174)= 1,"1", IF(('1 - Cover page'!$B$9-I4174)= 2,"2", IF(('1 - Cover page'!$B$9-I4174)= 3,"3", IF(('1 - Cover page'!$B$9-I4174)= 4,"4", IF(('1 - Cover page'!$B$9-I4174)= 5,"5", IF(('1 - Cover page'!$B$9-I4174)= 6,"6", IF(('1 - Cover page'!$B$9-I4174)= 7,"7", IF(('1 - Cover page'!$B$9-I4174)= 8,"8", IF(('1 - Cover page'!$B$9-I4174)= 9,"9", IF(('1 - Cover page'!$B$9-I4174)= 10,"10", IF(('1 - Cover page'!$B$9-I4174)= 11,"11", IF(('1 - Cover page'!$B$9-I4174)= 12,"12", IF(('1 - Cover page'!$B$9-I4174)= 13,"13", IF(('1 - Cover page'!$B$9-I4174)= 14,"14", IF(('1 - Cover page'!$B$9-I4174)= 15,"15",  ""))))))))))))))))</f>
        <v>0</v>
      </c>
      <c r="AA4174" t="e">
        <f>VLOOKUP(E4174,'Age group'!$A$2:$B$7,2,TRUE)</f>
        <v>#N/A</v>
      </c>
    </row>
    <row r="4175" spans="1:27" ht="12.75" x14ac:dyDescent="0.2">
      <c r="A4175" s="30">
        <v>4172</v>
      </c>
      <c r="B4175" s="31"/>
      <c r="C4175" s="31"/>
      <c r="D4175" s="32"/>
      <c r="E4175" s="104"/>
      <c r="F4175" s="31"/>
      <c r="G4175" s="31"/>
      <c r="H4175" s="33"/>
      <c r="I4175" s="16"/>
      <c r="J4175" s="34"/>
      <c r="K4175" s="34"/>
      <c r="L4175" s="35"/>
      <c r="M4175" s="36"/>
      <c r="N4175" s="37"/>
      <c r="O4175" s="37"/>
      <c r="P4175" s="37"/>
      <c r="Q4175" s="38"/>
      <c r="R4175" s="38"/>
      <c r="S4175" s="37"/>
      <c r="T4175" s="39"/>
      <c r="U4175" s="39"/>
      <c r="V4175" s="40"/>
      <c r="X4175" t="str">
        <f>IF(('1 - Cover page'!$B$9-M4175)&lt;6,"&lt;=5 Days","&gt;5 Days")</f>
        <v>&lt;=5 Days</v>
      </c>
      <c r="Y4175" t="str">
        <f>IF(('1 - Cover page'!$B$9-M4175)=0,"0", IF(('1 - Cover page'!$B$9-M4175)= 1,"1", IF(('1 - Cover page'!$B$9-M4175)= 2,"2", IF(('1 - Cover page'!$B$9-M4175)= 3,"3", IF(('1 - Cover page'!$B$9-M4175)= 4,"4", IF(('1 - Cover page'!$B$9-M4175)= 5,"5", IF(('1 - Cover page'!$B$9-M4175)= 6,"6", IF(('1 - Cover page'!$B$9-M4175)= 7,"7", IF(('1 - Cover page'!$B$9-M4175)= 8,"8", IF(('1 - Cover page'!$B$9-M4175)= 9,"9", IF(('1 - Cover page'!$B$9-M4175)= 10,"10", IF(('1 - Cover page'!$B$9-M4175)= 11,"11", IF(('1 - Cover page'!$B$9-M4175)= 12,"12", IF(('1 - Cover page'!$B$9-M4175)= 13,"13", IF(('1 - Cover page'!$B$9-M4175)= 14,"14", IF(('1 - Cover page'!$B$9-M4175)= 15,"15",  ""))))))))))))))))</f>
        <v>0</v>
      </c>
      <c r="Z4175" t="str">
        <f>IF(('1 - Cover page'!$B$9-I4175)=0,"0", IF(('1 - Cover page'!$B$9-I4175)= 1,"1", IF(('1 - Cover page'!$B$9-I4175)= 2,"2", IF(('1 - Cover page'!$B$9-I4175)= 3,"3", IF(('1 - Cover page'!$B$9-I4175)= 4,"4", IF(('1 - Cover page'!$B$9-I4175)= 5,"5", IF(('1 - Cover page'!$B$9-I4175)= 6,"6", IF(('1 - Cover page'!$B$9-I4175)= 7,"7", IF(('1 - Cover page'!$B$9-I4175)= 8,"8", IF(('1 - Cover page'!$B$9-I4175)= 9,"9", IF(('1 - Cover page'!$B$9-I4175)= 10,"10", IF(('1 - Cover page'!$B$9-I4175)= 11,"11", IF(('1 - Cover page'!$B$9-I4175)= 12,"12", IF(('1 - Cover page'!$B$9-I4175)= 13,"13", IF(('1 - Cover page'!$B$9-I4175)= 14,"14", IF(('1 - Cover page'!$B$9-I4175)= 15,"15",  ""))))))))))))))))</f>
        <v>0</v>
      </c>
      <c r="AA4175" t="e">
        <f>VLOOKUP(E4175,'Age group'!$A$2:$B$7,2,TRUE)</f>
        <v>#N/A</v>
      </c>
    </row>
    <row r="4176" spans="1:27" ht="12.75" x14ac:dyDescent="0.2">
      <c r="A4176" s="30">
        <v>4173</v>
      </c>
      <c r="B4176" s="31"/>
      <c r="C4176" s="31"/>
      <c r="D4176" s="32"/>
      <c r="E4176" s="104"/>
      <c r="F4176" s="31"/>
      <c r="G4176" s="31"/>
      <c r="H4176" s="33"/>
      <c r="I4176" s="16"/>
      <c r="J4176" s="34"/>
      <c r="K4176" s="34"/>
      <c r="L4176" s="35"/>
      <c r="M4176" s="36"/>
      <c r="N4176" s="37"/>
      <c r="O4176" s="37"/>
      <c r="P4176" s="37"/>
      <c r="Q4176" s="38"/>
      <c r="R4176" s="38"/>
      <c r="S4176" s="37"/>
      <c r="T4176" s="39"/>
      <c r="U4176" s="39"/>
      <c r="V4176" s="40"/>
      <c r="X4176" t="str">
        <f>IF(('1 - Cover page'!$B$9-M4176)&lt;6,"&lt;=5 Days","&gt;5 Days")</f>
        <v>&lt;=5 Days</v>
      </c>
      <c r="Y4176" t="str">
        <f>IF(('1 - Cover page'!$B$9-M4176)=0,"0", IF(('1 - Cover page'!$B$9-M4176)= 1,"1", IF(('1 - Cover page'!$B$9-M4176)= 2,"2", IF(('1 - Cover page'!$B$9-M4176)= 3,"3", IF(('1 - Cover page'!$B$9-M4176)= 4,"4", IF(('1 - Cover page'!$B$9-M4176)= 5,"5", IF(('1 - Cover page'!$B$9-M4176)= 6,"6", IF(('1 - Cover page'!$B$9-M4176)= 7,"7", IF(('1 - Cover page'!$B$9-M4176)= 8,"8", IF(('1 - Cover page'!$B$9-M4176)= 9,"9", IF(('1 - Cover page'!$B$9-M4176)= 10,"10", IF(('1 - Cover page'!$B$9-M4176)= 11,"11", IF(('1 - Cover page'!$B$9-M4176)= 12,"12", IF(('1 - Cover page'!$B$9-M4176)= 13,"13", IF(('1 - Cover page'!$B$9-M4176)= 14,"14", IF(('1 - Cover page'!$B$9-M4176)= 15,"15",  ""))))))))))))))))</f>
        <v>0</v>
      </c>
      <c r="Z4176" t="str">
        <f>IF(('1 - Cover page'!$B$9-I4176)=0,"0", IF(('1 - Cover page'!$B$9-I4176)= 1,"1", IF(('1 - Cover page'!$B$9-I4176)= 2,"2", IF(('1 - Cover page'!$B$9-I4176)= 3,"3", IF(('1 - Cover page'!$B$9-I4176)= 4,"4", IF(('1 - Cover page'!$B$9-I4176)= 5,"5", IF(('1 - Cover page'!$B$9-I4176)= 6,"6", IF(('1 - Cover page'!$B$9-I4176)= 7,"7", IF(('1 - Cover page'!$B$9-I4176)= 8,"8", IF(('1 - Cover page'!$B$9-I4176)= 9,"9", IF(('1 - Cover page'!$B$9-I4176)= 10,"10", IF(('1 - Cover page'!$B$9-I4176)= 11,"11", IF(('1 - Cover page'!$B$9-I4176)= 12,"12", IF(('1 - Cover page'!$B$9-I4176)= 13,"13", IF(('1 - Cover page'!$B$9-I4176)= 14,"14", IF(('1 - Cover page'!$B$9-I4176)= 15,"15",  ""))))))))))))))))</f>
        <v>0</v>
      </c>
      <c r="AA4176" t="e">
        <f>VLOOKUP(E4176,'Age group'!$A$2:$B$7,2,TRUE)</f>
        <v>#N/A</v>
      </c>
    </row>
    <row r="4177" spans="1:27" ht="12.75" x14ac:dyDescent="0.2">
      <c r="A4177" s="30">
        <v>4174</v>
      </c>
      <c r="B4177" s="31"/>
      <c r="C4177" s="31"/>
      <c r="D4177" s="32"/>
      <c r="E4177" s="104"/>
      <c r="F4177" s="31"/>
      <c r="G4177" s="31"/>
      <c r="H4177" s="33"/>
      <c r="I4177" s="16"/>
      <c r="J4177" s="34"/>
      <c r="K4177" s="34"/>
      <c r="L4177" s="35"/>
      <c r="M4177" s="36"/>
      <c r="N4177" s="37"/>
      <c r="O4177" s="37"/>
      <c r="P4177" s="37"/>
      <c r="Q4177" s="38"/>
      <c r="R4177" s="38"/>
      <c r="S4177" s="37"/>
      <c r="T4177" s="39"/>
      <c r="U4177" s="39"/>
      <c r="V4177" s="40"/>
      <c r="X4177" t="str">
        <f>IF(('1 - Cover page'!$B$9-M4177)&lt;6,"&lt;=5 Days","&gt;5 Days")</f>
        <v>&lt;=5 Days</v>
      </c>
      <c r="Y4177" t="str">
        <f>IF(('1 - Cover page'!$B$9-M4177)=0,"0", IF(('1 - Cover page'!$B$9-M4177)= 1,"1", IF(('1 - Cover page'!$B$9-M4177)= 2,"2", IF(('1 - Cover page'!$B$9-M4177)= 3,"3", IF(('1 - Cover page'!$B$9-M4177)= 4,"4", IF(('1 - Cover page'!$B$9-M4177)= 5,"5", IF(('1 - Cover page'!$B$9-M4177)= 6,"6", IF(('1 - Cover page'!$B$9-M4177)= 7,"7", IF(('1 - Cover page'!$B$9-M4177)= 8,"8", IF(('1 - Cover page'!$B$9-M4177)= 9,"9", IF(('1 - Cover page'!$B$9-M4177)= 10,"10", IF(('1 - Cover page'!$B$9-M4177)= 11,"11", IF(('1 - Cover page'!$B$9-M4177)= 12,"12", IF(('1 - Cover page'!$B$9-M4177)= 13,"13", IF(('1 - Cover page'!$B$9-M4177)= 14,"14", IF(('1 - Cover page'!$B$9-M4177)= 15,"15",  ""))))))))))))))))</f>
        <v>0</v>
      </c>
      <c r="Z4177" t="str">
        <f>IF(('1 - Cover page'!$B$9-I4177)=0,"0", IF(('1 - Cover page'!$B$9-I4177)= 1,"1", IF(('1 - Cover page'!$B$9-I4177)= 2,"2", IF(('1 - Cover page'!$B$9-I4177)= 3,"3", IF(('1 - Cover page'!$B$9-I4177)= 4,"4", IF(('1 - Cover page'!$B$9-I4177)= 5,"5", IF(('1 - Cover page'!$B$9-I4177)= 6,"6", IF(('1 - Cover page'!$B$9-I4177)= 7,"7", IF(('1 - Cover page'!$B$9-I4177)= 8,"8", IF(('1 - Cover page'!$B$9-I4177)= 9,"9", IF(('1 - Cover page'!$B$9-I4177)= 10,"10", IF(('1 - Cover page'!$B$9-I4177)= 11,"11", IF(('1 - Cover page'!$B$9-I4177)= 12,"12", IF(('1 - Cover page'!$B$9-I4177)= 13,"13", IF(('1 - Cover page'!$B$9-I4177)= 14,"14", IF(('1 - Cover page'!$B$9-I4177)= 15,"15",  ""))))))))))))))))</f>
        <v>0</v>
      </c>
      <c r="AA4177" t="e">
        <f>VLOOKUP(E4177,'Age group'!$A$2:$B$7,2,TRUE)</f>
        <v>#N/A</v>
      </c>
    </row>
    <row r="4178" spans="1:27" ht="12.75" x14ac:dyDescent="0.2">
      <c r="A4178" s="30">
        <v>4175</v>
      </c>
      <c r="B4178" s="31"/>
      <c r="C4178" s="31"/>
      <c r="D4178" s="32"/>
      <c r="E4178" s="104"/>
      <c r="F4178" s="31"/>
      <c r="G4178" s="31"/>
      <c r="H4178" s="33"/>
      <c r="I4178" s="16"/>
      <c r="J4178" s="34"/>
      <c r="K4178" s="34"/>
      <c r="L4178" s="35"/>
      <c r="M4178" s="36"/>
      <c r="N4178" s="37"/>
      <c r="O4178" s="37"/>
      <c r="P4178" s="37"/>
      <c r="Q4178" s="38"/>
      <c r="R4178" s="38"/>
      <c r="S4178" s="37"/>
      <c r="T4178" s="39"/>
      <c r="U4178" s="39"/>
      <c r="V4178" s="40"/>
      <c r="X4178" t="str">
        <f>IF(('1 - Cover page'!$B$9-M4178)&lt;6,"&lt;=5 Days","&gt;5 Days")</f>
        <v>&lt;=5 Days</v>
      </c>
      <c r="Y4178" t="str">
        <f>IF(('1 - Cover page'!$B$9-M4178)=0,"0", IF(('1 - Cover page'!$B$9-M4178)= 1,"1", IF(('1 - Cover page'!$B$9-M4178)= 2,"2", IF(('1 - Cover page'!$B$9-M4178)= 3,"3", IF(('1 - Cover page'!$B$9-M4178)= 4,"4", IF(('1 - Cover page'!$B$9-M4178)= 5,"5", IF(('1 - Cover page'!$B$9-M4178)= 6,"6", IF(('1 - Cover page'!$B$9-M4178)= 7,"7", IF(('1 - Cover page'!$B$9-M4178)= 8,"8", IF(('1 - Cover page'!$B$9-M4178)= 9,"9", IF(('1 - Cover page'!$B$9-M4178)= 10,"10", IF(('1 - Cover page'!$B$9-M4178)= 11,"11", IF(('1 - Cover page'!$B$9-M4178)= 12,"12", IF(('1 - Cover page'!$B$9-M4178)= 13,"13", IF(('1 - Cover page'!$B$9-M4178)= 14,"14", IF(('1 - Cover page'!$B$9-M4178)= 15,"15",  ""))))))))))))))))</f>
        <v>0</v>
      </c>
      <c r="Z4178" t="str">
        <f>IF(('1 - Cover page'!$B$9-I4178)=0,"0", IF(('1 - Cover page'!$B$9-I4178)= 1,"1", IF(('1 - Cover page'!$B$9-I4178)= 2,"2", IF(('1 - Cover page'!$B$9-I4178)= 3,"3", IF(('1 - Cover page'!$B$9-I4178)= 4,"4", IF(('1 - Cover page'!$B$9-I4178)= 5,"5", IF(('1 - Cover page'!$B$9-I4178)= 6,"6", IF(('1 - Cover page'!$B$9-I4178)= 7,"7", IF(('1 - Cover page'!$B$9-I4178)= 8,"8", IF(('1 - Cover page'!$B$9-I4178)= 9,"9", IF(('1 - Cover page'!$B$9-I4178)= 10,"10", IF(('1 - Cover page'!$B$9-I4178)= 11,"11", IF(('1 - Cover page'!$B$9-I4178)= 12,"12", IF(('1 - Cover page'!$B$9-I4178)= 13,"13", IF(('1 - Cover page'!$B$9-I4178)= 14,"14", IF(('1 - Cover page'!$B$9-I4178)= 15,"15",  ""))))))))))))))))</f>
        <v>0</v>
      </c>
      <c r="AA4178" t="e">
        <f>VLOOKUP(E4178,'Age group'!$A$2:$B$7,2,TRUE)</f>
        <v>#N/A</v>
      </c>
    </row>
    <row r="4179" spans="1:27" ht="12.75" x14ac:dyDescent="0.2">
      <c r="A4179" s="30">
        <v>4176</v>
      </c>
      <c r="B4179" s="31"/>
      <c r="C4179" s="31"/>
      <c r="D4179" s="32"/>
      <c r="E4179" s="104"/>
      <c r="F4179" s="31"/>
      <c r="G4179" s="31"/>
      <c r="H4179" s="33"/>
      <c r="I4179" s="16"/>
      <c r="J4179" s="34"/>
      <c r="K4179" s="34"/>
      <c r="L4179" s="35"/>
      <c r="M4179" s="36"/>
      <c r="N4179" s="37"/>
      <c r="O4179" s="37"/>
      <c r="P4179" s="37"/>
      <c r="Q4179" s="38"/>
      <c r="R4179" s="38"/>
      <c r="S4179" s="37"/>
      <c r="T4179" s="39"/>
      <c r="U4179" s="39"/>
      <c r="V4179" s="40"/>
      <c r="X4179" t="str">
        <f>IF(('1 - Cover page'!$B$9-M4179)&lt;6,"&lt;=5 Days","&gt;5 Days")</f>
        <v>&lt;=5 Days</v>
      </c>
      <c r="Y4179" t="str">
        <f>IF(('1 - Cover page'!$B$9-M4179)=0,"0", IF(('1 - Cover page'!$B$9-M4179)= 1,"1", IF(('1 - Cover page'!$B$9-M4179)= 2,"2", IF(('1 - Cover page'!$B$9-M4179)= 3,"3", IF(('1 - Cover page'!$B$9-M4179)= 4,"4", IF(('1 - Cover page'!$B$9-M4179)= 5,"5", IF(('1 - Cover page'!$B$9-M4179)= 6,"6", IF(('1 - Cover page'!$B$9-M4179)= 7,"7", IF(('1 - Cover page'!$B$9-M4179)= 8,"8", IF(('1 - Cover page'!$B$9-M4179)= 9,"9", IF(('1 - Cover page'!$B$9-M4179)= 10,"10", IF(('1 - Cover page'!$B$9-M4179)= 11,"11", IF(('1 - Cover page'!$B$9-M4179)= 12,"12", IF(('1 - Cover page'!$B$9-M4179)= 13,"13", IF(('1 - Cover page'!$B$9-M4179)= 14,"14", IF(('1 - Cover page'!$B$9-M4179)= 15,"15",  ""))))))))))))))))</f>
        <v>0</v>
      </c>
      <c r="Z4179" t="str">
        <f>IF(('1 - Cover page'!$B$9-I4179)=0,"0", IF(('1 - Cover page'!$B$9-I4179)= 1,"1", IF(('1 - Cover page'!$B$9-I4179)= 2,"2", IF(('1 - Cover page'!$B$9-I4179)= 3,"3", IF(('1 - Cover page'!$B$9-I4179)= 4,"4", IF(('1 - Cover page'!$B$9-I4179)= 5,"5", IF(('1 - Cover page'!$B$9-I4179)= 6,"6", IF(('1 - Cover page'!$B$9-I4179)= 7,"7", IF(('1 - Cover page'!$B$9-I4179)= 8,"8", IF(('1 - Cover page'!$B$9-I4179)= 9,"9", IF(('1 - Cover page'!$B$9-I4179)= 10,"10", IF(('1 - Cover page'!$B$9-I4179)= 11,"11", IF(('1 - Cover page'!$B$9-I4179)= 12,"12", IF(('1 - Cover page'!$B$9-I4179)= 13,"13", IF(('1 - Cover page'!$B$9-I4179)= 14,"14", IF(('1 - Cover page'!$B$9-I4179)= 15,"15",  ""))))))))))))))))</f>
        <v>0</v>
      </c>
      <c r="AA4179" t="e">
        <f>VLOOKUP(E4179,'Age group'!$A$2:$B$7,2,TRUE)</f>
        <v>#N/A</v>
      </c>
    </row>
    <row r="4180" spans="1:27" ht="12.75" x14ac:dyDescent="0.2">
      <c r="A4180" s="30">
        <v>4177</v>
      </c>
      <c r="B4180" s="31"/>
      <c r="C4180" s="31"/>
      <c r="D4180" s="32"/>
      <c r="E4180" s="104"/>
      <c r="F4180" s="31"/>
      <c r="G4180" s="31"/>
      <c r="H4180" s="33"/>
      <c r="I4180" s="16"/>
      <c r="J4180" s="34"/>
      <c r="K4180" s="34"/>
      <c r="L4180" s="35"/>
      <c r="M4180" s="36"/>
      <c r="N4180" s="37"/>
      <c r="O4180" s="37"/>
      <c r="P4180" s="37"/>
      <c r="Q4180" s="38"/>
      <c r="R4180" s="38"/>
      <c r="S4180" s="37"/>
      <c r="T4180" s="39"/>
      <c r="U4180" s="39"/>
      <c r="V4180" s="40"/>
      <c r="X4180" t="str">
        <f>IF(('1 - Cover page'!$B$9-M4180)&lt;6,"&lt;=5 Days","&gt;5 Days")</f>
        <v>&lt;=5 Days</v>
      </c>
      <c r="Y4180" t="str">
        <f>IF(('1 - Cover page'!$B$9-M4180)=0,"0", IF(('1 - Cover page'!$B$9-M4180)= 1,"1", IF(('1 - Cover page'!$B$9-M4180)= 2,"2", IF(('1 - Cover page'!$B$9-M4180)= 3,"3", IF(('1 - Cover page'!$B$9-M4180)= 4,"4", IF(('1 - Cover page'!$B$9-M4180)= 5,"5", IF(('1 - Cover page'!$B$9-M4180)= 6,"6", IF(('1 - Cover page'!$B$9-M4180)= 7,"7", IF(('1 - Cover page'!$B$9-M4180)= 8,"8", IF(('1 - Cover page'!$B$9-M4180)= 9,"9", IF(('1 - Cover page'!$B$9-M4180)= 10,"10", IF(('1 - Cover page'!$B$9-M4180)= 11,"11", IF(('1 - Cover page'!$B$9-M4180)= 12,"12", IF(('1 - Cover page'!$B$9-M4180)= 13,"13", IF(('1 - Cover page'!$B$9-M4180)= 14,"14", IF(('1 - Cover page'!$B$9-M4180)= 15,"15",  ""))))))))))))))))</f>
        <v>0</v>
      </c>
      <c r="Z4180" t="str">
        <f>IF(('1 - Cover page'!$B$9-I4180)=0,"0", IF(('1 - Cover page'!$B$9-I4180)= 1,"1", IF(('1 - Cover page'!$B$9-I4180)= 2,"2", IF(('1 - Cover page'!$B$9-I4180)= 3,"3", IF(('1 - Cover page'!$B$9-I4180)= 4,"4", IF(('1 - Cover page'!$B$9-I4180)= 5,"5", IF(('1 - Cover page'!$B$9-I4180)= 6,"6", IF(('1 - Cover page'!$B$9-I4180)= 7,"7", IF(('1 - Cover page'!$B$9-I4180)= 8,"8", IF(('1 - Cover page'!$B$9-I4180)= 9,"9", IF(('1 - Cover page'!$B$9-I4180)= 10,"10", IF(('1 - Cover page'!$B$9-I4180)= 11,"11", IF(('1 - Cover page'!$B$9-I4180)= 12,"12", IF(('1 - Cover page'!$B$9-I4180)= 13,"13", IF(('1 - Cover page'!$B$9-I4180)= 14,"14", IF(('1 - Cover page'!$B$9-I4180)= 15,"15",  ""))))))))))))))))</f>
        <v>0</v>
      </c>
      <c r="AA4180" t="e">
        <f>VLOOKUP(E4180,'Age group'!$A$2:$B$7,2,TRUE)</f>
        <v>#N/A</v>
      </c>
    </row>
    <row r="4181" spans="1:27" ht="12.75" x14ac:dyDescent="0.2">
      <c r="A4181" s="30">
        <v>4178</v>
      </c>
      <c r="B4181" s="31"/>
      <c r="C4181" s="31"/>
      <c r="D4181" s="32"/>
      <c r="E4181" s="104"/>
      <c r="F4181" s="31"/>
      <c r="G4181" s="31"/>
      <c r="H4181" s="33"/>
      <c r="I4181" s="16"/>
      <c r="J4181" s="34"/>
      <c r="K4181" s="34"/>
      <c r="L4181" s="35"/>
      <c r="M4181" s="36"/>
      <c r="N4181" s="37"/>
      <c r="O4181" s="37"/>
      <c r="P4181" s="37"/>
      <c r="Q4181" s="38"/>
      <c r="R4181" s="38"/>
      <c r="S4181" s="37"/>
      <c r="T4181" s="39"/>
      <c r="U4181" s="39"/>
      <c r="V4181" s="40"/>
      <c r="X4181" t="str">
        <f>IF(('1 - Cover page'!$B$9-M4181)&lt;6,"&lt;=5 Days","&gt;5 Days")</f>
        <v>&lt;=5 Days</v>
      </c>
      <c r="Y4181" t="str">
        <f>IF(('1 - Cover page'!$B$9-M4181)=0,"0", IF(('1 - Cover page'!$B$9-M4181)= 1,"1", IF(('1 - Cover page'!$B$9-M4181)= 2,"2", IF(('1 - Cover page'!$B$9-M4181)= 3,"3", IF(('1 - Cover page'!$B$9-M4181)= 4,"4", IF(('1 - Cover page'!$B$9-M4181)= 5,"5", IF(('1 - Cover page'!$B$9-M4181)= 6,"6", IF(('1 - Cover page'!$B$9-M4181)= 7,"7", IF(('1 - Cover page'!$B$9-M4181)= 8,"8", IF(('1 - Cover page'!$B$9-M4181)= 9,"9", IF(('1 - Cover page'!$B$9-M4181)= 10,"10", IF(('1 - Cover page'!$B$9-M4181)= 11,"11", IF(('1 - Cover page'!$B$9-M4181)= 12,"12", IF(('1 - Cover page'!$B$9-M4181)= 13,"13", IF(('1 - Cover page'!$B$9-M4181)= 14,"14", IF(('1 - Cover page'!$B$9-M4181)= 15,"15",  ""))))))))))))))))</f>
        <v>0</v>
      </c>
      <c r="Z4181" t="str">
        <f>IF(('1 - Cover page'!$B$9-I4181)=0,"0", IF(('1 - Cover page'!$B$9-I4181)= 1,"1", IF(('1 - Cover page'!$B$9-I4181)= 2,"2", IF(('1 - Cover page'!$B$9-I4181)= 3,"3", IF(('1 - Cover page'!$B$9-I4181)= 4,"4", IF(('1 - Cover page'!$B$9-I4181)= 5,"5", IF(('1 - Cover page'!$B$9-I4181)= 6,"6", IF(('1 - Cover page'!$B$9-I4181)= 7,"7", IF(('1 - Cover page'!$B$9-I4181)= 8,"8", IF(('1 - Cover page'!$B$9-I4181)= 9,"9", IF(('1 - Cover page'!$B$9-I4181)= 10,"10", IF(('1 - Cover page'!$B$9-I4181)= 11,"11", IF(('1 - Cover page'!$B$9-I4181)= 12,"12", IF(('1 - Cover page'!$B$9-I4181)= 13,"13", IF(('1 - Cover page'!$B$9-I4181)= 14,"14", IF(('1 - Cover page'!$B$9-I4181)= 15,"15",  ""))))))))))))))))</f>
        <v>0</v>
      </c>
      <c r="AA4181" t="e">
        <f>VLOOKUP(E4181,'Age group'!$A$2:$B$7,2,TRUE)</f>
        <v>#N/A</v>
      </c>
    </row>
    <row r="4182" spans="1:27" ht="12.75" x14ac:dyDescent="0.2">
      <c r="A4182" s="30">
        <v>4179</v>
      </c>
      <c r="B4182" s="31"/>
      <c r="C4182" s="31"/>
      <c r="D4182" s="32"/>
      <c r="E4182" s="104"/>
      <c r="F4182" s="31"/>
      <c r="G4182" s="31"/>
      <c r="H4182" s="33"/>
      <c r="I4182" s="16"/>
      <c r="J4182" s="34"/>
      <c r="K4182" s="34"/>
      <c r="L4182" s="35"/>
      <c r="M4182" s="36"/>
      <c r="N4182" s="37"/>
      <c r="O4182" s="37"/>
      <c r="P4182" s="37"/>
      <c r="Q4182" s="38"/>
      <c r="R4182" s="38"/>
      <c r="S4182" s="37"/>
      <c r="T4182" s="39"/>
      <c r="U4182" s="39"/>
      <c r="V4182" s="40"/>
      <c r="X4182" t="str">
        <f>IF(('1 - Cover page'!$B$9-M4182)&lt;6,"&lt;=5 Days","&gt;5 Days")</f>
        <v>&lt;=5 Days</v>
      </c>
      <c r="Y4182" t="str">
        <f>IF(('1 - Cover page'!$B$9-M4182)=0,"0", IF(('1 - Cover page'!$B$9-M4182)= 1,"1", IF(('1 - Cover page'!$B$9-M4182)= 2,"2", IF(('1 - Cover page'!$B$9-M4182)= 3,"3", IF(('1 - Cover page'!$B$9-M4182)= 4,"4", IF(('1 - Cover page'!$B$9-M4182)= 5,"5", IF(('1 - Cover page'!$B$9-M4182)= 6,"6", IF(('1 - Cover page'!$B$9-M4182)= 7,"7", IF(('1 - Cover page'!$B$9-M4182)= 8,"8", IF(('1 - Cover page'!$B$9-M4182)= 9,"9", IF(('1 - Cover page'!$B$9-M4182)= 10,"10", IF(('1 - Cover page'!$B$9-M4182)= 11,"11", IF(('1 - Cover page'!$B$9-M4182)= 12,"12", IF(('1 - Cover page'!$B$9-M4182)= 13,"13", IF(('1 - Cover page'!$B$9-M4182)= 14,"14", IF(('1 - Cover page'!$B$9-M4182)= 15,"15",  ""))))))))))))))))</f>
        <v>0</v>
      </c>
      <c r="Z4182" t="str">
        <f>IF(('1 - Cover page'!$B$9-I4182)=0,"0", IF(('1 - Cover page'!$B$9-I4182)= 1,"1", IF(('1 - Cover page'!$B$9-I4182)= 2,"2", IF(('1 - Cover page'!$B$9-I4182)= 3,"3", IF(('1 - Cover page'!$B$9-I4182)= 4,"4", IF(('1 - Cover page'!$B$9-I4182)= 5,"5", IF(('1 - Cover page'!$B$9-I4182)= 6,"6", IF(('1 - Cover page'!$B$9-I4182)= 7,"7", IF(('1 - Cover page'!$B$9-I4182)= 8,"8", IF(('1 - Cover page'!$B$9-I4182)= 9,"9", IF(('1 - Cover page'!$B$9-I4182)= 10,"10", IF(('1 - Cover page'!$B$9-I4182)= 11,"11", IF(('1 - Cover page'!$B$9-I4182)= 12,"12", IF(('1 - Cover page'!$B$9-I4182)= 13,"13", IF(('1 - Cover page'!$B$9-I4182)= 14,"14", IF(('1 - Cover page'!$B$9-I4182)= 15,"15",  ""))))))))))))))))</f>
        <v>0</v>
      </c>
      <c r="AA4182" t="e">
        <f>VLOOKUP(E4182,'Age group'!$A$2:$B$7,2,TRUE)</f>
        <v>#N/A</v>
      </c>
    </row>
    <row r="4183" spans="1:27" ht="12.75" x14ac:dyDescent="0.2">
      <c r="A4183" s="30">
        <v>4180</v>
      </c>
      <c r="B4183" s="31"/>
      <c r="C4183" s="31"/>
      <c r="D4183" s="32"/>
      <c r="E4183" s="104"/>
      <c r="F4183" s="31"/>
      <c r="G4183" s="31"/>
      <c r="H4183" s="33"/>
      <c r="I4183" s="16"/>
      <c r="J4183" s="34"/>
      <c r="K4183" s="34"/>
      <c r="L4183" s="35"/>
      <c r="M4183" s="36"/>
      <c r="N4183" s="37"/>
      <c r="O4183" s="37"/>
      <c r="P4183" s="37"/>
      <c r="Q4183" s="38"/>
      <c r="R4183" s="38"/>
      <c r="S4183" s="37"/>
      <c r="T4183" s="39"/>
      <c r="U4183" s="39"/>
      <c r="V4183" s="40"/>
      <c r="X4183" t="str">
        <f>IF(('1 - Cover page'!$B$9-M4183)&lt;6,"&lt;=5 Days","&gt;5 Days")</f>
        <v>&lt;=5 Days</v>
      </c>
      <c r="Y4183" t="str">
        <f>IF(('1 - Cover page'!$B$9-M4183)=0,"0", IF(('1 - Cover page'!$B$9-M4183)= 1,"1", IF(('1 - Cover page'!$B$9-M4183)= 2,"2", IF(('1 - Cover page'!$B$9-M4183)= 3,"3", IF(('1 - Cover page'!$B$9-M4183)= 4,"4", IF(('1 - Cover page'!$B$9-M4183)= 5,"5", IF(('1 - Cover page'!$B$9-M4183)= 6,"6", IF(('1 - Cover page'!$B$9-M4183)= 7,"7", IF(('1 - Cover page'!$B$9-M4183)= 8,"8", IF(('1 - Cover page'!$B$9-M4183)= 9,"9", IF(('1 - Cover page'!$B$9-M4183)= 10,"10", IF(('1 - Cover page'!$B$9-M4183)= 11,"11", IF(('1 - Cover page'!$B$9-M4183)= 12,"12", IF(('1 - Cover page'!$B$9-M4183)= 13,"13", IF(('1 - Cover page'!$B$9-M4183)= 14,"14", IF(('1 - Cover page'!$B$9-M4183)= 15,"15",  ""))))))))))))))))</f>
        <v>0</v>
      </c>
      <c r="Z4183" t="str">
        <f>IF(('1 - Cover page'!$B$9-I4183)=0,"0", IF(('1 - Cover page'!$B$9-I4183)= 1,"1", IF(('1 - Cover page'!$B$9-I4183)= 2,"2", IF(('1 - Cover page'!$B$9-I4183)= 3,"3", IF(('1 - Cover page'!$B$9-I4183)= 4,"4", IF(('1 - Cover page'!$B$9-I4183)= 5,"5", IF(('1 - Cover page'!$B$9-I4183)= 6,"6", IF(('1 - Cover page'!$B$9-I4183)= 7,"7", IF(('1 - Cover page'!$B$9-I4183)= 8,"8", IF(('1 - Cover page'!$B$9-I4183)= 9,"9", IF(('1 - Cover page'!$B$9-I4183)= 10,"10", IF(('1 - Cover page'!$B$9-I4183)= 11,"11", IF(('1 - Cover page'!$B$9-I4183)= 12,"12", IF(('1 - Cover page'!$B$9-I4183)= 13,"13", IF(('1 - Cover page'!$B$9-I4183)= 14,"14", IF(('1 - Cover page'!$B$9-I4183)= 15,"15",  ""))))))))))))))))</f>
        <v>0</v>
      </c>
      <c r="AA4183" t="e">
        <f>VLOOKUP(E4183,'Age group'!$A$2:$B$7,2,TRUE)</f>
        <v>#N/A</v>
      </c>
    </row>
    <row r="4184" spans="1:27" ht="12.75" x14ac:dyDescent="0.2">
      <c r="A4184" s="30">
        <v>4181</v>
      </c>
      <c r="B4184" s="31"/>
      <c r="C4184" s="31"/>
      <c r="D4184" s="32"/>
      <c r="E4184" s="104"/>
      <c r="F4184" s="31"/>
      <c r="G4184" s="31"/>
      <c r="H4184" s="33"/>
      <c r="I4184" s="16"/>
      <c r="J4184" s="34"/>
      <c r="K4184" s="34"/>
      <c r="L4184" s="35"/>
      <c r="M4184" s="36"/>
      <c r="N4184" s="37"/>
      <c r="O4184" s="37"/>
      <c r="P4184" s="37"/>
      <c r="Q4184" s="38"/>
      <c r="R4184" s="38"/>
      <c r="S4184" s="37"/>
      <c r="T4184" s="39"/>
      <c r="U4184" s="39"/>
      <c r="V4184" s="40"/>
      <c r="X4184" t="str">
        <f>IF(('1 - Cover page'!$B$9-M4184)&lt;6,"&lt;=5 Days","&gt;5 Days")</f>
        <v>&lt;=5 Days</v>
      </c>
      <c r="Y4184" t="str">
        <f>IF(('1 - Cover page'!$B$9-M4184)=0,"0", IF(('1 - Cover page'!$B$9-M4184)= 1,"1", IF(('1 - Cover page'!$B$9-M4184)= 2,"2", IF(('1 - Cover page'!$B$9-M4184)= 3,"3", IF(('1 - Cover page'!$B$9-M4184)= 4,"4", IF(('1 - Cover page'!$B$9-M4184)= 5,"5", IF(('1 - Cover page'!$B$9-M4184)= 6,"6", IF(('1 - Cover page'!$B$9-M4184)= 7,"7", IF(('1 - Cover page'!$B$9-M4184)= 8,"8", IF(('1 - Cover page'!$B$9-M4184)= 9,"9", IF(('1 - Cover page'!$B$9-M4184)= 10,"10", IF(('1 - Cover page'!$B$9-M4184)= 11,"11", IF(('1 - Cover page'!$B$9-M4184)= 12,"12", IF(('1 - Cover page'!$B$9-M4184)= 13,"13", IF(('1 - Cover page'!$B$9-M4184)= 14,"14", IF(('1 - Cover page'!$B$9-M4184)= 15,"15",  ""))))))))))))))))</f>
        <v>0</v>
      </c>
      <c r="Z4184" t="str">
        <f>IF(('1 - Cover page'!$B$9-I4184)=0,"0", IF(('1 - Cover page'!$B$9-I4184)= 1,"1", IF(('1 - Cover page'!$B$9-I4184)= 2,"2", IF(('1 - Cover page'!$B$9-I4184)= 3,"3", IF(('1 - Cover page'!$B$9-I4184)= 4,"4", IF(('1 - Cover page'!$B$9-I4184)= 5,"5", IF(('1 - Cover page'!$B$9-I4184)= 6,"6", IF(('1 - Cover page'!$B$9-I4184)= 7,"7", IF(('1 - Cover page'!$B$9-I4184)= 8,"8", IF(('1 - Cover page'!$B$9-I4184)= 9,"9", IF(('1 - Cover page'!$B$9-I4184)= 10,"10", IF(('1 - Cover page'!$B$9-I4184)= 11,"11", IF(('1 - Cover page'!$B$9-I4184)= 12,"12", IF(('1 - Cover page'!$B$9-I4184)= 13,"13", IF(('1 - Cover page'!$B$9-I4184)= 14,"14", IF(('1 - Cover page'!$B$9-I4184)= 15,"15",  ""))))))))))))))))</f>
        <v>0</v>
      </c>
      <c r="AA4184" t="e">
        <f>VLOOKUP(E4184,'Age group'!$A$2:$B$7,2,TRUE)</f>
        <v>#N/A</v>
      </c>
    </row>
    <row r="4185" spans="1:27" ht="12.75" x14ac:dyDescent="0.2">
      <c r="A4185" s="30">
        <v>4182</v>
      </c>
      <c r="B4185" s="31"/>
      <c r="C4185" s="31"/>
      <c r="D4185" s="32"/>
      <c r="E4185" s="104"/>
      <c r="F4185" s="31"/>
      <c r="G4185" s="31"/>
      <c r="H4185" s="33"/>
      <c r="I4185" s="16"/>
      <c r="J4185" s="34"/>
      <c r="K4185" s="34"/>
      <c r="L4185" s="35"/>
      <c r="M4185" s="36"/>
      <c r="N4185" s="37"/>
      <c r="O4185" s="37"/>
      <c r="P4185" s="37"/>
      <c r="Q4185" s="38"/>
      <c r="R4185" s="38"/>
      <c r="S4185" s="37"/>
      <c r="T4185" s="39"/>
      <c r="U4185" s="39"/>
      <c r="V4185" s="40"/>
      <c r="X4185" t="str">
        <f>IF(('1 - Cover page'!$B$9-M4185)&lt;6,"&lt;=5 Days","&gt;5 Days")</f>
        <v>&lt;=5 Days</v>
      </c>
      <c r="Y4185" t="str">
        <f>IF(('1 - Cover page'!$B$9-M4185)=0,"0", IF(('1 - Cover page'!$B$9-M4185)= 1,"1", IF(('1 - Cover page'!$B$9-M4185)= 2,"2", IF(('1 - Cover page'!$B$9-M4185)= 3,"3", IF(('1 - Cover page'!$B$9-M4185)= 4,"4", IF(('1 - Cover page'!$B$9-M4185)= 5,"5", IF(('1 - Cover page'!$B$9-M4185)= 6,"6", IF(('1 - Cover page'!$B$9-M4185)= 7,"7", IF(('1 - Cover page'!$B$9-M4185)= 8,"8", IF(('1 - Cover page'!$B$9-M4185)= 9,"9", IF(('1 - Cover page'!$B$9-M4185)= 10,"10", IF(('1 - Cover page'!$B$9-M4185)= 11,"11", IF(('1 - Cover page'!$B$9-M4185)= 12,"12", IF(('1 - Cover page'!$B$9-M4185)= 13,"13", IF(('1 - Cover page'!$B$9-M4185)= 14,"14", IF(('1 - Cover page'!$B$9-M4185)= 15,"15",  ""))))))))))))))))</f>
        <v>0</v>
      </c>
      <c r="Z4185" t="str">
        <f>IF(('1 - Cover page'!$B$9-I4185)=0,"0", IF(('1 - Cover page'!$B$9-I4185)= 1,"1", IF(('1 - Cover page'!$B$9-I4185)= 2,"2", IF(('1 - Cover page'!$B$9-I4185)= 3,"3", IF(('1 - Cover page'!$B$9-I4185)= 4,"4", IF(('1 - Cover page'!$B$9-I4185)= 5,"5", IF(('1 - Cover page'!$B$9-I4185)= 6,"6", IF(('1 - Cover page'!$B$9-I4185)= 7,"7", IF(('1 - Cover page'!$B$9-I4185)= 8,"8", IF(('1 - Cover page'!$B$9-I4185)= 9,"9", IF(('1 - Cover page'!$B$9-I4185)= 10,"10", IF(('1 - Cover page'!$B$9-I4185)= 11,"11", IF(('1 - Cover page'!$B$9-I4185)= 12,"12", IF(('1 - Cover page'!$B$9-I4185)= 13,"13", IF(('1 - Cover page'!$B$9-I4185)= 14,"14", IF(('1 - Cover page'!$B$9-I4185)= 15,"15",  ""))))))))))))))))</f>
        <v>0</v>
      </c>
      <c r="AA4185" t="e">
        <f>VLOOKUP(E4185,'Age group'!$A$2:$B$7,2,TRUE)</f>
        <v>#N/A</v>
      </c>
    </row>
    <row r="4186" spans="1:27" ht="12.75" x14ac:dyDescent="0.2">
      <c r="A4186" s="30">
        <v>4183</v>
      </c>
      <c r="B4186" s="31"/>
      <c r="C4186" s="31"/>
      <c r="D4186" s="32"/>
      <c r="E4186" s="104"/>
      <c r="F4186" s="31"/>
      <c r="G4186" s="31"/>
      <c r="H4186" s="33"/>
      <c r="I4186" s="16"/>
      <c r="J4186" s="34"/>
      <c r="K4186" s="34"/>
      <c r="L4186" s="35"/>
      <c r="M4186" s="36"/>
      <c r="N4186" s="37"/>
      <c r="O4186" s="37"/>
      <c r="P4186" s="37"/>
      <c r="Q4186" s="38"/>
      <c r="R4186" s="38"/>
      <c r="S4186" s="37"/>
      <c r="T4186" s="39"/>
      <c r="U4186" s="39"/>
      <c r="V4186" s="40"/>
      <c r="X4186" t="str">
        <f>IF(('1 - Cover page'!$B$9-M4186)&lt;6,"&lt;=5 Days","&gt;5 Days")</f>
        <v>&lt;=5 Days</v>
      </c>
      <c r="Y4186" t="str">
        <f>IF(('1 - Cover page'!$B$9-M4186)=0,"0", IF(('1 - Cover page'!$B$9-M4186)= 1,"1", IF(('1 - Cover page'!$B$9-M4186)= 2,"2", IF(('1 - Cover page'!$B$9-M4186)= 3,"3", IF(('1 - Cover page'!$B$9-M4186)= 4,"4", IF(('1 - Cover page'!$B$9-M4186)= 5,"5", IF(('1 - Cover page'!$B$9-M4186)= 6,"6", IF(('1 - Cover page'!$B$9-M4186)= 7,"7", IF(('1 - Cover page'!$B$9-M4186)= 8,"8", IF(('1 - Cover page'!$B$9-M4186)= 9,"9", IF(('1 - Cover page'!$B$9-M4186)= 10,"10", IF(('1 - Cover page'!$B$9-M4186)= 11,"11", IF(('1 - Cover page'!$B$9-M4186)= 12,"12", IF(('1 - Cover page'!$B$9-M4186)= 13,"13", IF(('1 - Cover page'!$B$9-M4186)= 14,"14", IF(('1 - Cover page'!$B$9-M4186)= 15,"15",  ""))))))))))))))))</f>
        <v>0</v>
      </c>
      <c r="Z4186" t="str">
        <f>IF(('1 - Cover page'!$B$9-I4186)=0,"0", IF(('1 - Cover page'!$B$9-I4186)= 1,"1", IF(('1 - Cover page'!$B$9-I4186)= 2,"2", IF(('1 - Cover page'!$B$9-I4186)= 3,"3", IF(('1 - Cover page'!$B$9-I4186)= 4,"4", IF(('1 - Cover page'!$B$9-I4186)= 5,"5", IF(('1 - Cover page'!$B$9-I4186)= 6,"6", IF(('1 - Cover page'!$B$9-I4186)= 7,"7", IF(('1 - Cover page'!$B$9-I4186)= 8,"8", IF(('1 - Cover page'!$B$9-I4186)= 9,"9", IF(('1 - Cover page'!$B$9-I4186)= 10,"10", IF(('1 - Cover page'!$B$9-I4186)= 11,"11", IF(('1 - Cover page'!$B$9-I4186)= 12,"12", IF(('1 - Cover page'!$B$9-I4186)= 13,"13", IF(('1 - Cover page'!$B$9-I4186)= 14,"14", IF(('1 - Cover page'!$B$9-I4186)= 15,"15",  ""))))))))))))))))</f>
        <v>0</v>
      </c>
      <c r="AA4186" t="e">
        <f>VLOOKUP(E4186,'Age group'!$A$2:$B$7,2,TRUE)</f>
        <v>#N/A</v>
      </c>
    </row>
    <row r="4187" spans="1:27" ht="12.75" x14ac:dyDescent="0.2">
      <c r="A4187" s="30">
        <v>4184</v>
      </c>
      <c r="B4187" s="31"/>
      <c r="C4187" s="31"/>
      <c r="D4187" s="32"/>
      <c r="E4187" s="104"/>
      <c r="F4187" s="31"/>
      <c r="G4187" s="31"/>
      <c r="H4187" s="33"/>
      <c r="I4187" s="16"/>
      <c r="J4187" s="34"/>
      <c r="K4187" s="34"/>
      <c r="L4187" s="35"/>
      <c r="M4187" s="36"/>
      <c r="N4187" s="37"/>
      <c r="O4187" s="37"/>
      <c r="P4187" s="37"/>
      <c r="Q4187" s="38"/>
      <c r="R4187" s="38"/>
      <c r="S4187" s="37"/>
      <c r="T4187" s="39"/>
      <c r="U4187" s="39"/>
      <c r="V4187" s="40"/>
      <c r="X4187" t="str">
        <f>IF(('1 - Cover page'!$B$9-M4187)&lt;6,"&lt;=5 Days","&gt;5 Days")</f>
        <v>&lt;=5 Days</v>
      </c>
      <c r="Y4187" t="str">
        <f>IF(('1 - Cover page'!$B$9-M4187)=0,"0", IF(('1 - Cover page'!$B$9-M4187)= 1,"1", IF(('1 - Cover page'!$B$9-M4187)= 2,"2", IF(('1 - Cover page'!$B$9-M4187)= 3,"3", IF(('1 - Cover page'!$B$9-M4187)= 4,"4", IF(('1 - Cover page'!$B$9-M4187)= 5,"5", IF(('1 - Cover page'!$B$9-M4187)= 6,"6", IF(('1 - Cover page'!$B$9-M4187)= 7,"7", IF(('1 - Cover page'!$B$9-M4187)= 8,"8", IF(('1 - Cover page'!$B$9-M4187)= 9,"9", IF(('1 - Cover page'!$B$9-M4187)= 10,"10", IF(('1 - Cover page'!$B$9-M4187)= 11,"11", IF(('1 - Cover page'!$B$9-M4187)= 12,"12", IF(('1 - Cover page'!$B$9-M4187)= 13,"13", IF(('1 - Cover page'!$B$9-M4187)= 14,"14", IF(('1 - Cover page'!$B$9-M4187)= 15,"15",  ""))))))))))))))))</f>
        <v>0</v>
      </c>
      <c r="Z4187" t="str">
        <f>IF(('1 - Cover page'!$B$9-I4187)=0,"0", IF(('1 - Cover page'!$B$9-I4187)= 1,"1", IF(('1 - Cover page'!$B$9-I4187)= 2,"2", IF(('1 - Cover page'!$B$9-I4187)= 3,"3", IF(('1 - Cover page'!$B$9-I4187)= 4,"4", IF(('1 - Cover page'!$B$9-I4187)= 5,"5", IF(('1 - Cover page'!$B$9-I4187)= 6,"6", IF(('1 - Cover page'!$B$9-I4187)= 7,"7", IF(('1 - Cover page'!$B$9-I4187)= 8,"8", IF(('1 - Cover page'!$B$9-I4187)= 9,"9", IF(('1 - Cover page'!$B$9-I4187)= 10,"10", IF(('1 - Cover page'!$B$9-I4187)= 11,"11", IF(('1 - Cover page'!$B$9-I4187)= 12,"12", IF(('1 - Cover page'!$B$9-I4187)= 13,"13", IF(('1 - Cover page'!$B$9-I4187)= 14,"14", IF(('1 - Cover page'!$B$9-I4187)= 15,"15",  ""))))))))))))))))</f>
        <v>0</v>
      </c>
      <c r="AA4187" t="e">
        <f>VLOOKUP(E4187,'Age group'!$A$2:$B$7,2,TRUE)</f>
        <v>#N/A</v>
      </c>
    </row>
    <row r="4188" spans="1:27" ht="12.75" x14ac:dyDescent="0.2">
      <c r="A4188" s="30">
        <v>4185</v>
      </c>
      <c r="B4188" s="31"/>
      <c r="C4188" s="31"/>
      <c r="D4188" s="32"/>
      <c r="E4188" s="104"/>
      <c r="F4188" s="31"/>
      <c r="G4188" s="31"/>
      <c r="H4188" s="33"/>
      <c r="I4188" s="16"/>
      <c r="J4188" s="34"/>
      <c r="K4188" s="34"/>
      <c r="L4188" s="35"/>
      <c r="M4188" s="36"/>
      <c r="N4188" s="37"/>
      <c r="O4188" s="37"/>
      <c r="P4188" s="37"/>
      <c r="Q4188" s="38"/>
      <c r="R4188" s="38"/>
      <c r="S4188" s="37"/>
      <c r="T4188" s="39"/>
      <c r="U4188" s="39"/>
      <c r="V4188" s="40"/>
      <c r="X4188" t="str">
        <f>IF(('1 - Cover page'!$B$9-M4188)&lt;6,"&lt;=5 Days","&gt;5 Days")</f>
        <v>&lt;=5 Days</v>
      </c>
      <c r="Y4188" t="str">
        <f>IF(('1 - Cover page'!$B$9-M4188)=0,"0", IF(('1 - Cover page'!$B$9-M4188)= 1,"1", IF(('1 - Cover page'!$B$9-M4188)= 2,"2", IF(('1 - Cover page'!$B$9-M4188)= 3,"3", IF(('1 - Cover page'!$B$9-M4188)= 4,"4", IF(('1 - Cover page'!$B$9-M4188)= 5,"5", IF(('1 - Cover page'!$B$9-M4188)= 6,"6", IF(('1 - Cover page'!$B$9-M4188)= 7,"7", IF(('1 - Cover page'!$B$9-M4188)= 8,"8", IF(('1 - Cover page'!$B$9-M4188)= 9,"9", IF(('1 - Cover page'!$B$9-M4188)= 10,"10", IF(('1 - Cover page'!$B$9-M4188)= 11,"11", IF(('1 - Cover page'!$B$9-M4188)= 12,"12", IF(('1 - Cover page'!$B$9-M4188)= 13,"13", IF(('1 - Cover page'!$B$9-M4188)= 14,"14", IF(('1 - Cover page'!$B$9-M4188)= 15,"15",  ""))))))))))))))))</f>
        <v>0</v>
      </c>
      <c r="Z4188" t="str">
        <f>IF(('1 - Cover page'!$B$9-I4188)=0,"0", IF(('1 - Cover page'!$B$9-I4188)= 1,"1", IF(('1 - Cover page'!$B$9-I4188)= 2,"2", IF(('1 - Cover page'!$B$9-I4188)= 3,"3", IF(('1 - Cover page'!$B$9-I4188)= 4,"4", IF(('1 - Cover page'!$B$9-I4188)= 5,"5", IF(('1 - Cover page'!$B$9-I4188)= 6,"6", IF(('1 - Cover page'!$B$9-I4188)= 7,"7", IF(('1 - Cover page'!$B$9-I4188)= 8,"8", IF(('1 - Cover page'!$B$9-I4188)= 9,"9", IF(('1 - Cover page'!$B$9-I4188)= 10,"10", IF(('1 - Cover page'!$B$9-I4188)= 11,"11", IF(('1 - Cover page'!$B$9-I4188)= 12,"12", IF(('1 - Cover page'!$B$9-I4188)= 13,"13", IF(('1 - Cover page'!$B$9-I4188)= 14,"14", IF(('1 - Cover page'!$B$9-I4188)= 15,"15",  ""))))))))))))))))</f>
        <v>0</v>
      </c>
      <c r="AA4188" t="e">
        <f>VLOOKUP(E4188,'Age group'!$A$2:$B$7,2,TRUE)</f>
        <v>#N/A</v>
      </c>
    </row>
    <row r="4189" spans="1:27" ht="12.75" x14ac:dyDescent="0.2">
      <c r="A4189" s="30">
        <v>4186</v>
      </c>
      <c r="B4189" s="31"/>
      <c r="C4189" s="31"/>
      <c r="D4189" s="32"/>
      <c r="E4189" s="104"/>
      <c r="F4189" s="31"/>
      <c r="G4189" s="31"/>
      <c r="H4189" s="33"/>
      <c r="I4189" s="16"/>
      <c r="J4189" s="34"/>
      <c r="K4189" s="34"/>
      <c r="L4189" s="35"/>
      <c r="M4189" s="36"/>
      <c r="N4189" s="37"/>
      <c r="O4189" s="37"/>
      <c r="P4189" s="37"/>
      <c r="Q4189" s="38"/>
      <c r="R4189" s="38"/>
      <c r="S4189" s="37"/>
      <c r="T4189" s="39"/>
      <c r="U4189" s="39"/>
      <c r="V4189" s="40"/>
      <c r="X4189" t="str">
        <f>IF(('1 - Cover page'!$B$9-M4189)&lt;6,"&lt;=5 Days","&gt;5 Days")</f>
        <v>&lt;=5 Days</v>
      </c>
      <c r="Y4189" t="str">
        <f>IF(('1 - Cover page'!$B$9-M4189)=0,"0", IF(('1 - Cover page'!$B$9-M4189)= 1,"1", IF(('1 - Cover page'!$B$9-M4189)= 2,"2", IF(('1 - Cover page'!$B$9-M4189)= 3,"3", IF(('1 - Cover page'!$B$9-M4189)= 4,"4", IF(('1 - Cover page'!$B$9-M4189)= 5,"5", IF(('1 - Cover page'!$B$9-M4189)= 6,"6", IF(('1 - Cover page'!$B$9-M4189)= 7,"7", IF(('1 - Cover page'!$B$9-M4189)= 8,"8", IF(('1 - Cover page'!$B$9-M4189)= 9,"9", IF(('1 - Cover page'!$B$9-M4189)= 10,"10", IF(('1 - Cover page'!$B$9-M4189)= 11,"11", IF(('1 - Cover page'!$B$9-M4189)= 12,"12", IF(('1 - Cover page'!$B$9-M4189)= 13,"13", IF(('1 - Cover page'!$B$9-M4189)= 14,"14", IF(('1 - Cover page'!$B$9-M4189)= 15,"15",  ""))))))))))))))))</f>
        <v>0</v>
      </c>
      <c r="Z4189" t="str">
        <f>IF(('1 - Cover page'!$B$9-I4189)=0,"0", IF(('1 - Cover page'!$B$9-I4189)= 1,"1", IF(('1 - Cover page'!$B$9-I4189)= 2,"2", IF(('1 - Cover page'!$B$9-I4189)= 3,"3", IF(('1 - Cover page'!$B$9-I4189)= 4,"4", IF(('1 - Cover page'!$B$9-I4189)= 5,"5", IF(('1 - Cover page'!$B$9-I4189)= 6,"6", IF(('1 - Cover page'!$B$9-I4189)= 7,"7", IF(('1 - Cover page'!$B$9-I4189)= 8,"8", IF(('1 - Cover page'!$B$9-I4189)= 9,"9", IF(('1 - Cover page'!$B$9-I4189)= 10,"10", IF(('1 - Cover page'!$B$9-I4189)= 11,"11", IF(('1 - Cover page'!$B$9-I4189)= 12,"12", IF(('1 - Cover page'!$B$9-I4189)= 13,"13", IF(('1 - Cover page'!$B$9-I4189)= 14,"14", IF(('1 - Cover page'!$B$9-I4189)= 15,"15",  ""))))))))))))))))</f>
        <v>0</v>
      </c>
      <c r="AA4189" t="e">
        <f>VLOOKUP(E4189,'Age group'!$A$2:$B$7,2,TRUE)</f>
        <v>#N/A</v>
      </c>
    </row>
    <row r="4190" spans="1:27" ht="12.75" x14ac:dyDescent="0.2">
      <c r="A4190" s="30">
        <v>4187</v>
      </c>
      <c r="B4190" s="31"/>
      <c r="C4190" s="31"/>
      <c r="D4190" s="32"/>
      <c r="E4190" s="104"/>
      <c r="F4190" s="31"/>
      <c r="G4190" s="31"/>
      <c r="H4190" s="33"/>
      <c r="I4190" s="16"/>
      <c r="J4190" s="34"/>
      <c r="K4190" s="34"/>
      <c r="L4190" s="35"/>
      <c r="M4190" s="36"/>
      <c r="N4190" s="37"/>
      <c r="O4190" s="37"/>
      <c r="P4190" s="37"/>
      <c r="Q4190" s="38"/>
      <c r="R4190" s="38"/>
      <c r="S4190" s="37"/>
      <c r="T4190" s="39"/>
      <c r="U4190" s="39"/>
      <c r="V4190" s="40"/>
      <c r="X4190" t="str">
        <f>IF(('1 - Cover page'!$B$9-M4190)&lt;6,"&lt;=5 Days","&gt;5 Days")</f>
        <v>&lt;=5 Days</v>
      </c>
      <c r="Y4190" t="str">
        <f>IF(('1 - Cover page'!$B$9-M4190)=0,"0", IF(('1 - Cover page'!$B$9-M4190)= 1,"1", IF(('1 - Cover page'!$B$9-M4190)= 2,"2", IF(('1 - Cover page'!$B$9-M4190)= 3,"3", IF(('1 - Cover page'!$B$9-M4190)= 4,"4", IF(('1 - Cover page'!$B$9-M4190)= 5,"5", IF(('1 - Cover page'!$B$9-M4190)= 6,"6", IF(('1 - Cover page'!$B$9-M4190)= 7,"7", IF(('1 - Cover page'!$B$9-M4190)= 8,"8", IF(('1 - Cover page'!$B$9-M4190)= 9,"9", IF(('1 - Cover page'!$B$9-M4190)= 10,"10", IF(('1 - Cover page'!$B$9-M4190)= 11,"11", IF(('1 - Cover page'!$B$9-M4190)= 12,"12", IF(('1 - Cover page'!$B$9-M4190)= 13,"13", IF(('1 - Cover page'!$B$9-M4190)= 14,"14", IF(('1 - Cover page'!$B$9-M4190)= 15,"15",  ""))))))))))))))))</f>
        <v>0</v>
      </c>
      <c r="Z4190" t="str">
        <f>IF(('1 - Cover page'!$B$9-I4190)=0,"0", IF(('1 - Cover page'!$B$9-I4190)= 1,"1", IF(('1 - Cover page'!$B$9-I4190)= 2,"2", IF(('1 - Cover page'!$B$9-I4190)= 3,"3", IF(('1 - Cover page'!$B$9-I4190)= 4,"4", IF(('1 - Cover page'!$B$9-I4190)= 5,"5", IF(('1 - Cover page'!$B$9-I4190)= 6,"6", IF(('1 - Cover page'!$B$9-I4190)= 7,"7", IF(('1 - Cover page'!$B$9-I4190)= 8,"8", IF(('1 - Cover page'!$B$9-I4190)= 9,"9", IF(('1 - Cover page'!$B$9-I4190)= 10,"10", IF(('1 - Cover page'!$B$9-I4190)= 11,"11", IF(('1 - Cover page'!$B$9-I4190)= 12,"12", IF(('1 - Cover page'!$B$9-I4190)= 13,"13", IF(('1 - Cover page'!$B$9-I4190)= 14,"14", IF(('1 - Cover page'!$B$9-I4190)= 15,"15",  ""))))))))))))))))</f>
        <v>0</v>
      </c>
      <c r="AA4190" t="e">
        <f>VLOOKUP(E4190,'Age group'!$A$2:$B$7,2,TRUE)</f>
        <v>#N/A</v>
      </c>
    </row>
    <row r="4191" spans="1:27" ht="12.75" x14ac:dyDescent="0.2">
      <c r="A4191" s="30">
        <v>4188</v>
      </c>
      <c r="B4191" s="31"/>
      <c r="C4191" s="31"/>
      <c r="D4191" s="32"/>
      <c r="E4191" s="104"/>
      <c r="F4191" s="31"/>
      <c r="G4191" s="31"/>
      <c r="H4191" s="33"/>
      <c r="I4191" s="16"/>
      <c r="J4191" s="34"/>
      <c r="K4191" s="34"/>
      <c r="L4191" s="35"/>
      <c r="M4191" s="36"/>
      <c r="N4191" s="37"/>
      <c r="O4191" s="37"/>
      <c r="P4191" s="37"/>
      <c r="Q4191" s="38"/>
      <c r="R4191" s="38"/>
      <c r="S4191" s="37"/>
      <c r="T4191" s="39"/>
      <c r="U4191" s="39"/>
      <c r="V4191" s="40"/>
      <c r="X4191" t="str">
        <f>IF(('1 - Cover page'!$B$9-M4191)&lt;6,"&lt;=5 Days","&gt;5 Days")</f>
        <v>&lt;=5 Days</v>
      </c>
      <c r="Y4191" t="str">
        <f>IF(('1 - Cover page'!$B$9-M4191)=0,"0", IF(('1 - Cover page'!$B$9-M4191)= 1,"1", IF(('1 - Cover page'!$B$9-M4191)= 2,"2", IF(('1 - Cover page'!$B$9-M4191)= 3,"3", IF(('1 - Cover page'!$B$9-M4191)= 4,"4", IF(('1 - Cover page'!$B$9-M4191)= 5,"5", IF(('1 - Cover page'!$B$9-M4191)= 6,"6", IF(('1 - Cover page'!$B$9-M4191)= 7,"7", IF(('1 - Cover page'!$B$9-M4191)= 8,"8", IF(('1 - Cover page'!$B$9-M4191)= 9,"9", IF(('1 - Cover page'!$B$9-M4191)= 10,"10", IF(('1 - Cover page'!$B$9-M4191)= 11,"11", IF(('1 - Cover page'!$B$9-M4191)= 12,"12", IF(('1 - Cover page'!$B$9-M4191)= 13,"13", IF(('1 - Cover page'!$B$9-M4191)= 14,"14", IF(('1 - Cover page'!$B$9-M4191)= 15,"15",  ""))))))))))))))))</f>
        <v>0</v>
      </c>
      <c r="Z4191" t="str">
        <f>IF(('1 - Cover page'!$B$9-I4191)=0,"0", IF(('1 - Cover page'!$B$9-I4191)= 1,"1", IF(('1 - Cover page'!$B$9-I4191)= 2,"2", IF(('1 - Cover page'!$B$9-I4191)= 3,"3", IF(('1 - Cover page'!$B$9-I4191)= 4,"4", IF(('1 - Cover page'!$B$9-I4191)= 5,"5", IF(('1 - Cover page'!$B$9-I4191)= 6,"6", IF(('1 - Cover page'!$B$9-I4191)= 7,"7", IF(('1 - Cover page'!$B$9-I4191)= 8,"8", IF(('1 - Cover page'!$B$9-I4191)= 9,"9", IF(('1 - Cover page'!$B$9-I4191)= 10,"10", IF(('1 - Cover page'!$B$9-I4191)= 11,"11", IF(('1 - Cover page'!$B$9-I4191)= 12,"12", IF(('1 - Cover page'!$B$9-I4191)= 13,"13", IF(('1 - Cover page'!$B$9-I4191)= 14,"14", IF(('1 - Cover page'!$B$9-I4191)= 15,"15",  ""))))))))))))))))</f>
        <v>0</v>
      </c>
      <c r="AA4191" t="e">
        <f>VLOOKUP(E4191,'Age group'!$A$2:$B$7,2,TRUE)</f>
        <v>#N/A</v>
      </c>
    </row>
    <row r="4192" spans="1:27" ht="12.75" x14ac:dyDescent="0.2">
      <c r="A4192" s="30">
        <v>4189</v>
      </c>
      <c r="B4192" s="31"/>
      <c r="C4192" s="31"/>
      <c r="D4192" s="32"/>
      <c r="E4192" s="104"/>
      <c r="F4192" s="31"/>
      <c r="G4192" s="31"/>
      <c r="H4192" s="33"/>
      <c r="I4192" s="16"/>
      <c r="J4192" s="34"/>
      <c r="K4192" s="34"/>
      <c r="L4192" s="35"/>
      <c r="M4192" s="36"/>
      <c r="N4192" s="37"/>
      <c r="O4192" s="37"/>
      <c r="P4192" s="37"/>
      <c r="Q4192" s="38"/>
      <c r="R4192" s="38"/>
      <c r="S4192" s="37"/>
      <c r="T4192" s="39"/>
      <c r="U4192" s="39"/>
      <c r="V4192" s="40"/>
      <c r="X4192" t="str">
        <f>IF(('1 - Cover page'!$B$9-M4192)&lt;6,"&lt;=5 Days","&gt;5 Days")</f>
        <v>&lt;=5 Days</v>
      </c>
      <c r="Y4192" t="str">
        <f>IF(('1 - Cover page'!$B$9-M4192)=0,"0", IF(('1 - Cover page'!$B$9-M4192)= 1,"1", IF(('1 - Cover page'!$B$9-M4192)= 2,"2", IF(('1 - Cover page'!$B$9-M4192)= 3,"3", IF(('1 - Cover page'!$B$9-M4192)= 4,"4", IF(('1 - Cover page'!$B$9-M4192)= 5,"5", IF(('1 - Cover page'!$B$9-M4192)= 6,"6", IF(('1 - Cover page'!$B$9-M4192)= 7,"7", IF(('1 - Cover page'!$B$9-M4192)= 8,"8", IF(('1 - Cover page'!$B$9-M4192)= 9,"9", IF(('1 - Cover page'!$B$9-M4192)= 10,"10", IF(('1 - Cover page'!$B$9-M4192)= 11,"11", IF(('1 - Cover page'!$B$9-M4192)= 12,"12", IF(('1 - Cover page'!$B$9-M4192)= 13,"13", IF(('1 - Cover page'!$B$9-M4192)= 14,"14", IF(('1 - Cover page'!$B$9-M4192)= 15,"15",  ""))))))))))))))))</f>
        <v>0</v>
      </c>
      <c r="Z4192" t="str">
        <f>IF(('1 - Cover page'!$B$9-I4192)=0,"0", IF(('1 - Cover page'!$B$9-I4192)= 1,"1", IF(('1 - Cover page'!$B$9-I4192)= 2,"2", IF(('1 - Cover page'!$B$9-I4192)= 3,"3", IF(('1 - Cover page'!$B$9-I4192)= 4,"4", IF(('1 - Cover page'!$B$9-I4192)= 5,"5", IF(('1 - Cover page'!$B$9-I4192)= 6,"6", IF(('1 - Cover page'!$B$9-I4192)= 7,"7", IF(('1 - Cover page'!$B$9-I4192)= 8,"8", IF(('1 - Cover page'!$B$9-I4192)= 9,"9", IF(('1 - Cover page'!$B$9-I4192)= 10,"10", IF(('1 - Cover page'!$B$9-I4192)= 11,"11", IF(('1 - Cover page'!$B$9-I4192)= 12,"12", IF(('1 - Cover page'!$B$9-I4192)= 13,"13", IF(('1 - Cover page'!$B$9-I4192)= 14,"14", IF(('1 - Cover page'!$B$9-I4192)= 15,"15",  ""))))))))))))))))</f>
        <v>0</v>
      </c>
      <c r="AA4192" t="e">
        <f>VLOOKUP(E4192,'Age group'!$A$2:$B$7,2,TRUE)</f>
        <v>#N/A</v>
      </c>
    </row>
    <row r="4193" spans="1:27" ht="12.75" x14ac:dyDescent="0.2">
      <c r="A4193" s="30">
        <v>4190</v>
      </c>
      <c r="B4193" s="31"/>
      <c r="C4193" s="31"/>
      <c r="D4193" s="32"/>
      <c r="E4193" s="104"/>
      <c r="F4193" s="31"/>
      <c r="G4193" s="31"/>
      <c r="H4193" s="33"/>
      <c r="I4193" s="16"/>
      <c r="J4193" s="34"/>
      <c r="K4193" s="34"/>
      <c r="L4193" s="35"/>
      <c r="M4193" s="36"/>
      <c r="N4193" s="37"/>
      <c r="O4193" s="37"/>
      <c r="P4193" s="37"/>
      <c r="Q4193" s="38"/>
      <c r="R4193" s="38"/>
      <c r="S4193" s="37"/>
      <c r="T4193" s="39"/>
      <c r="U4193" s="39"/>
      <c r="V4193" s="40"/>
      <c r="X4193" t="str">
        <f>IF(('1 - Cover page'!$B$9-M4193)&lt;6,"&lt;=5 Days","&gt;5 Days")</f>
        <v>&lt;=5 Days</v>
      </c>
      <c r="Y4193" t="str">
        <f>IF(('1 - Cover page'!$B$9-M4193)=0,"0", IF(('1 - Cover page'!$B$9-M4193)= 1,"1", IF(('1 - Cover page'!$B$9-M4193)= 2,"2", IF(('1 - Cover page'!$B$9-M4193)= 3,"3", IF(('1 - Cover page'!$B$9-M4193)= 4,"4", IF(('1 - Cover page'!$B$9-M4193)= 5,"5", IF(('1 - Cover page'!$B$9-M4193)= 6,"6", IF(('1 - Cover page'!$B$9-M4193)= 7,"7", IF(('1 - Cover page'!$B$9-M4193)= 8,"8", IF(('1 - Cover page'!$B$9-M4193)= 9,"9", IF(('1 - Cover page'!$B$9-M4193)= 10,"10", IF(('1 - Cover page'!$B$9-M4193)= 11,"11", IF(('1 - Cover page'!$B$9-M4193)= 12,"12", IF(('1 - Cover page'!$B$9-M4193)= 13,"13", IF(('1 - Cover page'!$B$9-M4193)= 14,"14", IF(('1 - Cover page'!$B$9-M4193)= 15,"15",  ""))))))))))))))))</f>
        <v>0</v>
      </c>
      <c r="Z4193" t="str">
        <f>IF(('1 - Cover page'!$B$9-I4193)=0,"0", IF(('1 - Cover page'!$B$9-I4193)= 1,"1", IF(('1 - Cover page'!$B$9-I4193)= 2,"2", IF(('1 - Cover page'!$B$9-I4193)= 3,"3", IF(('1 - Cover page'!$B$9-I4193)= 4,"4", IF(('1 - Cover page'!$B$9-I4193)= 5,"5", IF(('1 - Cover page'!$B$9-I4193)= 6,"6", IF(('1 - Cover page'!$B$9-I4193)= 7,"7", IF(('1 - Cover page'!$B$9-I4193)= 8,"8", IF(('1 - Cover page'!$B$9-I4193)= 9,"9", IF(('1 - Cover page'!$B$9-I4193)= 10,"10", IF(('1 - Cover page'!$B$9-I4193)= 11,"11", IF(('1 - Cover page'!$B$9-I4193)= 12,"12", IF(('1 - Cover page'!$B$9-I4193)= 13,"13", IF(('1 - Cover page'!$B$9-I4193)= 14,"14", IF(('1 - Cover page'!$B$9-I4193)= 15,"15",  ""))))))))))))))))</f>
        <v>0</v>
      </c>
      <c r="AA4193" t="e">
        <f>VLOOKUP(E4193,'Age group'!$A$2:$B$7,2,TRUE)</f>
        <v>#N/A</v>
      </c>
    </row>
    <row r="4194" spans="1:27" ht="12.75" x14ac:dyDescent="0.2">
      <c r="A4194" s="30">
        <v>4191</v>
      </c>
      <c r="B4194" s="31"/>
      <c r="C4194" s="31"/>
      <c r="D4194" s="32"/>
      <c r="E4194" s="104"/>
      <c r="F4194" s="31"/>
      <c r="G4194" s="31"/>
      <c r="H4194" s="33"/>
      <c r="I4194" s="16"/>
      <c r="J4194" s="34"/>
      <c r="K4194" s="34"/>
      <c r="L4194" s="35"/>
      <c r="M4194" s="36"/>
      <c r="N4194" s="37"/>
      <c r="O4194" s="37"/>
      <c r="P4194" s="37"/>
      <c r="Q4194" s="38"/>
      <c r="R4194" s="38"/>
      <c r="S4194" s="37"/>
      <c r="T4194" s="39"/>
      <c r="U4194" s="39"/>
      <c r="V4194" s="40"/>
      <c r="X4194" t="str">
        <f>IF(('1 - Cover page'!$B$9-M4194)&lt;6,"&lt;=5 Days","&gt;5 Days")</f>
        <v>&lt;=5 Days</v>
      </c>
      <c r="Y4194" t="str">
        <f>IF(('1 - Cover page'!$B$9-M4194)=0,"0", IF(('1 - Cover page'!$B$9-M4194)= 1,"1", IF(('1 - Cover page'!$B$9-M4194)= 2,"2", IF(('1 - Cover page'!$B$9-M4194)= 3,"3", IF(('1 - Cover page'!$B$9-M4194)= 4,"4", IF(('1 - Cover page'!$B$9-M4194)= 5,"5", IF(('1 - Cover page'!$B$9-M4194)= 6,"6", IF(('1 - Cover page'!$B$9-M4194)= 7,"7", IF(('1 - Cover page'!$B$9-M4194)= 8,"8", IF(('1 - Cover page'!$B$9-M4194)= 9,"9", IF(('1 - Cover page'!$B$9-M4194)= 10,"10", IF(('1 - Cover page'!$B$9-M4194)= 11,"11", IF(('1 - Cover page'!$B$9-M4194)= 12,"12", IF(('1 - Cover page'!$B$9-M4194)= 13,"13", IF(('1 - Cover page'!$B$9-M4194)= 14,"14", IF(('1 - Cover page'!$B$9-M4194)= 15,"15",  ""))))))))))))))))</f>
        <v>0</v>
      </c>
      <c r="Z4194" t="str">
        <f>IF(('1 - Cover page'!$B$9-I4194)=0,"0", IF(('1 - Cover page'!$B$9-I4194)= 1,"1", IF(('1 - Cover page'!$B$9-I4194)= 2,"2", IF(('1 - Cover page'!$B$9-I4194)= 3,"3", IF(('1 - Cover page'!$B$9-I4194)= 4,"4", IF(('1 - Cover page'!$B$9-I4194)= 5,"5", IF(('1 - Cover page'!$B$9-I4194)= 6,"6", IF(('1 - Cover page'!$B$9-I4194)= 7,"7", IF(('1 - Cover page'!$B$9-I4194)= 8,"8", IF(('1 - Cover page'!$B$9-I4194)= 9,"9", IF(('1 - Cover page'!$B$9-I4194)= 10,"10", IF(('1 - Cover page'!$B$9-I4194)= 11,"11", IF(('1 - Cover page'!$B$9-I4194)= 12,"12", IF(('1 - Cover page'!$B$9-I4194)= 13,"13", IF(('1 - Cover page'!$B$9-I4194)= 14,"14", IF(('1 - Cover page'!$B$9-I4194)= 15,"15",  ""))))))))))))))))</f>
        <v>0</v>
      </c>
      <c r="AA4194" t="e">
        <f>VLOOKUP(E4194,'Age group'!$A$2:$B$7,2,TRUE)</f>
        <v>#N/A</v>
      </c>
    </row>
    <row r="4195" spans="1:27" ht="12.75" x14ac:dyDescent="0.2">
      <c r="A4195" s="30">
        <v>4192</v>
      </c>
      <c r="B4195" s="31"/>
      <c r="C4195" s="31"/>
      <c r="D4195" s="32"/>
      <c r="E4195" s="104"/>
      <c r="F4195" s="31"/>
      <c r="G4195" s="31"/>
      <c r="H4195" s="33"/>
      <c r="I4195" s="16"/>
      <c r="J4195" s="34"/>
      <c r="K4195" s="34"/>
      <c r="L4195" s="35"/>
      <c r="M4195" s="36"/>
      <c r="N4195" s="37"/>
      <c r="O4195" s="37"/>
      <c r="P4195" s="37"/>
      <c r="Q4195" s="38"/>
      <c r="R4195" s="38"/>
      <c r="S4195" s="37"/>
      <c r="T4195" s="39"/>
      <c r="U4195" s="39"/>
      <c r="V4195" s="40"/>
      <c r="X4195" t="str">
        <f>IF(('1 - Cover page'!$B$9-M4195)&lt;6,"&lt;=5 Days","&gt;5 Days")</f>
        <v>&lt;=5 Days</v>
      </c>
      <c r="Y4195" t="str">
        <f>IF(('1 - Cover page'!$B$9-M4195)=0,"0", IF(('1 - Cover page'!$B$9-M4195)= 1,"1", IF(('1 - Cover page'!$B$9-M4195)= 2,"2", IF(('1 - Cover page'!$B$9-M4195)= 3,"3", IF(('1 - Cover page'!$B$9-M4195)= 4,"4", IF(('1 - Cover page'!$B$9-M4195)= 5,"5", IF(('1 - Cover page'!$B$9-M4195)= 6,"6", IF(('1 - Cover page'!$B$9-M4195)= 7,"7", IF(('1 - Cover page'!$B$9-M4195)= 8,"8", IF(('1 - Cover page'!$B$9-M4195)= 9,"9", IF(('1 - Cover page'!$B$9-M4195)= 10,"10", IF(('1 - Cover page'!$B$9-M4195)= 11,"11", IF(('1 - Cover page'!$B$9-M4195)= 12,"12", IF(('1 - Cover page'!$B$9-M4195)= 13,"13", IF(('1 - Cover page'!$B$9-M4195)= 14,"14", IF(('1 - Cover page'!$B$9-M4195)= 15,"15",  ""))))))))))))))))</f>
        <v>0</v>
      </c>
      <c r="Z4195" t="str">
        <f>IF(('1 - Cover page'!$B$9-I4195)=0,"0", IF(('1 - Cover page'!$B$9-I4195)= 1,"1", IF(('1 - Cover page'!$B$9-I4195)= 2,"2", IF(('1 - Cover page'!$B$9-I4195)= 3,"3", IF(('1 - Cover page'!$B$9-I4195)= 4,"4", IF(('1 - Cover page'!$B$9-I4195)= 5,"5", IF(('1 - Cover page'!$B$9-I4195)= 6,"6", IF(('1 - Cover page'!$B$9-I4195)= 7,"7", IF(('1 - Cover page'!$B$9-I4195)= 8,"8", IF(('1 - Cover page'!$B$9-I4195)= 9,"9", IF(('1 - Cover page'!$B$9-I4195)= 10,"10", IF(('1 - Cover page'!$B$9-I4195)= 11,"11", IF(('1 - Cover page'!$B$9-I4195)= 12,"12", IF(('1 - Cover page'!$B$9-I4195)= 13,"13", IF(('1 - Cover page'!$B$9-I4195)= 14,"14", IF(('1 - Cover page'!$B$9-I4195)= 15,"15",  ""))))))))))))))))</f>
        <v>0</v>
      </c>
      <c r="AA4195" t="e">
        <f>VLOOKUP(E4195,'Age group'!$A$2:$B$7,2,TRUE)</f>
        <v>#N/A</v>
      </c>
    </row>
    <row r="4196" spans="1:27" ht="12.75" x14ac:dyDescent="0.2">
      <c r="A4196" s="30">
        <v>4193</v>
      </c>
      <c r="B4196" s="31"/>
      <c r="C4196" s="31"/>
      <c r="D4196" s="32"/>
      <c r="E4196" s="104"/>
      <c r="F4196" s="31"/>
      <c r="G4196" s="31"/>
      <c r="H4196" s="33"/>
      <c r="I4196" s="16"/>
      <c r="J4196" s="34"/>
      <c r="K4196" s="34"/>
      <c r="L4196" s="35"/>
      <c r="M4196" s="36"/>
      <c r="N4196" s="37"/>
      <c r="O4196" s="37"/>
      <c r="P4196" s="37"/>
      <c r="Q4196" s="38"/>
      <c r="R4196" s="38"/>
      <c r="S4196" s="37"/>
      <c r="T4196" s="39"/>
      <c r="U4196" s="39"/>
      <c r="V4196" s="40"/>
      <c r="X4196" t="str">
        <f>IF(('1 - Cover page'!$B$9-M4196)&lt;6,"&lt;=5 Days","&gt;5 Days")</f>
        <v>&lt;=5 Days</v>
      </c>
      <c r="Y4196" t="str">
        <f>IF(('1 - Cover page'!$B$9-M4196)=0,"0", IF(('1 - Cover page'!$B$9-M4196)= 1,"1", IF(('1 - Cover page'!$B$9-M4196)= 2,"2", IF(('1 - Cover page'!$B$9-M4196)= 3,"3", IF(('1 - Cover page'!$B$9-M4196)= 4,"4", IF(('1 - Cover page'!$B$9-M4196)= 5,"5", IF(('1 - Cover page'!$B$9-M4196)= 6,"6", IF(('1 - Cover page'!$B$9-M4196)= 7,"7", IF(('1 - Cover page'!$B$9-M4196)= 8,"8", IF(('1 - Cover page'!$B$9-M4196)= 9,"9", IF(('1 - Cover page'!$B$9-M4196)= 10,"10", IF(('1 - Cover page'!$B$9-M4196)= 11,"11", IF(('1 - Cover page'!$B$9-M4196)= 12,"12", IF(('1 - Cover page'!$B$9-M4196)= 13,"13", IF(('1 - Cover page'!$B$9-M4196)= 14,"14", IF(('1 - Cover page'!$B$9-M4196)= 15,"15",  ""))))))))))))))))</f>
        <v>0</v>
      </c>
      <c r="Z4196" t="str">
        <f>IF(('1 - Cover page'!$B$9-I4196)=0,"0", IF(('1 - Cover page'!$B$9-I4196)= 1,"1", IF(('1 - Cover page'!$B$9-I4196)= 2,"2", IF(('1 - Cover page'!$B$9-I4196)= 3,"3", IF(('1 - Cover page'!$B$9-I4196)= 4,"4", IF(('1 - Cover page'!$B$9-I4196)= 5,"5", IF(('1 - Cover page'!$B$9-I4196)= 6,"6", IF(('1 - Cover page'!$B$9-I4196)= 7,"7", IF(('1 - Cover page'!$B$9-I4196)= 8,"8", IF(('1 - Cover page'!$B$9-I4196)= 9,"9", IF(('1 - Cover page'!$B$9-I4196)= 10,"10", IF(('1 - Cover page'!$B$9-I4196)= 11,"11", IF(('1 - Cover page'!$B$9-I4196)= 12,"12", IF(('1 - Cover page'!$B$9-I4196)= 13,"13", IF(('1 - Cover page'!$B$9-I4196)= 14,"14", IF(('1 - Cover page'!$B$9-I4196)= 15,"15",  ""))))))))))))))))</f>
        <v>0</v>
      </c>
      <c r="AA4196" t="e">
        <f>VLOOKUP(E4196,'Age group'!$A$2:$B$7,2,TRUE)</f>
        <v>#N/A</v>
      </c>
    </row>
    <row r="4197" spans="1:27" ht="12.75" x14ac:dyDescent="0.2">
      <c r="A4197" s="30">
        <v>4194</v>
      </c>
      <c r="B4197" s="31"/>
      <c r="C4197" s="31"/>
      <c r="D4197" s="32"/>
      <c r="E4197" s="104"/>
      <c r="F4197" s="31"/>
      <c r="G4197" s="31"/>
      <c r="H4197" s="33"/>
      <c r="I4197" s="16"/>
      <c r="J4197" s="34"/>
      <c r="K4197" s="34"/>
      <c r="L4197" s="35"/>
      <c r="M4197" s="36"/>
      <c r="N4197" s="37"/>
      <c r="O4197" s="37"/>
      <c r="P4197" s="37"/>
      <c r="Q4197" s="38"/>
      <c r="R4197" s="38"/>
      <c r="S4197" s="37"/>
      <c r="T4197" s="39"/>
      <c r="U4197" s="39"/>
      <c r="V4197" s="40"/>
      <c r="X4197" t="str">
        <f>IF(('1 - Cover page'!$B$9-M4197)&lt;6,"&lt;=5 Days","&gt;5 Days")</f>
        <v>&lt;=5 Days</v>
      </c>
      <c r="Y4197" t="str">
        <f>IF(('1 - Cover page'!$B$9-M4197)=0,"0", IF(('1 - Cover page'!$B$9-M4197)= 1,"1", IF(('1 - Cover page'!$B$9-M4197)= 2,"2", IF(('1 - Cover page'!$B$9-M4197)= 3,"3", IF(('1 - Cover page'!$B$9-M4197)= 4,"4", IF(('1 - Cover page'!$B$9-M4197)= 5,"5", IF(('1 - Cover page'!$B$9-M4197)= 6,"6", IF(('1 - Cover page'!$B$9-M4197)= 7,"7", IF(('1 - Cover page'!$B$9-M4197)= 8,"8", IF(('1 - Cover page'!$B$9-M4197)= 9,"9", IF(('1 - Cover page'!$B$9-M4197)= 10,"10", IF(('1 - Cover page'!$B$9-M4197)= 11,"11", IF(('1 - Cover page'!$B$9-M4197)= 12,"12", IF(('1 - Cover page'!$B$9-M4197)= 13,"13", IF(('1 - Cover page'!$B$9-M4197)= 14,"14", IF(('1 - Cover page'!$B$9-M4197)= 15,"15",  ""))))))))))))))))</f>
        <v>0</v>
      </c>
      <c r="Z4197" t="str">
        <f>IF(('1 - Cover page'!$B$9-I4197)=0,"0", IF(('1 - Cover page'!$B$9-I4197)= 1,"1", IF(('1 - Cover page'!$B$9-I4197)= 2,"2", IF(('1 - Cover page'!$B$9-I4197)= 3,"3", IF(('1 - Cover page'!$B$9-I4197)= 4,"4", IF(('1 - Cover page'!$B$9-I4197)= 5,"5", IF(('1 - Cover page'!$B$9-I4197)= 6,"6", IF(('1 - Cover page'!$B$9-I4197)= 7,"7", IF(('1 - Cover page'!$B$9-I4197)= 8,"8", IF(('1 - Cover page'!$B$9-I4197)= 9,"9", IF(('1 - Cover page'!$B$9-I4197)= 10,"10", IF(('1 - Cover page'!$B$9-I4197)= 11,"11", IF(('1 - Cover page'!$B$9-I4197)= 12,"12", IF(('1 - Cover page'!$B$9-I4197)= 13,"13", IF(('1 - Cover page'!$B$9-I4197)= 14,"14", IF(('1 - Cover page'!$B$9-I4197)= 15,"15",  ""))))))))))))))))</f>
        <v>0</v>
      </c>
      <c r="AA4197" t="e">
        <f>VLOOKUP(E4197,'Age group'!$A$2:$B$7,2,TRUE)</f>
        <v>#N/A</v>
      </c>
    </row>
    <row r="4198" spans="1:27" ht="12.75" x14ac:dyDescent="0.2">
      <c r="A4198" s="30">
        <v>4195</v>
      </c>
      <c r="B4198" s="31"/>
      <c r="C4198" s="31"/>
      <c r="D4198" s="32"/>
      <c r="E4198" s="104"/>
      <c r="F4198" s="31"/>
      <c r="G4198" s="31"/>
      <c r="H4198" s="33"/>
      <c r="I4198" s="16"/>
      <c r="J4198" s="34"/>
      <c r="K4198" s="34"/>
      <c r="L4198" s="35"/>
      <c r="M4198" s="36"/>
      <c r="N4198" s="37"/>
      <c r="O4198" s="37"/>
      <c r="P4198" s="37"/>
      <c r="Q4198" s="38"/>
      <c r="R4198" s="38"/>
      <c r="S4198" s="37"/>
      <c r="T4198" s="39"/>
      <c r="U4198" s="39"/>
      <c r="V4198" s="40"/>
      <c r="X4198" t="str">
        <f>IF(('1 - Cover page'!$B$9-M4198)&lt;6,"&lt;=5 Days","&gt;5 Days")</f>
        <v>&lt;=5 Days</v>
      </c>
      <c r="Y4198" t="str">
        <f>IF(('1 - Cover page'!$B$9-M4198)=0,"0", IF(('1 - Cover page'!$B$9-M4198)= 1,"1", IF(('1 - Cover page'!$B$9-M4198)= 2,"2", IF(('1 - Cover page'!$B$9-M4198)= 3,"3", IF(('1 - Cover page'!$B$9-M4198)= 4,"4", IF(('1 - Cover page'!$B$9-M4198)= 5,"5", IF(('1 - Cover page'!$B$9-M4198)= 6,"6", IF(('1 - Cover page'!$B$9-M4198)= 7,"7", IF(('1 - Cover page'!$B$9-M4198)= 8,"8", IF(('1 - Cover page'!$B$9-M4198)= 9,"9", IF(('1 - Cover page'!$B$9-M4198)= 10,"10", IF(('1 - Cover page'!$B$9-M4198)= 11,"11", IF(('1 - Cover page'!$B$9-M4198)= 12,"12", IF(('1 - Cover page'!$B$9-M4198)= 13,"13", IF(('1 - Cover page'!$B$9-M4198)= 14,"14", IF(('1 - Cover page'!$B$9-M4198)= 15,"15",  ""))))))))))))))))</f>
        <v>0</v>
      </c>
      <c r="Z4198" t="str">
        <f>IF(('1 - Cover page'!$B$9-I4198)=0,"0", IF(('1 - Cover page'!$B$9-I4198)= 1,"1", IF(('1 - Cover page'!$B$9-I4198)= 2,"2", IF(('1 - Cover page'!$B$9-I4198)= 3,"3", IF(('1 - Cover page'!$B$9-I4198)= 4,"4", IF(('1 - Cover page'!$B$9-I4198)= 5,"5", IF(('1 - Cover page'!$B$9-I4198)= 6,"6", IF(('1 - Cover page'!$B$9-I4198)= 7,"7", IF(('1 - Cover page'!$B$9-I4198)= 8,"8", IF(('1 - Cover page'!$B$9-I4198)= 9,"9", IF(('1 - Cover page'!$B$9-I4198)= 10,"10", IF(('1 - Cover page'!$B$9-I4198)= 11,"11", IF(('1 - Cover page'!$B$9-I4198)= 12,"12", IF(('1 - Cover page'!$B$9-I4198)= 13,"13", IF(('1 - Cover page'!$B$9-I4198)= 14,"14", IF(('1 - Cover page'!$B$9-I4198)= 15,"15",  ""))))))))))))))))</f>
        <v>0</v>
      </c>
      <c r="AA4198" t="e">
        <f>VLOOKUP(E4198,'Age group'!$A$2:$B$7,2,TRUE)</f>
        <v>#N/A</v>
      </c>
    </row>
    <row r="4199" spans="1:27" ht="12.75" x14ac:dyDescent="0.2">
      <c r="A4199" s="30">
        <v>4196</v>
      </c>
      <c r="B4199" s="31"/>
      <c r="C4199" s="31"/>
      <c r="D4199" s="32"/>
      <c r="E4199" s="104"/>
      <c r="F4199" s="31"/>
      <c r="G4199" s="31"/>
      <c r="H4199" s="33"/>
      <c r="I4199" s="16"/>
      <c r="J4199" s="34"/>
      <c r="K4199" s="34"/>
      <c r="L4199" s="35"/>
      <c r="M4199" s="36"/>
      <c r="N4199" s="37"/>
      <c r="O4199" s="37"/>
      <c r="P4199" s="37"/>
      <c r="Q4199" s="38"/>
      <c r="R4199" s="38"/>
      <c r="S4199" s="37"/>
      <c r="T4199" s="39"/>
      <c r="U4199" s="39"/>
      <c r="V4199" s="40"/>
      <c r="X4199" t="str">
        <f>IF(('1 - Cover page'!$B$9-M4199)&lt;6,"&lt;=5 Days","&gt;5 Days")</f>
        <v>&lt;=5 Days</v>
      </c>
      <c r="Y4199" t="str">
        <f>IF(('1 - Cover page'!$B$9-M4199)=0,"0", IF(('1 - Cover page'!$B$9-M4199)= 1,"1", IF(('1 - Cover page'!$B$9-M4199)= 2,"2", IF(('1 - Cover page'!$B$9-M4199)= 3,"3", IF(('1 - Cover page'!$B$9-M4199)= 4,"4", IF(('1 - Cover page'!$B$9-M4199)= 5,"5", IF(('1 - Cover page'!$B$9-M4199)= 6,"6", IF(('1 - Cover page'!$B$9-M4199)= 7,"7", IF(('1 - Cover page'!$B$9-M4199)= 8,"8", IF(('1 - Cover page'!$B$9-M4199)= 9,"9", IF(('1 - Cover page'!$B$9-M4199)= 10,"10", IF(('1 - Cover page'!$B$9-M4199)= 11,"11", IF(('1 - Cover page'!$B$9-M4199)= 12,"12", IF(('1 - Cover page'!$B$9-M4199)= 13,"13", IF(('1 - Cover page'!$B$9-M4199)= 14,"14", IF(('1 - Cover page'!$B$9-M4199)= 15,"15",  ""))))))))))))))))</f>
        <v>0</v>
      </c>
      <c r="Z4199" t="str">
        <f>IF(('1 - Cover page'!$B$9-I4199)=0,"0", IF(('1 - Cover page'!$B$9-I4199)= 1,"1", IF(('1 - Cover page'!$B$9-I4199)= 2,"2", IF(('1 - Cover page'!$B$9-I4199)= 3,"3", IF(('1 - Cover page'!$B$9-I4199)= 4,"4", IF(('1 - Cover page'!$B$9-I4199)= 5,"5", IF(('1 - Cover page'!$B$9-I4199)= 6,"6", IF(('1 - Cover page'!$B$9-I4199)= 7,"7", IF(('1 - Cover page'!$B$9-I4199)= 8,"8", IF(('1 - Cover page'!$B$9-I4199)= 9,"9", IF(('1 - Cover page'!$B$9-I4199)= 10,"10", IF(('1 - Cover page'!$B$9-I4199)= 11,"11", IF(('1 - Cover page'!$B$9-I4199)= 12,"12", IF(('1 - Cover page'!$B$9-I4199)= 13,"13", IF(('1 - Cover page'!$B$9-I4199)= 14,"14", IF(('1 - Cover page'!$B$9-I4199)= 15,"15",  ""))))))))))))))))</f>
        <v>0</v>
      </c>
      <c r="AA4199" t="e">
        <f>VLOOKUP(E4199,'Age group'!$A$2:$B$7,2,TRUE)</f>
        <v>#N/A</v>
      </c>
    </row>
    <row r="4200" spans="1:27" ht="12.75" x14ac:dyDescent="0.2">
      <c r="A4200" s="30">
        <v>4197</v>
      </c>
      <c r="B4200" s="31"/>
      <c r="C4200" s="31"/>
      <c r="D4200" s="32"/>
      <c r="E4200" s="104"/>
      <c r="F4200" s="31"/>
      <c r="G4200" s="31"/>
      <c r="H4200" s="33"/>
      <c r="I4200" s="16"/>
      <c r="J4200" s="34"/>
      <c r="K4200" s="34"/>
      <c r="L4200" s="35"/>
      <c r="M4200" s="36"/>
      <c r="N4200" s="37"/>
      <c r="O4200" s="37"/>
      <c r="P4200" s="37"/>
      <c r="Q4200" s="38"/>
      <c r="R4200" s="38"/>
      <c r="S4200" s="37"/>
      <c r="T4200" s="39"/>
      <c r="U4200" s="39"/>
      <c r="V4200" s="40"/>
      <c r="X4200" t="str">
        <f>IF(('1 - Cover page'!$B$9-M4200)&lt;6,"&lt;=5 Days","&gt;5 Days")</f>
        <v>&lt;=5 Days</v>
      </c>
      <c r="Y4200" t="str">
        <f>IF(('1 - Cover page'!$B$9-M4200)=0,"0", IF(('1 - Cover page'!$B$9-M4200)= 1,"1", IF(('1 - Cover page'!$B$9-M4200)= 2,"2", IF(('1 - Cover page'!$B$9-M4200)= 3,"3", IF(('1 - Cover page'!$B$9-M4200)= 4,"4", IF(('1 - Cover page'!$B$9-M4200)= 5,"5", IF(('1 - Cover page'!$B$9-M4200)= 6,"6", IF(('1 - Cover page'!$B$9-M4200)= 7,"7", IF(('1 - Cover page'!$B$9-M4200)= 8,"8", IF(('1 - Cover page'!$B$9-M4200)= 9,"9", IF(('1 - Cover page'!$B$9-M4200)= 10,"10", IF(('1 - Cover page'!$B$9-M4200)= 11,"11", IF(('1 - Cover page'!$B$9-M4200)= 12,"12", IF(('1 - Cover page'!$B$9-M4200)= 13,"13", IF(('1 - Cover page'!$B$9-M4200)= 14,"14", IF(('1 - Cover page'!$B$9-M4200)= 15,"15",  ""))))))))))))))))</f>
        <v>0</v>
      </c>
      <c r="Z4200" t="str">
        <f>IF(('1 - Cover page'!$B$9-I4200)=0,"0", IF(('1 - Cover page'!$B$9-I4200)= 1,"1", IF(('1 - Cover page'!$B$9-I4200)= 2,"2", IF(('1 - Cover page'!$B$9-I4200)= 3,"3", IF(('1 - Cover page'!$B$9-I4200)= 4,"4", IF(('1 - Cover page'!$B$9-I4200)= 5,"5", IF(('1 - Cover page'!$B$9-I4200)= 6,"6", IF(('1 - Cover page'!$B$9-I4200)= 7,"7", IF(('1 - Cover page'!$B$9-I4200)= 8,"8", IF(('1 - Cover page'!$B$9-I4200)= 9,"9", IF(('1 - Cover page'!$B$9-I4200)= 10,"10", IF(('1 - Cover page'!$B$9-I4200)= 11,"11", IF(('1 - Cover page'!$B$9-I4200)= 12,"12", IF(('1 - Cover page'!$B$9-I4200)= 13,"13", IF(('1 - Cover page'!$B$9-I4200)= 14,"14", IF(('1 - Cover page'!$B$9-I4200)= 15,"15",  ""))))))))))))))))</f>
        <v>0</v>
      </c>
      <c r="AA4200" t="e">
        <f>VLOOKUP(E4200,'Age group'!$A$2:$B$7,2,TRUE)</f>
        <v>#N/A</v>
      </c>
    </row>
    <row r="4201" spans="1:27" ht="12.75" x14ac:dyDescent="0.2">
      <c r="A4201" s="30">
        <v>4198</v>
      </c>
      <c r="B4201" s="31"/>
      <c r="C4201" s="31"/>
      <c r="D4201" s="32"/>
      <c r="E4201" s="104"/>
      <c r="F4201" s="31"/>
      <c r="G4201" s="31"/>
      <c r="H4201" s="33"/>
      <c r="I4201" s="16"/>
      <c r="J4201" s="34"/>
      <c r="K4201" s="34"/>
      <c r="L4201" s="35"/>
      <c r="M4201" s="36"/>
      <c r="N4201" s="37"/>
      <c r="O4201" s="37"/>
      <c r="P4201" s="37"/>
      <c r="Q4201" s="38"/>
      <c r="R4201" s="38"/>
      <c r="S4201" s="37"/>
      <c r="T4201" s="39"/>
      <c r="U4201" s="39"/>
      <c r="V4201" s="40"/>
      <c r="X4201" t="str">
        <f>IF(('1 - Cover page'!$B$9-M4201)&lt;6,"&lt;=5 Days","&gt;5 Days")</f>
        <v>&lt;=5 Days</v>
      </c>
      <c r="Y4201" t="str">
        <f>IF(('1 - Cover page'!$B$9-M4201)=0,"0", IF(('1 - Cover page'!$B$9-M4201)= 1,"1", IF(('1 - Cover page'!$B$9-M4201)= 2,"2", IF(('1 - Cover page'!$B$9-M4201)= 3,"3", IF(('1 - Cover page'!$B$9-M4201)= 4,"4", IF(('1 - Cover page'!$B$9-M4201)= 5,"5", IF(('1 - Cover page'!$B$9-M4201)= 6,"6", IF(('1 - Cover page'!$B$9-M4201)= 7,"7", IF(('1 - Cover page'!$B$9-M4201)= 8,"8", IF(('1 - Cover page'!$B$9-M4201)= 9,"9", IF(('1 - Cover page'!$B$9-M4201)= 10,"10", IF(('1 - Cover page'!$B$9-M4201)= 11,"11", IF(('1 - Cover page'!$B$9-M4201)= 12,"12", IF(('1 - Cover page'!$B$9-M4201)= 13,"13", IF(('1 - Cover page'!$B$9-M4201)= 14,"14", IF(('1 - Cover page'!$B$9-M4201)= 15,"15",  ""))))))))))))))))</f>
        <v>0</v>
      </c>
      <c r="Z4201" t="str">
        <f>IF(('1 - Cover page'!$B$9-I4201)=0,"0", IF(('1 - Cover page'!$B$9-I4201)= 1,"1", IF(('1 - Cover page'!$B$9-I4201)= 2,"2", IF(('1 - Cover page'!$B$9-I4201)= 3,"3", IF(('1 - Cover page'!$B$9-I4201)= 4,"4", IF(('1 - Cover page'!$B$9-I4201)= 5,"5", IF(('1 - Cover page'!$B$9-I4201)= 6,"6", IF(('1 - Cover page'!$B$9-I4201)= 7,"7", IF(('1 - Cover page'!$B$9-I4201)= 8,"8", IF(('1 - Cover page'!$B$9-I4201)= 9,"9", IF(('1 - Cover page'!$B$9-I4201)= 10,"10", IF(('1 - Cover page'!$B$9-I4201)= 11,"11", IF(('1 - Cover page'!$B$9-I4201)= 12,"12", IF(('1 - Cover page'!$B$9-I4201)= 13,"13", IF(('1 - Cover page'!$B$9-I4201)= 14,"14", IF(('1 - Cover page'!$B$9-I4201)= 15,"15",  ""))))))))))))))))</f>
        <v>0</v>
      </c>
      <c r="AA4201" t="e">
        <f>VLOOKUP(E4201,'Age group'!$A$2:$B$7,2,TRUE)</f>
        <v>#N/A</v>
      </c>
    </row>
    <row r="4202" spans="1:27" ht="12.75" x14ac:dyDescent="0.2">
      <c r="A4202" s="30">
        <v>4199</v>
      </c>
      <c r="B4202" s="31"/>
      <c r="C4202" s="31"/>
      <c r="D4202" s="32"/>
      <c r="E4202" s="104"/>
      <c r="F4202" s="31"/>
      <c r="G4202" s="31"/>
      <c r="H4202" s="33"/>
      <c r="I4202" s="16"/>
      <c r="J4202" s="34"/>
      <c r="K4202" s="34"/>
      <c r="L4202" s="35"/>
      <c r="M4202" s="36"/>
      <c r="N4202" s="37"/>
      <c r="O4202" s="37"/>
      <c r="P4202" s="37"/>
      <c r="Q4202" s="38"/>
      <c r="R4202" s="38"/>
      <c r="S4202" s="37"/>
      <c r="T4202" s="39"/>
      <c r="U4202" s="39"/>
      <c r="V4202" s="40"/>
      <c r="X4202" t="str">
        <f>IF(('1 - Cover page'!$B$9-M4202)&lt;6,"&lt;=5 Days","&gt;5 Days")</f>
        <v>&lt;=5 Days</v>
      </c>
      <c r="Y4202" t="str">
        <f>IF(('1 - Cover page'!$B$9-M4202)=0,"0", IF(('1 - Cover page'!$B$9-M4202)= 1,"1", IF(('1 - Cover page'!$B$9-M4202)= 2,"2", IF(('1 - Cover page'!$B$9-M4202)= 3,"3", IF(('1 - Cover page'!$B$9-M4202)= 4,"4", IF(('1 - Cover page'!$B$9-M4202)= 5,"5", IF(('1 - Cover page'!$B$9-M4202)= 6,"6", IF(('1 - Cover page'!$B$9-M4202)= 7,"7", IF(('1 - Cover page'!$B$9-M4202)= 8,"8", IF(('1 - Cover page'!$B$9-M4202)= 9,"9", IF(('1 - Cover page'!$B$9-M4202)= 10,"10", IF(('1 - Cover page'!$B$9-M4202)= 11,"11", IF(('1 - Cover page'!$B$9-M4202)= 12,"12", IF(('1 - Cover page'!$B$9-M4202)= 13,"13", IF(('1 - Cover page'!$B$9-M4202)= 14,"14", IF(('1 - Cover page'!$B$9-M4202)= 15,"15",  ""))))))))))))))))</f>
        <v>0</v>
      </c>
      <c r="Z4202" t="str">
        <f>IF(('1 - Cover page'!$B$9-I4202)=0,"0", IF(('1 - Cover page'!$B$9-I4202)= 1,"1", IF(('1 - Cover page'!$B$9-I4202)= 2,"2", IF(('1 - Cover page'!$B$9-I4202)= 3,"3", IF(('1 - Cover page'!$B$9-I4202)= 4,"4", IF(('1 - Cover page'!$B$9-I4202)= 5,"5", IF(('1 - Cover page'!$B$9-I4202)= 6,"6", IF(('1 - Cover page'!$B$9-I4202)= 7,"7", IF(('1 - Cover page'!$B$9-I4202)= 8,"8", IF(('1 - Cover page'!$B$9-I4202)= 9,"9", IF(('1 - Cover page'!$B$9-I4202)= 10,"10", IF(('1 - Cover page'!$B$9-I4202)= 11,"11", IF(('1 - Cover page'!$B$9-I4202)= 12,"12", IF(('1 - Cover page'!$B$9-I4202)= 13,"13", IF(('1 - Cover page'!$B$9-I4202)= 14,"14", IF(('1 - Cover page'!$B$9-I4202)= 15,"15",  ""))))))))))))))))</f>
        <v>0</v>
      </c>
      <c r="AA4202" t="e">
        <f>VLOOKUP(E4202,'Age group'!$A$2:$B$7,2,TRUE)</f>
        <v>#N/A</v>
      </c>
    </row>
    <row r="4203" spans="1:27" ht="12.75" x14ac:dyDescent="0.2">
      <c r="A4203" s="30">
        <v>4200</v>
      </c>
      <c r="B4203" s="31"/>
      <c r="C4203" s="31"/>
      <c r="D4203" s="32"/>
      <c r="E4203" s="104"/>
      <c r="F4203" s="31"/>
      <c r="G4203" s="31"/>
      <c r="H4203" s="33"/>
      <c r="I4203" s="16"/>
      <c r="J4203" s="34"/>
      <c r="K4203" s="34"/>
      <c r="L4203" s="35"/>
      <c r="M4203" s="36"/>
      <c r="N4203" s="37"/>
      <c r="O4203" s="37"/>
      <c r="P4203" s="37"/>
      <c r="Q4203" s="38"/>
      <c r="R4203" s="38"/>
      <c r="S4203" s="37"/>
      <c r="T4203" s="39"/>
      <c r="U4203" s="39"/>
      <c r="V4203" s="40"/>
      <c r="X4203" t="str">
        <f>IF(('1 - Cover page'!$B$9-M4203)&lt;6,"&lt;=5 Days","&gt;5 Days")</f>
        <v>&lt;=5 Days</v>
      </c>
      <c r="Y4203" t="str">
        <f>IF(('1 - Cover page'!$B$9-M4203)=0,"0", IF(('1 - Cover page'!$B$9-M4203)= 1,"1", IF(('1 - Cover page'!$B$9-M4203)= 2,"2", IF(('1 - Cover page'!$B$9-M4203)= 3,"3", IF(('1 - Cover page'!$B$9-M4203)= 4,"4", IF(('1 - Cover page'!$B$9-M4203)= 5,"5", IF(('1 - Cover page'!$B$9-M4203)= 6,"6", IF(('1 - Cover page'!$B$9-M4203)= 7,"7", IF(('1 - Cover page'!$B$9-M4203)= 8,"8", IF(('1 - Cover page'!$B$9-M4203)= 9,"9", IF(('1 - Cover page'!$B$9-M4203)= 10,"10", IF(('1 - Cover page'!$B$9-M4203)= 11,"11", IF(('1 - Cover page'!$B$9-M4203)= 12,"12", IF(('1 - Cover page'!$B$9-M4203)= 13,"13", IF(('1 - Cover page'!$B$9-M4203)= 14,"14", IF(('1 - Cover page'!$B$9-M4203)= 15,"15",  ""))))))))))))))))</f>
        <v>0</v>
      </c>
      <c r="Z4203" t="str">
        <f>IF(('1 - Cover page'!$B$9-I4203)=0,"0", IF(('1 - Cover page'!$B$9-I4203)= 1,"1", IF(('1 - Cover page'!$B$9-I4203)= 2,"2", IF(('1 - Cover page'!$B$9-I4203)= 3,"3", IF(('1 - Cover page'!$B$9-I4203)= 4,"4", IF(('1 - Cover page'!$B$9-I4203)= 5,"5", IF(('1 - Cover page'!$B$9-I4203)= 6,"6", IF(('1 - Cover page'!$B$9-I4203)= 7,"7", IF(('1 - Cover page'!$B$9-I4203)= 8,"8", IF(('1 - Cover page'!$B$9-I4203)= 9,"9", IF(('1 - Cover page'!$B$9-I4203)= 10,"10", IF(('1 - Cover page'!$B$9-I4203)= 11,"11", IF(('1 - Cover page'!$B$9-I4203)= 12,"12", IF(('1 - Cover page'!$B$9-I4203)= 13,"13", IF(('1 - Cover page'!$B$9-I4203)= 14,"14", IF(('1 - Cover page'!$B$9-I4203)= 15,"15",  ""))))))))))))))))</f>
        <v>0</v>
      </c>
      <c r="AA4203" t="e">
        <f>VLOOKUP(E4203,'Age group'!$A$2:$B$7,2,TRUE)</f>
        <v>#N/A</v>
      </c>
    </row>
    <row r="4204" spans="1:27" ht="12.75" x14ac:dyDescent="0.2">
      <c r="A4204" s="30">
        <v>4201</v>
      </c>
      <c r="B4204" s="31"/>
      <c r="C4204" s="31"/>
      <c r="D4204" s="32"/>
      <c r="E4204" s="104"/>
      <c r="F4204" s="31"/>
      <c r="G4204" s="31"/>
      <c r="H4204" s="33"/>
      <c r="I4204" s="16"/>
      <c r="J4204" s="34"/>
      <c r="K4204" s="34"/>
      <c r="L4204" s="35"/>
      <c r="M4204" s="36"/>
      <c r="N4204" s="37"/>
      <c r="O4204" s="37"/>
      <c r="P4204" s="37"/>
      <c r="Q4204" s="38"/>
      <c r="R4204" s="38"/>
      <c r="S4204" s="37"/>
      <c r="T4204" s="39"/>
      <c r="U4204" s="39"/>
      <c r="V4204" s="40"/>
      <c r="X4204" t="str">
        <f>IF(('1 - Cover page'!$B$9-M4204)&lt;6,"&lt;=5 Days","&gt;5 Days")</f>
        <v>&lt;=5 Days</v>
      </c>
      <c r="Y4204" t="str">
        <f>IF(('1 - Cover page'!$B$9-M4204)=0,"0", IF(('1 - Cover page'!$B$9-M4204)= 1,"1", IF(('1 - Cover page'!$B$9-M4204)= 2,"2", IF(('1 - Cover page'!$B$9-M4204)= 3,"3", IF(('1 - Cover page'!$B$9-M4204)= 4,"4", IF(('1 - Cover page'!$B$9-M4204)= 5,"5", IF(('1 - Cover page'!$B$9-M4204)= 6,"6", IF(('1 - Cover page'!$B$9-M4204)= 7,"7", IF(('1 - Cover page'!$B$9-M4204)= 8,"8", IF(('1 - Cover page'!$B$9-M4204)= 9,"9", IF(('1 - Cover page'!$B$9-M4204)= 10,"10", IF(('1 - Cover page'!$B$9-M4204)= 11,"11", IF(('1 - Cover page'!$B$9-M4204)= 12,"12", IF(('1 - Cover page'!$B$9-M4204)= 13,"13", IF(('1 - Cover page'!$B$9-M4204)= 14,"14", IF(('1 - Cover page'!$B$9-M4204)= 15,"15",  ""))))))))))))))))</f>
        <v>0</v>
      </c>
      <c r="Z4204" t="str">
        <f>IF(('1 - Cover page'!$B$9-I4204)=0,"0", IF(('1 - Cover page'!$B$9-I4204)= 1,"1", IF(('1 - Cover page'!$B$9-I4204)= 2,"2", IF(('1 - Cover page'!$B$9-I4204)= 3,"3", IF(('1 - Cover page'!$B$9-I4204)= 4,"4", IF(('1 - Cover page'!$B$9-I4204)= 5,"5", IF(('1 - Cover page'!$B$9-I4204)= 6,"6", IF(('1 - Cover page'!$B$9-I4204)= 7,"7", IF(('1 - Cover page'!$B$9-I4204)= 8,"8", IF(('1 - Cover page'!$B$9-I4204)= 9,"9", IF(('1 - Cover page'!$B$9-I4204)= 10,"10", IF(('1 - Cover page'!$B$9-I4204)= 11,"11", IF(('1 - Cover page'!$B$9-I4204)= 12,"12", IF(('1 - Cover page'!$B$9-I4204)= 13,"13", IF(('1 - Cover page'!$B$9-I4204)= 14,"14", IF(('1 - Cover page'!$B$9-I4204)= 15,"15",  ""))))))))))))))))</f>
        <v>0</v>
      </c>
      <c r="AA4204" t="e">
        <f>VLOOKUP(E4204,'Age group'!$A$2:$B$7,2,TRUE)</f>
        <v>#N/A</v>
      </c>
    </row>
    <row r="4205" spans="1:27" ht="12.75" x14ac:dyDescent="0.2">
      <c r="A4205" s="30">
        <v>4202</v>
      </c>
      <c r="B4205" s="31"/>
      <c r="C4205" s="31"/>
      <c r="D4205" s="32"/>
      <c r="E4205" s="104"/>
      <c r="F4205" s="31"/>
      <c r="G4205" s="31"/>
      <c r="H4205" s="33"/>
      <c r="I4205" s="16"/>
      <c r="J4205" s="34"/>
      <c r="K4205" s="34"/>
      <c r="L4205" s="35"/>
      <c r="M4205" s="36"/>
      <c r="N4205" s="37"/>
      <c r="O4205" s="37"/>
      <c r="P4205" s="37"/>
      <c r="Q4205" s="38"/>
      <c r="R4205" s="38"/>
      <c r="S4205" s="37"/>
      <c r="T4205" s="39"/>
      <c r="U4205" s="39"/>
      <c r="V4205" s="40"/>
      <c r="X4205" t="str">
        <f>IF(('1 - Cover page'!$B$9-M4205)&lt;6,"&lt;=5 Days","&gt;5 Days")</f>
        <v>&lt;=5 Days</v>
      </c>
      <c r="Y4205" t="str">
        <f>IF(('1 - Cover page'!$B$9-M4205)=0,"0", IF(('1 - Cover page'!$B$9-M4205)= 1,"1", IF(('1 - Cover page'!$B$9-M4205)= 2,"2", IF(('1 - Cover page'!$B$9-M4205)= 3,"3", IF(('1 - Cover page'!$B$9-M4205)= 4,"4", IF(('1 - Cover page'!$B$9-M4205)= 5,"5", IF(('1 - Cover page'!$B$9-M4205)= 6,"6", IF(('1 - Cover page'!$B$9-M4205)= 7,"7", IF(('1 - Cover page'!$B$9-M4205)= 8,"8", IF(('1 - Cover page'!$B$9-M4205)= 9,"9", IF(('1 - Cover page'!$B$9-M4205)= 10,"10", IF(('1 - Cover page'!$B$9-M4205)= 11,"11", IF(('1 - Cover page'!$B$9-M4205)= 12,"12", IF(('1 - Cover page'!$B$9-M4205)= 13,"13", IF(('1 - Cover page'!$B$9-M4205)= 14,"14", IF(('1 - Cover page'!$B$9-M4205)= 15,"15",  ""))))))))))))))))</f>
        <v>0</v>
      </c>
      <c r="Z4205" t="str">
        <f>IF(('1 - Cover page'!$B$9-I4205)=0,"0", IF(('1 - Cover page'!$B$9-I4205)= 1,"1", IF(('1 - Cover page'!$B$9-I4205)= 2,"2", IF(('1 - Cover page'!$B$9-I4205)= 3,"3", IF(('1 - Cover page'!$B$9-I4205)= 4,"4", IF(('1 - Cover page'!$B$9-I4205)= 5,"5", IF(('1 - Cover page'!$B$9-I4205)= 6,"6", IF(('1 - Cover page'!$B$9-I4205)= 7,"7", IF(('1 - Cover page'!$B$9-I4205)= 8,"8", IF(('1 - Cover page'!$B$9-I4205)= 9,"9", IF(('1 - Cover page'!$B$9-I4205)= 10,"10", IF(('1 - Cover page'!$B$9-I4205)= 11,"11", IF(('1 - Cover page'!$B$9-I4205)= 12,"12", IF(('1 - Cover page'!$B$9-I4205)= 13,"13", IF(('1 - Cover page'!$B$9-I4205)= 14,"14", IF(('1 - Cover page'!$B$9-I4205)= 15,"15",  ""))))))))))))))))</f>
        <v>0</v>
      </c>
      <c r="AA4205" t="e">
        <f>VLOOKUP(E4205,'Age group'!$A$2:$B$7,2,TRUE)</f>
        <v>#N/A</v>
      </c>
    </row>
    <row r="4206" spans="1:27" ht="12.75" x14ac:dyDescent="0.2">
      <c r="A4206" s="30">
        <v>4203</v>
      </c>
      <c r="B4206" s="31"/>
      <c r="C4206" s="31"/>
      <c r="D4206" s="32"/>
      <c r="E4206" s="104"/>
      <c r="F4206" s="31"/>
      <c r="G4206" s="31"/>
      <c r="H4206" s="33"/>
      <c r="I4206" s="16"/>
      <c r="J4206" s="34"/>
      <c r="K4206" s="34"/>
      <c r="L4206" s="35"/>
      <c r="M4206" s="36"/>
      <c r="N4206" s="37"/>
      <c r="O4206" s="37"/>
      <c r="P4206" s="37"/>
      <c r="Q4206" s="38"/>
      <c r="R4206" s="38"/>
      <c r="S4206" s="37"/>
      <c r="T4206" s="39"/>
      <c r="U4206" s="39"/>
      <c r="V4206" s="40"/>
      <c r="X4206" t="str">
        <f>IF(('1 - Cover page'!$B$9-M4206)&lt;6,"&lt;=5 Days","&gt;5 Days")</f>
        <v>&lt;=5 Days</v>
      </c>
      <c r="Y4206" t="str">
        <f>IF(('1 - Cover page'!$B$9-M4206)=0,"0", IF(('1 - Cover page'!$B$9-M4206)= 1,"1", IF(('1 - Cover page'!$B$9-M4206)= 2,"2", IF(('1 - Cover page'!$B$9-M4206)= 3,"3", IF(('1 - Cover page'!$B$9-M4206)= 4,"4", IF(('1 - Cover page'!$B$9-M4206)= 5,"5", IF(('1 - Cover page'!$B$9-M4206)= 6,"6", IF(('1 - Cover page'!$B$9-M4206)= 7,"7", IF(('1 - Cover page'!$B$9-M4206)= 8,"8", IF(('1 - Cover page'!$B$9-M4206)= 9,"9", IF(('1 - Cover page'!$B$9-M4206)= 10,"10", IF(('1 - Cover page'!$B$9-M4206)= 11,"11", IF(('1 - Cover page'!$B$9-M4206)= 12,"12", IF(('1 - Cover page'!$B$9-M4206)= 13,"13", IF(('1 - Cover page'!$B$9-M4206)= 14,"14", IF(('1 - Cover page'!$B$9-M4206)= 15,"15",  ""))))))))))))))))</f>
        <v>0</v>
      </c>
      <c r="Z4206" t="str">
        <f>IF(('1 - Cover page'!$B$9-I4206)=0,"0", IF(('1 - Cover page'!$B$9-I4206)= 1,"1", IF(('1 - Cover page'!$B$9-I4206)= 2,"2", IF(('1 - Cover page'!$B$9-I4206)= 3,"3", IF(('1 - Cover page'!$B$9-I4206)= 4,"4", IF(('1 - Cover page'!$B$9-I4206)= 5,"5", IF(('1 - Cover page'!$B$9-I4206)= 6,"6", IF(('1 - Cover page'!$B$9-I4206)= 7,"7", IF(('1 - Cover page'!$B$9-I4206)= 8,"8", IF(('1 - Cover page'!$B$9-I4206)= 9,"9", IF(('1 - Cover page'!$B$9-I4206)= 10,"10", IF(('1 - Cover page'!$B$9-I4206)= 11,"11", IF(('1 - Cover page'!$B$9-I4206)= 12,"12", IF(('1 - Cover page'!$B$9-I4206)= 13,"13", IF(('1 - Cover page'!$B$9-I4206)= 14,"14", IF(('1 - Cover page'!$B$9-I4206)= 15,"15",  ""))))))))))))))))</f>
        <v>0</v>
      </c>
      <c r="AA4206" t="e">
        <f>VLOOKUP(E4206,'Age group'!$A$2:$B$7,2,TRUE)</f>
        <v>#N/A</v>
      </c>
    </row>
    <row r="4207" spans="1:27" ht="12.75" x14ac:dyDescent="0.2">
      <c r="A4207" s="30">
        <v>4204</v>
      </c>
      <c r="B4207" s="31"/>
      <c r="C4207" s="31"/>
      <c r="D4207" s="32"/>
      <c r="E4207" s="104"/>
      <c r="F4207" s="31"/>
      <c r="G4207" s="31"/>
      <c r="H4207" s="33"/>
      <c r="I4207" s="16"/>
      <c r="J4207" s="34"/>
      <c r="K4207" s="34"/>
      <c r="L4207" s="35"/>
      <c r="M4207" s="36"/>
      <c r="N4207" s="37"/>
      <c r="O4207" s="37"/>
      <c r="P4207" s="37"/>
      <c r="Q4207" s="38"/>
      <c r="R4207" s="38"/>
      <c r="S4207" s="37"/>
      <c r="T4207" s="39"/>
      <c r="U4207" s="39"/>
      <c r="V4207" s="40"/>
      <c r="X4207" t="str">
        <f>IF(('1 - Cover page'!$B$9-M4207)&lt;6,"&lt;=5 Days","&gt;5 Days")</f>
        <v>&lt;=5 Days</v>
      </c>
      <c r="Y4207" t="str">
        <f>IF(('1 - Cover page'!$B$9-M4207)=0,"0", IF(('1 - Cover page'!$B$9-M4207)= 1,"1", IF(('1 - Cover page'!$B$9-M4207)= 2,"2", IF(('1 - Cover page'!$B$9-M4207)= 3,"3", IF(('1 - Cover page'!$B$9-M4207)= 4,"4", IF(('1 - Cover page'!$B$9-M4207)= 5,"5", IF(('1 - Cover page'!$B$9-M4207)= 6,"6", IF(('1 - Cover page'!$B$9-M4207)= 7,"7", IF(('1 - Cover page'!$B$9-M4207)= 8,"8", IF(('1 - Cover page'!$B$9-M4207)= 9,"9", IF(('1 - Cover page'!$B$9-M4207)= 10,"10", IF(('1 - Cover page'!$B$9-M4207)= 11,"11", IF(('1 - Cover page'!$B$9-M4207)= 12,"12", IF(('1 - Cover page'!$B$9-M4207)= 13,"13", IF(('1 - Cover page'!$B$9-M4207)= 14,"14", IF(('1 - Cover page'!$B$9-M4207)= 15,"15",  ""))))))))))))))))</f>
        <v>0</v>
      </c>
      <c r="Z4207" t="str">
        <f>IF(('1 - Cover page'!$B$9-I4207)=0,"0", IF(('1 - Cover page'!$B$9-I4207)= 1,"1", IF(('1 - Cover page'!$B$9-I4207)= 2,"2", IF(('1 - Cover page'!$B$9-I4207)= 3,"3", IF(('1 - Cover page'!$B$9-I4207)= 4,"4", IF(('1 - Cover page'!$B$9-I4207)= 5,"5", IF(('1 - Cover page'!$B$9-I4207)= 6,"6", IF(('1 - Cover page'!$B$9-I4207)= 7,"7", IF(('1 - Cover page'!$B$9-I4207)= 8,"8", IF(('1 - Cover page'!$B$9-I4207)= 9,"9", IF(('1 - Cover page'!$B$9-I4207)= 10,"10", IF(('1 - Cover page'!$B$9-I4207)= 11,"11", IF(('1 - Cover page'!$B$9-I4207)= 12,"12", IF(('1 - Cover page'!$B$9-I4207)= 13,"13", IF(('1 - Cover page'!$B$9-I4207)= 14,"14", IF(('1 - Cover page'!$B$9-I4207)= 15,"15",  ""))))))))))))))))</f>
        <v>0</v>
      </c>
      <c r="AA4207" t="e">
        <f>VLOOKUP(E4207,'Age group'!$A$2:$B$7,2,TRUE)</f>
        <v>#N/A</v>
      </c>
    </row>
    <row r="4208" spans="1:27" ht="12.75" x14ac:dyDescent="0.2">
      <c r="A4208" s="30">
        <v>4205</v>
      </c>
      <c r="B4208" s="31"/>
      <c r="C4208" s="31"/>
      <c r="D4208" s="32"/>
      <c r="E4208" s="104"/>
      <c r="F4208" s="31"/>
      <c r="G4208" s="31"/>
      <c r="H4208" s="33"/>
      <c r="I4208" s="16"/>
      <c r="J4208" s="34"/>
      <c r="K4208" s="34"/>
      <c r="L4208" s="35"/>
      <c r="M4208" s="36"/>
      <c r="N4208" s="37"/>
      <c r="O4208" s="37"/>
      <c r="P4208" s="37"/>
      <c r="Q4208" s="38"/>
      <c r="R4208" s="38"/>
      <c r="S4208" s="37"/>
      <c r="T4208" s="39"/>
      <c r="U4208" s="39"/>
      <c r="V4208" s="40"/>
      <c r="X4208" t="str">
        <f>IF(('1 - Cover page'!$B$9-M4208)&lt;6,"&lt;=5 Days","&gt;5 Days")</f>
        <v>&lt;=5 Days</v>
      </c>
      <c r="Y4208" t="str">
        <f>IF(('1 - Cover page'!$B$9-M4208)=0,"0", IF(('1 - Cover page'!$B$9-M4208)= 1,"1", IF(('1 - Cover page'!$B$9-M4208)= 2,"2", IF(('1 - Cover page'!$B$9-M4208)= 3,"3", IF(('1 - Cover page'!$B$9-M4208)= 4,"4", IF(('1 - Cover page'!$B$9-M4208)= 5,"5", IF(('1 - Cover page'!$B$9-M4208)= 6,"6", IF(('1 - Cover page'!$B$9-M4208)= 7,"7", IF(('1 - Cover page'!$B$9-M4208)= 8,"8", IF(('1 - Cover page'!$B$9-M4208)= 9,"9", IF(('1 - Cover page'!$B$9-M4208)= 10,"10", IF(('1 - Cover page'!$B$9-M4208)= 11,"11", IF(('1 - Cover page'!$B$9-M4208)= 12,"12", IF(('1 - Cover page'!$B$9-M4208)= 13,"13", IF(('1 - Cover page'!$B$9-M4208)= 14,"14", IF(('1 - Cover page'!$B$9-M4208)= 15,"15",  ""))))))))))))))))</f>
        <v>0</v>
      </c>
      <c r="Z4208" t="str">
        <f>IF(('1 - Cover page'!$B$9-I4208)=0,"0", IF(('1 - Cover page'!$B$9-I4208)= 1,"1", IF(('1 - Cover page'!$B$9-I4208)= 2,"2", IF(('1 - Cover page'!$B$9-I4208)= 3,"3", IF(('1 - Cover page'!$B$9-I4208)= 4,"4", IF(('1 - Cover page'!$B$9-I4208)= 5,"5", IF(('1 - Cover page'!$B$9-I4208)= 6,"6", IF(('1 - Cover page'!$B$9-I4208)= 7,"7", IF(('1 - Cover page'!$B$9-I4208)= 8,"8", IF(('1 - Cover page'!$B$9-I4208)= 9,"9", IF(('1 - Cover page'!$B$9-I4208)= 10,"10", IF(('1 - Cover page'!$B$9-I4208)= 11,"11", IF(('1 - Cover page'!$B$9-I4208)= 12,"12", IF(('1 - Cover page'!$B$9-I4208)= 13,"13", IF(('1 - Cover page'!$B$9-I4208)= 14,"14", IF(('1 - Cover page'!$B$9-I4208)= 15,"15",  ""))))))))))))))))</f>
        <v>0</v>
      </c>
      <c r="AA4208" t="e">
        <f>VLOOKUP(E4208,'Age group'!$A$2:$B$7,2,TRUE)</f>
        <v>#N/A</v>
      </c>
    </row>
    <row r="4209" spans="1:27" ht="12.75" x14ac:dyDescent="0.2">
      <c r="A4209" s="30">
        <v>4206</v>
      </c>
      <c r="B4209" s="31"/>
      <c r="C4209" s="31"/>
      <c r="D4209" s="32"/>
      <c r="E4209" s="104"/>
      <c r="F4209" s="31"/>
      <c r="G4209" s="31"/>
      <c r="H4209" s="33"/>
      <c r="I4209" s="16"/>
      <c r="J4209" s="34"/>
      <c r="K4209" s="34"/>
      <c r="L4209" s="35"/>
      <c r="M4209" s="36"/>
      <c r="N4209" s="37"/>
      <c r="O4209" s="37"/>
      <c r="P4209" s="37"/>
      <c r="Q4209" s="38"/>
      <c r="R4209" s="38"/>
      <c r="S4209" s="37"/>
      <c r="T4209" s="39"/>
      <c r="U4209" s="39"/>
      <c r="V4209" s="40"/>
      <c r="X4209" t="str">
        <f>IF(('1 - Cover page'!$B$9-M4209)&lt;6,"&lt;=5 Days","&gt;5 Days")</f>
        <v>&lt;=5 Days</v>
      </c>
      <c r="Y4209" t="str">
        <f>IF(('1 - Cover page'!$B$9-M4209)=0,"0", IF(('1 - Cover page'!$B$9-M4209)= 1,"1", IF(('1 - Cover page'!$B$9-M4209)= 2,"2", IF(('1 - Cover page'!$B$9-M4209)= 3,"3", IF(('1 - Cover page'!$B$9-M4209)= 4,"4", IF(('1 - Cover page'!$B$9-M4209)= 5,"5", IF(('1 - Cover page'!$B$9-M4209)= 6,"6", IF(('1 - Cover page'!$B$9-M4209)= 7,"7", IF(('1 - Cover page'!$B$9-M4209)= 8,"8", IF(('1 - Cover page'!$B$9-M4209)= 9,"9", IF(('1 - Cover page'!$B$9-M4209)= 10,"10", IF(('1 - Cover page'!$B$9-M4209)= 11,"11", IF(('1 - Cover page'!$B$9-M4209)= 12,"12", IF(('1 - Cover page'!$B$9-M4209)= 13,"13", IF(('1 - Cover page'!$B$9-M4209)= 14,"14", IF(('1 - Cover page'!$B$9-M4209)= 15,"15",  ""))))))))))))))))</f>
        <v>0</v>
      </c>
      <c r="Z4209" t="str">
        <f>IF(('1 - Cover page'!$B$9-I4209)=0,"0", IF(('1 - Cover page'!$B$9-I4209)= 1,"1", IF(('1 - Cover page'!$B$9-I4209)= 2,"2", IF(('1 - Cover page'!$B$9-I4209)= 3,"3", IF(('1 - Cover page'!$B$9-I4209)= 4,"4", IF(('1 - Cover page'!$B$9-I4209)= 5,"5", IF(('1 - Cover page'!$B$9-I4209)= 6,"6", IF(('1 - Cover page'!$B$9-I4209)= 7,"7", IF(('1 - Cover page'!$B$9-I4209)= 8,"8", IF(('1 - Cover page'!$B$9-I4209)= 9,"9", IF(('1 - Cover page'!$B$9-I4209)= 10,"10", IF(('1 - Cover page'!$B$9-I4209)= 11,"11", IF(('1 - Cover page'!$B$9-I4209)= 12,"12", IF(('1 - Cover page'!$B$9-I4209)= 13,"13", IF(('1 - Cover page'!$B$9-I4209)= 14,"14", IF(('1 - Cover page'!$B$9-I4209)= 15,"15",  ""))))))))))))))))</f>
        <v>0</v>
      </c>
      <c r="AA4209" t="e">
        <f>VLOOKUP(E4209,'Age group'!$A$2:$B$7,2,TRUE)</f>
        <v>#N/A</v>
      </c>
    </row>
    <row r="4210" spans="1:27" ht="12.75" x14ac:dyDescent="0.2">
      <c r="A4210" s="30">
        <v>4207</v>
      </c>
      <c r="B4210" s="31"/>
      <c r="C4210" s="31"/>
      <c r="D4210" s="32"/>
      <c r="E4210" s="104"/>
      <c r="F4210" s="31"/>
      <c r="G4210" s="31"/>
      <c r="H4210" s="33"/>
      <c r="I4210" s="16"/>
      <c r="J4210" s="34"/>
      <c r="K4210" s="34"/>
      <c r="L4210" s="35"/>
      <c r="M4210" s="36"/>
      <c r="N4210" s="37"/>
      <c r="O4210" s="37"/>
      <c r="P4210" s="37"/>
      <c r="Q4210" s="38"/>
      <c r="R4210" s="38"/>
      <c r="S4210" s="37"/>
      <c r="T4210" s="39"/>
      <c r="U4210" s="39"/>
      <c r="V4210" s="40"/>
      <c r="X4210" t="str">
        <f>IF(('1 - Cover page'!$B$9-M4210)&lt;6,"&lt;=5 Days","&gt;5 Days")</f>
        <v>&lt;=5 Days</v>
      </c>
      <c r="Y4210" t="str">
        <f>IF(('1 - Cover page'!$B$9-M4210)=0,"0", IF(('1 - Cover page'!$B$9-M4210)= 1,"1", IF(('1 - Cover page'!$B$9-M4210)= 2,"2", IF(('1 - Cover page'!$B$9-M4210)= 3,"3", IF(('1 - Cover page'!$B$9-M4210)= 4,"4", IF(('1 - Cover page'!$B$9-M4210)= 5,"5", IF(('1 - Cover page'!$B$9-M4210)= 6,"6", IF(('1 - Cover page'!$B$9-M4210)= 7,"7", IF(('1 - Cover page'!$B$9-M4210)= 8,"8", IF(('1 - Cover page'!$B$9-M4210)= 9,"9", IF(('1 - Cover page'!$B$9-M4210)= 10,"10", IF(('1 - Cover page'!$B$9-M4210)= 11,"11", IF(('1 - Cover page'!$B$9-M4210)= 12,"12", IF(('1 - Cover page'!$B$9-M4210)= 13,"13", IF(('1 - Cover page'!$B$9-M4210)= 14,"14", IF(('1 - Cover page'!$B$9-M4210)= 15,"15",  ""))))))))))))))))</f>
        <v>0</v>
      </c>
      <c r="Z4210" t="str">
        <f>IF(('1 - Cover page'!$B$9-I4210)=0,"0", IF(('1 - Cover page'!$B$9-I4210)= 1,"1", IF(('1 - Cover page'!$B$9-I4210)= 2,"2", IF(('1 - Cover page'!$B$9-I4210)= 3,"3", IF(('1 - Cover page'!$B$9-I4210)= 4,"4", IF(('1 - Cover page'!$B$9-I4210)= 5,"5", IF(('1 - Cover page'!$B$9-I4210)= 6,"6", IF(('1 - Cover page'!$B$9-I4210)= 7,"7", IF(('1 - Cover page'!$B$9-I4210)= 8,"8", IF(('1 - Cover page'!$B$9-I4210)= 9,"9", IF(('1 - Cover page'!$B$9-I4210)= 10,"10", IF(('1 - Cover page'!$B$9-I4210)= 11,"11", IF(('1 - Cover page'!$B$9-I4210)= 12,"12", IF(('1 - Cover page'!$B$9-I4210)= 13,"13", IF(('1 - Cover page'!$B$9-I4210)= 14,"14", IF(('1 - Cover page'!$B$9-I4210)= 15,"15",  ""))))))))))))))))</f>
        <v>0</v>
      </c>
      <c r="AA4210" t="e">
        <f>VLOOKUP(E4210,'Age group'!$A$2:$B$7,2,TRUE)</f>
        <v>#N/A</v>
      </c>
    </row>
    <row r="4211" spans="1:27" ht="12.75" x14ac:dyDescent="0.2">
      <c r="A4211" s="30">
        <v>4208</v>
      </c>
      <c r="B4211" s="31"/>
      <c r="C4211" s="31"/>
      <c r="D4211" s="32"/>
      <c r="E4211" s="104"/>
      <c r="F4211" s="31"/>
      <c r="G4211" s="31"/>
      <c r="H4211" s="33"/>
      <c r="I4211" s="16"/>
      <c r="J4211" s="34"/>
      <c r="K4211" s="34"/>
      <c r="L4211" s="35"/>
      <c r="M4211" s="36"/>
      <c r="N4211" s="37"/>
      <c r="O4211" s="37"/>
      <c r="P4211" s="37"/>
      <c r="Q4211" s="38"/>
      <c r="R4211" s="38"/>
      <c r="S4211" s="37"/>
      <c r="T4211" s="39"/>
      <c r="U4211" s="39"/>
      <c r="V4211" s="40"/>
      <c r="X4211" t="str">
        <f>IF(('1 - Cover page'!$B$9-M4211)&lt;6,"&lt;=5 Days","&gt;5 Days")</f>
        <v>&lt;=5 Days</v>
      </c>
      <c r="Y4211" t="str">
        <f>IF(('1 - Cover page'!$B$9-M4211)=0,"0", IF(('1 - Cover page'!$B$9-M4211)= 1,"1", IF(('1 - Cover page'!$B$9-M4211)= 2,"2", IF(('1 - Cover page'!$B$9-M4211)= 3,"3", IF(('1 - Cover page'!$B$9-M4211)= 4,"4", IF(('1 - Cover page'!$B$9-M4211)= 5,"5", IF(('1 - Cover page'!$B$9-M4211)= 6,"6", IF(('1 - Cover page'!$B$9-M4211)= 7,"7", IF(('1 - Cover page'!$B$9-M4211)= 8,"8", IF(('1 - Cover page'!$B$9-M4211)= 9,"9", IF(('1 - Cover page'!$B$9-M4211)= 10,"10", IF(('1 - Cover page'!$B$9-M4211)= 11,"11", IF(('1 - Cover page'!$B$9-M4211)= 12,"12", IF(('1 - Cover page'!$B$9-M4211)= 13,"13", IF(('1 - Cover page'!$B$9-M4211)= 14,"14", IF(('1 - Cover page'!$B$9-M4211)= 15,"15",  ""))))))))))))))))</f>
        <v>0</v>
      </c>
      <c r="Z4211" t="str">
        <f>IF(('1 - Cover page'!$B$9-I4211)=0,"0", IF(('1 - Cover page'!$B$9-I4211)= 1,"1", IF(('1 - Cover page'!$B$9-I4211)= 2,"2", IF(('1 - Cover page'!$B$9-I4211)= 3,"3", IF(('1 - Cover page'!$B$9-I4211)= 4,"4", IF(('1 - Cover page'!$B$9-I4211)= 5,"5", IF(('1 - Cover page'!$B$9-I4211)= 6,"6", IF(('1 - Cover page'!$B$9-I4211)= 7,"7", IF(('1 - Cover page'!$B$9-I4211)= 8,"8", IF(('1 - Cover page'!$B$9-I4211)= 9,"9", IF(('1 - Cover page'!$B$9-I4211)= 10,"10", IF(('1 - Cover page'!$B$9-I4211)= 11,"11", IF(('1 - Cover page'!$B$9-I4211)= 12,"12", IF(('1 - Cover page'!$B$9-I4211)= 13,"13", IF(('1 - Cover page'!$B$9-I4211)= 14,"14", IF(('1 - Cover page'!$B$9-I4211)= 15,"15",  ""))))))))))))))))</f>
        <v>0</v>
      </c>
      <c r="AA4211" t="e">
        <f>VLOOKUP(E4211,'Age group'!$A$2:$B$7,2,TRUE)</f>
        <v>#N/A</v>
      </c>
    </row>
    <row r="4212" spans="1:27" ht="12.75" x14ac:dyDescent="0.2">
      <c r="A4212" s="30">
        <v>4209</v>
      </c>
      <c r="B4212" s="31"/>
      <c r="C4212" s="31"/>
      <c r="D4212" s="32"/>
      <c r="E4212" s="104"/>
      <c r="F4212" s="31"/>
      <c r="G4212" s="31"/>
      <c r="H4212" s="33"/>
      <c r="I4212" s="16"/>
      <c r="J4212" s="34"/>
      <c r="K4212" s="34"/>
      <c r="L4212" s="35"/>
      <c r="M4212" s="36"/>
      <c r="N4212" s="37"/>
      <c r="O4212" s="37"/>
      <c r="P4212" s="37"/>
      <c r="Q4212" s="38"/>
      <c r="R4212" s="38"/>
      <c r="S4212" s="37"/>
      <c r="T4212" s="39"/>
      <c r="U4212" s="39"/>
      <c r="V4212" s="40"/>
      <c r="X4212" t="str">
        <f>IF(('1 - Cover page'!$B$9-M4212)&lt;6,"&lt;=5 Days","&gt;5 Days")</f>
        <v>&lt;=5 Days</v>
      </c>
      <c r="Y4212" t="str">
        <f>IF(('1 - Cover page'!$B$9-M4212)=0,"0", IF(('1 - Cover page'!$B$9-M4212)= 1,"1", IF(('1 - Cover page'!$B$9-M4212)= 2,"2", IF(('1 - Cover page'!$B$9-M4212)= 3,"3", IF(('1 - Cover page'!$B$9-M4212)= 4,"4", IF(('1 - Cover page'!$B$9-M4212)= 5,"5", IF(('1 - Cover page'!$B$9-M4212)= 6,"6", IF(('1 - Cover page'!$B$9-M4212)= 7,"7", IF(('1 - Cover page'!$B$9-M4212)= 8,"8", IF(('1 - Cover page'!$B$9-M4212)= 9,"9", IF(('1 - Cover page'!$B$9-M4212)= 10,"10", IF(('1 - Cover page'!$B$9-M4212)= 11,"11", IF(('1 - Cover page'!$B$9-M4212)= 12,"12", IF(('1 - Cover page'!$B$9-M4212)= 13,"13", IF(('1 - Cover page'!$B$9-M4212)= 14,"14", IF(('1 - Cover page'!$B$9-M4212)= 15,"15",  ""))))))))))))))))</f>
        <v>0</v>
      </c>
      <c r="Z4212" t="str">
        <f>IF(('1 - Cover page'!$B$9-I4212)=0,"0", IF(('1 - Cover page'!$B$9-I4212)= 1,"1", IF(('1 - Cover page'!$B$9-I4212)= 2,"2", IF(('1 - Cover page'!$B$9-I4212)= 3,"3", IF(('1 - Cover page'!$B$9-I4212)= 4,"4", IF(('1 - Cover page'!$B$9-I4212)= 5,"5", IF(('1 - Cover page'!$B$9-I4212)= 6,"6", IF(('1 - Cover page'!$B$9-I4212)= 7,"7", IF(('1 - Cover page'!$B$9-I4212)= 8,"8", IF(('1 - Cover page'!$B$9-I4212)= 9,"9", IF(('1 - Cover page'!$B$9-I4212)= 10,"10", IF(('1 - Cover page'!$B$9-I4212)= 11,"11", IF(('1 - Cover page'!$B$9-I4212)= 12,"12", IF(('1 - Cover page'!$B$9-I4212)= 13,"13", IF(('1 - Cover page'!$B$9-I4212)= 14,"14", IF(('1 - Cover page'!$B$9-I4212)= 15,"15",  ""))))))))))))))))</f>
        <v>0</v>
      </c>
      <c r="AA4212" t="e">
        <f>VLOOKUP(E4212,'Age group'!$A$2:$B$7,2,TRUE)</f>
        <v>#N/A</v>
      </c>
    </row>
    <row r="4213" spans="1:27" ht="12.75" x14ac:dyDescent="0.2">
      <c r="A4213" s="30">
        <v>4210</v>
      </c>
      <c r="B4213" s="31"/>
      <c r="C4213" s="31"/>
      <c r="D4213" s="32"/>
      <c r="E4213" s="104"/>
      <c r="F4213" s="31"/>
      <c r="G4213" s="31"/>
      <c r="H4213" s="33"/>
      <c r="I4213" s="16"/>
      <c r="J4213" s="34"/>
      <c r="K4213" s="34"/>
      <c r="L4213" s="35"/>
      <c r="M4213" s="36"/>
      <c r="N4213" s="37"/>
      <c r="O4213" s="37"/>
      <c r="P4213" s="37"/>
      <c r="Q4213" s="38"/>
      <c r="R4213" s="38"/>
      <c r="S4213" s="37"/>
      <c r="T4213" s="39"/>
      <c r="U4213" s="39"/>
      <c r="V4213" s="40"/>
      <c r="X4213" t="str">
        <f>IF(('1 - Cover page'!$B$9-M4213)&lt;6,"&lt;=5 Days","&gt;5 Days")</f>
        <v>&lt;=5 Days</v>
      </c>
      <c r="Y4213" t="str">
        <f>IF(('1 - Cover page'!$B$9-M4213)=0,"0", IF(('1 - Cover page'!$B$9-M4213)= 1,"1", IF(('1 - Cover page'!$B$9-M4213)= 2,"2", IF(('1 - Cover page'!$B$9-M4213)= 3,"3", IF(('1 - Cover page'!$B$9-M4213)= 4,"4", IF(('1 - Cover page'!$B$9-M4213)= 5,"5", IF(('1 - Cover page'!$B$9-M4213)= 6,"6", IF(('1 - Cover page'!$B$9-M4213)= 7,"7", IF(('1 - Cover page'!$B$9-M4213)= 8,"8", IF(('1 - Cover page'!$B$9-M4213)= 9,"9", IF(('1 - Cover page'!$B$9-M4213)= 10,"10", IF(('1 - Cover page'!$B$9-M4213)= 11,"11", IF(('1 - Cover page'!$B$9-M4213)= 12,"12", IF(('1 - Cover page'!$B$9-M4213)= 13,"13", IF(('1 - Cover page'!$B$9-M4213)= 14,"14", IF(('1 - Cover page'!$B$9-M4213)= 15,"15",  ""))))))))))))))))</f>
        <v>0</v>
      </c>
      <c r="Z4213" t="str">
        <f>IF(('1 - Cover page'!$B$9-I4213)=0,"0", IF(('1 - Cover page'!$B$9-I4213)= 1,"1", IF(('1 - Cover page'!$B$9-I4213)= 2,"2", IF(('1 - Cover page'!$B$9-I4213)= 3,"3", IF(('1 - Cover page'!$B$9-I4213)= 4,"4", IF(('1 - Cover page'!$B$9-I4213)= 5,"5", IF(('1 - Cover page'!$B$9-I4213)= 6,"6", IF(('1 - Cover page'!$B$9-I4213)= 7,"7", IF(('1 - Cover page'!$B$9-I4213)= 8,"8", IF(('1 - Cover page'!$B$9-I4213)= 9,"9", IF(('1 - Cover page'!$B$9-I4213)= 10,"10", IF(('1 - Cover page'!$B$9-I4213)= 11,"11", IF(('1 - Cover page'!$B$9-I4213)= 12,"12", IF(('1 - Cover page'!$B$9-I4213)= 13,"13", IF(('1 - Cover page'!$B$9-I4213)= 14,"14", IF(('1 - Cover page'!$B$9-I4213)= 15,"15",  ""))))))))))))))))</f>
        <v>0</v>
      </c>
      <c r="AA4213" t="e">
        <f>VLOOKUP(E4213,'Age group'!$A$2:$B$7,2,TRUE)</f>
        <v>#N/A</v>
      </c>
    </row>
    <row r="4214" spans="1:27" ht="12.75" x14ac:dyDescent="0.2">
      <c r="A4214" s="30">
        <v>4211</v>
      </c>
      <c r="B4214" s="31"/>
      <c r="C4214" s="31"/>
      <c r="D4214" s="32"/>
      <c r="E4214" s="104"/>
      <c r="F4214" s="31"/>
      <c r="G4214" s="31"/>
      <c r="H4214" s="33"/>
      <c r="I4214" s="16"/>
      <c r="J4214" s="34"/>
      <c r="K4214" s="34"/>
      <c r="L4214" s="35"/>
      <c r="M4214" s="36"/>
      <c r="N4214" s="37"/>
      <c r="O4214" s="37"/>
      <c r="P4214" s="37"/>
      <c r="Q4214" s="38"/>
      <c r="R4214" s="38"/>
      <c r="S4214" s="37"/>
      <c r="T4214" s="39"/>
      <c r="U4214" s="39"/>
      <c r="V4214" s="40"/>
      <c r="X4214" t="str">
        <f>IF(('1 - Cover page'!$B$9-M4214)&lt;6,"&lt;=5 Days","&gt;5 Days")</f>
        <v>&lt;=5 Days</v>
      </c>
      <c r="Y4214" t="str">
        <f>IF(('1 - Cover page'!$B$9-M4214)=0,"0", IF(('1 - Cover page'!$B$9-M4214)= 1,"1", IF(('1 - Cover page'!$B$9-M4214)= 2,"2", IF(('1 - Cover page'!$B$9-M4214)= 3,"3", IF(('1 - Cover page'!$B$9-M4214)= 4,"4", IF(('1 - Cover page'!$B$9-M4214)= 5,"5", IF(('1 - Cover page'!$B$9-M4214)= 6,"6", IF(('1 - Cover page'!$B$9-M4214)= 7,"7", IF(('1 - Cover page'!$B$9-M4214)= 8,"8", IF(('1 - Cover page'!$B$9-M4214)= 9,"9", IF(('1 - Cover page'!$B$9-M4214)= 10,"10", IF(('1 - Cover page'!$B$9-M4214)= 11,"11", IF(('1 - Cover page'!$B$9-M4214)= 12,"12", IF(('1 - Cover page'!$B$9-M4214)= 13,"13", IF(('1 - Cover page'!$B$9-M4214)= 14,"14", IF(('1 - Cover page'!$B$9-M4214)= 15,"15",  ""))))))))))))))))</f>
        <v>0</v>
      </c>
      <c r="Z4214" t="str">
        <f>IF(('1 - Cover page'!$B$9-I4214)=0,"0", IF(('1 - Cover page'!$B$9-I4214)= 1,"1", IF(('1 - Cover page'!$B$9-I4214)= 2,"2", IF(('1 - Cover page'!$B$9-I4214)= 3,"3", IF(('1 - Cover page'!$B$9-I4214)= 4,"4", IF(('1 - Cover page'!$B$9-I4214)= 5,"5", IF(('1 - Cover page'!$B$9-I4214)= 6,"6", IF(('1 - Cover page'!$B$9-I4214)= 7,"7", IF(('1 - Cover page'!$B$9-I4214)= 8,"8", IF(('1 - Cover page'!$B$9-I4214)= 9,"9", IF(('1 - Cover page'!$B$9-I4214)= 10,"10", IF(('1 - Cover page'!$B$9-I4214)= 11,"11", IF(('1 - Cover page'!$B$9-I4214)= 12,"12", IF(('1 - Cover page'!$B$9-I4214)= 13,"13", IF(('1 - Cover page'!$B$9-I4214)= 14,"14", IF(('1 - Cover page'!$B$9-I4214)= 15,"15",  ""))))))))))))))))</f>
        <v>0</v>
      </c>
      <c r="AA4214" t="e">
        <f>VLOOKUP(E4214,'Age group'!$A$2:$B$7,2,TRUE)</f>
        <v>#N/A</v>
      </c>
    </row>
    <row r="4215" spans="1:27" ht="12.75" x14ac:dyDescent="0.2">
      <c r="A4215" s="30">
        <v>4212</v>
      </c>
      <c r="B4215" s="31"/>
      <c r="C4215" s="31"/>
      <c r="D4215" s="32"/>
      <c r="E4215" s="104"/>
      <c r="F4215" s="31"/>
      <c r="G4215" s="31"/>
      <c r="H4215" s="33"/>
      <c r="I4215" s="16"/>
      <c r="J4215" s="34"/>
      <c r="K4215" s="34"/>
      <c r="L4215" s="35"/>
      <c r="M4215" s="36"/>
      <c r="N4215" s="37"/>
      <c r="O4215" s="37"/>
      <c r="P4215" s="37"/>
      <c r="Q4215" s="38"/>
      <c r="R4215" s="38"/>
      <c r="S4215" s="37"/>
      <c r="T4215" s="39"/>
      <c r="U4215" s="39"/>
      <c r="V4215" s="40"/>
      <c r="X4215" t="str">
        <f>IF(('1 - Cover page'!$B$9-M4215)&lt;6,"&lt;=5 Days","&gt;5 Days")</f>
        <v>&lt;=5 Days</v>
      </c>
      <c r="Y4215" t="str">
        <f>IF(('1 - Cover page'!$B$9-M4215)=0,"0", IF(('1 - Cover page'!$B$9-M4215)= 1,"1", IF(('1 - Cover page'!$B$9-M4215)= 2,"2", IF(('1 - Cover page'!$B$9-M4215)= 3,"3", IF(('1 - Cover page'!$B$9-M4215)= 4,"4", IF(('1 - Cover page'!$B$9-M4215)= 5,"5", IF(('1 - Cover page'!$B$9-M4215)= 6,"6", IF(('1 - Cover page'!$B$9-M4215)= 7,"7", IF(('1 - Cover page'!$B$9-M4215)= 8,"8", IF(('1 - Cover page'!$B$9-M4215)= 9,"9", IF(('1 - Cover page'!$B$9-M4215)= 10,"10", IF(('1 - Cover page'!$B$9-M4215)= 11,"11", IF(('1 - Cover page'!$B$9-M4215)= 12,"12", IF(('1 - Cover page'!$B$9-M4215)= 13,"13", IF(('1 - Cover page'!$B$9-M4215)= 14,"14", IF(('1 - Cover page'!$B$9-M4215)= 15,"15",  ""))))))))))))))))</f>
        <v>0</v>
      </c>
      <c r="Z4215" t="str">
        <f>IF(('1 - Cover page'!$B$9-I4215)=0,"0", IF(('1 - Cover page'!$B$9-I4215)= 1,"1", IF(('1 - Cover page'!$B$9-I4215)= 2,"2", IF(('1 - Cover page'!$B$9-I4215)= 3,"3", IF(('1 - Cover page'!$B$9-I4215)= 4,"4", IF(('1 - Cover page'!$B$9-I4215)= 5,"5", IF(('1 - Cover page'!$B$9-I4215)= 6,"6", IF(('1 - Cover page'!$B$9-I4215)= 7,"7", IF(('1 - Cover page'!$B$9-I4215)= 8,"8", IF(('1 - Cover page'!$B$9-I4215)= 9,"9", IF(('1 - Cover page'!$B$9-I4215)= 10,"10", IF(('1 - Cover page'!$B$9-I4215)= 11,"11", IF(('1 - Cover page'!$B$9-I4215)= 12,"12", IF(('1 - Cover page'!$B$9-I4215)= 13,"13", IF(('1 - Cover page'!$B$9-I4215)= 14,"14", IF(('1 - Cover page'!$B$9-I4215)= 15,"15",  ""))))))))))))))))</f>
        <v>0</v>
      </c>
      <c r="AA4215" t="e">
        <f>VLOOKUP(E4215,'Age group'!$A$2:$B$7,2,TRUE)</f>
        <v>#N/A</v>
      </c>
    </row>
    <row r="4216" spans="1:27" ht="12.75" x14ac:dyDescent="0.2">
      <c r="A4216" s="30">
        <v>4213</v>
      </c>
      <c r="B4216" s="31"/>
      <c r="C4216" s="31"/>
      <c r="D4216" s="32"/>
      <c r="E4216" s="104"/>
      <c r="F4216" s="31"/>
      <c r="G4216" s="31"/>
      <c r="H4216" s="33"/>
      <c r="I4216" s="16"/>
      <c r="J4216" s="34"/>
      <c r="K4216" s="34"/>
      <c r="L4216" s="35"/>
      <c r="M4216" s="36"/>
      <c r="N4216" s="37"/>
      <c r="O4216" s="37"/>
      <c r="P4216" s="37"/>
      <c r="Q4216" s="38"/>
      <c r="R4216" s="38"/>
      <c r="S4216" s="37"/>
      <c r="T4216" s="39"/>
      <c r="U4216" s="39"/>
      <c r="V4216" s="40"/>
      <c r="X4216" t="str">
        <f>IF(('1 - Cover page'!$B$9-M4216)&lt;6,"&lt;=5 Days","&gt;5 Days")</f>
        <v>&lt;=5 Days</v>
      </c>
      <c r="Y4216" t="str">
        <f>IF(('1 - Cover page'!$B$9-M4216)=0,"0", IF(('1 - Cover page'!$B$9-M4216)= 1,"1", IF(('1 - Cover page'!$B$9-M4216)= 2,"2", IF(('1 - Cover page'!$B$9-M4216)= 3,"3", IF(('1 - Cover page'!$B$9-M4216)= 4,"4", IF(('1 - Cover page'!$B$9-M4216)= 5,"5", IF(('1 - Cover page'!$B$9-M4216)= 6,"6", IF(('1 - Cover page'!$B$9-M4216)= 7,"7", IF(('1 - Cover page'!$B$9-M4216)= 8,"8", IF(('1 - Cover page'!$B$9-M4216)= 9,"9", IF(('1 - Cover page'!$B$9-M4216)= 10,"10", IF(('1 - Cover page'!$B$9-M4216)= 11,"11", IF(('1 - Cover page'!$B$9-M4216)= 12,"12", IF(('1 - Cover page'!$B$9-M4216)= 13,"13", IF(('1 - Cover page'!$B$9-M4216)= 14,"14", IF(('1 - Cover page'!$B$9-M4216)= 15,"15",  ""))))))))))))))))</f>
        <v>0</v>
      </c>
      <c r="Z4216" t="str">
        <f>IF(('1 - Cover page'!$B$9-I4216)=0,"0", IF(('1 - Cover page'!$B$9-I4216)= 1,"1", IF(('1 - Cover page'!$B$9-I4216)= 2,"2", IF(('1 - Cover page'!$B$9-I4216)= 3,"3", IF(('1 - Cover page'!$B$9-I4216)= 4,"4", IF(('1 - Cover page'!$B$9-I4216)= 5,"5", IF(('1 - Cover page'!$B$9-I4216)= 6,"6", IF(('1 - Cover page'!$B$9-I4216)= 7,"7", IF(('1 - Cover page'!$B$9-I4216)= 8,"8", IF(('1 - Cover page'!$B$9-I4216)= 9,"9", IF(('1 - Cover page'!$B$9-I4216)= 10,"10", IF(('1 - Cover page'!$B$9-I4216)= 11,"11", IF(('1 - Cover page'!$B$9-I4216)= 12,"12", IF(('1 - Cover page'!$B$9-I4216)= 13,"13", IF(('1 - Cover page'!$B$9-I4216)= 14,"14", IF(('1 - Cover page'!$B$9-I4216)= 15,"15",  ""))))))))))))))))</f>
        <v>0</v>
      </c>
      <c r="AA4216" t="e">
        <f>VLOOKUP(E4216,'Age group'!$A$2:$B$7,2,TRUE)</f>
        <v>#N/A</v>
      </c>
    </row>
    <row r="4217" spans="1:27" ht="12.75" x14ac:dyDescent="0.2">
      <c r="A4217" s="30">
        <v>4214</v>
      </c>
      <c r="B4217" s="31"/>
      <c r="C4217" s="31"/>
      <c r="D4217" s="32"/>
      <c r="E4217" s="104"/>
      <c r="F4217" s="31"/>
      <c r="G4217" s="31"/>
      <c r="H4217" s="33"/>
      <c r="I4217" s="16"/>
      <c r="J4217" s="34"/>
      <c r="K4217" s="34"/>
      <c r="L4217" s="35"/>
      <c r="M4217" s="36"/>
      <c r="N4217" s="37"/>
      <c r="O4217" s="37"/>
      <c r="P4217" s="37"/>
      <c r="Q4217" s="38"/>
      <c r="R4217" s="38"/>
      <c r="S4217" s="37"/>
      <c r="T4217" s="39"/>
      <c r="U4217" s="39"/>
      <c r="V4217" s="40"/>
      <c r="X4217" t="str">
        <f>IF(('1 - Cover page'!$B$9-M4217)&lt;6,"&lt;=5 Days","&gt;5 Days")</f>
        <v>&lt;=5 Days</v>
      </c>
      <c r="Y4217" t="str">
        <f>IF(('1 - Cover page'!$B$9-M4217)=0,"0", IF(('1 - Cover page'!$B$9-M4217)= 1,"1", IF(('1 - Cover page'!$B$9-M4217)= 2,"2", IF(('1 - Cover page'!$B$9-M4217)= 3,"3", IF(('1 - Cover page'!$B$9-M4217)= 4,"4", IF(('1 - Cover page'!$B$9-M4217)= 5,"5", IF(('1 - Cover page'!$B$9-M4217)= 6,"6", IF(('1 - Cover page'!$B$9-M4217)= 7,"7", IF(('1 - Cover page'!$B$9-M4217)= 8,"8", IF(('1 - Cover page'!$B$9-M4217)= 9,"9", IF(('1 - Cover page'!$B$9-M4217)= 10,"10", IF(('1 - Cover page'!$B$9-M4217)= 11,"11", IF(('1 - Cover page'!$B$9-M4217)= 12,"12", IF(('1 - Cover page'!$B$9-M4217)= 13,"13", IF(('1 - Cover page'!$B$9-M4217)= 14,"14", IF(('1 - Cover page'!$B$9-M4217)= 15,"15",  ""))))))))))))))))</f>
        <v>0</v>
      </c>
      <c r="Z4217" t="str">
        <f>IF(('1 - Cover page'!$B$9-I4217)=0,"0", IF(('1 - Cover page'!$B$9-I4217)= 1,"1", IF(('1 - Cover page'!$B$9-I4217)= 2,"2", IF(('1 - Cover page'!$B$9-I4217)= 3,"3", IF(('1 - Cover page'!$B$9-I4217)= 4,"4", IF(('1 - Cover page'!$B$9-I4217)= 5,"5", IF(('1 - Cover page'!$B$9-I4217)= 6,"6", IF(('1 - Cover page'!$B$9-I4217)= 7,"7", IF(('1 - Cover page'!$B$9-I4217)= 8,"8", IF(('1 - Cover page'!$B$9-I4217)= 9,"9", IF(('1 - Cover page'!$B$9-I4217)= 10,"10", IF(('1 - Cover page'!$B$9-I4217)= 11,"11", IF(('1 - Cover page'!$B$9-I4217)= 12,"12", IF(('1 - Cover page'!$B$9-I4217)= 13,"13", IF(('1 - Cover page'!$B$9-I4217)= 14,"14", IF(('1 - Cover page'!$B$9-I4217)= 15,"15",  ""))))))))))))))))</f>
        <v>0</v>
      </c>
      <c r="AA4217" t="e">
        <f>VLOOKUP(E4217,'Age group'!$A$2:$B$7,2,TRUE)</f>
        <v>#N/A</v>
      </c>
    </row>
    <row r="4218" spans="1:27" ht="12.75" x14ac:dyDescent="0.2">
      <c r="A4218" s="30">
        <v>4215</v>
      </c>
      <c r="B4218" s="31"/>
      <c r="C4218" s="31"/>
      <c r="D4218" s="32"/>
      <c r="E4218" s="104"/>
      <c r="F4218" s="31"/>
      <c r="G4218" s="31"/>
      <c r="H4218" s="33"/>
      <c r="I4218" s="16"/>
      <c r="J4218" s="34"/>
      <c r="K4218" s="34"/>
      <c r="L4218" s="35"/>
      <c r="M4218" s="36"/>
      <c r="N4218" s="37"/>
      <c r="O4218" s="37"/>
      <c r="P4218" s="37"/>
      <c r="Q4218" s="38"/>
      <c r="R4218" s="38"/>
      <c r="S4218" s="37"/>
      <c r="T4218" s="39"/>
      <c r="U4218" s="39"/>
      <c r="V4218" s="40"/>
      <c r="X4218" t="str">
        <f>IF(('1 - Cover page'!$B$9-M4218)&lt;6,"&lt;=5 Days","&gt;5 Days")</f>
        <v>&lt;=5 Days</v>
      </c>
      <c r="Y4218" t="str">
        <f>IF(('1 - Cover page'!$B$9-M4218)=0,"0", IF(('1 - Cover page'!$B$9-M4218)= 1,"1", IF(('1 - Cover page'!$B$9-M4218)= 2,"2", IF(('1 - Cover page'!$B$9-M4218)= 3,"3", IF(('1 - Cover page'!$B$9-M4218)= 4,"4", IF(('1 - Cover page'!$B$9-M4218)= 5,"5", IF(('1 - Cover page'!$B$9-M4218)= 6,"6", IF(('1 - Cover page'!$B$9-M4218)= 7,"7", IF(('1 - Cover page'!$B$9-M4218)= 8,"8", IF(('1 - Cover page'!$B$9-M4218)= 9,"9", IF(('1 - Cover page'!$B$9-M4218)= 10,"10", IF(('1 - Cover page'!$B$9-M4218)= 11,"11", IF(('1 - Cover page'!$B$9-M4218)= 12,"12", IF(('1 - Cover page'!$B$9-M4218)= 13,"13", IF(('1 - Cover page'!$B$9-M4218)= 14,"14", IF(('1 - Cover page'!$B$9-M4218)= 15,"15",  ""))))))))))))))))</f>
        <v>0</v>
      </c>
      <c r="Z4218" t="str">
        <f>IF(('1 - Cover page'!$B$9-I4218)=0,"0", IF(('1 - Cover page'!$B$9-I4218)= 1,"1", IF(('1 - Cover page'!$B$9-I4218)= 2,"2", IF(('1 - Cover page'!$B$9-I4218)= 3,"3", IF(('1 - Cover page'!$B$9-I4218)= 4,"4", IF(('1 - Cover page'!$B$9-I4218)= 5,"5", IF(('1 - Cover page'!$B$9-I4218)= 6,"6", IF(('1 - Cover page'!$B$9-I4218)= 7,"7", IF(('1 - Cover page'!$B$9-I4218)= 8,"8", IF(('1 - Cover page'!$B$9-I4218)= 9,"9", IF(('1 - Cover page'!$B$9-I4218)= 10,"10", IF(('1 - Cover page'!$B$9-I4218)= 11,"11", IF(('1 - Cover page'!$B$9-I4218)= 12,"12", IF(('1 - Cover page'!$B$9-I4218)= 13,"13", IF(('1 - Cover page'!$B$9-I4218)= 14,"14", IF(('1 - Cover page'!$B$9-I4218)= 15,"15",  ""))))))))))))))))</f>
        <v>0</v>
      </c>
      <c r="AA4218" t="e">
        <f>VLOOKUP(E4218,'Age group'!$A$2:$B$7,2,TRUE)</f>
        <v>#N/A</v>
      </c>
    </row>
    <row r="4219" spans="1:27" ht="12.75" x14ac:dyDescent="0.2">
      <c r="A4219" s="30">
        <v>4216</v>
      </c>
      <c r="B4219" s="31"/>
      <c r="C4219" s="31"/>
      <c r="D4219" s="32"/>
      <c r="E4219" s="104"/>
      <c r="F4219" s="31"/>
      <c r="G4219" s="31"/>
      <c r="H4219" s="33"/>
      <c r="I4219" s="16"/>
      <c r="J4219" s="34"/>
      <c r="K4219" s="34"/>
      <c r="L4219" s="35"/>
      <c r="M4219" s="36"/>
      <c r="N4219" s="37"/>
      <c r="O4219" s="37"/>
      <c r="P4219" s="37"/>
      <c r="Q4219" s="38"/>
      <c r="R4219" s="38"/>
      <c r="S4219" s="37"/>
      <c r="T4219" s="39"/>
      <c r="U4219" s="39"/>
      <c r="V4219" s="40"/>
      <c r="X4219" t="str">
        <f>IF(('1 - Cover page'!$B$9-M4219)&lt;6,"&lt;=5 Days","&gt;5 Days")</f>
        <v>&lt;=5 Days</v>
      </c>
      <c r="Y4219" t="str">
        <f>IF(('1 - Cover page'!$B$9-M4219)=0,"0", IF(('1 - Cover page'!$B$9-M4219)= 1,"1", IF(('1 - Cover page'!$B$9-M4219)= 2,"2", IF(('1 - Cover page'!$B$9-M4219)= 3,"3", IF(('1 - Cover page'!$B$9-M4219)= 4,"4", IF(('1 - Cover page'!$B$9-M4219)= 5,"5", IF(('1 - Cover page'!$B$9-M4219)= 6,"6", IF(('1 - Cover page'!$B$9-M4219)= 7,"7", IF(('1 - Cover page'!$B$9-M4219)= 8,"8", IF(('1 - Cover page'!$B$9-M4219)= 9,"9", IF(('1 - Cover page'!$B$9-M4219)= 10,"10", IF(('1 - Cover page'!$B$9-M4219)= 11,"11", IF(('1 - Cover page'!$B$9-M4219)= 12,"12", IF(('1 - Cover page'!$B$9-M4219)= 13,"13", IF(('1 - Cover page'!$B$9-M4219)= 14,"14", IF(('1 - Cover page'!$B$9-M4219)= 15,"15",  ""))))))))))))))))</f>
        <v>0</v>
      </c>
      <c r="Z4219" t="str">
        <f>IF(('1 - Cover page'!$B$9-I4219)=0,"0", IF(('1 - Cover page'!$B$9-I4219)= 1,"1", IF(('1 - Cover page'!$B$9-I4219)= 2,"2", IF(('1 - Cover page'!$B$9-I4219)= 3,"3", IF(('1 - Cover page'!$B$9-I4219)= 4,"4", IF(('1 - Cover page'!$B$9-I4219)= 5,"5", IF(('1 - Cover page'!$B$9-I4219)= 6,"6", IF(('1 - Cover page'!$B$9-I4219)= 7,"7", IF(('1 - Cover page'!$B$9-I4219)= 8,"8", IF(('1 - Cover page'!$B$9-I4219)= 9,"9", IF(('1 - Cover page'!$B$9-I4219)= 10,"10", IF(('1 - Cover page'!$B$9-I4219)= 11,"11", IF(('1 - Cover page'!$B$9-I4219)= 12,"12", IF(('1 - Cover page'!$B$9-I4219)= 13,"13", IF(('1 - Cover page'!$B$9-I4219)= 14,"14", IF(('1 - Cover page'!$B$9-I4219)= 15,"15",  ""))))))))))))))))</f>
        <v>0</v>
      </c>
      <c r="AA4219" t="e">
        <f>VLOOKUP(E4219,'Age group'!$A$2:$B$7,2,TRUE)</f>
        <v>#N/A</v>
      </c>
    </row>
    <row r="4220" spans="1:27" ht="12.75" x14ac:dyDescent="0.2">
      <c r="A4220" s="30">
        <v>4217</v>
      </c>
      <c r="B4220" s="31"/>
      <c r="C4220" s="31"/>
      <c r="D4220" s="32"/>
      <c r="E4220" s="104"/>
      <c r="F4220" s="31"/>
      <c r="G4220" s="31"/>
      <c r="H4220" s="33"/>
      <c r="I4220" s="16"/>
      <c r="J4220" s="34"/>
      <c r="K4220" s="34"/>
      <c r="L4220" s="35"/>
      <c r="M4220" s="36"/>
      <c r="N4220" s="37"/>
      <c r="O4220" s="37"/>
      <c r="P4220" s="37"/>
      <c r="Q4220" s="38"/>
      <c r="R4220" s="38"/>
      <c r="S4220" s="37"/>
      <c r="T4220" s="39"/>
      <c r="U4220" s="39"/>
      <c r="V4220" s="40"/>
      <c r="X4220" t="str">
        <f>IF(('1 - Cover page'!$B$9-M4220)&lt;6,"&lt;=5 Days","&gt;5 Days")</f>
        <v>&lt;=5 Days</v>
      </c>
      <c r="Y4220" t="str">
        <f>IF(('1 - Cover page'!$B$9-M4220)=0,"0", IF(('1 - Cover page'!$B$9-M4220)= 1,"1", IF(('1 - Cover page'!$B$9-M4220)= 2,"2", IF(('1 - Cover page'!$B$9-M4220)= 3,"3", IF(('1 - Cover page'!$B$9-M4220)= 4,"4", IF(('1 - Cover page'!$B$9-M4220)= 5,"5", IF(('1 - Cover page'!$B$9-M4220)= 6,"6", IF(('1 - Cover page'!$B$9-M4220)= 7,"7", IF(('1 - Cover page'!$B$9-M4220)= 8,"8", IF(('1 - Cover page'!$B$9-M4220)= 9,"9", IF(('1 - Cover page'!$B$9-M4220)= 10,"10", IF(('1 - Cover page'!$B$9-M4220)= 11,"11", IF(('1 - Cover page'!$B$9-M4220)= 12,"12", IF(('1 - Cover page'!$B$9-M4220)= 13,"13", IF(('1 - Cover page'!$B$9-M4220)= 14,"14", IF(('1 - Cover page'!$B$9-M4220)= 15,"15",  ""))))))))))))))))</f>
        <v>0</v>
      </c>
      <c r="Z4220" t="str">
        <f>IF(('1 - Cover page'!$B$9-I4220)=0,"0", IF(('1 - Cover page'!$B$9-I4220)= 1,"1", IF(('1 - Cover page'!$B$9-I4220)= 2,"2", IF(('1 - Cover page'!$B$9-I4220)= 3,"3", IF(('1 - Cover page'!$B$9-I4220)= 4,"4", IF(('1 - Cover page'!$B$9-I4220)= 5,"5", IF(('1 - Cover page'!$B$9-I4220)= 6,"6", IF(('1 - Cover page'!$B$9-I4220)= 7,"7", IF(('1 - Cover page'!$B$9-I4220)= 8,"8", IF(('1 - Cover page'!$B$9-I4220)= 9,"9", IF(('1 - Cover page'!$B$9-I4220)= 10,"10", IF(('1 - Cover page'!$B$9-I4220)= 11,"11", IF(('1 - Cover page'!$B$9-I4220)= 12,"12", IF(('1 - Cover page'!$B$9-I4220)= 13,"13", IF(('1 - Cover page'!$B$9-I4220)= 14,"14", IF(('1 - Cover page'!$B$9-I4220)= 15,"15",  ""))))))))))))))))</f>
        <v>0</v>
      </c>
      <c r="AA4220" t="e">
        <f>VLOOKUP(E4220,'Age group'!$A$2:$B$7,2,TRUE)</f>
        <v>#N/A</v>
      </c>
    </row>
    <row r="4221" spans="1:27" ht="12.75" x14ac:dyDescent="0.2">
      <c r="A4221" s="30">
        <v>4218</v>
      </c>
      <c r="B4221" s="31"/>
      <c r="C4221" s="31"/>
      <c r="D4221" s="32"/>
      <c r="E4221" s="104"/>
      <c r="F4221" s="31"/>
      <c r="G4221" s="31"/>
      <c r="H4221" s="33"/>
      <c r="I4221" s="16"/>
      <c r="J4221" s="34"/>
      <c r="K4221" s="34"/>
      <c r="L4221" s="35"/>
      <c r="M4221" s="36"/>
      <c r="N4221" s="37"/>
      <c r="O4221" s="37"/>
      <c r="P4221" s="37"/>
      <c r="Q4221" s="38"/>
      <c r="R4221" s="38"/>
      <c r="S4221" s="37"/>
      <c r="T4221" s="39"/>
      <c r="U4221" s="39"/>
      <c r="V4221" s="40"/>
      <c r="X4221" t="str">
        <f>IF(('1 - Cover page'!$B$9-M4221)&lt;6,"&lt;=5 Days","&gt;5 Days")</f>
        <v>&lt;=5 Days</v>
      </c>
      <c r="Y4221" t="str">
        <f>IF(('1 - Cover page'!$B$9-M4221)=0,"0", IF(('1 - Cover page'!$B$9-M4221)= 1,"1", IF(('1 - Cover page'!$B$9-M4221)= 2,"2", IF(('1 - Cover page'!$B$9-M4221)= 3,"3", IF(('1 - Cover page'!$B$9-M4221)= 4,"4", IF(('1 - Cover page'!$B$9-M4221)= 5,"5", IF(('1 - Cover page'!$B$9-M4221)= 6,"6", IF(('1 - Cover page'!$B$9-M4221)= 7,"7", IF(('1 - Cover page'!$B$9-M4221)= 8,"8", IF(('1 - Cover page'!$B$9-M4221)= 9,"9", IF(('1 - Cover page'!$B$9-M4221)= 10,"10", IF(('1 - Cover page'!$B$9-M4221)= 11,"11", IF(('1 - Cover page'!$B$9-M4221)= 12,"12", IF(('1 - Cover page'!$B$9-M4221)= 13,"13", IF(('1 - Cover page'!$B$9-M4221)= 14,"14", IF(('1 - Cover page'!$B$9-M4221)= 15,"15",  ""))))))))))))))))</f>
        <v>0</v>
      </c>
      <c r="Z4221" t="str">
        <f>IF(('1 - Cover page'!$B$9-I4221)=0,"0", IF(('1 - Cover page'!$B$9-I4221)= 1,"1", IF(('1 - Cover page'!$B$9-I4221)= 2,"2", IF(('1 - Cover page'!$B$9-I4221)= 3,"3", IF(('1 - Cover page'!$B$9-I4221)= 4,"4", IF(('1 - Cover page'!$B$9-I4221)= 5,"5", IF(('1 - Cover page'!$B$9-I4221)= 6,"6", IF(('1 - Cover page'!$B$9-I4221)= 7,"7", IF(('1 - Cover page'!$B$9-I4221)= 8,"8", IF(('1 - Cover page'!$B$9-I4221)= 9,"9", IF(('1 - Cover page'!$B$9-I4221)= 10,"10", IF(('1 - Cover page'!$B$9-I4221)= 11,"11", IF(('1 - Cover page'!$B$9-I4221)= 12,"12", IF(('1 - Cover page'!$B$9-I4221)= 13,"13", IF(('1 - Cover page'!$B$9-I4221)= 14,"14", IF(('1 - Cover page'!$B$9-I4221)= 15,"15",  ""))))))))))))))))</f>
        <v>0</v>
      </c>
      <c r="AA4221" t="e">
        <f>VLOOKUP(E4221,'Age group'!$A$2:$B$7,2,TRUE)</f>
        <v>#N/A</v>
      </c>
    </row>
    <row r="4222" spans="1:27" ht="12.75" x14ac:dyDescent="0.2">
      <c r="A4222" s="30">
        <v>4219</v>
      </c>
      <c r="B4222" s="31"/>
      <c r="C4222" s="31"/>
      <c r="D4222" s="32"/>
      <c r="E4222" s="104"/>
      <c r="F4222" s="31"/>
      <c r="G4222" s="31"/>
      <c r="H4222" s="33"/>
      <c r="I4222" s="16"/>
      <c r="J4222" s="34"/>
      <c r="K4222" s="34"/>
      <c r="L4222" s="35"/>
      <c r="M4222" s="36"/>
      <c r="N4222" s="37"/>
      <c r="O4222" s="37"/>
      <c r="P4222" s="37"/>
      <c r="Q4222" s="38"/>
      <c r="R4222" s="38"/>
      <c r="S4222" s="37"/>
      <c r="T4222" s="39"/>
      <c r="U4222" s="39"/>
      <c r="V4222" s="40"/>
      <c r="X4222" t="str">
        <f>IF(('1 - Cover page'!$B$9-M4222)&lt;6,"&lt;=5 Days","&gt;5 Days")</f>
        <v>&lt;=5 Days</v>
      </c>
      <c r="Y4222" t="str">
        <f>IF(('1 - Cover page'!$B$9-M4222)=0,"0", IF(('1 - Cover page'!$B$9-M4222)= 1,"1", IF(('1 - Cover page'!$B$9-M4222)= 2,"2", IF(('1 - Cover page'!$B$9-M4222)= 3,"3", IF(('1 - Cover page'!$B$9-M4222)= 4,"4", IF(('1 - Cover page'!$B$9-M4222)= 5,"5", IF(('1 - Cover page'!$B$9-M4222)= 6,"6", IF(('1 - Cover page'!$B$9-M4222)= 7,"7", IF(('1 - Cover page'!$B$9-M4222)= 8,"8", IF(('1 - Cover page'!$B$9-M4222)= 9,"9", IF(('1 - Cover page'!$B$9-M4222)= 10,"10", IF(('1 - Cover page'!$B$9-M4222)= 11,"11", IF(('1 - Cover page'!$B$9-M4222)= 12,"12", IF(('1 - Cover page'!$B$9-M4222)= 13,"13", IF(('1 - Cover page'!$B$9-M4222)= 14,"14", IF(('1 - Cover page'!$B$9-M4222)= 15,"15",  ""))))))))))))))))</f>
        <v>0</v>
      </c>
      <c r="Z4222" t="str">
        <f>IF(('1 - Cover page'!$B$9-I4222)=0,"0", IF(('1 - Cover page'!$B$9-I4222)= 1,"1", IF(('1 - Cover page'!$B$9-I4222)= 2,"2", IF(('1 - Cover page'!$B$9-I4222)= 3,"3", IF(('1 - Cover page'!$B$9-I4222)= 4,"4", IF(('1 - Cover page'!$B$9-I4222)= 5,"5", IF(('1 - Cover page'!$B$9-I4222)= 6,"6", IF(('1 - Cover page'!$B$9-I4222)= 7,"7", IF(('1 - Cover page'!$B$9-I4222)= 8,"8", IF(('1 - Cover page'!$B$9-I4222)= 9,"9", IF(('1 - Cover page'!$B$9-I4222)= 10,"10", IF(('1 - Cover page'!$B$9-I4222)= 11,"11", IF(('1 - Cover page'!$B$9-I4222)= 12,"12", IF(('1 - Cover page'!$B$9-I4222)= 13,"13", IF(('1 - Cover page'!$B$9-I4222)= 14,"14", IF(('1 - Cover page'!$B$9-I4222)= 15,"15",  ""))))))))))))))))</f>
        <v>0</v>
      </c>
      <c r="AA4222" t="e">
        <f>VLOOKUP(E4222,'Age group'!$A$2:$B$7,2,TRUE)</f>
        <v>#N/A</v>
      </c>
    </row>
    <row r="4223" spans="1:27" ht="12.75" x14ac:dyDescent="0.2">
      <c r="A4223" s="30">
        <v>4220</v>
      </c>
      <c r="B4223" s="31"/>
      <c r="C4223" s="31"/>
      <c r="D4223" s="32"/>
      <c r="E4223" s="104"/>
      <c r="F4223" s="31"/>
      <c r="G4223" s="31"/>
      <c r="H4223" s="33"/>
      <c r="I4223" s="16"/>
      <c r="J4223" s="34"/>
      <c r="K4223" s="34"/>
      <c r="L4223" s="35"/>
      <c r="M4223" s="36"/>
      <c r="N4223" s="37"/>
      <c r="O4223" s="37"/>
      <c r="P4223" s="37"/>
      <c r="Q4223" s="38"/>
      <c r="R4223" s="38"/>
      <c r="S4223" s="37"/>
      <c r="T4223" s="39"/>
      <c r="U4223" s="39"/>
      <c r="V4223" s="40"/>
      <c r="X4223" t="str">
        <f>IF(('1 - Cover page'!$B$9-M4223)&lt;6,"&lt;=5 Days","&gt;5 Days")</f>
        <v>&lt;=5 Days</v>
      </c>
      <c r="Y4223" t="str">
        <f>IF(('1 - Cover page'!$B$9-M4223)=0,"0", IF(('1 - Cover page'!$B$9-M4223)= 1,"1", IF(('1 - Cover page'!$B$9-M4223)= 2,"2", IF(('1 - Cover page'!$B$9-M4223)= 3,"3", IF(('1 - Cover page'!$B$9-M4223)= 4,"4", IF(('1 - Cover page'!$B$9-M4223)= 5,"5", IF(('1 - Cover page'!$B$9-M4223)= 6,"6", IF(('1 - Cover page'!$B$9-M4223)= 7,"7", IF(('1 - Cover page'!$B$9-M4223)= 8,"8", IF(('1 - Cover page'!$B$9-M4223)= 9,"9", IF(('1 - Cover page'!$B$9-M4223)= 10,"10", IF(('1 - Cover page'!$B$9-M4223)= 11,"11", IF(('1 - Cover page'!$B$9-M4223)= 12,"12", IF(('1 - Cover page'!$B$9-M4223)= 13,"13", IF(('1 - Cover page'!$B$9-M4223)= 14,"14", IF(('1 - Cover page'!$B$9-M4223)= 15,"15",  ""))))))))))))))))</f>
        <v>0</v>
      </c>
      <c r="Z4223" t="str">
        <f>IF(('1 - Cover page'!$B$9-I4223)=0,"0", IF(('1 - Cover page'!$B$9-I4223)= 1,"1", IF(('1 - Cover page'!$B$9-I4223)= 2,"2", IF(('1 - Cover page'!$B$9-I4223)= 3,"3", IF(('1 - Cover page'!$B$9-I4223)= 4,"4", IF(('1 - Cover page'!$B$9-I4223)= 5,"5", IF(('1 - Cover page'!$B$9-I4223)= 6,"6", IF(('1 - Cover page'!$B$9-I4223)= 7,"7", IF(('1 - Cover page'!$B$9-I4223)= 8,"8", IF(('1 - Cover page'!$B$9-I4223)= 9,"9", IF(('1 - Cover page'!$B$9-I4223)= 10,"10", IF(('1 - Cover page'!$B$9-I4223)= 11,"11", IF(('1 - Cover page'!$B$9-I4223)= 12,"12", IF(('1 - Cover page'!$B$9-I4223)= 13,"13", IF(('1 - Cover page'!$B$9-I4223)= 14,"14", IF(('1 - Cover page'!$B$9-I4223)= 15,"15",  ""))))))))))))))))</f>
        <v>0</v>
      </c>
      <c r="AA4223" t="e">
        <f>VLOOKUP(E4223,'Age group'!$A$2:$B$7,2,TRUE)</f>
        <v>#N/A</v>
      </c>
    </row>
    <row r="4224" spans="1:27" ht="12.75" x14ac:dyDescent="0.2">
      <c r="A4224" s="30">
        <v>4221</v>
      </c>
      <c r="B4224" s="31"/>
      <c r="C4224" s="31"/>
      <c r="D4224" s="32"/>
      <c r="E4224" s="104"/>
      <c r="F4224" s="31"/>
      <c r="G4224" s="31"/>
      <c r="H4224" s="33"/>
      <c r="I4224" s="16"/>
      <c r="J4224" s="34"/>
      <c r="K4224" s="34"/>
      <c r="L4224" s="35"/>
      <c r="M4224" s="36"/>
      <c r="N4224" s="37"/>
      <c r="O4224" s="37"/>
      <c r="P4224" s="37"/>
      <c r="Q4224" s="38"/>
      <c r="R4224" s="38"/>
      <c r="S4224" s="37"/>
      <c r="T4224" s="39"/>
      <c r="U4224" s="39"/>
      <c r="V4224" s="40"/>
      <c r="X4224" t="str">
        <f>IF(('1 - Cover page'!$B$9-M4224)&lt;6,"&lt;=5 Days","&gt;5 Days")</f>
        <v>&lt;=5 Days</v>
      </c>
      <c r="Y4224" t="str">
        <f>IF(('1 - Cover page'!$B$9-M4224)=0,"0", IF(('1 - Cover page'!$B$9-M4224)= 1,"1", IF(('1 - Cover page'!$B$9-M4224)= 2,"2", IF(('1 - Cover page'!$B$9-M4224)= 3,"3", IF(('1 - Cover page'!$B$9-M4224)= 4,"4", IF(('1 - Cover page'!$B$9-M4224)= 5,"5", IF(('1 - Cover page'!$B$9-M4224)= 6,"6", IF(('1 - Cover page'!$B$9-M4224)= 7,"7", IF(('1 - Cover page'!$B$9-M4224)= 8,"8", IF(('1 - Cover page'!$B$9-M4224)= 9,"9", IF(('1 - Cover page'!$B$9-M4224)= 10,"10", IF(('1 - Cover page'!$B$9-M4224)= 11,"11", IF(('1 - Cover page'!$B$9-M4224)= 12,"12", IF(('1 - Cover page'!$B$9-M4224)= 13,"13", IF(('1 - Cover page'!$B$9-M4224)= 14,"14", IF(('1 - Cover page'!$B$9-M4224)= 15,"15",  ""))))))))))))))))</f>
        <v>0</v>
      </c>
      <c r="Z4224" t="str">
        <f>IF(('1 - Cover page'!$B$9-I4224)=0,"0", IF(('1 - Cover page'!$B$9-I4224)= 1,"1", IF(('1 - Cover page'!$B$9-I4224)= 2,"2", IF(('1 - Cover page'!$B$9-I4224)= 3,"3", IF(('1 - Cover page'!$B$9-I4224)= 4,"4", IF(('1 - Cover page'!$B$9-I4224)= 5,"5", IF(('1 - Cover page'!$B$9-I4224)= 6,"6", IF(('1 - Cover page'!$B$9-I4224)= 7,"7", IF(('1 - Cover page'!$B$9-I4224)= 8,"8", IF(('1 - Cover page'!$B$9-I4224)= 9,"9", IF(('1 - Cover page'!$B$9-I4224)= 10,"10", IF(('1 - Cover page'!$B$9-I4224)= 11,"11", IF(('1 - Cover page'!$B$9-I4224)= 12,"12", IF(('1 - Cover page'!$B$9-I4224)= 13,"13", IF(('1 - Cover page'!$B$9-I4224)= 14,"14", IF(('1 - Cover page'!$B$9-I4224)= 15,"15",  ""))))))))))))))))</f>
        <v>0</v>
      </c>
      <c r="AA4224" t="e">
        <f>VLOOKUP(E4224,'Age group'!$A$2:$B$7,2,TRUE)</f>
        <v>#N/A</v>
      </c>
    </row>
    <row r="4225" spans="1:27" ht="12.75" x14ac:dyDescent="0.2">
      <c r="A4225" s="30">
        <v>4222</v>
      </c>
      <c r="B4225" s="31"/>
      <c r="C4225" s="31"/>
      <c r="D4225" s="32"/>
      <c r="E4225" s="104"/>
      <c r="F4225" s="31"/>
      <c r="G4225" s="31"/>
      <c r="H4225" s="33"/>
      <c r="I4225" s="16"/>
      <c r="J4225" s="34"/>
      <c r="K4225" s="34"/>
      <c r="L4225" s="35"/>
      <c r="M4225" s="36"/>
      <c r="N4225" s="37"/>
      <c r="O4225" s="37"/>
      <c r="P4225" s="37"/>
      <c r="Q4225" s="38"/>
      <c r="R4225" s="38"/>
      <c r="S4225" s="37"/>
      <c r="T4225" s="39"/>
      <c r="U4225" s="39"/>
      <c r="V4225" s="40"/>
      <c r="X4225" t="str">
        <f>IF(('1 - Cover page'!$B$9-M4225)&lt;6,"&lt;=5 Days","&gt;5 Days")</f>
        <v>&lt;=5 Days</v>
      </c>
      <c r="Y4225" t="str">
        <f>IF(('1 - Cover page'!$B$9-M4225)=0,"0", IF(('1 - Cover page'!$B$9-M4225)= 1,"1", IF(('1 - Cover page'!$B$9-M4225)= 2,"2", IF(('1 - Cover page'!$B$9-M4225)= 3,"3", IF(('1 - Cover page'!$B$9-M4225)= 4,"4", IF(('1 - Cover page'!$B$9-M4225)= 5,"5", IF(('1 - Cover page'!$B$9-M4225)= 6,"6", IF(('1 - Cover page'!$B$9-M4225)= 7,"7", IF(('1 - Cover page'!$B$9-M4225)= 8,"8", IF(('1 - Cover page'!$B$9-M4225)= 9,"9", IF(('1 - Cover page'!$B$9-M4225)= 10,"10", IF(('1 - Cover page'!$B$9-M4225)= 11,"11", IF(('1 - Cover page'!$B$9-M4225)= 12,"12", IF(('1 - Cover page'!$B$9-M4225)= 13,"13", IF(('1 - Cover page'!$B$9-M4225)= 14,"14", IF(('1 - Cover page'!$B$9-M4225)= 15,"15",  ""))))))))))))))))</f>
        <v>0</v>
      </c>
      <c r="Z4225" t="str">
        <f>IF(('1 - Cover page'!$B$9-I4225)=0,"0", IF(('1 - Cover page'!$B$9-I4225)= 1,"1", IF(('1 - Cover page'!$B$9-I4225)= 2,"2", IF(('1 - Cover page'!$B$9-I4225)= 3,"3", IF(('1 - Cover page'!$B$9-I4225)= 4,"4", IF(('1 - Cover page'!$B$9-I4225)= 5,"5", IF(('1 - Cover page'!$B$9-I4225)= 6,"6", IF(('1 - Cover page'!$B$9-I4225)= 7,"7", IF(('1 - Cover page'!$B$9-I4225)= 8,"8", IF(('1 - Cover page'!$B$9-I4225)= 9,"9", IF(('1 - Cover page'!$B$9-I4225)= 10,"10", IF(('1 - Cover page'!$B$9-I4225)= 11,"11", IF(('1 - Cover page'!$B$9-I4225)= 12,"12", IF(('1 - Cover page'!$B$9-I4225)= 13,"13", IF(('1 - Cover page'!$B$9-I4225)= 14,"14", IF(('1 - Cover page'!$B$9-I4225)= 15,"15",  ""))))))))))))))))</f>
        <v>0</v>
      </c>
      <c r="AA4225" t="e">
        <f>VLOOKUP(E4225,'Age group'!$A$2:$B$7,2,TRUE)</f>
        <v>#N/A</v>
      </c>
    </row>
    <row r="4226" spans="1:27" ht="12.75" x14ac:dyDescent="0.2">
      <c r="A4226" s="30">
        <v>4223</v>
      </c>
      <c r="B4226" s="31"/>
      <c r="C4226" s="31"/>
      <c r="D4226" s="32"/>
      <c r="E4226" s="104"/>
      <c r="F4226" s="31"/>
      <c r="G4226" s="31"/>
      <c r="H4226" s="33"/>
      <c r="I4226" s="16"/>
      <c r="J4226" s="34"/>
      <c r="K4226" s="34"/>
      <c r="L4226" s="35"/>
      <c r="M4226" s="36"/>
      <c r="N4226" s="37"/>
      <c r="O4226" s="37"/>
      <c r="P4226" s="37"/>
      <c r="Q4226" s="38"/>
      <c r="R4226" s="38"/>
      <c r="S4226" s="37"/>
      <c r="T4226" s="39"/>
      <c r="U4226" s="39"/>
      <c r="V4226" s="40"/>
      <c r="X4226" t="str">
        <f>IF(('1 - Cover page'!$B$9-M4226)&lt;6,"&lt;=5 Days","&gt;5 Days")</f>
        <v>&lt;=5 Days</v>
      </c>
      <c r="Y4226" t="str">
        <f>IF(('1 - Cover page'!$B$9-M4226)=0,"0", IF(('1 - Cover page'!$B$9-M4226)= 1,"1", IF(('1 - Cover page'!$B$9-M4226)= 2,"2", IF(('1 - Cover page'!$B$9-M4226)= 3,"3", IF(('1 - Cover page'!$B$9-M4226)= 4,"4", IF(('1 - Cover page'!$B$9-M4226)= 5,"5", IF(('1 - Cover page'!$B$9-M4226)= 6,"6", IF(('1 - Cover page'!$B$9-M4226)= 7,"7", IF(('1 - Cover page'!$B$9-M4226)= 8,"8", IF(('1 - Cover page'!$B$9-M4226)= 9,"9", IF(('1 - Cover page'!$B$9-M4226)= 10,"10", IF(('1 - Cover page'!$B$9-M4226)= 11,"11", IF(('1 - Cover page'!$B$9-M4226)= 12,"12", IF(('1 - Cover page'!$B$9-M4226)= 13,"13", IF(('1 - Cover page'!$B$9-M4226)= 14,"14", IF(('1 - Cover page'!$B$9-M4226)= 15,"15",  ""))))))))))))))))</f>
        <v>0</v>
      </c>
      <c r="Z4226" t="str">
        <f>IF(('1 - Cover page'!$B$9-I4226)=0,"0", IF(('1 - Cover page'!$B$9-I4226)= 1,"1", IF(('1 - Cover page'!$B$9-I4226)= 2,"2", IF(('1 - Cover page'!$B$9-I4226)= 3,"3", IF(('1 - Cover page'!$B$9-I4226)= 4,"4", IF(('1 - Cover page'!$B$9-I4226)= 5,"5", IF(('1 - Cover page'!$B$9-I4226)= 6,"6", IF(('1 - Cover page'!$B$9-I4226)= 7,"7", IF(('1 - Cover page'!$B$9-I4226)= 8,"8", IF(('1 - Cover page'!$B$9-I4226)= 9,"9", IF(('1 - Cover page'!$B$9-I4226)= 10,"10", IF(('1 - Cover page'!$B$9-I4226)= 11,"11", IF(('1 - Cover page'!$B$9-I4226)= 12,"12", IF(('1 - Cover page'!$B$9-I4226)= 13,"13", IF(('1 - Cover page'!$B$9-I4226)= 14,"14", IF(('1 - Cover page'!$B$9-I4226)= 15,"15",  ""))))))))))))))))</f>
        <v>0</v>
      </c>
      <c r="AA4226" t="e">
        <f>VLOOKUP(E4226,'Age group'!$A$2:$B$7,2,TRUE)</f>
        <v>#N/A</v>
      </c>
    </row>
    <row r="4227" spans="1:27" ht="12.75" x14ac:dyDescent="0.2">
      <c r="A4227" s="30">
        <v>4224</v>
      </c>
      <c r="B4227" s="31"/>
      <c r="C4227" s="31"/>
      <c r="D4227" s="32"/>
      <c r="E4227" s="104"/>
      <c r="F4227" s="31"/>
      <c r="G4227" s="31"/>
      <c r="H4227" s="33"/>
      <c r="I4227" s="16"/>
      <c r="J4227" s="34"/>
      <c r="K4227" s="34"/>
      <c r="L4227" s="35"/>
      <c r="M4227" s="36"/>
      <c r="N4227" s="37"/>
      <c r="O4227" s="37"/>
      <c r="P4227" s="37"/>
      <c r="Q4227" s="38"/>
      <c r="R4227" s="38"/>
      <c r="S4227" s="37"/>
      <c r="T4227" s="39"/>
      <c r="U4227" s="39"/>
      <c r="V4227" s="40"/>
      <c r="X4227" t="str">
        <f>IF(('1 - Cover page'!$B$9-M4227)&lt;6,"&lt;=5 Days","&gt;5 Days")</f>
        <v>&lt;=5 Days</v>
      </c>
      <c r="Y4227" t="str">
        <f>IF(('1 - Cover page'!$B$9-M4227)=0,"0", IF(('1 - Cover page'!$B$9-M4227)= 1,"1", IF(('1 - Cover page'!$B$9-M4227)= 2,"2", IF(('1 - Cover page'!$B$9-M4227)= 3,"3", IF(('1 - Cover page'!$B$9-M4227)= 4,"4", IF(('1 - Cover page'!$B$9-M4227)= 5,"5", IF(('1 - Cover page'!$B$9-M4227)= 6,"6", IF(('1 - Cover page'!$B$9-M4227)= 7,"7", IF(('1 - Cover page'!$B$9-M4227)= 8,"8", IF(('1 - Cover page'!$B$9-M4227)= 9,"9", IF(('1 - Cover page'!$B$9-M4227)= 10,"10", IF(('1 - Cover page'!$B$9-M4227)= 11,"11", IF(('1 - Cover page'!$B$9-M4227)= 12,"12", IF(('1 - Cover page'!$B$9-M4227)= 13,"13", IF(('1 - Cover page'!$B$9-M4227)= 14,"14", IF(('1 - Cover page'!$B$9-M4227)= 15,"15",  ""))))))))))))))))</f>
        <v>0</v>
      </c>
      <c r="Z4227" t="str">
        <f>IF(('1 - Cover page'!$B$9-I4227)=0,"0", IF(('1 - Cover page'!$B$9-I4227)= 1,"1", IF(('1 - Cover page'!$B$9-I4227)= 2,"2", IF(('1 - Cover page'!$B$9-I4227)= 3,"3", IF(('1 - Cover page'!$B$9-I4227)= 4,"4", IF(('1 - Cover page'!$B$9-I4227)= 5,"5", IF(('1 - Cover page'!$B$9-I4227)= 6,"6", IF(('1 - Cover page'!$B$9-I4227)= 7,"7", IF(('1 - Cover page'!$B$9-I4227)= 8,"8", IF(('1 - Cover page'!$B$9-I4227)= 9,"9", IF(('1 - Cover page'!$B$9-I4227)= 10,"10", IF(('1 - Cover page'!$B$9-I4227)= 11,"11", IF(('1 - Cover page'!$B$9-I4227)= 12,"12", IF(('1 - Cover page'!$B$9-I4227)= 13,"13", IF(('1 - Cover page'!$B$9-I4227)= 14,"14", IF(('1 - Cover page'!$B$9-I4227)= 15,"15",  ""))))))))))))))))</f>
        <v>0</v>
      </c>
      <c r="AA4227" t="e">
        <f>VLOOKUP(E4227,'Age group'!$A$2:$B$7,2,TRUE)</f>
        <v>#N/A</v>
      </c>
    </row>
    <row r="4228" spans="1:27" ht="12.75" x14ac:dyDescent="0.2">
      <c r="A4228" s="30">
        <v>4225</v>
      </c>
      <c r="B4228" s="31"/>
      <c r="C4228" s="31"/>
      <c r="D4228" s="32"/>
      <c r="E4228" s="104"/>
      <c r="F4228" s="31"/>
      <c r="G4228" s="31"/>
      <c r="H4228" s="33"/>
      <c r="I4228" s="16"/>
      <c r="J4228" s="34"/>
      <c r="K4228" s="34"/>
      <c r="L4228" s="35"/>
      <c r="M4228" s="36"/>
      <c r="N4228" s="37"/>
      <c r="O4228" s="37"/>
      <c r="P4228" s="37"/>
      <c r="Q4228" s="38"/>
      <c r="R4228" s="38"/>
      <c r="S4228" s="37"/>
      <c r="T4228" s="39"/>
      <c r="U4228" s="39"/>
      <c r="V4228" s="40"/>
      <c r="X4228" t="str">
        <f>IF(('1 - Cover page'!$B$9-M4228)&lt;6,"&lt;=5 Days","&gt;5 Days")</f>
        <v>&lt;=5 Days</v>
      </c>
      <c r="Y4228" t="str">
        <f>IF(('1 - Cover page'!$B$9-M4228)=0,"0", IF(('1 - Cover page'!$B$9-M4228)= 1,"1", IF(('1 - Cover page'!$B$9-M4228)= 2,"2", IF(('1 - Cover page'!$B$9-M4228)= 3,"3", IF(('1 - Cover page'!$B$9-M4228)= 4,"4", IF(('1 - Cover page'!$B$9-M4228)= 5,"5", IF(('1 - Cover page'!$B$9-M4228)= 6,"6", IF(('1 - Cover page'!$B$9-M4228)= 7,"7", IF(('1 - Cover page'!$B$9-M4228)= 8,"8", IF(('1 - Cover page'!$B$9-M4228)= 9,"9", IF(('1 - Cover page'!$B$9-M4228)= 10,"10", IF(('1 - Cover page'!$B$9-M4228)= 11,"11", IF(('1 - Cover page'!$B$9-M4228)= 12,"12", IF(('1 - Cover page'!$B$9-M4228)= 13,"13", IF(('1 - Cover page'!$B$9-M4228)= 14,"14", IF(('1 - Cover page'!$B$9-M4228)= 15,"15",  ""))))))))))))))))</f>
        <v>0</v>
      </c>
      <c r="Z4228" t="str">
        <f>IF(('1 - Cover page'!$B$9-I4228)=0,"0", IF(('1 - Cover page'!$B$9-I4228)= 1,"1", IF(('1 - Cover page'!$B$9-I4228)= 2,"2", IF(('1 - Cover page'!$B$9-I4228)= 3,"3", IF(('1 - Cover page'!$B$9-I4228)= 4,"4", IF(('1 - Cover page'!$B$9-I4228)= 5,"5", IF(('1 - Cover page'!$B$9-I4228)= 6,"6", IF(('1 - Cover page'!$B$9-I4228)= 7,"7", IF(('1 - Cover page'!$B$9-I4228)= 8,"8", IF(('1 - Cover page'!$B$9-I4228)= 9,"9", IF(('1 - Cover page'!$B$9-I4228)= 10,"10", IF(('1 - Cover page'!$B$9-I4228)= 11,"11", IF(('1 - Cover page'!$B$9-I4228)= 12,"12", IF(('1 - Cover page'!$B$9-I4228)= 13,"13", IF(('1 - Cover page'!$B$9-I4228)= 14,"14", IF(('1 - Cover page'!$B$9-I4228)= 15,"15",  ""))))))))))))))))</f>
        <v>0</v>
      </c>
      <c r="AA4228" t="e">
        <f>VLOOKUP(E4228,'Age group'!$A$2:$B$7,2,TRUE)</f>
        <v>#N/A</v>
      </c>
    </row>
    <row r="4229" spans="1:27" ht="12.75" x14ac:dyDescent="0.2">
      <c r="A4229" s="30">
        <v>4226</v>
      </c>
      <c r="B4229" s="31"/>
      <c r="C4229" s="31"/>
      <c r="D4229" s="32"/>
      <c r="E4229" s="104"/>
      <c r="F4229" s="31"/>
      <c r="G4229" s="31"/>
      <c r="H4229" s="33"/>
      <c r="I4229" s="16"/>
      <c r="J4229" s="34"/>
      <c r="K4229" s="34"/>
      <c r="L4229" s="35"/>
      <c r="M4229" s="36"/>
      <c r="N4229" s="37"/>
      <c r="O4229" s="37"/>
      <c r="P4229" s="37"/>
      <c r="Q4229" s="38"/>
      <c r="R4229" s="38"/>
      <c r="S4229" s="37"/>
      <c r="T4229" s="39"/>
      <c r="U4229" s="39"/>
      <c r="V4229" s="40"/>
      <c r="X4229" t="str">
        <f>IF(('1 - Cover page'!$B$9-M4229)&lt;6,"&lt;=5 Days","&gt;5 Days")</f>
        <v>&lt;=5 Days</v>
      </c>
      <c r="Y4229" t="str">
        <f>IF(('1 - Cover page'!$B$9-M4229)=0,"0", IF(('1 - Cover page'!$B$9-M4229)= 1,"1", IF(('1 - Cover page'!$B$9-M4229)= 2,"2", IF(('1 - Cover page'!$B$9-M4229)= 3,"3", IF(('1 - Cover page'!$B$9-M4229)= 4,"4", IF(('1 - Cover page'!$B$9-M4229)= 5,"5", IF(('1 - Cover page'!$B$9-M4229)= 6,"6", IF(('1 - Cover page'!$B$9-M4229)= 7,"7", IF(('1 - Cover page'!$B$9-M4229)= 8,"8", IF(('1 - Cover page'!$B$9-M4229)= 9,"9", IF(('1 - Cover page'!$B$9-M4229)= 10,"10", IF(('1 - Cover page'!$B$9-M4229)= 11,"11", IF(('1 - Cover page'!$B$9-M4229)= 12,"12", IF(('1 - Cover page'!$B$9-M4229)= 13,"13", IF(('1 - Cover page'!$B$9-M4229)= 14,"14", IF(('1 - Cover page'!$B$9-M4229)= 15,"15",  ""))))))))))))))))</f>
        <v>0</v>
      </c>
      <c r="Z4229" t="str">
        <f>IF(('1 - Cover page'!$B$9-I4229)=0,"0", IF(('1 - Cover page'!$B$9-I4229)= 1,"1", IF(('1 - Cover page'!$B$9-I4229)= 2,"2", IF(('1 - Cover page'!$B$9-I4229)= 3,"3", IF(('1 - Cover page'!$B$9-I4229)= 4,"4", IF(('1 - Cover page'!$B$9-I4229)= 5,"5", IF(('1 - Cover page'!$B$9-I4229)= 6,"6", IF(('1 - Cover page'!$B$9-I4229)= 7,"7", IF(('1 - Cover page'!$B$9-I4229)= 8,"8", IF(('1 - Cover page'!$B$9-I4229)= 9,"9", IF(('1 - Cover page'!$B$9-I4229)= 10,"10", IF(('1 - Cover page'!$B$9-I4229)= 11,"11", IF(('1 - Cover page'!$B$9-I4229)= 12,"12", IF(('1 - Cover page'!$B$9-I4229)= 13,"13", IF(('1 - Cover page'!$B$9-I4229)= 14,"14", IF(('1 - Cover page'!$B$9-I4229)= 15,"15",  ""))))))))))))))))</f>
        <v>0</v>
      </c>
      <c r="AA4229" t="e">
        <f>VLOOKUP(E4229,'Age group'!$A$2:$B$7,2,TRUE)</f>
        <v>#N/A</v>
      </c>
    </row>
    <row r="4230" spans="1:27" ht="12.75" x14ac:dyDescent="0.2">
      <c r="A4230" s="30">
        <v>4227</v>
      </c>
      <c r="B4230" s="31"/>
      <c r="C4230" s="31"/>
      <c r="D4230" s="32"/>
      <c r="E4230" s="104"/>
      <c r="F4230" s="31"/>
      <c r="G4230" s="31"/>
      <c r="H4230" s="33"/>
      <c r="I4230" s="16"/>
      <c r="J4230" s="34"/>
      <c r="K4230" s="34"/>
      <c r="L4230" s="35"/>
      <c r="M4230" s="36"/>
      <c r="N4230" s="37"/>
      <c r="O4230" s="37"/>
      <c r="P4230" s="37"/>
      <c r="Q4230" s="38"/>
      <c r="R4230" s="38"/>
      <c r="S4230" s="37"/>
      <c r="T4230" s="39"/>
      <c r="U4230" s="39"/>
      <c r="V4230" s="40"/>
      <c r="X4230" t="str">
        <f>IF(('1 - Cover page'!$B$9-M4230)&lt;6,"&lt;=5 Days","&gt;5 Days")</f>
        <v>&lt;=5 Days</v>
      </c>
      <c r="Y4230" t="str">
        <f>IF(('1 - Cover page'!$B$9-M4230)=0,"0", IF(('1 - Cover page'!$B$9-M4230)= 1,"1", IF(('1 - Cover page'!$B$9-M4230)= 2,"2", IF(('1 - Cover page'!$B$9-M4230)= 3,"3", IF(('1 - Cover page'!$B$9-M4230)= 4,"4", IF(('1 - Cover page'!$B$9-M4230)= 5,"5", IF(('1 - Cover page'!$B$9-M4230)= 6,"6", IF(('1 - Cover page'!$B$9-M4230)= 7,"7", IF(('1 - Cover page'!$B$9-M4230)= 8,"8", IF(('1 - Cover page'!$B$9-M4230)= 9,"9", IF(('1 - Cover page'!$B$9-M4230)= 10,"10", IF(('1 - Cover page'!$B$9-M4230)= 11,"11", IF(('1 - Cover page'!$B$9-M4230)= 12,"12", IF(('1 - Cover page'!$B$9-M4230)= 13,"13", IF(('1 - Cover page'!$B$9-M4230)= 14,"14", IF(('1 - Cover page'!$B$9-M4230)= 15,"15",  ""))))))))))))))))</f>
        <v>0</v>
      </c>
      <c r="Z4230" t="str">
        <f>IF(('1 - Cover page'!$B$9-I4230)=0,"0", IF(('1 - Cover page'!$B$9-I4230)= 1,"1", IF(('1 - Cover page'!$B$9-I4230)= 2,"2", IF(('1 - Cover page'!$B$9-I4230)= 3,"3", IF(('1 - Cover page'!$B$9-I4230)= 4,"4", IF(('1 - Cover page'!$B$9-I4230)= 5,"5", IF(('1 - Cover page'!$B$9-I4230)= 6,"6", IF(('1 - Cover page'!$B$9-I4230)= 7,"7", IF(('1 - Cover page'!$B$9-I4230)= 8,"8", IF(('1 - Cover page'!$B$9-I4230)= 9,"9", IF(('1 - Cover page'!$B$9-I4230)= 10,"10", IF(('1 - Cover page'!$B$9-I4230)= 11,"11", IF(('1 - Cover page'!$B$9-I4230)= 12,"12", IF(('1 - Cover page'!$B$9-I4230)= 13,"13", IF(('1 - Cover page'!$B$9-I4230)= 14,"14", IF(('1 - Cover page'!$B$9-I4230)= 15,"15",  ""))))))))))))))))</f>
        <v>0</v>
      </c>
      <c r="AA4230" t="e">
        <f>VLOOKUP(E4230,'Age group'!$A$2:$B$7,2,TRUE)</f>
        <v>#N/A</v>
      </c>
    </row>
    <row r="4231" spans="1:27" ht="12.75" x14ac:dyDescent="0.2">
      <c r="A4231" s="30">
        <v>4228</v>
      </c>
      <c r="B4231" s="31"/>
      <c r="C4231" s="31"/>
      <c r="D4231" s="32"/>
      <c r="E4231" s="104"/>
      <c r="F4231" s="31"/>
      <c r="G4231" s="31"/>
      <c r="H4231" s="33"/>
      <c r="I4231" s="16"/>
      <c r="J4231" s="34"/>
      <c r="K4231" s="34"/>
      <c r="L4231" s="35"/>
      <c r="M4231" s="36"/>
      <c r="N4231" s="37"/>
      <c r="O4231" s="37"/>
      <c r="P4231" s="37"/>
      <c r="Q4231" s="38"/>
      <c r="R4231" s="38"/>
      <c r="S4231" s="37"/>
      <c r="T4231" s="39"/>
      <c r="U4231" s="39"/>
      <c r="V4231" s="40"/>
      <c r="X4231" t="str">
        <f>IF(('1 - Cover page'!$B$9-M4231)&lt;6,"&lt;=5 Days","&gt;5 Days")</f>
        <v>&lt;=5 Days</v>
      </c>
      <c r="Y4231" t="str">
        <f>IF(('1 - Cover page'!$B$9-M4231)=0,"0", IF(('1 - Cover page'!$B$9-M4231)= 1,"1", IF(('1 - Cover page'!$B$9-M4231)= 2,"2", IF(('1 - Cover page'!$B$9-M4231)= 3,"3", IF(('1 - Cover page'!$B$9-M4231)= 4,"4", IF(('1 - Cover page'!$B$9-M4231)= 5,"5", IF(('1 - Cover page'!$B$9-M4231)= 6,"6", IF(('1 - Cover page'!$B$9-M4231)= 7,"7", IF(('1 - Cover page'!$B$9-M4231)= 8,"8", IF(('1 - Cover page'!$B$9-M4231)= 9,"9", IF(('1 - Cover page'!$B$9-M4231)= 10,"10", IF(('1 - Cover page'!$B$9-M4231)= 11,"11", IF(('1 - Cover page'!$B$9-M4231)= 12,"12", IF(('1 - Cover page'!$B$9-M4231)= 13,"13", IF(('1 - Cover page'!$B$9-M4231)= 14,"14", IF(('1 - Cover page'!$B$9-M4231)= 15,"15",  ""))))))))))))))))</f>
        <v>0</v>
      </c>
      <c r="Z4231" t="str">
        <f>IF(('1 - Cover page'!$B$9-I4231)=0,"0", IF(('1 - Cover page'!$B$9-I4231)= 1,"1", IF(('1 - Cover page'!$B$9-I4231)= 2,"2", IF(('1 - Cover page'!$B$9-I4231)= 3,"3", IF(('1 - Cover page'!$B$9-I4231)= 4,"4", IF(('1 - Cover page'!$B$9-I4231)= 5,"5", IF(('1 - Cover page'!$B$9-I4231)= 6,"6", IF(('1 - Cover page'!$B$9-I4231)= 7,"7", IF(('1 - Cover page'!$B$9-I4231)= 8,"8", IF(('1 - Cover page'!$B$9-I4231)= 9,"9", IF(('1 - Cover page'!$B$9-I4231)= 10,"10", IF(('1 - Cover page'!$B$9-I4231)= 11,"11", IF(('1 - Cover page'!$B$9-I4231)= 12,"12", IF(('1 - Cover page'!$B$9-I4231)= 13,"13", IF(('1 - Cover page'!$B$9-I4231)= 14,"14", IF(('1 - Cover page'!$B$9-I4231)= 15,"15",  ""))))))))))))))))</f>
        <v>0</v>
      </c>
      <c r="AA4231" t="e">
        <f>VLOOKUP(E4231,'Age group'!$A$2:$B$7,2,TRUE)</f>
        <v>#N/A</v>
      </c>
    </row>
    <row r="4232" spans="1:27" ht="12.75" x14ac:dyDescent="0.2">
      <c r="A4232" s="30">
        <v>4229</v>
      </c>
      <c r="B4232" s="31"/>
      <c r="C4232" s="31"/>
      <c r="D4232" s="32"/>
      <c r="E4232" s="104"/>
      <c r="F4232" s="31"/>
      <c r="G4232" s="31"/>
      <c r="H4232" s="33"/>
      <c r="I4232" s="16"/>
      <c r="J4232" s="34"/>
      <c r="K4232" s="34"/>
      <c r="L4232" s="35"/>
      <c r="M4232" s="36"/>
      <c r="N4232" s="37"/>
      <c r="O4232" s="37"/>
      <c r="P4232" s="37"/>
      <c r="Q4232" s="38"/>
      <c r="R4232" s="38"/>
      <c r="S4232" s="37"/>
      <c r="T4232" s="39"/>
      <c r="U4232" s="39"/>
      <c r="V4232" s="40"/>
      <c r="X4232" t="str">
        <f>IF(('1 - Cover page'!$B$9-M4232)&lt;6,"&lt;=5 Days","&gt;5 Days")</f>
        <v>&lt;=5 Days</v>
      </c>
      <c r="Y4232" t="str">
        <f>IF(('1 - Cover page'!$B$9-M4232)=0,"0", IF(('1 - Cover page'!$B$9-M4232)= 1,"1", IF(('1 - Cover page'!$B$9-M4232)= 2,"2", IF(('1 - Cover page'!$B$9-M4232)= 3,"3", IF(('1 - Cover page'!$B$9-M4232)= 4,"4", IF(('1 - Cover page'!$B$9-M4232)= 5,"5", IF(('1 - Cover page'!$B$9-M4232)= 6,"6", IF(('1 - Cover page'!$B$9-M4232)= 7,"7", IF(('1 - Cover page'!$B$9-M4232)= 8,"8", IF(('1 - Cover page'!$B$9-M4232)= 9,"9", IF(('1 - Cover page'!$B$9-M4232)= 10,"10", IF(('1 - Cover page'!$B$9-M4232)= 11,"11", IF(('1 - Cover page'!$B$9-M4232)= 12,"12", IF(('1 - Cover page'!$B$9-M4232)= 13,"13", IF(('1 - Cover page'!$B$9-M4232)= 14,"14", IF(('1 - Cover page'!$B$9-M4232)= 15,"15",  ""))))))))))))))))</f>
        <v>0</v>
      </c>
      <c r="Z4232" t="str">
        <f>IF(('1 - Cover page'!$B$9-I4232)=0,"0", IF(('1 - Cover page'!$B$9-I4232)= 1,"1", IF(('1 - Cover page'!$B$9-I4232)= 2,"2", IF(('1 - Cover page'!$B$9-I4232)= 3,"3", IF(('1 - Cover page'!$B$9-I4232)= 4,"4", IF(('1 - Cover page'!$B$9-I4232)= 5,"5", IF(('1 - Cover page'!$B$9-I4232)= 6,"6", IF(('1 - Cover page'!$B$9-I4232)= 7,"7", IF(('1 - Cover page'!$B$9-I4232)= 8,"8", IF(('1 - Cover page'!$B$9-I4232)= 9,"9", IF(('1 - Cover page'!$B$9-I4232)= 10,"10", IF(('1 - Cover page'!$B$9-I4232)= 11,"11", IF(('1 - Cover page'!$B$9-I4232)= 12,"12", IF(('1 - Cover page'!$B$9-I4232)= 13,"13", IF(('1 - Cover page'!$B$9-I4232)= 14,"14", IF(('1 - Cover page'!$B$9-I4232)= 15,"15",  ""))))))))))))))))</f>
        <v>0</v>
      </c>
      <c r="AA4232" t="e">
        <f>VLOOKUP(E4232,'Age group'!$A$2:$B$7,2,TRUE)</f>
        <v>#N/A</v>
      </c>
    </row>
    <row r="4233" spans="1:27" ht="12.75" x14ac:dyDescent="0.2">
      <c r="A4233" s="30">
        <v>4230</v>
      </c>
      <c r="B4233" s="31"/>
      <c r="C4233" s="31"/>
      <c r="D4233" s="32"/>
      <c r="E4233" s="104"/>
      <c r="F4233" s="31"/>
      <c r="G4233" s="31"/>
      <c r="H4233" s="33"/>
      <c r="I4233" s="16"/>
      <c r="J4233" s="34"/>
      <c r="K4233" s="34"/>
      <c r="L4233" s="35"/>
      <c r="M4233" s="36"/>
      <c r="N4233" s="37"/>
      <c r="O4233" s="37"/>
      <c r="P4233" s="37"/>
      <c r="Q4233" s="38"/>
      <c r="R4233" s="38"/>
      <c r="S4233" s="37"/>
      <c r="T4233" s="39"/>
      <c r="U4233" s="39"/>
      <c r="V4233" s="40"/>
      <c r="X4233" t="str">
        <f>IF(('1 - Cover page'!$B$9-M4233)&lt;6,"&lt;=5 Days","&gt;5 Days")</f>
        <v>&lt;=5 Days</v>
      </c>
      <c r="Y4233" t="str">
        <f>IF(('1 - Cover page'!$B$9-M4233)=0,"0", IF(('1 - Cover page'!$B$9-M4233)= 1,"1", IF(('1 - Cover page'!$B$9-M4233)= 2,"2", IF(('1 - Cover page'!$B$9-M4233)= 3,"3", IF(('1 - Cover page'!$B$9-M4233)= 4,"4", IF(('1 - Cover page'!$B$9-M4233)= 5,"5", IF(('1 - Cover page'!$B$9-M4233)= 6,"6", IF(('1 - Cover page'!$B$9-M4233)= 7,"7", IF(('1 - Cover page'!$B$9-M4233)= 8,"8", IF(('1 - Cover page'!$B$9-M4233)= 9,"9", IF(('1 - Cover page'!$B$9-M4233)= 10,"10", IF(('1 - Cover page'!$B$9-M4233)= 11,"11", IF(('1 - Cover page'!$B$9-M4233)= 12,"12", IF(('1 - Cover page'!$B$9-M4233)= 13,"13", IF(('1 - Cover page'!$B$9-M4233)= 14,"14", IF(('1 - Cover page'!$B$9-M4233)= 15,"15",  ""))))))))))))))))</f>
        <v>0</v>
      </c>
      <c r="Z4233" t="str">
        <f>IF(('1 - Cover page'!$B$9-I4233)=0,"0", IF(('1 - Cover page'!$B$9-I4233)= 1,"1", IF(('1 - Cover page'!$B$9-I4233)= 2,"2", IF(('1 - Cover page'!$B$9-I4233)= 3,"3", IF(('1 - Cover page'!$B$9-I4233)= 4,"4", IF(('1 - Cover page'!$B$9-I4233)= 5,"5", IF(('1 - Cover page'!$B$9-I4233)= 6,"6", IF(('1 - Cover page'!$B$9-I4233)= 7,"7", IF(('1 - Cover page'!$B$9-I4233)= 8,"8", IF(('1 - Cover page'!$B$9-I4233)= 9,"9", IF(('1 - Cover page'!$B$9-I4233)= 10,"10", IF(('1 - Cover page'!$B$9-I4233)= 11,"11", IF(('1 - Cover page'!$B$9-I4233)= 12,"12", IF(('1 - Cover page'!$B$9-I4233)= 13,"13", IF(('1 - Cover page'!$B$9-I4233)= 14,"14", IF(('1 - Cover page'!$B$9-I4233)= 15,"15",  ""))))))))))))))))</f>
        <v>0</v>
      </c>
      <c r="AA4233" t="e">
        <f>VLOOKUP(E4233,'Age group'!$A$2:$B$7,2,TRUE)</f>
        <v>#N/A</v>
      </c>
    </row>
    <row r="4234" spans="1:27" ht="12.75" x14ac:dyDescent="0.2">
      <c r="A4234" s="30">
        <v>4231</v>
      </c>
      <c r="B4234" s="31"/>
      <c r="C4234" s="31"/>
      <c r="D4234" s="32"/>
      <c r="E4234" s="104"/>
      <c r="F4234" s="31"/>
      <c r="G4234" s="31"/>
      <c r="H4234" s="33"/>
      <c r="I4234" s="16"/>
      <c r="J4234" s="34"/>
      <c r="K4234" s="34"/>
      <c r="L4234" s="35"/>
      <c r="M4234" s="36"/>
      <c r="N4234" s="37"/>
      <c r="O4234" s="37"/>
      <c r="P4234" s="37"/>
      <c r="Q4234" s="38"/>
      <c r="R4234" s="38"/>
      <c r="S4234" s="37"/>
      <c r="T4234" s="39"/>
      <c r="U4234" s="39"/>
      <c r="V4234" s="40"/>
      <c r="X4234" t="str">
        <f>IF(('1 - Cover page'!$B$9-M4234)&lt;6,"&lt;=5 Days","&gt;5 Days")</f>
        <v>&lt;=5 Days</v>
      </c>
      <c r="Y4234" t="str">
        <f>IF(('1 - Cover page'!$B$9-M4234)=0,"0", IF(('1 - Cover page'!$B$9-M4234)= 1,"1", IF(('1 - Cover page'!$B$9-M4234)= 2,"2", IF(('1 - Cover page'!$B$9-M4234)= 3,"3", IF(('1 - Cover page'!$B$9-M4234)= 4,"4", IF(('1 - Cover page'!$B$9-M4234)= 5,"5", IF(('1 - Cover page'!$B$9-M4234)= 6,"6", IF(('1 - Cover page'!$B$9-M4234)= 7,"7", IF(('1 - Cover page'!$B$9-M4234)= 8,"8", IF(('1 - Cover page'!$B$9-M4234)= 9,"9", IF(('1 - Cover page'!$B$9-M4234)= 10,"10", IF(('1 - Cover page'!$B$9-M4234)= 11,"11", IF(('1 - Cover page'!$B$9-M4234)= 12,"12", IF(('1 - Cover page'!$B$9-M4234)= 13,"13", IF(('1 - Cover page'!$B$9-M4234)= 14,"14", IF(('1 - Cover page'!$B$9-M4234)= 15,"15",  ""))))))))))))))))</f>
        <v>0</v>
      </c>
      <c r="Z4234" t="str">
        <f>IF(('1 - Cover page'!$B$9-I4234)=0,"0", IF(('1 - Cover page'!$B$9-I4234)= 1,"1", IF(('1 - Cover page'!$B$9-I4234)= 2,"2", IF(('1 - Cover page'!$B$9-I4234)= 3,"3", IF(('1 - Cover page'!$B$9-I4234)= 4,"4", IF(('1 - Cover page'!$B$9-I4234)= 5,"5", IF(('1 - Cover page'!$B$9-I4234)= 6,"6", IF(('1 - Cover page'!$B$9-I4234)= 7,"7", IF(('1 - Cover page'!$B$9-I4234)= 8,"8", IF(('1 - Cover page'!$B$9-I4234)= 9,"9", IF(('1 - Cover page'!$B$9-I4234)= 10,"10", IF(('1 - Cover page'!$B$9-I4234)= 11,"11", IF(('1 - Cover page'!$B$9-I4234)= 12,"12", IF(('1 - Cover page'!$B$9-I4234)= 13,"13", IF(('1 - Cover page'!$B$9-I4234)= 14,"14", IF(('1 - Cover page'!$B$9-I4234)= 15,"15",  ""))))))))))))))))</f>
        <v>0</v>
      </c>
      <c r="AA4234" t="e">
        <f>VLOOKUP(E4234,'Age group'!$A$2:$B$7,2,TRUE)</f>
        <v>#N/A</v>
      </c>
    </row>
    <row r="4235" spans="1:27" ht="12.75" x14ac:dyDescent="0.2">
      <c r="A4235" s="30">
        <v>4232</v>
      </c>
      <c r="B4235" s="31"/>
      <c r="C4235" s="31"/>
      <c r="D4235" s="32"/>
      <c r="E4235" s="104"/>
      <c r="F4235" s="31"/>
      <c r="G4235" s="31"/>
      <c r="H4235" s="33"/>
      <c r="I4235" s="16"/>
      <c r="J4235" s="34"/>
      <c r="K4235" s="34"/>
      <c r="L4235" s="35"/>
      <c r="M4235" s="36"/>
      <c r="N4235" s="37"/>
      <c r="O4235" s="37"/>
      <c r="P4235" s="37"/>
      <c r="Q4235" s="38"/>
      <c r="R4235" s="38"/>
      <c r="S4235" s="37"/>
      <c r="T4235" s="39"/>
      <c r="U4235" s="39"/>
      <c r="V4235" s="40"/>
      <c r="X4235" t="str">
        <f>IF(('1 - Cover page'!$B$9-M4235)&lt;6,"&lt;=5 Days","&gt;5 Days")</f>
        <v>&lt;=5 Days</v>
      </c>
      <c r="Y4235" t="str">
        <f>IF(('1 - Cover page'!$B$9-M4235)=0,"0", IF(('1 - Cover page'!$B$9-M4235)= 1,"1", IF(('1 - Cover page'!$B$9-M4235)= 2,"2", IF(('1 - Cover page'!$B$9-M4235)= 3,"3", IF(('1 - Cover page'!$B$9-M4235)= 4,"4", IF(('1 - Cover page'!$B$9-M4235)= 5,"5", IF(('1 - Cover page'!$B$9-M4235)= 6,"6", IF(('1 - Cover page'!$B$9-M4235)= 7,"7", IF(('1 - Cover page'!$B$9-M4235)= 8,"8", IF(('1 - Cover page'!$B$9-M4235)= 9,"9", IF(('1 - Cover page'!$B$9-M4235)= 10,"10", IF(('1 - Cover page'!$B$9-M4235)= 11,"11", IF(('1 - Cover page'!$B$9-M4235)= 12,"12", IF(('1 - Cover page'!$B$9-M4235)= 13,"13", IF(('1 - Cover page'!$B$9-M4235)= 14,"14", IF(('1 - Cover page'!$B$9-M4235)= 15,"15",  ""))))))))))))))))</f>
        <v>0</v>
      </c>
      <c r="Z4235" t="str">
        <f>IF(('1 - Cover page'!$B$9-I4235)=0,"0", IF(('1 - Cover page'!$B$9-I4235)= 1,"1", IF(('1 - Cover page'!$B$9-I4235)= 2,"2", IF(('1 - Cover page'!$B$9-I4235)= 3,"3", IF(('1 - Cover page'!$B$9-I4235)= 4,"4", IF(('1 - Cover page'!$B$9-I4235)= 5,"5", IF(('1 - Cover page'!$B$9-I4235)= 6,"6", IF(('1 - Cover page'!$B$9-I4235)= 7,"7", IF(('1 - Cover page'!$B$9-I4235)= 8,"8", IF(('1 - Cover page'!$B$9-I4235)= 9,"9", IF(('1 - Cover page'!$B$9-I4235)= 10,"10", IF(('1 - Cover page'!$B$9-I4235)= 11,"11", IF(('1 - Cover page'!$B$9-I4235)= 12,"12", IF(('1 - Cover page'!$B$9-I4235)= 13,"13", IF(('1 - Cover page'!$B$9-I4235)= 14,"14", IF(('1 - Cover page'!$B$9-I4235)= 15,"15",  ""))))))))))))))))</f>
        <v>0</v>
      </c>
      <c r="AA4235" t="e">
        <f>VLOOKUP(E4235,'Age group'!$A$2:$B$7,2,TRUE)</f>
        <v>#N/A</v>
      </c>
    </row>
    <row r="4236" spans="1:27" ht="12.75" x14ac:dyDescent="0.2">
      <c r="A4236" s="30">
        <v>4233</v>
      </c>
      <c r="B4236" s="31"/>
      <c r="C4236" s="31"/>
      <c r="D4236" s="32"/>
      <c r="E4236" s="104"/>
      <c r="F4236" s="31"/>
      <c r="G4236" s="31"/>
      <c r="H4236" s="33"/>
      <c r="I4236" s="16"/>
      <c r="J4236" s="34"/>
      <c r="K4236" s="34"/>
      <c r="L4236" s="35"/>
      <c r="M4236" s="36"/>
      <c r="N4236" s="37"/>
      <c r="O4236" s="37"/>
      <c r="P4236" s="37"/>
      <c r="Q4236" s="38"/>
      <c r="R4236" s="38"/>
      <c r="S4236" s="37"/>
      <c r="T4236" s="39"/>
      <c r="U4236" s="39"/>
      <c r="V4236" s="40"/>
      <c r="X4236" t="str">
        <f>IF(('1 - Cover page'!$B$9-M4236)&lt;6,"&lt;=5 Days","&gt;5 Days")</f>
        <v>&lt;=5 Days</v>
      </c>
      <c r="Y4236" t="str">
        <f>IF(('1 - Cover page'!$B$9-M4236)=0,"0", IF(('1 - Cover page'!$B$9-M4236)= 1,"1", IF(('1 - Cover page'!$B$9-M4236)= 2,"2", IF(('1 - Cover page'!$B$9-M4236)= 3,"3", IF(('1 - Cover page'!$B$9-M4236)= 4,"4", IF(('1 - Cover page'!$B$9-M4236)= 5,"5", IF(('1 - Cover page'!$B$9-M4236)= 6,"6", IF(('1 - Cover page'!$B$9-M4236)= 7,"7", IF(('1 - Cover page'!$B$9-M4236)= 8,"8", IF(('1 - Cover page'!$B$9-M4236)= 9,"9", IF(('1 - Cover page'!$B$9-M4236)= 10,"10", IF(('1 - Cover page'!$B$9-M4236)= 11,"11", IF(('1 - Cover page'!$B$9-M4236)= 12,"12", IF(('1 - Cover page'!$B$9-M4236)= 13,"13", IF(('1 - Cover page'!$B$9-M4236)= 14,"14", IF(('1 - Cover page'!$B$9-M4236)= 15,"15",  ""))))))))))))))))</f>
        <v>0</v>
      </c>
      <c r="Z4236" t="str">
        <f>IF(('1 - Cover page'!$B$9-I4236)=0,"0", IF(('1 - Cover page'!$B$9-I4236)= 1,"1", IF(('1 - Cover page'!$B$9-I4236)= 2,"2", IF(('1 - Cover page'!$B$9-I4236)= 3,"3", IF(('1 - Cover page'!$B$9-I4236)= 4,"4", IF(('1 - Cover page'!$B$9-I4236)= 5,"5", IF(('1 - Cover page'!$B$9-I4236)= 6,"6", IF(('1 - Cover page'!$B$9-I4236)= 7,"7", IF(('1 - Cover page'!$B$9-I4236)= 8,"8", IF(('1 - Cover page'!$B$9-I4236)= 9,"9", IF(('1 - Cover page'!$B$9-I4236)= 10,"10", IF(('1 - Cover page'!$B$9-I4236)= 11,"11", IF(('1 - Cover page'!$B$9-I4236)= 12,"12", IF(('1 - Cover page'!$B$9-I4236)= 13,"13", IF(('1 - Cover page'!$B$9-I4236)= 14,"14", IF(('1 - Cover page'!$B$9-I4236)= 15,"15",  ""))))))))))))))))</f>
        <v>0</v>
      </c>
      <c r="AA4236" t="e">
        <f>VLOOKUP(E4236,'Age group'!$A$2:$B$7,2,TRUE)</f>
        <v>#N/A</v>
      </c>
    </row>
    <row r="4237" spans="1:27" ht="12.75" x14ac:dyDescent="0.2">
      <c r="A4237" s="30">
        <v>4234</v>
      </c>
      <c r="B4237" s="31"/>
      <c r="C4237" s="31"/>
      <c r="D4237" s="32"/>
      <c r="E4237" s="104"/>
      <c r="F4237" s="31"/>
      <c r="G4237" s="31"/>
      <c r="H4237" s="33"/>
      <c r="I4237" s="16"/>
      <c r="J4237" s="34"/>
      <c r="K4237" s="34"/>
      <c r="L4237" s="35"/>
      <c r="M4237" s="36"/>
      <c r="N4237" s="37"/>
      <c r="O4237" s="37"/>
      <c r="P4237" s="37"/>
      <c r="Q4237" s="38"/>
      <c r="R4237" s="38"/>
      <c r="S4237" s="37"/>
      <c r="T4237" s="39"/>
      <c r="U4237" s="39"/>
      <c r="V4237" s="40"/>
      <c r="X4237" t="str">
        <f>IF(('1 - Cover page'!$B$9-M4237)&lt;6,"&lt;=5 Days","&gt;5 Days")</f>
        <v>&lt;=5 Days</v>
      </c>
      <c r="Y4237" t="str">
        <f>IF(('1 - Cover page'!$B$9-M4237)=0,"0", IF(('1 - Cover page'!$B$9-M4237)= 1,"1", IF(('1 - Cover page'!$B$9-M4237)= 2,"2", IF(('1 - Cover page'!$B$9-M4237)= 3,"3", IF(('1 - Cover page'!$B$9-M4237)= 4,"4", IF(('1 - Cover page'!$B$9-M4237)= 5,"5", IF(('1 - Cover page'!$B$9-M4237)= 6,"6", IF(('1 - Cover page'!$B$9-M4237)= 7,"7", IF(('1 - Cover page'!$B$9-M4237)= 8,"8", IF(('1 - Cover page'!$B$9-M4237)= 9,"9", IF(('1 - Cover page'!$B$9-M4237)= 10,"10", IF(('1 - Cover page'!$B$9-M4237)= 11,"11", IF(('1 - Cover page'!$B$9-M4237)= 12,"12", IF(('1 - Cover page'!$B$9-M4237)= 13,"13", IF(('1 - Cover page'!$B$9-M4237)= 14,"14", IF(('1 - Cover page'!$B$9-M4237)= 15,"15",  ""))))))))))))))))</f>
        <v>0</v>
      </c>
      <c r="Z4237" t="str">
        <f>IF(('1 - Cover page'!$B$9-I4237)=0,"0", IF(('1 - Cover page'!$B$9-I4237)= 1,"1", IF(('1 - Cover page'!$B$9-I4237)= 2,"2", IF(('1 - Cover page'!$B$9-I4237)= 3,"3", IF(('1 - Cover page'!$B$9-I4237)= 4,"4", IF(('1 - Cover page'!$B$9-I4237)= 5,"5", IF(('1 - Cover page'!$B$9-I4237)= 6,"6", IF(('1 - Cover page'!$B$9-I4237)= 7,"7", IF(('1 - Cover page'!$B$9-I4237)= 8,"8", IF(('1 - Cover page'!$B$9-I4237)= 9,"9", IF(('1 - Cover page'!$B$9-I4237)= 10,"10", IF(('1 - Cover page'!$B$9-I4237)= 11,"11", IF(('1 - Cover page'!$B$9-I4237)= 12,"12", IF(('1 - Cover page'!$B$9-I4237)= 13,"13", IF(('1 - Cover page'!$B$9-I4237)= 14,"14", IF(('1 - Cover page'!$B$9-I4237)= 15,"15",  ""))))))))))))))))</f>
        <v>0</v>
      </c>
      <c r="AA4237" t="e">
        <f>VLOOKUP(E4237,'Age group'!$A$2:$B$7,2,TRUE)</f>
        <v>#N/A</v>
      </c>
    </row>
    <row r="4238" spans="1:27" ht="12.75" x14ac:dyDescent="0.2">
      <c r="A4238" s="30">
        <v>4235</v>
      </c>
      <c r="B4238" s="31"/>
      <c r="C4238" s="31"/>
      <c r="D4238" s="32"/>
      <c r="E4238" s="104"/>
      <c r="F4238" s="31"/>
      <c r="G4238" s="31"/>
      <c r="H4238" s="33"/>
      <c r="I4238" s="16"/>
      <c r="J4238" s="34"/>
      <c r="K4238" s="34"/>
      <c r="L4238" s="35"/>
      <c r="M4238" s="36"/>
      <c r="N4238" s="37"/>
      <c r="O4238" s="37"/>
      <c r="P4238" s="37"/>
      <c r="Q4238" s="38"/>
      <c r="R4238" s="38"/>
      <c r="S4238" s="37"/>
      <c r="T4238" s="39"/>
      <c r="U4238" s="39"/>
      <c r="V4238" s="40"/>
      <c r="X4238" t="str">
        <f>IF(('1 - Cover page'!$B$9-M4238)&lt;6,"&lt;=5 Days","&gt;5 Days")</f>
        <v>&lt;=5 Days</v>
      </c>
      <c r="Y4238" t="str">
        <f>IF(('1 - Cover page'!$B$9-M4238)=0,"0", IF(('1 - Cover page'!$B$9-M4238)= 1,"1", IF(('1 - Cover page'!$B$9-M4238)= 2,"2", IF(('1 - Cover page'!$B$9-M4238)= 3,"3", IF(('1 - Cover page'!$B$9-M4238)= 4,"4", IF(('1 - Cover page'!$B$9-M4238)= 5,"5", IF(('1 - Cover page'!$B$9-M4238)= 6,"6", IF(('1 - Cover page'!$B$9-M4238)= 7,"7", IF(('1 - Cover page'!$B$9-M4238)= 8,"8", IF(('1 - Cover page'!$B$9-M4238)= 9,"9", IF(('1 - Cover page'!$B$9-M4238)= 10,"10", IF(('1 - Cover page'!$B$9-M4238)= 11,"11", IF(('1 - Cover page'!$B$9-M4238)= 12,"12", IF(('1 - Cover page'!$B$9-M4238)= 13,"13", IF(('1 - Cover page'!$B$9-M4238)= 14,"14", IF(('1 - Cover page'!$B$9-M4238)= 15,"15",  ""))))))))))))))))</f>
        <v>0</v>
      </c>
      <c r="Z4238" t="str">
        <f>IF(('1 - Cover page'!$B$9-I4238)=0,"0", IF(('1 - Cover page'!$B$9-I4238)= 1,"1", IF(('1 - Cover page'!$B$9-I4238)= 2,"2", IF(('1 - Cover page'!$B$9-I4238)= 3,"3", IF(('1 - Cover page'!$B$9-I4238)= 4,"4", IF(('1 - Cover page'!$B$9-I4238)= 5,"5", IF(('1 - Cover page'!$B$9-I4238)= 6,"6", IF(('1 - Cover page'!$B$9-I4238)= 7,"7", IF(('1 - Cover page'!$B$9-I4238)= 8,"8", IF(('1 - Cover page'!$B$9-I4238)= 9,"9", IF(('1 - Cover page'!$B$9-I4238)= 10,"10", IF(('1 - Cover page'!$B$9-I4238)= 11,"11", IF(('1 - Cover page'!$B$9-I4238)= 12,"12", IF(('1 - Cover page'!$B$9-I4238)= 13,"13", IF(('1 - Cover page'!$B$9-I4238)= 14,"14", IF(('1 - Cover page'!$B$9-I4238)= 15,"15",  ""))))))))))))))))</f>
        <v>0</v>
      </c>
      <c r="AA4238" t="e">
        <f>VLOOKUP(E4238,'Age group'!$A$2:$B$7,2,TRUE)</f>
        <v>#N/A</v>
      </c>
    </row>
    <row r="4239" spans="1:27" ht="12.75" x14ac:dyDescent="0.2">
      <c r="A4239" s="30">
        <v>4236</v>
      </c>
      <c r="B4239" s="31"/>
      <c r="C4239" s="31"/>
      <c r="D4239" s="32"/>
      <c r="E4239" s="104"/>
      <c r="F4239" s="31"/>
      <c r="G4239" s="31"/>
      <c r="H4239" s="33"/>
      <c r="I4239" s="16"/>
      <c r="J4239" s="34"/>
      <c r="K4239" s="34"/>
      <c r="L4239" s="35"/>
      <c r="M4239" s="36"/>
      <c r="N4239" s="37"/>
      <c r="O4239" s="37"/>
      <c r="P4239" s="37"/>
      <c r="Q4239" s="38"/>
      <c r="R4239" s="38"/>
      <c r="S4239" s="37"/>
      <c r="T4239" s="39"/>
      <c r="U4239" s="39"/>
      <c r="V4239" s="40"/>
      <c r="X4239" t="str">
        <f>IF(('1 - Cover page'!$B$9-M4239)&lt;6,"&lt;=5 Days","&gt;5 Days")</f>
        <v>&lt;=5 Days</v>
      </c>
      <c r="Y4239" t="str">
        <f>IF(('1 - Cover page'!$B$9-M4239)=0,"0", IF(('1 - Cover page'!$B$9-M4239)= 1,"1", IF(('1 - Cover page'!$B$9-M4239)= 2,"2", IF(('1 - Cover page'!$B$9-M4239)= 3,"3", IF(('1 - Cover page'!$B$9-M4239)= 4,"4", IF(('1 - Cover page'!$B$9-M4239)= 5,"5", IF(('1 - Cover page'!$B$9-M4239)= 6,"6", IF(('1 - Cover page'!$B$9-M4239)= 7,"7", IF(('1 - Cover page'!$B$9-M4239)= 8,"8", IF(('1 - Cover page'!$B$9-M4239)= 9,"9", IF(('1 - Cover page'!$B$9-M4239)= 10,"10", IF(('1 - Cover page'!$B$9-M4239)= 11,"11", IF(('1 - Cover page'!$B$9-M4239)= 12,"12", IF(('1 - Cover page'!$B$9-M4239)= 13,"13", IF(('1 - Cover page'!$B$9-M4239)= 14,"14", IF(('1 - Cover page'!$B$9-M4239)= 15,"15",  ""))))))))))))))))</f>
        <v>0</v>
      </c>
      <c r="Z4239" t="str">
        <f>IF(('1 - Cover page'!$B$9-I4239)=0,"0", IF(('1 - Cover page'!$B$9-I4239)= 1,"1", IF(('1 - Cover page'!$B$9-I4239)= 2,"2", IF(('1 - Cover page'!$B$9-I4239)= 3,"3", IF(('1 - Cover page'!$B$9-I4239)= 4,"4", IF(('1 - Cover page'!$B$9-I4239)= 5,"5", IF(('1 - Cover page'!$B$9-I4239)= 6,"6", IF(('1 - Cover page'!$B$9-I4239)= 7,"7", IF(('1 - Cover page'!$B$9-I4239)= 8,"8", IF(('1 - Cover page'!$B$9-I4239)= 9,"9", IF(('1 - Cover page'!$B$9-I4239)= 10,"10", IF(('1 - Cover page'!$B$9-I4239)= 11,"11", IF(('1 - Cover page'!$B$9-I4239)= 12,"12", IF(('1 - Cover page'!$B$9-I4239)= 13,"13", IF(('1 - Cover page'!$B$9-I4239)= 14,"14", IF(('1 - Cover page'!$B$9-I4239)= 15,"15",  ""))))))))))))))))</f>
        <v>0</v>
      </c>
      <c r="AA4239" t="e">
        <f>VLOOKUP(E4239,'Age group'!$A$2:$B$7,2,TRUE)</f>
        <v>#N/A</v>
      </c>
    </row>
    <row r="4240" spans="1:27" ht="12.75" x14ac:dyDescent="0.2">
      <c r="A4240" s="30">
        <v>4237</v>
      </c>
      <c r="B4240" s="31"/>
      <c r="C4240" s="31"/>
      <c r="D4240" s="32"/>
      <c r="E4240" s="104"/>
      <c r="F4240" s="31"/>
      <c r="G4240" s="31"/>
      <c r="H4240" s="33"/>
      <c r="I4240" s="16"/>
      <c r="J4240" s="34"/>
      <c r="K4240" s="34"/>
      <c r="L4240" s="35"/>
      <c r="M4240" s="36"/>
      <c r="N4240" s="37"/>
      <c r="O4240" s="37"/>
      <c r="P4240" s="37"/>
      <c r="Q4240" s="38"/>
      <c r="R4240" s="38"/>
      <c r="S4240" s="37"/>
      <c r="T4240" s="39"/>
      <c r="U4240" s="39"/>
      <c r="V4240" s="40"/>
      <c r="X4240" t="str">
        <f>IF(('1 - Cover page'!$B$9-M4240)&lt;6,"&lt;=5 Days","&gt;5 Days")</f>
        <v>&lt;=5 Days</v>
      </c>
      <c r="Y4240" t="str">
        <f>IF(('1 - Cover page'!$B$9-M4240)=0,"0", IF(('1 - Cover page'!$B$9-M4240)= 1,"1", IF(('1 - Cover page'!$B$9-M4240)= 2,"2", IF(('1 - Cover page'!$B$9-M4240)= 3,"3", IF(('1 - Cover page'!$B$9-M4240)= 4,"4", IF(('1 - Cover page'!$B$9-M4240)= 5,"5", IF(('1 - Cover page'!$B$9-M4240)= 6,"6", IF(('1 - Cover page'!$B$9-M4240)= 7,"7", IF(('1 - Cover page'!$B$9-M4240)= 8,"8", IF(('1 - Cover page'!$B$9-M4240)= 9,"9", IF(('1 - Cover page'!$B$9-M4240)= 10,"10", IF(('1 - Cover page'!$B$9-M4240)= 11,"11", IF(('1 - Cover page'!$B$9-M4240)= 12,"12", IF(('1 - Cover page'!$B$9-M4240)= 13,"13", IF(('1 - Cover page'!$B$9-M4240)= 14,"14", IF(('1 - Cover page'!$B$9-M4240)= 15,"15",  ""))))))))))))))))</f>
        <v>0</v>
      </c>
      <c r="Z4240" t="str">
        <f>IF(('1 - Cover page'!$B$9-I4240)=0,"0", IF(('1 - Cover page'!$B$9-I4240)= 1,"1", IF(('1 - Cover page'!$B$9-I4240)= 2,"2", IF(('1 - Cover page'!$B$9-I4240)= 3,"3", IF(('1 - Cover page'!$B$9-I4240)= 4,"4", IF(('1 - Cover page'!$B$9-I4240)= 5,"5", IF(('1 - Cover page'!$B$9-I4240)= 6,"6", IF(('1 - Cover page'!$B$9-I4240)= 7,"7", IF(('1 - Cover page'!$B$9-I4240)= 8,"8", IF(('1 - Cover page'!$B$9-I4240)= 9,"9", IF(('1 - Cover page'!$B$9-I4240)= 10,"10", IF(('1 - Cover page'!$B$9-I4240)= 11,"11", IF(('1 - Cover page'!$B$9-I4240)= 12,"12", IF(('1 - Cover page'!$B$9-I4240)= 13,"13", IF(('1 - Cover page'!$B$9-I4240)= 14,"14", IF(('1 - Cover page'!$B$9-I4240)= 15,"15",  ""))))))))))))))))</f>
        <v>0</v>
      </c>
      <c r="AA4240" t="e">
        <f>VLOOKUP(E4240,'Age group'!$A$2:$B$7,2,TRUE)</f>
        <v>#N/A</v>
      </c>
    </row>
    <row r="4241" spans="1:27" ht="12.75" x14ac:dyDescent="0.2">
      <c r="A4241" s="30">
        <v>4238</v>
      </c>
      <c r="B4241" s="31"/>
      <c r="C4241" s="31"/>
      <c r="D4241" s="32"/>
      <c r="E4241" s="104"/>
      <c r="F4241" s="31"/>
      <c r="G4241" s="31"/>
      <c r="H4241" s="33"/>
      <c r="I4241" s="16"/>
      <c r="J4241" s="34"/>
      <c r="K4241" s="34"/>
      <c r="L4241" s="35"/>
      <c r="M4241" s="36"/>
      <c r="N4241" s="37"/>
      <c r="O4241" s="37"/>
      <c r="P4241" s="37"/>
      <c r="Q4241" s="38"/>
      <c r="R4241" s="38"/>
      <c r="S4241" s="37"/>
      <c r="T4241" s="39"/>
      <c r="U4241" s="39"/>
      <c r="V4241" s="40"/>
      <c r="X4241" t="str">
        <f>IF(('1 - Cover page'!$B$9-M4241)&lt;6,"&lt;=5 Days","&gt;5 Days")</f>
        <v>&lt;=5 Days</v>
      </c>
      <c r="Y4241" t="str">
        <f>IF(('1 - Cover page'!$B$9-M4241)=0,"0", IF(('1 - Cover page'!$B$9-M4241)= 1,"1", IF(('1 - Cover page'!$B$9-M4241)= 2,"2", IF(('1 - Cover page'!$B$9-M4241)= 3,"3", IF(('1 - Cover page'!$B$9-M4241)= 4,"4", IF(('1 - Cover page'!$B$9-M4241)= 5,"5", IF(('1 - Cover page'!$B$9-M4241)= 6,"6", IF(('1 - Cover page'!$B$9-M4241)= 7,"7", IF(('1 - Cover page'!$B$9-M4241)= 8,"8", IF(('1 - Cover page'!$B$9-M4241)= 9,"9", IF(('1 - Cover page'!$B$9-M4241)= 10,"10", IF(('1 - Cover page'!$B$9-M4241)= 11,"11", IF(('1 - Cover page'!$B$9-M4241)= 12,"12", IF(('1 - Cover page'!$B$9-M4241)= 13,"13", IF(('1 - Cover page'!$B$9-M4241)= 14,"14", IF(('1 - Cover page'!$B$9-M4241)= 15,"15",  ""))))))))))))))))</f>
        <v>0</v>
      </c>
      <c r="Z4241" t="str">
        <f>IF(('1 - Cover page'!$B$9-I4241)=0,"0", IF(('1 - Cover page'!$B$9-I4241)= 1,"1", IF(('1 - Cover page'!$B$9-I4241)= 2,"2", IF(('1 - Cover page'!$B$9-I4241)= 3,"3", IF(('1 - Cover page'!$B$9-I4241)= 4,"4", IF(('1 - Cover page'!$B$9-I4241)= 5,"5", IF(('1 - Cover page'!$B$9-I4241)= 6,"6", IF(('1 - Cover page'!$B$9-I4241)= 7,"7", IF(('1 - Cover page'!$B$9-I4241)= 8,"8", IF(('1 - Cover page'!$B$9-I4241)= 9,"9", IF(('1 - Cover page'!$B$9-I4241)= 10,"10", IF(('1 - Cover page'!$B$9-I4241)= 11,"11", IF(('1 - Cover page'!$B$9-I4241)= 12,"12", IF(('1 - Cover page'!$B$9-I4241)= 13,"13", IF(('1 - Cover page'!$B$9-I4241)= 14,"14", IF(('1 - Cover page'!$B$9-I4241)= 15,"15",  ""))))))))))))))))</f>
        <v>0</v>
      </c>
      <c r="AA4241" t="e">
        <f>VLOOKUP(E4241,'Age group'!$A$2:$B$7,2,TRUE)</f>
        <v>#N/A</v>
      </c>
    </row>
    <row r="4242" spans="1:27" ht="12.75" x14ac:dyDescent="0.2">
      <c r="A4242" s="30">
        <v>4239</v>
      </c>
      <c r="B4242" s="31"/>
      <c r="C4242" s="31"/>
      <c r="D4242" s="32"/>
      <c r="E4242" s="104"/>
      <c r="F4242" s="31"/>
      <c r="G4242" s="31"/>
      <c r="H4242" s="33"/>
      <c r="I4242" s="16"/>
      <c r="J4242" s="34"/>
      <c r="K4242" s="34"/>
      <c r="L4242" s="35"/>
      <c r="M4242" s="36"/>
      <c r="N4242" s="37"/>
      <c r="O4242" s="37"/>
      <c r="P4242" s="37"/>
      <c r="Q4242" s="38"/>
      <c r="R4242" s="38"/>
      <c r="S4242" s="37"/>
      <c r="T4242" s="39"/>
      <c r="U4242" s="39"/>
      <c r="V4242" s="40"/>
      <c r="X4242" t="str">
        <f>IF(('1 - Cover page'!$B$9-M4242)&lt;6,"&lt;=5 Days","&gt;5 Days")</f>
        <v>&lt;=5 Days</v>
      </c>
      <c r="Y4242" t="str">
        <f>IF(('1 - Cover page'!$B$9-M4242)=0,"0", IF(('1 - Cover page'!$B$9-M4242)= 1,"1", IF(('1 - Cover page'!$B$9-M4242)= 2,"2", IF(('1 - Cover page'!$B$9-M4242)= 3,"3", IF(('1 - Cover page'!$B$9-M4242)= 4,"4", IF(('1 - Cover page'!$B$9-M4242)= 5,"5", IF(('1 - Cover page'!$B$9-M4242)= 6,"6", IF(('1 - Cover page'!$B$9-M4242)= 7,"7", IF(('1 - Cover page'!$B$9-M4242)= 8,"8", IF(('1 - Cover page'!$B$9-M4242)= 9,"9", IF(('1 - Cover page'!$B$9-M4242)= 10,"10", IF(('1 - Cover page'!$B$9-M4242)= 11,"11", IF(('1 - Cover page'!$B$9-M4242)= 12,"12", IF(('1 - Cover page'!$B$9-M4242)= 13,"13", IF(('1 - Cover page'!$B$9-M4242)= 14,"14", IF(('1 - Cover page'!$B$9-M4242)= 15,"15",  ""))))))))))))))))</f>
        <v>0</v>
      </c>
      <c r="Z4242" t="str">
        <f>IF(('1 - Cover page'!$B$9-I4242)=0,"0", IF(('1 - Cover page'!$B$9-I4242)= 1,"1", IF(('1 - Cover page'!$B$9-I4242)= 2,"2", IF(('1 - Cover page'!$B$9-I4242)= 3,"3", IF(('1 - Cover page'!$B$9-I4242)= 4,"4", IF(('1 - Cover page'!$B$9-I4242)= 5,"5", IF(('1 - Cover page'!$B$9-I4242)= 6,"6", IF(('1 - Cover page'!$B$9-I4242)= 7,"7", IF(('1 - Cover page'!$B$9-I4242)= 8,"8", IF(('1 - Cover page'!$B$9-I4242)= 9,"9", IF(('1 - Cover page'!$B$9-I4242)= 10,"10", IF(('1 - Cover page'!$B$9-I4242)= 11,"11", IF(('1 - Cover page'!$B$9-I4242)= 12,"12", IF(('1 - Cover page'!$B$9-I4242)= 13,"13", IF(('1 - Cover page'!$B$9-I4242)= 14,"14", IF(('1 - Cover page'!$B$9-I4242)= 15,"15",  ""))))))))))))))))</f>
        <v>0</v>
      </c>
      <c r="AA4242" t="e">
        <f>VLOOKUP(E4242,'Age group'!$A$2:$B$7,2,TRUE)</f>
        <v>#N/A</v>
      </c>
    </row>
    <row r="4243" spans="1:27" ht="12.75" x14ac:dyDescent="0.2">
      <c r="A4243" s="30">
        <v>4240</v>
      </c>
      <c r="B4243" s="31"/>
      <c r="C4243" s="31"/>
      <c r="D4243" s="32"/>
      <c r="E4243" s="104"/>
      <c r="F4243" s="31"/>
      <c r="G4243" s="31"/>
      <c r="H4243" s="33"/>
      <c r="I4243" s="16"/>
      <c r="J4243" s="34"/>
      <c r="K4243" s="34"/>
      <c r="L4243" s="35"/>
      <c r="M4243" s="36"/>
      <c r="N4243" s="37"/>
      <c r="O4243" s="37"/>
      <c r="P4243" s="37"/>
      <c r="Q4243" s="38"/>
      <c r="R4243" s="38"/>
      <c r="S4243" s="37"/>
      <c r="T4243" s="39"/>
      <c r="U4243" s="39"/>
      <c r="V4243" s="40"/>
      <c r="X4243" t="str">
        <f>IF(('1 - Cover page'!$B$9-M4243)&lt;6,"&lt;=5 Days","&gt;5 Days")</f>
        <v>&lt;=5 Days</v>
      </c>
      <c r="Y4243" t="str">
        <f>IF(('1 - Cover page'!$B$9-M4243)=0,"0", IF(('1 - Cover page'!$B$9-M4243)= 1,"1", IF(('1 - Cover page'!$B$9-M4243)= 2,"2", IF(('1 - Cover page'!$B$9-M4243)= 3,"3", IF(('1 - Cover page'!$B$9-M4243)= 4,"4", IF(('1 - Cover page'!$B$9-M4243)= 5,"5", IF(('1 - Cover page'!$B$9-M4243)= 6,"6", IF(('1 - Cover page'!$B$9-M4243)= 7,"7", IF(('1 - Cover page'!$B$9-M4243)= 8,"8", IF(('1 - Cover page'!$B$9-M4243)= 9,"9", IF(('1 - Cover page'!$B$9-M4243)= 10,"10", IF(('1 - Cover page'!$B$9-M4243)= 11,"11", IF(('1 - Cover page'!$B$9-M4243)= 12,"12", IF(('1 - Cover page'!$B$9-M4243)= 13,"13", IF(('1 - Cover page'!$B$9-M4243)= 14,"14", IF(('1 - Cover page'!$B$9-M4243)= 15,"15",  ""))))))))))))))))</f>
        <v>0</v>
      </c>
      <c r="Z4243" t="str">
        <f>IF(('1 - Cover page'!$B$9-I4243)=0,"0", IF(('1 - Cover page'!$B$9-I4243)= 1,"1", IF(('1 - Cover page'!$B$9-I4243)= 2,"2", IF(('1 - Cover page'!$B$9-I4243)= 3,"3", IF(('1 - Cover page'!$B$9-I4243)= 4,"4", IF(('1 - Cover page'!$B$9-I4243)= 5,"5", IF(('1 - Cover page'!$B$9-I4243)= 6,"6", IF(('1 - Cover page'!$B$9-I4243)= 7,"7", IF(('1 - Cover page'!$B$9-I4243)= 8,"8", IF(('1 - Cover page'!$B$9-I4243)= 9,"9", IF(('1 - Cover page'!$B$9-I4243)= 10,"10", IF(('1 - Cover page'!$B$9-I4243)= 11,"11", IF(('1 - Cover page'!$B$9-I4243)= 12,"12", IF(('1 - Cover page'!$B$9-I4243)= 13,"13", IF(('1 - Cover page'!$B$9-I4243)= 14,"14", IF(('1 - Cover page'!$B$9-I4243)= 15,"15",  ""))))))))))))))))</f>
        <v>0</v>
      </c>
      <c r="AA4243" t="e">
        <f>VLOOKUP(E4243,'Age group'!$A$2:$B$7,2,TRUE)</f>
        <v>#N/A</v>
      </c>
    </row>
    <row r="4244" spans="1:27" ht="12.75" x14ac:dyDescent="0.2">
      <c r="A4244" s="30">
        <v>4241</v>
      </c>
      <c r="B4244" s="31"/>
      <c r="C4244" s="31"/>
      <c r="D4244" s="32"/>
      <c r="E4244" s="104"/>
      <c r="F4244" s="31"/>
      <c r="G4244" s="31"/>
      <c r="H4244" s="33"/>
      <c r="I4244" s="16"/>
      <c r="J4244" s="34"/>
      <c r="K4244" s="34"/>
      <c r="L4244" s="35"/>
      <c r="M4244" s="36"/>
      <c r="N4244" s="37"/>
      <c r="O4244" s="37"/>
      <c r="P4244" s="37"/>
      <c r="Q4244" s="38"/>
      <c r="R4244" s="38"/>
      <c r="S4244" s="37"/>
      <c r="T4244" s="39"/>
      <c r="U4244" s="39"/>
      <c r="V4244" s="40"/>
      <c r="X4244" t="str">
        <f>IF(('1 - Cover page'!$B$9-M4244)&lt;6,"&lt;=5 Days","&gt;5 Days")</f>
        <v>&lt;=5 Days</v>
      </c>
      <c r="Y4244" t="str">
        <f>IF(('1 - Cover page'!$B$9-M4244)=0,"0", IF(('1 - Cover page'!$B$9-M4244)= 1,"1", IF(('1 - Cover page'!$B$9-M4244)= 2,"2", IF(('1 - Cover page'!$B$9-M4244)= 3,"3", IF(('1 - Cover page'!$B$9-M4244)= 4,"4", IF(('1 - Cover page'!$B$9-M4244)= 5,"5", IF(('1 - Cover page'!$B$9-M4244)= 6,"6", IF(('1 - Cover page'!$B$9-M4244)= 7,"7", IF(('1 - Cover page'!$B$9-M4244)= 8,"8", IF(('1 - Cover page'!$B$9-M4244)= 9,"9", IF(('1 - Cover page'!$B$9-M4244)= 10,"10", IF(('1 - Cover page'!$B$9-M4244)= 11,"11", IF(('1 - Cover page'!$B$9-M4244)= 12,"12", IF(('1 - Cover page'!$B$9-M4244)= 13,"13", IF(('1 - Cover page'!$B$9-M4244)= 14,"14", IF(('1 - Cover page'!$B$9-M4244)= 15,"15",  ""))))))))))))))))</f>
        <v>0</v>
      </c>
      <c r="Z4244" t="str">
        <f>IF(('1 - Cover page'!$B$9-I4244)=0,"0", IF(('1 - Cover page'!$B$9-I4244)= 1,"1", IF(('1 - Cover page'!$B$9-I4244)= 2,"2", IF(('1 - Cover page'!$B$9-I4244)= 3,"3", IF(('1 - Cover page'!$B$9-I4244)= 4,"4", IF(('1 - Cover page'!$B$9-I4244)= 5,"5", IF(('1 - Cover page'!$B$9-I4244)= 6,"6", IF(('1 - Cover page'!$B$9-I4244)= 7,"7", IF(('1 - Cover page'!$B$9-I4244)= 8,"8", IF(('1 - Cover page'!$B$9-I4244)= 9,"9", IF(('1 - Cover page'!$B$9-I4244)= 10,"10", IF(('1 - Cover page'!$B$9-I4244)= 11,"11", IF(('1 - Cover page'!$B$9-I4244)= 12,"12", IF(('1 - Cover page'!$B$9-I4244)= 13,"13", IF(('1 - Cover page'!$B$9-I4244)= 14,"14", IF(('1 - Cover page'!$B$9-I4244)= 15,"15",  ""))))))))))))))))</f>
        <v>0</v>
      </c>
      <c r="AA4244" t="e">
        <f>VLOOKUP(E4244,'Age group'!$A$2:$B$7,2,TRUE)</f>
        <v>#N/A</v>
      </c>
    </row>
    <row r="4245" spans="1:27" ht="12.75" x14ac:dyDescent="0.2">
      <c r="A4245" s="30">
        <v>4242</v>
      </c>
      <c r="B4245" s="31"/>
      <c r="C4245" s="31"/>
      <c r="D4245" s="32"/>
      <c r="E4245" s="104"/>
      <c r="F4245" s="31"/>
      <c r="G4245" s="31"/>
      <c r="H4245" s="33"/>
      <c r="I4245" s="16"/>
      <c r="J4245" s="34"/>
      <c r="K4245" s="34"/>
      <c r="L4245" s="35"/>
      <c r="M4245" s="36"/>
      <c r="N4245" s="37"/>
      <c r="O4245" s="37"/>
      <c r="P4245" s="37"/>
      <c r="Q4245" s="38"/>
      <c r="R4245" s="38"/>
      <c r="S4245" s="37"/>
      <c r="T4245" s="39"/>
      <c r="U4245" s="39"/>
      <c r="V4245" s="40"/>
      <c r="X4245" t="str">
        <f>IF(('1 - Cover page'!$B$9-M4245)&lt;6,"&lt;=5 Days","&gt;5 Days")</f>
        <v>&lt;=5 Days</v>
      </c>
      <c r="Y4245" t="str">
        <f>IF(('1 - Cover page'!$B$9-M4245)=0,"0", IF(('1 - Cover page'!$B$9-M4245)= 1,"1", IF(('1 - Cover page'!$B$9-M4245)= 2,"2", IF(('1 - Cover page'!$B$9-M4245)= 3,"3", IF(('1 - Cover page'!$B$9-M4245)= 4,"4", IF(('1 - Cover page'!$B$9-M4245)= 5,"5", IF(('1 - Cover page'!$B$9-M4245)= 6,"6", IF(('1 - Cover page'!$B$9-M4245)= 7,"7", IF(('1 - Cover page'!$B$9-M4245)= 8,"8", IF(('1 - Cover page'!$B$9-M4245)= 9,"9", IF(('1 - Cover page'!$B$9-M4245)= 10,"10", IF(('1 - Cover page'!$B$9-M4245)= 11,"11", IF(('1 - Cover page'!$B$9-M4245)= 12,"12", IF(('1 - Cover page'!$B$9-M4245)= 13,"13", IF(('1 - Cover page'!$B$9-M4245)= 14,"14", IF(('1 - Cover page'!$B$9-M4245)= 15,"15",  ""))))))))))))))))</f>
        <v>0</v>
      </c>
      <c r="Z4245" t="str">
        <f>IF(('1 - Cover page'!$B$9-I4245)=0,"0", IF(('1 - Cover page'!$B$9-I4245)= 1,"1", IF(('1 - Cover page'!$B$9-I4245)= 2,"2", IF(('1 - Cover page'!$B$9-I4245)= 3,"3", IF(('1 - Cover page'!$B$9-I4245)= 4,"4", IF(('1 - Cover page'!$B$9-I4245)= 5,"5", IF(('1 - Cover page'!$B$9-I4245)= 6,"6", IF(('1 - Cover page'!$B$9-I4245)= 7,"7", IF(('1 - Cover page'!$B$9-I4245)= 8,"8", IF(('1 - Cover page'!$B$9-I4245)= 9,"9", IF(('1 - Cover page'!$B$9-I4245)= 10,"10", IF(('1 - Cover page'!$B$9-I4245)= 11,"11", IF(('1 - Cover page'!$B$9-I4245)= 12,"12", IF(('1 - Cover page'!$B$9-I4245)= 13,"13", IF(('1 - Cover page'!$B$9-I4245)= 14,"14", IF(('1 - Cover page'!$B$9-I4245)= 15,"15",  ""))))))))))))))))</f>
        <v>0</v>
      </c>
      <c r="AA4245" t="e">
        <f>VLOOKUP(E4245,'Age group'!$A$2:$B$7,2,TRUE)</f>
        <v>#N/A</v>
      </c>
    </row>
    <row r="4246" spans="1:27" ht="12.75" x14ac:dyDescent="0.2">
      <c r="A4246" s="30">
        <v>4243</v>
      </c>
      <c r="B4246" s="31"/>
      <c r="C4246" s="31"/>
      <c r="D4246" s="32"/>
      <c r="E4246" s="104"/>
      <c r="F4246" s="31"/>
      <c r="G4246" s="31"/>
      <c r="H4246" s="33"/>
      <c r="I4246" s="16"/>
      <c r="J4246" s="34"/>
      <c r="K4246" s="34"/>
      <c r="L4246" s="35"/>
      <c r="M4246" s="36"/>
      <c r="N4246" s="37"/>
      <c r="O4246" s="37"/>
      <c r="P4246" s="37"/>
      <c r="Q4246" s="38"/>
      <c r="R4246" s="38"/>
      <c r="S4246" s="37"/>
      <c r="T4246" s="39"/>
      <c r="U4246" s="39"/>
      <c r="V4246" s="40"/>
      <c r="X4246" t="str">
        <f>IF(('1 - Cover page'!$B$9-M4246)&lt;6,"&lt;=5 Days","&gt;5 Days")</f>
        <v>&lt;=5 Days</v>
      </c>
      <c r="Y4246" t="str">
        <f>IF(('1 - Cover page'!$B$9-M4246)=0,"0", IF(('1 - Cover page'!$B$9-M4246)= 1,"1", IF(('1 - Cover page'!$B$9-M4246)= 2,"2", IF(('1 - Cover page'!$B$9-M4246)= 3,"3", IF(('1 - Cover page'!$B$9-M4246)= 4,"4", IF(('1 - Cover page'!$B$9-M4246)= 5,"5", IF(('1 - Cover page'!$B$9-M4246)= 6,"6", IF(('1 - Cover page'!$B$9-M4246)= 7,"7", IF(('1 - Cover page'!$B$9-M4246)= 8,"8", IF(('1 - Cover page'!$B$9-M4246)= 9,"9", IF(('1 - Cover page'!$B$9-M4246)= 10,"10", IF(('1 - Cover page'!$B$9-M4246)= 11,"11", IF(('1 - Cover page'!$B$9-M4246)= 12,"12", IF(('1 - Cover page'!$B$9-M4246)= 13,"13", IF(('1 - Cover page'!$B$9-M4246)= 14,"14", IF(('1 - Cover page'!$B$9-M4246)= 15,"15",  ""))))))))))))))))</f>
        <v>0</v>
      </c>
      <c r="Z4246" t="str">
        <f>IF(('1 - Cover page'!$B$9-I4246)=0,"0", IF(('1 - Cover page'!$B$9-I4246)= 1,"1", IF(('1 - Cover page'!$B$9-I4246)= 2,"2", IF(('1 - Cover page'!$B$9-I4246)= 3,"3", IF(('1 - Cover page'!$B$9-I4246)= 4,"4", IF(('1 - Cover page'!$B$9-I4246)= 5,"5", IF(('1 - Cover page'!$B$9-I4246)= 6,"6", IF(('1 - Cover page'!$B$9-I4246)= 7,"7", IF(('1 - Cover page'!$B$9-I4246)= 8,"8", IF(('1 - Cover page'!$B$9-I4246)= 9,"9", IF(('1 - Cover page'!$B$9-I4246)= 10,"10", IF(('1 - Cover page'!$B$9-I4246)= 11,"11", IF(('1 - Cover page'!$B$9-I4246)= 12,"12", IF(('1 - Cover page'!$B$9-I4246)= 13,"13", IF(('1 - Cover page'!$B$9-I4246)= 14,"14", IF(('1 - Cover page'!$B$9-I4246)= 15,"15",  ""))))))))))))))))</f>
        <v>0</v>
      </c>
      <c r="AA4246" t="e">
        <f>VLOOKUP(E4246,'Age group'!$A$2:$B$7,2,TRUE)</f>
        <v>#N/A</v>
      </c>
    </row>
    <row r="4247" spans="1:27" ht="12.75" x14ac:dyDescent="0.2">
      <c r="A4247" s="30">
        <v>4244</v>
      </c>
      <c r="B4247" s="31"/>
      <c r="C4247" s="31"/>
      <c r="D4247" s="32"/>
      <c r="E4247" s="104"/>
      <c r="F4247" s="31"/>
      <c r="G4247" s="31"/>
      <c r="H4247" s="33"/>
      <c r="I4247" s="16"/>
      <c r="J4247" s="34"/>
      <c r="K4247" s="34"/>
      <c r="L4247" s="35"/>
      <c r="M4247" s="36"/>
      <c r="N4247" s="37"/>
      <c r="O4247" s="37"/>
      <c r="P4247" s="37"/>
      <c r="Q4247" s="38"/>
      <c r="R4247" s="38"/>
      <c r="S4247" s="37"/>
      <c r="T4247" s="39"/>
      <c r="U4247" s="39"/>
      <c r="V4247" s="40"/>
      <c r="X4247" t="str">
        <f>IF(('1 - Cover page'!$B$9-M4247)&lt;6,"&lt;=5 Days","&gt;5 Days")</f>
        <v>&lt;=5 Days</v>
      </c>
      <c r="Y4247" t="str">
        <f>IF(('1 - Cover page'!$B$9-M4247)=0,"0", IF(('1 - Cover page'!$B$9-M4247)= 1,"1", IF(('1 - Cover page'!$B$9-M4247)= 2,"2", IF(('1 - Cover page'!$B$9-M4247)= 3,"3", IF(('1 - Cover page'!$B$9-M4247)= 4,"4", IF(('1 - Cover page'!$B$9-M4247)= 5,"5", IF(('1 - Cover page'!$B$9-M4247)= 6,"6", IF(('1 - Cover page'!$B$9-M4247)= 7,"7", IF(('1 - Cover page'!$B$9-M4247)= 8,"8", IF(('1 - Cover page'!$B$9-M4247)= 9,"9", IF(('1 - Cover page'!$B$9-M4247)= 10,"10", IF(('1 - Cover page'!$B$9-M4247)= 11,"11", IF(('1 - Cover page'!$B$9-M4247)= 12,"12", IF(('1 - Cover page'!$B$9-M4247)= 13,"13", IF(('1 - Cover page'!$B$9-M4247)= 14,"14", IF(('1 - Cover page'!$B$9-M4247)= 15,"15",  ""))))))))))))))))</f>
        <v>0</v>
      </c>
      <c r="Z4247" t="str">
        <f>IF(('1 - Cover page'!$B$9-I4247)=0,"0", IF(('1 - Cover page'!$B$9-I4247)= 1,"1", IF(('1 - Cover page'!$B$9-I4247)= 2,"2", IF(('1 - Cover page'!$B$9-I4247)= 3,"3", IF(('1 - Cover page'!$B$9-I4247)= 4,"4", IF(('1 - Cover page'!$B$9-I4247)= 5,"5", IF(('1 - Cover page'!$B$9-I4247)= 6,"6", IF(('1 - Cover page'!$B$9-I4247)= 7,"7", IF(('1 - Cover page'!$B$9-I4247)= 8,"8", IF(('1 - Cover page'!$B$9-I4247)= 9,"9", IF(('1 - Cover page'!$B$9-I4247)= 10,"10", IF(('1 - Cover page'!$B$9-I4247)= 11,"11", IF(('1 - Cover page'!$B$9-I4247)= 12,"12", IF(('1 - Cover page'!$B$9-I4247)= 13,"13", IF(('1 - Cover page'!$B$9-I4247)= 14,"14", IF(('1 - Cover page'!$B$9-I4247)= 15,"15",  ""))))))))))))))))</f>
        <v>0</v>
      </c>
      <c r="AA4247" t="e">
        <f>VLOOKUP(E4247,'Age group'!$A$2:$B$7,2,TRUE)</f>
        <v>#N/A</v>
      </c>
    </row>
    <row r="4248" spans="1:27" ht="12.75" x14ac:dyDescent="0.2">
      <c r="A4248" s="30">
        <v>4245</v>
      </c>
      <c r="B4248" s="31"/>
      <c r="C4248" s="31"/>
      <c r="D4248" s="32"/>
      <c r="E4248" s="104"/>
      <c r="F4248" s="31"/>
      <c r="G4248" s="31"/>
      <c r="H4248" s="33"/>
      <c r="I4248" s="16"/>
      <c r="J4248" s="34"/>
      <c r="K4248" s="34"/>
      <c r="L4248" s="35"/>
      <c r="M4248" s="36"/>
      <c r="N4248" s="37"/>
      <c r="O4248" s="37"/>
      <c r="P4248" s="37"/>
      <c r="Q4248" s="38"/>
      <c r="R4248" s="38"/>
      <c r="S4248" s="37"/>
      <c r="T4248" s="39"/>
      <c r="U4248" s="39"/>
      <c r="V4248" s="40"/>
      <c r="X4248" t="str">
        <f>IF(('1 - Cover page'!$B$9-M4248)&lt;6,"&lt;=5 Days","&gt;5 Days")</f>
        <v>&lt;=5 Days</v>
      </c>
      <c r="Y4248" t="str">
        <f>IF(('1 - Cover page'!$B$9-M4248)=0,"0", IF(('1 - Cover page'!$B$9-M4248)= 1,"1", IF(('1 - Cover page'!$B$9-M4248)= 2,"2", IF(('1 - Cover page'!$B$9-M4248)= 3,"3", IF(('1 - Cover page'!$B$9-M4248)= 4,"4", IF(('1 - Cover page'!$B$9-M4248)= 5,"5", IF(('1 - Cover page'!$B$9-M4248)= 6,"6", IF(('1 - Cover page'!$B$9-M4248)= 7,"7", IF(('1 - Cover page'!$B$9-M4248)= 8,"8", IF(('1 - Cover page'!$B$9-M4248)= 9,"9", IF(('1 - Cover page'!$B$9-M4248)= 10,"10", IF(('1 - Cover page'!$B$9-M4248)= 11,"11", IF(('1 - Cover page'!$B$9-M4248)= 12,"12", IF(('1 - Cover page'!$B$9-M4248)= 13,"13", IF(('1 - Cover page'!$B$9-M4248)= 14,"14", IF(('1 - Cover page'!$B$9-M4248)= 15,"15",  ""))))))))))))))))</f>
        <v>0</v>
      </c>
      <c r="Z4248" t="str">
        <f>IF(('1 - Cover page'!$B$9-I4248)=0,"0", IF(('1 - Cover page'!$B$9-I4248)= 1,"1", IF(('1 - Cover page'!$B$9-I4248)= 2,"2", IF(('1 - Cover page'!$B$9-I4248)= 3,"3", IF(('1 - Cover page'!$B$9-I4248)= 4,"4", IF(('1 - Cover page'!$B$9-I4248)= 5,"5", IF(('1 - Cover page'!$B$9-I4248)= 6,"6", IF(('1 - Cover page'!$B$9-I4248)= 7,"7", IF(('1 - Cover page'!$B$9-I4248)= 8,"8", IF(('1 - Cover page'!$B$9-I4248)= 9,"9", IF(('1 - Cover page'!$B$9-I4248)= 10,"10", IF(('1 - Cover page'!$B$9-I4248)= 11,"11", IF(('1 - Cover page'!$B$9-I4248)= 12,"12", IF(('1 - Cover page'!$B$9-I4248)= 13,"13", IF(('1 - Cover page'!$B$9-I4248)= 14,"14", IF(('1 - Cover page'!$B$9-I4248)= 15,"15",  ""))))))))))))))))</f>
        <v>0</v>
      </c>
      <c r="AA4248" t="e">
        <f>VLOOKUP(E4248,'Age group'!$A$2:$B$7,2,TRUE)</f>
        <v>#N/A</v>
      </c>
    </row>
    <row r="4249" spans="1:27" ht="12.75" x14ac:dyDescent="0.2">
      <c r="A4249" s="30">
        <v>4246</v>
      </c>
      <c r="B4249" s="31"/>
      <c r="C4249" s="31"/>
      <c r="D4249" s="32"/>
      <c r="E4249" s="104"/>
      <c r="F4249" s="31"/>
      <c r="G4249" s="31"/>
      <c r="H4249" s="33"/>
      <c r="I4249" s="16"/>
      <c r="J4249" s="34"/>
      <c r="K4249" s="34"/>
      <c r="L4249" s="35"/>
      <c r="M4249" s="36"/>
      <c r="N4249" s="37"/>
      <c r="O4249" s="37"/>
      <c r="P4249" s="37"/>
      <c r="Q4249" s="38"/>
      <c r="R4249" s="38"/>
      <c r="S4249" s="37"/>
      <c r="T4249" s="39"/>
      <c r="U4249" s="39"/>
      <c r="V4249" s="40"/>
      <c r="X4249" t="str">
        <f>IF(('1 - Cover page'!$B$9-M4249)&lt;6,"&lt;=5 Days","&gt;5 Days")</f>
        <v>&lt;=5 Days</v>
      </c>
      <c r="Y4249" t="str">
        <f>IF(('1 - Cover page'!$B$9-M4249)=0,"0", IF(('1 - Cover page'!$B$9-M4249)= 1,"1", IF(('1 - Cover page'!$B$9-M4249)= 2,"2", IF(('1 - Cover page'!$B$9-M4249)= 3,"3", IF(('1 - Cover page'!$B$9-M4249)= 4,"4", IF(('1 - Cover page'!$B$9-M4249)= 5,"5", IF(('1 - Cover page'!$B$9-M4249)= 6,"6", IF(('1 - Cover page'!$B$9-M4249)= 7,"7", IF(('1 - Cover page'!$B$9-M4249)= 8,"8", IF(('1 - Cover page'!$B$9-M4249)= 9,"9", IF(('1 - Cover page'!$B$9-M4249)= 10,"10", IF(('1 - Cover page'!$B$9-M4249)= 11,"11", IF(('1 - Cover page'!$B$9-M4249)= 12,"12", IF(('1 - Cover page'!$B$9-M4249)= 13,"13", IF(('1 - Cover page'!$B$9-M4249)= 14,"14", IF(('1 - Cover page'!$B$9-M4249)= 15,"15",  ""))))))))))))))))</f>
        <v>0</v>
      </c>
      <c r="Z4249" t="str">
        <f>IF(('1 - Cover page'!$B$9-I4249)=0,"0", IF(('1 - Cover page'!$B$9-I4249)= 1,"1", IF(('1 - Cover page'!$B$9-I4249)= 2,"2", IF(('1 - Cover page'!$B$9-I4249)= 3,"3", IF(('1 - Cover page'!$B$9-I4249)= 4,"4", IF(('1 - Cover page'!$B$9-I4249)= 5,"5", IF(('1 - Cover page'!$B$9-I4249)= 6,"6", IF(('1 - Cover page'!$B$9-I4249)= 7,"7", IF(('1 - Cover page'!$B$9-I4249)= 8,"8", IF(('1 - Cover page'!$B$9-I4249)= 9,"9", IF(('1 - Cover page'!$B$9-I4249)= 10,"10", IF(('1 - Cover page'!$B$9-I4249)= 11,"11", IF(('1 - Cover page'!$B$9-I4249)= 12,"12", IF(('1 - Cover page'!$B$9-I4249)= 13,"13", IF(('1 - Cover page'!$B$9-I4249)= 14,"14", IF(('1 - Cover page'!$B$9-I4249)= 15,"15",  ""))))))))))))))))</f>
        <v>0</v>
      </c>
      <c r="AA4249" t="e">
        <f>VLOOKUP(E4249,'Age group'!$A$2:$B$7,2,TRUE)</f>
        <v>#N/A</v>
      </c>
    </row>
    <row r="4250" spans="1:27" ht="12.75" x14ac:dyDescent="0.2">
      <c r="A4250" s="30">
        <v>4247</v>
      </c>
      <c r="B4250" s="31"/>
      <c r="C4250" s="31"/>
      <c r="D4250" s="32"/>
      <c r="E4250" s="104"/>
      <c r="F4250" s="31"/>
      <c r="G4250" s="31"/>
      <c r="H4250" s="33"/>
      <c r="I4250" s="16"/>
      <c r="J4250" s="34"/>
      <c r="K4250" s="34"/>
      <c r="L4250" s="35"/>
      <c r="M4250" s="36"/>
      <c r="N4250" s="37"/>
      <c r="O4250" s="37"/>
      <c r="P4250" s="37"/>
      <c r="Q4250" s="38"/>
      <c r="R4250" s="38"/>
      <c r="S4250" s="37"/>
      <c r="T4250" s="39"/>
      <c r="U4250" s="39"/>
      <c r="V4250" s="40"/>
      <c r="X4250" t="str">
        <f>IF(('1 - Cover page'!$B$9-M4250)&lt;6,"&lt;=5 Days","&gt;5 Days")</f>
        <v>&lt;=5 Days</v>
      </c>
      <c r="Y4250" t="str">
        <f>IF(('1 - Cover page'!$B$9-M4250)=0,"0", IF(('1 - Cover page'!$B$9-M4250)= 1,"1", IF(('1 - Cover page'!$B$9-M4250)= 2,"2", IF(('1 - Cover page'!$B$9-M4250)= 3,"3", IF(('1 - Cover page'!$B$9-M4250)= 4,"4", IF(('1 - Cover page'!$B$9-M4250)= 5,"5", IF(('1 - Cover page'!$B$9-M4250)= 6,"6", IF(('1 - Cover page'!$B$9-M4250)= 7,"7", IF(('1 - Cover page'!$B$9-M4250)= 8,"8", IF(('1 - Cover page'!$B$9-M4250)= 9,"9", IF(('1 - Cover page'!$B$9-M4250)= 10,"10", IF(('1 - Cover page'!$B$9-M4250)= 11,"11", IF(('1 - Cover page'!$B$9-M4250)= 12,"12", IF(('1 - Cover page'!$B$9-M4250)= 13,"13", IF(('1 - Cover page'!$B$9-M4250)= 14,"14", IF(('1 - Cover page'!$B$9-M4250)= 15,"15",  ""))))))))))))))))</f>
        <v>0</v>
      </c>
      <c r="Z4250" t="str">
        <f>IF(('1 - Cover page'!$B$9-I4250)=0,"0", IF(('1 - Cover page'!$B$9-I4250)= 1,"1", IF(('1 - Cover page'!$B$9-I4250)= 2,"2", IF(('1 - Cover page'!$B$9-I4250)= 3,"3", IF(('1 - Cover page'!$B$9-I4250)= 4,"4", IF(('1 - Cover page'!$B$9-I4250)= 5,"5", IF(('1 - Cover page'!$B$9-I4250)= 6,"6", IF(('1 - Cover page'!$B$9-I4250)= 7,"7", IF(('1 - Cover page'!$B$9-I4250)= 8,"8", IF(('1 - Cover page'!$B$9-I4250)= 9,"9", IF(('1 - Cover page'!$B$9-I4250)= 10,"10", IF(('1 - Cover page'!$B$9-I4250)= 11,"11", IF(('1 - Cover page'!$B$9-I4250)= 12,"12", IF(('1 - Cover page'!$B$9-I4250)= 13,"13", IF(('1 - Cover page'!$B$9-I4250)= 14,"14", IF(('1 - Cover page'!$B$9-I4250)= 15,"15",  ""))))))))))))))))</f>
        <v>0</v>
      </c>
      <c r="AA4250" t="e">
        <f>VLOOKUP(E4250,'Age group'!$A$2:$B$7,2,TRUE)</f>
        <v>#N/A</v>
      </c>
    </row>
    <row r="4251" spans="1:27" ht="12.75" x14ac:dyDescent="0.2">
      <c r="A4251" s="30">
        <v>4248</v>
      </c>
      <c r="B4251" s="31"/>
      <c r="C4251" s="31"/>
      <c r="D4251" s="32"/>
      <c r="E4251" s="104"/>
      <c r="F4251" s="31"/>
      <c r="G4251" s="31"/>
      <c r="H4251" s="33"/>
      <c r="I4251" s="16"/>
      <c r="J4251" s="34"/>
      <c r="K4251" s="34"/>
      <c r="L4251" s="35"/>
      <c r="M4251" s="36"/>
      <c r="N4251" s="37"/>
      <c r="O4251" s="37"/>
      <c r="P4251" s="37"/>
      <c r="Q4251" s="38"/>
      <c r="R4251" s="38"/>
      <c r="S4251" s="37"/>
      <c r="T4251" s="39"/>
      <c r="U4251" s="39"/>
      <c r="V4251" s="40"/>
      <c r="X4251" t="str">
        <f>IF(('1 - Cover page'!$B$9-M4251)&lt;6,"&lt;=5 Days","&gt;5 Days")</f>
        <v>&lt;=5 Days</v>
      </c>
      <c r="Y4251" t="str">
        <f>IF(('1 - Cover page'!$B$9-M4251)=0,"0", IF(('1 - Cover page'!$B$9-M4251)= 1,"1", IF(('1 - Cover page'!$B$9-M4251)= 2,"2", IF(('1 - Cover page'!$B$9-M4251)= 3,"3", IF(('1 - Cover page'!$B$9-M4251)= 4,"4", IF(('1 - Cover page'!$B$9-M4251)= 5,"5", IF(('1 - Cover page'!$B$9-M4251)= 6,"6", IF(('1 - Cover page'!$B$9-M4251)= 7,"7", IF(('1 - Cover page'!$B$9-M4251)= 8,"8", IF(('1 - Cover page'!$B$9-M4251)= 9,"9", IF(('1 - Cover page'!$B$9-M4251)= 10,"10", IF(('1 - Cover page'!$B$9-M4251)= 11,"11", IF(('1 - Cover page'!$B$9-M4251)= 12,"12", IF(('1 - Cover page'!$B$9-M4251)= 13,"13", IF(('1 - Cover page'!$B$9-M4251)= 14,"14", IF(('1 - Cover page'!$B$9-M4251)= 15,"15",  ""))))))))))))))))</f>
        <v>0</v>
      </c>
      <c r="Z4251" t="str">
        <f>IF(('1 - Cover page'!$B$9-I4251)=0,"0", IF(('1 - Cover page'!$B$9-I4251)= 1,"1", IF(('1 - Cover page'!$B$9-I4251)= 2,"2", IF(('1 - Cover page'!$B$9-I4251)= 3,"3", IF(('1 - Cover page'!$B$9-I4251)= 4,"4", IF(('1 - Cover page'!$B$9-I4251)= 5,"5", IF(('1 - Cover page'!$B$9-I4251)= 6,"6", IF(('1 - Cover page'!$B$9-I4251)= 7,"7", IF(('1 - Cover page'!$B$9-I4251)= 8,"8", IF(('1 - Cover page'!$B$9-I4251)= 9,"9", IF(('1 - Cover page'!$B$9-I4251)= 10,"10", IF(('1 - Cover page'!$B$9-I4251)= 11,"11", IF(('1 - Cover page'!$B$9-I4251)= 12,"12", IF(('1 - Cover page'!$B$9-I4251)= 13,"13", IF(('1 - Cover page'!$B$9-I4251)= 14,"14", IF(('1 - Cover page'!$B$9-I4251)= 15,"15",  ""))))))))))))))))</f>
        <v>0</v>
      </c>
      <c r="AA4251" t="e">
        <f>VLOOKUP(E4251,'Age group'!$A$2:$B$7,2,TRUE)</f>
        <v>#N/A</v>
      </c>
    </row>
    <row r="4252" spans="1:27" ht="12.75" x14ac:dyDescent="0.2">
      <c r="A4252" s="30">
        <v>4249</v>
      </c>
      <c r="B4252" s="31"/>
      <c r="C4252" s="31"/>
      <c r="D4252" s="32"/>
      <c r="E4252" s="104"/>
      <c r="F4252" s="31"/>
      <c r="G4252" s="31"/>
      <c r="H4252" s="33"/>
      <c r="I4252" s="16"/>
      <c r="J4252" s="34"/>
      <c r="K4252" s="34"/>
      <c r="L4252" s="35"/>
      <c r="M4252" s="36"/>
      <c r="N4252" s="37"/>
      <c r="O4252" s="37"/>
      <c r="P4252" s="37"/>
      <c r="Q4252" s="38"/>
      <c r="R4252" s="38"/>
      <c r="S4252" s="37"/>
      <c r="T4252" s="39"/>
      <c r="U4252" s="39"/>
      <c r="V4252" s="40"/>
      <c r="X4252" t="str">
        <f>IF(('1 - Cover page'!$B$9-M4252)&lt;6,"&lt;=5 Days","&gt;5 Days")</f>
        <v>&lt;=5 Days</v>
      </c>
      <c r="Y4252" t="str">
        <f>IF(('1 - Cover page'!$B$9-M4252)=0,"0", IF(('1 - Cover page'!$B$9-M4252)= 1,"1", IF(('1 - Cover page'!$B$9-M4252)= 2,"2", IF(('1 - Cover page'!$B$9-M4252)= 3,"3", IF(('1 - Cover page'!$B$9-M4252)= 4,"4", IF(('1 - Cover page'!$B$9-M4252)= 5,"5", IF(('1 - Cover page'!$B$9-M4252)= 6,"6", IF(('1 - Cover page'!$B$9-M4252)= 7,"7", IF(('1 - Cover page'!$B$9-M4252)= 8,"8", IF(('1 - Cover page'!$B$9-M4252)= 9,"9", IF(('1 - Cover page'!$B$9-M4252)= 10,"10", IF(('1 - Cover page'!$B$9-M4252)= 11,"11", IF(('1 - Cover page'!$B$9-M4252)= 12,"12", IF(('1 - Cover page'!$B$9-M4252)= 13,"13", IF(('1 - Cover page'!$B$9-M4252)= 14,"14", IF(('1 - Cover page'!$B$9-M4252)= 15,"15",  ""))))))))))))))))</f>
        <v>0</v>
      </c>
      <c r="Z4252" t="str">
        <f>IF(('1 - Cover page'!$B$9-I4252)=0,"0", IF(('1 - Cover page'!$B$9-I4252)= 1,"1", IF(('1 - Cover page'!$B$9-I4252)= 2,"2", IF(('1 - Cover page'!$B$9-I4252)= 3,"3", IF(('1 - Cover page'!$B$9-I4252)= 4,"4", IF(('1 - Cover page'!$B$9-I4252)= 5,"5", IF(('1 - Cover page'!$B$9-I4252)= 6,"6", IF(('1 - Cover page'!$B$9-I4252)= 7,"7", IF(('1 - Cover page'!$B$9-I4252)= 8,"8", IF(('1 - Cover page'!$B$9-I4252)= 9,"9", IF(('1 - Cover page'!$B$9-I4252)= 10,"10", IF(('1 - Cover page'!$B$9-I4252)= 11,"11", IF(('1 - Cover page'!$B$9-I4252)= 12,"12", IF(('1 - Cover page'!$B$9-I4252)= 13,"13", IF(('1 - Cover page'!$B$9-I4252)= 14,"14", IF(('1 - Cover page'!$B$9-I4252)= 15,"15",  ""))))))))))))))))</f>
        <v>0</v>
      </c>
      <c r="AA4252" t="e">
        <f>VLOOKUP(E4252,'Age group'!$A$2:$B$7,2,TRUE)</f>
        <v>#N/A</v>
      </c>
    </row>
    <row r="4253" spans="1:27" ht="12.75" x14ac:dyDescent="0.2">
      <c r="A4253" s="30">
        <v>4250</v>
      </c>
      <c r="B4253" s="31"/>
      <c r="C4253" s="31"/>
      <c r="D4253" s="32"/>
      <c r="E4253" s="104"/>
      <c r="F4253" s="31"/>
      <c r="G4253" s="31"/>
      <c r="H4253" s="33"/>
      <c r="I4253" s="16"/>
      <c r="J4253" s="34"/>
      <c r="K4253" s="34"/>
      <c r="L4253" s="35"/>
      <c r="M4253" s="36"/>
      <c r="N4253" s="37"/>
      <c r="O4253" s="37"/>
      <c r="P4253" s="37"/>
      <c r="Q4253" s="38"/>
      <c r="R4253" s="38"/>
      <c r="S4253" s="37"/>
      <c r="T4253" s="39"/>
      <c r="U4253" s="39"/>
      <c r="V4253" s="40"/>
      <c r="X4253" t="str">
        <f>IF(('1 - Cover page'!$B$9-M4253)&lt;6,"&lt;=5 Days","&gt;5 Days")</f>
        <v>&lt;=5 Days</v>
      </c>
      <c r="Y4253" t="str">
        <f>IF(('1 - Cover page'!$B$9-M4253)=0,"0", IF(('1 - Cover page'!$B$9-M4253)= 1,"1", IF(('1 - Cover page'!$B$9-M4253)= 2,"2", IF(('1 - Cover page'!$B$9-M4253)= 3,"3", IF(('1 - Cover page'!$B$9-M4253)= 4,"4", IF(('1 - Cover page'!$B$9-M4253)= 5,"5", IF(('1 - Cover page'!$B$9-M4253)= 6,"6", IF(('1 - Cover page'!$B$9-M4253)= 7,"7", IF(('1 - Cover page'!$B$9-M4253)= 8,"8", IF(('1 - Cover page'!$B$9-M4253)= 9,"9", IF(('1 - Cover page'!$B$9-M4253)= 10,"10", IF(('1 - Cover page'!$B$9-M4253)= 11,"11", IF(('1 - Cover page'!$B$9-M4253)= 12,"12", IF(('1 - Cover page'!$B$9-M4253)= 13,"13", IF(('1 - Cover page'!$B$9-M4253)= 14,"14", IF(('1 - Cover page'!$B$9-M4253)= 15,"15",  ""))))))))))))))))</f>
        <v>0</v>
      </c>
      <c r="Z4253" t="str">
        <f>IF(('1 - Cover page'!$B$9-I4253)=0,"0", IF(('1 - Cover page'!$B$9-I4253)= 1,"1", IF(('1 - Cover page'!$B$9-I4253)= 2,"2", IF(('1 - Cover page'!$B$9-I4253)= 3,"3", IF(('1 - Cover page'!$B$9-I4253)= 4,"4", IF(('1 - Cover page'!$B$9-I4253)= 5,"5", IF(('1 - Cover page'!$B$9-I4253)= 6,"6", IF(('1 - Cover page'!$B$9-I4253)= 7,"7", IF(('1 - Cover page'!$B$9-I4253)= 8,"8", IF(('1 - Cover page'!$B$9-I4253)= 9,"9", IF(('1 - Cover page'!$B$9-I4253)= 10,"10", IF(('1 - Cover page'!$B$9-I4253)= 11,"11", IF(('1 - Cover page'!$B$9-I4253)= 12,"12", IF(('1 - Cover page'!$B$9-I4253)= 13,"13", IF(('1 - Cover page'!$B$9-I4253)= 14,"14", IF(('1 - Cover page'!$B$9-I4253)= 15,"15",  ""))))))))))))))))</f>
        <v>0</v>
      </c>
      <c r="AA4253" t="e">
        <f>VLOOKUP(E4253,'Age group'!$A$2:$B$7,2,TRUE)</f>
        <v>#N/A</v>
      </c>
    </row>
    <row r="4254" spans="1:27" ht="12.75" x14ac:dyDescent="0.2">
      <c r="A4254" s="30">
        <v>4251</v>
      </c>
      <c r="B4254" s="31"/>
      <c r="C4254" s="31"/>
      <c r="D4254" s="32"/>
      <c r="E4254" s="104"/>
      <c r="F4254" s="31"/>
      <c r="G4254" s="31"/>
      <c r="H4254" s="33"/>
      <c r="I4254" s="16"/>
      <c r="J4254" s="34"/>
      <c r="K4254" s="34"/>
      <c r="L4254" s="35"/>
      <c r="M4254" s="36"/>
      <c r="N4254" s="37"/>
      <c r="O4254" s="37"/>
      <c r="P4254" s="37"/>
      <c r="Q4254" s="38"/>
      <c r="R4254" s="38"/>
      <c r="S4254" s="37"/>
      <c r="T4254" s="39"/>
      <c r="U4254" s="39"/>
      <c r="V4254" s="40"/>
      <c r="X4254" t="str">
        <f>IF(('1 - Cover page'!$B$9-M4254)&lt;6,"&lt;=5 Days","&gt;5 Days")</f>
        <v>&lt;=5 Days</v>
      </c>
      <c r="Y4254" t="str">
        <f>IF(('1 - Cover page'!$B$9-M4254)=0,"0", IF(('1 - Cover page'!$B$9-M4254)= 1,"1", IF(('1 - Cover page'!$B$9-M4254)= 2,"2", IF(('1 - Cover page'!$B$9-M4254)= 3,"3", IF(('1 - Cover page'!$B$9-M4254)= 4,"4", IF(('1 - Cover page'!$B$9-M4254)= 5,"5", IF(('1 - Cover page'!$B$9-M4254)= 6,"6", IF(('1 - Cover page'!$B$9-M4254)= 7,"7", IF(('1 - Cover page'!$B$9-M4254)= 8,"8", IF(('1 - Cover page'!$B$9-M4254)= 9,"9", IF(('1 - Cover page'!$B$9-M4254)= 10,"10", IF(('1 - Cover page'!$B$9-M4254)= 11,"11", IF(('1 - Cover page'!$B$9-M4254)= 12,"12", IF(('1 - Cover page'!$B$9-M4254)= 13,"13", IF(('1 - Cover page'!$B$9-M4254)= 14,"14", IF(('1 - Cover page'!$B$9-M4254)= 15,"15",  ""))))))))))))))))</f>
        <v>0</v>
      </c>
      <c r="Z4254" t="str">
        <f>IF(('1 - Cover page'!$B$9-I4254)=0,"0", IF(('1 - Cover page'!$B$9-I4254)= 1,"1", IF(('1 - Cover page'!$B$9-I4254)= 2,"2", IF(('1 - Cover page'!$B$9-I4254)= 3,"3", IF(('1 - Cover page'!$B$9-I4254)= 4,"4", IF(('1 - Cover page'!$B$9-I4254)= 5,"5", IF(('1 - Cover page'!$B$9-I4254)= 6,"6", IF(('1 - Cover page'!$B$9-I4254)= 7,"7", IF(('1 - Cover page'!$B$9-I4254)= 8,"8", IF(('1 - Cover page'!$B$9-I4254)= 9,"9", IF(('1 - Cover page'!$B$9-I4254)= 10,"10", IF(('1 - Cover page'!$B$9-I4254)= 11,"11", IF(('1 - Cover page'!$B$9-I4254)= 12,"12", IF(('1 - Cover page'!$B$9-I4254)= 13,"13", IF(('1 - Cover page'!$B$9-I4254)= 14,"14", IF(('1 - Cover page'!$B$9-I4254)= 15,"15",  ""))))))))))))))))</f>
        <v>0</v>
      </c>
      <c r="AA4254" t="e">
        <f>VLOOKUP(E4254,'Age group'!$A$2:$B$7,2,TRUE)</f>
        <v>#N/A</v>
      </c>
    </row>
    <row r="4255" spans="1:27" ht="12.75" x14ac:dyDescent="0.2">
      <c r="A4255" s="30">
        <v>4252</v>
      </c>
      <c r="B4255" s="31"/>
      <c r="C4255" s="31"/>
      <c r="D4255" s="32"/>
      <c r="E4255" s="104"/>
      <c r="F4255" s="31"/>
      <c r="G4255" s="31"/>
      <c r="H4255" s="33"/>
      <c r="I4255" s="16"/>
      <c r="J4255" s="34"/>
      <c r="K4255" s="34"/>
      <c r="L4255" s="35"/>
      <c r="M4255" s="36"/>
      <c r="N4255" s="37"/>
      <c r="O4255" s="37"/>
      <c r="P4255" s="37"/>
      <c r="Q4255" s="38"/>
      <c r="R4255" s="38"/>
      <c r="S4255" s="37"/>
      <c r="T4255" s="39"/>
      <c r="U4255" s="39"/>
      <c r="V4255" s="40"/>
      <c r="X4255" t="str">
        <f>IF(('1 - Cover page'!$B$9-M4255)&lt;6,"&lt;=5 Days","&gt;5 Days")</f>
        <v>&lt;=5 Days</v>
      </c>
      <c r="Y4255" t="str">
        <f>IF(('1 - Cover page'!$B$9-M4255)=0,"0", IF(('1 - Cover page'!$B$9-M4255)= 1,"1", IF(('1 - Cover page'!$B$9-M4255)= 2,"2", IF(('1 - Cover page'!$B$9-M4255)= 3,"3", IF(('1 - Cover page'!$B$9-M4255)= 4,"4", IF(('1 - Cover page'!$B$9-M4255)= 5,"5", IF(('1 - Cover page'!$B$9-M4255)= 6,"6", IF(('1 - Cover page'!$B$9-M4255)= 7,"7", IF(('1 - Cover page'!$B$9-M4255)= 8,"8", IF(('1 - Cover page'!$B$9-M4255)= 9,"9", IF(('1 - Cover page'!$B$9-M4255)= 10,"10", IF(('1 - Cover page'!$B$9-M4255)= 11,"11", IF(('1 - Cover page'!$B$9-M4255)= 12,"12", IF(('1 - Cover page'!$B$9-M4255)= 13,"13", IF(('1 - Cover page'!$B$9-M4255)= 14,"14", IF(('1 - Cover page'!$B$9-M4255)= 15,"15",  ""))))))))))))))))</f>
        <v>0</v>
      </c>
      <c r="Z4255" t="str">
        <f>IF(('1 - Cover page'!$B$9-I4255)=0,"0", IF(('1 - Cover page'!$B$9-I4255)= 1,"1", IF(('1 - Cover page'!$B$9-I4255)= 2,"2", IF(('1 - Cover page'!$B$9-I4255)= 3,"3", IF(('1 - Cover page'!$B$9-I4255)= 4,"4", IF(('1 - Cover page'!$B$9-I4255)= 5,"5", IF(('1 - Cover page'!$B$9-I4255)= 6,"6", IF(('1 - Cover page'!$B$9-I4255)= 7,"7", IF(('1 - Cover page'!$B$9-I4255)= 8,"8", IF(('1 - Cover page'!$B$9-I4255)= 9,"9", IF(('1 - Cover page'!$B$9-I4255)= 10,"10", IF(('1 - Cover page'!$B$9-I4255)= 11,"11", IF(('1 - Cover page'!$B$9-I4255)= 12,"12", IF(('1 - Cover page'!$B$9-I4255)= 13,"13", IF(('1 - Cover page'!$B$9-I4255)= 14,"14", IF(('1 - Cover page'!$B$9-I4255)= 15,"15",  ""))))))))))))))))</f>
        <v>0</v>
      </c>
      <c r="AA4255" t="e">
        <f>VLOOKUP(E4255,'Age group'!$A$2:$B$7,2,TRUE)</f>
        <v>#N/A</v>
      </c>
    </row>
    <row r="4256" spans="1:27" ht="12.75" x14ac:dyDescent="0.2">
      <c r="A4256" s="30">
        <v>4253</v>
      </c>
      <c r="B4256" s="31"/>
      <c r="C4256" s="31"/>
      <c r="D4256" s="32"/>
      <c r="E4256" s="104"/>
      <c r="F4256" s="31"/>
      <c r="G4256" s="31"/>
      <c r="H4256" s="33"/>
      <c r="I4256" s="16"/>
      <c r="J4256" s="34"/>
      <c r="K4256" s="34"/>
      <c r="L4256" s="35"/>
      <c r="M4256" s="36"/>
      <c r="N4256" s="37"/>
      <c r="O4256" s="37"/>
      <c r="P4256" s="37"/>
      <c r="Q4256" s="38"/>
      <c r="R4256" s="38"/>
      <c r="S4256" s="37"/>
      <c r="T4256" s="39"/>
      <c r="U4256" s="39"/>
      <c r="V4256" s="40"/>
      <c r="X4256" t="str">
        <f>IF(('1 - Cover page'!$B$9-M4256)&lt;6,"&lt;=5 Days","&gt;5 Days")</f>
        <v>&lt;=5 Days</v>
      </c>
      <c r="Y4256" t="str">
        <f>IF(('1 - Cover page'!$B$9-M4256)=0,"0", IF(('1 - Cover page'!$B$9-M4256)= 1,"1", IF(('1 - Cover page'!$B$9-M4256)= 2,"2", IF(('1 - Cover page'!$B$9-M4256)= 3,"3", IF(('1 - Cover page'!$B$9-M4256)= 4,"4", IF(('1 - Cover page'!$B$9-M4256)= 5,"5", IF(('1 - Cover page'!$B$9-M4256)= 6,"6", IF(('1 - Cover page'!$B$9-M4256)= 7,"7", IF(('1 - Cover page'!$B$9-M4256)= 8,"8", IF(('1 - Cover page'!$B$9-M4256)= 9,"9", IF(('1 - Cover page'!$B$9-M4256)= 10,"10", IF(('1 - Cover page'!$B$9-M4256)= 11,"11", IF(('1 - Cover page'!$B$9-M4256)= 12,"12", IF(('1 - Cover page'!$B$9-M4256)= 13,"13", IF(('1 - Cover page'!$B$9-M4256)= 14,"14", IF(('1 - Cover page'!$B$9-M4256)= 15,"15",  ""))))))))))))))))</f>
        <v>0</v>
      </c>
      <c r="Z4256" t="str">
        <f>IF(('1 - Cover page'!$B$9-I4256)=0,"0", IF(('1 - Cover page'!$B$9-I4256)= 1,"1", IF(('1 - Cover page'!$B$9-I4256)= 2,"2", IF(('1 - Cover page'!$B$9-I4256)= 3,"3", IF(('1 - Cover page'!$B$9-I4256)= 4,"4", IF(('1 - Cover page'!$B$9-I4256)= 5,"5", IF(('1 - Cover page'!$B$9-I4256)= 6,"6", IF(('1 - Cover page'!$B$9-I4256)= 7,"7", IF(('1 - Cover page'!$B$9-I4256)= 8,"8", IF(('1 - Cover page'!$B$9-I4256)= 9,"9", IF(('1 - Cover page'!$B$9-I4256)= 10,"10", IF(('1 - Cover page'!$B$9-I4256)= 11,"11", IF(('1 - Cover page'!$B$9-I4256)= 12,"12", IF(('1 - Cover page'!$B$9-I4256)= 13,"13", IF(('1 - Cover page'!$B$9-I4256)= 14,"14", IF(('1 - Cover page'!$B$9-I4256)= 15,"15",  ""))))))))))))))))</f>
        <v>0</v>
      </c>
      <c r="AA4256" t="e">
        <f>VLOOKUP(E4256,'Age group'!$A$2:$B$7,2,TRUE)</f>
        <v>#N/A</v>
      </c>
    </row>
    <row r="4257" spans="1:27" ht="12.75" x14ac:dyDescent="0.2">
      <c r="A4257" s="30">
        <v>4254</v>
      </c>
      <c r="B4257" s="31"/>
      <c r="C4257" s="31"/>
      <c r="D4257" s="32"/>
      <c r="E4257" s="104"/>
      <c r="F4257" s="31"/>
      <c r="G4257" s="31"/>
      <c r="H4257" s="33"/>
      <c r="I4257" s="16"/>
      <c r="J4257" s="34"/>
      <c r="K4257" s="34"/>
      <c r="L4257" s="35"/>
      <c r="M4257" s="36"/>
      <c r="N4257" s="37"/>
      <c r="O4257" s="37"/>
      <c r="P4257" s="37"/>
      <c r="Q4257" s="38"/>
      <c r="R4257" s="38"/>
      <c r="S4257" s="37"/>
      <c r="T4257" s="39"/>
      <c r="U4257" s="39"/>
      <c r="V4257" s="40"/>
      <c r="X4257" t="str">
        <f>IF(('1 - Cover page'!$B$9-M4257)&lt;6,"&lt;=5 Days","&gt;5 Days")</f>
        <v>&lt;=5 Days</v>
      </c>
      <c r="Y4257" t="str">
        <f>IF(('1 - Cover page'!$B$9-M4257)=0,"0", IF(('1 - Cover page'!$B$9-M4257)= 1,"1", IF(('1 - Cover page'!$B$9-M4257)= 2,"2", IF(('1 - Cover page'!$B$9-M4257)= 3,"3", IF(('1 - Cover page'!$B$9-M4257)= 4,"4", IF(('1 - Cover page'!$B$9-M4257)= 5,"5", IF(('1 - Cover page'!$B$9-M4257)= 6,"6", IF(('1 - Cover page'!$B$9-M4257)= 7,"7", IF(('1 - Cover page'!$B$9-M4257)= 8,"8", IF(('1 - Cover page'!$B$9-M4257)= 9,"9", IF(('1 - Cover page'!$B$9-M4257)= 10,"10", IF(('1 - Cover page'!$B$9-M4257)= 11,"11", IF(('1 - Cover page'!$B$9-M4257)= 12,"12", IF(('1 - Cover page'!$B$9-M4257)= 13,"13", IF(('1 - Cover page'!$B$9-M4257)= 14,"14", IF(('1 - Cover page'!$B$9-M4257)= 15,"15",  ""))))))))))))))))</f>
        <v>0</v>
      </c>
      <c r="Z4257" t="str">
        <f>IF(('1 - Cover page'!$B$9-I4257)=0,"0", IF(('1 - Cover page'!$B$9-I4257)= 1,"1", IF(('1 - Cover page'!$B$9-I4257)= 2,"2", IF(('1 - Cover page'!$B$9-I4257)= 3,"3", IF(('1 - Cover page'!$B$9-I4257)= 4,"4", IF(('1 - Cover page'!$B$9-I4257)= 5,"5", IF(('1 - Cover page'!$B$9-I4257)= 6,"6", IF(('1 - Cover page'!$B$9-I4257)= 7,"7", IF(('1 - Cover page'!$B$9-I4257)= 8,"8", IF(('1 - Cover page'!$B$9-I4257)= 9,"9", IF(('1 - Cover page'!$B$9-I4257)= 10,"10", IF(('1 - Cover page'!$B$9-I4257)= 11,"11", IF(('1 - Cover page'!$B$9-I4257)= 12,"12", IF(('1 - Cover page'!$B$9-I4257)= 13,"13", IF(('1 - Cover page'!$B$9-I4257)= 14,"14", IF(('1 - Cover page'!$B$9-I4257)= 15,"15",  ""))))))))))))))))</f>
        <v>0</v>
      </c>
      <c r="AA4257" t="e">
        <f>VLOOKUP(E4257,'Age group'!$A$2:$B$7,2,TRUE)</f>
        <v>#N/A</v>
      </c>
    </row>
    <row r="4258" spans="1:27" ht="12.75" x14ac:dyDescent="0.2">
      <c r="A4258" s="30">
        <v>4255</v>
      </c>
      <c r="B4258" s="31"/>
      <c r="C4258" s="31"/>
      <c r="D4258" s="32"/>
      <c r="E4258" s="104"/>
      <c r="F4258" s="31"/>
      <c r="G4258" s="31"/>
      <c r="H4258" s="33"/>
      <c r="I4258" s="16"/>
      <c r="J4258" s="34"/>
      <c r="K4258" s="34"/>
      <c r="L4258" s="35"/>
      <c r="M4258" s="36"/>
      <c r="N4258" s="37"/>
      <c r="O4258" s="37"/>
      <c r="P4258" s="37"/>
      <c r="Q4258" s="38"/>
      <c r="R4258" s="38"/>
      <c r="S4258" s="37"/>
      <c r="T4258" s="39"/>
      <c r="U4258" s="39"/>
      <c r="V4258" s="40"/>
      <c r="X4258" t="str">
        <f>IF(('1 - Cover page'!$B$9-M4258)&lt;6,"&lt;=5 Days","&gt;5 Days")</f>
        <v>&lt;=5 Days</v>
      </c>
      <c r="Y4258" t="str">
        <f>IF(('1 - Cover page'!$B$9-M4258)=0,"0", IF(('1 - Cover page'!$B$9-M4258)= 1,"1", IF(('1 - Cover page'!$B$9-M4258)= 2,"2", IF(('1 - Cover page'!$B$9-M4258)= 3,"3", IF(('1 - Cover page'!$B$9-M4258)= 4,"4", IF(('1 - Cover page'!$B$9-M4258)= 5,"5", IF(('1 - Cover page'!$B$9-M4258)= 6,"6", IF(('1 - Cover page'!$B$9-M4258)= 7,"7", IF(('1 - Cover page'!$B$9-M4258)= 8,"8", IF(('1 - Cover page'!$B$9-M4258)= 9,"9", IF(('1 - Cover page'!$B$9-M4258)= 10,"10", IF(('1 - Cover page'!$B$9-M4258)= 11,"11", IF(('1 - Cover page'!$B$9-M4258)= 12,"12", IF(('1 - Cover page'!$B$9-M4258)= 13,"13", IF(('1 - Cover page'!$B$9-M4258)= 14,"14", IF(('1 - Cover page'!$B$9-M4258)= 15,"15",  ""))))))))))))))))</f>
        <v>0</v>
      </c>
      <c r="Z4258" t="str">
        <f>IF(('1 - Cover page'!$B$9-I4258)=0,"0", IF(('1 - Cover page'!$B$9-I4258)= 1,"1", IF(('1 - Cover page'!$B$9-I4258)= 2,"2", IF(('1 - Cover page'!$B$9-I4258)= 3,"3", IF(('1 - Cover page'!$B$9-I4258)= 4,"4", IF(('1 - Cover page'!$B$9-I4258)= 5,"5", IF(('1 - Cover page'!$B$9-I4258)= 6,"6", IF(('1 - Cover page'!$B$9-I4258)= 7,"7", IF(('1 - Cover page'!$B$9-I4258)= 8,"8", IF(('1 - Cover page'!$B$9-I4258)= 9,"9", IF(('1 - Cover page'!$B$9-I4258)= 10,"10", IF(('1 - Cover page'!$B$9-I4258)= 11,"11", IF(('1 - Cover page'!$B$9-I4258)= 12,"12", IF(('1 - Cover page'!$B$9-I4258)= 13,"13", IF(('1 - Cover page'!$B$9-I4258)= 14,"14", IF(('1 - Cover page'!$B$9-I4258)= 15,"15",  ""))))))))))))))))</f>
        <v>0</v>
      </c>
      <c r="AA4258" t="e">
        <f>VLOOKUP(E4258,'Age group'!$A$2:$B$7,2,TRUE)</f>
        <v>#N/A</v>
      </c>
    </row>
    <row r="4259" spans="1:27" ht="12.75" x14ac:dyDescent="0.2">
      <c r="A4259" s="30">
        <v>4256</v>
      </c>
      <c r="B4259" s="31"/>
      <c r="C4259" s="31"/>
      <c r="D4259" s="32"/>
      <c r="E4259" s="104"/>
      <c r="F4259" s="31"/>
      <c r="G4259" s="31"/>
      <c r="H4259" s="33"/>
      <c r="I4259" s="16"/>
      <c r="J4259" s="34"/>
      <c r="K4259" s="34"/>
      <c r="L4259" s="35"/>
      <c r="M4259" s="36"/>
      <c r="N4259" s="37"/>
      <c r="O4259" s="37"/>
      <c r="P4259" s="37"/>
      <c r="Q4259" s="38"/>
      <c r="R4259" s="38"/>
      <c r="S4259" s="37"/>
      <c r="T4259" s="39"/>
      <c r="U4259" s="39"/>
      <c r="V4259" s="40"/>
      <c r="X4259" t="str">
        <f>IF(('1 - Cover page'!$B$9-M4259)&lt;6,"&lt;=5 Days","&gt;5 Days")</f>
        <v>&lt;=5 Days</v>
      </c>
      <c r="Y4259" t="str">
        <f>IF(('1 - Cover page'!$B$9-M4259)=0,"0", IF(('1 - Cover page'!$B$9-M4259)= 1,"1", IF(('1 - Cover page'!$B$9-M4259)= 2,"2", IF(('1 - Cover page'!$B$9-M4259)= 3,"3", IF(('1 - Cover page'!$B$9-M4259)= 4,"4", IF(('1 - Cover page'!$B$9-M4259)= 5,"5", IF(('1 - Cover page'!$B$9-M4259)= 6,"6", IF(('1 - Cover page'!$B$9-M4259)= 7,"7", IF(('1 - Cover page'!$B$9-M4259)= 8,"8", IF(('1 - Cover page'!$B$9-M4259)= 9,"9", IF(('1 - Cover page'!$B$9-M4259)= 10,"10", IF(('1 - Cover page'!$B$9-M4259)= 11,"11", IF(('1 - Cover page'!$B$9-M4259)= 12,"12", IF(('1 - Cover page'!$B$9-M4259)= 13,"13", IF(('1 - Cover page'!$B$9-M4259)= 14,"14", IF(('1 - Cover page'!$B$9-M4259)= 15,"15",  ""))))))))))))))))</f>
        <v>0</v>
      </c>
      <c r="Z4259" t="str">
        <f>IF(('1 - Cover page'!$B$9-I4259)=0,"0", IF(('1 - Cover page'!$B$9-I4259)= 1,"1", IF(('1 - Cover page'!$B$9-I4259)= 2,"2", IF(('1 - Cover page'!$B$9-I4259)= 3,"3", IF(('1 - Cover page'!$B$9-I4259)= 4,"4", IF(('1 - Cover page'!$B$9-I4259)= 5,"5", IF(('1 - Cover page'!$B$9-I4259)= 6,"6", IF(('1 - Cover page'!$B$9-I4259)= 7,"7", IF(('1 - Cover page'!$B$9-I4259)= 8,"8", IF(('1 - Cover page'!$B$9-I4259)= 9,"9", IF(('1 - Cover page'!$B$9-I4259)= 10,"10", IF(('1 - Cover page'!$B$9-I4259)= 11,"11", IF(('1 - Cover page'!$B$9-I4259)= 12,"12", IF(('1 - Cover page'!$B$9-I4259)= 13,"13", IF(('1 - Cover page'!$B$9-I4259)= 14,"14", IF(('1 - Cover page'!$B$9-I4259)= 15,"15",  ""))))))))))))))))</f>
        <v>0</v>
      </c>
      <c r="AA4259" t="e">
        <f>VLOOKUP(E4259,'Age group'!$A$2:$B$7,2,TRUE)</f>
        <v>#N/A</v>
      </c>
    </row>
    <row r="4260" spans="1:27" ht="12.75" x14ac:dyDescent="0.2">
      <c r="A4260" s="30">
        <v>4257</v>
      </c>
      <c r="B4260" s="31"/>
      <c r="C4260" s="31"/>
      <c r="D4260" s="32"/>
      <c r="E4260" s="104"/>
      <c r="F4260" s="31"/>
      <c r="G4260" s="31"/>
      <c r="H4260" s="33"/>
      <c r="I4260" s="16"/>
      <c r="J4260" s="34"/>
      <c r="K4260" s="34"/>
      <c r="L4260" s="35"/>
      <c r="M4260" s="36"/>
      <c r="N4260" s="37"/>
      <c r="O4260" s="37"/>
      <c r="P4260" s="37"/>
      <c r="Q4260" s="38"/>
      <c r="R4260" s="38"/>
      <c r="S4260" s="37"/>
      <c r="T4260" s="39"/>
      <c r="U4260" s="39"/>
      <c r="V4260" s="40"/>
      <c r="X4260" t="str">
        <f>IF(('1 - Cover page'!$B$9-M4260)&lt;6,"&lt;=5 Days","&gt;5 Days")</f>
        <v>&lt;=5 Days</v>
      </c>
      <c r="Y4260" t="str">
        <f>IF(('1 - Cover page'!$B$9-M4260)=0,"0", IF(('1 - Cover page'!$B$9-M4260)= 1,"1", IF(('1 - Cover page'!$B$9-M4260)= 2,"2", IF(('1 - Cover page'!$B$9-M4260)= 3,"3", IF(('1 - Cover page'!$B$9-M4260)= 4,"4", IF(('1 - Cover page'!$B$9-M4260)= 5,"5", IF(('1 - Cover page'!$B$9-M4260)= 6,"6", IF(('1 - Cover page'!$B$9-M4260)= 7,"7", IF(('1 - Cover page'!$B$9-M4260)= 8,"8", IF(('1 - Cover page'!$B$9-M4260)= 9,"9", IF(('1 - Cover page'!$B$9-M4260)= 10,"10", IF(('1 - Cover page'!$B$9-M4260)= 11,"11", IF(('1 - Cover page'!$B$9-M4260)= 12,"12", IF(('1 - Cover page'!$B$9-M4260)= 13,"13", IF(('1 - Cover page'!$B$9-M4260)= 14,"14", IF(('1 - Cover page'!$B$9-M4260)= 15,"15",  ""))))))))))))))))</f>
        <v>0</v>
      </c>
      <c r="Z4260" t="str">
        <f>IF(('1 - Cover page'!$B$9-I4260)=0,"0", IF(('1 - Cover page'!$B$9-I4260)= 1,"1", IF(('1 - Cover page'!$B$9-I4260)= 2,"2", IF(('1 - Cover page'!$B$9-I4260)= 3,"3", IF(('1 - Cover page'!$B$9-I4260)= 4,"4", IF(('1 - Cover page'!$B$9-I4260)= 5,"5", IF(('1 - Cover page'!$B$9-I4260)= 6,"6", IF(('1 - Cover page'!$B$9-I4260)= 7,"7", IF(('1 - Cover page'!$B$9-I4260)= 8,"8", IF(('1 - Cover page'!$B$9-I4260)= 9,"9", IF(('1 - Cover page'!$B$9-I4260)= 10,"10", IF(('1 - Cover page'!$B$9-I4260)= 11,"11", IF(('1 - Cover page'!$B$9-I4260)= 12,"12", IF(('1 - Cover page'!$B$9-I4260)= 13,"13", IF(('1 - Cover page'!$B$9-I4260)= 14,"14", IF(('1 - Cover page'!$B$9-I4260)= 15,"15",  ""))))))))))))))))</f>
        <v>0</v>
      </c>
      <c r="AA4260" t="e">
        <f>VLOOKUP(E4260,'Age group'!$A$2:$B$7,2,TRUE)</f>
        <v>#N/A</v>
      </c>
    </row>
    <row r="4261" spans="1:27" ht="12.75" x14ac:dyDescent="0.2">
      <c r="A4261" s="30">
        <v>4258</v>
      </c>
      <c r="B4261" s="31"/>
      <c r="C4261" s="31"/>
      <c r="D4261" s="32"/>
      <c r="E4261" s="104"/>
      <c r="F4261" s="31"/>
      <c r="G4261" s="31"/>
      <c r="H4261" s="33"/>
      <c r="I4261" s="16"/>
      <c r="J4261" s="34"/>
      <c r="K4261" s="34"/>
      <c r="L4261" s="35"/>
      <c r="M4261" s="36"/>
      <c r="N4261" s="37"/>
      <c r="O4261" s="37"/>
      <c r="P4261" s="37"/>
      <c r="Q4261" s="38"/>
      <c r="R4261" s="38"/>
      <c r="S4261" s="37"/>
      <c r="T4261" s="39"/>
      <c r="U4261" s="39"/>
      <c r="V4261" s="40"/>
      <c r="X4261" t="str">
        <f>IF(('1 - Cover page'!$B$9-M4261)&lt;6,"&lt;=5 Days","&gt;5 Days")</f>
        <v>&lt;=5 Days</v>
      </c>
      <c r="Y4261" t="str">
        <f>IF(('1 - Cover page'!$B$9-M4261)=0,"0", IF(('1 - Cover page'!$B$9-M4261)= 1,"1", IF(('1 - Cover page'!$B$9-M4261)= 2,"2", IF(('1 - Cover page'!$B$9-M4261)= 3,"3", IF(('1 - Cover page'!$B$9-M4261)= 4,"4", IF(('1 - Cover page'!$B$9-M4261)= 5,"5", IF(('1 - Cover page'!$B$9-M4261)= 6,"6", IF(('1 - Cover page'!$B$9-M4261)= 7,"7", IF(('1 - Cover page'!$B$9-M4261)= 8,"8", IF(('1 - Cover page'!$B$9-M4261)= 9,"9", IF(('1 - Cover page'!$B$9-M4261)= 10,"10", IF(('1 - Cover page'!$B$9-M4261)= 11,"11", IF(('1 - Cover page'!$B$9-M4261)= 12,"12", IF(('1 - Cover page'!$B$9-M4261)= 13,"13", IF(('1 - Cover page'!$B$9-M4261)= 14,"14", IF(('1 - Cover page'!$B$9-M4261)= 15,"15",  ""))))))))))))))))</f>
        <v>0</v>
      </c>
      <c r="Z4261" t="str">
        <f>IF(('1 - Cover page'!$B$9-I4261)=0,"0", IF(('1 - Cover page'!$B$9-I4261)= 1,"1", IF(('1 - Cover page'!$B$9-I4261)= 2,"2", IF(('1 - Cover page'!$B$9-I4261)= 3,"3", IF(('1 - Cover page'!$B$9-I4261)= 4,"4", IF(('1 - Cover page'!$B$9-I4261)= 5,"5", IF(('1 - Cover page'!$B$9-I4261)= 6,"6", IF(('1 - Cover page'!$B$9-I4261)= 7,"7", IF(('1 - Cover page'!$B$9-I4261)= 8,"8", IF(('1 - Cover page'!$B$9-I4261)= 9,"9", IF(('1 - Cover page'!$B$9-I4261)= 10,"10", IF(('1 - Cover page'!$B$9-I4261)= 11,"11", IF(('1 - Cover page'!$B$9-I4261)= 12,"12", IF(('1 - Cover page'!$B$9-I4261)= 13,"13", IF(('1 - Cover page'!$B$9-I4261)= 14,"14", IF(('1 - Cover page'!$B$9-I4261)= 15,"15",  ""))))))))))))))))</f>
        <v>0</v>
      </c>
      <c r="AA4261" t="e">
        <f>VLOOKUP(E4261,'Age group'!$A$2:$B$7,2,TRUE)</f>
        <v>#N/A</v>
      </c>
    </row>
    <row r="4262" spans="1:27" ht="12.75" x14ac:dyDescent="0.2">
      <c r="A4262" s="30">
        <v>4259</v>
      </c>
      <c r="B4262" s="31"/>
      <c r="C4262" s="31"/>
      <c r="D4262" s="32"/>
      <c r="E4262" s="104"/>
      <c r="F4262" s="31"/>
      <c r="G4262" s="31"/>
      <c r="H4262" s="33"/>
      <c r="I4262" s="16"/>
      <c r="J4262" s="34"/>
      <c r="K4262" s="34"/>
      <c r="L4262" s="35"/>
      <c r="M4262" s="36"/>
      <c r="N4262" s="37"/>
      <c r="O4262" s="37"/>
      <c r="P4262" s="37"/>
      <c r="Q4262" s="38"/>
      <c r="R4262" s="38"/>
      <c r="S4262" s="37"/>
      <c r="T4262" s="39"/>
      <c r="U4262" s="39"/>
      <c r="V4262" s="40"/>
      <c r="X4262" t="str">
        <f>IF(('1 - Cover page'!$B$9-M4262)&lt;6,"&lt;=5 Days","&gt;5 Days")</f>
        <v>&lt;=5 Days</v>
      </c>
      <c r="Y4262" t="str">
        <f>IF(('1 - Cover page'!$B$9-M4262)=0,"0", IF(('1 - Cover page'!$B$9-M4262)= 1,"1", IF(('1 - Cover page'!$B$9-M4262)= 2,"2", IF(('1 - Cover page'!$B$9-M4262)= 3,"3", IF(('1 - Cover page'!$B$9-M4262)= 4,"4", IF(('1 - Cover page'!$B$9-M4262)= 5,"5", IF(('1 - Cover page'!$B$9-M4262)= 6,"6", IF(('1 - Cover page'!$B$9-M4262)= 7,"7", IF(('1 - Cover page'!$B$9-M4262)= 8,"8", IF(('1 - Cover page'!$B$9-M4262)= 9,"9", IF(('1 - Cover page'!$B$9-M4262)= 10,"10", IF(('1 - Cover page'!$B$9-M4262)= 11,"11", IF(('1 - Cover page'!$B$9-M4262)= 12,"12", IF(('1 - Cover page'!$B$9-M4262)= 13,"13", IF(('1 - Cover page'!$B$9-M4262)= 14,"14", IF(('1 - Cover page'!$B$9-M4262)= 15,"15",  ""))))))))))))))))</f>
        <v>0</v>
      </c>
      <c r="Z4262" t="str">
        <f>IF(('1 - Cover page'!$B$9-I4262)=0,"0", IF(('1 - Cover page'!$B$9-I4262)= 1,"1", IF(('1 - Cover page'!$B$9-I4262)= 2,"2", IF(('1 - Cover page'!$B$9-I4262)= 3,"3", IF(('1 - Cover page'!$B$9-I4262)= 4,"4", IF(('1 - Cover page'!$B$9-I4262)= 5,"5", IF(('1 - Cover page'!$B$9-I4262)= 6,"6", IF(('1 - Cover page'!$B$9-I4262)= 7,"7", IF(('1 - Cover page'!$B$9-I4262)= 8,"8", IF(('1 - Cover page'!$B$9-I4262)= 9,"9", IF(('1 - Cover page'!$B$9-I4262)= 10,"10", IF(('1 - Cover page'!$B$9-I4262)= 11,"11", IF(('1 - Cover page'!$B$9-I4262)= 12,"12", IF(('1 - Cover page'!$B$9-I4262)= 13,"13", IF(('1 - Cover page'!$B$9-I4262)= 14,"14", IF(('1 - Cover page'!$B$9-I4262)= 15,"15",  ""))))))))))))))))</f>
        <v>0</v>
      </c>
      <c r="AA4262" t="e">
        <f>VLOOKUP(E4262,'Age group'!$A$2:$B$7,2,TRUE)</f>
        <v>#N/A</v>
      </c>
    </row>
    <row r="4263" spans="1:27" ht="12.75" x14ac:dyDescent="0.2">
      <c r="A4263" s="30">
        <v>4260</v>
      </c>
      <c r="B4263" s="31"/>
      <c r="C4263" s="31"/>
      <c r="D4263" s="32"/>
      <c r="E4263" s="104"/>
      <c r="F4263" s="31"/>
      <c r="G4263" s="31"/>
      <c r="H4263" s="33"/>
      <c r="I4263" s="16"/>
      <c r="J4263" s="34"/>
      <c r="K4263" s="34"/>
      <c r="L4263" s="35"/>
      <c r="M4263" s="36"/>
      <c r="N4263" s="37"/>
      <c r="O4263" s="37"/>
      <c r="P4263" s="37"/>
      <c r="Q4263" s="38"/>
      <c r="R4263" s="38"/>
      <c r="S4263" s="37"/>
      <c r="T4263" s="39"/>
      <c r="U4263" s="39"/>
      <c r="V4263" s="40"/>
      <c r="X4263" t="str">
        <f>IF(('1 - Cover page'!$B$9-M4263)&lt;6,"&lt;=5 Days","&gt;5 Days")</f>
        <v>&lt;=5 Days</v>
      </c>
      <c r="Y4263" t="str">
        <f>IF(('1 - Cover page'!$B$9-M4263)=0,"0", IF(('1 - Cover page'!$B$9-M4263)= 1,"1", IF(('1 - Cover page'!$B$9-M4263)= 2,"2", IF(('1 - Cover page'!$B$9-M4263)= 3,"3", IF(('1 - Cover page'!$B$9-M4263)= 4,"4", IF(('1 - Cover page'!$B$9-M4263)= 5,"5", IF(('1 - Cover page'!$B$9-M4263)= 6,"6", IF(('1 - Cover page'!$B$9-M4263)= 7,"7", IF(('1 - Cover page'!$B$9-M4263)= 8,"8", IF(('1 - Cover page'!$B$9-M4263)= 9,"9", IF(('1 - Cover page'!$B$9-M4263)= 10,"10", IF(('1 - Cover page'!$B$9-M4263)= 11,"11", IF(('1 - Cover page'!$B$9-M4263)= 12,"12", IF(('1 - Cover page'!$B$9-M4263)= 13,"13", IF(('1 - Cover page'!$B$9-M4263)= 14,"14", IF(('1 - Cover page'!$B$9-M4263)= 15,"15",  ""))))))))))))))))</f>
        <v>0</v>
      </c>
      <c r="Z4263" t="str">
        <f>IF(('1 - Cover page'!$B$9-I4263)=0,"0", IF(('1 - Cover page'!$B$9-I4263)= 1,"1", IF(('1 - Cover page'!$B$9-I4263)= 2,"2", IF(('1 - Cover page'!$B$9-I4263)= 3,"3", IF(('1 - Cover page'!$B$9-I4263)= 4,"4", IF(('1 - Cover page'!$B$9-I4263)= 5,"5", IF(('1 - Cover page'!$B$9-I4263)= 6,"6", IF(('1 - Cover page'!$B$9-I4263)= 7,"7", IF(('1 - Cover page'!$B$9-I4263)= 8,"8", IF(('1 - Cover page'!$B$9-I4263)= 9,"9", IF(('1 - Cover page'!$B$9-I4263)= 10,"10", IF(('1 - Cover page'!$B$9-I4263)= 11,"11", IF(('1 - Cover page'!$B$9-I4263)= 12,"12", IF(('1 - Cover page'!$B$9-I4263)= 13,"13", IF(('1 - Cover page'!$B$9-I4263)= 14,"14", IF(('1 - Cover page'!$B$9-I4263)= 15,"15",  ""))))))))))))))))</f>
        <v>0</v>
      </c>
      <c r="AA4263" t="e">
        <f>VLOOKUP(E4263,'Age group'!$A$2:$B$7,2,TRUE)</f>
        <v>#N/A</v>
      </c>
    </row>
    <row r="4264" spans="1:27" ht="12.75" x14ac:dyDescent="0.2">
      <c r="A4264" s="30">
        <v>4261</v>
      </c>
      <c r="B4264" s="31"/>
      <c r="C4264" s="31"/>
      <c r="D4264" s="32"/>
      <c r="E4264" s="104"/>
      <c r="F4264" s="31"/>
      <c r="G4264" s="31"/>
      <c r="H4264" s="33"/>
      <c r="I4264" s="16"/>
      <c r="J4264" s="34"/>
      <c r="K4264" s="34"/>
      <c r="L4264" s="35"/>
      <c r="M4264" s="36"/>
      <c r="N4264" s="37"/>
      <c r="O4264" s="37"/>
      <c r="P4264" s="37"/>
      <c r="Q4264" s="38"/>
      <c r="R4264" s="38"/>
      <c r="S4264" s="37"/>
      <c r="T4264" s="39"/>
      <c r="U4264" s="39"/>
      <c r="V4264" s="40"/>
      <c r="X4264" t="str">
        <f>IF(('1 - Cover page'!$B$9-M4264)&lt;6,"&lt;=5 Days","&gt;5 Days")</f>
        <v>&lt;=5 Days</v>
      </c>
      <c r="Y4264" t="str">
        <f>IF(('1 - Cover page'!$B$9-M4264)=0,"0", IF(('1 - Cover page'!$B$9-M4264)= 1,"1", IF(('1 - Cover page'!$B$9-M4264)= 2,"2", IF(('1 - Cover page'!$B$9-M4264)= 3,"3", IF(('1 - Cover page'!$B$9-M4264)= 4,"4", IF(('1 - Cover page'!$B$9-M4264)= 5,"5", IF(('1 - Cover page'!$B$9-M4264)= 6,"6", IF(('1 - Cover page'!$B$9-M4264)= 7,"7", IF(('1 - Cover page'!$B$9-M4264)= 8,"8", IF(('1 - Cover page'!$B$9-M4264)= 9,"9", IF(('1 - Cover page'!$B$9-M4264)= 10,"10", IF(('1 - Cover page'!$B$9-M4264)= 11,"11", IF(('1 - Cover page'!$B$9-M4264)= 12,"12", IF(('1 - Cover page'!$B$9-M4264)= 13,"13", IF(('1 - Cover page'!$B$9-M4264)= 14,"14", IF(('1 - Cover page'!$B$9-M4264)= 15,"15",  ""))))))))))))))))</f>
        <v>0</v>
      </c>
      <c r="Z4264" t="str">
        <f>IF(('1 - Cover page'!$B$9-I4264)=0,"0", IF(('1 - Cover page'!$B$9-I4264)= 1,"1", IF(('1 - Cover page'!$B$9-I4264)= 2,"2", IF(('1 - Cover page'!$B$9-I4264)= 3,"3", IF(('1 - Cover page'!$B$9-I4264)= 4,"4", IF(('1 - Cover page'!$B$9-I4264)= 5,"5", IF(('1 - Cover page'!$B$9-I4264)= 6,"6", IF(('1 - Cover page'!$B$9-I4264)= 7,"7", IF(('1 - Cover page'!$B$9-I4264)= 8,"8", IF(('1 - Cover page'!$B$9-I4264)= 9,"9", IF(('1 - Cover page'!$B$9-I4264)= 10,"10", IF(('1 - Cover page'!$B$9-I4264)= 11,"11", IF(('1 - Cover page'!$B$9-I4264)= 12,"12", IF(('1 - Cover page'!$B$9-I4264)= 13,"13", IF(('1 - Cover page'!$B$9-I4264)= 14,"14", IF(('1 - Cover page'!$B$9-I4264)= 15,"15",  ""))))))))))))))))</f>
        <v>0</v>
      </c>
      <c r="AA4264" t="e">
        <f>VLOOKUP(E4264,'Age group'!$A$2:$B$7,2,TRUE)</f>
        <v>#N/A</v>
      </c>
    </row>
    <row r="4265" spans="1:27" ht="12.75" x14ac:dyDescent="0.2">
      <c r="A4265" s="30">
        <v>4262</v>
      </c>
      <c r="B4265" s="31"/>
      <c r="C4265" s="31"/>
      <c r="D4265" s="32"/>
      <c r="E4265" s="104"/>
      <c r="F4265" s="31"/>
      <c r="G4265" s="31"/>
      <c r="H4265" s="33"/>
      <c r="I4265" s="16"/>
      <c r="J4265" s="34"/>
      <c r="K4265" s="34"/>
      <c r="L4265" s="35"/>
      <c r="M4265" s="36"/>
      <c r="N4265" s="37"/>
      <c r="O4265" s="37"/>
      <c r="P4265" s="37"/>
      <c r="Q4265" s="38"/>
      <c r="R4265" s="38"/>
      <c r="S4265" s="37"/>
      <c r="T4265" s="39"/>
      <c r="U4265" s="39"/>
      <c r="V4265" s="40"/>
      <c r="X4265" t="str">
        <f>IF(('1 - Cover page'!$B$9-M4265)&lt;6,"&lt;=5 Days","&gt;5 Days")</f>
        <v>&lt;=5 Days</v>
      </c>
      <c r="Y4265" t="str">
        <f>IF(('1 - Cover page'!$B$9-M4265)=0,"0", IF(('1 - Cover page'!$B$9-M4265)= 1,"1", IF(('1 - Cover page'!$B$9-M4265)= 2,"2", IF(('1 - Cover page'!$B$9-M4265)= 3,"3", IF(('1 - Cover page'!$B$9-M4265)= 4,"4", IF(('1 - Cover page'!$B$9-M4265)= 5,"5", IF(('1 - Cover page'!$B$9-M4265)= 6,"6", IF(('1 - Cover page'!$B$9-M4265)= 7,"7", IF(('1 - Cover page'!$B$9-M4265)= 8,"8", IF(('1 - Cover page'!$B$9-M4265)= 9,"9", IF(('1 - Cover page'!$B$9-M4265)= 10,"10", IF(('1 - Cover page'!$B$9-M4265)= 11,"11", IF(('1 - Cover page'!$B$9-M4265)= 12,"12", IF(('1 - Cover page'!$B$9-M4265)= 13,"13", IF(('1 - Cover page'!$B$9-M4265)= 14,"14", IF(('1 - Cover page'!$B$9-M4265)= 15,"15",  ""))))))))))))))))</f>
        <v>0</v>
      </c>
      <c r="Z4265" t="str">
        <f>IF(('1 - Cover page'!$B$9-I4265)=0,"0", IF(('1 - Cover page'!$B$9-I4265)= 1,"1", IF(('1 - Cover page'!$B$9-I4265)= 2,"2", IF(('1 - Cover page'!$B$9-I4265)= 3,"3", IF(('1 - Cover page'!$B$9-I4265)= 4,"4", IF(('1 - Cover page'!$B$9-I4265)= 5,"5", IF(('1 - Cover page'!$B$9-I4265)= 6,"6", IF(('1 - Cover page'!$B$9-I4265)= 7,"7", IF(('1 - Cover page'!$B$9-I4265)= 8,"8", IF(('1 - Cover page'!$B$9-I4265)= 9,"9", IF(('1 - Cover page'!$B$9-I4265)= 10,"10", IF(('1 - Cover page'!$B$9-I4265)= 11,"11", IF(('1 - Cover page'!$B$9-I4265)= 12,"12", IF(('1 - Cover page'!$B$9-I4265)= 13,"13", IF(('1 - Cover page'!$B$9-I4265)= 14,"14", IF(('1 - Cover page'!$B$9-I4265)= 15,"15",  ""))))))))))))))))</f>
        <v>0</v>
      </c>
      <c r="AA4265" t="e">
        <f>VLOOKUP(E4265,'Age group'!$A$2:$B$7,2,TRUE)</f>
        <v>#N/A</v>
      </c>
    </row>
    <row r="4266" spans="1:27" ht="12.75" x14ac:dyDescent="0.2">
      <c r="A4266" s="30">
        <v>4263</v>
      </c>
      <c r="B4266" s="31"/>
      <c r="C4266" s="31"/>
      <c r="D4266" s="32"/>
      <c r="E4266" s="104"/>
      <c r="F4266" s="31"/>
      <c r="G4266" s="31"/>
      <c r="H4266" s="33"/>
      <c r="I4266" s="16"/>
      <c r="J4266" s="34"/>
      <c r="K4266" s="34"/>
      <c r="L4266" s="35"/>
      <c r="M4266" s="36"/>
      <c r="N4266" s="37"/>
      <c r="O4266" s="37"/>
      <c r="P4266" s="37"/>
      <c r="Q4266" s="38"/>
      <c r="R4266" s="38"/>
      <c r="S4266" s="37"/>
      <c r="T4266" s="39"/>
      <c r="U4266" s="39"/>
      <c r="V4266" s="40"/>
      <c r="X4266" t="str">
        <f>IF(('1 - Cover page'!$B$9-M4266)&lt;6,"&lt;=5 Days","&gt;5 Days")</f>
        <v>&lt;=5 Days</v>
      </c>
      <c r="Y4266" t="str">
        <f>IF(('1 - Cover page'!$B$9-M4266)=0,"0", IF(('1 - Cover page'!$B$9-M4266)= 1,"1", IF(('1 - Cover page'!$B$9-M4266)= 2,"2", IF(('1 - Cover page'!$B$9-M4266)= 3,"3", IF(('1 - Cover page'!$B$9-M4266)= 4,"4", IF(('1 - Cover page'!$B$9-M4266)= 5,"5", IF(('1 - Cover page'!$B$9-M4266)= 6,"6", IF(('1 - Cover page'!$B$9-M4266)= 7,"7", IF(('1 - Cover page'!$B$9-M4266)= 8,"8", IF(('1 - Cover page'!$B$9-M4266)= 9,"9", IF(('1 - Cover page'!$B$9-M4266)= 10,"10", IF(('1 - Cover page'!$B$9-M4266)= 11,"11", IF(('1 - Cover page'!$B$9-M4266)= 12,"12", IF(('1 - Cover page'!$B$9-M4266)= 13,"13", IF(('1 - Cover page'!$B$9-M4266)= 14,"14", IF(('1 - Cover page'!$B$9-M4266)= 15,"15",  ""))))))))))))))))</f>
        <v>0</v>
      </c>
      <c r="Z4266" t="str">
        <f>IF(('1 - Cover page'!$B$9-I4266)=0,"0", IF(('1 - Cover page'!$B$9-I4266)= 1,"1", IF(('1 - Cover page'!$B$9-I4266)= 2,"2", IF(('1 - Cover page'!$B$9-I4266)= 3,"3", IF(('1 - Cover page'!$B$9-I4266)= 4,"4", IF(('1 - Cover page'!$B$9-I4266)= 5,"5", IF(('1 - Cover page'!$B$9-I4266)= 6,"6", IF(('1 - Cover page'!$B$9-I4266)= 7,"7", IF(('1 - Cover page'!$B$9-I4266)= 8,"8", IF(('1 - Cover page'!$B$9-I4266)= 9,"9", IF(('1 - Cover page'!$B$9-I4266)= 10,"10", IF(('1 - Cover page'!$B$9-I4266)= 11,"11", IF(('1 - Cover page'!$B$9-I4266)= 12,"12", IF(('1 - Cover page'!$B$9-I4266)= 13,"13", IF(('1 - Cover page'!$B$9-I4266)= 14,"14", IF(('1 - Cover page'!$B$9-I4266)= 15,"15",  ""))))))))))))))))</f>
        <v>0</v>
      </c>
      <c r="AA4266" t="e">
        <f>VLOOKUP(E4266,'Age group'!$A$2:$B$7,2,TRUE)</f>
        <v>#N/A</v>
      </c>
    </row>
    <row r="4267" spans="1:27" ht="12.75" x14ac:dyDescent="0.2">
      <c r="A4267" s="30">
        <v>4264</v>
      </c>
      <c r="B4267" s="31"/>
      <c r="C4267" s="31"/>
      <c r="D4267" s="32"/>
      <c r="E4267" s="104"/>
      <c r="F4267" s="31"/>
      <c r="G4267" s="31"/>
      <c r="H4267" s="33"/>
      <c r="I4267" s="16"/>
      <c r="J4267" s="34"/>
      <c r="K4267" s="34"/>
      <c r="L4267" s="35"/>
      <c r="M4267" s="36"/>
      <c r="N4267" s="37"/>
      <c r="O4267" s="37"/>
      <c r="P4267" s="37"/>
      <c r="Q4267" s="38"/>
      <c r="R4267" s="38"/>
      <c r="S4267" s="37"/>
      <c r="T4267" s="39"/>
      <c r="U4267" s="39"/>
      <c r="V4267" s="40"/>
      <c r="X4267" t="str">
        <f>IF(('1 - Cover page'!$B$9-M4267)&lt;6,"&lt;=5 Days","&gt;5 Days")</f>
        <v>&lt;=5 Days</v>
      </c>
      <c r="Y4267" t="str">
        <f>IF(('1 - Cover page'!$B$9-M4267)=0,"0", IF(('1 - Cover page'!$B$9-M4267)= 1,"1", IF(('1 - Cover page'!$B$9-M4267)= 2,"2", IF(('1 - Cover page'!$B$9-M4267)= 3,"3", IF(('1 - Cover page'!$B$9-M4267)= 4,"4", IF(('1 - Cover page'!$B$9-M4267)= 5,"5", IF(('1 - Cover page'!$B$9-M4267)= 6,"6", IF(('1 - Cover page'!$B$9-M4267)= 7,"7", IF(('1 - Cover page'!$B$9-M4267)= 8,"8", IF(('1 - Cover page'!$B$9-M4267)= 9,"9", IF(('1 - Cover page'!$B$9-M4267)= 10,"10", IF(('1 - Cover page'!$B$9-M4267)= 11,"11", IF(('1 - Cover page'!$B$9-M4267)= 12,"12", IF(('1 - Cover page'!$B$9-M4267)= 13,"13", IF(('1 - Cover page'!$B$9-M4267)= 14,"14", IF(('1 - Cover page'!$B$9-M4267)= 15,"15",  ""))))))))))))))))</f>
        <v>0</v>
      </c>
      <c r="Z4267" t="str">
        <f>IF(('1 - Cover page'!$B$9-I4267)=0,"0", IF(('1 - Cover page'!$B$9-I4267)= 1,"1", IF(('1 - Cover page'!$B$9-I4267)= 2,"2", IF(('1 - Cover page'!$B$9-I4267)= 3,"3", IF(('1 - Cover page'!$B$9-I4267)= 4,"4", IF(('1 - Cover page'!$B$9-I4267)= 5,"5", IF(('1 - Cover page'!$B$9-I4267)= 6,"6", IF(('1 - Cover page'!$B$9-I4267)= 7,"7", IF(('1 - Cover page'!$B$9-I4267)= 8,"8", IF(('1 - Cover page'!$B$9-I4267)= 9,"9", IF(('1 - Cover page'!$B$9-I4267)= 10,"10", IF(('1 - Cover page'!$B$9-I4267)= 11,"11", IF(('1 - Cover page'!$B$9-I4267)= 12,"12", IF(('1 - Cover page'!$B$9-I4267)= 13,"13", IF(('1 - Cover page'!$B$9-I4267)= 14,"14", IF(('1 - Cover page'!$B$9-I4267)= 15,"15",  ""))))))))))))))))</f>
        <v>0</v>
      </c>
      <c r="AA4267" t="e">
        <f>VLOOKUP(E4267,'Age group'!$A$2:$B$7,2,TRUE)</f>
        <v>#N/A</v>
      </c>
    </row>
    <row r="4268" spans="1:27" ht="12.75" x14ac:dyDescent="0.2">
      <c r="A4268" s="30">
        <v>4265</v>
      </c>
      <c r="B4268" s="31"/>
      <c r="C4268" s="31"/>
      <c r="D4268" s="32"/>
      <c r="E4268" s="104"/>
      <c r="F4268" s="31"/>
      <c r="G4268" s="31"/>
      <c r="H4268" s="33"/>
      <c r="I4268" s="16"/>
      <c r="J4268" s="34"/>
      <c r="K4268" s="34"/>
      <c r="L4268" s="35"/>
      <c r="M4268" s="36"/>
      <c r="N4268" s="37"/>
      <c r="O4268" s="37"/>
      <c r="P4268" s="37"/>
      <c r="Q4268" s="38"/>
      <c r="R4268" s="38"/>
      <c r="S4268" s="37"/>
      <c r="T4268" s="39"/>
      <c r="U4268" s="39"/>
      <c r="V4268" s="40"/>
      <c r="X4268" t="str">
        <f>IF(('1 - Cover page'!$B$9-M4268)&lt;6,"&lt;=5 Days","&gt;5 Days")</f>
        <v>&lt;=5 Days</v>
      </c>
      <c r="Y4268" t="str">
        <f>IF(('1 - Cover page'!$B$9-M4268)=0,"0", IF(('1 - Cover page'!$B$9-M4268)= 1,"1", IF(('1 - Cover page'!$B$9-M4268)= 2,"2", IF(('1 - Cover page'!$B$9-M4268)= 3,"3", IF(('1 - Cover page'!$B$9-M4268)= 4,"4", IF(('1 - Cover page'!$B$9-M4268)= 5,"5", IF(('1 - Cover page'!$B$9-M4268)= 6,"6", IF(('1 - Cover page'!$B$9-M4268)= 7,"7", IF(('1 - Cover page'!$B$9-M4268)= 8,"8", IF(('1 - Cover page'!$B$9-M4268)= 9,"9", IF(('1 - Cover page'!$B$9-M4268)= 10,"10", IF(('1 - Cover page'!$B$9-M4268)= 11,"11", IF(('1 - Cover page'!$B$9-M4268)= 12,"12", IF(('1 - Cover page'!$B$9-M4268)= 13,"13", IF(('1 - Cover page'!$B$9-M4268)= 14,"14", IF(('1 - Cover page'!$B$9-M4268)= 15,"15",  ""))))))))))))))))</f>
        <v>0</v>
      </c>
      <c r="Z4268" t="str">
        <f>IF(('1 - Cover page'!$B$9-I4268)=0,"0", IF(('1 - Cover page'!$B$9-I4268)= 1,"1", IF(('1 - Cover page'!$B$9-I4268)= 2,"2", IF(('1 - Cover page'!$B$9-I4268)= 3,"3", IF(('1 - Cover page'!$B$9-I4268)= 4,"4", IF(('1 - Cover page'!$B$9-I4268)= 5,"5", IF(('1 - Cover page'!$B$9-I4268)= 6,"6", IF(('1 - Cover page'!$B$9-I4268)= 7,"7", IF(('1 - Cover page'!$B$9-I4268)= 8,"8", IF(('1 - Cover page'!$B$9-I4268)= 9,"9", IF(('1 - Cover page'!$B$9-I4268)= 10,"10", IF(('1 - Cover page'!$B$9-I4268)= 11,"11", IF(('1 - Cover page'!$B$9-I4268)= 12,"12", IF(('1 - Cover page'!$B$9-I4268)= 13,"13", IF(('1 - Cover page'!$B$9-I4268)= 14,"14", IF(('1 - Cover page'!$B$9-I4268)= 15,"15",  ""))))))))))))))))</f>
        <v>0</v>
      </c>
      <c r="AA4268" t="e">
        <f>VLOOKUP(E4268,'Age group'!$A$2:$B$7,2,TRUE)</f>
        <v>#N/A</v>
      </c>
    </row>
    <row r="4269" spans="1:27" ht="12.75" x14ac:dyDescent="0.2">
      <c r="A4269" s="30">
        <v>4266</v>
      </c>
      <c r="B4269" s="31"/>
      <c r="C4269" s="31"/>
      <c r="D4269" s="32"/>
      <c r="E4269" s="104"/>
      <c r="F4269" s="31"/>
      <c r="G4269" s="31"/>
      <c r="H4269" s="33"/>
      <c r="I4269" s="16"/>
      <c r="J4269" s="34"/>
      <c r="K4269" s="34"/>
      <c r="L4269" s="35"/>
      <c r="M4269" s="36"/>
      <c r="N4269" s="37"/>
      <c r="O4269" s="37"/>
      <c r="P4269" s="37"/>
      <c r="Q4269" s="38"/>
      <c r="R4269" s="38"/>
      <c r="S4269" s="37"/>
      <c r="T4269" s="39"/>
      <c r="U4269" s="39"/>
      <c r="V4269" s="40"/>
      <c r="X4269" t="str">
        <f>IF(('1 - Cover page'!$B$9-M4269)&lt;6,"&lt;=5 Days","&gt;5 Days")</f>
        <v>&lt;=5 Days</v>
      </c>
      <c r="Y4269" t="str">
        <f>IF(('1 - Cover page'!$B$9-M4269)=0,"0", IF(('1 - Cover page'!$B$9-M4269)= 1,"1", IF(('1 - Cover page'!$B$9-M4269)= 2,"2", IF(('1 - Cover page'!$B$9-M4269)= 3,"3", IF(('1 - Cover page'!$B$9-M4269)= 4,"4", IF(('1 - Cover page'!$B$9-M4269)= 5,"5", IF(('1 - Cover page'!$B$9-M4269)= 6,"6", IF(('1 - Cover page'!$B$9-M4269)= 7,"7", IF(('1 - Cover page'!$B$9-M4269)= 8,"8", IF(('1 - Cover page'!$B$9-M4269)= 9,"9", IF(('1 - Cover page'!$B$9-M4269)= 10,"10", IF(('1 - Cover page'!$B$9-M4269)= 11,"11", IF(('1 - Cover page'!$B$9-M4269)= 12,"12", IF(('1 - Cover page'!$B$9-M4269)= 13,"13", IF(('1 - Cover page'!$B$9-M4269)= 14,"14", IF(('1 - Cover page'!$B$9-M4269)= 15,"15",  ""))))))))))))))))</f>
        <v>0</v>
      </c>
      <c r="Z4269" t="str">
        <f>IF(('1 - Cover page'!$B$9-I4269)=0,"0", IF(('1 - Cover page'!$B$9-I4269)= 1,"1", IF(('1 - Cover page'!$B$9-I4269)= 2,"2", IF(('1 - Cover page'!$B$9-I4269)= 3,"3", IF(('1 - Cover page'!$B$9-I4269)= 4,"4", IF(('1 - Cover page'!$B$9-I4269)= 5,"5", IF(('1 - Cover page'!$B$9-I4269)= 6,"6", IF(('1 - Cover page'!$B$9-I4269)= 7,"7", IF(('1 - Cover page'!$B$9-I4269)= 8,"8", IF(('1 - Cover page'!$B$9-I4269)= 9,"9", IF(('1 - Cover page'!$B$9-I4269)= 10,"10", IF(('1 - Cover page'!$B$9-I4269)= 11,"11", IF(('1 - Cover page'!$B$9-I4269)= 12,"12", IF(('1 - Cover page'!$B$9-I4269)= 13,"13", IF(('1 - Cover page'!$B$9-I4269)= 14,"14", IF(('1 - Cover page'!$B$9-I4269)= 15,"15",  ""))))))))))))))))</f>
        <v>0</v>
      </c>
      <c r="AA4269" t="e">
        <f>VLOOKUP(E4269,'Age group'!$A$2:$B$7,2,TRUE)</f>
        <v>#N/A</v>
      </c>
    </row>
    <row r="4270" spans="1:27" ht="12.75" x14ac:dyDescent="0.2">
      <c r="A4270" s="30">
        <v>4267</v>
      </c>
      <c r="B4270" s="31"/>
      <c r="C4270" s="31"/>
      <c r="D4270" s="32"/>
      <c r="E4270" s="104"/>
      <c r="F4270" s="31"/>
      <c r="G4270" s="31"/>
      <c r="H4270" s="33"/>
      <c r="I4270" s="16"/>
      <c r="J4270" s="34"/>
      <c r="K4270" s="34"/>
      <c r="L4270" s="35"/>
      <c r="M4270" s="36"/>
      <c r="N4270" s="37"/>
      <c r="O4270" s="37"/>
      <c r="P4270" s="37"/>
      <c r="Q4270" s="38"/>
      <c r="R4270" s="38"/>
      <c r="S4270" s="37"/>
      <c r="T4270" s="39"/>
      <c r="U4270" s="39"/>
      <c r="V4270" s="40"/>
      <c r="X4270" t="str">
        <f>IF(('1 - Cover page'!$B$9-M4270)&lt;6,"&lt;=5 Days","&gt;5 Days")</f>
        <v>&lt;=5 Days</v>
      </c>
      <c r="Y4270" t="str">
        <f>IF(('1 - Cover page'!$B$9-M4270)=0,"0", IF(('1 - Cover page'!$B$9-M4270)= 1,"1", IF(('1 - Cover page'!$B$9-M4270)= 2,"2", IF(('1 - Cover page'!$B$9-M4270)= 3,"3", IF(('1 - Cover page'!$B$9-M4270)= 4,"4", IF(('1 - Cover page'!$B$9-M4270)= 5,"5", IF(('1 - Cover page'!$B$9-M4270)= 6,"6", IF(('1 - Cover page'!$B$9-M4270)= 7,"7", IF(('1 - Cover page'!$B$9-M4270)= 8,"8", IF(('1 - Cover page'!$B$9-M4270)= 9,"9", IF(('1 - Cover page'!$B$9-M4270)= 10,"10", IF(('1 - Cover page'!$B$9-M4270)= 11,"11", IF(('1 - Cover page'!$B$9-M4270)= 12,"12", IF(('1 - Cover page'!$B$9-M4270)= 13,"13", IF(('1 - Cover page'!$B$9-M4270)= 14,"14", IF(('1 - Cover page'!$B$9-M4270)= 15,"15",  ""))))))))))))))))</f>
        <v>0</v>
      </c>
      <c r="Z4270" t="str">
        <f>IF(('1 - Cover page'!$B$9-I4270)=0,"0", IF(('1 - Cover page'!$B$9-I4270)= 1,"1", IF(('1 - Cover page'!$B$9-I4270)= 2,"2", IF(('1 - Cover page'!$B$9-I4270)= 3,"3", IF(('1 - Cover page'!$B$9-I4270)= 4,"4", IF(('1 - Cover page'!$B$9-I4270)= 5,"5", IF(('1 - Cover page'!$B$9-I4270)= 6,"6", IF(('1 - Cover page'!$B$9-I4270)= 7,"7", IF(('1 - Cover page'!$B$9-I4270)= 8,"8", IF(('1 - Cover page'!$B$9-I4270)= 9,"9", IF(('1 - Cover page'!$B$9-I4270)= 10,"10", IF(('1 - Cover page'!$B$9-I4270)= 11,"11", IF(('1 - Cover page'!$B$9-I4270)= 12,"12", IF(('1 - Cover page'!$B$9-I4270)= 13,"13", IF(('1 - Cover page'!$B$9-I4270)= 14,"14", IF(('1 - Cover page'!$B$9-I4270)= 15,"15",  ""))))))))))))))))</f>
        <v>0</v>
      </c>
      <c r="AA4270" t="e">
        <f>VLOOKUP(E4270,'Age group'!$A$2:$B$7,2,TRUE)</f>
        <v>#N/A</v>
      </c>
    </row>
    <row r="4271" spans="1:27" ht="12.75" x14ac:dyDescent="0.2">
      <c r="A4271" s="30">
        <v>4268</v>
      </c>
      <c r="B4271" s="31"/>
      <c r="C4271" s="31"/>
      <c r="D4271" s="32"/>
      <c r="E4271" s="104"/>
      <c r="F4271" s="31"/>
      <c r="G4271" s="31"/>
      <c r="H4271" s="33"/>
      <c r="I4271" s="16"/>
      <c r="J4271" s="34"/>
      <c r="K4271" s="34"/>
      <c r="L4271" s="35"/>
      <c r="M4271" s="36"/>
      <c r="N4271" s="37"/>
      <c r="O4271" s="37"/>
      <c r="P4271" s="37"/>
      <c r="Q4271" s="38"/>
      <c r="R4271" s="38"/>
      <c r="S4271" s="37"/>
      <c r="T4271" s="39"/>
      <c r="U4271" s="39"/>
      <c r="V4271" s="40"/>
      <c r="X4271" t="str">
        <f>IF(('1 - Cover page'!$B$9-M4271)&lt;6,"&lt;=5 Days","&gt;5 Days")</f>
        <v>&lt;=5 Days</v>
      </c>
      <c r="Y4271" t="str">
        <f>IF(('1 - Cover page'!$B$9-M4271)=0,"0", IF(('1 - Cover page'!$B$9-M4271)= 1,"1", IF(('1 - Cover page'!$B$9-M4271)= 2,"2", IF(('1 - Cover page'!$B$9-M4271)= 3,"3", IF(('1 - Cover page'!$B$9-M4271)= 4,"4", IF(('1 - Cover page'!$B$9-M4271)= 5,"5", IF(('1 - Cover page'!$B$9-M4271)= 6,"6", IF(('1 - Cover page'!$B$9-M4271)= 7,"7", IF(('1 - Cover page'!$B$9-M4271)= 8,"8", IF(('1 - Cover page'!$B$9-M4271)= 9,"9", IF(('1 - Cover page'!$B$9-M4271)= 10,"10", IF(('1 - Cover page'!$B$9-M4271)= 11,"11", IF(('1 - Cover page'!$B$9-M4271)= 12,"12", IF(('1 - Cover page'!$B$9-M4271)= 13,"13", IF(('1 - Cover page'!$B$9-M4271)= 14,"14", IF(('1 - Cover page'!$B$9-M4271)= 15,"15",  ""))))))))))))))))</f>
        <v>0</v>
      </c>
      <c r="Z4271" t="str">
        <f>IF(('1 - Cover page'!$B$9-I4271)=0,"0", IF(('1 - Cover page'!$B$9-I4271)= 1,"1", IF(('1 - Cover page'!$B$9-I4271)= 2,"2", IF(('1 - Cover page'!$B$9-I4271)= 3,"3", IF(('1 - Cover page'!$B$9-I4271)= 4,"4", IF(('1 - Cover page'!$B$9-I4271)= 5,"5", IF(('1 - Cover page'!$B$9-I4271)= 6,"6", IF(('1 - Cover page'!$B$9-I4271)= 7,"7", IF(('1 - Cover page'!$B$9-I4271)= 8,"8", IF(('1 - Cover page'!$B$9-I4271)= 9,"9", IF(('1 - Cover page'!$B$9-I4271)= 10,"10", IF(('1 - Cover page'!$B$9-I4271)= 11,"11", IF(('1 - Cover page'!$B$9-I4271)= 12,"12", IF(('1 - Cover page'!$B$9-I4271)= 13,"13", IF(('1 - Cover page'!$B$9-I4271)= 14,"14", IF(('1 - Cover page'!$B$9-I4271)= 15,"15",  ""))))))))))))))))</f>
        <v>0</v>
      </c>
      <c r="AA4271" t="e">
        <f>VLOOKUP(E4271,'Age group'!$A$2:$B$7,2,TRUE)</f>
        <v>#N/A</v>
      </c>
    </row>
    <row r="4272" spans="1:27" ht="12.75" x14ac:dyDescent="0.2">
      <c r="A4272" s="30">
        <v>4269</v>
      </c>
      <c r="B4272" s="31"/>
      <c r="C4272" s="31"/>
      <c r="D4272" s="32"/>
      <c r="E4272" s="104"/>
      <c r="F4272" s="31"/>
      <c r="G4272" s="31"/>
      <c r="H4272" s="33"/>
      <c r="I4272" s="16"/>
      <c r="J4272" s="34"/>
      <c r="K4272" s="34"/>
      <c r="L4272" s="35"/>
      <c r="M4272" s="36"/>
      <c r="N4272" s="37"/>
      <c r="O4272" s="37"/>
      <c r="P4272" s="37"/>
      <c r="Q4272" s="38"/>
      <c r="R4272" s="38"/>
      <c r="S4272" s="37"/>
      <c r="T4272" s="39"/>
      <c r="U4272" s="39"/>
      <c r="V4272" s="40"/>
      <c r="X4272" t="str">
        <f>IF(('1 - Cover page'!$B$9-M4272)&lt;6,"&lt;=5 Days","&gt;5 Days")</f>
        <v>&lt;=5 Days</v>
      </c>
      <c r="Y4272" t="str">
        <f>IF(('1 - Cover page'!$B$9-M4272)=0,"0", IF(('1 - Cover page'!$B$9-M4272)= 1,"1", IF(('1 - Cover page'!$B$9-M4272)= 2,"2", IF(('1 - Cover page'!$B$9-M4272)= 3,"3", IF(('1 - Cover page'!$B$9-M4272)= 4,"4", IF(('1 - Cover page'!$B$9-M4272)= 5,"5", IF(('1 - Cover page'!$B$9-M4272)= 6,"6", IF(('1 - Cover page'!$B$9-M4272)= 7,"7", IF(('1 - Cover page'!$B$9-M4272)= 8,"8", IF(('1 - Cover page'!$B$9-M4272)= 9,"9", IF(('1 - Cover page'!$B$9-M4272)= 10,"10", IF(('1 - Cover page'!$B$9-M4272)= 11,"11", IF(('1 - Cover page'!$B$9-M4272)= 12,"12", IF(('1 - Cover page'!$B$9-M4272)= 13,"13", IF(('1 - Cover page'!$B$9-M4272)= 14,"14", IF(('1 - Cover page'!$B$9-M4272)= 15,"15",  ""))))))))))))))))</f>
        <v>0</v>
      </c>
      <c r="Z4272" t="str">
        <f>IF(('1 - Cover page'!$B$9-I4272)=0,"0", IF(('1 - Cover page'!$B$9-I4272)= 1,"1", IF(('1 - Cover page'!$B$9-I4272)= 2,"2", IF(('1 - Cover page'!$B$9-I4272)= 3,"3", IF(('1 - Cover page'!$B$9-I4272)= 4,"4", IF(('1 - Cover page'!$B$9-I4272)= 5,"5", IF(('1 - Cover page'!$B$9-I4272)= 6,"6", IF(('1 - Cover page'!$B$9-I4272)= 7,"7", IF(('1 - Cover page'!$B$9-I4272)= 8,"8", IF(('1 - Cover page'!$B$9-I4272)= 9,"9", IF(('1 - Cover page'!$B$9-I4272)= 10,"10", IF(('1 - Cover page'!$B$9-I4272)= 11,"11", IF(('1 - Cover page'!$B$9-I4272)= 12,"12", IF(('1 - Cover page'!$B$9-I4272)= 13,"13", IF(('1 - Cover page'!$B$9-I4272)= 14,"14", IF(('1 - Cover page'!$B$9-I4272)= 15,"15",  ""))))))))))))))))</f>
        <v>0</v>
      </c>
      <c r="AA4272" t="e">
        <f>VLOOKUP(E4272,'Age group'!$A$2:$B$7,2,TRUE)</f>
        <v>#N/A</v>
      </c>
    </row>
    <row r="4273" spans="1:27" ht="12.75" x14ac:dyDescent="0.2">
      <c r="A4273" s="30">
        <v>4270</v>
      </c>
      <c r="B4273" s="31"/>
      <c r="C4273" s="31"/>
      <c r="D4273" s="32"/>
      <c r="E4273" s="104"/>
      <c r="F4273" s="31"/>
      <c r="G4273" s="31"/>
      <c r="H4273" s="33"/>
      <c r="I4273" s="16"/>
      <c r="J4273" s="34"/>
      <c r="K4273" s="34"/>
      <c r="L4273" s="35"/>
      <c r="M4273" s="36"/>
      <c r="N4273" s="37"/>
      <c r="O4273" s="37"/>
      <c r="P4273" s="37"/>
      <c r="Q4273" s="38"/>
      <c r="R4273" s="38"/>
      <c r="S4273" s="37"/>
      <c r="T4273" s="39"/>
      <c r="U4273" s="39"/>
      <c r="V4273" s="40"/>
      <c r="X4273" t="str">
        <f>IF(('1 - Cover page'!$B$9-M4273)&lt;6,"&lt;=5 Days","&gt;5 Days")</f>
        <v>&lt;=5 Days</v>
      </c>
      <c r="Y4273" t="str">
        <f>IF(('1 - Cover page'!$B$9-M4273)=0,"0", IF(('1 - Cover page'!$B$9-M4273)= 1,"1", IF(('1 - Cover page'!$B$9-M4273)= 2,"2", IF(('1 - Cover page'!$B$9-M4273)= 3,"3", IF(('1 - Cover page'!$B$9-M4273)= 4,"4", IF(('1 - Cover page'!$B$9-M4273)= 5,"5", IF(('1 - Cover page'!$B$9-M4273)= 6,"6", IF(('1 - Cover page'!$B$9-M4273)= 7,"7", IF(('1 - Cover page'!$B$9-M4273)= 8,"8", IF(('1 - Cover page'!$B$9-M4273)= 9,"9", IF(('1 - Cover page'!$B$9-M4273)= 10,"10", IF(('1 - Cover page'!$B$9-M4273)= 11,"11", IF(('1 - Cover page'!$B$9-M4273)= 12,"12", IF(('1 - Cover page'!$B$9-M4273)= 13,"13", IF(('1 - Cover page'!$B$9-M4273)= 14,"14", IF(('1 - Cover page'!$B$9-M4273)= 15,"15",  ""))))))))))))))))</f>
        <v>0</v>
      </c>
      <c r="Z4273" t="str">
        <f>IF(('1 - Cover page'!$B$9-I4273)=0,"0", IF(('1 - Cover page'!$B$9-I4273)= 1,"1", IF(('1 - Cover page'!$B$9-I4273)= 2,"2", IF(('1 - Cover page'!$B$9-I4273)= 3,"3", IF(('1 - Cover page'!$B$9-I4273)= 4,"4", IF(('1 - Cover page'!$B$9-I4273)= 5,"5", IF(('1 - Cover page'!$B$9-I4273)= 6,"6", IF(('1 - Cover page'!$B$9-I4273)= 7,"7", IF(('1 - Cover page'!$B$9-I4273)= 8,"8", IF(('1 - Cover page'!$B$9-I4273)= 9,"9", IF(('1 - Cover page'!$B$9-I4273)= 10,"10", IF(('1 - Cover page'!$B$9-I4273)= 11,"11", IF(('1 - Cover page'!$B$9-I4273)= 12,"12", IF(('1 - Cover page'!$B$9-I4273)= 13,"13", IF(('1 - Cover page'!$B$9-I4273)= 14,"14", IF(('1 - Cover page'!$B$9-I4273)= 15,"15",  ""))))))))))))))))</f>
        <v>0</v>
      </c>
      <c r="AA4273" t="e">
        <f>VLOOKUP(E4273,'Age group'!$A$2:$B$7,2,TRUE)</f>
        <v>#N/A</v>
      </c>
    </row>
    <row r="4274" spans="1:27" ht="12.75" x14ac:dyDescent="0.2">
      <c r="A4274" s="30">
        <v>4271</v>
      </c>
      <c r="B4274" s="31"/>
      <c r="C4274" s="31"/>
      <c r="D4274" s="32"/>
      <c r="E4274" s="104"/>
      <c r="F4274" s="31"/>
      <c r="G4274" s="31"/>
      <c r="H4274" s="33"/>
      <c r="I4274" s="16"/>
      <c r="J4274" s="34"/>
      <c r="K4274" s="34"/>
      <c r="L4274" s="35"/>
      <c r="M4274" s="36"/>
      <c r="N4274" s="37"/>
      <c r="O4274" s="37"/>
      <c r="P4274" s="37"/>
      <c r="Q4274" s="38"/>
      <c r="R4274" s="38"/>
      <c r="S4274" s="37"/>
      <c r="T4274" s="39"/>
      <c r="U4274" s="39"/>
      <c r="V4274" s="40"/>
      <c r="X4274" t="str">
        <f>IF(('1 - Cover page'!$B$9-M4274)&lt;6,"&lt;=5 Days","&gt;5 Days")</f>
        <v>&lt;=5 Days</v>
      </c>
      <c r="Y4274" t="str">
        <f>IF(('1 - Cover page'!$B$9-M4274)=0,"0", IF(('1 - Cover page'!$B$9-M4274)= 1,"1", IF(('1 - Cover page'!$B$9-M4274)= 2,"2", IF(('1 - Cover page'!$B$9-M4274)= 3,"3", IF(('1 - Cover page'!$B$9-M4274)= 4,"4", IF(('1 - Cover page'!$B$9-M4274)= 5,"5", IF(('1 - Cover page'!$B$9-M4274)= 6,"6", IF(('1 - Cover page'!$B$9-M4274)= 7,"7", IF(('1 - Cover page'!$B$9-M4274)= 8,"8", IF(('1 - Cover page'!$B$9-M4274)= 9,"9", IF(('1 - Cover page'!$B$9-M4274)= 10,"10", IF(('1 - Cover page'!$B$9-M4274)= 11,"11", IF(('1 - Cover page'!$B$9-M4274)= 12,"12", IF(('1 - Cover page'!$B$9-M4274)= 13,"13", IF(('1 - Cover page'!$B$9-M4274)= 14,"14", IF(('1 - Cover page'!$B$9-M4274)= 15,"15",  ""))))))))))))))))</f>
        <v>0</v>
      </c>
      <c r="Z4274" t="str">
        <f>IF(('1 - Cover page'!$B$9-I4274)=0,"0", IF(('1 - Cover page'!$B$9-I4274)= 1,"1", IF(('1 - Cover page'!$B$9-I4274)= 2,"2", IF(('1 - Cover page'!$B$9-I4274)= 3,"3", IF(('1 - Cover page'!$B$9-I4274)= 4,"4", IF(('1 - Cover page'!$B$9-I4274)= 5,"5", IF(('1 - Cover page'!$B$9-I4274)= 6,"6", IF(('1 - Cover page'!$B$9-I4274)= 7,"7", IF(('1 - Cover page'!$B$9-I4274)= 8,"8", IF(('1 - Cover page'!$B$9-I4274)= 9,"9", IF(('1 - Cover page'!$B$9-I4274)= 10,"10", IF(('1 - Cover page'!$B$9-I4274)= 11,"11", IF(('1 - Cover page'!$B$9-I4274)= 12,"12", IF(('1 - Cover page'!$B$9-I4274)= 13,"13", IF(('1 - Cover page'!$B$9-I4274)= 14,"14", IF(('1 - Cover page'!$B$9-I4274)= 15,"15",  ""))))))))))))))))</f>
        <v>0</v>
      </c>
      <c r="AA4274" t="e">
        <f>VLOOKUP(E4274,'Age group'!$A$2:$B$7,2,TRUE)</f>
        <v>#N/A</v>
      </c>
    </row>
    <row r="4275" spans="1:27" ht="12.75" x14ac:dyDescent="0.2">
      <c r="A4275" s="30">
        <v>4272</v>
      </c>
      <c r="B4275" s="31"/>
      <c r="C4275" s="31"/>
      <c r="D4275" s="32"/>
      <c r="E4275" s="104"/>
      <c r="F4275" s="31"/>
      <c r="G4275" s="31"/>
      <c r="H4275" s="33"/>
      <c r="I4275" s="16"/>
      <c r="J4275" s="34"/>
      <c r="K4275" s="34"/>
      <c r="L4275" s="35"/>
      <c r="M4275" s="36"/>
      <c r="N4275" s="37"/>
      <c r="O4275" s="37"/>
      <c r="P4275" s="37"/>
      <c r="Q4275" s="38"/>
      <c r="R4275" s="38"/>
      <c r="S4275" s="37"/>
      <c r="T4275" s="39"/>
      <c r="U4275" s="39"/>
      <c r="V4275" s="40"/>
      <c r="X4275" t="str">
        <f>IF(('1 - Cover page'!$B$9-M4275)&lt;6,"&lt;=5 Days","&gt;5 Days")</f>
        <v>&lt;=5 Days</v>
      </c>
      <c r="Y4275" t="str">
        <f>IF(('1 - Cover page'!$B$9-M4275)=0,"0", IF(('1 - Cover page'!$B$9-M4275)= 1,"1", IF(('1 - Cover page'!$B$9-M4275)= 2,"2", IF(('1 - Cover page'!$B$9-M4275)= 3,"3", IF(('1 - Cover page'!$B$9-M4275)= 4,"4", IF(('1 - Cover page'!$B$9-M4275)= 5,"5", IF(('1 - Cover page'!$B$9-M4275)= 6,"6", IF(('1 - Cover page'!$B$9-M4275)= 7,"7", IF(('1 - Cover page'!$B$9-M4275)= 8,"8", IF(('1 - Cover page'!$B$9-M4275)= 9,"9", IF(('1 - Cover page'!$B$9-M4275)= 10,"10", IF(('1 - Cover page'!$B$9-M4275)= 11,"11", IF(('1 - Cover page'!$B$9-M4275)= 12,"12", IF(('1 - Cover page'!$B$9-M4275)= 13,"13", IF(('1 - Cover page'!$B$9-M4275)= 14,"14", IF(('1 - Cover page'!$B$9-M4275)= 15,"15",  ""))))))))))))))))</f>
        <v>0</v>
      </c>
      <c r="Z4275" t="str">
        <f>IF(('1 - Cover page'!$B$9-I4275)=0,"0", IF(('1 - Cover page'!$B$9-I4275)= 1,"1", IF(('1 - Cover page'!$B$9-I4275)= 2,"2", IF(('1 - Cover page'!$B$9-I4275)= 3,"3", IF(('1 - Cover page'!$B$9-I4275)= 4,"4", IF(('1 - Cover page'!$B$9-I4275)= 5,"5", IF(('1 - Cover page'!$B$9-I4275)= 6,"6", IF(('1 - Cover page'!$B$9-I4275)= 7,"7", IF(('1 - Cover page'!$B$9-I4275)= 8,"8", IF(('1 - Cover page'!$B$9-I4275)= 9,"9", IF(('1 - Cover page'!$B$9-I4275)= 10,"10", IF(('1 - Cover page'!$B$9-I4275)= 11,"11", IF(('1 - Cover page'!$B$9-I4275)= 12,"12", IF(('1 - Cover page'!$B$9-I4275)= 13,"13", IF(('1 - Cover page'!$B$9-I4275)= 14,"14", IF(('1 - Cover page'!$B$9-I4275)= 15,"15",  ""))))))))))))))))</f>
        <v>0</v>
      </c>
      <c r="AA4275" t="e">
        <f>VLOOKUP(E4275,'Age group'!$A$2:$B$7,2,TRUE)</f>
        <v>#N/A</v>
      </c>
    </row>
    <row r="4276" spans="1:27" ht="12.75" x14ac:dyDescent="0.2">
      <c r="A4276" s="30">
        <v>4273</v>
      </c>
      <c r="B4276" s="31"/>
      <c r="C4276" s="31"/>
      <c r="D4276" s="32"/>
      <c r="E4276" s="104"/>
      <c r="F4276" s="31"/>
      <c r="G4276" s="31"/>
      <c r="H4276" s="33"/>
      <c r="I4276" s="16"/>
      <c r="J4276" s="34"/>
      <c r="K4276" s="34"/>
      <c r="L4276" s="35"/>
      <c r="M4276" s="36"/>
      <c r="N4276" s="37"/>
      <c r="O4276" s="37"/>
      <c r="P4276" s="37"/>
      <c r="Q4276" s="38"/>
      <c r="R4276" s="38"/>
      <c r="S4276" s="37"/>
      <c r="T4276" s="39"/>
      <c r="U4276" s="39"/>
      <c r="V4276" s="40"/>
      <c r="X4276" t="str">
        <f>IF(('1 - Cover page'!$B$9-M4276)&lt;6,"&lt;=5 Days","&gt;5 Days")</f>
        <v>&lt;=5 Days</v>
      </c>
      <c r="Y4276" t="str">
        <f>IF(('1 - Cover page'!$B$9-M4276)=0,"0", IF(('1 - Cover page'!$B$9-M4276)= 1,"1", IF(('1 - Cover page'!$B$9-M4276)= 2,"2", IF(('1 - Cover page'!$B$9-M4276)= 3,"3", IF(('1 - Cover page'!$B$9-M4276)= 4,"4", IF(('1 - Cover page'!$B$9-M4276)= 5,"5", IF(('1 - Cover page'!$B$9-M4276)= 6,"6", IF(('1 - Cover page'!$B$9-M4276)= 7,"7", IF(('1 - Cover page'!$B$9-M4276)= 8,"8", IF(('1 - Cover page'!$B$9-M4276)= 9,"9", IF(('1 - Cover page'!$B$9-M4276)= 10,"10", IF(('1 - Cover page'!$B$9-M4276)= 11,"11", IF(('1 - Cover page'!$B$9-M4276)= 12,"12", IF(('1 - Cover page'!$B$9-M4276)= 13,"13", IF(('1 - Cover page'!$B$9-M4276)= 14,"14", IF(('1 - Cover page'!$B$9-M4276)= 15,"15",  ""))))))))))))))))</f>
        <v>0</v>
      </c>
      <c r="Z4276" t="str">
        <f>IF(('1 - Cover page'!$B$9-I4276)=0,"0", IF(('1 - Cover page'!$B$9-I4276)= 1,"1", IF(('1 - Cover page'!$B$9-I4276)= 2,"2", IF(('1 - Cover page'!$B$9-I4276)= 3,"3", IF(('1 - Cover page'!$B$9-I4276)= 4,"4", IF(('1 - Cover page'!$B$9-I4276)= 5,"5", IF(('1 - Cover page'!$B$9-I4276)= 6,"6", IF(('1 - Cover page'!$B$9-I4276)= 7,"7", IF(('1 - Cover page'!$B$9-I4276)= 8,"8", IF(('1 - Cover page'!$B$9-I4276)= 9,"9", IF(('1 - Cover page'!$B$9-I4276)= 10,"10", IF(('1 - Cover page'!$B$9-I4276)= 11,"11", IF(('1 - Cover page'!$B$9-I4276)= 12,"12", IF(('1 - Cover page'!$B$9-I4276)= 13,"13", IF(('1 - Cover page'!$B$9-I4276)= 14,"14", IF(('1 - Cover page'!$B$9-I4276)= 15,"15",  ""))))))))))))))))</f>
        <v>0</v>
      </c>
      <c r="AA4276" t="e">
        <f>VLOOKUP(E4276,'Age group'!$A$2:$B$7,2,TRUE)</f>
        <v>#N/A</v>
      </c>
    </row>
    <row r="4277" spans="1:27" ht="12.75" x14ac:dyDescent="0.2">
      <c r="A4277" s="30">
        <v>4274</v>
      </c>
      <c r="B4277" s="31"/>
      <c r="C4277" s="31"/>
      <c r="D4277" s="32"/>
      <c r="E4277" s="104"/>
      <c r="F4277" s="31"/>
      <c r="G4277" s="31"/>
      <c r="H4277" s="33"/>
      <c r="I4277" s="16"/>
      <c r="J4277" s="34"/>
      <c r="K4277" s="34"/>
      <c r="L4277" s="35"/>
      <c r="M4277" s="36"/>
      <c r="N4277" s="37"/>
      <c r="O4277" s="37"/>
      <c r="P4277" s="37"/>
      <c r="Q4277" s="38"/>
      <c r="R4277" s="38"/>
      <c r="S4277" s="37"/>
      <c r="T4277" s="39"/>
      <c r="U4277" s="39"/>
      <c r="V4277" s="40"/>
      <c r="X4277" t="str">
        <f>IF(('1 - Cover page'!$B$9-M4277)&lt;6,"&lt;=5 Days","&gt;5 Days")</f>
        <v>&lt;=5 Days</v>
      </c>
      <c r="Y4277" t="str">
        <f>IF(('1 - Cover page'!$B$9-M4277)=0,"0", IF(('1 - Cover page'!$B$9-M4277)= 1,"1", IF(('1 - Cover page'!$B$9-M4277)= 2,"2", IF(('1 - Cover page'!$B$9-M4277)= 3,"3", IF(('1 - Cover page'!$B$9-M4277)= 4,"4", IF(('1 - Cover page'!$B$9-M4277)= 5,"5", IF(('1 - Cover page'!$B$9-M4277)= 6,"6", IF(('1 - Cover page'!$B$9-M4277)= 7,"7", IF(('1 - Cover page'!$B$9-M4277)= 8,"8", IF(('1 - Cover page'!$B$9-M4277)= 9,"9", IF(('1 - Cover page'!$B$9-M4277)= 10,"10", IF(('1 - Cover page'!$B$9-M4277)= 11,"11", IF(('1 - Cover page'!$B$9-M4277)= 12,"12", IF(('1 - Cover page'!$B$9-M4277)= 13,"13", IF(('1 - Cover page'!$B$9-M4277)= 14,"14", IF(('1 - Cover page'!$B$9-M4277)= 15,"15",  ""))))))))))))))))</f>
        <v>0</v>
      </c>
      <c r="Z4277" t="str">
        <f>IF(('1 - Cover page'!$B$9-I4277)=0,"0", IF(('1 - Cover page'!$B$9-I4277)= 1,"1", IF(('1 - Cover page'!$B$9-I4277)= 2,"2", IF(('1 - Cover page'!$B$9-I4277)= 3,"3", IF(('1 - Cover page'!$B$9-I4277)= 4,"4", IF(('1 - Cover page'!$B$9-I4277)= 5,"5", IF(('1 - Cover page'!$B$9-I4277)= 6,"6", IF(('1 - Cover page'!$B$9-I4277)= 7,"7", IF(('1 - Cover page'!$B$9-I4277)= 8,"8", IF(('1 - Cover page'!$B$9-I4277)= 9,"9", IF(('1 - Cover page'!$B$9-I4277)= 10,"10", IF(('1 - Cover page'!$B$9-I4277)= 11,"11", IF(('1 - Cover page'!$B$9-I4277)= 12,"12", IF(('1 - Cover page'!$B$9-I4277)= 13,"13", IF(('1 - Cover page'!$B$9-I4277)= 14,"14", IF(('1 - Cover page'!$B$9-I4277)= 15,"15",  ""))))))))))))))))</f>
        <v>0</v>
      </c>
      <c r="AA4277" t="e">
        <f>VLOOKUP(E4277,'Age group'!$A$2:$B$7,2,TRUE)</f>
        <v>#N/A</v>
      </c>
    </row>
    <row r="4278" spans="1:27" ht="12.75" x14ac:dyDescent="0.2">
      <c r="A4278" s="30">
        <v>4275</v>
      </c>
      <c r="B4278" s="31"/>
      <c r="C4278" s="31"/>
      <c r="D4278" s="32"/>
      <c r="E4278" s="104"/>
      <c r="F4278" s="31"/>
      <c r="G4278" s="31"/>
      <c r="H4278" s="33"/>
      <c r="I4278" s="16"/>
      <c r="J4278" s="34"/>
      <c r="K4278" s="34"/>
      <c r="L4278" s="35"/>
      <c r="M4278" s="36"/>
      <c r="N4278" s="37"/>
      <c r="O4278" s="37"/>
      <c r="P4278" s="37"/>
      <c r="Q4278" s="38"/>
      <c r="R4278" s="38"/>
      <c r="S4278" s="37"/>
      <c r="T4278" s="39"/>
      <c r="U4278" s="39"/>
      <c r="V4278" s="40"/>
      <c r="X4278" t="str">
        <f>IF(('1 - Cover page'!$B$9-M4278)&lt;6,"&lt;=5 Days","&gt;5 Days")</f>
        <v>&lt;=5 Days</v>
      </c>
      <c r="Y4278" t="str">
        <f>IF(('1 - Cover page'!$B$9-M4278)=0,"0", IF(('1 - Cover page'!$B$9-M4278)= 1,"1", IF(('1 - Cover page'!$B$9-M4278)= 2,"2", IF(('1 - Cover page'!$B$9-M4278)= 3,"3", IF(('1 - Cover page'!$B$9-M4278)= 4,"4", IF(('1 - Cover page'!$B$9-M4278)= 5,"5", IF(('1 - Cover page'!$B$9-M4278)= 6,"6", IF(('1 - Cover page'!$B$9-M4278)= 7,"7", IF(('1 - Cover page'!$B$9-M4278)= 8,"8", IF(('1 - Cover page'!$B$9-M4278)= 9,"9", IF(('1 - Cover page'!$B$9-M4278)= 10,"10", IF(('1 - Cover page'!$B$9-M4278)= 11,"11", IF(('1 - Cover page'!$B$9-M4278)= 12,"12", IF(('1 - Cover page'!$B$9-M4278)= 13,"13", IF(('1 - Cover page'!$B$9-M4278)= 14,"14", IF(('1 - Cover page'!$B$9-M4278)= 15,"15",  ""))))))))))))))))</f>
        <v>0</v>
      </c>
      <c r="Z4278" t="str">
        <f>IF(('1 - Cover page'!$B$9-I4278)=0,"0", IF(('1 - Cover page'!$B$9-I4278)= 1,"1", IF(('1 - Cover page'!$B$9-I4278)= 2,"2", IF(('1 - Cover page'!$B$9-I4278)= 3,"3", IF(('1 - Cover page'!$B$9-I4278)= 4,"4", IF(('1 - Cover page'!$B$9-I4278)= 5,"5", IF(('1 - Cover page'!$B$9-I4278)= 6,"6", IF(('1 - Cover page'!$B$9-I4278)= 7,"7", IF(('1 - Cover page'!$B$9-I4278)= 8,"8", IF(('1 - Cover page'!$B$9-I4278)= 9,"9", IF(('1 - Cover page'!$B$9-I4278)= 10,"10", IF(('1 - Cover page'!$B$9-I4278)= 11,"11", IF(('1 - Cover page'!$B$9-I4278)= 12,"12", IF(('1 - Cover page'!$B$9-I4278)= 13,"13", IF(('1 - Cover page'!$B$9-I4278)= 14,"14", IF(('1 - Cover page'!$B$9-I4278)= 15,"15",  ""))))))))))))))))</f>
        <v>0</v>
      </c>
      <c r="AA4278" t="e">
        <f>VLOOKUP(E4278,'Age group'!$A$2:$B$7,2,TRUE)</f>
        <v>#N/A</v>
      </c>
    </row>
    <row r="4279" spans="1:27" ht="12.75" x14ac:dyDescent="0.2">
      <c r="A4279" s="30">
        <v>4276</v>
      </c>
      <c r="B4279" s="31"/>
      <c r="C4279" s="31"/>
      <c r="D4279" s="32"/>
      <c r="E4279" s="104"/>
      <c r="F4279" s="31"/>
      <c r="G4279" s="31"/>
      <c r="H4279" s="33"/>
      <c r="I4279" s="16"/>
      <c r="J4279" s="34"/>
      <c r="K4279" s="34"/>
      <c r="L4279" s="35"/>
      <c r="M4279" s="36"/>
      <c r="N4279" s="37"/>
      <c r="O4279" s="37"/>
      <c r="P4279" s="37"/>
      <c r="Q4279" s="38"/>
      <c r="R4279" s="38"/>
      <c r="S4279" s="37"/>
      <c r="T4279" s="39"/>
      <c r="U4279" s="39"/>
      <c r="V4279" s="40"/>
      <c r="X4279" t="str">
        <f>IF(('1 - Cover page'!$B$9-M4279)&lt;6,"&lt;=5 Days","&gt;5 Days")</f>
        <v>&lt;=5 Days</v>
      </c>
      <c r="Y4279" t="str">
        <f>IF(('1 - Cover page'!$B$9-M4279)=0,"0", IF(('1 - Cover page'!$B$9-M4279)= 1,"1", IF(('1 - Cover page'!$B$9-M4279)= 2,"2", IF(('1 - Cover page'!$B$9-M4279)= 3,"3", IF(('1 - Cover page'!$B$9-M4279)= 4,"4", IF(('1 - Cover page'!$B$9-M4279)= 5,"5", IF(('1 - Cover page'!$B$9-M4279)= 6,"6", IF(('1 - Cover page'!$B$9-M4279)= 7,"7", IF(('1 - Cover page'!$B$9-M4279)= 8,"8", IF(('1 - Cover page'!$B$9-M4279)= 9,"9", IF(('1 - Cover page'!$B$9-M4279)= 10,"10", IF(('1 - Cover page'!$B$9-M4279)= 11,"11", IF(('1 - Cover page'!$B$9-M4279)= 12,"12", IF(('1 - Cover page'!$B$9-M4279)= 13,"13", IF(('1 - Cover page'!$B$9-M4279)= 14,"14", IF(('1 - Cover page'!$B$9-M4279)= 15,"15",  ""))))))))))))))))</f>
        <v>0</v>
      </c>
      <c r="Z4279" t="str">
        <f>IF(('1 - Cover page'!$B$9-I4279)=0,"0", IF(('1 - Cover page'!$B$9-I4279)= 1,"1", IF(('1 - Cover page'!$B$9-I4279)= 2,"2", IF(('1 - Cover page'!$B$9-I4279)= 3,"3", IF(('1 - Cover page'!$B$9-I4279)= 4,"4", IF(('1 - Cover page'!$B$9-I4279)= 5,"5", IF(('1 - Cover page'!$B$9-I4279)= 6,"6", IF(('1 - Cover page'!$B$9-I4279)= 7,"7", IF(('1 - Cover page'!$B$9-I4279)= 8,"8", IF(('1 - Cover page'!$B$9-I4279)= 9,"9", IF(('1 - Cover page'!$B$9-I4279)= 10,"10", IF(('1 - Cover page'!$B$9-I4279)= 11,"11", IF(('1 - Cover page'!$B$9-I4279)= 12,"12", IF(('1 - Cover page'!$B$9-I4279)= 13,"13", IF(('1 - Cover page'!$B$9-I4279)= 14,"14", IF(('1 - Cover page'!$B$9-I4279)= 15,"15",  ""))))))))))))))))</f>
        <v>0</v>
      </c>
      <c r="AA4279" t="e">
        <f>VLOOKUP(E4279,'Age group'!$A$2:$B$7,2,TRUE)</f>
        <v>#N/A</v>
      </c>
    </row>
    <row r="4280" spans="1:27" ht="12.75" x14ac:dyDescent="0.2">
      <c r="A4280" s="30">
        <v>4277</v>
      </c>
      <c r="B4280" s="31"/>
      <c r="C4280" s="31"/>
      <c r="D4280" s="32"/>
      <c r="E4280" s="104"/>
      <c r="F4280" s="31"/>
      <c r="G4280" s="31"/>
      <c r="H4280" s="33"/>
      <c r="I4280" s="16"/>
      <c r="J4280" s="34"/>
      <c r="K4280" s="34"/>
      <c r="L4280" s="35"/>
      <c r="M4280" s="36"/>
      <c r="N4280" s="37"/>
      <c r="O4280" s="37"/>
      <c r="P4280" s="37"/>
      <c r="Q4280" s="38"/>
      <c r="R4280" s="38"/>
      <c r="S4280" s="37"/>
      <c r="T4280" s="39"/>
      <c r="U4280" s="39"/>
      <c r="V4280" s="40"/>
      <c r="X4280" t="str">
        <f>IF(('1 - Cover page'!$B$9-M4280)&lt;6,"&lt;=5 Days","&gt;5 Days")</f>
        <v>&lt;=5 Days</v>
      </c>
      <c r="Y4280" t="str">
        <f>IF(('1 - Cover page'!$B$9-M4280)=0,"0", IF(('1 - Cover page'!$B$9-M4280)= 1,"1", IF(('1 - Cover page'!$B$9-M4280)= 2,"2", IF(('1 - Cover page'!$B$9-M4280)= 3,"3", IF(('1 - Cover page'!$B$9-M4280)= 4,"4", IF(('1 - Cover page'!$B$9-M4280)= 5,"5", IF(('1 - Cover page'!$B$9-M4280)= 6,"6", IF(('1 - Cover page'!$B$9-M4280)= 7,"7", IF(('1 - Cover page'!$B$9-M4280)= 8,"8", IF(('1 - Cover page'!$B$9-M4280)= 9,"9", IF(('1 - Cover page'!$B$9-M4280)= 10,"10", IF(('1 - Cover page'!$B$9-M4280)= 11,"11", IF(('1 - Cover page'!$B$9-M4280)= 12,"12", IF(('1 - Cover page'!$B$9-M4280)= 13,"13", IF(('1 - Cover page'!$B$9-M4280)= 14,"14", IF(('1 - Cover page'!$B$9-M4280)= 15,"15",  ""))))))))))))))))</f>
        <v>0</v>
      </c>
      <c r="Z4280" t="str">
        <f>IF(('1 - Cover page'!$B$9-I4280)=0,"0", IF(('1 - Cover page'!$B$9-I4280)= 1,"1", IF(('1 - Cover page'!$B$9-I4280)= 2,"2", IF(('1 - Cover page'!$B$9-I4280)= 3,"3", IF(('1 - Cover page'!$B$9-I4280)= 4,"4", IF(('1 - Cover page'!$B$9-I4280)= 5,"5", IF(('1 - Cover page'!$B$9-I4280)= 6,"6", IF(('1 - Cover page'!$B$9-I4280)= 7,"7", IF(('1 - Cover page'!$B$9-I4280)= 8,"8", IF(('1 - Cover page'!$B$9-I4280)= 9,"9", IF(('1 - Cover page'!$B$9-I4280)= 10,"10", IF(('1 - Cover page'!$B$9-I4280)= 11,"11", IF(('1 - Cover page'!$B$9-I4280)= 12,"12", IF(('1 - Cover page'!$B$9-I4280)= 13,"13", IF(('1 - Cover page'!$B$9-I4280)= 14,"14", IF(('1 - Cover page'!$B$9-I4280)= 15,"15",  ""))))))))))))))))</f>
        <v>0</v>
      </c>
      <c r="AA4280" t="e">
        <f>VLOOKUP(E4280,'Age group'!$A$2:$B$7,2,TRUE)</f>
        <v>#N/A</v>
      </c>
    </row>
    <row r="4281" spans="1:27" ht="12.75" x14ac:dyDescent="0.2">
      <c r="A4281" s="30">
        <v>4278</v>
      </c>
      <c r="B4281" s="31"/>
      <c r="C4281" s="31"/>
      <c r="D4281" s="32"/>
      <c r="E4281" s="104"/>
      <c r="F4281" s="31"/>
      <c r="G4281" s="31"/>
      <c r="H4281" s="33"/>
      <c r="I4281" s="16"/>
      <c r="J4281" s="34"/>
      <c r="K4281" s="34"/>
      <c r="L4281" s="35"/>
      <c r="M4281" s="36"/>
      <c r="N4281" s="37"/>
      <c r="O4281" s="37"/>
      <c r="P4281" s="37"/>
      <c r="Q4281" s="38"/>
      <c r="R4281" s="38"/>
      <c r="S4281" s="37"/>
      <c r="T4281" s="39"/>
      <c r="U4281" s="39"/>
      <c r="V4281" s="40"/>
      <c r="X4281" t="str">
        <f>IF(('1 - Cover page'!$B$9-M4281)&lt;6,"&lt;=5 Days","&gt;5 Days")</f>
        <v>&lt;=5 Days</v>
      </c>
      <c r="Y4281" t="str">
        <f>IF(('1 - Cover page'!$B$9-M4281)=0,"0", IF(('1 - Cover page'!$B$9-M4281)= 1,"1", IF(('1 - Cover page'!$B$9-M4281)= 2,"2", IF(('1 - Cover page'!$B$9-M4281)= 3,"3", IF(('1 - Cover page'!$B$9-M4281)= 4,"4", IF(('1 - Cover page'!$B$9-M4281)= 5,"5", IF(('1 - Cover page'!$B$9-M4281)= 6,"6", IF(('1 - Cover page'!$B$9-M4281)= 7,"7", IF(('1 - Cover page'!$B$9-M4281)= 8,"8", IF(('1 - Cover page'!$B$9-M4281)= 9,"9", IF(('1 - Cover page'!$B$9-M4281)= 10,"10", IF(('1 - Cover page'!$B$9-M4281)= 11,"11", IF(('1 - Cover page'!$B$9-M4281)= 12,"12", IF(('1 - Cover page'!$B$9-M4281)= 13,"13", IF(('1 - Cover page'!$B$9-M4281)= 14,"14", IF(('1 - Cover page'!$B$9-M4281)= 15,"15",  ""))))))))))))))))</f>
        <v>0</v>
      </c>
      <c r="Z4281" t="str">
        <f>IF(('1 - Cover page'!$B$9-I4281)=0,"0", IF(('1 - Cover page'!$B$9-I4281)= 1,"1", IF(('1 - Cover page'!$B$9-I4281)= 2,"2", IF(('1 - Cover page'!$B$9-I4281)= 3,"3", IF(('1 - Cover page'!$B$9-I4281)= 4,"4", IF(('1 - Cover page'!$B$9-I4281)= 5,"5", IF(('1 - Cover page'!$B$9-I4281)= 6,"6", IF(('1 - Cover page'!$B$9-I4281)= 7,"7", IF(('1 - Cover page'!$B$9-I4281)= 8,"8", IF(('1 - Cover page'!$B$9-I4281)= 9,"9", IF(('1 - Cover page'!$B$9-I4281)= 10,"10", IF(('1 - Cover page'!$B$9-I4281)= 11,"11", IF(('1 - Cover page'!$B$9-I4281)= 12,"12", IF(('1 - Cover page'!$B$9-I4281)= 13,"13", IF(('1 - Cover page'!$B$9-I4281)= 14,"14", IF(('1 - Cover page'!$B$9-I4281)= 15,"15",  ""))))))))))))))))</f>
        <v>0</v>
      </c>
      <c r="AA4281" t="e">
        <f>VLOOKUP(E4281,'Age group'!$A$2:$B$7,2,TRUE)</f>
        <v>#N/A</v>
      </c>
    </row>
    <row r="4282" spans="1:27" ht="12.75" x14ac:dyDescent="0.2">
      <c r="A4282" s="30">
        <v>4279</v>
      </c>
      <c r="B4282" s="31"/>
      <c r="C4282" s="31"/>
      <c r="D4282" s="32"/>
      <c r="E4282" s="104"/>
      <c r="F4282" s="31"/>
      <c r="G4282" s="31"/>
      <c r="H4282" s="33"/>
      <c r="I4282" s="16"/>
      <c r="J4282" s="34"/>
      <c r="K4282" s="34"/>
      <c r="L4282" s="35"/>
      <c r="M4282" s="36"/>
      <c r="N4282" s="37"/>
      <c r="O4282" s="37"/>
      <c r="P4282" s="37"/>
      <c r="Q4282" s="38"/>
      <c r="R4282" s="38"/>
      <c r="S4282" s="37"/>
      <c r="T4282" s="39"/>
      <c r="U4282" s="39"/>
      <c r="V4282" s="40"/>
      <c r="X4282" t="str">
        <f>IF(('1 - Cover page'!$B$9-M4282)&lt;6,"&lt;=5 Days","&gt;5 Days")</f>
        <v>&lt;=5 Days</v>
      </c>
      <c r="Y4282" t="str">
        <f>IF(('1 - Cover page'!$B$9-M4282)=0,"0", IF(('1 - Cover page'!$B$9-M4282)= 1,"1", IF(('1 - Cover page'!$B$9-M4282)= 2,"2", IF(('1 - Cover page'!$B$9-M4282)= 3,"3", IF(('1 - Cover page'!$B$9-M4282)= 4,"4", IF(('1 - Cover page'!$B$9-M4282)= 5,"5", IF(('1 - Cover page'!$B$9-M4282)= 6,"6", IF(('1 - Cover page'!$B$9-M4282)= 7,"7", IF(('1 - Cover page'!$B$9-M4282)= 8,"8", IF(('1 - Cover page'!$B$9-M4282)= 9,"9", IF(('1 - Cover page'!$B$9-M4282)= 10,"10", IF(('1 - Cover page'!$B$9-M4282)= 11,"11", IF(('1 - Cover page'!$B$9-M4282)= 12,"12", IF(('1 - Cover page'!$B$9-M4282)= 13,"13", IF(('1 - Cover page'!$B$9-M4282)= 14,"14", IF(('1 - Cover page'!$B$9-M4282)= 15,"15",  ""))))))))))))))))</f>
        <v>0</v>
      </c>
      <c r="Z4282" t="str">
        <f>IF(('1 - Cover page'!$B$9-I4282)=0,"0", IF(('1 - Cover page'!$B$9-I4282)= 1,"1", IF(('1 - Cover page'!$B$9-I4282)= 2,"2", IF(('1 - Cover page'!$B$9-I4282)= 3,"3", IF(('1 - Cover page'!$B$9-I4282)= 4,"4", IF(('1 - Cover page'!$B$9-I4282)= 5,"5", IF(('1 - Cover page'!$B$9-I4282)= 6,"6", IF(('1 - Cover page'!$B$9-I4282)= 7,"7", IF(('1 - Cover page'!$B$9-I4282)= 8,"8", IF(('1 - Cover page'!$B$9-I4282)= 9,"9", IF(('1 - Cover page'!$B$9-I4282)= 10,"10", IF(('1 - Cover page'!$B$9-I4282)= 11,"11", IF(('1 - Cover page'!$B$9-I4282)= 12,"12", IF(('1 - Cover page'!$B$9-I4282)= 13,"13", IF(('1 - Cover page'!$B$9-I4282)= 14,"14", IF(('1 - Cover page'!$B$9-I4282)= 15,"15",  ""))))))))))))))))</f>
        <v>0</v>
      </c>
      <c r="AA4282" t="e">
        <f>VLOOKUP(E4282,'Age group'!$A$2:$B$7,2,TRUE)</f>
        <v>#N/A</v>
      </c>
    </row>
    <row r="4283" spans="1:27" ht="12.75" x14ac:dyDescent="0.2">
      <c r="A4283" s="30">
        <v>4280</v>
      </c>
      <c r="B4283" s="31"/>
      <c r="C4283" s="31"/>
      <c r="D4283" s="32"/>
      <c r="E4283" s="104"/>
      <c r="F4283" s="31"/>
      <c r="G4283" s="31"/>
      <c r="H4283" s="33"/>
      <c r="I4283" s="16"/>
      <c r="J4283" s="34"/>
      <c r="K4283" s="34"/>
      <c r="L4283" s="35"/>
      <c r="M4283" s="36"/>
      <c r="N4283" s="37"/>
      <c r="O4283" s="37"/>
      <c r="P4283" s="37"/>
      <c r="Q4283" s="38"/>
      <c r="R4283" s="38"/>
      <c r="S4283" s="37"/>
      <c r="T4283" s="39"/>
      <c r="U4283" s="39"/>
      <c r="V4283" s="40"/>
      <c r="X4283" t="str">
        <f>IF(('1 - Cover page'!$B$9-M4283)&lt;6,"&lt;=5 Days","&gt;5 Days")</f>
        <v>&lt;=5 Days</v>
      </c>
      <c r="Y4283" t="str">
        <f>IF(('1 - Cover page'!$B$9-M4283)=0,"0", IF(('1 - Cover page'!$B$9-M4283)= 1,"1", IF(('1 - Cover page'!$B$9-M4283)= 2,"2", IF(('1 - Cover page'!$B$9-M4283)= 3,"3", IF(('1 - Cover page'!$B$9-M4283)= 4,"4", IF(('1 - Cover page'!$B$9-M4283)= 5,"5", IF(('1 - Cover page'!$B$9-M4283)= 6,"6", IF(('1 - Cover page'!$B$9-M4283)= 7,"7", IF(('1 - Cover page'!$B$9-M4283)= 8,"8", IF(('1 - Cover page'!$B$9-M4283)= 9,"9", IF(('1 - Cover page'!$B$9-M4283)= 10,"10", IF(('1 - Cover page'!$B$9-M4283)= 11,"11", IF(('1 - Cover page'!$B$9-M4283)= 12,"12", IF(('1 - Cover page'!$B$9-M4283)= 13,"13", IF(('1 - Cover page'!$B$9-M4283)= 14,"14", IF(('1 - Cover page'!$B$9-M4283)= 15,"15",  ""))))))))))))))))</f>
        <v>0</v>
      </c>
      <c r="Z4283" t="str">
        <f>IF(('1 - Cover page'!$B$9-I4283)=0,"0", IF(('1 - Cover page'!$B$9-I4283)= 1,"1", IF(('1 - Cover page'!$B$9-I4283)= 2,"2", IF(('1 - Cover page'!$B$9-I4283)= 3,"3", IF(('1 - Cover page'!$B$9-I4283)= 4,"4", IF(('1 - Cover page'!$B$9-I4283)= 5,"5", IF(('1 - Cover page'!$B$9-I4283)= 6,"6", IF(('1 - Cover page'!$B$9-I4283)= 7,"7", IF(('1 - Cover page'!$B$9-I4283)= 8,"8", IF(('1 - Cover page'!$B$9-I4283)= 9,"9", IF(('1 - Cover page'!$B$9-I4283)= 10,"10", IF(('1 - Cover page'!$B$9-I4283)= 11,"11", IF(('1 - Cover page'!$B$9-I4283)= 12,"12", IF(('1 - Cover page'!$B$9-I4283)= 13,"13", IF(('1 - Cover page'!$B$9-I4283)= 14,"14", IF(('1 - Cover page'!$B$9-I4283)= 15,"15",  ""))))))))))))))))</f>
        <v>0</v>
      </c>
      <c r="AA4283" t="e">
        <f>VLOOKUP(E4283,'Age group'!$A$2:$B$7,2,TRUE)</f>
        <v>#N/A</v>
      </c>
    </row>
    <row r="4284" spans="1:27" ht="12.75" x14ac:dyDescent="0.2">
      <c r="A4284" s="30">
        <v>4281</v>
      </c>
      <c r="B4284" s="31"/>
      <c r="C4284" s="31"/>
      <c r="D4284" s="32"/>
      <c r="E4284" s="104"/>
      <c r="F4284" s="31"/>
      <c r="G4284" s="31"/>
      <c r="H4284" s="33"/>
      <c r="I4284" s="16"/>
      <c r="J4284" s="34"/>
      <c r="K4284" s="34"/>
      <c r="L4284" s="35"/>
      <c r="M4284" s="36"/>
      <c r="N4284" s="37"/>
      <c r="O4284" s="37"/>
      <c r="P4284" s="37"/>
      <c r="Q4284" s="38"/>
      <c r="R4284" s="38"/>
      <c r="S4284" s="37"/>
      <c r="T4284" s="39"/>
      <c r="U4284" s="39"/>
      <c r="V4284" s="40"/>
      <c r="X4284" t="str">
        <f>IF(('1 - Cover page'!$B$9-M4284)&lt;6,"&lt;=5 Days","&gt;5 Days")</f>
        <v>&lt;=5 Days</v>
      </c>
      <c r="Y4284" t="str">
        <f>IF(('1 - Cover page'!$B$9-M4284)=0,"0", IF(('1 - Cover page'!$B$9-M4284)= 1,"1", IF(('1 - Cover page'!$B$9-M4284)= 2,"2", IF(('1 - Cover page'!$B$9-M4284)= 3,"3", IF(('1 - Cover page'!$B$9-M4284)= 4,"4", IF(('1 - Cover page'!$B$9-M4284)= 5,"5", IF(('1 - Cover page'!$B$9-M4284)= 6,"6", IF(('1 - Cover page'!$B$9-M4284)= 7,"7", IF(('1 - Cover page'!$B$9-M4284)= 8,"8", IF(('1 - Cover page'!$B$9-M4284)= 9,"9", IF(('1 - Cover page'!$B$9-M4284)= 10,"10", IF(('1 - Cover page'!$B$9-M4284)= 11,"11", IF(('1 - Cover page'!$B$9-M4284)= 12,"12", IF(('1 - Cover page'!$B$9-M4284)= 13,"13", IF(('1 - Cover page'!$B$9-M4284)= 14,"14", IF(('1 - Cover page'!$B$9-M4284)= 15,"15",  ""))))))))))))))))</f>
        <v>0</v>
      </c>
      <c r="Z4284" t="str">
        <f>IF(('1 - Cover page'!$B$9-I4284)=0,"0", IF(('1 - Cover page'!$B$9-I4284)= 1,"1", IF(('1 - Cover page'!$B$9-I4284)= 2,"2", IF(('1 - Cover page'!$B$9-I4284)= 3,"3", IF(('1 - Cover page'!$B$9-I4284)= 4,"4", IF(('1 - Cover page'!$B$9-I4284)= 5,"5", IF(('1 - Cover page'!$B$9-I4284)= 6,"6", IF(('1 - Cover page'!$B$9-I4284)= 7,"7", IF(('1 - Cover page'!$B$9-I4284)= 8,"8", IF(('1 - Cover page'!$B$9-I4284)= 9,"9", IF(('1 - Cover page'!$B$9-I4284)= 10,"10", IF(('1 - Cover page'!$B$9-I4284)= 11,"11", IF(('1 - Cover page'!$B$9-I4284)= 12,"12", IF(('1 - Cover page'!$B$9-I4284)= 13,"13", IF(('1 - Cover page'!$B$9-I4284)= 14,"14", IF(('1 - Cover page'!$B$9-I4284)= 15,"15",  ""))))))))))))))))</f>
        <v>0</v>
      </c>
      <c r="AA4284" t="e">
        <f>VLOOKUP(E4284,'Age group'!$A$2:$B$7,2,TRUE)</f>
        <v>#N/A</v>
      </c>
    </row>
    <row r="4285" spans="1:27" ht="12.75" x14ac:dyDescent="0.2">
      <c r="A4285" s="30">
        <v>4282</v>
      </c>
      <c r="B4285" s="31"/>
      <c r="C4285" s="31"/>
      <c r="D4285" s="32"/>
      <c r="E4285" s="104"/>
      <c r="F4285" s="31"/>
      <c r="G4285" s="31"/>
      <c r="H4285" s="33"/>
      <c r="I4285" s="16"/>
      <c r="J4285" s="34"/>
      <c r="K4285" s="34"/>
      <c r="L4285" s="35"/>
      <c r="M4285" s="36"/>
      <c r="N4285" s="37"/>
      <c r="O4285" s="37"/>
      <c r="P4285" s="37"/>
      <c r="Q4285" s="38"/>
      <c r="R4285" s="38"/>
      <c r="S4285" s="37"/>
      <c r="T4285" s="39"/>
      <c r="U4285" s="39"/>
      <c r="V4285" s="40"/>
      <c r="X4285" t="str">
        <f>IF(('1 - Cover page'!$B$9-M4285)&lt;6,"&lt;=5 Days","&gt;5 Days")</f>
        <v>&lt;=5 Days</v>
      </c>
      <c r="Y4285" t="str">
        <f>IF(('1 - Cover page'!$B$9-M4285)=0,"0", IF(('1 - Cover page'!$B$9-M4285)= 1,"1", IF(('1 - Cover page'!$B$9-M4285)= 2,"2", IF(('1 - Cover page'!$B$9-M4285)= 3,"3", IF(('1 - Cover page'!$B$9-M4285)= 4,"4", IF(('1 - Cover page'!$B$9-M4285)= 5,"5", IF(('1 - Cover page'!$B$9-M4285)= 6,"6", IF(('1 - Cover page'!$B$9-M4285)= 7,"7", IF(('1 - Cover page'!$B$9-M4285)= 8,"8", IF(('1 - Cover page'!$B$9-M4285)= 9,"9", IF(('1 - Cover page'!$B$9-M4285)= 10,"10", IF(('1 - Cover page'!$B$9-M4285)= 11,"11", IF(('1 - Cover page'!$B$9-M4285)= 12,"12", IF(('1 - Cover page'!$B$9-M4285)= 13,"13", IF(('1 - Cover page'!$B$9-M4285)= 14,"14", IF(('1 - Cover page'!$B$9-M4285)= 15,"15",  ""))))))))))))))))</f>
        <v>0</v>
      </c>
      <c r="Z4285" t="str">
        <f>IF(('1 - Cover page'!$B$9-I4285)=0,"0", IF(('1 - Cover page'!$B$9-I4285)= 1,"1", IF(('1 - Cover page'!$B$9-I4285)= 2,"2", IF(('1 - Cover page'!$B$9-I4285)= 3,"3", IF(('1 - Cover page'!$B$9-I4285)= 4,"4", IF(('1 - Cover page'!$B$9-I4285)= 5,"5", IF(('1 - Cover page'!$B$9-I4285)= 6,"6", IF(('1 - Cover page'!$B$9-I4285)= 7,"7", IF(('1 - Cover page'!$B$9-I4285)= 8,"8", IF(('1 - Cover page'!$B$9-I4285)= 9,"9", IF(('1 - Cover page'!$B$9-I4285)= 10,"10", IF(('1 - Cover page'!$B$9-I4285)= 11,"11", IF(('1 - Cover page'!$B$9-I4285)= 12,"12", IF(('1 - Cover page'!$B$9-I4285)= 13,"13", IF(('1 - Cover page'!$B$9-I4285)= 14,"14", IF(('1 - Cover page'!$B$9-I4285)= 15,"15",  ""))))))))))))))))</f>
        <v>0</v>
      </c>
      <c r="AA4285" t="e">
        <f>VLOOKUP(E4285,'Age group'!$A$2:$B$7,2,TRUE)</f>
        <v>#N/A</v>
      </c>
    </row>
    <row r="4286" spans="1:27" ht="12.75" x14ac:dyDescent="0.2">
      <c r="A4286" s="30">
        <v>4283</v>
      </c>
      <c r="B4286" s="31"/>
      <c r="C4286" s="31"/>
      <c r="D4286" s="32"/>
      <c r="E4286" s="104"/>
      <c r="F4286" s="31"/>
      <c r="G4286" s="31"/>
      <c r="H4286" s="33"/>
      <c r="I4286" s="16"/>
      <c r="J4286" s="34"/>
      <c r="K4286" s="34"/>
      <c r="L4286" s="35"/>
      <c r="M4286" s="36"/>
      <c r="N4286" s="37"/>
      <c r="O4286" s="37"/>
      <c r="P4286" s="37"/>
      <c r="Q4286" s="38"/>
      <c r="R4286" s="38"/>
      <c r="S4286" s="37"/>
      <c r="T4286" s="39"/>
      <c r="U4286" s="39"/>
      <c r="V4286" s="40"/>
      <c r="X4286" t="str">
        <f>IF(('1 - Cover page'!$B$9-M4286)&lt;6,"&lt;=5 Days","&gt;5 Days")</f>
        <v>&lt;=5 Days</v>
      </c>
      <c r="Y4286" t="str">
        <f>IF(('1 - Cover page'!$B$9-M4286)=0,"0", IF(('1 - Cover page'!$B$9-M4286)= 1,"1", IF(('1 - Cover page'!$B$9-M4286)= 2,"2", IF(('1 - Cover page'!$B$9-M4286)= 3,"3", IF(('1 - Cover page'!$B$9-M4286)= 4,"4", IF(('1 - Cover page'!$B$9-M4286)= 5,"5", IF(('1 - Cover page'!$B$9-M4286)= 6,"6", IF(('1 - Cover page'!$B$9-M4286)= 7,"7", IF(('1 - Cover page'!$B$9-M4286)= 8,"8", IF(('1 - Cover page'!$B$9-M4286)= 9,"9", IF(('1 - Cover page'!$B$9-M4286)= 10,"10", IF(('1 - Cover page'!$B$9-M4286)= 11,"11", IF(('1 - Cover page'!$B$9-M4286)= 12,"12", IF(('1 - Cover page'!$B$9-M4286)= 13,"13", IF(('1 - Cover page'!$B$9-M4286)= 14,"14", IF(('1 - Cover page'!$B$9-M4286)= 15,"15",  ""))))))))))))))))</f>
        <v>0</v>
      </c>
      <c r="Z4286" t="str">
        <f>IF(('1 - Cover page'!$B$9-I4286)=0,"0", IF(('1 - Cover page'!$B$9-I4286)= 1,"1", IF(('1 - Cover page'!$B$9-I4286)= 2,"2", IF(('1 - Cover page'!$B$9-I4286)= 3,"3", IF(('1 - Cover page'!$B$9-I4286)= 4,"4", IF(('1 - Cover page'!$B$9-I4286)= 5,"5", IF(('1 - Cover page'!$B$9-I4286)= 6,"6", IF(('1 - Cover page'!$B$9-I4286)= 7,"7", IF(('1 - Cover page'!$B$9-I4286)= 8,"8", IF(('1 - Cover page'!$B$9-I4286)= 9,"9", IF(('1 - Cover page'!$B$9-I4286)= 10,"10", IF(('1 - Cover page'!$B$9-I4286)= 11,"11", IF(('1 - Cover page'!$B$9-I4286)= 12,"12", IF(('1 - Cover page'!$B$9-I4286)= 13,"13", IF(('1 - Cover page'!$B$9-I4286)= 14,"14", IF(('1 - Cover page'!$B$9-I4286)= 15,"15",  ""))))))))))))))))</f>
        <v>0</v>
      </c>
      <c r="AA4286" t="e">
        <f>VLOOKUP(E4286,'Age group'!$A$2:$B$7,2,TRUE)</f>
        <v>#N/A</v>
      </c>
    </row>
    <row r="4287" spans="1:27" ht="12.75" x14ac:dyDescent="0.2">
      <c r="A4287" s="30">
        <v>4284</v>
      </c>
      <c r="B4287" s="31"/>
      <c r="C4287" s="31"/>
      <c r="D4287" s="32"/>
      <c r="E4287" s="104"/>
      <c r="F4287" s="31"/>
      <c r="G4287" s="31"/>
      <c r="H4287" s="33"/>
      <c r="I4287" s="16"/>
      <c r="J4287" s="34"/>
      <c r="K4287" s="34"/>
      <c r="L4287" s="35"/>
      <c r="M4287" s="36"/>
      <c r="N4287" s="37"/>
      <c r="O4287" s="37"/>
      <c r="P4287" s="37"/>
      <c r="Q4287" s="38"/>
      <c r="R4287" s="38"/>
      <c r="S4287" s="37"/>
      <c r="T4287" s="39"/>
      <c r="U4287" s="39"/>
      <c r="V4287" s="40"/>
      <c r="X4287" t="str">
        <f>IF(('1 - Cover page'!$B$9-M4287)&lt;6,"&lt;=5 Days","&gt;5 Days")</f>
        <v>&lt;=5 Days</v>
      </c>
      <c r="Y4287" t="str">
        <f>IF(('1 - Cover page'!$B$9-M4287)=0,"0", IF(('1 - Cover page'!$B$9-M4287)= 1,"1", IF(('1 - Cover page'!$B$9-M4287)= 2,"2", IF(('1 - Cover page'!$B$9-M4287)= 3,"3", IF(('1 - Cover page'!$B$9-M4287)= 4,"4", IF(('1 - Cover page'!$B$9-M4287)= 5,"5", IF(('1 - Cover page'!$B$9-M4287)= 6,"6", IF(('1 - Cover page'!$B$9-M4287)= 7,"7", IF(('1 - Cover page'!$B$9-M4287)= 8,"8", IF(('1 - Cover page'!$B$9-M4287)= 9,"9", IF(('1 - Cover page'!$B$9-M4287)= 10,"10", IF(('1 - Cover page'!$B$9-M4287)= 11,"11", IF(('1 - Cover page'!$B$9-M4287)= 12,"12", IF(('1 - Cover page'!$B$9-M4287)= 13,"13", IF(('1 - Cover page'!$B$9-M4287)= 14,"14", IF(('1 - Cover page'!$B$9-M4287)= 15,"15",  ""))))))))))))))))</f>
        <v>0</v>
      </c>
      <c r="Z4287" t="str">
        <f>IF(('1 - Cover page'!$B$9-I4287)=0,"0", IF(('1 - Cover page'!$B$9-I4287)= 1,"1", IF(('1 - Cover page'!$B$9-I4287)= 2,"2", IF(('1 - Cover page'!$B$9-I4287)= 3,"3", IF(('1 - Cover page'!$B$9-I4287)= 4,"4", IF(('1 - Cover page'!$B$9-I4287)= 5,"5", IF(('1 - Cover page'!$B$9-I4287)= 6,"6", IF(('1 - Cover page'!$B$9-I4287)= 7,"7", IF(('1 - Cover page'!$B$9-I4287)= 8,"8", IF(('1 - Cover page'!$B$9-I4287)= 9,"9", IF(('1 - Cover page'!$B$9-I4287)= 10,"10", IF(('1 - Cover page'!$B$9-I4287)= 11,"11", IF(('1 - Cover page'!$B$9-I4287)= 12,"12", IF(('1 - Cover page'!$B$9-I4287)= 13,"13", IF(('1 - Cover page'!$B$9-I4287)= 14,"14", IF(('1 - Cover page'!$B$9-I4287)= 15,"15",  ""))))))))))))))))</f>
        <v>0</v>
      </c>
      <c r="AA4287" t="e">
        <f>VLOOKUP(E4287,'Age group'!$A$2:$B$7,2,TRUE)</f>
        <v>#N/A</v>
      </c>
    </row>
    <row r="4288" spans="1:27" ht="12.75" x14ac:dyDescent="0.2">
      <c r="A4288" s="30">
        <v>4285</v>
      </c>
      <c r="B4288" s="31"/>
      <c r="C4288" s="31"/>
      <c r="D4288" s="32"/>
      <c r="E4288" s="104"/>
      <c r="F4288" s="31"/>
      <c r="G4288" s="31"/>
      <c r="H4288" s="33"/>
      <c r="I4288" s="16"/>
      <c r="J4288" s="34"/>
      <c r="K4288" s="34"/>
      <c r="L4288" s="35"/>
      <c r="M4288" s="36"/>
      <c r="N4288" s="37"/>
      <c r="O4288" s="37"/>
      <c r="P4288" s="37"/>
      <c r="Q4288" s="38"/>
      <c r="R4288" s="38"/>
      <c r="S4288" s="37"/>
      <c r="T4288" s="39"/>
      <c r="U4288" s="39"/>
      <c r="V4288" s="40"/>
      <c r="X4288" t="str">
        <f>IF(('1 - Cover page'!$B$9-M4288)&lt;6,"&lt;=5 Days","&gt;5 Days")</f>
        <v>&lt;=5 Days</v>
      </c>
      <c r="Y4288" t="str">
        <f>IF(('1 - Cover page'!$B$9-M4288)=0,"0", IF(('1 - Cover page'!$B$9-M4288)= 1,"1", IF(('1 - Cover page'!$B$9-M4288)= 2,"2", IF(('1 - Cover page'!$B$9-M4288)= 3,"3", IF(('1 - Cover page'!$B$9-M4288)= 4,"4", IF(('1 - Cover page'!$B$9-M4288)= 5,"5", IF(('1 - Cover page'!$B$9-M4288)= 6,"6", IF(('1 - Cover page'!$B$9-M4288)= 7,"7", IF(('1 - Cover page'!$B$9-M4288)= 8,"8", IF(('1 - Cover page'!$B$9-M4288)= 9,"9", IF(('1 - Cover page'!$B$9-M4288)= 10,"10", IF(('1 - Cover page'!$B$9-M4288)= 11,"11", IF(('1 - Cover page'!$B$9-M4288)= 12,"12", IF(('1 - Cover page'!$B$9-M4288)= 13,"13", IF(('1 - Cover page'!$B$9-M4288)= 14,"14", IF(('1 - Cover page'!$B$9-M4288)= 15,"15",  ""))))))))))))))))</f>
        <v>0</v>
      </c>
      <c r="Z4288" t="str">
        <f>IF(('1 - Cover page'!$B$9-I4288)=0,"0", IF(('1 - Cover page'!$B$9-I4288)= 1,"1", IF(('1 - Cover page'!$B$9-I4288)= 2,"2", IF(('1 - Cover page'!$B$9-I4288)= 3,"3", IF(('1 - Cover page'!$B$9-I4288)= 4,"4", IF(('1 - Cover page'!$B$9-I4288)= 5,"5", IF(('1 - Cover page'!$B$9-I4288)= 6,"6", IF(('1 - Cover page'!$B$9-I4288)= 7,"7", IF(('1 - Cover page'!$B$9-I4288)= 8,"8", IF(('1 - Cover page'!$B$9-I4288)= 9,"9", IF(('1 - Cover page'!$B$9-I4288)= 10,"10", IF(('1 - Cover page'!$B$9-I4288)= 11,"11", IF(('1 - Cover page'!$B$9-I4288)= 12,"12", IF(('1 - Cover page'!$B$9-I4288)= 13,"13", IF(('1 - Cover page'!$B$9-I4288)= 14,"14", IF(('1 - Cover page'!$B$9-I4288)= 15,"15",  ""))))))))))))))))</f>
        <v>0</v>
      </c>
      <c r="AA4288" t="e">
        <f>VLOOKUP(E4288,'Age group'!$A$2:$B$7,2,TRUE)</f>
        <v>#N/A</v>
      </c>
    </row>
    <row r="4289" spans="1:27" ht="12.75" x14ac:dyDescent="0.2">
      <c r="A4289" s="30">
        <v>4286</v>
      </c>
      <c r="B4289" s="31"/>
      <c r="C4289" s="31"/>
      <c r="D4289" s="32"/>
      <c r="E4289" s="104"/>
      <c r="F4289" s="31"/>
      <c r="G4289" s="31"/>
      <c r="H4289" s="33"/>
      <c r="I4289" s="16"/>
      <c r="J4289" s="34"/>
      <c r="K4289" s="34"/>
      <c r="L4289" s="35"/>
      <c r="M4289" s="36"/>
      <c r="N4289" s="37"/>
      <c r="O4289" s="37"/>
      <c r="P4289" s="37"/>
      <c r="Q4289" s="38"/>
      <c r="R4289" s="38"/>
      <c r="S4289" s="37"/>
      <c r="T4289" s="39"/>
      <c r="U4289" s="39"/>
      <c r="V4289" s="40"/>
      <c r="X4289" t="str">
        <f>IF(('1 - Cover page'!$B$9-M4289)&lt;6,"&lt;=5 Days","&gt;5 Days")</f>
        <v>&lt;=5 Days</v>
      </c>
      <c r="Y4289" t="str">
        <f>IF(('1 - Cover page'!$B$9-M4289)=0,"0", IF(('1 - Cover page'!$B$9-M4289)= 1,"1", IF(('1 - Cover page'!$B$9-M4289)= 2,"2", IF(('1 - Cover page'!$B$9-M4289)= 3,"3", IF(('1 - Cover page'!$B$9-M4289)= 4,"4", IF(('1 - Cover page'!$B$9-M4289)= 5,"5", IF(('1 - Cover page'!$B$9-M4289)= 6,"6", IF(('1 - Cover page'!$B$9-M4289)= 7,"7", IF(('1 - Cover page'!$B$9-M4289)= 8,"8", IF(('1 - Cover page'!$B$9-M4289)= 9,"9", IF(('1 - Cover page'!$B$9-M4289)= 10,"10", IF(('1 - Cover page'!$B$9-M4289)= 11,"11", IF(('1 - Cover page'!$B$9-M4289)= 12,"12", IF(('1 - Cover page'!$B$9-M4289)= 13,"13", IF(('1 - Cover page'!$B$9-M4289)= 14,"14", IF(('1 - Cover page'!$B$9-M4289)= 15,"15",  ""))))))))))))))))</f>
        <v>0</v>
      </c>
      <c r="Z4289" t="str">
        <f>IF(('1 - Cover page'!$B$9-I4289)=0,"0", IF(('1 - Cover page'!$B$9-I4289)= 1,"1", IF(('1 - Cover page'!$B$9-I4289)= 2,"2", IF(('1 - Cover page'!$B$9-I4289)= 3,"3", IF(('1 - Cover page'!$B$9-I4289)= 4,"4", IF(('1 - Cover page'!$B$9-I4289)= 5,"5", IF(('1 - Cover page'!$B$9-I4289)= 6,"6", IF(('1 - Cover page'!$B$9-I4289)= 7,"7", IF(('1 - Cover page'!$B$9-I4289)= 8,"8", IF(('1 - Cover page'!$B$9-I4289)= 9,"9", IF(('1 - Cover page'!$B$9-I4289)= 10,"10", IF(('1 - Cover page'!$B$9-I4289)= 11,"11", IF(('1 - Cover page'!$B$9-I4289)= 12,"12", IF(('1 - Cover page'!$B$9-I4289)= 13,"13", IF(('1 - Cover page'!$B$9-I4289)= 14,"14", IF(('1 - Cover page'!$B$9-I4289)= 15,"15",  ""))))))))))))))))</f>
        <v>0</v>
      </c>
      <c r="AA4289" t="e">
        <f>VLOOKUP(E4289,'Age group'!$A$2:$B$7,2,TRUE)</f>
        <v>#N/A</v>
      </c>
    </row>
    <row r="4290" spans="1:27" ht="12.75" x14ac:dyDescent="0.2">
      <c r="A4290" s="30">
        <v>4287</v>
      </c>
      <c r="B4290" s="31"/>
      <c r="C4290" s="31"/>
      <c r="D4290" s="32"/>
      <c r="E4290" s="104"/>
      <c r="F4290" s="31"/>
      <c r="G4290" s="31"/>
      <c r="H4290" s="33"/>
      <c r="I4290" s="16"/>
      <c r="J4290" s="34"/>
      <c r="K4290" s="34"/>
      <c r="L4290" s="35"/>
      <c r="M4290" s="36"/>
      <c r="N4290" s="37"/>
      <c r="O4290" s="37"/>
      <c r="P4290" s="37"/>
      <c r="Q4290" s="38"/>
      <c r="R4290" s="38"/>
      <c r="S4290" s="37"/>
      <c r="T4290" s="39"/>
      <c r="U4290" s="39"/>
      <c r="V4290" s="40"/>
      <c r="X4290" t="str">
        <f>IF(('1 - Cover page'!$B$9-M4290)&lt;6,"&lt;=5 Days","&gt;5 Days")</f>
        <v>&lt;=5 Days</v>
      </c>
      <c r="Y4290" t="str">
        <f>IF(('1 - Cover page'!$B$9-M4290)=0,"0", IF(('1 - Cover page'!$B$9-M4290)= 1,"1", IF(('1 - Cover page'!$B$9-M4290)= 2,"2", IF(('1 - Cover page'!$B$9-M4290)= 3,"3", IF(('1 - Cover page'!$B$9-M4290)= 4,"4", IF(('1 - Cover page'!$B$9-M4290)= 5,"5", IF(('1 - Cover page'!$B$9-M4290)= 6,"6", IF(('1 - Cover page'!$B$9-M4290)= 7,"7", IF(('1 - Cover page'!$B$9-M4290)= 8,"8", IF(('1 - Cover page'!$B$9-M4290)= 9,"9", IF(('1 - Cover page'!$B$9-M4290)= 10,"10", IF(('1 - Cover page'!$B$9-M4290)= 11,"11", IF(('1 - Cover page'!$B$9-M4290)= 12,"12", IF(('1 - Cover page'!$B$9-M4290)= 13,"13", IF(('1 - Cover page'!$B$9-M4290)= 14,"14", IF(('1 - Cover page'!$B$9-M4290)= 15,"15",  ""))))))))))))))))</f>
        <v>0</v>
      </c>
      <c r="Z4290" t="str">
        <f>IF(('1 - Cover page'!$B$9-I4290)=0,"0", IF(('1 - Cover page'!$B$9-I4290)= 1,"1", IF(('1 - Cover page'!$B$9-I4290)= 2,"2", IF(('1 - Cover page'!$B$9-I4290)= 3,"3", IF(('1 - Cover page'!$B$9-I4290)= 4,"4", IF(('1 - Cover page'!$B$9-I4290)= 5,"5", IF(('1 - Cover page'!$B$9-I4290)= 6,"6", IF(('1 - Cover page'!$B$9-I4290)= 7,"7", IF(('1 - Cover page'!$B$9-I4290)= 8,"8", IF(('1 - Cover page'!$B$9-I4290)= 9,"9", IF(('1 - Cover page'!$B$9-I4290)= 10,"10", IF(('1 - Cover page'!$B$9-I4290)= 11,"11", IF(('1 - Cover page'!$B$9-I4290)= 12,"12", IF(('1 - Cover page'!$B$9-I4290)= 13,"13", IF(('1 - Cover page'!$B$9-I4290)= 14,"14", IF(('1 - Cover page'!$B$9-I4290)= 15,"15",  ""))))))))))))))))</f>
        <v>0</v>
      </c>
      <c r="AA4290" t="e">
        <f>VLOOKUP(E4290,'Age group'!$A$2:$B$7,2,TRUE)</f>
        <v>#N/A</v>
      </c>
    </row>
    <row r="4291" spans="1:27" ht="12.75" x14ac:dyDescent="0.2">
      <c r="A4291" s="30">
        <v>4288</v>
      </c>
      <c r="B4291" s="31"/>
      <c r="C4291" s="31"/>
      <c r="D4291" s="32"/>
      <c r="E4291" s="104"/>
      <c r="F4291" s="31"/>
      <c r="G4291" s="31"/>
      <c r="H4291" s="33"/>
      <c r="I4291" s="16"/>
      <c r="J4291" s="34"/>
      <c r="K4291" s="34"/>
      <c r="L4291" s="35"/>
      <c r="M4291" s="36"/>
      <c r="N4291" s="37"/>
      <c r="O4291" s="37"/>
      <c r="P4291" s="37"/>
      <c r="Q4291" s="38"/>
      <c r="R4291" s="38"/>
      <c r="S4291" s="37"/>
      <c r="T4291" s="39"/>
      <c r="U4291" s="39"/>
      <c r="V4291" s="40"/>
      <c r="X4291" t="str">
        <f>IF(('1 - Cover page'!$B$9-M4291)&lt;6,"&lt;=5 Days","&gt;5 Days")</f>
        <v>&lt;=5 Days</v>
      </c>
      <c r="Y4291" t="str">
        <f>IF(('1 - Cover page'!$B$9-M4291)=0,"0", IF(('1 - Cover page'!$B$9-M4291)= 1,"1", IF(('1 - Cover page'!$B$9-M4291)= 2,"2", IF(('1 - Cover page'!$B$9-M4291)= 3,"3", IF(('1 - Cover page'!$B$9-M4291)= 4,"4", IF(('1 - Cover page'!$B$9-M4291)= 5,"5", IF(('1 - Cover page'!$B$9-M4291)= 6,"6", IF(('1 - Cover page'!$B$9-M4291)= 7,"7", IF(('1 - Cover page'!$B$9-M4291)= 8,"8", IF(('1 - Cover page'!$B$9-M4291)= 9,"9", IF(('1 - Cover page'!$B$9-M4291)= 10,"10", IF(('1 - Cover page'!$B$9-M4291)= 11,"11", IF(('1 - Cover page'!$B$9-M4291)= 12,"12", IF(('1 - Cover page'!$B$9-M4291)= 13,"13", IF(('1 - Cover page'!$B$9-M4291)= 14,"14", IF(('1 - Cover page'!$B$9-M4291)= 15,"15",  ""))))))))))))))))</f>
        <v>0</v>
      </c>
      <c r="Z4291" t="str">
        <f>IF(('1 - Cover page'!$B$9-I4291)=0,"0", IF(('1 - Cover page'!$B$9-I4291)= 1,"1", IF(('1 - Cover page'!$B$9-I4291)= 2,"2", IF(('1 - Cover page'!$B$9-I4291)= 3,"3", IF(('1 - Cover page'!$B$9-I4291)= 4,"4", IF(('1 - Cover page'!$B$9-I4291)= 5,"5", IF(('1 - Cover page'!$B$9-I4291)= 6,"6", IF(('1 - Cover page'!$B$9-I4291)= 7,"7", IF(('1 - Cover page'!$B$9-I4291)= 8,"8", IF(('1 - Cover page'!$B$9-I4291)= 9,"9", IF(('1 - Cover page'!$B$9-I4291)= 10,"10", IF(('1 - Cover page'!$B$9-I4291)= 11,"11", IF(('1 - Cover page'!$B$9-I4291)= 12,"12", IF(('1 - Cover page'!$B$9-I4291)= 13,"13", IF(('1 - Cover page'!$B$9-I4291)= 14,"14", IF(('1 - Cover page'!$B$9-I4291)= 15,"15",  ""))))))))))))))))</f>
        <v>0</v>
      </c>
      <c r="AA4291" t="e">
        <f>VLOOKUP(E4291,'Age group'!$A$2:$B$7,2,TRUE)</f>
        <v>#N/A</v>
      </c>
    </row>
    <row r="4292" spans="1:27" ht="12.75" x14ac:dyDescent="0.2">
      <c r="A4292" s="30">
        <v>4289</v>
      </c>
      <c r="B4292" s="31"/>
      <c r="C4292" s="31"/>
      <c r="D4292" s="32"/>
      <c r="E4292" s="104"/>
      <c r="F4292" s="31"/>
      <c r="G4292" s="31"/>
      <c r="H4292" s="33"/>
      <c r="I4292" s="16"/>
      <c r="J4292" s="34"/>
      <c r="K4292" s="34"/>
      <c r="L4292" s="35"/>
      <c r="M4292" s="36"/>
      <c r="N4292" s="37"/>
      <c r="O4292" s="37"/>
      <c r="P4292" s="37"/>
      <c r="Q4292" s="38"/>
      <c r="R4292" s="38"/>
      <c r="S4292" s="37"/>
      <c r="T4292" s="39"/>
      <c r="U4292" s="39"/>
      <c r="V4292" s="40"/>
      <c r="X4292" t="str">
        <f>IF(('1 - Cover page'!$B$9-M4292)&lt;6,"&lt;=5 Days","&gt;5 Days")</f>
        <v>&lt;=5 Days</v>
      </c>
      <c r="Y4292" t="str">
        <f>IF(('1 - Cover page'!$B$9-M4292)=0,"0", IF(('1 - Cover page'!$B$9-M4292)= 1,"1", IF(('1 - Cover page'!$B$9-M4292)= 2,"2", IF(('1 - Cover page'!$B$9-M4292)= 3,"3", IF(('1 - Cover page'!$B$9-M4292)= 4,"4", IF(('1 - Cover page'!$B$9-M4292)= 5,"5", IF(('1 - Cover page'!$B$9-M4292)= 6,"6", IF(('1 - Cover page'!$B$9-M4292)= 7,"7", IF(('1 - Cover page'!$B$9-M4292)= 8,"8", IF(('1 - Cover page'!$B$9-M4292)= 9,"9", IF(('1 - Cover page'!$B$9-M4292)= 10,"10", IF(('1 - Cover page'!$B$9-M4292)= 11,"11", IF(('1 - Cover page'!$B$9-M4292)= 12,"12", IF(('1 - Cover page'!$B$9-M4292)= 13,"13", IF(('1 - Cover page'!$B$9-M4292)= 14,"14", IF(('1 - Cover page'!$B$9-M4292)= 15,"15",  ""))))))))))))))))</f>
        <v>0</v>
      </c>
      <c r="Z4292" t="str">
        <f>IF(('1 - Cover page'!$B$9-I4292)=0,"0", IF(('1 - Cover page'!$B$9-I4292)= 1,"1", IF(('1 - Cover page'!$B$9-I4292)= 2,"2", IF(('1 - Cover page'!$B$9-I4292)= 3,"3", IF(('1 - Cover page'!$B$9-I4292)= 4,"4", IF(('1 - Cover page'!$B$9-I4292)= 5,"5", IF(('1 - Cover page'!$B$9-I4292)= 6,"6", IF(('1 - Cover page'!$B$9-I4292)= 7,"7", IF(('1 - Cover page'!$B$9-I4292)= 8,"8", IF(('1 - Cover page'!$B$9-I4292)= 9,"9", IF(('1 - Cover page'!$B$9-I4292)= 10,"10", IF(('1 - Cover page'!$B$9-I4292)= 11,"11", IF(('1 - Cover page'!$B$9-I4292)= 12,"12", IF(('1 - Cover page'!$B$9-I4292)= 13,"13", IF(('1 - Cover page'!$B$9-I4292)= 14,"14", IF(('1 - Cover page'!$B$9-I4292)= 15,"15",  ""))))))))))))))))</f>
        <v>0</v>
      </c>
      <c r="AA4292" t="e">
        <f>VLOOKUP(E4292,'Age group'!$A$2:$B$7,2,TRUE)</f>
        <v>#N/A</v>
      </c>
    </row>
    <row r="4293" spans="1:27" ht="12.75" x14ac:dyDescent="0.2">
      <c r="A4293" s="30">
        <v>4290</v>
      </c>
      <c r="B4293" s="31"/>
      <c r="C4293" s="31"/>
      <c r="D4293" s="32"/>
      <c r="E4293" s="104"/>
      <c r="F4293" s="31"/>
      <c r="G4293" s="31"/>
      <c r="H4293" s="33"/>
      <c r="I4293" s="16"/>
      <c r="J4293" s="34"/>
      <c r="K4293" s="34"/>
      <c r="L4293" s="35"/>
      <c r="M4293" s="36"/>
      <c r="N4293" s="37"/>
      <c r="O4293" s="37"/>
      <c r="P4293" s="37"/>
      <c r="Q4293" s="38"/>
      <c r="R4293" s="38"/>
      <c r="S4293" s="37"/>
      <c r="T4293" s="39"/>
      <c r="U4293" s="39"/>
      <c r="V4293" s="40"/>
      <c r="X4293" t="str">
        <f>IF(('1 - Cover page'!$B$9-M4293)&lt;6,"&lt;=5 Days","&gt;5 Days")</f>
        <v>&lt;=5 Days</v>
      </c>
      <c r="Y4293" t="str">
        <f>IF(('1 - Cover page'!$B$9-M4293)=0,"0", IF(('1 - Cover page'!$B$9-M4293)= 1,"1", IF(('1 - Cover page'!$B$9-M4293)= 2,"2", IF(('1 - Cover page'!$B$9-M4293)= 3,"3", IF(('1 - Cover page'!$B$9-M4293)= 4,"4", IF(('1 - Cover page'!$B$9-M4293)= 5,"5", IF(('1 - Cover page'!$B$9-M4293)= 6,"6", IF(('1 - Cover page'!$B$9-M4293)= 7,"7", IF(('1 - Cover page'!$B$9-M4293)= 8,"8", IF(('1 - Cover page'!$B$9-M4293)= 9,"9", IF(('1 - Cover page'!$B$9-M4293)= 10,"10", IF(('1 - Cover page'!$B$9-M4293)= 11,"11", IF(('1 - Cover page'!$B$9-M4293)= 12,"12", IF(('1 - Cover page'!$B$9-M4293)= 13,"13", IF(('1 - Cover page'!$B$9-M4293)= 14,"14", IF(('1 - Cover page'!$B$9-M4293)= 15,"15",  ""))))))))))))))))</f>
        <v>0</v>
      </c>
      <c r="Z4293" t="str">
        <f>IF(('1 - Cover page'!$B$9-I4293)=0,"0", IF(('1 - Cover page'!$B$9-I4293)= 1,"1", IF(('1 - Cover page'!$B$9-I4293)= 2,"2", IF(('1 - Cover page'!$B$9-I4293)= 3,"3", IF(('1 - Cover page'!$B$9-I4293)= 4,"4", IF(('1 - Cover page'!$B$9-I4293)= 5,"5", IF(('1 - Cover page'!$B$9-I4293)= 6,"6", IF(('1 - Cover page'!$B$9-I4293)= 7,"7", IF(('1 - Cover page'!$B$9-I4293)= 8,"8", IF(('1 - Cover page'!$B$9-I4293)= 9,"9", IF(('1 - Cover page'!$B$9-I4293)= 10,"10", IF(('1 - Cover page'!$B$9-I4293)= 11,"11", IF(('1 - Cover page'!$B$9-I4293)= 12,"12", IF(('1 - Cover page'!$B$9-I4293)= 13,"13", IF(('1 - Cover page'!$B$9-I4293)= 14,"14", IF(('1 - Cover page'!$B$9-I4293)= 15,"15",  ""))))))))))))))))</f>
        <v>0</v>
      </c>
      <c r="AA4293" t="e">
        <f>VLOOKUP(E4293,'Age group'!$A$2:$B$7,2,TRUE)</f>
        <v>#N/A</v>
      </c>
    </row>
    <row r="4294" spans="1:27" ht="12.75" x14ac:dyDescent="0.2">
      <c r="A4294" s="30">
        <v>4291</v>
      </c>
      <c r="B4294" s="31"/>
      <c r="C4294" s="31"/>
      <c r="D4294" s="32"/>
      <c r="E4294" s="104"/>
      <c r="F4294" s="31"/>
      <c r="G4294" s="31"/>
      <c r="H4294" s="33"/>
      <c r="I4294" s="16"/>
      <c r="J4294" s="34"/>
      <c r="K4294" s="34"/>
      <c r="L4294" s="35"/>
      <c r="M4294" s="36"/>
      <c r="N4294" s="37"/>
      <c r="O4294" s="37"/>
      <c r="P4294" s="37"/>
      <c r="Q4294" s="38"/>
      <c r="R4294" s="38"/>
      <c r="S4294" s="37"/>
      <c r="T4294" s="39"/>
      <c r="U4294" s="39"/>
      <c r="V4294" s="40"/>
      <c r="X4294" t="str">
        <f>IF(('1 - Cover page'!$B$9-M4294)&lt;6,"&lt;=5 Days","&gt;5 Days")</f>
        <v>&lt;=5 Days</v>
      </c>
      <c r="Y4294" t="str">
        <f>IF(('1 - Cover page'!$B$9-M4294)=0,"0", IF(('1 - Cover page'!$B$9-M4294)= 1,"1", IF(('1 - Cover page'!$B$9-M4294)= 2,"2", IF(('1 - Cover page'!$B$9-M4294)= 3,"3", IF(('1 - Cover page'!$B$9-M4294)= 4,"4", IF(('1 - Cover page'!$B$9-M4294)= 5,"5", IF(('1 - Cover page'!$B$9-M4294)= 6,"6", IF(('1 - Cover page'!$B$9-M4294)= 7,"7", IF(('1 - Cover page'!$B$9-M4294)= 8,"8", IF(('1 - Cover page'!$B$9-M4294)= 9,"9", IF(('1 - Cover page'!$B$9-M4294)= 10,"10", IF(('1 - Cover page'!$B$9-M4294)= 11,"11", IF(('1 - Cover page'!$B$9-M4294)= 12,"12", IF(('1 - Cover page'!$B$9-M4294)= 13,"13", IF(('1 - Cover page'!$B$9-M4294)= 14,"14", IF(('1 - Cover page'!$B$9-M4294)= 15,"15",  ""))))))))))))))))</f>
        <v>0</v>
      </c>
      <c r="Z4294" t="str">
        <f>IF(('1 - Cover page'!$B$9-I4294)=0,"0", IF(('1 - Cover page'!$B$9-I4294)= 1,"1", IF(('1 - Cover page'!$B$9-I4294)= 2,"2", IF(('1 - Cover page'!$B$9-I4294)= 3,"3", IF(('1 - Cover page'!$B$9-I4294)= 4,"4", IF(('1 - Cover page'!$B$9-I4294)= 5,"5", IF(('1 - Cover page'!$B$9-I4294)= 6,"6", IF(('1 - Cover page'!$B$9-I4294)= 7,"7", IF(('1 - Cover page'!$B$9-I4294)= 8,"8", IF(('1 - Cover page'!$B$9-I4294)= 9,"9", IF(('1 - Cover page'!$B$9-I4294)= 10,"10", IF(('1 - Cover page'!$B$9-I4294)= 11,"11", IF(('1 - Cover page'!$B$9-I4294)= 12,"12", IF(('1 - Cover page'!$B$9-I4294)= 13,"13", IF(('1 - Cover page'!$B$9-I4294)= 14,"14", IF(('1 - Cover page'!$B$9-I4294)= 15,"15",  ""))))))))))))))))</f>
        <v>0</v>
      </c>
      <c r="AA4294" t="e">
        <f>VLOOKUP(E4294,'Age group'!$A$2:$B$7,2,TRUE)</f>
        <v>#N/A</v>
      </c>
    </row>
    <row r="4295" spans="1:27" ht="12.75" x14ac:dyDescent="0.2">
      <c r="A4295" s="30">
        <v>4292</v>
      </c>
      <c r="B4295" s="31"/>
      <c r="C4295" s="31"/>
      <c r="D4295" s="32"/>
      <c r="E4295" s="104"/>
      <c r="F4295" s="31"/>
      <c r="G4295" s="31"/>
      <c r="H4295" s="33"/>
      <c r="I4295" s="16"/>
      <c r="J4295" s="34"/>
      <c r="K4295" s="34"/>
      <c r="L4295" s="35"/>
      <c r="M4295" s="36"/>
      <c r="N4295" s="37"/>
      <c r="O4295" s="37"/>
      <c r="P4295" s="37"/>
      <c r="Q4295" s="38"/>
      <c r="R4295" s="38"/>
      <c r="S4295" s="37"/>
      <c r="T4295" s="39"/>
      <c r="U4295" s="39"/>
      <c r="V4295" s="40"/>
      <c r="X4295" t="str">
        <f>IF(('1 - Cover page'!$B$9-M4295)&lt;6,"&lt;=5 Days","&gt;5 Days")</f>
        <v>&lt;=5 Days</v>
      </c>
      <c r="Y4295" t="str">
        <f>IF(('1 - Cover page'!$B$9-M4295)=0,"0", IF(('1 - Cover page'!$B$9-M4295)= 1,"1", IF(('1 - Cover page'!$B$9-M4295)= 2,"2", IF(('1 - Cover page'!$B$9-M4295)= 3,"3", IF(('1 - Cover page'!$B$9-M4295)= 4,"4", IF(('1 - Cover page'!$B$9-M4295)= 5,"5", IF(('1 - Cover page'!$B$9-M4295)= 6,"6", IF(('1 - Cover page'!$B$9-M4295)= 7,"7", IF(('1 - Cover page'!$B$9-M4295)= 8,"8", IF(('1 - Cover page'!$B$9-M4295)= 9,"9", IF(('1 - Cover page'!$B$9-M4295)= 10,"10", IF(('1 - Cover page'!$B$9-M4295)= 11,"11", IF(('1 - Cover page'!$B$9-M4295)= 12,"12", IF(('1 - Cover page'!$B$9-M4295)= 13,"13", IF(('1 - Cover page'!$B$9-M4295)= 14,"14", IF(('1 - Cover page'!$B$9-M4295)= 15,"15",  ""))))))))))))))))</f>
        <v>0</v>
      </c>
      <c r="Z4295" t="str">
        <f>IF(('1 - Cover page'!$B$9-I4295)=0,"0", IF(('1 - Cover page'!$B$9-I4295)= 1,"1", IF(('1 - Cover page'!$B$9-I4295)= 2,"2", IF(('1 - Cover page'!$B$9-I4295)= 3,"3", IF(('1 - Cover page'!$B$9-I4295)= 4,"4", IF(('1 - Cover page'!$B$9-I4295)= 5,"5", IF(('1 - Cover page'!$B$9-I4295)= 6,"6", IF(('1 - Cover page'!$B$9-I4295)= 7,"7", IF(('1 - Cover page'!$B$9-I4295)= 8,"8", IF(('1 - Cover page'!$B$9-I4295)= 9,"9", IF(('1 - Cover page'!$B$9-I4295)= 10,"10", IF(('1 - Cover page'!$B$9-I4295)= 11,"11", IF(('1 - Cover page'!$B$9-I4295)= 12,"12", IF(('1 - Cover page'!$B$9-I4295)= 13,"13", IF(('1 - Cover page'!$B$9-I4295)= 14,"14", IF(('1 - Cover page'!$B$9-I4295)= 15,"15",  ""))))))))))))))))</f>
        <v>0</v>
      </c>
      <c r="AA4295" t="e">
        <f>VLOOKUP(E4295,'Age group'!$A$2:$B$7,2,TRUE)</f>
        <v>#N/A</v>
      </c>
    </row>
    <row r="4296" spans="1:27" ht="12.75" x14ac:dyDescent="0.2">
      <c r="A4296" s="30">
        <v>4293</v>
      </c>
      <c r="B4296" s="31"/>
      <c r="C4296" s="31"/>
      <c r="D4296" s="32"/>
      <c r="E4296" s="104"/>
      <c r="F4296" s="31"/>
      <c r="G4296" s="31"/>
      <c r="H4296" s="33"/>
      <c r="I4296" s="16"/>
      <c r="J4296" s="34"/>
      <c r="K4296" s="34"/>
      <c r="L4296" s="35"/>
      <c r="M4296" s="36"/>
      <c r="N4296" s="37"/>
      <c r="O4296" s="37"/>
      <c r="P4296" s="37"/>
      <c r="Q4296" s="38"/>
      <c r="R4296" s="38"/>
      <c r="S4296" s="37"/>
      <c r="T4296" s="39"/>
      <c r="U4296" s="39"/>
      <c r="V4296" s="40"/>
      <c r="X4296" t="str">
        <f>IF(('1 - Cover page'!$B$9-M4296)&lt;6,"&lt;=5 Days","&gt;5 Days")</f>
        <v>&lt;=5 Days</v>
      </c>
      <c r="Y4296" t="str">
        <f>IF(('1 - Cover page'!$B$9-M4296)=0,"0", IF(('1 - Cover page'!$B$9-M4296)= 1,"1", IF(('1 - Cover page'!$B$9-M4296)= 2,"2", IF(('1 - Cover page'!$B$9-M4296)= 3,"3", IF(('1 - Cover page'!$B$9-M4296)= 4,"4", IF(('1 - Cover page'!$B$9-M4296)= 5,"5", IF(('1 - Cover page'!$B$9-M4296)= 6,"6", IF(('1 - Cover page'!$B$9-M4296)= 7,"7", IF(('1 - Cover page'!$B$9-M4296)= 8,"8", IF(('1 - Cover page'!$B$9-M4296)= 9,"9", IF(('1 - Cover page'!$B$9-M4296)= 10,"10", IF(('1 - Cover page'!$B$9-M4296)= 11,"11", IF(('1 - Cover page'!$B$9-M4296)= 12,"12", IF(('1 - Cover page'!$B$9-M4296)= 13,"13", IF(('1 - Cover page'!$B$9-M4296)= 14,"14", IF(('1 - Cover page'!$B$9-M4296)= 15,"15",  ""))))))))))))))))</f>
        <v>0</v>
      </c>
      <c r="Z4296" t="str">
        <f>IF(('1 - Cover page'!$B$9-I4296)=0,"0", IF(('1 - Cover page'!$B$9-I4296)= 1,"1", IF(('1 - Cover page'!$B$9-I4296)= 2,"2", IF(('1 - Cover page'!$B$9-I4296)= 3,"3", IF(('1 - Cover page'!$B$9-I4296)= 4,"4", IF(('1 - Cover page'!$B$9-I4296)= 5,"5", IF(('1 - Cover page'!$B$9-I4296)= 6,"6", IF(('1 - Cover page'!$B$9-I4296)= 7,"7", IF(('1 - Cover page'!$B$9-I4296)= 8,"8", IF(('1 - Cover page'!$B$9-I4296)= 9,"9", IF(('1 - Cover page'!$B$9-I4296)= 10,"10", IF(('1 - Cover page'!$B$9-I4296)= 11,"11", IF(('1 - Cover page'!$B$9-I4296)= 12,"12", IF(('1 - Cover page'!$B$9-I4296)= 13,"13", IF(('1 - Cover page'!$B$9-I4296)= 14,"14", IF(('1 - Cover page'!$B$9-I4296)= 15,"15",  ""))))))))))))))))</f>
        <v>0</v>
      </c>
      <c r="AA4296" t="e">
        <f>VLOOKUP(E4296,'Age group'!$A$2:$B$7,2,TRUE)</f>
        <v>#N/A</v>
      </c>
    </row>
    <row r="4297" spans="1:27" ht="12.75" x14ac:dyDescent="0.2">
      <c r="A4297" s="30">
        <v>4294</v>
      </c>
      <c r="B4297" s="31"/>
      <c r="C4297" s="31"/>
      <c r="D4297" s="32"/>
      <c r="E4297" s="104"/>
      <c r="F4297" s="31"/>
      <c r="G4297" s="31"/>
      <c r="H4297" s="33"/>
      <c r="I4297" s="16"/>
      <c r="J4297" s="34"/>
      <c r="K4297" s="34"/>
      <c r="L4297" s="35"/>
      <c r="M4297" s="36"/>
      <c r="N4297" s="37"/>
      <c r="O4297" s="37"/>
      <c r="P4297" s="37"/>
      <c r="Q4297" s="38"/>
      <c r="R4297" s="38"/>
      <c r="S4297" s="37"/>
      <c r="T4297" s="39"/>
      <c r="U4297" s="39"/>
      <c r="V4297" s="40"/>
      <c r="X4297" t="str">
        <f>IF(('1 - Cover page'!$B$9-M4297)&lt;6,"&lt;=5 Days","&gt;5 Days")</f>
        <v>&lt;=5 Days</v>
      </c>
      <c r="Y4297" t="str">
        <f>IF(('1 - Cover page'!$B$9-M4297)=0,"0", IF(('1 - Cover page'!$B$9-M4297)= 1,"1", IF(('1 - Cover page'!$B$9-M4297)= 2,"2", IF(('1 - Cover page'!$B$9-M4297)= 3,"3", IF(('1 - Cover page'!$B$9-M4297)= 4,"4", IF(('1 - Cover page'!$B$9-M4297)= 5,"5", IF(('1 - Cover page'!$B$9-M4297)= 6,"6", IF(('1 - Cover page'!$B$9-M4297)= 7,"7", IF(('1 - Cover page'!$B$9-M4297)= 8,"8", IF(('1 - Cover page'!$B$9-M4297)= 9,"9", IF(('1 - Cover page'!$B$9-M4297)= 10,"10", IF(('1 - Cover page'!$B$9-M4297)= 11,"11", IF(('1 - Cover page'!$B$9-M4297)= 12,"12", IF(('1 - Cover page'!$B$9-M4297)= 13,"13", IF(('1 - Cover page'!$B$9-M4297)= 14,"14", IF(('1 - Cover page'!$B$9-M4297)= 15,"15",  ""))))))))))))))))</f>
        <v>0</v>
      </c>
      <c r="Z4297" t="str">
        <f>IF(('1 - Cover page'!$B$9-I4297)=0,"0", IF(('1 - Cover page'!$B$9-I4297)= 1,"1", IF(('1 - Cover page'!$B$9-I4297)= 2,"2", IF(('1 - Cover page'!$B$9-I4297)= 3,"3", IF(('1 - Cover page'!$B$9-I4297)= 4,"4", IF(('1 - Cover page'!$B$9-I4297)= 5,"5", IF(('1 - Cover page'!$B$9-I4297)= 6,"6", IF(('1 - Cover page'!$B$9-I4297)= 7,"7", IF(('1 - Cover page'!$B$9-I4297)= 8,"8", IF(('1 - Cover page'!$B$9-I4297)= 9,"9", IF(('1 - Cover page'!$B$9-I4297)= 10,"10", IF(('1 - Cover page'!$B$9-I4297)= 11,"11", IF(('1 - Cover page'!$B$9-I4297)= 12,"12", IF(('1 - Cover page'!$B$9-I4297)= 13,"13", IF(('1 - Cover page'!$B$9-I4297)= 14,"14", IF(('1 - Cover page'!$B$9-I4297)= 15,"15",  ""))))))))))))))))</f>
        <v>0</v>
      </c>
      <c r="AA4297" t="e">
        <f>VLOOKUP(E4297,'Age group'!$A$2:$B$7,2,TRUE)</f>
        <v>#N/A</v>
      </c>
    </row>
    <row r="4298" spans="1:27" ht="12.75" x14ac:dyDescent="0.2">
      <c r="A4298" s="30">
        <v>4295</v>
      </c>
      <c r="B4298" s="31"/>
      <c r="C4298" s="31"/>
      <c r="D4298" s="32"/>
      <c r="E4298" s="104"/>
      <c r="F4298" s="31"/>
      <c r="G4298" s="31"/>
      <c r="H4298" s="33"/>
      <c r="I4298" s="16"/>
      <c r="J4298" s="34"/>
      <c r="K4298" s="34"/>
      <c r="L4298" s="35"/>
      <c r="M4298" s="36"/>
      <c r="N4298" s="37"/>
      <c r="O4298" s="37"/>
      <c r="P4298" s="37"/>
      <c r="Q4298" s="38"/>
      <c r="R4298" s="38"/>
      <c r="S4298" s="37"/>
      <c r="T4298" s="39"/>
      <c r="U4298" s="39"/>
      <c r="V4298" s="40"/>
      <c r="X4298" t="str">
        <f>IF(('1 - Cover page'!$B$9-M4298)&lt;6,"&lt;=5 Days","&gt;5 Days")</f>
        <v>&lt;=5 Days</v>
      </c>
      <c r="Y4298" t="str">
        <f>IF(('1 - Cover page'!$B$9-M4298)=0,"0", IF(('1 - Cover page'!$B$9-M4298)= 1,"1", IF(('1 - Cover page'!$B$9-M4298)= 2,"2", IF(('1 - Cover page'!$B$9-M4298)= 3,"3", IF(('1 - Cover page'!$B$9-M4298)= 4,"4", IF(('1 - Cover page'!$B$9-M4298)= 5,"5", IF(('1 - Cover page'!$B$9-M4298)= 6,"6", IF(('1 - Cover page'!$B$9-M4298)= 7,"7", IF(('1 - Cover page'!$B$9-M4298)= 8,"8", IF(('1 - Cover page'!$B$9-M4298)= 9,"9", IF(('1 - Cover page'!$B$9-M4298)= 10,"10", IF(('1 - Cover page'!$B$9-M4298)= 11,"11", IF(('1 - Cover page'!$B$9-M4298)= 12,"12", IF(('1 - Cover page'!$B$9-M4298)= 13,"13", IF(('1 - Cover page'!$B$9-M4298)= 14,"14", IF(('1 - Cover page'!$B$9-M4298)= 15,"15",  ""))))))))))))))))</f>
        <v>0</v>
      </c>
      <c r="Z4298" t="str">
        <f>IF(('1 - Cover page'!$B$9-I4298)=0,"0", IF(('1 - Cover page'!$B$9-I4298)= 1,"1", IF(('1 - Cover page'!$B$9-I4298)= 2,"2", IF(('1 - Cover page'!$B$9-I4298)= 3,"3", IF(('1 - Cover page'!$B$9-I4298)= 4,"4", IF(('1 - Cover page'!$B$9-I4298)= 5,"5", IF(('1 - Cover page'!$B$9-I4298)= 6,"6", IF(('1 - Cover page'!$B$9-I4298)= 7,"7", IF(('1 - Cover page'!$B$9-I4298)= 8,"8", IF(('1 - Cover page'!$B$9-I4298)= 9,"9", IF(('1 - Cover page'!$B$9-I4298)= 10,"10", IF(('1 - Cover page'!$B$9-I4298)= 11,"11", IF(('1 - Cover page'!$B$9-I4298)= 12,"12", IF(('1 - Cover page'!$B$9-I4298)= 13,"13", IF(('1 - Cover page'!$B$9-I4298)= 14,"14", IF(('1 - Cover page'!$B$9-I4298)= 15,"15",  ""))))))))))))))))</f>
        <v>0</v>
      </c>
      <c r="AA4298" t="e">
        <f>VLOOKUP(E4298,'Age group'!$A$2:$B$7,2,TRUE)</f>
        <v>#N/A</v>
      </c>
    </row>
    <row r="4299" spans="1:27" ht="12.75" x14ac:dyDescent="0.2">
      <c r="A4299" s="30">
        <v>4296</v>
      </c>
      <c r="B4299" s="31"/>
      <c r="C4299" s="31"/>
      <c r="D4299" s="32"/>
      <c r="E4299" s="104"/>
      <c r="F4299" s="31"/>
      <c r="G4299" s="31"/>
      <c r="H4299" s="33"/>
      <c r="I4299" s="16"/>
      <c r="J4299" s="34"/>
      <c r="K4299" s="34"/>
      <c r="L4299" s="35"/>
      <c r="M4299" s="36"/>
      <c r="N4299" s="37"/>
      <c r="O4299" s="37"/>
      <c r="P4299" s="37"/>
      <c r="Q4299" s="38"/>
      <c r="R4299" s="38"/>
      <c r="S4299" s="37"/>
      <c r="T4299" s="39"/>
      <c r="U4299" s="39"/>
      <c r="V4299" s="40"/>
      <c r="X4299" t="str">
        <f>IF(('1 - Cover page'!$B$9-M4299)&lt;6,"&lt;=5 Days","&gt;5 Days")</f>
        <v>&lt;=5 Days</v>
      </c>
      <c r="Y4299" t="str">
        <f>IF(('1 - Cover page'!$B$9-M4299)=0,"0", IF(('1 - Cover page'!$B$9-M4299)= 1,"1", IF(('1 - Cover page'!$B$9-M4299)= 2,"2", IF(('1 - Cover page'!$B$9-M4299)= 3,"3", IF(('1 - Cover page'!$B$9-M4299)= 4,"4", IF(('1 - Cover page'!$B$9-M4299)= 5,"5", IF(('1 - Cover page'!$B$9-M4299)= 6,"6", IF(('1 - Cover page'!$B$9-M4299)= 7,"7", IF(('1 - Cover page'!$B$9-M4299)= 8,"8", IF(('1 - Cover page'!$B$9-M4299)= 9,"9", IF(('1 - Cover page'!$B$9-M4299)= 10,"10", IF(('1 - Cover page'!$B$9-M4299)= 11,"11", IF(('1 - Cover page'!$B$9-M4299)= 12,"12", IF(('1 - Cover page'!$B$9-M4299)= 13,"13", IF(('1 - Cover page'!$B$9-M4299)= 14,"14", IF(('1 - Cover page'!$B$9-M4299)= 15,"15",  ""))))))))))))))))</f>
        <v>0</v>
      </c>
      <c r="Z4299" t="str">
        <f>IF(('1 - Cover page'!$B$9-I4299)=0,"0", IF(('1 - Cover page'!$B$9-I4299)= 1,"1", IF(('1 - Cover page'!$B$9-I4299)= 2,"2", IF(('1 - Cover page'!$B$9-I4299)= 3,"3", IF(('1 - Cover page'!$B$9-I4299)= 4,"4", IF(('1 - Cover page'!$B$9-I4299)= 5,"5", IF(('1 - Cover page'!$B$9-I4299)= 6,"6", IF(('1 - Cover page'!$B$9-I4299)= 7,"7", IF(('1 - Cover page'!$B$9-I4299)= 8,"8", IF(('1 - Cover page'!$B$9-I4299)= 9,"9", IF(('1 - Cover page'!$B$9-I4299)= 10,"10", IF(('1 - Cover page'!$B$9-I4299)= 11,"11", IF(('1 - Cover page'!$B$9-I4299)= 12,"12", IF(('1 - Cover page'!$B$9-I4299)= 13,"13", IF(('1 - Cover page'!$B$9-I4299)= 14,"14", IF(('1 - Cover page'!$B$9-I4299)= 15,"15",  ""))))))))))))))))</f>
        <v>0</v>
      </c>
      <c r="AA4299" t="e">
        <f>VLOOKUP(E4299,'Age group'!$A$2:$B$7,2,TRUE)</f>
        <v>#N/A</v>
      </c>
    </row>
    <row r="4300" spans="1:27" ht="12.75" x14ac:dyDescent="0.2">
      <c r="A4300" s="30">
        <v>4297</v>
      </c>
      <c r="B4300" s="31"/>
      <c r="C4300" s="31"/>
      <c r="D4300" s="32"/>
      <c r="E4300" s="104"/>
      <c r="F4300" s="31"/>
      <c r="G4300" s="31"/>
      <c r="H4300" s="33"/>
      <c r="I4300" s="16"/>
      <c r="J4300" s="34"/>
      <c r="K4300" s="34"/>
      <c r="L4300" s="35"/>
      <c r="M4300" s="36"/>
      <c r="N4300" s="37"/>
      <c r="O4300" s="37"/>
      <c r="P4300" s="37"/>
      <c r="Q4300" s="38"/>
      <c r="R4300" s="38"/>
      <c r="S4300" s="37"/>
      <c r="T4300" s="39"/>
      <c r="U4300" s="39"/>
      <c r="V4300" s="40"/>
      <c r="X4300" t="str">
        <f>IF(('1 - Cover page'!$B$9-M4300)&lt;6,"&lt;=5 Days","&gt;5 Days")</f>
        <v>&lt;=5 Days</v>
      </c>
      <c r="Y4300" t="str">
        <f>IF(('1 - Cover page'!$B$9-M4300)=0,"0", IF(('1 - Cover page'!$B$9-M4300)= 1,"1", IF(('1 - Cover page'!$B$9-M4300)= 2,"2", IF(('1 - Cover page'!$B$9-M4300)= 3,"3", IF(('1 - Cover page'!$B$9-M4300)= 4,"4", IF(('1 - Cover page'!$B$9-M4300)= 5,"5", IF(('1 - Cover page'!$B$9-M4300)= 6,"6", IF(('1 - Cover page'!$B$9-M4300)= 7,"7", IF(('1 - Cover page'!$B$9-M4300)= 8,"8", IF(('1 - Cover page'!$B$9-M4300)= 9,"9", IF(('1 - Cover page'!$B$9-M4300)= 10,"10", IF(('1 - Cover page'!$B$9-M4300)= 11,"11", IF(('1 - Cover page'!$B$9-M4300)= 12,"12", IF(('1 - Cover page'!$B$9-M4300)= 13,"13", IF(('1 - Cover page'!$B$9-M4300)= 14,"14", IF(('1 - Cover page'!$B$9-M4300)= 15,"15",  ""))))))))))))))))</f>
        <v>0</v>
      </c>
      <c r="Z4300" t="str">
        <f>IF(('1 - Cover page'!$B$9-I4300)=0,"0", IF(('1 - Cover page'!$B$9-I4300)= 1,"1", IF(('1 - Cover page'!$B$9-I4300)= 2,"2", IF(('1 - Cover page'!$B$9-I4300)= 3,"3", IF(('1 - Cover page'!$B$9-I4300)= 4,"4", IF(('1 - Cover page'!$B$9-I4300)= 5,"5", IF(('1 - Cover page'!$B$9-I4300)= 6,"6", IF(('1 - Cover page'!$B$9-I4300)= 7,"7", IF(('1 - Cover page'!$B$9-I4300)= 8,"8", IF(('1 - Cover page'!$B$9-I4300)= 9,"9", IF(('1 - Cover page'!$B$9-I4300)= 10,"10", IF(('1 - Cover page'!$B$9-I4300)= 11,"11", IF(('1 - Cover page'!$B$9-I4300)= 12,"12", IF(('1 - Cover page'!$B$9-I4300)= 13,"13", IF(('1 - Cover page'!$B$9-I4300)= 14,"14", IF(('1 - Cover page'!$B$9-I4300)= 15,"15",  ""))))))))))))))))</f>
        <v>0</v>
      </c>
      <c r="AA4300" t="e">
        <f>VLOOKUP(E4300,'Age group'!$A$2:$B$7,2,TRUE)</f>
        <v>#N/A</v>
      </c>
    </row>
    <row r="4301" spans="1:27" ht="12.75" x14ac:dyDescent="0.2">
      <c r="A4301" s="30">
        <v>4298</v>
      </c>
      <c r="B4301" s="31"/>
      <c r="C4301" s="31"/>
      <c r="D4301" s="32"/>
      <c r="E4301" s="104"/>
      <c r="F4301" s="31"/>
      <c r="G4301" s="31"/>
      <c r="H4301" s="33"/>
      <c r="I4301" s="16"/>
      <c r="J4301" s="34"/>
      <c r="K4301" s="34"/>
      <c r="L4301" s="35"/>
      <c r="M4301" s="36"/>
      <c r="N4301" s="37"/>
      <c r="O4301" s="37"/>
      <c r="P4301" s="37"/>
      <c r="Q4301" s="38"/>
      <c r="R4301" s="38"/>
      <c r="S4301" s="37"/>
      <c r="T4301" s="39"/>
      <c r="U4301" s="39"/>
      <c r="V4301" s="40"/>
      <c r="X4301" t="str">
        <f>IF(('1 - Cover page'!$B$9-M4301)&lt;6,"&lt;=5 Days","&gt;5 Days")</f>
        <v>&lt;=5 Days</v>
      </c>
      <c r="Y4301" t="str">
        <f>IF(('1 - Cover page'!$B$9-M4301)=0,"0", IF(('1 - Cover page'!$B$9-M4301)= 1,"1", IF(('1 - Cover page'!$B$9-M4301)= 2,"2", IF(('1 - Cover page'!$B$9-M4301)= 3,"3", IF(('1 - Cover page'!$B$9-M4301)= 4,"4", IF(('1 - Cover page'!$B$9-M4301)= 5,"5", IF(('1 - Cover page'!$B$9-M4301)= 6,"6", IF(('1 - Cover page'!$B$9-M4301)= 7,"7", IF(('1 - Cover page'!$B$9-M4301)= 8,"8", IF(('1 - Cover page'!$B$9-M4301)= 9,"9", IF(('1 - Cover page'!$B$9-M4301)= 10,"10", IF(('1 - Cover page'!$B$9-M4301)= 11,"11", IF(('1 - Cover page'!$B$9-M4301)= 12,"12", IF(('1 - Cover page'!$B$9-M4301)= 13,"13", IF(('1 - Cover page'!$B$9-M4301)= 14,"14", IF(('1 - Cover page'!$B$9-M4301)= 15,"15",  ""))))))))))))))))</f>
        <v>0</v>
      </c>
      <c r="Z4301" t="str">
        <f>IF(('1 - Cover page'!$B$9-I4301)=0,"0", IF(('1 - Cover page'!$B$9-I4301)= 1,"1", IF(('1 - Cover page'!$B$9-I4301)= 2,"2", IF(('1 - Cover page'!$B$9-I4301)= 3,"3", IF(('1 - Cover page'!$B$9-I4301)= 4,"4", IF(('1 - Cover page'!$B$9-I4301)= 5,"5", IF(('1 - Cover page'!$B$9-I4301)= 6,"6", IF(('1 - Cover page'!$B$9-I4301)= 7,"7", IF(('1 - Cover page'!$B$9-I4301)= 8,"8", IF(('1 - Cover page'!$B$9-I4301)= 9,"9", IF(('1 - Cover page'!$B$9-I4301)= 10,"10", IF(('1 - Cover page'!$B$9-I4301)= 11,"11", IF(('1 - Cover page'!$B$9-I4301)= 12,"12", IF(('1 - Cover page'!$B$9-I4301)= 13,"13", IF(('1 - Cover page'!$B$9-I4301)= 14,"14", IF(('1 - Cover page'!$B$9-I4301)= 15,"15",  ""))))))))))))))))</f>
        <v>0</v>
      </c>
      <c r="AA4301" t="e">
        <f>VLOOKUP(E4301,'Age group'!$A$2:$B$7,2,TRUE)</f>
        <v>#N/A</v>
      </c>
    </row>
    <row r="4302" spans="1:27" ht="12.75" x14ac:dyDescent="0.2">
      <c r="A4302" s="30">
        <v>4299</v>
      </c>
      <c r="B4302" s="31"/>
      <c r="C4302" s="31"/>
      <c r="D4302" s="32"/>
      <c r="E4302" s="104"/>
      <c r="F4302" s="31"/>
      <c r="G4302" s="31"/>
      <c r="H4302" s="33"/>
      <c r="I4302" s="16"/>
      <c r="J4302" s="34"/>
      <c r="K4302" s="34"/>
      <c r="L4302" s="35"/>
      <c r="M4302" s="36"/>
      <c r="N4302" s="37"/>
      <c r="O4302" s="37"/>
      <c r="P4302" s="37"/>
      <c r="Q4302" s="38"/>
      <c r="R4302" s="38"/>
      <c r="S4302" s="37"/>
      <c r="T4302" s="39"/>
      <c r="U4302" s="39"/>
      <c r="V4302" s="40"/>
      <c r="X4302" t="str">
        <f>IF(('1 - Cover page'!$B$9-M4302)&lt;6,"&lt;=5 Days","&gt;5 Days")</f>
        <v>&lt;=5 Days</v>
      </c>
      <c r="Y4302" t="str">
        <f>IF(('1 - Cover page'!$B$9-M4302)=0,"0", IF(('1 - Cover page'!$B$9-M4302)= 1,"1", IF(('1 - Cover page'!$B$9-M4302)= 2,"2", IF(('1 - Cover page'!$B$9-M4302)= 3,"3", IF(('1 - Cover page'!$B$9-M4302)= 4,"4", IF(('1 - Cover page'!$B$9-M4302)= 5,"5", IF(('1 - Cover page'!$B$9-M4302)= 6,"6", IF(('1 - Cover page'!$B$9-M4302)= 7,"7", IF(('1 - Cover page'!$B$9-M4302)= 8,"8", IF(('1 - Cover page'!$B$9-M4302)= 9,"9", IF(('1 - Cover page'!$B$9-M4302)= 10,"10", IF(('1 - Cover page'!$B$9-M4302)= 11,"11", IF(('1 - Cover page'!$B$9-M4302)= 12,"12", IF(('1 - Cover page'!$B$9-M4302)= 13,"13", IF(('1 - Cover page'!$B$9-M4302)= 14,"14", IF(('1 - Cover page'!$B$9-M4302)= 15,"15",  ""))))))))))))))))</f>
        <v>0</v>
      </c>
      <c r="Z4302" t="str">
        <f>IF(('1 - Cover page'!$B$9-I4302)=0,"0", IF(('1 - Cover page'!$B$9-I4302)= 1,"1", IF(('1 - Cover page'!$B$9-I4302)= 2,"2", IF(('1 - Cover page'!$B$9-I4302)= 3,"3", IF(('1 - Cover page'!$B$9-I4302)= 4,"4", IF(('1 - Cover page'!$B$9-I4302)= 5,"5", IF(('1 - Cover page'!$B$9-I4302)= 6,"6", IF(('1 - Cover page'!$B$9-I4302)= 7,"7", IF(('1 - Cover page'!$B$9-I4302)= 8,"8", IF(('1 - Cover page'!$B$9-I4302)= 9,"9", IF(('1 - Cover page'!$B$9-I4302)= 10,"10", IF(('1 - Cover page'!$B$9-I4302)= 11,"11", IF(('1 - Cover page'!$B$9-I4302)= 12,"12", IF(('1 - Cover page'!$B$9-I4302)= 13,"13", IF(('1 - Cover page'!$B$9-I4302)= 14,"14", IF(('1 - Cover page'!$B$9-I4302)= 15,"15",  ""))))))))))))))))</f>
        <v>0</v>
      </c>
      <c r="AA4302" t="e">
        <f>VLOOKUP(E4302,'Age group'!$A$2:$B$7,2,TRUE)</f>
        <v>#N/A</v>
      </c>
    </row>
    <row r="4303" spans="1:27" ht="12.75" x14ac:dyDescent="0.2">
      <c r="A4303" s="30">
        <v>4300</v>
      </c>
      <c r="B4303" s="31"/>
      <c r="C4303" s="31"/>
      <c r="D4303" s="32"/>
      <c r="E4303" s="104"/>
      <c r="F4303" s="31"/>
      <c r="G4303" s="31"/>
      <c r="H4303" s="33"/>
      <c r="I4303" s="16"/>
      <c r="J4303" s="34"/>
      <c r="K4303" s="34"/>
      <c r="L4303" s="35"/>
      <c r="M4303" s="36"/>
      <c r="N4303" s="37"/>
      <c r="O4303" s="37"/>
      <c r="P4303" s="37"/>
      <c r="Q4303" s="38"/>
      <c r="R4303" s="38"/>
      <c r="S4303" s="37"/>
      <c r="T4303" s="39"/>
      <c r="U4303" s="39"/>
      <c r="V4303" s="40"/>
      <c r="X4303" t="str">
        <f>IF(('1 - Cover page'!$B$9-M4303)&lt;6,"&lt;=5 Days","&gt;5 Days")</f>
        <v>&lt;=5 Days</v>
      </c>
      <c r="Y4303" t="str">
        <f>IF(('1 - Cover page'!$B$9-M4303)=0,"0", IF(('1 - Cover page'!$B$9-M4303)= 1,"1", IF(('1 - Cover page'!$B$9-M4303)= 2,"2", IF(('1 - Cover page'!$B$9-M4303)= 3,"3", IF(('1 - Cover page'!$B$9-M4303)= 4,"4", IF(('1 - Cover page'!$B$9-M4303)= 5,"5", IF(('1 - Cover page'!$B$9-M4303)= 6,"6", IF(('1 - Cover page'!$B$9-M4303)= 7,"7", IF(('1 - Cover page'!$B$9-M4303)= 8,"8", IF(('1 - Cover page'!$B$9-M4303)= 9,"9", IF(('1 - Cover page'!$B$9-M4303)= 10,"10", IF(('1 - Cover page'!$B$9-M4303)= 11,"11", IF(('1 - Cover page'!$B$9-M4303)= 12,"12", IF(('1 - Cover page'!$B$9-M4303)= 13,"13", IF(('1 - Cover page'!$B$9-M4303)= 14,"14", IF(('1 - Cover page'!$B$9-M4303)= 15,"15",  ""))))))))))))))))</f>
        <v>0</v>
      </c>
      <c r="Z4303" t="str">
        <f>IF(('1 - Cover page'!$B$9-I4303)=0,"0", IF(('1 - Cover page'!$B$9-I4303)= 1,"1", IF(('1 - Cover page'!$B$9-I4303)= 2,"2", IF(('1 - Cover page'!$B$9-I4303)= 3,"3", IF(('1 - Cover page'!$B$9-I4303)= 4,"4", IF(('1 - Cover page'!$B$9-I4303)= 5,"5", IF(('1 - Cover page'!$B$9-I4303)= 6,"6", IF(('1 - Cover page'!$B$9-I4303)= 7,"7", IF(('1 - Cover page'!$B$9-I4303)= 8,"8", IF(('1 - Cover page'!$B$9-I4303)= 9,"9", IF(('1 - Cover page'!$B$9-I4303)= 10,"10", IF(('1 - Cover page'!$B$9-I4303)= 11,"11", IF(('1 - Cover page'!$B$9-I4303)= 12,"12", IF(('1 - Cover page'!$B$9-I4303)= 13,"13", IF(('1 - Cover page'!$B$9-I4303)= 14,"14", IF(('1 - Cover page'!$B$9-I4303)= 15,"15",  ""))))))))))))))))</f>
        <v>0</v>
      </c>
      <c r="AA4303" t="e">
        <f>VLOOKUP(E4303,'Age group'!$A$2:$B$7,2,TRUE)</f>
        <v>#N/A</v>
      </c>
    </row>
    <row r="4304" spans="1:27" ht="12.75" x14ac:dyDescent="0.2">
      <c r="A4304" s="30">
        <v>4301</v>
      </c>
      <c r="B4304" s="31"/>
      <c r="C4304" s="31"/>
      <c r="D4304" s="32"/>
      <c r="E4304" s="104"/>
      <c r="F4304" s="31"/>
      <c r="G4304" s="31"/>
      <c r="H4304" s="33"/>
      <c r="I4304" s="16"/>
      <c r="J4304" s="34"/>
      <c r="K4304" s="34"/>
      <c r="L4304" s="35"/>
      <c r="M4304" s="36"/>
      <c r="N4304" s="37"/>
      <c r="O4304" s="37"/>
      <c r="P4304" s="37"/>
      <c r="Q4304" s="38"/>
      <c r="R4304" s="38"/>
      <c r="S4304" s="37"/>
      <c r="T4304" s="39"/>
      <c r="U4304" s="39"/>
      <c r="V4304" s="40"/>
      <c r="X4304" t="str">
        <f>IF(('1 - Cover page'!$B$9-M4304)&lt;6,"&lt;=5 Days","&gt;5 Days")</f>
        <v>&lt;=5 Days</v>
      </c>
      <c r="Y4304" t="str">
        <f>IF(('1 - Cover page'!$B$9-M4304)=0,"0", IF(('1 - Cover page'!$B$9-M4304)= 1,"1", IF(('1 - Cover page'!$B$9-M4304)= 2,"2", IF(('1 - Cover page'!$B$9-M4304)= 3,"3", IF(('1 - Cover page'!$B$9-M4304)= 4,"4", IF(('1 - Cover page'!$B$9-M4304)= 5,"5", IF(('1 - Cover page'!$B$9-M4304)= 6,"6", IF(('1 - Cover page'!$B$9-M4304)= 7,"7", IF(('1 - Cover page'!$B$9-M4304)= 8,"8", IF(('1 - Cover page'!$B$9-M4304)= 9,"9", IF(('1 - Cover page'!$B$9-M4304)= 10,"10", IF(('1 - Cover page'!$B$9-M4304)= 11,"11", IF(('1 - Cover page'!$B$9-M4304)= 12,"12", IF(('1 - Cover page'!$B$9-M4304)= 13,"13", IF(('1 - Cover page'!$B$9-M4304)= 14,"14", IF(('1 - Cover page'!$B$9-M4304)= 15,"15",  ""))))))))))))))))</f>
        <v>0</v>
      </c>
      <c r="Z4304" t="str">
        <f>IF(('1 - Cover page'!$B$9-I4304)=0,"0", IF(('1 - Cover page'!$B$9-I4304)= 1,"1", IF(('1 - Cover page'!$B$9-I4304)= 2,"2", IF(('1 - Cover page'!$B$9-I4304)= 3,"3", IF(('1 - Cover page'!$B$9-I4304)= 4,"4", IF(('1 - Cover page'!$B$9-I4304)= 5,"5", IF(('1 - Cover page'!$B$9-I4304)= 6,"6", IF(('1 - Cover page'!$B$9-I4304)= 7,"7", IF(('1 - Cover page'!$B$9-I4304)= 8,"8", IF(('1 - Cover page'!$B$9-I4304)= 9,"9", IF(('1 - Cover page'!$B$9-I4304)= 10,"10", IF(('1 - Cover page'!$B$9-I4304)= 11,"11", IF(('1 - Cover page'!$B$9-I4304)= 12,"12", IF(('1 - Cover page'!$B$9-I4304)= 13,"13", IF(('1 - Cover page'!$B$9-I4304)= 14,"14", IF(('1 - Cover page'!$B$9-I4304)= 15,"15",  ""))))))))))))))))</f>
        <v>0</v>
      </c>
      <c r="AA4304" t="e">
        <f>VLOOKUP(E4304,'Age group'!$A$2:$B$7,2,TRUE)</f>
        <v>#N/A</v>
      </c>
    </row>
    <row r="4305" spans="1:27" ht="12.75" x14ac:dyDescent="0.2">
      <c r="A4305" s="30">
        <v>4302</v>
      </c>
      <c r="B4305" s="31"/>
      <c r="C4305" s="31"/>
      <c r="D4305" s="32"/>
      <c r="E4305" s="104"/>
      <c r="F4305" s="31"/>
      <c r="G4305" s="31"/>
      <c r="H4305" s="33"/>
      <c r="I4305" s="16"/>
      <c r="J4305" s="34"/>
      <c r="K4305" s="34"/>
      <c r="L4305" s="35"/>
      <c r="M4305" s="36"/>
      <c r="N4305" s="37"/>
      <c r="O4305" s="37"/>
      <c r="P4305" s="37"/>
      <c r="Q4305" s="38"/>
      <c r="R4305" s="38"/>
      <c r="S4305" s="37"/>
      <c r="T4305" s="39"/>
      <c r="U4305" s="39"/>
      <c r="V4305" s="40"/>
      <c r="X4305" t="str">
        <f>IF(('1 - Cover page'!$B$9-M4305)&lt;6,"&lt;=5 Days","&gt;5 Days")</f>
        <v>&lt;=5 Days</v>
      </c>
      <c r="Y4305" t="str">
        <f>IF(('1 - Cover page'!$B$9-M4305)=0,"0", IF(('1 - Cover page'!$B$9-M4305)= 1,"1", IF(('1 - Cover page'!$B$9-M4305)= 2,"2", IF(('1 - Cover page'!$B$9-M4305)= 3,"3", IF(('1 - Cover page'!$B$9-M4305)= 4,"4", IF(('1 - Cover page'!$B$9-M4305)= 5,"5", IF(('1 - Cover page'!$B$9-M4305)= 6,"6", IF(('1 - Cover page'!$B$9-M4305)= 7,"7", IF(('1 - Cover page'!$B$9-M4305)= 8,"8", IF(('1 - Cover page'!$B$9-M4305)= 9,"9", IF(('1 - Cover page'!$B$9-M4305)= 10,"10", IF(('1 - Cover page'!$B$9-M4305)= 11,"11", IF(('1 - Cover page'!$B$9-M4305)= 12,"12", IF(('1 - Cover page'!$B$9-M4305)= 13,"13", IF(('1 - Cover page'!$B$9-M4305)= 14,"14", IF(('1 - Cover page'!$B$9-M4305)= 15,"15",  ""))))))))))))))))</f>
        <v>0</v>
      </c>
      <c r="Z4305" t="str">
        <f>IF(('1 - Cover page'!$B$9-I4305)=0,"0", IF(('1 - Cover page'!$B$9-I4305)= 1,"1", IF(('1 - Cover page'!$B$9-I4305)= 2,"2", IF(('1 - Cover page'!$B$9-I4305)= 3,"3", IF(('1 - Cover page'!$B$9-I4305)= 4,"4", IF(('1 - Cover page'!$B$9-I4305)= 5,"5", IF(('1 - Cover page'!$B$9-I4305)= 6,"6", IF(('1 - Cover page'!$B$9-I4305)= 7,"7", IF(('1 - Cover page'!$B$9-I4305)= 8,"8", IF(('1 - Cover page'!$B$9-I4305)= 9,"9", IF(('1 - Cover page'!$B$9-I4305)= 10,"10", IF(('1 - Cover page'!$B$9-I4305)= 11,"11", IF(('1 - Cover page'!$B$9-I4305)= 12,"12", IF(('1 - Cover page'!$B$9-I4305)= 13,"13", IF(('1 - Cover page'!$B$9-I4305)= 14,"14", IF(('1 - Cover page'!$B$9-I4305)= 15,"15",  ""))))))))))))))))</f>
        <v>0</v>
      </c>
      <c r="AA4305" t="e">
        <f>VLOOKUP(E4305,'Age group'!$A$2:$B$7,2,TRUE)</f>
        <v>#N/A</v>
      </c>
    </row>
    <row r="4306" spans="1:27" ht="12.75" x14ac:dyDescent="0.2">
      <c r="A4306" s="30">
        <v>4303</v>
      </c>
      <c r="B4306" s="31"/>
      <c r="C4306" s="31"/>
      <c r="D4306" s="32"/>
      <c r="E4306" s="104"/>
      <c r="F4306" s="31"/>
      <c r="G4306" s="31"/>
      <c r="H4306" s="33"/>
      <c r="I4306" s="16"/>
      <c r="J4306" s="34"/>
      <c r="K4306" s="34"/>
      <c r="L4306" s="35"/>
      <c r="M4306" s="36"/>
      <c r="N4306" s="37"/>
      <c r="O4306" s="37"/>
      <c r="P4306" s="37"/>
      <c r="Q4306" s="38"/>
      <c r="R4306" s="38"/>
      <c r="S4306" s="37"/>
      <c r="T4306" s="39"/>
      <c r="U4306" s="39"/>
      <c r="V4306" s="40"/>
      <c r="X4306" t="str">
        <f>IF(('1 - Cover page'!$B$9-M4306)&lt;6,"&lt;=5 Days","&gt;5 Days")</f>
        <v>&lt;=5 Days</v>
      </c>
      <c r="Y4306" t="str">
        <f>IF(('1 - Cover page'!$B$9-M4306)=0,"0", IF(('1 - Cover page'!$B$9-M4306)= 1,"1", IF(('1 - Cover page'!$B$9-M4306)= 2,"2", IF(('1 - Cover page'!$B$9-M4306)= 3,"3", IF(('1 - Cover page'!$B$9-M4306)= 4,"4", IF(('1 - Cover page'!$B$9-M4306)= 5,"5", IF(('1 - Cover page'!$B$9-M4306)= 6,"6", IF(('1 - Cover page'!$B$9-M4306)= 7,"7", IF(('1 - Cover page'!$B$9-M4306)= 8,"8", IF(('1 - Cover page'!$B$9-M4306)= 9,"9", IF(('1 - Cover page'!$B$9-M4306)= 10,"10", IF(('1 - Cover page'!$B$9-M4306)= 11,"11", IF(('1 - Cover page'!$B$9-M4306)= 12,"12", IF(('1 - Cover page'!$B$9-M4306)= 13,"13", IF(('1 - Cover page'!$B$9-M4306)= 14,"14", IF(('1 - Cover page'!$B$9-M4306)= 15,"15",  ""))))))))))))))))</f>
        <v>0</v>
      </c>
      <c r="Z4306" t="str">
        <f>IF(('1 - Cover page'!$B$9-I4306)=0,"0", IF(('1 - Cover page'!$B$9-I4306)= 1,"1", IF(('1 - Cover page'!$B$9-I4306)= 2,"2", IF(('1 - Cover page'!$B$9-I4306)= 3,"3", IF(('1 - Cover page'!$B$9-I4306)= 4,"4", IF(('1 - Cover page'!$B$9-I4306)= 5,"5", IF(('1 - Cover page'!$B$9-I4306)= 6,"6", IF(('1 - Cover page'!$B$9-I4306)= 7,"7", IF(('1 - Cover page'!$B$9-I4306)= 8,"8", IF(('1 - Cover page'!$B$9-I4306)= 9,"9", IF(('1 - Cover page'!$B$9-I4306)= 10,"10", IF(('1 - Cover page'!$B$9-I4306)= 11,"11", IF(('1 - Cover page'!$B$9-I4306)= 12,"12", IF(('1 - Cover page'!$B$9-I4306)= 13,"13", IF(('1 - Cover page'!$B$9-I4306)= 14,"14", IF(('1 - Cover page'!$B$9-I4306)= 15,"15",  ""))))))))))))))))</f>
        <v>0</v>
      </c>
      <c r="AA4306" t="e">
        <f>VLOOKUP(E4306,'Age group'!$A$2:$B$7,2,TRUE)</f>
        <v>#N/A</v>
      </c>
    </row>
    <row r="4307" spans="1:27" ht="12.75" x14ac:dyDescent="0.2">
      <c r="A4307" s="30">
        <v>4304</v>
      </c>
      <c r="B4307" s="31"/>
      <c r="C4307" s="31"/>
      <c r="D4307" s="32"/>
      <c r="E4307" s="104"/>
      <c r="F4307" s="31"/>
      <c r="G4307" s="31"/>
      <c r="H4307" s="33"/>
      <c r="I4307" s="16"/>
      <c r="J4307" s="34"/>
      <c r="K4307" s="34"/>
      <c r="L4307" s="35"/>
      <c r="M4307" s="36"/>
      <c r="N4307" s="37"/>
      <c r="O4307" s="37"/>
      <c r="P4307" s="37"/>
      <c r="Q4307" s="38"/>
      <c r="R4307" s="38"/>
      <c r="S4307" s="37"/>
      <c r="T4307" s="39"/>
      <c r="U4307" s="39"/>
      <c r="V4307" s="40"/>
      <c r="X4307" t="str">
        <f>IF(('1 - Cover page'!$B$9-M4307)&lt;6,"&lt;=5 Days","&gt;5 Days")</f>
        <v>&lt;=5 Days</v>
      </c>
      <c r="Y4307" t="str">
        <f>IF(('1 - Cover page'!$B$9-M4307)=0,"0", IF(('1 - Cover page'!$B$9-M4307)= 1,"1", IF(('1 - Cover page'!$B$9-M4307)= 2,"2", IF(('1 - Cover page'!$B$9-M4307)= 3,"3", IF(('1 - Cover page'!$B$9-M4307)= 4,"4", IF(('1 - Cover page'!$B$9-M4307)= 5,"5", IF(('1 - Cover page'!$B$9-M4307)= 6,"6", IF(('1 - Cover page'!$B$9-M4307)= 7,"7", IF(('1 - Cover page'!$B$9-M4307)= 8,"8", IF(('1 - Cover page'!$B$9-M4307)= 9,"9", IF(('1 - Cover page'!$B$9-M4307)= 10,"10", IF(('1 - Cover page'!$B$9-M4307)= 11,"11", IF(('1 - Cover page'!$B$9-M4307)= 12,"12", IF(('1 - Cover page'!$B$9-M4307)= 13,"13", IF(('1 - Cover page'!$B$9-M4307)= 14,"14", IF(('1 - Cover page'!$B$9-M4307)= 15,"15",  ""))))))))))))))))</f>
        <v>0</v>
      </c>
      <c r="Z4307" t="str">
        <f>IF(('1 - Cover page'!$B$9-I4307)=0,"0", IF(('1 - Cover page'!$B$9-I4307)= 1,"1", IF(('1 - Cover page'!$B$9-I4307)= 2,"2", IF(('1 - Cover page'!$B$9-I4307)= 3,"3", IF(('1 - Cover page'!$B$9-I4307)= 4,"4", IF(('1 - Cover page'!$B$9-I4307)= 5,"5", IF(('1 - Cover page'!$B$9-I4307)= 6,"6", IF(('1 - Cover page'!$B$9-I4307)= 7,"7", IF(('1 - Cover page'!$B$9-I4307)= 8,"8", IF(('1 - Cover page'!$B$9-I4307)= 9,"9", IF(('1 - Cover page'!$B$9-I4307)= 10,"10", IF(('1 - Cover page'!$B$9-I4307)= 11,"11", IF(('1 - Cover page'!$B$9-I4307)= 12,"12", IF(('1 - Cover page'!$B$9-I4307)= 13,"13", IF(('1 - Cover page'!$B$9-I4307)= 14,"14", IF(('1 - Cover page'!$B$9-I4307)= 15,"15",  ""))))))))))))))))</f>
        <v>0</v>
      </c>
      <c r="AA4307" t="e">
        <f>VLOOKUP(E4307,'Age group'!$A$2:$B$7,2,TRUE)</f>
        <v>#N/A</v>
      </c>
    </row>
    <row r="4308" spans="1:27" ht="12.75" x14ac:dyDescent="0.2">
      <c r="A4308" s="30">
        <v>4305</v>
      </c>
      <c r="B4308" s="31"/>
      <c r="C4308" s="31"/>
      <c r="D4308" s="32"/>
      <c r="E4308" s="104"/>
      <c r="F4308" s="31"/>
      <c r="G4308" s="31"/>
      <c r="H4308" s="33"/>
      <c r="I4308" s="16"/>
      <c r="J4308" s="34"/>
      <c r="K4308" s="34"/>
      <c r="L4308" s="35"/>
      <c r="M4308" s="36"/>
      <c r="N4308" s="37"/>
      <c r="O4308" s="37"/>
      <c r="P4308" s="37"/>
      <c r="Q4308" s="38"/>
      <c r="R4308" s="38"/>
      <c r="S4308" s="37"/>
      <c r="T4308" s="39"/>
      <c r="U4308" s="39"/>
      <c r="V4308" s="40"/>
      <c r="X4308" t="str">
        <f>IF(('1 - Cover page'!$B$9-M4308)&lt;6,"&lt;=5 Days","&gt;5 Days")</f>
        <v>&lt;=5 Days</v>
      </c>
      <c r="Y4308" t="str">
        <f>IF(('1 - Cover page'!$B$9-M4308)=0,"0", IF(('1 - Cover page'!$B$9-M4308)= 1,"1", IF(('1 - Cover page'!$B$9-M4308)= 2,"2", IF(('1 - Cover page'!$B$9-M4308)= 3,"3", IF(('1 - Cover page'!$B$9-M4308)= 4,"4", IF(('1 - Cover page'!$B$9-M4308)= 5,"5", IF(('1 - Cover page'!$B$9-M4308)= 6,"6", IF(('1 - Cover page'!$B$9-M4308)= 7,"7", IF(('1 - Cover page'!$B$9-M4308)= 8,"8", IF(('1 - Cover page'!$B$9-M4308)= 9,"9", IF(('1 - Cover page'!$B$9-M4308)= 10,"10", IF(('1 - Cover page'!$B$9-M4308)= 11,"11", IF(('1 - Cover page'!$B$9-M4308)= 12,"12", IF(('1 - Cover page'!$B$9-M4308)= 13,"13", IF(('1 - Cover page'!$B$9-M4308)= 14,"14", IF(('1 - Cover page'!$B$9-M4308)= 15,"15",  ""))))))))))))))))</f>
        <v>0</v>
      </c>
      <c r="Z4308" t="str">
        <f>IF(('1 - Cover page'!$B$9-I4308)=0,"0", IF(('1 - Cover page'!$B$9-I4308)= 1,"1", IF(('1 - Cover page'!$B$9-I4308)= 2,"2", IF(('1 - Cover page'!$B$9-I4308)= 3,"3", IF(('1 - Cover page'!$B$9-I4308)= 4,"4", IF(('1 - Cover page'!$B$9-I4308)= 5,"5", IF(('1 - Cover page'!$B$9-I4308)= 6,"6", IF(('1 - Cover page'!$B$9-I4308)= 7,"7", IF(('1 - Cover page'!$B$9-I4308)= 8,"8", IF(('1 - Cover page'!$B$9-I4308)= 9,"9", IF(('1 - Cover page'!$B$9-I4308)= 10,"10", IF(('1 - Cover page'!$B$9-I4308)= 11,"11", IF(('1 - Cover page'!$B$9-I4308)= 12,"12", IF(('1 - Cover page'!$B$9-I4308)= 13,"13", IF(('1 - Cover page'!$B$9-I4308)= 14,"14", IF(('1 - Cover page'!$B$9-I4308)= 15,"15",  ""))))))))))))))))</f>
        <v>0</v>
      </c>
      <c r="AA4308" t="e">
        <f>VLOOKUP(E4308,'Age group'!$A$2:$B$7,2,TRUE)</f>
        <v>#N/A</v>
      </c>
    </row>
    <row r="4309" spans="1:27" ht="12.75" x14ac:dyDescent="0.2">
      <c r="A4309" s="30">
        <v>4306</v>
      </c>
      <c r="B4309" s="31"/>
      <c r="C4309" s="31"/>
      <c r="D4309" s="32"/>
      <c r="E4309" s="104"/>
      <c r="F4309" s="31"/>
      <c r="G4309" s="31"/>
      <c r="H4309" s="33"/>
      <c r="I4309" s="16"/>
      <c r="J4309" s="34"/>
      <c r="K4309" s="34"/>
      <c r="L4309" s="35"/>
      <c r="M4309" s="36"/>
      <c r="N4309" s="37"/>
      <c r="O4309" s="37"/>
      <c r="P4309" s="37"/>
      <c r="Q4309" s="38"/>
      <c r="R4309" s="38"/>
      <c r="S4309" s="37"/>
      <c r="T4309" s="39"/>
      <c r="U4309" s="39"/>
      <c r="V4309" s="40"/>
      <c r="X4309" t="str">
        <f>IF(('1 - Cover page'!$B$9-M4309)&lt;6,"&lt;=5 Days","&gt;5 Days")</f>
        <v>&lt;=5 Days</v>
      </c>
      <c r="Y4309" t="str">
        <f>IF(('1 - Cover page'!$B$9-M4309)=0,"0", IF(('1 - Cover page'!$B$9-M4309)= 1,"1", IF(('1 - Cover page'!$B$9-M4309)= 2,"2", IF(('1 - Cover page'!$B$9-M4309)= 3,"3", IF(('1 - Cover page'!$B$9-M4309)= 4,"4", IF(('1 - Cover page'!$B$9-M4309)= 5,"5", IF(('1 - Cover page'!$B$9-M4309)= 6,"6", IF(('1 - Cover page'!$B$9-M4309)= 7,"7", IF(('1 - Cover page'!$B$9-M4309)= 8,"8", IF(('1 - Cover page'!$B$9-M4309)= 9,"9", IF(('1 - Cover page'!$B$9-M4309)= 10,"10", IF(('1 - Cover page'!$B$9-M4309)= 11,"11", IF(('1 - Cover page'!$B$9-M4309)= 12,"12", IF(('1 - Cover page'!$B$9-M4309)= 13,"13", IF(('1 - Cover page'!$B$9-M4309)= 14,"14", IF(('1 - Cover page'!$B$9-M4309)= 15,"15",  ""))))))))))))))))</f>
        <v>0</v>
      </c>
      <c r="Z4309" t="str">
        <f>IF(('1 - Cover page'!$B$9-I4309)=0,"0", IF(('1 - Cover page'!$B$9-I4309)= 1,"1", IF(('1 - Cover page'!$B$9-I4309)= 2,"2", IF(('1 - Cover page'!$B$9-I4309)= 3,"3", IF(('1 - Cover page'!$B$9-I4309)= 4,"4", IF(('1 - Cover page'!$B$9-I4309)= 5,"5", IF(('1 - Cover page'!$B$9-I4309)= 6,"6", IF(('1 - Cover page'!$B$9-I4309)= 7,"7", IF(('1 - Cover page'!$B$9-I4309)= 8,"8", IF(('1 - Cover page'!$B$9-I4309)= 9,"9", IF(('1 - Cover page'!$B$9-I4309)= 10,"10", IF(('1 - Cover page'!$B$9-I4309)= 11,"11", IF(('1 - Cover page'!$B$9-I4309)= 12,"12", IF(('1 - Cover page'!$B$9-I4309)= 13,"13", IF(('1 - Cover page'!$B$9-I4309)= 14,"14", IF(('1 - Cover page'!$B$9-I4309)= 15,"15",  ""))))))))))))))))</f>
        <v>0</v>
      </c>
      <c r="AA4309" t="e">
        <f>VLOOKUP(E4309,'Age group'!$A$2:$B$7,2,TRUE)</f>
        <v>#N/A</v>
      </c>
    </row>
    <row r="4310" spans="1:27" ht="12.75" x14ac:dyDescent="0.2">
      <c r="A4310" s="30">
        <v>4307</v>
      </c>
      <c r="B4310" s="31"/>
      <c r="C4310" s="31"/>
      <c r="D4310" s="32"/>
      <c r="E4310" s="104"/>
      <c r="F4310" s="31"/>
      <c r="G4310" s="31"/>
      <c r="H4310" s="33"/>
      <c r="I4310" s="16"/>
      <c r="J4310" s="34"/>
      <c r="K4310" s="34"/>
      <c r="L4310" s="35"/>
      <c r="M4310" s="36"/>
      <c r="N4310" s="37"/>
      <c r="O4310" s="37"/>
      <c r="P4310" s="37"/>
      <c r="Q4310" s="38"/>
      <c r="R4310" s="38"/>
      <c r="S4310" s="37"/>
      <c r="T4310" s="39"/>
      <c r="U4310" s="39"/>
      <c r="V4310" s="40"/>
      <c r="X4310" t="str">
        <f>IF(('1 - Cover page'!$B$9-M4310)&lt;6,"&lt;=5 Days","&gt;5 Days")</f>
        <v>&lt;=5 Days</v>
      </c>
      <c r="Y4310" t="str">
        <f>IF(('1 - Cover page'!$B$9-M4310)=0,"0", IF(('1 - Cover page'!$B$9-M4310)= 1,"1", IF(('1 - Cover page'!$B$9-M4310)= 2,"2", IF(('1 - Cover page'!$B$9-M4310)= 3,"3", IF(('1 - Cover page'!$B$9-M4310)= 4,"4", IF(('1 - Cover page'!$B$9-M4310)= 5,"5", IF(('1 - Cover page'!$B$9-M4310)= 6,"6", IF(('1 - Cover page'!$B$9-M4310)= 7,"7", IF(('1 - Cover page'!$B$9-M4310)= 8,"8", IF(('1 - Cover page'!$B$9-M4310)= 9,"9", IF(('1 - Cover page'!$B$9-M4310)= 10,"10", IF(('1 - Cover page'!$B$9-M4310)= 11,"11", IF(('1 - Cover page'!$B$9-M4310)= 12,"12", IF(('1 - Cover page'!$B$9-M4310)= 13,"13", IF(('1 - Cover page'!$B$9-M4310)= 14,"14", IF(('1 - Cover page'!$B$9-M4310)= 15,"15",  ""))))))))))))))))</f>
        <v>0</v>
      </c>
      <c r="Z4310" t="str">
        <f>IF(('1 - Cover page'!$B$9-I4310)=0,"0", IF(('1 - Cover page'!$B$9-I4310)= 1,"1", IF(('1 - Cover page'!$B$9-I4310)= 2,"2", IF(('1 - Cover page'!$B$9-I4310)= 3,"3", IF(('1 - Cover page'!$B$9-I4310)= 4,"4", IF(('1 - Cover page'!$B$9-I4310)= 5,"5", IF(('1 - Cover page'!$B$9-I4310)= 6,"6", IF(('1 - Cover page'!$B$9-I4310)= 7,"7", IF(('1 - Cover page'!$B$9-I4310)= 8,"8", IF(('1 - Cover page'!$B$9-I4310)= 9,"9", IF(('1 - Cover page'!$B$9-I4310)= 10,"10", IF(('1 - Cover page'!$B$9-I4310)= 11,"11", IF(('1 - Cover page'!$B$9-I4310)= 12,"12", IF(('1 - Cover page'!$B$9-I4310)= 13,"13", IF(('1 - Cover page'!$B$9-I4310)= 14,"14", IF(('1 - Cover page'!$B$9-I4310)= 15,"15",  ""))))))))))))))))</f>
        <v>0</v>
      </c>
      <c r="AA4310" t="e">
        <f>VLOOKUP(E4310,'Age group'!$A$2:$B$7,2,TRUE)</f>
        <v>#N/A</v>
      </c>
    </row>
    <row r="4311" spans="1:27" ht="12.75" x14ac:dyDescent="0.2">
      <c r="A4311" s="30">
        <v>4308</v>
      </c>
      <c r="B4311" s="31"/>
      <c r="C4311" s="31"/>
      <c r="D4311" s="32"/>
      <c r="E4311" s="104"/>
      <c r="F4311" s="31"/>
      <c r="G4311" s="31"/>
      <c r="H4311" s="33"/>
      <c r="I4311" s="16"/>
      <c r="J4311" s="34"/>
      <c r="K4311" s="34"/>
      <c r="L4311" s="35"/>
      <c r="M4311" s="36"/>
      <c r="N4311" s="37"/>
      <c r="O4311" s="37"/>
      <c r="P4311" s="37"/>
      <c r="Q4311" s="38"/>
      <c r="R4311" s="38"/>
      <c r="S4311" s="37"/>
      <c r="T4311" s="39"/>
      <c r="U4311" s="39"/>
      <c r="V4311" s="40"/>
      <c r="X4311" t="str">
        <f>IF(('1 - Cover page'!$B$9-M4311)&lt;6,"&lt;=5 Days","&gt;5 Days")</f>
        <v>&lt;=5 Days</v>
      </c>
      <c r="Y4311" t="str">
        <f>IF(('1 - Cover page'!$B$9-M4311)=0,"0", IF(('1 - Cover page'!$B$9-M4311)= 1,"1", IF(('1 - Cover page'!$B$9-M4311)= 2,"2", IF(('1 - Cover page'!$B$9-M4311)= 3,"3", IF(('1 - Cover page'!$B$9-M4311)= 4,"4", IF(('1 - Cover page'!$B$9-M4311)= 5,"5", IF(('1 - Cover page'!$B$9-M4311)= 6,"6", IF(('1 - Cover page'!$B$9-M4311)= 7,"7", IF(('1 - Cover page'!$B$9-M4311)= 8,"8", IF(('1 - Cover page'!$B$9-M4311)= 9,"9", IF(('1 - Cover page'!$B$9-M4311)= 10,"10", IF(('1 - Cover page'!$B$9-M4311)= 11,"11", IF(('1 - Cover page'!$B$9-M4311)= 12,"12", IF(('1 - Cover page'!$B$9-M4311)= 13,"13", IF(('1 - Cover page'!$B$9-M4311)= 14,"14", IF(('1 - Cover page'!$B$9-M4311)= 15,"15",  ""))))))))))))))))</f>
        <v>0</v>
      </c>
      <c r="Z4311" t="str">
        <f>IF(('1 - Cover page'!$B$9-I4311)=0,"0", IF(('1 - Cover page'!$B$9-I4311)= 1,"1", IF(('1 - Cover page'!$B$9-I4311)= 2,"2", IF(('1 - Cover page'!$B$9-I4311)= 3,"3", IF(('1 - Cover page'!$B$9-I4311)= 4,"4", IF(('1 - Cover page'!$B$9-I4311)= 5,"5", IF(('1 - Cover page'!$B$9-I4311)= 6,"6", IF(('1 - Cover page'!$B$9-I4311)= 7,"7", IF(('1 - Cover page'!$B$9-I4311)= 8,"8", IF(('1 - Cover page'!$B$9-I4311)= 9,"9", IF(('1 - Cover page'!$B$9-I4311)= 10,"10", IF(('1 - Cover page'!$B$9-I4311)= 11,"11", IF(('1 - Cover page'!$B$9-I4311)= 12,"12", IF(('1 - Cover page'!$B$9-I4311)= 13,"13", IF(('1 - Cover page'!$B$9-I4311)= 14,"14", IF(('1 - Cover page'!$B$9-I4311)= 15,"15",  ""))))))))))))))))</f>
        <v>0</v>
      </c>
      <c r="AA4311" t="e">
        <f>VLOOKUP(E4311,'Age group'!$A$2:$B$7,2,TRUE)</f>
        <v>#N/A</v>
      </c>
    </row>
    <row r="4312" spans="1:27" ht="12.75" x14ac:dyDescent="0.2">
      <c r="A4312" s="30">
        <v>4309</v>
      </c>
      <c r="B4312" s="31"/>
      <c r="C4312" s="31"/>
      <c r="D4312" s="32"/>
      <c r="E4312" s="104"/>
      <c r="F4312" s="31"/>
      <c r="G4312" s="31"/>
      <c r="H4312" s="33"/>
      <c r="I4312" s="16"/>
      <c r="J4312" s="34"/>
      <c r="K4312" s="34"/>
      <c r="L4312" s="35"/>
      <c r="M4312" s="36"/>
      <c r="N4312" s="37"/>
      <c r="O4312" s="37"/>
      <c r="P4312" s="37"/>
      <c r="Q4312" s="38"/>
      <c r="R4312" s="38"/>
      <c r="S4312" s="37"/>
      <c r="T4312" s="39"/>
      <c r="U4312" s="39"/>
      <c r="V4312" s="40"/>
      <c r="X4312" t="str">
        <f>IF(('1 - Cover page'!$B$9-M4312)&lt;6,"&lt;=5 Days","&gt;5 Days")</f>
        <v>&lt;=5 Days</v>
      </c>
      <c r="Y4312" t="str">
        <f>IF(('1 - Cover page'!$B$9-M4312)=0,"0", IF(('1 - Cover page'!$B$9-M4312)= 1,"1", IF(('1 - Cover page'!$B$9-M4312)= 2,"2", IF(('1 - Cover page'!$B$9-M4312)= 3,"3", IF(('1 - Cover page'!$B$9-M4312)= 4,"4", IF(('1 - Cover page'!$B$9-M4312)= 5,"5", IF(('1 - Cover page'!$B$9-M4312)= 6,"6", IF(('1 - Cover page'!$B$9-M4312)= 7,"7", IF(('1 - Cover page'!$B$9-M4312)= 8,"8", IF(('1 - Cover page'!$B$9-M4312)= 9,"9", IF(('1 - Cover page'!$B$9-M4312)= 10,"10", IF(('1 - Cover page'!$B$9-M4312)= 11,"11", IF(('1 - Cover page'!$B$9-M4312)= 12,"12", IF(('1 - Cover page'!$B$9-M4312)= 13,"13", IF(('1 - Cover page'!$B$9-M4312)= 14,"14", IF(('1 - Cover page'!$B$9-M4312)= 15,"15",  ""))))))))))))))))</f>
        <v>0</v>
      </c>
      <c r="Z4312" t="str">
        <f>IF(('1 - Cover page'!$B$9-I4312)=0,"0", IF(('1 - Cover page'!$B$9-I4312)= 1,"1", IF(('1 - Cover page'!$B$9-I4312)= 2,"2", IF(('1 - Cover page'!$B$9-I4312)= 3,"3", IF(('1 - Cover page'!$B$9-I4312)= 4,"4", IF(('1 - Cover page'!$B$9-I4312)= 5,"5", IF(('1 - Cover page'!$B$9-I4312)= 6,"6", IF(('1 - Cover page'!$B$9-I4312)= 7,"7", IF(('1 - Cover page'!$B$9-I4312)= 8,"8", IF(('1 - Cover page'!$B$9-I4312)= 9,"9", IF(('1 - Cover page'!$B$9-I4312)= 10,"10", IF(('1 - Cover page'!$B$9-I4312)= 11,"11", IF(('1 - Cover page'!$B$9-I4312)= 12,"12", IF(('1 - Cover page'!$B$9-I4312)= 13,"13", IF(('1 - Cover page'!$B$9-I4312)= 14,"14", IF(('1 - Cover page'!$B$9-I4312)= 15,"15",  ""))))))))))))))))</f>
        <v>0</v>
      </c>
      <c r="AA4312" t="e">
        <f>VLOOKUP(E4312,'Age group'!$A$2:$B$7,2,TRUE)</f>
        <v>#N/A</v>
      </c>
    </row>
    <row r="4313" spans="1:27" ht="12.75" x14ac:dyDescent="0.2">
      <c r="A4313" s="30">
        <v>4310</v>
      </c>
      <c r="B4313" s="31"/>
      <c r="C4313" s="31"/>
      <c r="D4313" s="32"/>
      <c r="E4313" s="104"/>
      <c r="F4313" s="31"/>
      <c r="G4313" s="31"/>
      <c r="H4313" s="33"/>
      <c r="I4313" s="16"/>
      <c r="J4313" s="34"/>
      <c r="K4313" s="34"/>
      <c r="L4313" s="35"/>
      <c r="M4313" s="36"/>
      <c r="N4313" s="37"/>
      <c r="O4313" s="37"/>
      <c r="P4313" s="37"/>
      <c r="Q4313" s="38"/>
      <c r="R4313" s="38"/>
      <c r="S4313" s="37"/>
      <c r="T4313" s="39"/>
      <c r="U4313" s="39"/>
      <c r="V4313" s="40"/>
      <c r="X4313" t="str">
        <f>IF(('1 - Cover page'!$B$9-M4313)&lt;6,"&lt;=5 Days","&gt;5 Days")</f>
        <v>&lt;=5 Days</v>
      </c>
      <c r="Y4313" t="str">
        <f>IF(('1 - Cover page'!$B$9-M4313)=0,"0", IF(('1 - Cover page'!$B$9-M4313)= 1,"1", IF(('1 - Cover page'!$B$9-M4313)= 2,"2", IF(('1 - Cover page'!$B$9-M4313)= 3,"3", IF(('1 - Cover page'!$B$9-M4313)= 4,"4", IF(('1 - Cover page'!$B$9-M4313)= 5,"5", IF(('1 - Cover page'!$B$9-M4313)= 6,"6", IF(('1 - Cover page'!$B$9-M4313)= 7,"7", IF(('1 - Cover page'!$B$9-M4313)= 8,"8", IF(('1 - Cover page'!$B$9-M4313)= 9,"9", IF(('1 - Cover page'!$B$9-M4313)= 10,"10", IF(('1 - Cover page'!$B$9-M4313)= 11,"11", IF(('1 - Cover page'!$B$9-M4313)= 12,"12", IF(('1 - Cover page'!$B$9-M4313)= 13,"13", IF(('1 - Cover page'!$B$9-M4313)= 14,"14", IF(('1 - Cover page'!$B$9-M4313)= 15,"15",  ""))))))))))))))))</f>
        <v>0</v>
      </c>
      <c r="Z4313" t="str">
        <f>IF(('1 - Cover page'!$B$9-I4313)=0,"0", IF(('1 - Cover page'!$B$9-I4313)= 1,"1", IF(('1 - Cover page'!$B$9-I4313)= 2,"2", IF(('1 - Cover page'!$B$9-I4313)= 3,"3", IF(('1 - Cover page'!$B$9-I4313)= 4,"4", IF(('1 - Cover page'!$B$9-I4313)= 5,"5", IF(('1 - Cover page'!$B$9-I4313)= 6,"6", IF(('1 - Cover page'!$B$9-I4313)= 7,"7", IF(('1 - Cover page'!$B$9-I4313)= 8,"8", IF(('1 - Cover page'!$B$9-I4313)= 9,"9", IF(('1 - Cover page'!$B$9-I4313)= 10,"10", IF(('1 - Cover page'!$B$9-I4313)= 11,"11", IF(('1 - Cover page'!$B$9-I4313)= 12,"12", IF(('1 - Cover page'!$B$9-I4313)= 13,"13", IF(('1 - Cover page'!$B$9-I4313)= 14,"14", IF(('1 - Cover page'!$B$9-I4313)= 15,"15",  ""))))))))))))))))</f>
        <v>0</v>
      </c>
      <c r="AA4313" t="e">
        <f>VLOOKUP(E4313,'Age group'!$A$2:$B$7,2,TRUE)</f>
        <v>#N/A</v>
      </c>
    </row>
    <row r="4314" spans="1:27" ht="12.75" x14ac:dyDescent="0.2">
      <c r="A4314" s="30">
        <v>4311</v>
      </c>
      <c r="B4314" s="31"/>
      <c r="C4314" s="31"/>
      <c r="D4314" s="32"/>
      <c r="E4314" s="104"/>
      <c r="F4314" s="31"/>
      <c r="G4314" s="31"/>
      <c r="H4314" s="33"/>
      <c r="I4314" s="16"/>
      <c r="J4314" s="34"/>
      <c r="K4314" s="34"/>
      <c r="L4314" s="35"/>
      <c r="M4314" s="36"/>
      <c r="N4314" s="37"/>
      <c r="O4314" s="37"/>
      <c r="P4314" s="37"/>
      <c r="Q4314" s="38"/>
      <c r="R4314" s="38"/>
      <c r="S4314" s="37"/>
      <c r="T4314" s="39"/>
      <c r="U4314" s="39"/>
      <c r="V4314" s="40"/>
      <c r="X4314" t="str">
        <f>IF(('1 - Cover page'!$B$9-M4314)&lt;6,"&lt;=5 Days","&gt;5 Days")</f>
        <v>&lt;=5 Days</v>
      </c>
      <c r="Y4314" t="str">
        <f>IF(('1 - Cover page'!$B$9-M4314)=0,"0", IF(('1 - Cover page'!$B$9-M4314)= 1,"1", IF(('1 - Cover page'!$B$9-M4314)= 2,"2", IF(('1 - Cover page'!$B$9-M4314)= 3,"3", IF(('1 - Cover page'!$B$9-M4314)= 4,"4", IF(('1 - Cover page'!$B$9-M4314)= 5,"5", IF(('1 - Cover page'!$B$9-M4314)= 6,"6", IF(('1 - Cover page'!$B$9-M4314)= 7,"7", IF(('1 - Cover page'!$B$9-M4314)= 8,"8", IF(('1 - Cover page'!$B$9-M4314)= 9,"9", IF(('1 - Cover page'!$B$9-M4314)= 10,"10", IF(('1 - Cover page'!$B$9-M4314)= 11,"11", IF(('1 - Cover page'!$B$9-M4314)= 12,"12", IF(('1 - Cover page'!$B$9-M4314)= 13,"13", IF(('1 - Cover page'!$B$9-M4314)= 14,"14", IF(('1 - Cover page'!$B$9-M4314)= 15,"15",  ""))))))))))))))))</f>
        <v>0</v>
      </c>
      <c r="Z4314" t="str">
        <f>IF(('1 - Cover page'!$B$9-I4314)=0,"0", IF(('1 - Cover page'!$B$9-I4314)= 1,"1", IF(('1 - Cover page'!$B$9-I4314)= 2,"2", IF(('1 - Cover page'!$B$9-I4314)= 3,"3", IF(('1 - Cover page'!$B$9-I4314)= 4,"4", IF(('1 - Cover page'!$B$9-I4314)= 5,"5", IF(('1 - Cover page'!$B$9-I4314)= 6,"6", IF(('1 - Cover page'!$B$9-I4314)= 7,"7", IF(('1 - Cover page'!$B$9-I4314)= 8,"8", IF(('1 - Cover page'!$B$9-I4314)= 9,"9", IF(('1 - Cover page'!$B$9-I4314)= 10,"10", IF(('1 - Cover page'!$B$9-I4314)= 11,"11", IF(('1 - Cover page'!$B$9-I4314)= 12,"12", IF(('1 - Cover page'!$B$9-I4314)= 13,"13", IF(('1 - Cover page'!$B$9-I4314)= 14,"14", IF(('1 - Cover page'!$B$9-I4314)= 15,"15",  ""))))))))))))))))</f>
        <v>0</v>
      </c>
      <c r="AA4314" t="e">
        <f>VLOOKUP(E4314,'Age group'!$A$2:$B$7,2,TRUE)</f>
        <v>#N/A</v>
      </c>
    </row>
    <row r="4315" spans="1:27" ht="12.75" x14ac:dyDescent="0.2">
      <c r="A4315" s="30">
        <v>4312</v>
      </c>
      <c r="B4315" s="31"/>
      <c r="C4315" s="31"/>
      <c r="D4315" s="32"/>
      <c r="E4315" s="104"/>
      <c r="F4315" s="31"/>
      <c r="G4315" s="31"/>
      <c r="H4315" s="33"/>
      <c r="I4315" s="16"/>
      <c r="J4315" s="34"/>
      <c r="K4315" s="34"/>
      <c r="L4315" s="35"/>
      <c r="M4315" s="36"/>
      <c r="N4315" s="37"/>
      <c r="O4315" s="37"/>
      <c r="P4315" s="37"/>
      <c r="Q4315" s="38"/>
      <c r="R4315" s="38"/>
      <c r="S4315" s="37"/>
      <c r="T4315" s="39"/>
      <c r="U4315" s="39"/>
      <c r="V4315" s="40"/>
      <c r="X4315" t="str">
        <f>IF(('1 - Cover page'!$B$9-M4315)&lt;6,"&lt;=5 Days","&gt;5 Days")</f>
        <v>&lt;=5 Days</v>
      </c>
      <c r="Y4315" t="str">
        <f>IF(('1 - Cover page'!$B$9-M4315)=0,"0", IF(('1 - Cover page'!$B$9-M4315)= 1,"1", IF(('1 - Cover page'!$B$9-M4315)= 2,"2", IF(('1 - Cover page'!$B$9-M4315)= 3,"3", IF(('1 - Cover page'!$B$9-M4315)= 4,"4", IF(('1 - Cover page'!$B$9-M4315)= 5,"5", IF(('1 - Cover page'!$B$9-M4315)= 6,"6", IF(('1 - Cover page'!$B$9-M4315)= 7,"7", IF(('1 - Cover page'!$B$9-M4315)= 8,"8", IF(('1 - Cover page'!$B$9-M4315)= 9,"9", IF(('1 - Cover page'!$B$9-M4315)= 10,"10", IF(('1 - Cover page'!$B$9-M4315)= 11,"11", IF(('1 - Cover page'!$B$9-M4315)= 12,"12", IF(('1 - Cover page'!$B$9-M4315)= 13,"13", IF(('1 - Cover page'!$B$9-M4315)= 14,"14", IF(('1 - Cover page'!$B$9-M4315)= 15,"15",  ""))))))))))))))))</f>
        <v>0</v>
      </c>
      <c r="Z4315" t="str">
        <f>IF(('1 - Cover page'!$B$9-I4315)=0,"0", IF(('1 - Cover page'!$B$9-I4315)= 1,"1", IF(('1 - Cover page'!$B$9-I4315)= 2,"2", IF(('1 - Cover page'!$B$9-I4315)= 3,"3", IF(('1 - Cover page'!$B$9-I4315)= 4,"4", IF(('1 - Cover page'!$B$9-I4315)= 5,"5", IF(('1 - Cover page'!$B$9-I4315)= 6,"6", IF(('1 - Cover page'!$B$9-I4315)= 7,"7", IF(('1 - Cover page'!$B$9-I4315)= 8,"8", IF(('1 - Cover page'!$B$9-I4315)= 9,"9", IF(('1 - Cover page'!$B$9-I4315)= 10,"10", IF(('1 - Cover page'!$B$9-I4315)= 11,"11", IF(('1 - Cover page'!$B$9-I4315)= 12,"12", IF(('1 - Cover page'!$B$9-I4315)= 13,"13", IF(('1 - Cover page'!$B$9-I4315)= 14,"14", IF(('1 - Cover page'!$B$9-I4315)= 15,"15",  ""))))))))))))))))</f>
        <v>0</v>
      </c>
      <c r="AA4315" t="e">
        <f>VLOOKUP(E4315,'Age group'!$A$2:$B$7,2,TRUE)</f>
        <v>#N/A</v>
      </c>
    </row>
    <row r="4316" spans="1:27" ht="12.75" x14ac:dyDescent="0.2">
      <c r="A4316" s="30">
        <v>4313</v>
      </c>
      <c r="B4316" s="31"/>
      <c r="C4316" s="31"/>
      <c r="D4316" s="32"/>
      <c r="E4316" s="104"/>
      <c r="F4316" s="31"/>
      <c r="G4316" s="31"/>
      <c r="H4316" s="33"/>
      <c r="I4316" s="16"/>
      <c r="J4316" s="34"/>
      <c r="K4316" s="34"/>
      <c r="L4316" s="35"/>
      <c r="M4316" s="36"/>
      <c r="N4316" s="37"/>
      <c r="O4316" s="37"/>
      <c r="P4316" s="37"/>
      <c r="Q4316" s="38"/>
      <c r="R4316" s="38"/>
      <c r="S4316" s="37"/>
      <c r="T4316" s="39"/>
      <c r="U4316" s="39"/>
      <c r="V4316" s="40"/>
      <c r="X4316" t="str">
        <f>IF(('1 - Cover page'!$B$9-M4316)&lt;6,"&lt;=5 Days","&gt;5 Days")</f>
        <v>&lt;=5 Days</v>
      </c>
      <c r="Y4316" t="str">
        <f>IF(('1 - Cover page'!$B$9-M4316)=0,"0", IF(('1 - Cover page'!$B$9-M4316)= 1,"1", IF(('1 - Cover page'!$B$9-M4316)= 2,"2", IF(('1 - Cover page'!$B$9-M4316)= 3,"3", IF(('1 - Cover page'!$B$9-M4316)= 4,"4", IF(('1 - Cover page'!$B$9-M4316)= 5,"5", IF(('1 - Cover page'!$B$9-M4316)= 6,"6", IF(('1 - Cover page'!$B$9-M4316)= 7,"7", IF(('1 - Cover page'!$B$9-M4316)= 8,"8", IF(('1 - Cover page'!$B$9-M4316)= 9,"9", IF(('1 - Cover page'!$B$9-M4316)= 10,"10", IF(('1 - Cover page'!$B$9-M4316)= 11,"11", IF(('1 - Cover page'!$B$9-M4316)= 12,"12", IF(('1 - Cover page'!$B$9-M4316)= 13,"13", IF(('1 - Cover page'!$B$9-M4316)= 14,"14", IF(('1 - Cover page'!$B$9-M4316)= 15,"15",  ""))))))))))))))))</f>
        <v>0</v>
      </c>
      <c r="Z4316" t="str">
        <f>IF(('1 - Cover page'!$B$9-I4316)=0,"0", IF(('1 - Cover page'!$B$9-I4316)= 1,"1", IF(('1 - Cover page'!$B$9-I4316)= 2,"2", IF(('1 - Cover page'!$B$9-I4316)= 3,"3", IF(('1 - Cover page'!$B$9-I4316)= 4,"4", IF(('1 - Cover page'!$B$9-I4316)= 5,"5", IF(('1 - Cover page'!$B$9-I4316)= 6,"6", IF(('1 - Cover page'!$B$9-I4316)= 7,"7", IF(('1 - Cover page'!$B$9-I4316)= 8,"8", IF(('1 - Cover page'!$B$9-I4316)= 9,"9", IF(('1 - Cover page'!$B$9-I4316)= 10,"10", IF(('1 - Cover page'!$B$9-I4316)= 11,"11", IF(('1 - Cover page'!$B$9-I4316)= 12,"12", IF(('1 - Cover page'!$B$9-I4316)= 13,"13", IF(('1 - Cover page'!$B$9-I4316)= 14,"14", IF(('1 - Cover page'!$B$9-I4316)= 15,"15",  ""))))))))))))))))</f>
        <v>0</v>
      </c>
      <c r="AA4316" t="e">
        <f>VLOOKUP(E4316,'Age group'!$A$2:$B$7,2,TRUE)</f>
        <v>#N/A</v>
      </c>
    </row>
    <row r="4317" spans="1:27" ht="12.75" x14ac:dyDescent="0.2">
      <c r="A4317" s="30">
        <v>4314</v>
      </c>
      <c r="B4317" s="31"/>
      <c r="C4317" s="31"/>
      <c r="D4317" s="32"/>
      <c r="E4317" s="104"/>
      <c r="F4317" s="31"/>
      <c r="G4317" s="31"/>
      <c r="H4317" s="33"/>
      <c r="I4317" s="16"/>
      <c r="J4317" s="34"/>
      <c r="K4317" s="34"/>
      <c r="L4317" s="35"/>
      <c r="M4317" s="36"/>
      <c r="N4317" s="37"/>
      <c r="O4317" s="37"/>
      <c r="P4317" s="37"/>
      <c r="Q4317" s="38"/>
      <c r="R4317" s="38"/>
      <c r="S4317" s="37"/>
      <c r="T4317" s="39"/>
      <c r="U4317" s="39"/>
      <c r="V4317" s="40"/>
      <c r="X4317" t="str">
        <f>IF(('1 - Cover page'!$B$9-M4317)&lt;6,"&lt;=5 Days","&gt;5 Days")</f>
        <v>&lt;=5 Days</v>
      </c>
      <c r="Y4317" t="str">
        <f>IF(('1 - Cover page'!$B$9-M4317)=0,"0", IF(('1 - Cover page'!$B$9-M4317)= 1,"1", IF(('1 - Cover page'!$B$9-M4317)= 2,"2", IF(('1 - Cover page'!$B$9-M4317)= 3,"3", IF(('1 - Cover page'!$B$9-M4317)= 4,"4", IF(('1 - Cover page'!$B$9-M4317)= 5,"5", IF(('1 - Cover page'!$B$9-M4317)= 6,"6", IF(('1 - Cover page'!$B$9-M4317)= 7,"7", IF(('1 - Cover page'!$B$9-M4317)= 8,"8", IF(('1 - Cover page'!$B$9-M4317)= 9,"9", IF(('1 - Cover page'!$B$9-M4317)= 10,"10", IF(('1 - Cover page'!$B$9-M4317)= 11,"11", IF(('1 - Cover page'!$B$9-M4317)= 12,"12", IF(('1 - Cover page'!$B$9-M4317)= 13,"13", IF(('1 - Cover page'!$B$9-M4317)= 14,"14", IF(('1 - Cover page'!$B$9-M4317)= 15,"15",  ""))))))))))))))))</f>
        <v>0</v>
      </c>
      <c r="Z4317" t="str">
        <f>IF(('1 - Cover page'!$B$9-I4317)=0,"0", IF(('1 - Cover page'!$B$9-I4317)= 1,"1", IF(('1 - Cover page'!$B$9-I4317)= 2,"2", IF(('1 - Cover page'!$B$9-I4317)= 3,"3", IF(('1 - Cover page'!$B$9-I4317)= 4,"4", IF(('1 - Cover page'!$B$9-I4317)= 5,"5", IF(('1 - Cover page'!$B$9-I4317)= 6,"6", IF(('1 - Cover page'!$B$9-I4317)= 7,"7", IF(('1 - Cover page'!$B$9-I4317)= 8,"8", IF(('1 - Cover page'!$B$9-I4317)= 9,"9", IF(('1 - Cover page'!$B$9-I4317)= 10,"10", IF(('1 - Cover page'!$B$9-I4317)= 11,"11", IF(('1 - Cover page'!$B$9-I4317)= 12,"12", IF(('1 - Cover page'!$B$9-I4317)= 13,"13", IF(('1 - Cover page'!$B$9-I4317)= 14,"14", IF(('1 - Cover page'!$B$9-I4317)= 15,"15",  ""))))))))))))))))</f>
        <v>0</v>
      </c>
      <c r="AA4317" t="e">
        <f>VLOOKUP(E4317,'Age group'!$A$2:$B$7,2,TRUE)</f>
        <v>#N/A</v>
      </c>
    </row>
    <row r="4318" spans="1:27" ht="12.75" x14ac:dyDescent="0.2">
      <c r="A4318" s="30">
        <v>4315</v>
      </c>
      <c r="B4318" s="31"/>
      <c r="C4318" s="31"/>
      <c r="D4318" s="32"/>
      <c r="E4318" s="104"/>
      <c r="F4318" s="31"/>
      <c r="G4318" s="31"/>
      <c r="H4318" s="33"/>
      <c r="I4318" s="16"/>
      <c r="J4318" s="34"/>
      <c r="K4318" s="34"/>
      <c r="L4318" s="35"/>
      <c r="M4318" s="36"/>
      <c r="N4318" s="37"/>
      <c r="O4318" s="37"/>
      <c r="P4318" s="37"/>
      <c r="Q4318" s="38"/>
      <c r="R4318" s="38"/>
      <c r="S4318" s="37"/>
      <c r="T4318" s="39"/>
      <c r="U4318" s="39"/>
      <c r="V4318" s="40"/>
      <c r="X4318" t="str">
        <f>IF(('1 - Cover page'!$B$9-M4318)&lt;6,"&lt;=5 Days","&gt;5 Days")</f>
        <v>&lt;=5 Days</v>
      </c>
      <c r="Y4318" t="str">
        <f>IF(('1 - Cover page'!$B$9-M4318)=0,"0", IF(('1 - Cover page'!$B$9-M4318)= 1,"1", IF(('1 - Cover page'!$B$9-M4318)= 2,"2", IF(('1 - Cover page'!$B$9-M4318)= 3,"3", IF(('1 - Cover page'!$B$9-M4318)= 4,"4", IF(('1 - Cover page'!$B$9-M4318)= 5,"5", IF(('1 - Cover page'!$B$9-M4318)= 6,"6", IF(('1 - Cover page'!$B$9-M4318)= 7,"7", IF(('1 - Cover page'!$B$9-M4318)= 8,"8", IF(('1 - Cover page'!$B$9-M4318)= 9,"9", IF(('1 - Cover page'!$B$9-M4318)= 10,"10", IF(('1 - Cover page'!$B$9-M4318)= 11,"11", IF(('1 - Cover page'!$B$9-M4318)= 12,"12", IF(('1 - Cover page'!$B$9-M4318)= 13,"13", IF(('1 - Cover page'!$B$9-M4318)= 14,"14", IF(('1 - Cover page'!$B$9-M4318)= 15,"15",  ""))))))))))))))))</f>
        <v>0</v>
      </c>
      <c r="Z4318" t="str">
        <f>IF(('1 - Cover page'!$B$9-I4318)=0,"0", IF(('1 - Cover page'!$B$9-I4318)= 1,"1", IF(('1 - Cover page'!$B$9-I4318)= 2,"2", IF(('1 - Cover page'!$B$9-I4318)= 3,"3", IF(('1 - Cover page'!$B$9-I4318)= 4,"4", IF(('1 - Cover page'!$B$9-I4318)= 5,"5", IF(('1 - Cover page'!$B$9-I4318)= 6,"6", IF(('1 - Cover page'!$B$9-I4318)= 7,"7", IF(('1 - Cover page'!$B$9-I4318)= 8,"8", IF(('1 - Cover page'!$B$9-I4318)= 9,"9", IF(('1 - Cover page'!$B$9-I4318)= 10,"10", IF(('1 - Cover page'!$B$9-I4318)= 11,"11", IF(('1 - Cover page'!$B$9-I4318)= 12,"12", IF(('1 - Cover page'!$B$9-I4318)= 13,"13", IF(('1 - Cover page'!$B$9-I4318)= 14,"14", IF(('1 - Cover page'!$B$9-I4318)= 15,"15",  ""))))))))))))))))</f>
        <v>0</v>
      </c>
      <c r="AA4318" t="e">
        <f>VLOOKUP(E4318,'Age group'!$A$2:$B$7,2,TRUE)</f>
        <v>#N/A</v>
      </c>
    </row>
    <row r="4319" spans="1:27" ht="12.75" x14ac:dyDescent="0.2">
      <c r="A4319" s="30">
        <v>4316</v>
      </c>
      <c r="B4319" s="31"/>
      <c r="C4319" s="31"/>
      <c r="D4319" s="32"/>
      <c r="E4319" s="104"/>
      <c r="F4319" s="31"/>
      <c r="G4319" s="31"/>
      <c r="H4319" s="33"/>
      <c r="I4319" s="16"/>
      <c r="J4319" s="34"/>
      <c r="K4319" s="34"/>
      <c r="L4319" s="35"/>
      <c r="M4319" s="36"/>
      <c r="N4319" s="37"/>
      <c r="O4319" s="37"/>
      <c r="P4319" s="37"/>
      <c r="Q4319" s="38"/>
      <c r="R4319" s="38"/>
      <c r="S4319" s="37"/>
      <c r="T4319" s="39"/>
      <c r="U4319" s="39"/>
      <c r="V4319" s="40"/>
      <c r="X4319" t="str">
        <f>IF(('1 - Cover page'!$B$9-M4319)&lt;6,"&lt;=5 Days","&gt;5 Days")</f>
        <v>&lt;=5 Days</v>
      </c>
      <c r="Y4319" t="str">
        <f>IF(('1 - Cover page'!$B$9-M4319)=0,"0", IF(('1 - Cover page'!$B$9-M4319)= 1,"1", IF(('1 - Cover page'!$B$9-M4319)= 2,"2", IF(('1 - Cover page'!$B$9-M4319)= 3,"3", IF(('1 - Cover page'!$B$9-M4319)= 4,"4", IF(('1 - Cover page'!$B$9-M4319)= 5,"5", IF(('1 - Cover page'!$B$9-M4319)= 6,"6", IF(('1 - Cover page'!$B$9-M4319)= 7,"7", IF(('1 - Cover page'!$B$9-M4319)= 8,"8", IF(('1 - Cover page'!$B$9-M4319)= 9,"9", IF(('1 - Cover page'!$B$9-M4319)= 10,"10", IF(('1 - Cover page'!$B$9-M4319)= 11,"11", IF(('1 - Cover page'!$B$9-M4319)= 12,"12", IF(('1 - Cover page'!$B$9-M4319)= 13,"13", IF(('1 - Cover page'!$B$9-M4319)= 14,"14", IF(('1 - Cover page'!$B$9-M4319)= 15,"15",  ""))))))))))))))))</f>
        <v>0</v>
      </c>
      <c r="Z4319" t="str">
        <f>IF(('1 - Cover page'!$B$9-I4319)=0,"0", IF(('1 - Cover page'!$B$9-I4319)= 1,"1", IF(('1 - Cover page'!$B$9-I4319)= 2,"2", IF(('1 - Cover page'!$B$9-I4319)= 3,"3", IF(('1 - Cover page'!$B$9-I4319)= 4,"4", IF(('1 - Cover page'!$B$9-I4319)= 5,"5", IF(('1 - Cover page'!$B$9-I4319)= 6,"6", IF(('1 - Cover page'!$B$9-I4319)= 7,"7", IF(('1 - Cover page'!$B$9-I4319)= 8,"8", IF(('1 - Cover page'!$B$9-I4319)= 9,"9", IF(('1 - Cover page'!$B$9-I4319)= 10,"10", IF(('1 - Cover page'!$B$9-I4319)= 11,"11", IF(('1 - Cover page'!$B$9-I4319)= 12,"12", IF(('1 - Cover page'!$B$9-I4319)= 13,"13", IF(('1 - Cover page'!$B$9-I4319)= 14,"14", IF(('1 - Cover page'!$B$9-I4319)= 15,"15",  ""))))))))))))))))</f>
        <v>0</v>
      </c>
      <c r="AA4319" t="e">
        <f>VLOOKUP(E4319,'Age group'!$A$2:$B$7,2,TRUE)</f>
        <v>#N/A</v>
      </c>
    </row>
    <row r="4320" spans="1:27" ht="12.75" x14ac:dyDescent="0.2">
      <c r="A4320" s="30">
        <v>4317</v>
      </c>
      <c r="B4320" s="31"/>
      <c r="C4320" s="31"/>
      <c r="D4320" s="32"/>
      <c r="E4320" s="104"/>
      <c r="F4320" s="31"/>
      <c r="G4320" s="31"/>
      <c r="H4320" s="33"/>
      <c r="I4320" s="16"/>
      <c r="J4320" s="34"/>
      <c r="K4320" s="34"/>
      <c r="L4320" s="35"/>
      <c r="M4320" s="36"/>
      <c r="N4320" s="37"/>
      <c r="O4320" s="37"/>
      <c r="P4320" s="37"/>
      <c r="Q4320" s="38"/>
      <c r="R4320" s="38"/>
      <c r="S4320" s="37"/>
      <c r="T4320" s="39"/>
      <c r="U4320" s="39"/>
      <c r="V4320" s="40"/>
      <c r="X4320" t="str">
        <f>IF(('1 - Cover page'!$B$9-M4320)&lt;6,"&lt;=5 Days","&gt;5 Days")</f>
        <v>&lt;=5 Days</v>
      </c>
      <c r="Y4320" t="str">
        <f>IF(('1 - Cover page'!$B$9-M4320)=0,"0", IF(('1 - Cover page'!$B$9-M4320)= 1,"1", IF(('1 - Cover page'!$B$9-M4320)= 2,"2", IF(('1 - Cover page'!$B$9-M4320)= 3,"3", IF(('1 - Cover page'!$B$9-M4320)= 4,"4", IF(('1 - Cover page'!$B$9-M4320)= 5,"5", IF(('1 - Cover page'!$B$9-M4320)= 6,"6", IF(('1 - Cover page'!$B$9-M4320)= 7,"7", IF(('1 - Cover page'!$B$9-M4320)= 8,"8", IF(('1 - Cover page'!$B$9-M4320)= 9,"9", IF(('1 - Cover page'!$B$9-M4320)= 10,"10", IF(('1 - Cover page'!$B$9-M4320)= 11,"11", IF(('1 - Cover page'!$B$9-M4320)= 12,"12", IF(('1 - Cover page'!$B$9-M4320)= 13,"13", IF(('1 - Cover page'!$B$9-M4320)= 14,"14", IF(('1 - Cover page'!$B$9-M4320)= 15,"15",  ""))))))))))))))))</f>
        <v>0</v>
      </c>
      <c r="Z4320" t="str">
        <f>IF(('1 - Cover page'!$B$9-I4320)=0,"0", IF(('1 - Cover page'!$B$9-I4320)= 1,"1", IF(('1 - Cover page'!$B$9-I4320)= 2,"2", IF(('1 - Cover page'!$B$9-I4320)= 3,"3", IF(('1 - Cover page'!$B$9-I4320)= 4,"4", IF(('1 - Cover page'!$B$9-I4320)= 5,"5", IF(('1 - Cover page'!$B$9-I4320)= 6,"6", IF(('1 - Cover page'!$B$9-I4320)= 7,"7", IF(('1 - Cover page'!$B$9-I4320)= 8,"8", IF(('1 - Cover page'!$B$9-I4320)= 9,"9", IF(('1 - Cover page'!$B$9-I4320)= 10,"10", IF(('1 - Cover page'!$B$9-I4320)= 11,"11", IF(('1 - Cover page'!$B$9-I4320)= 12,"12", IF(('1 - Cover page'!$B$9-I4320)= 13,"13", IF(('1 - Cover page'!$B$9-I4320)= 14,"14", IF(('1 - Cover page'!$B$9-I4320)= 15,"15",  ""))))))))))))))))</f>
        <v>0</v>
      </c>
      <c r="AA4320" t="e">
        <f>VLOOKUP(E4320,'Age group'!$A$2:$B$7,2,TRUE)</f>
        <v>#N/A</v>
      </c>
    </row>
    <row r="4321" spans="1:27" ht="12.75" x14ac:dyDescent="0.2">
      <c r="A4321" s="30">
        <v>4318</v>
      </c>
      <c r="B4321" s="31"/>
      <c r="C4321" s="31"/>
      <c r="D4321" s="32"/>
      <c r="E4321" s="104"/>
      <c r="F4321" s="31"/>
      <c r="G4321" s="31"/>
      <c r="H4321" s="33"/>
      <c r="I4321" s="16"/>
      <c r="J4321" s="34"/>
      <c r="K4321" s="34"/>
      <c r="L4321" s="35"/>
      <c r="M4321" s="36"/>
      <c r="N4321" s="37"/>
      <c r="O4321" s="37"/>
      <c r="P4321" s="37"/>
      <c r="Q4321" s="38"/>
      <c r="R4321" s="38"/>
      <c r="S4321" s="37"/>
      <c r="T4321" s="39"/>
      <c r="U4321" s="39"/>
      <c r="V4321" s="40"/>
      <c r="X4321" t="str">
        <f>IF(('1 - Cover page'!$B$9-M4321)&lt;6,"&lt;=5 Days","&gt;5 Days")</f>
        <v>&lt;=5 Days</v>
      </c>
      <c r="Y4321" t="str">
        <f>IF(('1 - Cover page'!$B$9-M4321)=0,"0", IF(('1 - Cover page'!$B$9-M4321)= 1,"1", IF(('1 - Cover page'!$B$9-M4321)= 2,"2", IF(('1 - Cover page'!$B$9-M4321)= 3,"3", IF(('1 - Cover page'!$B$9-M4321)= 4,"4", IF(('1 - Cover page'!$B$9-M4321)= 5,"5", IF(('1 - Cover page'!$B$9-M4321)= 6,"6", IF(('1 - Cover page'!$B$9-M4321)= 7,"7", IF(('1 - Cover page'!$B$9-M4321)= 8,"8", IF(('1 - Cover page'!$B$9-M4321)= 9,"9", IF(('1 - Cover page'!$B$9-M4321)= 10,"10", IF(('1 - Cover page'!$B$9-M4321)= 11,"11", IF(('1 - Cover page'!$B$9-M4321)= 12,"12", IF(('1 - Cover page'!$B$9-M4321)= 13,"13", IF(('1 - Cover page'!$B$9-M4321)= 14,"14", IF(('1 - Cover page'!$B$9-M4321)= 15,"15",  ""))))))))))))))))</f>
        <v>0</v>
      </c>
      <c r="Z4321" t="str">
        <f>IF(('1 - Cover page'!$B$9-I4321)=0,"0", IF(('1 - Cover page'!$B$9-I4321)= 1,"1", IF(('1 - Cover page'!$B$9-I4321)= 2,"2", IF(('1 - Cover page'!$B$9-I4321)= 3,"3", IF(('1 - Cover page'!$B$9-I4321)= 4,"4", IF(('1 - Cover page'!$B$9-I4321)= 5,"5", IF(('1 - Cover page'!$B$9-I4321)= 6,"6", IF(('1 - Cover page'!$B$9-I4321)= 7,"7", IF(('1 - Cover page'!$B$9-I4321)= 8,"8", IF(('1 - Cover page'!$B$9-I4321)= 9,"9", IF(('1 - Cover page'!$B$9-I4321)= 10,"10", IF(('1 - Cover page'!$B$9-I4321)= 11,"11", IF(('1 - Cover page'!$B$9-I4321)= 12,"12", IF(('1 - Cover page'!$B$9-I4321)= 13,"13", IF(('1 - Cover page'!$B$9-I4321)= 14,"14", IF(('1 - Cover page'!$B$9-I4321)= 15,"15",  ""))))))))))))))))</f>
        <v>0</v>
      </c>
      <c r="AA4321" t="e">
        <f>VLOOKUP(E4321,'Age group'!$A$2:$B$7,2,TRUE)</f>
        <v>#N/A</v>
      </c>
    </row>
    <row r="4322" spans="1:27" ht="12.75" x14ac:dyDescent="0.2">
      <c r="A4322" s="30">
        <v>4319</v>
      </c>
      <c r="B4322" s="31"/>
      <c r="C4322" s="31"/>
      <c r="D4322" s="32"/>
      <c r="E4322" s="104"/>
      <c r="F4322" s="31"/>
      <c r="G4322" s="31"/>
      <c r="H4322" s="33"/>
      <c r="I4322" s="16"/>
      <c r="J4322" s="34"/>
      <c r="K4322" s="34"/>
      <c r="L4322" s="35"/>
      <c r="M4322" s="36"/>
      <c r="N4322" s="37"/>
      <c r="O4322" s="37"/>
      <c r="P4322" s="37"/>
      <c r="Q4322" s="38"/>
      <c r="R4322" s="38"/>
      <c r="S4322" s="37"/>
      <c r="T4322" s="39"/>
      <c r="U4322" s="39"/>
      <c r="V4322" s="40"/>
      <c r="X4322" t="str">
        <f>IF(('1 - Cover page'!$B$9-M4322)&lt;6,"&lt;=5 Days","&gt;5 Days")</f>
        <v>&lt;=5 Days</v>
      </c>
      <c r="Y4322" t="str">
        <f>IF(('1 - Cover page'!$B$9-M4322)=0,"0", IF(('1 - Cover page'!$B$9-M4322)= 1,"1", IF(('1 - Cover page'!$B$9-M4322)= 2,"2", IF(('1 - Cover page'!$B$9-M4322)= 3,"3", IF(('1 - Cover page'!$B$9-M4322)= 4,"4", IF(('1 - Cover page'!$B$9-M4322)= 5,"5", IF(('1 - Cover page'!$B$9-M4322)= 6,"6", IF(('1 - Cover page'!$B$9-M4322)= 7,"7", IF(('1 - Cover page'!$B$9-M4322)= 8,"8", IF(('1 - Cover page'!$B$9-M4322)= 9,"9", IF(('1 - Cover page'!$B$9-M4322)= 10,"10", IF(('1 - Cover page'!$B$9-M4322)= 11,"11", IF(('1 - Cover page'!$B$9-M4322)= 12,"12", IF(('1 - Cover page'!$B$9-M4322)= 13,"13", IF(('1 - Cover page'!$B$9-M4322)= 14,"14", IF(('1 - Cover page'!$B$9-M4322)= 15,"15",  ""))))))))))))))))</f>
        <v>0</v>
      </c>
      <c r="Z4322" t="str">
        <f>IF(('1 - Cover page'!$B$9-I4322)=0,"0", IF(('1 - Cover page'!$B$9-I4322)= 1,"1", IF(('1 - Cover page'!$B$9-I4322)= 2,"2", IF(('1 - Cover page'!$B$9-I4322)= 3,"3", IF(('1 - Cover page'!$B$9-I4322)= 4,"4", IF(('1 - Cover page'!$B$9-I4322)= 5,"5", IF(('1 - Cover page'!$B$9-I4322)= 6,"6", IF(('1 - Cover page'!$B$9-I4322)= 7,"7", IF(('1 - Cover page'!$B$9-I4322)= 8,"8", IF(('1 - Cover page'!$B$9-I4322)= 9,"9", IF(('1 - Cover page'!$B$9-I4322)= 10,"10", IF(('1 - Cover page'!$B$9-I4322)= 11,"11", IF(('1 - Cover page'!$B$9-I4322)= 12,"12", IF(('1 - Cover page'!$B$9-I4322)= 13,"13", IF(('1 - Cover page'!$B$9-I4322)= 14,"14", IF(('1 - Cover page'!$B$9-I4322)= 15,"15",  ""))))))))))))))))</f>
        <v>0</v>
      </c>
      <c r="AA4322" t="e">
        <f>VLOOKUP(E4322,'Age group'!$A$2:$B$7,2,TRUE)</f>
        <v>#N/A</v>
      </c>
    </row>
    <row r="4323" spans="1:27" ht="12.75" x14ac:dyDescent="0.2">
      <c r="A4323" s="30">
        <v>4320</v>
      </c>
      <c r="B4323" s="31"/>
      <c r="C4323" s="31"/>
      <c r="D4323" s="32"/>
      <c r="E4323" s="104"/>
      <c r="F4323" s="31"/>
      <c r="G4323" s="31"/>
      <c r="H4323" s="33"/>
      <c r="I4323" s="16"/>
      <c r="J4323" s="34"/>
      <c r="K4323" s="34"/>
      <c r="L4323" s="35"/>
      <c r="M4323" s="36"/>
      <c r="N4323" s="37"/>
      <c r="O4323" s="37"/>
      <c r="P4323" s="37"/>
      <c r="Q4323" s="38"/>
      <c r="R4323" s="38"/>
      <c r="S4323" s="37"/>
      <c r="T4323" s="39"/>
      <c r="U4323" s="39"/>
      <c r="V4323" s="40"/>
      <c r="X4323" t="str">
        <f>IF(('1 - Cover page'!$B$9-M4323)&lt;6,"&lt;=5 Days","&gt;5 Days")</f>
        <v>&lt;=5 Days</v>
      </c>
      <c r="Y4323" t="str">
        <f>IF(('1 - Cover page'!$B$9-M4323)=0,"0", IF(('1 - Cover page'!$B$9-M4323)= 1,"1", IF(('1 - Cover page'!$B$9-M4323)= 2,"2", IF(('1 - Cover page'!$B$9-M4323)= 3,"3", IF(('1 - Cover page'!$B$9-M4323)= 4,"4", IF(('1 - Cover page'!$B$9-M4323)= 5,"5", IF(('1 - Cover page'!$B$9-M4323)= 6,"6", IF(('1 - Cover page'!$B$9-M4323)= 7,"7", IF(('1 - Cover page'!$B$9-M4323)= 8,"8", IF(('1 - Cover page'!$B$9-M4323)= 9,"9", IF(('1 - Cover page'!$B$9-M4323)= 10,"10", IF(('1 - Cover page'!$B$9-M4323)= 11,"11", IF(('1 - Cover page'!$B$9-M4323)= 12,"12", IF(('1 - Cover page'!$B$9-M4323)= 13,"13", IF(('1 - Cover page'!$B$9-M4323)= 14,"14", IF(('1 - Cover page'!$B$9-M4323)= 15,"15",  ""))))))))))))))))</f>
        <v>0</v>
      </c>
      <c r="Z4323" t="str">
        <f>IF(('1 - Cover page'!$B$9-I4323)=0,"0", IF(('1 - Cover page'!$B$9-I4323)= 1,"1", IF(('1 - Cover page'!$B$9-I4323)= 2,"2", IF(('1 - Cover page'!$B$9-I4323)= 3,"3", IF(('1 - Cover page'!$B$9-I4323)= 4,"4", IF(('1 - Cover page'!$B$9-I4323)= 5,"5", IF(('1 - Cover page'!$B$9-I4323)= 6,"6", IF(('1 - Cover page'!$B$9-I4323)= 7,"7", IF(('1 - Cover page'!$B$9-I4323)= 8,"8", IF(('1 - Cover page'!$B$9-I4323)= 9,"9", IF(('1 - Cover page'!$B$9-I4323)= 10,"10", IF(('1 - Cover page'!$B$9-I4323)= 11,"11", IF(('1 - Cover page'!$B$9-I4323)= 12,"12", IF(('1 - Cover page'!$B$9-I4323)= 13,"13", IF(('1 - Cover page'!$B$9-I4323)= 14,"14", IF(('1 - Cover page'!$B$9-I4323)= 15,"15",  ""))))))))))))))))</f>
        <v>0</v>
      </c>
      <c r="AA4323" t="e">
        <f>VLOOKUP(E4323,'Age group'!$A$2:$B$7,2,TRUE)</f>
        <v>#N/A</v>
      </c>
    </row>
    <row r="4324" spans="1:27" ht="12.75" x14ac:dyDescent="0.2">
      <c r="A4324" s="30">
        <v>4321</v>
      </c>
      <c r="B4324" s="31"/>
      <c r="C4324" s="31"/>
      <c r="D4324" s="32"/>
      <c r="E4324" s="104"/>
      <c r="F4324" s="31"/>
      <c r="G4324" s="31"/>
      <c r="H4324" s="33"/>
      <c r="I4324" s="16"/>
      <c r="J4324" s="34"/>
      <c r="K4324" s="34"/>
      <c r="L4324" s="35"/>
      <c r="M4324" s="36"/>
      <c r="N4324" s="37"/>
      <c r="O4324" s="37"/>
      <c r="P4324" s="37"/>
      <c r="Q4324" s="38"/>
      <c r="R4324" s="38"/>
      <c r="S4324" s="37"/>
      <c r="T4324" s="39"/>
      <c r="U4324" s="39"/>
      <c r="V4324" s="40"/>
      <c r="X4324" t="str">
        <f>IF(('1 - Cover page'!$B$9-M4324)&lt;6,"&lt;=5 Days","&gt;5 Days")</f>
        <v>&lt;=5 Days</v>
      </c>
      <c r="Y4324" t="str">
        <f>IF(('1 - Cover page'!$B$9-M4324)=0,"0", IF(('1 - Cover page'!$B$9-M4324)= 1,"1", IF(('1 - Cover page'!$B$9-M4324)= 2,"2", IF(('1 - Cover page'!$B$9-M4324)= 3,"3", IF(('1 - Cover page'!$B$9-M4324)= 4,"4", IF(('1 - Cover page'!$B$9-M4324)= 5,"5", IF(('1 - Cover page'!$B$9-M4324)= 6,"6", IF(('1 - Cover page'!$B$9-M4324)= 7,"7", IF(('1 - Cover page'!$B$9-M4324)= 8,"8", IF(('1 - Cover page'!$B$9-M4324)= 9,"9", IF(('1 - Cover page'!$B$9-M4324)= 10,"10", IF(('1 - Cover page'!$B$9-M4324)= 11,"11", IF(('1 - Cover page'!$B$9-M4324)= 12,"12", IF(('1 - Cover page'!$B$9-M4324)= 13,"13", IF(('1 - Cover page'!$B$9-M4324)= 14,"14", IF(('1 - Cover page'!$B$9-M4324)= 15,"15",  ""))))))))))))))))</f>
        <v>0</v>
      </c>
      <c r="Z4324" t="str">
        <f>IF(('1 - Cover page'!$B$9-I4324)=0,"0", IF(('1 - Cover page'!$B$9-I4324)= 1,"1", IF(('1 - Cover page'!$B$9-I4324)= 2,"2", IF(('1 - Cover page'!$B$9-I4324)= 3,"3", IF(('1 - Cover page'!$B$9-I4324)= 4,"4", IF(('1 - Cover page'!$B$9-I4324)= 5,"5", IF(('1 - Cover page'!$B$9-I4324)= 6,"6", IF(('1 - Cover page'!$B$9-I4324)= 7,"7", IF(('1 - Cover page'!$B$9-I4324)= 8,"8", IF(('1 - Cover page'!$B$9-I4324)= 9,"9", IF(('1 - Cover page'!$B$9-I4324)= 10,"10", IF(('1 - Cover page'!$B$9-I4324)= 11,"11", IF(('1 - Cover page'!$B$9-I4324)= 12,"12", IF(('1 - Cover page'!$B$9-I4324)= 13,"13", IF(('1 - Cover page'!$B$9-I4324)= 14,"14", IF(('1 - Cover page'!$B$9-I4324)= 15,"15",  ""))))))))))))))))</f>
        <v>0</v>
      </c>
      <c r="AA4324" t="e">
        <f>VLOOKUP(E4324,'Age group'!$A$2:$B$7,2,TRUE)</f>
        <v>#N/A</v>
      </c>
    </row>
    <row r="4325" spans="1:27" ht="12.75" x14ac:dyDescent="0.2">
      <c r="A4325" s="30">
        <v>4322</v>
      </c>
      <c r="B4325" s="31"/>
      <c r="C4325" s="31"/>
      <c r="D4325" s="32"/>
      <c r="E4325" s="104"/>
      <c r="F4325" s="31"/>
      <c r="G4325" s="31"/>
      <c r="H4325" s="33"/>
      <c r="I4325" s="16"/>
      <c r="J4325" s="34"/>
      <c r="K4325" s="34"/>
      <c r="L4325" s="35"/>
      <c r="M4325" s="36"/>
      <c r="N4325" s="37"/>
      <c r="O4325" s="37"/>
      <c r="P4325" s="37"/>
      <c r="Q4325" s="38"/>
      <c r="R4325" s="38"/>
      <c r="S4325" s="37"/>
      <c r="T4325" s="39"/>
      <c r="U4325" s="39"/>
      <c r="V4325" s="40"/>
      <c r="X4325" t="str">
        <f>IF(('1 - Cover page'!$B$9-M4325)&lt;6,"&lt;=5 Days","&gt;5 Days")</f>
        <v>&lt;=5 Days</v>
      </c>
      <c r="Y4325" t="str">
        <f>IF(('1 - Cover page'!$B$9-M4325)=0,"0", IF(('1 - Cover page'!$B$9-M4325)= 1,"1", IF(('1 - Cover page'!$B$9-M4325)= 2,"2", IF(('1 - Cover page'!$B$9-M4325)= 3,"3", IF(('1 - Cover page'!$B$9-M4325)= 4,"4", IF(('1 - Cover page'!$B$9-M4325)= 5,"5", IF(('1 - Cover page'!$B$9-M4325)= 6,"6", IF(('1 - Cover page'!$B$9-M4325)= 7,"7", IF(('1 - Cover page'!$B$9-M4325)= 8,"8", IF(('1 - Cover page'!$B$9-M4325)= 9,"9", IF(('1 - Cover page'!$B$9-M4325)= 10,"10", IF(('1 - Cover page'!$B$9-M4325)= 11,"11", IF(('1 - Cover page'!$B$9-M4325)= 12,"12", IF(('1 - Cover page'!$B$9-M4325)= 13,"13", IF(('1 - Cover page'!$B$9-M4325)= 14,"14", IF(('1 - Cover page'!$B$9-M4325)= 15,"15",  ""))))))))))))))))</f>
        <v>0</v>
      </c>
      <c r="Z4325" t="str">
        <f>IF(('1 - Cover page'!$B$9-I4325)=0,"0", IF(('1 - Cover page'!$B$9-I4325)= 1,"1", IF(('1 - Cover page'!$B$9-I4325)= 2,"2", IF(('1 - Cover page'!$B$9-I4325)= 3,"3", IF(('1 - Cover page'!$B$9-I4325)= 4,"4", IF(('1 - Cover page'!$B$9-I4325)= 5,"5", IF(('1 - Cover page'!$B$9-I4325)= 6,"6", IF(('1 - Cover page'!$B$9-I4325)= 7,"7", IF(('1 - Cover page'!$B$9-I4325)= 8,"8", IF(('1 - Cover page'!$B$9-I4325)= 9,"9", IF(('1 - Cover page'!$B$9-I4325)= 10,"10", IF(('1 - Cover page'!$B$9-I4325)= 11,"11", IF(('1 - Cover page'!$B$9-I4325)= 12,"12", IF(('1 - Cover page'!$B$9-I4325)= 13,"13", IF(('1 - Cover page'!$B$9-I4325)= 14,"14", IF(('1 - Cover page'!$B$9-I4325)= 15,"15",  ""))))))))))))))))</f>
        <v>0</v>
      </c>
      <c r="AA4325" t="e">
        <f>VLOOKUP(E4325,'Age group'!$A$2:$B$7,2,TRUE)</f>
        <v>#N/A</v>
      </c>
    </row>
    <row r="4326" spans="1:27" ht="12.75" x14ac:dyDescent="0.2">
      <c r="A4326" s="30">
        <v>4323</v>
      </c>
      <c r="B4326" s="31"/>
      <c r="C4326" s="31"/>
      <c r="D4326" s="32"/>
      <c r="E4326" s="104"/>
      <c r="F4326" s="31"/>
      <c r="G4326" s="31"/>
      <c r="H4326" s="33"/>
      <c r="I4326" s="16"/>
      <c r="J4326" s="34"/>
      <c r="K4326" s="34"/>
      <c r="L4326" s="35"/>
      <c r="M4326" s="36"/>
      <c r="N4326" s="37"/>
      <c r="O4326" s="37"/>
      <c r="P4326" s="37"/>
      <c r="Q4326" s="38"/>
      <c r="R4326" s="38"/>
      <c r="S4326" s="37"/>
      <c r="T4326" s="39"/>
      <c r="U4326" s="39"/>
      <c r="V4326" s="40"/>
      <c r="X4326" t="str">
        <f>IF(('1 - Cover page'!$B$9-M4326)&lt;6,"&lt;=5 Days","&gt;5 Days")</f>
        <v>&lt;=5 Days</v>
      </c>
      <c r="Y4326" t="str">
        <f>IF(('1 - Cover page'!$B$9-M4326)=0,"0", IF(('1 - Cover page'!$B$9-M4326)= 1,"1", IF(('1 - Cover page'!$B$9-M4326)= 2,"2", IF(('1 - Cover page'!$B$9-M4326)= 3,"3", IF(('1 - Cover page'!$B$9-M4326)= 4,"4", IF(('1 - Cover page'!$B$9-M4326)= 5,"5", IF(('1 - Cover page'!$B$9-M4326)= 6,"6", IF(('1 - Cover page'!$B$9-M4326)= 7,"7", IF(('1 - Cover page'!$B$9-M4326)= 8,"8", IF(('1 - Cover page'!$B$9-M4326)= 9,"9", IF(('1 - Cover page'!$B$9-M4326)= 10,"10", IF(('1 - Cover page'!$B$9-M4326)= 11,"11", IF(('1 - Cover page'!$B$9-M4326)= 12,"12", IF(('1 - Cover page'!$B$9-M4326)= 13,"13", IF(('1 - Cover page'!$B$9-M4326)= 14,"14", IF(('1 - Cover page'!$B$9-M4326)= 15,"15",  ""))))))))))))))))</f>
        <v>0</v>
      </c>
      <c r="Z4326" t="str">
        <f>IF(('1 - Cover page'!$B$9-I4326)=0,"0", IF(('1 - Cover page'!$B$9-I4326)= 1,"1", IF(('1 - Cover page'!$B$9-I4326)= 2,"2", IF(('1 - Cover page'!$B$9-I4326)= 3,"3", IF(('1 - Cover page'!$B$9-I4326)= 4,"4", IF(('1 - Cover page'!$B$9-I4326)= 5,"5", IF(('1 - Cover page'!$B$9-I4326)= 6,"6", IF(('1 - Cover page'!$B$9-I4326)= 7,"7", IF(('1 - Cover page'!$B$9-I4326)= 8,"8", IF(('1 - Cover page'!$B$9-I4326)= 9,"9", IF(('1 - Cover page'!$B$9-I4326)= 10,"10", IF(('1 - Cover page'!$B$9-I4326)= 11,"11", IF(('1 - Cover page'!$B$9-I4326)= 12,"12", IF(('1 - Cover page'!$B$9-I4326)= 13,"13", IF(('1 - Cover page'!$B$9-I4326)= 14,"14", IF(('1 - Cover page'!$B$9-I4326)= 15,"15",  ""))))))))))))))))</f>
        <v>0</v>
      </c>
      <c r="AA4326" t="e">
        <f>VLOOKUP(E4326,'Age group'!$A$2:$B$7,2,TRUE)</f>
        <v>#N/A</v>
      </c>
    </row>
    <row r="4327" spans="1:27" ht="12.75" x14ac:dyDescent="0.2">
      <c r="A4327" s="30">
        <v>4324</v>
      </c>
      <c r="B4327" s="31"/>
      <c r="C4327" s="31"/>
      <c r="D4327" s="32"/>
      <c r="E4327" s="104"/>
      <c r="F4327" s="31"/>
      <c r="G4327" s="31"/>
      <c r="H4327" s="33"/>
      <c r="I4327" s="16"/>
      <c r="J4327" s="34"/>
      <c r="K4327" s="34"/>
      <c r="L4327" s="35"/>
      <c r="M4327" s="36"/>
      <c r="N4327" s="37"/>
      <c r="O4327" s="37"/>
      <c r="P4327" s="37"/>
      <c r="Q4327" s="38"/>
      <c r="R4327" s="38"/>
      <c r="S4327" s="37"/>
      <c r="T4327" s="39"/>
      <c r="U4327" s="39"/>
      <c r="V4327" s="40"/>
      <c r="X4327" t="str">
        <f>IF(('1 - Cover page'!$B$9-M4327)&lt;6,"&lt;=5 Days","&gt;5 Days")</f>
        <v>&lt;=5 Days</v>
      </c>
      <c r="Y4327" t="str">
        <f>IF(('1 - Cover page'!$B$9-M4327)=0,"0", IF(('1 - Cover page'!$B$9-M4327)= 1,"1", IF(('1 - Cover page'!$B$9-M4327)= 2,"2", IF(('1 - Cover page'!$B$9-M4327)= 3,"3", IF(('1 - Cover page'!$B$9-M4327)= 4,"4", IF(('1 - Cover page'!$B$9-M4327)= 5,"5", IF(('1 - Cover page'!$B$9-M4327)= 6,"6", IF(('1 - Cover page'!$B$9-M4327)= 7,"7", IF(('1 - Cover page'!$B$9-M4327)= 8,"8", IF(('1 - Cover page'!$B$9-M4327)= 9,"9", IF(('1 - Cover page'!$B$9-M4327)= 10,"10", IF(('1 - Cover page'!$B$9-M4327)= 11,"11", IF(('1 - Cover page'!$B$9-M4327)= 12,"12", IF(('1 - Cover page'!$B$9-M4327)= 13,"13", IF(('1 - Cover page'!$B$9-M4327)= 14,"14", IF(('1 - Cover page'!$B$9-M4327)= 15,"15",  ""))))))))))))))))</f>
        <v>0</v>
      </c>
      <c r="Z4327" t="str">
        <f>IF(('1 - Cover page'!$B$9-I4327)=0,"0", IF(('1 - Cover page'!$B$9-I4327)= 1,"1", IF(('1 - Cover page'!$B$9-I4327)= 2,"2", IF(('1 - Cover page'!$B$9-I4327)= 3,"3", IF(('1 - Cover page'!$B$9-I4327)= 4,"4", IF(('1 - Cover page'!$B$9-I4327)= 5,"5", IF(('1 - Cover page'!$B$9-I4327)= 6,"6", IF(('1 - Cover page'!$B$9-I4327)= 7,"7", IF(('1 - Cover page'!$B$9-I4327)= 8,"8", IF(('1 - Cover page'!$B$9-I4327)= 9,"9", IF(('1 - Cover page'!$B$9-I4327)= 10,"10", IF(('1 - Cover page'!$B$9-I4327)= 11,"11", IF(('1 - Cover page'!$B$9-I4327)= 12,"12", IF(('1 - Cover page'!$B$9-I4327)= 13,"13", IF(('1 - Cover page'!$B$9-I4327)= 14,"14", IF(('1 - Cover page'!$B$9-I4327)= 15,"15",  ""))))))))))))))))</f>
        <v>0</v>
      </c>
      <c r="AA4327" t="e">
        <f>VLOOKUP(E4327,'Age group'!$A$2:$B$7,2,TRUE)</f>
        <v>#N/A</v>
      </c>
    </row>
    <row r="4328" spans="1:27" ht="12.75" x14ac:dyDescent="0.2">
      <c r="A4328" s="30">
        <v>4325</v>
      </c>
      <c r="B4328" s="31"/>
      <c r="C4328" s="31"/>
      <c r="D4328" s="32"/>
      <c r="E4328" s="104"/>
      <c r="F4328" s="31"/>
      <c r="G4328" s="31"/>
      <c r="H4328" s="33"/>
      <c r="I4328" s="16"/>
      <c r="J4328" s="34"/>
      <c r="K4328" s="34"/>
      <c r="L4328" s="35"/>
      <c r="M4328" s="36"/>
      <c r="N4328" s="37"/>
      <c r="O4328" s="37"/>
      <c r="P4328" s="37"/>
      <c r="Q4328" s="38"/>
      <c r="R4328" s="38"/>
      <c r="S4328" s="37"/>
      <c r="T4328" s="39"/>
      <c r="U4328" s="39"/>
      <c r="V4328" s="40"/>
      <c r="X4328" t="str">
        <f>IF(('1 - Cover page'!$B$9-M4328)&lt;6,"&lt;=5 Days","&gt;5 Days")</f>
        <v>&lt;=5 Days</v>
      </c>
      <c r="Y4328" t="str">
        <f>IF(('1 - Cover page'!$B$9-M4328)=0,"0", IF(('1 - Cover page'!$B$9-M4328)= 1,"1", IF(('1 - Cover page'!$B$9-M4328)= 2,"2", IF(('1 - Cover page'!$B$9-M4328)= 3,"3", IF(('1 - Cover page'!$B$9-M4328)= 4,"4", IF(('1 - Cover page'!$B$9-M4328)= 5,"5", IF(('1 - Cover page'!$B$9-M4328)= 6,"6", IF(('1 - Cover page'!$B$9-M4328)= 7,"7", IF(('1 - Cover page'!$B$9-M4328)= 8,"8", IF(('1 - Cover page'!$B$9-M4328)= 9,"9", IF(('1 - Cover page'!$B$9-M4328)= 10,"10", IF(('1 - Cover page'!$B$9-M4328)= 11,"11", IF(('1 - Cover page'!$B$9-M4328)= 12,"12", IF(('1 - Cover page'!$B$9-M4328)= 13,"13", IF(('1 - Cover page'!$B$9-M4328)= 14,"14", IF(('1 - Cover page'!$B$9-M4328)= 15,"15",  ""))))))))))))))))</f>
        <v>0</v>
      </c>
      <c r="Z4328" t="str">
        <f>IF(('1 - Cover page'!$B$9-I4328)=0,"0", IF(('1 - Cover page'!$B$9-I4328)= 1,"1", IF(('1 - Cover page'!$B$9-I4328)= 2,"2", IF(('1 - Cover page'!$B$9-I4328)= 3,"3", IF(('1 - Cover page'!$B$9-I4328)= 4,"4", IF(('1 - Cover page'!$B$9-I4328)= 5,"5", IF(('1 - Cover page'!$B$9-I4328)= 6,"6", IF(('1 - Cover page'!$B$9-I4328)= 7,"7", IF(('1 - Cover page'!$B$9-I4328)= 8,"8", IF(('1 - Cover page'!$B$9-I4328)= 9,"9", IF(('1 - Cover page'!$B$9-I4328)= 10,"10", IF(('1 - Cover page'!$B$9-I4328)= 11,"11", IF(('1 - Cover page'!$B$9-I4328)= 12,"12", IF(('1 - Cover page'!$B$9-I4328)= 13,"13", IF(('1 - Cover page'!$B$9-I4328)= 14,"14", IF(('1 - Cover page'!$B$9-I4328)= 15,"15",  ""))))))))))))))))</f>
        <v>0</v>
      </c>
      <c r="AA4328" t="e">
        <f>VLOOKUP(E4328,'Age group'!$A$2:$B$7,2,TRUE)</f>
        <v>#N/A</v>
      </c>
    </row>
    <row r="4329" spans="1:27" ht="12.75" x14ac:dyDescent="0.2">
      <c r="A4329" s="30">
        <v>4326</v>
      </c>
      <c r="B4329" s="31"/>
      <c r="C4329" s="31"/>
      <c r="D4329" s="32"/>
      <c r="E4329" s="104"/>
      <c r="F4329" s="31"/>
      <c r="G4329" s="31"/>
      <c r="H4329" s="33"/>
      <c r="I4329" s="16"/>
      <c r="J4329" s="34"/>
      <c r="K4329" s="34"/>
      <c r="L4329" s="35"/>
      <c r="M4329" s="36"/>
      <c r="N4329" s="37"/>
      <c r="O4329" s="37"/>
      <c r="P4329" s="37"/>
      <c r="Q4329" s="38"/>
      <c r="R4329" s="38"/>
      <c r="S4329" s="37"/>
      <c r="T4329" s="39"/>
      <c r="U4329" s="39"/>
      <c r="V4329" s="40"/>
      <c r="X4329" t="str">
        <f>IF(('1 - Cover page'!$B$9-M4329)&lt;6,"&lt;=5 Days","&gt;5 Days")</f>
        <v>&lt;=5 Days</v>
      </c>
      <c r="Y4329" t="str">
        <f>IF(('1 - Cover page'!$B$9-M4329)=0,"0", IF(('1 - Cover page'!$B$9-M4329)= 1,"1", IF(('1 - Cover page'!$B$9-M4329)= 2,"2", IF(('1 - Cover page'!$B$9-M4329)= 3,"3", IF(('1 - Cover page'!$B$9-M4329)= 4,"4", IF(('1 - Cover page'!$B$9-M4329)= 5,"5", IF(('1 - Cover page'!$B$9-M4329)= 6,"6", IF(('1 - Cover page'!$B$9-M4329)= 7,"7", IF(('1 - Cover page'!$B$9-M4329)= 8,"8", IF(('1 - Cover page'!$B$9-M4329)= 9,"9", IF(('1 - Cover page'!$B$9-M4329)= 10,"10", IF(('1 - Cover page'!$B$9-M4329)= 11,"11", IF(('1 - Cover page'!$B$9-M4329)= 12,"12", IF(('1 - Cover page'!$B$9-M4329)= 13,"13", IF(('1 - Cover page'!$B$9-M4329)= 14,"14", IF(('1 - Cover page'!$B$9-M4329)= 15,"15",  ""))))))))))))))))</f>
        <v>0</v>
      </c>
      <c r="Z4329" t="str">
        <f>IF(('1 - Cover page'!$B$9-I4329)=0,"0", IF(('1 - Cover page'!$B$9-I4329)= 1,"1", IF(('1 - Cover page'!$B$9-I4329)= 2,"2", IF(('1 - Cover page'!$B$9-I4329)= 3,"3", IF(('1 - Cover page'!$B$9-I4329)= 4,"4", IF(('1 - Cover page'!$B$9-I4329)= 5,"5", IF(('1 - Cover page'!$B$9-I4329)= 6,"6", IF(('1 - Cover page'!$B$9-I4329)= 7,"7", IF(('1 - Cover page'!$B$9-I4329)= 8,"8", IF(('1 - Cover page'!$B$9-I4329)= 9,"9", IF(('1 - Cover page'!$B$9-I4329)= 10,"10", IF(('1 - Cover page'!$B$9-I4329)= 11,"11", IF(('1 - Cover page'!$B$9-I4329)= 12,"12", IF(('1 - Cover page'!$B$9-I4329)= 13,"13", IF(('1 - Cover page'!$B$9-I4329)= 14,"14", IF(('1 - Cover page'!$B$9-I4329)= 15,"15",  ""))))))))))))))))</f>
        <v>0</v>
      </c>
      <c r="AA4329" t="e">
        <f>VLOOKUP(E4329,'Age group'!$A$2:$B$7,2,TRUE)</f>
        <v>#N/A</v>
      </c>
    </row>
    <row r="4330" spans="1:27" ht="12.75" x14ac:dyDescent="0.2">
      <c r="A4330" s="30">
        <v>4327</v>
      </c>
      <c r="B4330" s="31"/>
      <c r="C4330" s="31"/>
      <c r="D4330" s="32"/>
      <c r="E4330" s="104"/>
      <c r="F4330" s="31"/>
      <c r="G4330" s="31"/>
      <c r="H4330" s="33"/>
      <c r="I4330" s="16"/>
      <c r="J4330" s="34"/>
      <c r="K4330" s="34"/>
      <c r="L4330" s="35"/>
      <c r="M4330" s="36"/>
      <c r="N4330" s="37"/>
      <c r="O4330" s="37"/>
      <c r="P4330" s="37"/>
      <c r="Q4330" s="38"/>
      <c r="R4330" s="38"/>
      <c r="S4330" s="37"/>
      <c r="T4330" s="39"/>
      <c r="U4330" s="39"/>
      <c r="V4330" s="40"/>
      <c r="X4330" t="str">
        <f>IF(('1 - Cover page'!$B$9-M4330)&lt;6,"&lt;=5 Days","&gt;5 Days")</f>
        <v>&lt;=5 Days</v>
      </c>
      <c r="Y4330" t="str">
        <f>IF(('1 - Cover page'!$B$9-M4330)=0,"0", IF(('1 - Cover page'!$B$9-M4330)= 1,"1", IF(('1 - Cover page'!$B$9-M4330)= 2,"2", IF(('1 - Cover page'!$B$9-M4330)= 3,"3", IF(('1 - Cover page'!$B$9-M4330)= 4,"4", IF(('1 - Cover page'!$B$9-M4330)= 5,"5", IF(('1 - Cover page'!$B$9-M4330)= 6,"6", IF(('1 - Cover page'!$B$9-M4330)= 7,"7", IF(('1 - Cover page'!$B$9-M4330)= 8,"8", IF(('1 - Cover page'!$B$9-M4330)= 9,"9", IF(('1 - Cover page'!$B$9-M4330)= 10,"10", IF(('1 - Cover page'!$B$9-M4330)= 11,"11", IF(('1 - Cover page'!$B$9-M4330)= 12,"12", IF(('1 - Cover page'!$B$9-M4330)= 13,"13", IF(('1 - Cover page'!$B$9-M4330)= 14,"14", IF(('1 - Cover page'!$B$9-M4330)= 15,"15",  ""))))))))))))))))</f>
        <v>0</v>
      </c>
      <c r="Z4330" t="str">
        <f>IF(('1 - Cover page'!$B$9-I4330)=0,"0", IF(('1 - Cover page'!$B$9-I4330)= 1,"1", IF(('1 - Cover page'!$B$9-I4330)= 2,"2", IF(('1 - Cover page'!$B$9-I4330)= 3,"3", IF(('1 - Cover page'!$B$9-I4330)= 4,"4", IF(('1 - Cover page'!$B$9-I4330)= 5,"5", IF(('1 - Cover page'!$B$9-I4330)= 6,"6", IF(('1 - Cover page'!$B$9-I4330)= 7,"7", IF(('1 - Cover page'!$B$9-I4330)= 8,"8", IF(('1 - Cover page'!$B$9-I4330)= 9,"9", IF(('1 - Cover page'!$B$9-I4330)= 10,"10", IF(('1 - Cover page'!$B$9-I4330)= 11,"11", IF(('1 - Cover page'!$B$9-I4330)= 12,"12", IF(('1 - Cover page'!$B$9-I4330)= 13,"13", IF(('1 - Cover page'!$B$9-I4330)= 14,"14", IF(('1 - Cover page'!$B$9-I4330)= 15,"15",  ""))))))))))))))))</f>
        <v>0</v>
      </c>
      <c r="AA4330" t="e">
        <f>VLOOKUP(E4330,'Age group'!$A$2:$B$7,2,TRUE)</f>
        <v>#N/A</v>
      </c>
    </row>
    <row r="4331" spans="1:27" ht="12.75" x14ac:dyDescent="0.2">
      <c r="A4331" s="30">
        <v>4328</v>
      </c>
      <c r="B4331" s="31"/>
      <c r="C4331" s="31"/>
      <c r="D4331" s="32"/>
      <c r="E4331" s="104"/>
      <c r="F4331" s="31"/>
      <c r="G4331" s="31"/>
      <c r="H4331" s="33"/>
      <c r="I4331" s="16"/>
      <c r="J4331" s="34"/>
      <c r="K4331" s="34"/>
      <c r="L4331" s="35"/>
      <c r="M4331" s="36"/>
      <c r="N4331" s="37"/>
      <c r="O4331" s="37"/>
      <c r="P4331" s="37"/>
      <c r="Q4331" s="38"/>
      <c r="R4331" s="38"/>
      <c r="S4331" s="37"/>
      <c r="T4331" s="39"/>
      <c r="U4331" s="39"/>
      <c r="V4331" s="40"/>
      <c r="X4331" t="str">
        <f>IF(('1 - Cover page'!$B$9-M4331)&lt;6,"&lt;=5 Days","&gt;5 Days")</f>
        <v>&lt;=5 Days</v>
      </c>
      <c r="Y4331" t="str">
        <f>IF(('1 - Cover page'!$B$9-M4331)=0,"0", IF(('1 - Cover page'!$B$9-M4331)= 1,"1", IF(('1 - Cover page'!$B$9-M4331)= 2,"2", IF(('1 - Cover page'!$B$9-M4331)= 3,"3", IF(('1 - Cover page'!$B$9-M4331)= 4,"4", IF(('1 - Cover page'!$B$9-M4331)= 5,"5", IF(('1 - Cover page'!$B$9-M4331)= 6,"6", IF(('1 - Cover page'!$B$9-M4331)= 7,"7", IF(('1 - Cover page'!$B$9-M4331)= 8,"8", IF(('1 - Cover page'!$B$9-M4331)= 9,"9", IF(('1 - Cover page'!$B$9-M4331)= 10,"10", IF(('1 - Cover page'!$B$9-M4331)= 11,"11", IF(('1 - Cover page'!$B$9-M4331)= 12,"12", IF(('1 - Cover page'!$B$9-M4331)= 13,"13", IF(('1 - Cover page'!$B$9-M4331)= 14,"14", IF(('1 - Cover page'!$B$9-M4331)= 15,"15",  ""))))))))))))))))</f>
        <v>0</v>
      </c>
      <c r="Z4331" t="str">
        <f>IF(('1 - Cover page'!$B$9-I4331)=0,"0", IF(('1 - Cover page'!$B$9-I4331)= 1,"1", IF(('1 - Cover page'!$B$9-I4331)= 2,"2", IF(('1 - Cover page'!$B$9-I4331)= 3,"3", IF(('1 - Cover page'!$B$9-I4331)= 4,"4", IF(('1 - Cover page'!$B$9-I4331)= 5,"5", IF(('1 - Cover page'!$B$9-I4331)= 6,"6", IF(('1 - Cover page'!$B$9-I4331)= 7,"7", IF(('1 - Cover page'!$B$9-I4331)= 8,"8", IF(('1 - Cover page'!$B$9-I4331)= 9,"9", IF(('1 - Cover page'!$B$9-I4331)= 10,"10", IF(('1 - Cover page'!$B$9-I4331)= 11,"11", IF(('1 - Cover page'!$B$9-I4331)= 12,"12", IF(('1 - Cover page'!$B$9-I4331)= 13,"13", IF(('1 - Cover page'!$B$9-I4331)= 14,"14", IF(('1 - Cover page'!$B$9-I4331)= 15,"15",  ""))))))))))))))))</f>
        <v>0</v>
      </c>
      <c r="AA4331" t="e">
        <f>VLOOKUP(E4331,'Age group'!$A$2:$B$7,2,TRUE)</f>
        <v>#N/A</v>
      </c>
    </row>
    <row r="4332" spans="1:27" ht="12.75" x14ac:dyDescent="0.2">
      <c r="A4332" s="30">
        <v>4329</v>
      </c>
      <c r="B4332" s="31"/>
      <c r="C4332" s="31"/>
      <c r="D4332" s="32"/>
      <c r="E4332" s="104"/>
      <c r="F4332" s="31"/>
      <c r="G4332" s="31"/>
      <c r="H4332" s="33"/>
      <c r="I4332" s="16"/>
      <c r="J4332" s="34"/>
      <c r="K4332" s="34"/>
      <c r="L4332" s="35"/>
      <c r="M4332" s="36"/>
      <c r="N4332" s="37"/>
      <c r="O4332" s="37"/>
      <c r="P4332" s="37"/>
      <c r="Q4332" s="38"/>
      <c r="R4332" s="38"/>
      <c r="S4332" s="37"/>
      <c r="T4332" s="39"/>
      <c r="U4332" s="39"/>
      <c r="V4332" s="40"/>
      <c r="X4332" t="str">
        <f>IF(('1 - Cover page'!$B$9-M4332)&lt;6,"&lt;=5 Days","&gt;5 Days")</f>
        <v>&lt;=5 Days</v>
      </c>
      <c r="Y4332" t="str">
        <f>IF(('1 - Cover page'!$B$9-M4332)=0,"0", IF(('1 - Cover page'!$B$9-M4332)= 1,"1", IF(('1 - Cover page'!$B$9-M4332)= 2,"2", IF(('1 - Cover page'!$B$9-M4332)= 3,"3", IF(('1 - Cover page'!$B$9-M4332)= 4,"4", IF(('1 - Cover page'!$B$9-M4332)= 5,"5", IF(('1 - Cover page'!$B$9-M4332)= 6,"6", IF(('1 - Cover page'!$B$9-M4332)= 7,"7", IF(('1 - Cover page'!$B$9-M4332)= 8,"8", IF(('1 - Cover page'!$B$9-M4332)= 9,"9", IF(('1 - Cover page'!$B$9-M4332)= 10,"10", IF(('1 - Cover page'!$B$9-M4332)= 11,"11", IF(('1 - Cover page'!$B$9-M4332)= 12,"12", IF(('1 - Cover page'!$B$9-M4332)= 13,"13", IF(('1 - Cover page'!$B$9-M4332)= 14,"14", IF(('1 - Cover page'!$B$9-M4332)= 15,"15",  ""))))))))))))))))</f>
        <v>0</v>
      </c>
      <c r="Z4332" t="str">
        <f>IF(('1 - Cover page'!$B$9-I4332)=0,"0", IF(('1 - Cover page'!$B$9-I4332)= 1,"1", IF(('1 - Cover page'!$B$9-I4332)= 2,"2", IF(('1 - Cover page'!$B$9-I4332)= 3,"3", IF(('1 - Cover page'!$B$9-I4332)= 4,"4", IF(('1 - Cover page'!$B$9-I4332)= 5,"5", IF(('1 - Cover page'!$B$9-I4332)= 6,"6", IF(('1 - Cover page'!$B$9-I4332)= 7,"7", IF(('1 - Cover page'!$B$9-I4332)= 8,"8", IF(('1 - Cover page'!$B$9-I4332)= 9,"9", IF(('1 - Cover page'!$B$9-I4332)= 10,"10", IF(('1 - Cover page'!$B$9-I4332)= 11,"11", IF(('1 - Cover page'!$B$9-I4332)= 12,"12", IF(('1 - Cover page'!$B$9-I4332)= 13,"13", IF(('1 - Cover page'!$B$9-I4332)= 14,"14", IF(('1 - Cover page'!$B$9-I4332)= 15,"15",  ""))))))))))))))))</f>
        <v>0</v>
      </c>
      <c r="AA4332" t="e">
        <f>VLOOKUP(E4332,'Age group'!$A$2:$B$7,2,TRUE)</f>
        <v>#N/A</v>
      </c>
    </row>
    <row r="4333" spans="1:27" ht="12.75" x14ac:dyDescent="0.2">
      <c r="A4333" s="30">
        <v>4330</v>
      </c>
      <c r="B4333" s="31"/>
      <c r="C4333" s="31"/>
      <c r="D4333" s="32"/>
      <c r="E4333" s="104"/>
      <c r="F4333" s="31"/>
      <c r="G4333" s="31"/>
      <c r="H4333" s="33"/>
      <c r="I4333" s="16"/>
      <c r="J4333" s="34"/>
      <c r="K4333" s="34"/>
      <c r="L4333" s="35"/>
      <c r="M4333" s="36"/>
      <c r="N4333" s="37"/>
      <c r="O4333" s="37"/>
      <c r="P4333" s="37"/>
      <c r="Q4333" s="38"/>
      <c r="R4333" s="38"/>
      <c r="S4333" s="37"/>
      <c r="T4333" s="39"/>
      <c r="U4333" s="39"/>
      <c r="V4333" s="40"/>
      <c r="X4333" t="str">
        <f>IF(('1 - Cover page'!$B$9-M4333)&lt;6,"&lt;=5 Days","&gt;5 Days")</f>
        <v>&lt;=5 Days</v>
      </c>
      <c r="Y4333" t="str">
        <f>IF(('1 - Cover page'!$B$9-M4333)=0,"0", IF(('1 - Cover page'!$B$9-M4333)= 1,"1", IF(('1 - Cover page'!$B$9-M4333)= 2,"2", IF(('1 - Cover page'!$B$9-M4333)= 3,"3", IF(('1 - Cover page'!$B$9-M4333)= 4,"4", IF(('1 - Cover page'!$B$9-M4333)= 5,"5", IF(('1 - Cover page'!$B$9-M4333)= 6,"6", IF(('1 - Cover page'!$B$9-M4333)= 7,"7", IF(('1 - Cover page'!$B$9-M4333)= 8,"8", IF(('1 - Cover page'!$B$9-M4333)= 9,"9", IF(('1 - Cover page'!$B$9-M4333)= 10,"10", IF(('1 - Cover page'!$B$9-M4333)= 11,"11", IF(('1 - Cover page'!$B$9-M4333)= 12,"12", IF(('1 - Cover page'!$B$9-M4333)= 13,"13", IF(('1 - Cover page'!$B$9-M4333)= 14,"14", IF(('1 - Cover page'!$B$9-M4333)= 15,"15",  ""))))))))))))))))</f>
        <v>0</v>
      </c>
      <c r="Z4333" t="str">
        <f>IF(('1 - Cover page'!$B$9-I4333)=0,"0", IF(('1 - Cover page'!$B$9-I4333)= 1,"1", IF(('1 - Cover page'!$B$9-I4333)= 2,"2", IF(('1 - Cover page'!$B$9-I4333)= 3,"3", IF(('1 - Cover page'!$B$9-I4333)= 4,"4", IF(('1 - Cover page'!$B$9-I4333)= 5,"5", IF(('1 - Cover page'!$B$9-I4333)= 6,"6", IF(('1 - Cover page'!$B$9-I4333)= 7,"7", IF(('1 - Cover page'!$B$9-I4333)= 8,"8", IF(('1 - Cover page'!$B$9-I4333)= 9,"9", IF(('1 - Cover page'!$B$9-I4333)= 10,"10", IF(('1 - Cover page'!$B$9-I4333)= 11,"11", IF(('1 - Cover page'!$B$9-I4333)= 12,"12", IF(('1 - Cover page'!$B$9-I4333)= 13,"13", IF(('1 - Cover page'!$B$9-I4333)= 14,"14", IF(('1 - Cover page'!$B$9-I4333)= 15,"15",  ""))))))))))))))))</f>
        <v>0</v>
      </c>
      <c r="AA4333" t="e">
        <f>VLOOKUP(E4333,'Age group'!$A$2:$B$7,2,TRUE)</f>
        <v>#N/A</v>
      </c>
    </row>
    <row r="4334" spans="1:27" ht="12.75" x14ac:dyDescent="0.2">
      <c r="A4334" s="30">
        <v>4331</v>
      </c>
      <c r="B4334" s="31"/>
      <c r="C4334" s="31"/>
      <c r="D4334" s="32"/>
      <c r="E4334" s="104"/>
      <c r="F4334" s="31"/>
      <c r="G4334" s="31"/>
      <c r="H4334" s="33"/>
      <c r="I4334" s="16"/>
      <c r="J4334" s="34"/>
      <c r="K4334" s="34"/>
      <c r="L4334" s="35"/>
      <c r="M4334" s="36"/>
      <c r="N4334" s="37"/>
      <c r="O4334" s="37"/>
      <c r="P4334" s="37"/>
      <c r="Q4334" s="38"/>
      <c r="R4334" s="38"/>
      <c r="S4334" s="37"/>
      <c r="T4334" s="39"/>
      <c r="U4334" s="39"/>
      <c r="V4334" s="40"/>
      <c r="X4334" t="str">
        <f>IF(('1 - Cover page'!$B$9-M4334)&lt;6,"&lt;=5 Days","&gt;5 Days")</f>
        <v>&lt;=5 Days</v>
      </c>
      <c r="Y4334" t="str">
        <f>IF(('1 - Cover page'!$B$9-M4334)=0,"0", IF(('1 - Cover page'!$B$9-M4334)= 1,"1", IF(('1 - Cover page'!$B$9-M4334)= 2,"2", IF(('1 - Cover page'!$B$9-M4334)= 3,"3", IF(('1 - Cover page'!$B$9-M4334)= 4,"4", IF(('1 - Cover page'!$B$9-M4334)= 5,"5", IF(('1 - Cover page'!$B$9-M4334)= 6,"6", IF(('1 - Cover page'!$B$9-M4334)= 7,"7", IF(('1 - Cover page'!$B$9-M4334)= 8,"8", IF(('1 - Cover page'!$B$9-M4334)= 9,"9", IF(('1 - Cover page'!$B$9-M4334)= 10,"10", IF(('1 - Cover page'!$B$9-M4334)= 11,"11", IF(('1 - Cover page'!$B$9-M4334)= 12,"12", IF(('1 - Cover page'!$B$9-M4334)= 13,"13", IF(('1 - Cover page'!$B$9-M4334)= 14,"14", IF(('1 - Cover page'!$B$9-M4334)= 15,"15",  ""))))))))))))))))</f>
        <v>0</v>
      </c>
      <c r="Z4334" t="str">
        <f>IF(('1 - Cover page'!$B$9-I4334)=0,"0", IF(('1 - Cover page'!$B$9-I4334)= 1,"1", IF(('1 - Cover page'!$B$9-I4334)= 2,"2", IF(('1 - Cover page'!$B$9-I4334)= 3,"3", IF(('1 - Cover page'!$B$9-I4334)= 4,"4", IF(('1 - Cover page'!$B$9-I4334)= 5,"5", IF(('1 - Cover page'!$B$9-I4334)= 6,"6", IF(('1 - Cover page'!$B$9-I4334)= 7,"7", IF(('1 - Cover page'!$B$9-I4334)= 8,"8", IF(('1 - Cover page'!$B$9-I4334)= 9,"9", IF(('1 - Cover page'!$B$9-I4334)= 10,"10", IF(('1 - Cover page'!$B$9-I4334)= 11,"11", IF(('1 - Cover page'!$B$9-I4334)= 12,"12", IF(('1 - Cover page'!$B$9-I4334)= 13,"13", IF(('1 - Cover page'!$B$9-I4334)= 14,"14", IF(('1 - Cover page'!$B$9-I4334)= 15,"15",  ""))))))))))))))))</f>
        <v>0</v>
      </c>
      <c r="AA4334" t="e">
        <f>VLOOKUP(E4334,'Age group'!$A$2:$B$7,2,TRUE)</f>
        <v>#N/A</v>
      </c>
    </row>
    <row r="4335" spans="1:27" ht="12.75" x14ac:dyDescent="0.2">
      <c r="A4335" s="30">
        <v>4332</v>
      </c>
      <c r="B4335" s="31"/>
      <c r="C4335" s="31"/>
      <c r="D4335" s="32"/>
      <c r="E4335" s="104"/>
      <c r="F4335" s="31"/>
      <c r="G4335" s="31"/>
      <c r="H4335" s="33"/>
      <c r="I4335" s="16"/>
      <c r="J4335" s="34"/>
      <c r="K4335" s="34"/>
      <c r="L4335" s="35"/>
      <c r="M4335" s="36"/>
      <c r="N4335" s="37"/>
      <c r="O4335" s="37"/>
      <c r="P4335" s="37"/>
      <c r="Q4335" s="38"/>
      <c r="R4335" s="38"/>
      <c r="S4335" s="37"/>
      <c r="T4335" s="39"/>
      <c r="U4335" s="39"/>
      <c r="V4335" s="40"/>
      <c r="X4335" t="str">
        <f>IF(('1 - Cover page'!$B$9-M4335)&lt;6,"&lt;=5 Days","&gt;5 Days")</f>
        <v>&lt;=5 Days</v>
      </c>
      <c r="Y4335" t="str">
        <f>IF(('1 - Cover page'!$B$9-M4335)=0,"0", IF(('1 - Cover page'!$B$9-M4335)= 1,"1", IF(('1 - Cover page'!$B$9-M4335)= 2,"2", IF(('1 - Cover page'!$B$9-M4335)= 3,"3", IF(('1 - Cover page'!$B$9-M4335)= 4,"4", IF(('1 - Cover page'!$B$9-M4335)= 5,"5", IF(('1 - Cover page'!$B$9-M4335)= 6,"6", IF(('1 - Cover page'!$B$9-M4335)= 7,"7", IF(('1 - Cover page'!$B$9-M4335)= 8,"8", IF(('1 - Cover page'!$B$9-M4335)= 9,"9", IF(('1 - Cover page'!$B$9-M4335)= 10,"10", IF(('1 - Cover page'!$B$9-M4335)= 11,"11", IF(('1 - Cover page'!$B$9-M4335)= 12,"12", IF(('1 - Cover page'!$B$9-M4335)= 13,"13", IF(('1 - Cover page'!$B$9-M4335)= 14,"14", IF(('1 - Cover page'!$B$9-M4335)= 15,"15",  ""))))))))))))))))</f>
        <v>0</v>
      </c>
      <c r="Z4335" t="str">
        <f>IF(('1 - Cover page'!$B$9-I4335)=0,"0", IF(('1 - Cover page'!$B$9-I4335)= 1,"1", IF(('1 - Cover page'!$B$9-I4335)= 2,"2", IF(('1 - Cover page'!$B$9-I4335)= 3,"3", IF(('1 - Cover page'!$B$9-I4335)= 4,"4", IF(('1 - Cover page'!$B$9-I4335)= 5,"5", IF(('1 - Cover page'!$B$9-I4335)= 6,"6", IF(('1 - Cover page'!$B$9-I4335)= 7,"7", IF(('1 - Cover page'!$B$9-I4335)= 8,"8", IF(('1 - Cover page'!$B$9-I4335)= 9,"9", IF(('1 - Cover page'!$B$9-I4335)= 10,"10", IF(('1 - Cover page'!$B$9-I4335)= 11,"11", IF(('1 - Cover page'!$B$9-I4335)= 12,"12", IF(('1 - Cover page'!$B$9-I4335)= 13,"13", IF(('1 - Cover page'!$B$9-I4335)= 14,"14", IF(('1 - Cover page'!$B$9-I4335)= 15,"15",  ""))))))))))))))))</f>
        <v>0</v>
      </c>
      <c r="AA4335" t="e">
        <f>VLOOKUP(E4335,'Age group'!$A$2:$B$7,2,TRUE)</f>
        <v>#N/A</v>
      </c>
    </row>
    <row r="4336" spans="1:27" ht="12.75" x14ac:dyDescent="0.2">
      <c r="A4336" s="30">
        <v>4333</v>
      </c>
      <c r="B4336" s="31"/>
      <c r="C4336" s="31"/>
      <c r="D4336" s="32"/>
      <c r="E4336" s="104"/>
      <c r="F4336" s="31"/>
      <c r="G4336" s="31"/>
      <c r="H4336" s="33"/>
      <c r="I4336" s="16"/>
      <c r="J4336" s="34"/>
      <c r="K4336" s="34"/>
      <c r="L4336" s="35"/>
      <c r="M4336" s="36"/>
      <c r="N4336" s="37"/>
      <c r="O4336" s="37"/>
      <c r="P4336" s="37"/>
      <c r="Q4336" s="38"/>
      <c r="R4336" s="38"/>
      <c r="S4336" s="37"/>
      <c r="T4336" s="39"/>
      <c r="U4336" s="39"/>
      <c r="V4336" s="40"/>
      <c r="X4336" t="str">
        <f>IF(('1 - Cover page'!$B$9-M4336)&lt;6,"&lt;=5 Days","&gt;5 Days")</f>
        <v>&lt;=5 Days</v>
      </c>
      <c r="Y4336" t="str">
        <f>IF(('1 - Cover page'!$B$9-M4336)=0,"0", IF(('1 - Cover page'!$B$9-M4336)= 1,"1", IF(('1 - Cover page'!$B$9-M4336)= 2,"2", IF(('1 - Cover page'!$B$9-M4336)= 3,"3", IF(('1 - Cover page'!$B$9-M4336)= 4,"4", IF(('1 - Cover page'!$B$9-M4336)= 5,"5", IF(('1 - Cover page'!$B$9-M4336)= 6,"6", IF(('1 - Cover page'!$B$9-M4336)= 7,"7", IF(('1 - Cover page'!$B$9-M4336)= 8,"8", IF(('1 - Cover page'!$B$9-M4336)= 9,"9", IF(('1 - Cover page'!$B$9-M4336)= 10,"10", IF(('1 - Cover page'!$B$9-M4336)= 11,"11", IF(('1 - Cover page'!$B$9-M4336)= 12,"12", IF(('1 - Cover page'!$B$9-M4336)= 13,"13", IF(('1 - Cover page'!$B$9-M4336)= 14,"14", IF(('1 - Cover page'!$B$9-M4336)= 15,"15",  ""))))))))))))))))</f>
        <v>0</v>
      </c>
      <c r="Z4336" t="str">
        <f>IF(('1 - Cover page'!$B$9-I4336)=0,"0", IF(('1 - Cover page'!$B$9-I4336)= 1,"1", IF(('1 - Cover page'!$B$9-I4336)= 2,"2", IF(('1 - Cover page'!$B$9-I4336)= 3,"3", IF(('1 - Cover page'!$B$9-I4336)= 4,"4", IF(('1 - Cover page'!$B$9-I4336)= 5,"5", IF(('1 - Cover page'!$B$9-I4336)= 6,"6", IF(('1 - Cover page'!$B$9-I4336)= 7,"7", IF(('1 - Cover page'!$B$9-I4336)= 8,"8", IF(('1 - Cover page'!$B$9-I4336)= 9,"9", IF(('1 - Cover page'!$B$9-I4336)= 10,"10", IF(('1 - Cover page'!$B$9-I4336)= 11,"11", IF(('1 - Cover page'!$B$9-I4336)= 12,"12", IF(('1 - Cover page'!$B$9-I4336)= 13,"13", IF(('1 - Cover page'!$B$9-I4336)= 14,"14", IF(('1 - Cover page'!$B$9-I4336)= 15,"15",  ""))))))))))))))))</f>
        <v>0</v>
      </c>
      <c r="AA4336" t="e">
        <f>VLOOKUP(E4336,'Age group'!$A$2:$B$7,2,TRUE)</f>
        <v>#N/A</v>
      </c>
    </row>
    <row r="4337" spans="1:27" ht="12.75" x14ac:dyDescent="0.2">
      <c r="A4337" s="30">
        <v>4334</v>
      </c>
      <c r="B4337" s="31"/>
      <c r="C4337" s="31"/>
      <c r="D4337" s="32"/>
      <c r="E4337" s="104"/>
      <c r="F4337" s="31"/>
      <c r="G4337" s="31"/>
      <c r="H4337" s="33"/>
      <c r="I4337" s="16"/>
      <c r="J4337" s="34"/>
      <c r="K4337" s="34"/>
      <c r="L4337" s="35"/>
      <c r="M4337" s="36"/>
      <c r="N4337" s="37"/>
      <c r="O4337" s="37"/>
      <c r="P4337" s="37"/>
      <c r="Q4337" s="38"/>
      <c r="R4337" s="38"/>
      <c r="S4337" s="37"/>
      <c r="T4337" s="39"/>
      <c r="U4337" s="39"/>
      <c r="V4337" s="40"/>
      <c r="X4337" t="str">
        <f>IF(('1 - Cover page'!$B$9-M4337)&lt;6,"&lt;=5 Days","&gt;5 Days")</f>
        <v>&lt;=5 Days</v>
      </c>
      <c r="Y4337" t="str">
        <f>IF(('1 - Cover page'!$B$9-M4337)=0,"0", IF(('1 - Cover page'!$B$9-M4337)= 1,"1", IF(('1 - Cover page'!$B$9-M4337)= 2,"2", IF(('1 - Cover page'!$B$9-M4337)= 3,"3", IF(('1 - Cover page'!$B$9-M4337)= 4,"4", IF(('1 - Cover page'!$B$9-M4337)= 5,"5", IF(('1 - Cover page'!$B$9-M4337)= 6,"6", IF(('1 - Cover page'!$B$9-M4337)= 7,"7", IF(('1 - Cover page'!$B$9-M4337)= 8,"8", IF(('1 - Cover page'!$B$9-M4337)= 9,"9", IF(('1 - Cover page'!$B$9-M4337)= 10,"10", IF(('1 - Cover page'!$B$9-M4337)= 11,"11", IF(('1 - Cover page'!$B$9-M4337)= 12,"12", IF(('1 - Cover page'!$B$9-M4337)= 13,"13", IF(('1 - Cover page'!$B$9-M4337)= 14,"14", IF(('1 - Cover page'!$B$9-M4337)= 15,"15",  ""))))))))))))))))</f>
        <v>0</v>
      </c>
      <c r="Z4337" t="str">
        <f>IF(('1 - Cover page'!$B$9-I4337)=0,"0", IF(('1 - Cover page'!$B$9-I4337)= 1,"1", IF(('1 - Cover page'!$B$9-I4337)= 2,"2", IF(('1 - Cover page'!$B$9-I4337)= 3,"3", IF(('1 - Cover page'!$B$9-I4337)= 4,"4", IF(('1 - Cover page'!$B$9-I4337)= 5,"5", IF(('1 - Cover page'!$B$9-I4337)= 6,"6", IF(('1 - Cover page'!$B$9-I4337)= 7,"7", IF(('1 - Cover page'!$B$9-I4337)= 8,"8", IF(('1 - Cover page'!$B$9-I4337)= 9,"9", IF(('1 - Cover page'!$B$9-I4337)= 10,"10", IF(('1 - Cover page'!$B$9-I4337)= 11,"11", IF(('1 - Cover page'!$B$9-I4337)= 12,"12", IF(('1 - Cover page'!$B$9-I4337)= 13,"13", IF(('1 - Cover page'!$B$9-I4337)= 14,"14", IF(('1 - Cover page'!$B$9-I4337)= 15,"15",  ""))))))))))))))))</f>
        <v>0</v>
      </c>
      <c r="AA4337" t="e">
        <f>VLOOKUP(E4337,'Age group'!$A$2:$B$7,2,TRUE)</f>
        <v>#N/A</v>
      </c>
    </row>
    <row r="4338" spans="1:27" ht="12.75" x14ac:dyDescent="0.2">
      <c r="A4338" s="30">
        <v>4335</v>
      </c>
      <c r="B4338" s="31"/>
      <c r="C4338" s="31"/>
      <c r="D4338" s="32"/>
      <c r="E4338" s="104"/>
      <c r="F4338" s="31"/>
      <c r="G4338" s="31"/>
      <c r="H4338" s="33"/>
      <c r="I4338" s="16"/>
      <c r="J4338" s="34"/>
      <c r="K4338" s="34"/>
      <c r="L4338" s="35"/>
      <c r="M4338" s="36"/>
      <c r="N4338" s="37"/>
      <c r="O4338" s="37"/>
      <c r="P4338" s="37"/>
      <c r="Q4338" s="38"/>
      <c r="R4338" s="38"/>
      <c r="S4338" s="37"/>
      <c r="T4338" s="39"/>
      <c r="U4338" s="39"/>
      <c r="V4338" s="40"/>
      <c r="X4338" t="str">
        <f>IF(('1 - Cover page'!$B$9-M4338)&lt;6,"&lt;=5 Days","&gt;5 Days")</f>
        <v>&lt;=5 Days</v>
      </c>
      <c r="Y4338" t="str">
        <f>IF(('1 - Cover page'!$B$9-M4338)=0,"0", IF(('1 - Cover page'!$B$9-M4338)= 1,"1", IF(('1 - Cover page'!$B$9-M4338)= 2,"2", IF(('1 - Cover page'!$B$9-M4338)= 3,"3", IF(('1 - Cover page'!$B$9-M4338)= 4,"4", IF(('1 - Cover page'!$B$9-M4338)= 5,"5", IF(('1 - Cover page'!$B$9-M4338)= 6,"6", IF(('1 - Cover page'!$B$9-M4338)= 7,"7", IF(('1 - Cover page'!$B$9-M4338)= 8,"8", IF(('1 - Cover page'!$B$9-M4338)= 9,"9", IF(('1 - Cover page'!$B$9-M4338)= 10,"10", IF(('1 - Cover page'!$B$9-M4338)= 11,"11", IF(('1 - Cover page'!$B$9-M4338)= 12,"12", IF(('1 - Cover page'!$B$9-M4338)= 13,"13", IF(('1 - Cover page'!$B$9-M4338)= 14,"14", IF(('1 - Cover page'!$B$9-M4338)= 15,"15",  ""))))))))))))))))</f>
        <v>0</v>
      </c>
      <c r="Z4338" t="str">
        <f>IF(('1 - Cover page'!$B$9-I4338)=0,"0", IF(('1 - Cover page'!$B$9-I4338)= 1,"1", IF(('1 - Cover page'!$B$9-I4338)= 2,"2", IF(('1 - Cover page'!$B$9-I4338)= 3,"3", IF(('1 - Cover page'!$B$9-I4338)= 4,"4", IF(('1 - Cover page'!$B$9-I4338)= 5,"5", IF(('1 - Cover page'!$B$9-I4338)= 6,"6", IF(('1 - Cover page'!$B$9-I4338)= 7,"7", IF(('1 - Cover page'!$B$9-I4338)= 8,"8", IF(('1 - Cover page'!$B$9-I4338)= 9,"9", IF(('1 - Cover page'!$B$9-I4338)= 10,"10", IF(('1 - Cover page'!$B$9-I4338)= 11,"11", IF(('1 - Cover page'!$B$9-I4338)= 12,"12", IF(('1 - Cover page'!$B$9-I4338)= 13,"13", IF(('1 - Cover page'!$B$9-I4338)= 14,"14", IF(('1 - Cover page'!$B$9-I4338)= 15,"15",  ""))))))))))))))))</f>
        <v>0</v>
      </c>
      <c r="AA4338" t="e">
        <f>VLOOKUP(E4338,'Age group'!$A$2:$B$7,2,TRUE)</f>
        <v>#N/A</v>
      </c>
    </row>
    <row r="4339" spans="1:27" ht="12.75" x14ac:dyDescent="0.2">
      <c r="A4339" s="30">
        <v>4336</v>
      </c>
      <c r="B4339" s="31"/>
      <c r="C4339" s="31"/>
      <c r="D4339" s="32"/>
      <c r="E4339" s="104"/>
      <c r="F4339" s="31"/>
      <c r="G4339" s="31"/>
      <c r="H4339" s="33"/>
      <c r="I4339" s="16"/>
      <c r="J4339" s="34"/>
      <c r="K4339" s="34"/>
      <c r="L4339" s="35"/>
      <c r="M4339" s="36"/>
      <c r="N4339" s="37"/>
      <c r="O4339" s="37"/>
      <c r="P4339" s="37"/>
      <c r="Q4339" s="38"/>
      <c r="R4339" s="38"/>
      <c r="S4339" s="37"/>
      <c r="T4339" s="39"/>
      <c r="U4339" s="39"/>
      <c r="V4339" s="40"/>
      <c r="X4339" t="str">
        <f>IF(('1 - Cover page'!$B$9-M4339)&lt;6,"&lt;=5 Days","&gt;5 Days")</f>
        <v>&lt;=5 Days</v>
      </c>
      <c r="Y4339" t="str">
        <f>IF(('1 - Cover page'!$B$9-M4339)=0,"0", IF(('1 - Cover page'!$B$9-M4339)= 1,"1", IF(('1 - Cover page'!$B$9-M4339)= 2,"2", IF(('1 - Cover page'!$B$9-M4339)= 3,"3", IF(('1 - Cover page'!$B$9-M4339)= 4,"4", IF(('1 - Cover page'!$B$9-M4339)= 5,"5", IF(('1 - Cover page'!$B$9-M4339)= 6,"6", IF(('1 - Cover page'!$B$9-M4339)= 7,"7", IF(('1 - Cover page'!$B$9-M4339)= 8,"8", IF(('1 - Cover page'!$B$9-M4339)= 9,"9", IF(('1 - Cover page'!$B$9-M4339)= 10,"10", IF(('1 - Cover page'!$B$9-M4339)= 11,"11", IF(('1 - Cover page'!$B$9-M4339)= 12,"12", IF(('1 - Cover page'!$B$9-M4339)= 13,"13", IF(('1 - Cover page'!$B$9-M4339)= 14,"14", IF(('1 - Cover page'!$B$9-M4339)= 15,"15",  ""))))))))))))))))</f>
        <v>0</v>
      </c>
      <c r="Z4339" t="str">
        <f>IF(('1 - Cover page'!$B$9-I4339)=0,"0", IF(('1 - Cover page'!$B$9-I4339)= 1,"1", IF(('1 - Cover page'!$B$9-I4339)= 2,"2", IF(('1 - Cover page'!$B$9-I4339)= 3,"3", IF(('1 - Cover page'!$B$9-I4339)= 4,"4", IF(('1 - Cover page'!$B$9-I4339)= 5,"5", IF(('1 - Cover page'!$B$9-I4339)= 6,"6", IF(('1 - Cover page'!$B$9-I4339)= 7,"7", IF(('1 - Cover page'!$B$9-I4339)= 8,"8", IF(('1 - Cover page'!$B$9-I4339)= 9,"9", IF(('1 - Cover page'!$B$9-I4339)= 10,"10", IF(('1 - Cover page'!$B$9-I4339)= 11,"11", IF(('1 - Cover page'!$B$9-I4339)= 12,"12", IF(('1 - Cover page'!$B$9-I4339)= 13,"13", IF(('1 - Cover page'!$B$9-I4339)= 14,"14", IF(('1 - Cover page'!$B$9-I4339)= 15,"15",  ""))))))))))))))))</f>
        <v>0</v>
      </c>
      <c r="AA4339" t="e">
        <f>VLOOKUP(E4339,'Age group'!$A$2:$B$7,2,TRUE)</f>
        <v>#N/A</v>
      </c>
    </row>
    <row r="4340" spans="1:27" ht="12.75" x14ac:dyDescent="0.2">
      <c r="A4340" s="30">
        <v>4337</v>
      </c>
      <c r="B4340" s="31"/>
      <c r="C4340" s="31"/>
      <c r="D4340" s="32"/>
      <c r="E4340" s="104"/>
      <c r="F4340" s="31"/>
      <c r="G4340" s="31"/>
      <c r="H4340" s="33"/>
      <c r="I4340" s="16"/>
      <c r="J4340" s="34"/>
      <c r="K4340" s="34"/>
      <c r="L4340" s="35"/>
      <c r="M4340" s="36"/>
      <c r="N4340" s="37"/>
      <c r="O4340" s="37"/>
      <c r="P4340" s="37"/>
      <c r="Q4340" s="38"/>
      <c r="R4340" s="38"/>
      <c r="S4340" s="37"/>
      <c r="T4340" s="39"/>
      <c r="U4340" s="39"/>
      <c r="V4340" s="40"/>
      <c r="X4340" t="str">
        <f>IF(('1 - Cover page'!$B$9-M4340)&lt;6,"&lt;=5 Days","&gt;5 Days")</f>
        <v>&lt;=5 Days</v>
      </c>
      <c r="Y4340" t="str">
        <f>IF(('1 - Cover page'!$B$9-M4340)=0,"0", IF(('1 - Cover page'!$B$9-M4340)= 1,"1", IF(('1 - Cover page'!$B$9-M4340)= 2,"2", IF(('1 - Cover page'!$B$9-M4340)= 3,"3", IF(('1 - Cover page'!$B$9-M4340)= 4,"4", IF(('1 - Cover page'!$B$9-M4340)= 5,"5", IF(('1 - Cover page'!$B$9-M4340)= 6,"6", IF(('1 - Cover page'!$B$9-M4340)= 7,"7", IF(('1 - Cover page'!$B$9-M4340)= 8,"8", IF(('1 - Cover page'!$B$9-M4340)= 9,"9", IF(('1 - Cover page'!$B$9-M4340)= 10,"10", IF(('1 - Cover page'!$B$9-M4340)= 11,"11", IF(('1 - Cover page'!$B$9-M4340)= 12,"12", IF(('1 - Cover page'!$B$9-M4340)= 13,"13", IF(('1 - Cover page'!$B$9-M4340)= 14,"14", IF(('1 - Cover page'!$B$9-M4340)= 15,"15",  ""))))))))))))))))</f>
        <v>0</v>
      </c>
      <c r="Z4340" t="str">
        <f>IF(('1 - Cover page'!$B$9-I4340)=0,"0", IF(('1 - Cover page'!$B$9-I4340)= 1,"1", IF(('1 - Cover page'!$B$9-I4340)= 2,"2", IF(('1 - Cover page'!$B$9-I4340)= 3,"3", IF(('1 - Cover page'!$B$9-I4340)= 4,"4", IF(('1 - Cover page'!$B$9-I4340)= 5,"5", IF(('1 - Cover page'!$B$9-I4340)= 6,"6", IF(('1 - Cover page'!$B$9-I4340)= 7,"7", IF(('1 - Cover page'!$B$9-I4340)= 8,"8", IF(('1 - Cover page'!$B$9-I4340)= 9,"9", IF(('1 - Cover page'!$B$9-I4340)= 10,"10", IF(('1 - Cover page'!$B$9-I4340)= 11,"11", IF(('1 - Cover page'!$B$9-I4340)= 12,"12", IF(('1 - Cover page'!$B$9-I4340)= 13,"13", IF(('1 - Cover page'!$B$9-I4340)= 14,"14", IF(('1 - Cover page'!$B$9-I4340)= 15,"15",  ""))))))))))))))))</f>
        <v>0</v>
      </c>
      <c r="AA4340" t="e">
        <f>VLOOKUP(E4340,'Age group'!$A$2:$B$7,2,TRUE)</f>
        <v>#N/A</v>
      </c>
    </row>
    <row r="4341" spans="1:27" ht="12.75" x14ac:dyDescent="0.2">
      <c r="A4341" s="30">
        <v>4338</v>
      </c>
      <c r="B4341" s="31"/>
      <c r="C4341" s="31"/>
      <c r="D4341" s="32"/>
      <c r="E4341" s="104"/>
      <c r="F4341" s="31"/>
      <c r="G4341" s="31"/>
      <c r="H4341" s="33"/>
      <c r="I4341" s="16"/>
      <c r="J4341" s="34"/>
      <c r="K4341" s="34"/>
      <c r="L4341" s="35"/>
      <c r="M4341" s="36"/>
      <c r="N4341" s="37"/>
      <c r="O4341" s="37"/>
      <c r="P4341" s="37"/>
      <c r="Q4341" s="38"/>
      <c r="R4341" s="38"/>
      <c r="S4341" s="37"/>
      <c r="T4341" s="39"/>
      <c r="U4341" s="39"/>
      <c r="V4341" s="40"/>
      <c r="X4341" t="str">
        <f>IF(('1 - Cover page'!$B$9-M4341)&lt;6,"&lt;=5 Days","&gt;5 Days")</f>
        <v>&lt;=5 Days</v>
      </c>
      <c r="Y4341" t="str">
        <f>IF(('1 - Cover page'!$B$9-M4341)=0,"0", IF(('1 - Cover page'!$B$9-M4341)= 1,"1", IF(('1 - Cover page'!$B$9-M4341)= 2,"2", IF(('1 - Cover page'!$B$9-M4341)= 3,"3", IF(('1 - Cover page'!$B$9-M4341)= 4,"4", IF(('1 - Cover page'!$B$9-M4341)= 5,"5", IF(('1 - Cover page'!$B$9-M4341)= 6,"6", IF(('1 - Cover page'!$B$9-M4341)= 7,"7", IF(('1 - Cover page'!$B$9-M4341)= 8,"8", IF(('1 - Cover page'!$B$9-M4341)= 9,"9", IF(('1 - Cover page'!$B$9-M4341)= 10,"10", IF(('1 - Cover page'!$B$9-M4341)= 11,"11", IF(('1 - Cover page'!$B$9-M4341)= 12,"12", IF(('1 - Cover page'!$B$9-M4341)= 13,"13", IF(('1 - Cover page'!$B$9-M4341)= 14,"14", IF(('1 - Cover page'!$B$9-M4341)= 15,"15",  ""))))))))))))))))</f>
        <v>0</v>
      </c>
      <c r="Z4341" t="str">
        <f>IF(('1 - Cover page'!$B$9-I4341)=0,"0", IF(('1 - Cover page'!$B$9-I4341)= 1,"1", IF(('1 - Cover page'!$B$9-I4341)= 2,"2", IF(('1 - Cover page'!$B$9-I4341)= 3,"3", IF(('1 - Cover page'!$B$9-I4341)= 4,"4", IF(('1 - Cover page'!$B$9-I4341)= 5,"5", IF(('1 - Cover page'!$B$9-I4341)= 6,"6", IF(('1 - Cover page'!$B$9-I4341)= 7,"7", IF(('1 - Cover page'!$B$9-I4341)= 8,"8", IF(('1 - Cover page'!$B$9-I4341)= 9,"9", IF(('1 - Cover page'!$B$9-I4341)= 10,"10", IF(('1 - Cover page'!$B$9-I4341)= 11,"11", IF(('1 - Cover page'!$B$9-I4341)= 12,"12", IF(('1 - Cover page'!$B$9-I4341)= 13,"13", IF(('1 - Cover page'!$B$9-I4341)= 14,"14", IF(('1 - Cover page'!$B$9-I4341)= 15,"15",  ""))))))))))))))))</f>
        <v>0</v>
      </c>
      <c r="AA4341" t="e">
        <f>VLOOKUP(E4341,'Age group'!$A$2:$B$7,2,TRUE)</f>
        <v>#N/A</v>
      </c>
    </row>
    <row r="4342" spans="1:27" ht="12.75" x14ac:dyDescent="0.2">
      <c r="A4342" s="30">
        <v>4339</v>
      </c>
      <c r="B4342" s="31"/>
      <c r="C4342" s="31"/>
      <c r="D4342" s="32"/>
      <c r="E4342" s="104"/>
      <c r="F4342" s="31"/>
      <c r="G4342" s="31"/>
      <c r="H4342" s="33"/>
      <c r="I4342" s="16"/>
      <c r="J4342" s="34"/>
      <c r="K4342" s="34"/>
      <c r="L4342" s="35"/>
      <c r="M4342" s="36"/>
      <c r="N4342" s="37"/>
      <c r="O4342" s="37"/>
      <c r="P4342" s="37"/>
      <c r="Q4342" s="38"/>
      <c r="R4342" s="38"/>
      <c r="S4342" s="37"/>
      <c r="T4342" s="39"/>
      <c r="U4342" s="39"/>
      <c r="V4342" s="40"/>
      <c r="X4342" t="str">
        <f>IF(('1 - Cover page'!$B$9-M4342)&lt;6,"&lt;=5 Days","&gt;5 Days")</f>
        <v>&lt;=5 Days</v>
      </c>
      <c r="Y4342" t="str">
        <f>IF(('1 - Cover page'!$B$9-M4342)=0,"0", IF(('1 - Cover page'!$B$9-M4342)= 1,"1", IF(('1 - Cover page'!$B$9-M4342)= 2,"2", IF(('1 - Cover page'!$B$9-M4342)= 3,"3", IF(('1 - Cover page'!$B$9-M4342)= 4,"4", IF(('1 - Cover page'!$B$9-M4342)= 5,"5", IF(('1 - Cover page'!$B$9-M4342)= 6,"6", IF(('1 - Cover page'!$B$9-M4342)= 7,"7", IF(('1 - Cover page'!$B$9-M4342)= 8,"8", IF(('1 - Cover page'!$B$9-M4342)= 9,"9", IF(('1 - Cover page'!$B$9-M4342)= 10,"10", IF(('1 - Cover page'!$B$9-M4342)= 11,"11", IF(('1 - Cover page'!$B$9-M4342)= 12,"12", IF(('1 - Cover page'!$B$9-M4342)= 13,"13", IF(('1 - Cover page'!$B$9-M4342)= 14,"14", IF(('1 - Cover page'!$B$9-M4342)= 15,"15",  ""))))))))))))))))</f>
        <v>0</v>
      </c>
      <c r="Z4342" t="str">
        <f>IF(('1 - Cover page'!$B$9-I4342)=0,"0", IF(('1 - Cover page'!$B$9-I4342)= 1,"1", IF(('1 - Cover page'!$B$9-I4342)= 2,"2", IF(('1 - Cover page'!$B$9-I4342)= 3,"3", IF(('1 - Cover page'!$B$9-I4342)= 4,"4", IF(('1 - Cover page'!$B$9-I4342)= 5,"5", IF(('1 - Cover page'!$B$9-I4342)= 6,"6", IF(('1 - Cover page'!$B$9-I4342)= 7,"7", IF(('1 - Cover page'!$B$9-I4342)= 8,"8", IF(('1 - Cover page'!$B$9-I4342)= 9,"9", IF(('1 - Cover page'!$B$9-I4342)= 10,"10", IF(('1 - Cover page'!$B$9-I4342)= 11,"11", IF(('1 - Cover page'!$B$9-I4342)= 12,"12", IF(('1 - Cover page'!$B$9-I4342)= 13,"13", IF(('1 - Cover page'!$B$9-I4342)= 14,"14", IF(('1 - Cover page'!$B$9-I4342)= 15,"15",  ""))))))))))))))))</f>
        <v>0</v>
      </c>
      <c r="AA4342" t="e">
        <f>VLOOKUP(E4342,'Age group'!$A$2:$B$7,2,TRUE)</f>
        <v>#N/A</v>
      </c>
    </row>
    <row r="4343" spans="1:27" ht="12.75" x14ac:dyDescent="0.2">
      <c r="A4343" s="30">
        <v>4340</v>
      </c>
      <c r="B4343" s="31"/>
      <c r="C4343" s="31"/>
      <c r="D4343" s="32"/>
      <c r="E4343" s="104"/>
      <c r="F4343" s="31"/>
      <c r="G4343" s="31"/>
      <c r="H4343" s="33"/>
      <c r="I4343" s="16"/>
      <c r="J4343" s="34"/>
      <c r="K4343" s="34"/>
      <c r="L4343" s="35"/>
      <c r="M4343" s="36"/>
      <c r="N4343" s="37"/>
      <c r="O4343" s="37"/>
      <c r="P4343" s="37"/>
      <c r="Q4343" s="38"/>
      <c r="R4343" s="38"/>
      <c r="S4343" s="37"/>
      <c r="T4343" s="39"/>
      <c r="U4343" s="39"/>
      <c r="V4343" s="40"/>
      <c r="X4343" t="str">
        <f>IF(('1 - Cover page'!$B$9-M4343)&lt;6,"&lt;=5 Days","&gt;5 Days")</f>
        <v>&lt;=5 Days</v>
      </c>
      <c r="Y4343" t="str">
        <f>IF(('1 - Cover page'!$B$9-M4343)=0,"0", IF(('1 - Cover page'!$B$9-M4343)= 1,"1", IF(('1 - Cover page'!$B$9-M4343)= 2,"2", IF(('1 - Cover page'!$B$9-M4343)= 3,"3", IF(('1 - Cover page'!$B$9-M4343)= 4,"4", IF(('1 - Cover page'!$B$9-M4343)= 5,"5", IF(('1 - Cover page'!$B$9-M4343)= 6,"6", IF(('1 - Cover page'!$B$9-M4343)= 7,"7", IF(('1 - Cover page'!$B$9-M4343)= 8,"8", IF(('1 - Cover page'!$B$9-M4343)= 9,"9", IF(('1 - Cover page'!$B$9-M4343)= 10,"10", IF(('1 - Cover page'!$B$9-M4343)= 11,"11", IF(('1 - Cover page'!$B$9-M4343)= 12,"12", IF(('1 - Cover page'!$B$9-M4343)= 13,"13", IF(('1 - Cover page'!$B$9-M4343)= 14,"14", IF(('1 - Cover page'!$B$9-M4343)= 15,"15",  ""))))))))))))))))</f>
        <v>0</v>
      </c>
      <c r="Z4343" t="str">
        <f>IF(('1 - Cover page'!$B$9-I4343)=0,"0", IF(('1 - Cover page'!$B$9-I4343)= 1,"1", IF(('1 - Cover page'!$B$9-I4343)= 2,"2", IF(('1 - Cover page'!$B$9-I4343)= 3,"3", IF(('1 - Cover page'!$B$9-I4343)= 4,"4", IF(('1 - Cover page'!$B$9-I4343)= 5,"5", IF(('1 - Cover page'!$B$9-I4343)= 6,"6", IF(('1 - Cover page'!$B$9-I4343)= 7,"7", IF(('1 - Cover page'!$B$9-I4343)= 8,"8", IF(('1 - Cover page'!$B$9-I4343)= 9,"9", IF(('1 - Cover page'!$B$9-I4343)= 10,"10", IF(('1 - Cover page'!$B$9-I4343)= 11,"11", IF(('1 - Cover page'!$B$9-I4343)= 12,"12", IF(('1 - Cover page'!$B$9-I4343)= 13,"13", IF(('1 - Cover page'!$B$9-I4343)= 14,"14", IF(('1 - Cover page'!$B$9-I4343)= 15,"15",  ""))))))))))))))))</f>
        <v>0</v>
      </c>
      <c r="AA4343" t="e">
        <f>VLOOKUP(E4343,'Age group'!$A$2:$B$7,2,TRUE)</f>
        <v>#N/A</v>
      </c>
    </row>
    <row r="4344" spans="1:27" ht="12.75" x14ac:dyDescent="0.2">
      <c r="A4344" s="30">
        <v>4341</v>
      </c>
      <c r="B4344" s="31"/>
      <c r="C4344" s="31"/>
      <c r="D4344" s="32"/>
      <c r="E4344" s="104"/>
      <c r="F4344" s="31"/>
      <c r="G4344" s="31"/>
      <c r="H4344" s="33"/>
      <c r="I4344" s="16"/>
      <c r="J4344" s="34"/>
      <c r="K4344" s="34"/>
      <c r="L4344" s="35"/>
      <c r="M4344" s="36"/>
      <c r="N4344" s="37"/>
      <c r="O4344" s="37"/>
      <c r="P4344" s="37"/>
      <c r="Q4344" s="38"/>
      <c r="R4344" s="38"/>
      <c r="S4344" s="37"/>
      <c r="T4344" s="39"/>
      <c r="U4344" s="39"/>
      <c r="V4344" s="40"/>
      <c r="X4344" t="str">
        <f>IF(('1 - Cover page'!$B$9-M4344)&lt;6,"&lt;=5 Days","&gt;5 Days")</f>
        <v>&lt;=5 Days</v>
      </c>
      <c r="Y4344" t="str">
        <f>IF(('1 - Cover page'!$B$9-M4344)=0,"0", IF(('1 - Cover page'!$B$9-M4344)= 1,"1", IF(('1 - Cover page'!$B$9-M4344)= 2,"2", IF(('1 - Cover page'!$B$9-M4344)= 3,"3", IF(('1 - Cover page'!$B$9-M4344)= 4,"4", IF(('1 - Cover page'!$B$9-M4344)= 5,"5", IF(('1 - Cover page'!$B$9-M4344)= 6,"6", IF(('1 - Cover page'!$B$9-M4344)= 7,"7", IF(('1 - Cover page'!$B$9-M4344)= 8,"8", IF(('1 - Cover page'!$B$9-M4344)= 9,"9", IF(('1 - Cover page'!$B$9-M4344)= 10,"10", IF(('1 - Cover page'!$B$9-M4344)= 11,"11", IF(('1 - Cover page'!$B$9-M4344)= 12,"12", IF(('1 - Cover page'!$B$9-M4344)= 13,"13", IF(('1 - Cover page'!$B$9-M4344)= 14,"14", IF(('1 - Cover page'!$B$9-M4344)= 15,"15",  ""))))))))))))))))</f>
        <v>0</v>
      </c>
      <c r="Z4344" t="str">
        <f>IF(('1 - Cover page'!$B$9-I4344)=0,"0", IF(('1 - Cover page'!$B$9-I4344)= 1,"1", IF(('1 - Cover page'!$B$9-I4344)= 2,"2", IF(('1 - Cover page'!$B$9-I4344)= 3,"3", IF(('1 - Cover page'!$B$9-I4344)= 4,"4", IF(('1 - Cover page'!$B$9-I4344)= 5,"5", IF(('1 - Cover page'!$B$9-I4344)= 6,"6", IF(('1 - Cover page'!$B$9-I4344)= 7,"7", IF(('1 - Cover page'!$B$9-I4344)= 8,"8", IF(('1 - Cover page'!$B$9-I4344)= 9,"9", IF(('1 - Cover page'!$B$9-I4344)= 10,"10", IF(('1 - Cover page'!$B$9-I4344)= 11,"11", IF(('1 - Cover page'!$B$9-I4344)= 12,"12", IF(('1 - Cover page'!$B$9-I4344)= 13,"13", IF(('1 - Cover page'!$B$9-I4344)= 14,"14", IF(('1 - Cover page'!$B$9-I4344)= 15,"15",  ""))))))))))))))))</f>
        <v>0</v>
      </c>
      <c r="AA4344" t="e">
        <f>VLOOKUP(E4344,'Age group'!$A$2:$B$7,2,TRUE)</f>
        <v>#N/A</v>
      </c>
    </row>
    <row r="4345" spans="1:27" ht="12.75" x14ac:dyDescent="0.2">
      <c r="A4345" s="30">
        <v>4342</v>
      </c>
      <c r="B4345" s="31"/>
      <c r="C4345" s="31"/>
      <c r="D4345" s="32"/>
      <c r="E4345" s="104"/>
      <c r="F4345" s="31"/>
      <c r="G4345" s="31"/>
      <c r="H4345" s="33"/>
      <c r="I4345" s="16"/>
      <c r="J4345" s="34"/>
      <c r="K4345" s="34"/>
      <c r="L4345" s="35"/>
      <c r="M4345" s="36"/>
      <c r="N4345" s="37"/>
      <c r="O4345" s="37"/>
      <c r="P4345" s="37"/>
      <c r="Q4345" s="38"/>
      <c r="R4345" s="38"/>
      <c r="S4345" s="37"/>
      <c r="T4345" s="39"/>
      <c r="U4345" s="39"/>
      <c r="V4345" s="40"/>
      <c r="X4345" t="str">
        <f>IF(('1 - Cover page'!$B$9-M4345)&lt;6,"&lt;=5 Days","&gt;5 Days")</f>
        <v>&lt;=5 Days</v>
      </c>
      <c r="Y4345" t="str">
        <f>IF(('1 - Cover page'!$B$9-M4345)=0,"0", IF(('1 - Cover page'!$B$9-M4345)= 1,"1", IF(('1 - Cover page'!$B$9-M4345)= 2,"2", IF(('1 - Cover page'!$B$9-M4345)= 3,"3", IF(('1 - Cover page'!$B$9-M4345)= 4,"4", IF(('1 - Cover page'!$B$9-M4345)= 5,"5", IF(('1 - Cover page'!$B$9-M4345)= 6,"6", IF(('1 - Cover page'!$B$9-M4345)= 7,"7", IF(('1 - Cover page'!$B$9-M4345)= 8,"8", IF(('1 - Cover page'!$B$9-M4345)= 9,"9", IF(('1 - Cover page'!$B$9-M4345)= 10,"10", IF(('1 - Cover page'!$B$9-M4345)= 11,"11", IF(('1 - Cover page'!$B$9-M4345)= 12,"12", IF(('1 - Cover page'!$B$9-M4345)= 13,"13", IF(('1 - Cover page'!$B$9-M4345)= 14,"14", IF(('1 - Cover page'!$B$9-M4345)= 15,"15",  ""))))))))))))))))</f>
        <v>0</v>
      </c>
      <c r="Z4345" t="str">
        <f>IF(('1 - Cover page'!$B$9-I4345)=0,"0", IF(('1 - Cover page'!$B$9-I4345)= 1,"1", IF(('1 - Cover page'!$B$9-I4345)= 2,"2", IF(('1 - Cover page'!$B$9-I4345)= 3,"3", IF(('1 - Cover page'!$B$9-I4345)= 4,"4", IF(('1 - Cover page'!$B$9-I4345)= 5,"5", IF(('1 - Cover page'!$B$9-I4345)= 6,"6", IF(('1 - Cover page'!$B$9-I4345)= 7,"7", IF(('1 - Cover page'!$B$9-I4345)= 8,"8", IF(('1 - Cover page'!$B$9-I4345)= 9,"9", IF(('1 - Cover page'!$B$9-I4345)= 10,"10", IF(('1 - Cover page'!$B$9-I4345)= 11,"11", IF(('1 - Cover page'!$B$9-I4345)= 12,"12", IF(('1 - Cover page'!$B$9-I4345)= 13,"13", IF(('1 - Cover page'!$B$9-I4345)= 14,"14", IF(('1 - Cover page'!$B$9-I4345)= 15,"15",  ""))))))))))))))))</f>
        <v>0</v>
      </c>
      <c r="AA4345" t="e">
        <f>VLOOKUP(E4345,'Age group'!$A$2:$B$7,2,TRUE)</f>
        <v>#N/A</v>
      </c>
    </row>
    <row r="4346" spans="1:27" ht="12.75" x14ac:dyDescent="0.2">
      <c r="A4346" s="30">
        <v>4343</v>
      </c>
      <c r="B4346" s="31"/>
      <c r="C4346" s="31"/>
      <c r="D4346" s="32"/>
      <c r="E4346" s="104"/>
      <c r="F4346" s="31"/>
      <c r="G4346" s="31"/>
      <c r="H4346" s="33"/>
      <c r="I4346" s="16"/>
      <c r="J4346" s="34"/>
      <c r="K4346" s="34"/>
      <c r="L4346" s="35"/>
      <c r="M4346" s="36"/>
      <c r="N4346" s="37"/>
      <c r="O4346" s="37"/>
      <c r="P4346" s="37"/>
      <c r="Q4346" s="38"/>
      <c r="R4346" s="38"/>
      <c r="S4346" s="37"/>
      <c r="T4346" s="39"/>
      <c r="U4346" s="39"/>
      <c r="V4346" s="40"/>
      <c r="X4346" t="str">
        <f>IF(('1 - Cover page'!$B$9-M4346)&lt;6,"&lt;=5 Days","&gt;5 Days")</f>
        <v>&lt;=5 Days</v>
      </c>
      <c r="Y4346" t="str">
        <f>IF(('1 - Cover page'!$B$9-M4346)=0,"0", IF(('1 - Cover page'!$B$9-M4346)= 1,"1", IF(('1 - Cover page'!$B$9-M4346)= 2,"2", IF(('1 - Cover page'!$B$9-M4346)= 3,"3", IF(('1 - Cover page'!$B$9-M4346)= 4,"4", IF(('1 - Cover page'!$B$9-M4346)= 5,"5", IF(('1 - Cover page'!$B$9-M4346)= 6,"6", IF(('1 - Cover page'!$B$9-M4346)= 7,"7", IF(('1 - Cover page'!$B$9-M4346)= 8,"8", IF(('1 - Cover page'!$B$9-M4346)= 9,"9", IF(('1 - Cover page'!$B$9-M4346)= 10,"10", IF(('1 - Cover page'!$B$9-M4346)= 11,"11", IF(('1 - Cover page'!$B$9-M4346)= 12,"12", IF(('1 - Cover page'!$B$9-M4346)= 13,"13", IF(('1 - Cover page'!$B$9-M4346)= 14,"14", IF(('1 - Cover page'!$B$9-M4346)= 15,"15",  ""))))))))))))))))</f>
        <v>0</v>
      </c>
      <c r="Z4346" t="str">
        <f>IF(('1 - Cover page'!$B$9-I4346)=0,"0", IF(('1 - Cover page'!$B$9-I4346)= 1,"1", IF(('1 - Cover page'!$B$9-I4346)= 2,"2", IF(('1 - Cover page'!$B$9-I4346)= 3,"3", IF(('1 - Cover page'!$B$9-I4346)= 4,"4", IF(('1 - Cover page'!$B$9-I4346)= 5,"5", IF(('1 - Cover page'!$B$9-I4346)= 6,"6", IF(('1 - Cover page'!$B$9-I4346)= 7,"7", IF(('1 - Cover page'!$B$9-I4346)= 8,"8", IF(('1 - Cover page'!$B$9-I4346)= 9,"9", IF(('1 - Cover page'!$B$9-I4346)= 10,"10", IF(('1 - Cover page'!$B$9-I4346)= 11,"11", IF(('1 - Cover page'!$B$9-I4346)= 12,"12", IF(('1 - Cover page'!$B$9-I4346)= 13,"13", IF(('1 - Cover page'!$B$9-I4346)= 14,"14", IF(('1 - Cover page'!$B$9-I4346)= 15,"15",  ""))))))))))))))))</f>
        <v>0</v>
      </c>
      <c r="AA4346" t="e">
        <f>VLOOKUP(E4346,'Age group'!$A$2:$B$7,2,TRUE)</f>
        <v>#N/A</v>
      </c>
    </row>
    <row r="4347" spans="1:27" ht="12.75" x14ac:dyDescent="0.2">
      <c r="A4347" s="30">
        <v>4344</v>
      </c>
      <c r="B4347" s="31"/>
      <c r="C4347" s="31"/>
      <c r="D4347" s="32"/>
      <c r="E4347" s="104"/>
      <c r="F4347" s="31"/>
      <c r="G4347" s="31"/>
      <c r="H4347" s="33"/>
      <c r="I4347" s="16"/>
      <c r="J4347" s="34"/>
      <c r="K4347" s="34"/>
      <c r="L4347" s="35"/>
      <c r="M4347" s="36"/>
      <c r="N4347" s="37"/>
      <c r="O4347" s="37"/>
      <c r="P4347" s="37"/>
      <c r="Q4347" s="38"/>
      <c r="R4347" s="38"/>
      <c r="S4347" s="37"/>
      <c r="T4347" s="39"/>
      <c r="U4347" s="39"/>
      <c r="V4347" s="40"/>
      <c r="X4347" t="str">
        <f>IF(('1 - Cover page'!$B$9-M4347)&lt;6,"&lt;=5 Days","&gt;5 Days")</f>
        <v>&lt;=5 Days</v>
      </c>
      <c r="Y4347" t="str">
        <f>IF(('1 - Cover page'!$B$9-M4347)=0,"0", IF(('1 - Cover page'!$B$9-M4347)= 1,"1", IF(('1 - Cover page'!$B$9-M4347)= 2,"2", IF(('1 - Cover page'!$B$9-M4347)= 3,"3", IF(('1 - Cover page'!$B$9-M4347)= 4,"4", IF(('1 - Cover page'!$B$9-M4347)= 5,"5", IF(('1 - Cover page'!$B$9-M4347)= 6,"6", IF(('1 - Cover page'!$B$9-M4347)= 7,"7", IF(('1 - Cover page'!$B$9-M4347)= 8,"8", IF(('1 - Cover page'!$B$9-M4347)= 9,"9", IF(('1 - Cover page'!$B$9-M4347)= 10,"10", IF(('1 - Cover page'!$B$9-M4347)= 11,"11", IF(('1 - Cover page'!$B$9-M4347)= 12,"12", IF(('1 - Cover page'!$B$9-M4347)= 13,"13", IF(('1 - Cover page'!$B$9-M4347)= 14,"14", IF(('1 - Cover page'!$B$9-M4347)= 15,"15",  ""))))))))))))))))</f>
        <v>0</v>
      </c>
      <c r="Z4347" t="str">
        <f>IF(('1 - Cover page'!$B$9-I4347)=0,"0", IF(('1 - Cover page'!$B$9-I4347)= 1,"1", IF(('1 - Cover page'!$B$9-I4347)= 2,"2", IF(('1 - Cover page'!$B$9-I4347)= 3,"3", IF(('1 - Cover page'!$B$9-I4347)= 4,"4", IF(('1 - Cover page'!$B$9-I4347)= 5,"5", IF(('1 - Cover page'!$B$9-I4347)= 6,"6", IF(('1 - Cover page'!$B$9-I4347)= 7,"7", IF(('1 - Cover page'!$B$9-I4347)= 8,"8", IF(('1 - Cover page'!$B$9-I4347)= 9,"9", IF(('1 - Cover page'!$B$9-I4347)= 10,"10", IF(('1 - Cover page'!$B$9-I4347)= 11,"11", IF(('1 - Cover page'!$B$9-I4347)= 12,"12", IF(('1 - Cover page'!$B$9-I4347)= 13,"13", IF(('1 - Cover page'!$B$9-I4347)= 14,"14", IF(('1 - Cover page'!$B$9-I4347)= 15,"15",  ""))))))))))))))))</f>
        <v>0</v>
      </c>
      <c r="AA4347" t="e">
        <f>VLOOKUP(E4347,'Age group'!$A$2:$B$7,2,TRUE)</f>
        <v>#N/A</v>
      </c>
    </row>
    <row r="4348" spans="1:27" ht="12.75" x14ac:dyDescent="0.2">
      <c r="A4348" s="30">
        <v>4345</v>
      </c>
      <c r="B4348" s="31"/>
      <c r="C4348" s="31"/>
      <c r="D4348" s="32"/>
      <c r="E4348" s="104"/>
      <c r="F4348" s="31"/>
      <c r="G4348" s="31"/>
      <c r="H4348" s="33"/>
      <c r="I4348" s="16"/>
      <c r="J4348" s="34"/>
      <c r="K4348" s="34"/>
      <c r="L4348" s="35"/>
      <c r="M4348" s="36"/>
      <c r="N4348" s="37"/>
      <c r="O4348" s="37"/>
      <c r="P4348" s="37"/>
      <c r="Q4348" s="38"/>
      <c r="R4348" s="38"/>
      <c r="S4348" s="37"/>
      <c r="T4348" s="39"/>
      <c r="U4348" s="39"/>
      <c r="V4348" s="40"/>
      <c r="X4348" t="str">
        <f>IF(('1 - Cover page'!$B$9-M4348)&lt;6,"&lt;=5 Days","&gt;5 Days")</f>
        <v>&lt;=5 Days</v>
      </c>
      <c r="Y4348" t="str">
        <f>IF(('1 - Cover page'!$B$9-M4348)=0,"0", IF(('1 - Cover page'!$B$9-M4348)= 1,"1", IF(('1 - Cover page'!$B$9-M4348)= 2,"2", IF(('1 - Cover page'!$B$9-M4348)= 3,"3", IF(('1 - Cover page'!$B$9-M4348)= 4,"4", IF(('1 - Cover page'!$B$9-M4348)= 5,"5", IF(('1 - Cover page'!$B$9-M4348)= 6,"6", IF(('1 - Cover page'!$B$9-M4348)= 7,"7", IF(('1 - Cover page'!$B$9-M4348)= 8,"8", IF(('1 - Cover page'!$B$9-M4348)= 9,"9", IF(('1 - Cover page'!$B$9-M4348)= 10,"10", IF(('1 - Cover page'!$B$9-M4348)= 11,"11", IF(('1 - Cover page'!$B$9-M4348)= 12,"12", IF(('1 - Cover page'!$B$9-M4348)= 13,"13", IF(('1 - Cover page'!$B$9-M4348)= 14,"14", IF(('1 - Cover page'!$B$9-M4348)= 15,"15",  ""))))))))))))))))</f>
        <v>0</v>
      </c>
      <c r="Z4348" t="str">
        <f>IF(('1 - Cover page'!$B$9-I4348)=0,"0", IF(('1 - Cover page'!$B$9-I4348)= 1,"1", IF(('1 - Cover page'!$B$9-I4348)= 2,"2", IF(('1 - Cover page'!$B$9-I4348)= 3,"3", IF(('1 - Cover page'!$B$9-I4348)= 4,"4", IF(('1 - Cover page'!$B$9-I4348)= 5,"5", IF(('1 - Cover page'!$B$9-I4348)= 6,"6", IF(('1 - Cover page'!$B$9-I4348)= 7,"7", IF(('1 - Cover page'!$B$9-I4348)= 8,"8", IF(('1 - Cover page'!$B$9-I4348)= 9,"9", IF(('1 - Cover page'!$B$9-I4348)= 10,"10", IF(('1 - Cover page'!$B$9-I4348)= 11,"11", IF(('1 - Cover page'!$B$9-I4348)= 12,"12", IF(('1 - Cover page'!$B$9-I4348)= 13,"13", IF(('1 - Cover page'!$B$9-I4348)= 14,"14", IF(('1 - Cover page'!$B$9-I4348)= 15,"15",  ""))))))))))))))))</f>
        <v>0</v>
      </c>
      <c r="AA4348" t="e">
        <f>VLOOKUP(E4348,'Age group'!$A$2:$B$7,2,TRUE)</f>
        <v>#N/A</v>
      </c>
    </row>
    <row r="4349" spans="1:27" ht="12.75" x14ac:dyDescent="0.2">
      <c r="A4349" s="30">
        <v>4346</v>
      </c>
      <c r="B4349" s="31"/>
      <c r="C4349" s="31"/>
      <c r="D4349" s="32"/>
      <c r="E4349" s="104"/>
      <c r="F4349" s="31"/>
      <c r="G4349" s="31"/>
      <c r="H4349" s="33"/>
      <c r="I4349" s="16"/>
      <c r="J4349" s="34"/>
      <c r="K4349" s="34"/>
      <c r="L4349" s="35"/>
      <c r="M4349" s="36"/>
      <c r="N4349" s="37"/>
      <c r="O4349" s="37"/>
      <c r="P4349" s="37"/>
      <c r="Q4349" s="38"/>
      <c r="R4349" s="38"/>
      <c r="S4349" s="37"/>
      <c r="T4349" s="39"/>
      <c r="U4349" s="39"/>
      <c r="V4349" s="40"/>
      <c r="X4349" t="str">
        <f>IF(('1 - Cover page'!$B$9-M4349)&lt;6,"&lt;=5 Days","&gt;5 Days")</f>
        <v>&lt;=5 Days</v>
      </c>
      <c r="Y4349" t="str">
        <f>IF(('1 - Cover page'!$B$9-M4349)=0,"0", IF(('1 - Cover page'!$B$9-M4349)= 1,"1", IF(('1 - Cover page'!$B$9-M4349)= 2,"2", IF(('1 - Cover page'!$B$9-M4349)= 3,"3", IF(('1 - Cover page'!$B$9-M4349)= 4,"4", IF(('1 - Cover page'!$B$9-M4349)= 5,"5", IF(('1 - Cover page'!$B$9-M4349)= 6,"6", IF(('1 - Cover page'!$B$9-M4349)= 7,"7", IF(('1 - Cover page'!$B$9-M4349)= 8,"8", IF(('1 - Cover page'!$B$9-M4349)= 9,"9", IF(('1 - Cover page'!$B$9-M4349)= 10,"10", IF(('1 - Cover page'!$B$9-M4349)= 11,"11", IF(('1 - Cover page'!$B$9-M4349)= 12,"12", IF(('1 - Cover page'!$B$9-M4349)= 13,"13", IF(('1 - Cover page'!$B$9-M4349)= 14,"14", IF(('1 - Cover page'!$B$9-M4349)= 15,"15",  ""))))))))))))))))</f>
        <v>0</v>
      </c>
      <c r="Z4349" t="str">
        <f>IF(('1 - Cover page'!$B$9-I4349)=0,"0", IF(('1 - Cover page'!$B$9-I4349)= 1,"1", IF(('1 - Cover page'!$B$9-I4349)= 2,"2", IF(('1 - Cover page'!$B$9-I4349)= 3,"3", IF(('1 - Cover page'!$B$9-I4349)= 4,"4", IF(('1 - Cover page'!$B$9-I4349)= 5,"5", IF(('1 - Cover page'!$B$9-I4349)= 6,"6", IF(('1 - Cover page'!$B$9-I4349)= 7,"7", IF(('1 - Cover page'!$B$9-I4349)= 8,"8", IF(('1 - Cover page'!$B$9-I4349)= 9,"9", IF(('1 - Cover page'!$B$9-I4349)= 10,"10", IF(('1 - Cover page'!$B$9-I4349)= 11,"11", IF(('1 - Cover page'!$B$9-I4349)= 12,"12", IF(('1 - Cover page'!$B$9-I4349)= 13,"13", IF(('1 - Cover page'!$B$9-I4349)= 14,"14", IF(('1 - Cover page'!$B$9-I4349)= 15,"15",  ""))))))))))))))))</f>
        <v>0</v>
      </c>
      <c r="AA4349" t="e">
        <f>VLOOKUP(E4349,'Age group'!$A$2:$B$7,2,TRUE)</f>
        <v>#N/A</v>
      </c>
    </row>
    <row r="4350" spans="1:27" ht="12.75" x14ac:dyDescent="0.2">
      <c r="A4350" s="30">
        <v>4347</v>
      </c>
      <c r="B4350" s="31"/>
      <c r="C4350" s="31"/>
      <c r="D4350" s="32"/>
      <c r="E4350" s="104"/>
      <c r="F4350" s="31"/>
      <c r="G4350" s="31"/>
      <c r="H4350" s="33"/>
      <c r="I4350" s="16"/>
      <c r="J4350" s="34"/>
      <c r="K4350" s="34"/>
      <c r="L4350" s="35"/>
      <c r="M4350" s="36"/>
      <c r="N4350" s="37"/>
      <c r="O4350" s="37"/>
      <c r="P4350" s="37"/>
      <c r="Q4350" s="38"/>
      <c r="R4350" s="38"/>
      <c r="S4350" s="37"/>
      <c r="T4350" s="39"/>
      <c r="U4350" s="39"/>
      <c r="V4350" s="40"/>
      <c r="X4350" t="str">
        <f>IF(('1 - Cover page'!$B$9-M4350)&lt;6,"&lt;=5 Days","&gt;5 Days")</f>
        <v>&lt;=5 Days</v>
      </c>
      <c r="Y4350" t="str">
        <f>IF(('1 - Cover page'!$B$9-M4350)=0,"0", IF(('1 - Cover page'!$B$9-M4350)= 1,"1", IF(('1 - Cover page'!$B$9-M4350)= 2,"2", IF(('1 - Cover page'!$B$9-M4350)= 3,"3", IF(('1 - Cover page'!$B$9-M4350)= 4,"4", IF(('1 - Cover page'!$B$9-M4350)= 5,"5", IF(('1 - Cover page'!$B$9-M4350)= 6,"6", IF(('1 - Cover page'!$B$9-M4350)= 7,"7", IF(('1 - Cover page'!$B$9-M4350)= 8,"8", IF(('1 - Cover page'!$B$9-M4350)= 9,"9", IF(('1 - Cover page'!$B$9-M4350)= 10,"10", IF(('1 - Cover page'!$B$9-M4350)= 11,"11", IF(('1 - Cover page'!$B$9-M4350)= 12,"12", IF(('1 - Cover page'!$B$9-M4350)= 13,"13", IF(('1 - Cover page'!$B$9-M4350)= 14,"14", IF(('1 - Cover page'!$B$9-M4350)= 15,"15",  ""))))))))))))))))</f>
        <v>0</v>
      </c>
      <c r="Z4350" t="str">
        <f>IF(('1 - Cover page'!$B$9-I4350)=0,"0", IF(('1 - Cover page'!$B$9-I4350)= 1,"1", IF(('1 - Cover page'!$B$9-I4350)= 2,"2", IF(('1 - Cover page'!$B$9-I4350)= 3,"3", IF(('1 - Cover page'!$B$9-I4350)= 4,"4", IF(('1 - Cover page'!$B$9-I4350)= 5,"5", IF(('1 - Cover page'!$B$9-I4350)= 6,"6", IF(('1 - Cover page'!$B$9-I4350)= 7,"7", IF(('1 - Cover page'!$B$9-I4350)= 8,"8", IF(('1 - Cover page'!$B$9-I4350)= 9,"9", IF(('1 - Cover page'!$B$9-I4350)= 10,"10", IF(('1 - Cover page'!$B$9-I4350)= 11,"11", IF(('1 - Cover page'!$B$9-I4350)= 12,"12", IF(('1 - Cover page'!$B$9-I4350)= 13,"13", IF(('1 - Cover page'!$B$9-I4350)= 14,"14", IF(('1 - Cover page'!$B$9-I4350)= 15,"15",  ""))))))))))))))))</f>
        <v>0</v>
      </c>
      <c r="AA4350" t="e">
        <f>VLOOKUP(E4350,'Age group'!$A$2:$B$7,2,TRUE)</f>
        <v>#N/A</v>
      </c>
    </row>
    <row r="4351" spans="1:27" ht="12.75" x14ac:dyDescent="0.2">
      <c r="A4351" s="30">
        <v>4348</v>
      </c>
      <c r="B4351" s="31"/>
      <c r="C4351" s="31"/>
      <c r="D4351" s="32"/>
      <c r="E4351" s="104"/>
      <c r="F4351" s="31"/>
      <c r="G4351" s="31"/>
      <c r="H4351" s="33"/>
      <c r="I4351" s="16"/>
      <c r="J4351" s="34"/>
      <c r="K4351" s="34"/>
      <c r="L4351" s="35"/>
      <c r="M4351" s="36"/>
      <c r="N4351" s="37"/>
      <c r="O4351" s="37"/>
      <c r="P4351" s="37"/>
      <c r="Q4351" s="38"/>
      <c r="R4351" s="38"/>
      <c r="S4351" s="37"/>
      <c r="T4351" s="39"/>
      <c r="U4351" s="39"/>
      <c r="V4351" s="40"/>
      <c r="X4351" t="str">
        <f>IF(('1 - Cover page'!$B$9-M4351)&lt;6,"&lt;=5 Days","&gt;5 Days")</f>
        <v>&lt;=5 Days</v>
      </c>
      <c r="Y4351" t="str">
        <f>IF(('1 - Cover page'!$B$9-M4351)=0,"0", IF(('1 - Cover page'!$B$9-M4351)= 1,"1", IF(('1 - Cover page'!$B$9-M4351)= 2,"2", IF(('1 - Cover page'!$B$9-M4351)= 3,"3", IF(('1 - Cover page'!$B$9-M4351)= 4,"4", IF(('1 - Cover page'!$B$9-M4351)= 5,"5", IF(('1 - Cover page'!$B$9-M4351)= 6,"6", IF(('1 - Cover page'!$B$9-M4351)= 7,"7", IF(('1 - Cover page'!$B$9-M4351)= 8,"8", IF(('1 - Cover page'!$B$9-M4351)= 9,"9", IF(('1 - Cover page'!$B$9-M4351)= 10,"10", IF(('1 - Cover page'!$B$9-M4351)= 11,"11", IF(('1 - Cover page'!$B$9-M4351)= 12,"12", IF(('1 - Cover page'!$B$9-M4351)= 13,"13", IF(('1 - Cover page'!$B$9-M4351)= 14,"14", IF(('1 - Cover page'!$B$9-M4351)= 15,"15",  ""))))))))))))))))</f>
        <v>0</v>
      </c>
      <c r="Z4351" t="str">
        <f>IF(('1 - Cover page'!$B$9-I4351)=0,"0", IF(('1 - Cover page'!$B$9-I4351)= 1,"1", IF(('1 - Cover page'!$B$9-I4351)= 2,"2", IF(('1 - Cover page'!$B$9-I4351)= 3,"3", IF(('1 - Cover page'!$B$9-I4351)= 4,"4", IF(('1 - Cover page'!$B$9-I4351)= 5,"5", IF(('1 - Cover page'!$B$9-I4351)= 6,"6", IF(('1 - Cover page'!$B$9-I4351)= 7,"7", IF(('1 - Cover page'!$B$9-I4351)= 8,"8", IF(('1 - Cover page'!$B$9-I4351)= 9,"9", IF(('1 - Cover page'!$B$9-I4351)= 10,"10", IF(('1 - Cover page'!$B$9-I4351)= 11,"11", IF(('1 - Cover page'!$B$9-I4351)= 12,"12", IF(('1 - Cover page'!$B$9-I4351)= 13,"13", IF(('1 - Cover page'!$B$9-I4351)= 14,"14", IF(('1 - Cover page'!$B$9-I4351)= 15,"15",  ""))))))))))))))))</f>
        <v>0</v>
      </c>
      <c r="AA4351" t="e">
        <f>VLOOKUP(E4351,'Age group'!$A$2:$B$7,2,TRUE)</f>
        <v>#N/A</v>
      </c>
    </row>
    <row r="4352" spans="1:27" ht="12.75" x14ac:dyDescent="0.2">
      <c r="A4352" s="30">
        <v>4349</v>
      </c>
      <c r="B4352" s="31"/>
      <c r="C4352" s="31"/>
      <c r="D4352" s="32"/>
      <c r="E4352" s="104"/>
      <c r="F4352" s="31"/>
      <c r="G4352" s="31"/>
      <c r="H4352" s="33"/>
      <c r="I4352" s="16"/>
      <c r="J4352" s="34"/>
      <c r="K4352" s="34"/>
      <c r="L4352" s="35"/>
      <c r="M4352" s="36"/>
      <c r="N4352" s="37"/>
      <c r="O4352" s="37"/>
      <c r="P4352" s="37"/>
      <c r="Q4352" s="38"/>
      <c r="R4352" s="38"/>
      <c r="S4352" s="37"/>
      <c r="T4352" s="39"/>
      <c r="U4352" s="39"/>
      <c r="V4352" s="40"/>
      <c r="X4352" t="str">
        <f>IF(('1 - Cover page'!$B$9-M4352)&lt;6,"&lt;=5 Days","&gt;5 Days")</f>
        <v>&lt;=5 Days</v>
      </c>
      <c r="Y4352" t="str">
        <f>IF(('1 - Cover page'!$B$9-M4352)=0,"0", IF(('1 - Cover page'!$B$9-M4352)= 1,"1", IF(('1 - Cover page'!$B$9-M4352)= 2,"2", IF(('1 - Cover page'!$B$9-M4352)= 3,"3", IF(('1 - Cover page'!$B$9-M4352)= 4,"4", IF(('1 - Cover page'!$B$9-M4352)= 5,"5", IF(('1 - Cover page'!$B$9-M4352)= 6,"6", IF(('1 - Cover page'!$B$9-M4352)= 7,"7", IF(('1 - Cover page'!$B$9-M4352)= 8,"8", IF(('1 - Cover page'!$B$9-M4352)= 9,"9", IF(('1 - Cover page'!$B$9-M4352)= 10,"10", IF(('1 - Cover page'!$B$9-M4352)= 11,"11", IF(('1 - Cover page'!$B$9-M4352)= 12,"12", IF(('1 - Cover page'!$B$9-M4352)= 13,"13", IF(('1 - Cover page'!$B$9-M4352)= 14,"14", IF(('1 - Cover page'!$B$9-M4352)= 15,"15",  ""))))))))))))))))</f>
        <v>0</v>
      </c>
      <c r="Z4352" t="str">
        <f>IF(('1 - Cover page'!$B$9-I4352)=0,"0", IF(('1 - Cover page'!$B$9-I4352)= 1,"1", IF(('1 - Cover page'!$B$9-I4352)= 2,"2", IF(('1 - Cover page'!$B$9-I4352)= 3,"3", IF(('1 - Cover page'!$B$9-I4352)= 4,"4", IF(('1 - Cover page'!$B$9-I4352)= 5,"5", IF(('1 - Cover page'!$B$9-I4352)= 6,"6", IF(('1 - Cover page'!$B$9-I4352)= 7,"7", IF(('1 - Cover page'!$B$9-I4352)= 8,"8", IF(('1 - Cover page'!$B$9-I4352)= 9,"9", IF(('1 - Cover page'!$B$9-I4352)= 10,"10", IF(('1 - Cover page'!$B$9-I4352)= 11,"11", IF(('1 - Cover page'!$B$9-I4352)= 12,"12", IF(('1 - Cover page'!$B$9-I4352)= 13,"13", IF(('1 - Cover page'!$B$9-I4352)= 14,"14", IF(('1 - Cover page'!$B$9-I4352)= 15,"15",  ""))))))))))))))))</f>
        <v>0</v>
      </c>
      <c r="AA4352" t="e">
        <f>VLOOKUP(E4352,'Age group'!$A$2:$B$7,2,TRUE)</f>
        <v>#N/A</v>
      </c>
    </row>
    <row r="4353" spans="1:27" ht="12.75" x14ac:dyDescent="0.2">
      <c r="A4353" s="30">
        <v>4350</v>
      </c>
      <c r="B4353" s="31"/>
      <c r="C4353" s="31"/>
      <c r="D4353" s="32"/>
      <c r="E4353" s="104"/>
      <c r="F4353" s="31"/>
      <c r="G4353" s="31"/>
      <c r="H4353" s="33"/>
      <c r="I4353" s="16"/>
      <c r="J4353" s="34"/>
      <c r="K4353" s="34"/>
      <c r="L4353" s="35"/>
      <c r="M4353" s="36"/>
      <c r="N4353" s="37"/>
      <c r="O4353" s="37"/>
      <c r="P4353" s="37"/>
      <c r="Q4353" s="38"/>
      <c r="R4353" s="38"/>
      <c r="S4353" s="37"/>
      <c r="T4353" s="39"/>
      <c r="U4353" s="39"/>
      <c r="V4353" s="40"/>
      <c r="X4353" t="str">
        <f>IF(('1 - Cover page'!$B$9-M4353)&lt;6,"&lt;=5 Days","&gt;5 Days")</f>
        <v>&lt;=5 Days</v>
      </c>
      <c r="Y4353" t="str">
        <f>IF(('1 - Cover page'!$B$9-M4353)=0,"0", IF(('1 - Cover page'!$B$9-M4353)= 1,"1", IF(('1 - Cover page'!$B$9-M4353)= 2,"2", IF(('1 - Cover page'!$B$9-M4353)= 3,"3", IF(('1 - Cover page'!$B$9-M4353)= 4,"4", IF(('1 - Cover page'!$B$9-M4353)= 5,"5", IF(('1 - Cover page'!$B$9-M4353)= 6,"6", IF(('1 - Cover page'!$B$9-M4353)= 7,"7", IF(('1 - Cover page'!$B$9-M4353)= 8,"8", IF(('1 - Cover page'!$B$9-M4353)= 9,"9", IF(('1 - Cover page'!$B$9-M4353)= 10,"10", IF(('1 - Cover page'!$B$9-M4353)= 11,"11", IF(('1 - Cover page'!$B$9-M4353)= 12,"12", IF(('1 - Cover page'!$B$9-M4353)= 13,"13", IF(('1 - Cover page'!$B$9-M4353)= 14,"14", IF(('1 - Cover page'!$B$9-M4353)= 15,"15",  ""))))))))))))))))</f>
        <v>0</v>
      </c>
      <c r="Z4353" t="str">
        <f>IF(('1 - Cover page'!$B$9-I4353)=0,"0", IF(('1 - Cover page'!$B$9-I4353)= 1,"1", IF(('1 - Cover page'!$B$9-I4353)= 2,"2", IF(('1 - Cover page'!$B$9-I4353)= 3,"3", IF(('1 - Cover page'!$B$9-I4353)= 4,"4", IF(('1 - Cover page'!$B$9-I4353)= 5,"5", IF(('1 - Cover page'!$B$9-I4353)= 6,"6", IF(('1 - Cover page'!$B$9-I4353)= 7,"7", IF(('1 - Cover page'!$B$9-I4353)= 8,"8", IF(('1 - Cover page'!$B$9-I4353)= 9,"9", IF(('1 - Cover page'!$B$9-I4353)= 10,"10", IF(('1 - Cover page'!$B$9-I4353)= 11,"11", IF(('1 - Cover page'!$B$9-I4353)= 12,"12", IF(('1 - Cover page'!$B$9-I4353)= 13,"13", IF(('1 - Cover page'!$B$9-I4353)= 14,"14", IF(('1 - Cover page'!$B$9-I4353)= 15,"15",  ""))))))))))))))))</f>
        <v>0</v>
      </c>
      <c r="AA4353" t="e">
        <f>VLOOKUP(E4353,'Age group'!$A$2:$B$7,2,TRUE)</f>
        <v>#N/A</v>
      </c>
    </row>
    <row r="4354" spans="1:27" ht="12.75" x14ac:dyDescent="0.2">
      <c r="A4354" s="30">
        <v>4351</v>
      </c>
      <c r="B4354" s="31"/>
      <c r="C4354" s="31"/>
      <c r="D4354" s="32"/>
      <c r="E4354" s="104"/>
      <c r="F4354" s="31"/>
      <c r="G4354" s="31"/>
      <c r="H4354" s="33"/>
      <c r="I4354" s="16"/>
      <c r="J4354" s="34"/>
      <c r="K4354" s="34"/>
      <c r="L4354" s="35"/>
      <c r="M4354" s="36"/>
      <c r="N4354" s="37"/>
      <c r="O4354" s="37"/>
      <c r="P4354" s="37"/>
      <c r="Q4354" s="38"/>
      <c r="R4354" s="38"/>
      <c r="S4354" s="37"/>
      <c r="T4354" s="39"/>
      <c r="U4354" s="39"/>
      <c r="V4354" s="40"/>
      <c r="X4354" t="str">
        <f>IF(('1 - Cover page'!$B$9-M4354)&lt;6,"&lt;=5 Days","&gt;5 Days")</f>
        <v>&lt;=5 Days</v>
      </c>
      <c r="Y4354" t="str">
        <f>IF(('1 - Cover page'!$B$9-M4354)=0,"0", IF(('1 - Cover page'!$B$9-M4354)= 1,"1", IF(('1 - Cover page'!$B$9-M4354)= 2,"2", IF(('1 - Cover page'!$B$9-M4354)= 3,"3", IF(('1 - Cover page'!$B$9-M4354)= 4,"4", IF(('1 - Cover page'!$B$9-M4354)= 5,"5", IF(('1 - Cover page'!$B$9-M4354)= 6,"6", IF(('1 - Cover page'!$B$9-M4354)= 7,"7", IF(('1 - Cover page'!$B$9-M4354)= 8,"8", IF(('1 - Cover page'!$B$9-M4354)= 9,"9", IF(('1 - Cover page'!$B$9-M4354)= 10,"10", IF(('1 - Cover page'!$B$9-M4354)= 11,"11", IF(('1 - Cover page'!$B$9-M4354)= 12,"12", IF(('1 - Cover page'!$B$9-M4354)= 13,"13", IF(('1 - Cover page'!$B$9-M4354)= 14,"14", IF(('1 - Cover page'!$B$9-M4354)= 15,"15",  ""))))))))))))))))</f>
        <v>0</v>
      </c>
      <c r="Z4354" t="str">
        <f>IF(('1 - Cover page'!$B$9-I4354)=0,"0", IF(('1 - Cover page'!$B$9-I4354)= 1,"1", IF(('1 - Cover page'!$B$9-I4354)= 2,"2", IF(('1 - Cover page'!$B$9-I4354)= 3,"3", IF(('1 - Cover page'!$B$9-I4354)= 4,"4", IF(('1 - Cover page'!$B$9-I4354)= 5,"5", IF(('1 - Cover page'!$B$9-I4354)= 6,"6", IF(('1 - Cover page'!$B$9-I4354)= 7,"7", IF(('1 - Cover page'!$B$9-I4354)= 8,"8", IF(('1 - Cover page'!$B$9-I4354)= 9,"9", IF(('1 - Cover page'!$B$9-I4354)= 10,"10", IF(('1 - Cover page'!$B$9-I4354)= 11,"11", IF(('1 - Cover page'!$B$9-I4354)= 12,"12", IF(('1 - Cover page'!$B$9-I4354)= 13,"13", IF(('1 - Cover page'!$B$9-I4354)= 14,"14", IF(('1 - Cover page'!$B$9-I4354)= 15,"15",  ""))))))))))))))))</f>
        <v>0</v>
      </c>
      <c r="AA4354" t="e">
        <f>VLOOKUP(E4354,'Age group'!$A$2:$B$7,2,TRUE)</f>
        <v>#N/A</v>
      </c>
    </row>
    <row r="4355" spans="1:27" ht="12.75" x14ac:dyDescent="0.2">
      <c r="A4355" s="30">
        <v>4352</v>
      </c>
      <c r="B4355" s="31"/>
      <c r="C4355" s="31"/>
      <c r="D4355" s="32"/>
      <c r="E4355" s="104"/>
      <c r="F4355" s="31"/>
      <c r="G4355" s="31"/>
      <c r="H4355" s="33"/>
      <c r="I4355" s="16"/>
      <c r="J4355" s="34"/>
      <c r="K4355" s="34"/>
      <c r="L4355" s="35"/>
      <c r="M4355" s="36"/>
      <c r="N4355" s="37"/>
      <c r="O4355" s="37"/>
      <c r="P4355" s="37"/>
      <c r="Q4355" s="38"/>
      <c r="R4355" s="38"/>
      <c r="S4355" s="37"/>
      <c r="T4355" s="39"/>
      <c r="U4355" s="39"/>
      <c r="V4355" s="40"/>
      <c r="X4355" t="str">
        <f>IF(('1 - Cover page'!$B$9-M4355)&lt;6,"&lt;=5 Days","&gt;5 Days")</f>
        <v>&lt;=5 Days</v>
      </c>
      <c r="Y4355" t="str">
        <f>IF(('1 - Cover page'!$B$9-M4355)=0,"0", IF(('1 - Cover page'!$B$9-M4355)= 1,"1", IF(('1 - Cover page'!$B$9-M4355)= 2,"2", IF(('1 - Cover page'!$B$9-M4355)= 3,"3", IF(('1 - Cover page'!$B$9-M4355)= 4,"4", IF(('1 - Cover page'!$B$9-M4355)= 5,"5", IF(('1 - Cover page'!$B$9-M4355)= 6,"6", IF(('1 - Cover page'!$B$9-M4355)= 7,"7", IF(('1 - Cover page'!$B$9-M4355)= 8,"8", IF(('1 - Cover page'!$B$9-M4355)= 9,"9", IF(('1 - Cover page'!$B$9-M4355)= 10,"10", IF(('1 - Cover page'!$B$9-M4355)= 11,"11", IF(('1 - Cover page'!$B$9-M4355)= 12,"12", IF(('1 - Cover page'!$B$9-M4355)= 13,"13", IF(('1 - Cover page'!$B$9-M4355)= 14,"14", IF(('1 - Cover page'!$B$9-M4355)= 15,"15",  ""))))))))))))))))</f>
        <v>0</v>
      </c>
      <c r="Z4355" t="str">
        <f>IF(('1 - Cover page'!$B$9-I4355)=0,"0", IF(('1 - Cover page'!$B$9-I4355)= 1,"1", IF(('1 - Cover page'!$B$9-I4355)= 2,"2", IF(('1 - Cover page'!$B$9-I4355)= 3,"3", IF(('1 - Cover page'!$B$9-I4355)= 4,"4", IF(('1 - Cover page'!$B$9-I4355)= 5,"5", IF(('1 - Cover page'!$B$9-I4355)= 6,"6", IF(('1 - Cover page'!$B$9-I4355)= 7,"7", IF(('1 - Cover page'!$B$9-I4355)= 8,"8", IF(('1 - Cover page'!$B$9-I4355)= 9,"9", IF(('1 - Cover page'!$B$9-I4355)= 10,"10", IF(('1 - Cover page'!$B$9-I4355)= 11,"11", IF(('1 - Cover page'!$B$9-I4355)= 12,"12", IF(('1 - Cover page'!$B$9-I4355)= 13,"13", IF(('1 - Cover page'!$B$9-I4355)= 14,"14", IF(('1 - Cover page'!$B$9-I4355)= 15,"15",  ""))))))))))))))))</f>
        <v>0</v>
      </c>
      <c r="AA4355" t="e">
        <f>VLOOKUP(E4355,'Age group'!$A$2:$B$7,2,TRUE)</f>
        <v>#N/A</v>
      </c>
    </row>
    <row r="4356" spans="1:27" ht="12.75" x14ac:dyDescent="0.2">
      <c r="A4356" s="30">
        <v>4353</v>
      </c>
      <c r="B4356" s="31"/>
      <c r="C4356" s="31"/>
      <c r="D4356" s="32"/>
      <c r="E4356" s="104"/>
      <c r="F4356" s="31"/>
      <c r="G4356" s="31"/>
      <c r="H4356" s="33"/>
      <c r="I4356" s="16"/>
      <c r="J4356" s="34"/>
      <c r="K4356" s="34"/>
      <c r="L4356" s="35"/>
      <c r="M4356" s="36"/>
      <c r="N4356" s="37"/>
      <c r="O4356" s="37"/>
      <c r="P4356" s="37"/>
      <c r="Q4356" s="38"/>
      <c r="R4356" s="38"/>
      <c r="S4356" s="37"/>
      <c r="T4356" s="39"/>
      <c r="U4356" s="39"/>
      <c r="V4356" s="40"/>
      <c r="X4356" t="str">
        <f>IF(('1 - Cover page'!$B$9-M4356)&lt;6,"&lt;=5 Days","&gt;5 Days")</f>
        <v>&lt;=5 Days</v>
      </c>
      <c r="Y4356" t="str">
        <f>IF(('1 - Cover page'!$B$9-M4356)=0,"0", IF(('1 - Cover page'!$B$9-M4356)= 1,"1", IF(('1 - Cover page'!$B$9-M4356)= 2,"2", IF(('1 - Cover page'!$B$9-M4356)= 3,"3", IF(('1 - Cover page'!$B$9-M4356)= 4,"4", IF(('1 - Cover page'!$B$9-M4356)= 5,"5", IF(('1 - Cover page'!$B$9-M4356)= 6,"6", IF(('1 - Cover page'!$B$9-M4356)= 7,"7", IF(('1 - Cover page'!$B$9-M4356)= 8,"8", IF(('1 - Cover page'!$B$9-M4356)= 9,"9", IF(('1 - Cover page'!$B$9-M4356)= 10,"10", IF(('1 - Cover page'!$B$9-M4356)= 11,"11", IF(('1 - Cover page'!$B$9-M4356)= 12,"12", IF(('1 - Cover page'!$B$9-M4356)= 13,"13", IF(('1 - Cover page'!$B$9-M4356)= 14,"14", IF(('1 - Cover page'!$B$9-M4356)= 15,"15",  ""))))))))))))))))</f>
        <v>0</v>
      </c>
      <c r="Z4356" t="str">
        <f>IF(('1 - Cover page'!$B$9-I4356)=0,"0", IF(('1 - Cover page'!$B$9-I4356)= 1,"1", IF(('1 - Cover page'!$B$9-I4356)= 2,"2", IF(('1 - Cover page'!$B$9-I4356)= 3,"3", IF(('1 - Cover page'!$B$9-I4356)= 4,"4", IF(('1 - Cover page'!$B$9-I4356)= 5,"5", IF(('1 - Cover page'!$B$9-I4356)= 6,"6", IF(('1 - Cover page'!$B$9-I4356)= 7,"7", IF(('1 - Cover page'!$B$9-I4356)= 8,"8", IF(('1 - Cover page'!$B$9-I4356)= 9,"9", IF(('1 - Cover page'!$B$9-I4356)= 10,"10", IF(('1 - Cover page'!$B$9-I4356)= 11,"11", IF(('1 - Cover page'!$B$9-I4356)= 12,"12", IF(('1 - Cover page'!$B$9-I4356)= 13,"13", IF(('1 - Cover page'!$B$9-I4356)= 14,"14", IF(('1 - Cover page'!$B$9-I4356)= 15,"15",  ""))))))))))))))))</f>
        <v>0</v>
      </c>
      <c r="AA4356" t="e">
        <f>VLOOKUP(E4356,'Age group'!$A$2:$B$7,2,TRUE)</f>
        <v>#N/A</v>
      </c>
    </row>
    <row r="4357" spans="1:27" ht="12.75" x14ac:dyDescent="0.2">
      <c r="A4357" s="30">
        <v>4354</v>
      </c>
      <c r="B4357" s="31"/>
      <c r="C4357" s="31"/>
      <c r="D4357" s="32"/>
      <c r="E4357" s="104"/>
      <c r="F4357" s="31"/>
      <c r="G4357" s="31"/>
      <c r="H4357" s="33"/>
      <c r="I4357" s="16"/>
      <c r="J4357" s="34"/>
      <c r="K4357" s="34"/>
      <c r="L4357" s="35"/>
      <c r="M4357" s="36"/>
      <c r="N4357" s="37"/>
      <c r="O4357" s="37"/>
      <c r="P4357" s="37"/>
      <c r="Q4357" s="38"/>
      <c r="R4357" s="38"/>
      <c r="S4357" s="37"/>
      <c r="T4357" s="39"/>
      <c r="U4357" s="39"/>
      <c r="V4357" s="40"/>
      <c r="X4357" t="str">
        <f>IF(('1 - Cover page'!$B$9-M4357)&lt;6,"&lt;=5 Days","&gt;5 Days")</f>
        <v>&lt;=5 Days</v>
      </c>
      <c r="Y4357" t="str">
        <f>IF(('1 - Cover page'!$B$9-M4357)=0,"0", IF(('1 - Cover page'!$B$9-M4357)= 1,"1", IF(('1 - Cover page'!$B$9-M4357)= 2,"2", IF(('1 - Cover page'!$B$9-M4357)= 3,"3", IF(('1 - Cover page'!$B$9-M4357)= 4,"4", IF(('1 - Cover page'!$B$9-M4357)= 5,"5", IF(('1 - Cover page'!$B$9-M4357)= 6,"6", IF(('1 - Cover page'!$B$9-M4357)= 7,"7", IF(('1 - Cover page'!$B$9-M4357)= 8,"8", IF(('1 - Cover page'!$B$9-M4357)= 9,"9", IF(('1 - Cover page'!$B$9-M4357)= 10,"10", IF(('1 - Cover page'!$B$9-M4357)= 11,"11", IF(('1 - Cover page'!$B$9-M4357)= 12,"12", IF(('1 - Cover page'!$B$9-M4357)= 13,"13", IF(('1 - Cover page'!$B$9-M4357)= 14,"14", IF(('1 - Cover page'!$B$9-M4357)= 15,"15",  ""))))))))))))))))</f>
        <v>0</v>
      </c>
      <c r="Z4357" t="str">
        <f>IF(('1 - Cover page'!$B$9-I4357)=0,"0", IF(('1 - Cover page'!$B$9-I4357)= 1,"1", IF(('1 - Cover page'!$B$9-I4357)= 2,"2", IF(('1 - Cover page'!$B$9-I4357)= 3,"3", IF(('1 - Cover page'!$B$9-I4357)= 4,"4", IF(('1 - Cover page'!$B$9-I4357)= 5,"5", IF(('1 - Cover page'!$B$9-I4357)= 6,"6", IF(('1 - Cover page'!$B$9-I4357)= 7,"7", IF(('1 - Cover page'!$B$9-I4357)= 8,"8", IF(('1 - Cover page'!$B$9-I4357)= 9,"9", IF(('1 - Cover page'!$B$9-I4357)= 10,"10", IF(('1 - Cover page'!$B$9-I4357)= 11,"11", IF(('1 - Cover page'!$B$9-I4357)= 12,"12", IF(('1 - Cover page'!$B$9-I4357)= 13,"13", IF(('1 - Cover page'!$B$9-I4357)= 14,"14", IF(('1 - Cover page'!$B$9-I4357)= 15,"15",  ""))))))))))))))))</f>
        <v>0</v>
      </c>
      <c r="AA4357" t="e">
        <f>VLOOKUP(E4357,'Age group'!$A$2:$B$7,2,TRUE)</f>
        <v>#N/A</v>
      </c>
    </row>
    <row r="4358" spans="1:27" ht="12.75" x14ac:dyDescent="0.2">
      <c r="A4358" s="30">
        <v>4355</v>
      </c>
      <c r="B4358" s="31"/>
      <c r="C4358" s="31"/>
      <c r="D4358" s="32"/>
      <c r="E4358" s="104"/>
      <c r="F4358" s="31"/>
      <c r="G4358" s="31"/>
      <c r="H4358" s="33"/>
      <c r="I4358" s="16"/>
      <c r="J4358" s="34"/>
      <c r="K4358" s="34"/>
      <c r="L4358" s="35"/>
      <c r="M4358" s="36"/>
      <c r="N4358" s="37"/>
      <c r="O4358" s="37"/>
      <c r="P4358" s="37"/>
      <c r="Q4358" s="38"/>
      <c r="R4358" s="38"/>
      <c r="S4358" s="37"/>
      <c r="T4358" s="39"/>
      <c r="U4358" s="39"/>
      <c r="V4358" s="40"/>
      <c r="X4358" t="str">
        <f>IF(('1 - Cover page'!$B$9-M4358)&lt;6,"&lt;=5 Days","&gt;5 Days")</f>
        <v>&lt;=5 Days</v>
      </c>
      <c r="Y4358" t="str">
        <f>IF(('1 - Cover page'!$B$9-M4358)=0,"0", IF(('1 - Cover page'!$B$9-M4358)= 1,"1", IF(('1 - Cover page'!$B$9-M4358)= 2,"2", IF(('1 - Cover page'!$B$9-M4358)= 3,"3", IF(('1 - Cover page'!$B$9-M4358)= 4,"4", IF(('1 - Cover page'!$B$9-M4358)= 5,"5", IF(('1 - Cover page'!$B$9-M4358)= 6,"6", IF(('1 - Cover page'!$B$9-M4358)= 7,"7", IF(('1 - Cover page'!$B$9-M4358)= 8,"8", IF(('1 - Cover page'!$B$9-M4358)= 9,"9", IF(('1 - Cover page'!$B$9-M4358)= 10,"10", IF(('1 - Cover page'!$B$9-M4358)= 11,"11", IF(('1 - Cover page'!$B$9-M4358)= 12,"12", IF(('1 - Cover page'!$B$9-M4358)= 13,"13", IF(('1 - Cover page'!$B$9-M4358)= 14,"14", IF(('1 - Cover page'!$B$9-M4358)= 15,"15",  ""))))))))))))))))</f>
        <v>0</v>
      </c>
      <c r="Z4358" t="str">
        <f>IF(('1 - Cover page'!$B$9-I4358)=0,"0", IF(('1 - Cover page'!$B$9-I4358)= 1,"1", IF(('1 - Cover page'!$B$9-I4358)= 2,"2", IF(('1 - Cover page'!$B$9-I4358)= 3,"3", IF(('1 - Cover page'!$B$9-I4358)= 4,"4", IF(('1 - Cover page'!$B$9-I4358)= 5,"5", IF(('1 - Cover page'!$B$9-I4358)= 6,"6", IF(('1 - Cover page'!$B$9-I4358)= 7,"7", IF(('1 - Cover page'!$B$9-I4358)= 8,"8", IF(('1 - Cover page'!$B$9-I4358)= 9,"9", IF(('1 - Cover page'!$B$9-I4358)= 10,"10", IF(('1 - Cover page'!$B$9-I4358)= 11,"11", IF(('1 - Cover page'!$B$9-I4358)= 12,"12", IF(('1 - Cover page'!$B$9-I4358)= 13,"13", IF(('1 - Cover page'!$B$9-I4358)= 14,"14", IF(('1 - Cover page'!$B$9-I4358)= 15,"15",  ""))))))))))))))))</f>
        <v>0</v>
      </c>
      <c r="AA4358" t="e">
        <f>VLOOKUP(E4358,'Age group'!$A$2:$B$7,2,TRUE)</f>
        <v>#N/A</v>
      </c>
    </row>
    <row r="4359" spans="1:27" ht="12.75" x14ac:dyDescent="0.2">
      <c r="A4359" s="30">
        <v>4356</v>
      </c>
      <c r="B4359" s="31"/>
      <c r="C4359" s="31"/>
      <c r="D4359" s="32"/>
      <c r="E4359" s="104"/>
      <c r="F4359" s="31"/>
      <c r="G4359" s="31"/>
      <c r="H4359" s="33"/>
      <c r="I4359" s="16"/>
      <c r="J4359" s="34"/>
      <c r="K4359" s="34"/>
      <c r="L4359" s="35"/>
      <c r="M4359" s="36"/>
      <c r="N4359" s="37"/>
      <c r="O4359" s="37"/>
      <c r="P4359" s="37"/>
      <c r="Q4359" s="38"/>
      <c r="R4359" s="38"/>
      <c r="S4359" s="37"/>
      <c r="T4359" s="39"/>
      <c r="U4359" s="39"/>
      <c r="V4359" s="40"/>
      <c r="X4359" t="str">
        <f>IF(('1 - Cover page'!$B$9-M4359)&lt;6,"&lt;=5 Days","&gt;5 Days")</f>
        <v>&lt;=5 Days</v>
      </c>
      <c r="Y4359" t="str">
        <f>IF(('1 - Cover page'!$B$9-M4359)=0,"0", IF(('1 - Cover page'!$B$9-M4359)= 1,"1", IF(('1 - Cover page'!$B$9-M4359)= 2,"2", IF(('1 - Cover page'!$B$9-M4359)= 3,"3", IF(('1 - Cover page'!$B$9-M4359)= 4,"4", IF(('1 - Cover page'!$B$9-M4359)= 5,"5", IF(('1 - Cover page'!$B$9-M4359)= 6,"6", IF(('1 - Cover page'!$B$9-M4359)= 7,"7", IF(('1 - Cover page'!$B$9-M4359)= 8,"8", IF(('1 - Cover page'!$B$9-M4359)= 9,"9", IF(('1 - Cover page'!$B$9-M4359)= 10,"10", IF(('1 - Cover page'!$B$9-M4359)= 11,"11", IF(('1 - Cover page'!$B$9-M4359)= 12,"12", IF(('1 - Cover page'!$B$9-M4359)= 13,"13", IF(('1 - Cover page'!$B$9-M4359)= 14,"14", IF(('1 - Cover page'!$B$9-M4359)= 15,"15",  ""))))))))))))))))</f>
        <v>0</v>
      </c>
      <c r="Z4359" t="str">
        <f>IF(('1 - Cover page'!$B$9-I4359)=0,"0", IF(('1 - Cover page'!$B$9-I4359)= 1,"1", IF(('1 - Cover page'!$B$9-I4359)= 2,"2", IF(('1 - Cover page'!$B$9-I4359)= 3,"3", IF(('1 - Cover page'!$B$9-I4359)= 4,"4", IF(('1 - Cover page'!$B$9-I4359)= 5,"5", IF(('1 - Cover page'!$B$9-I4359)= 6,"6", IF(('1 - Cover page'!$B$9-I4359)= 7,"7", IF(('1 - Cover page'!$B$9-I4359)= 8,"8", IF(('1 - Cover page'!$B$9-I4359)= 9,"9", IF(('1 - Cover page'!$B$9-I4359)= 10,"10", IF(('1 - Cover page'!$B$9-I4359)= 11,"11", IF(('1 - Cover page'!$B$9-I4359)= 12,"12", IF(('1 - Cover page'!$B$9-I4359)= 13,"13", IF(('1 - Cover page'!$B$9-I4359)= 14,"14", IF(('1 - Cover page'!$B$9-I4359)= 15,"15",  ""))))))))))))))))</f>
        <v>0</v>
      </c>
      <c r="AA4359" t="e">
        <f>VLOOKUP(E4359,'Age group'!$A$2:$B$7,2,TRUE)</f>
        <v>#N/A</v>
      </c>
    </row>
    <row r="4360" spans="1:27" ht="12.75" x14ac:dyDescent="0.2">
      <c r="A4360" s="30">
        <v>4357</v>
      </c>
      <c r="B4360" s="31"/>
      <c r="C4360" s="31"/>
      <c r="D4360" s="32"/>
      <c r="E4360" s="104"/>
      <c r="F4360" s="31"/>
      <c r="G4360" s="31"/>
      <c r="H4360" s="33"/>
      <c r="I4360" s="16"/>
      <c r="J4360" s="34"/>
      <c r="K4360" s="34"/>
      <c r="L4360" s="35"/>
      <c r="M4360" s="36"/>
      <c r="N4360" s="37"/>
      <c r="O4360" s="37"/>
      <c r="P4360" s="37"/>
      <c r="Q4360" s="38"/>
      <c r="R4360" s="38"/>
      <c r="S4360" s="37"/>
      <c r="T4360" s="39"/>
      <c r="U4360" s="39"/>
      <c r="V4360" s="40"/>
      <c r="X4360" t="str">
        <f>IF(('1 - Cover page'!$B$9-M4360)&lt;6,"&lt;=5 Days","&gt;5 Days")</f>
        <v>&lt;=5 Days</v>
      </c>
      <c r="Y4360" t="str">
        <f>IF(('1 - Cover page'!$B$9-M4360)=0,"0", IF(('1 - Cover page'!$B$9-M4360)= 1,"1", IF(('1 - Cover page'!$B$9-M4360)= 2,"2", IF(('1 - Cover page'!$B$9-M4360)= 3,"3", IF(('1 - Cover page'!$B$9-M4360)= 4,"4", IF(('1 - Cover page'!$B$9-M4360)= 5,"5", IF(('1 - Cover page'!$B$9-M4360)= 6,"6", IF(('1 - Cover page'!$B$9-M4360)= 7,"7", IF(('1 - Cover page'!$B$9-M4360)= 8,"8", IF(('1 - Cover page'!$B$9-M4360)= 9,"9", IF(('1 - Cover page'!$B$9-M4360)= 10,"10", IF(('1 - Cover page'!$B$9-M4360)= 11,"11", IF(('1 - Cover page'!$B$9-M4360)= 12,"12", IF(('1 - Cover page'!$B$9-M4360)= 13,"13", IF(('1 - Cover page'!$B$9-M4360)= 14,"14", IF(('1 - Cover page'!$B$9-M4360)= 15,"15",  ""))))))))))))))))</f>
        <v>0</v>
      </c>
      <c r="Z4360" t="str">
        <f>IF(('1 - Cover page'!$B$9-I4360)=0,"0", IF(('1 - Cover page'!$B$9-I4360)= 1,"1", IF(('1 - Cover page'!$B$9-I4360)= 2,"2", IF(('1 - Cover page'!$B$9-I4360)= 3,"3", IF(('1 - Cover page'!$B$9-I4360)= 4,"4", IF(('1 - Cover page'!$B$9-I4360)= 5,"5", IF(('1 - Cover page'!$B$9-I4360)= 6,"6", IF(('1 - Cover page'!$B$9-I4360)= 7,"7", IF(('1 - Cover page'!$B$9-I4360)= 8,"8", IF(('1 - Cover page'!$B$9-I4360)= 9,"9", IF(('1 - Cover page'!$B$9-I4360)= 10,"10", IF(('1 - Cover page'!$B$9-I4360)= 11,"11", IF(('1 - Cover page'!$B$9-I4360)= 12,"12", IF(('1 - Cover page'!$B$9-I4360)= 13,"13", IF(('1 - Cover page'!$B$9-I4360)= 14,"14", IF(('1 - Cover page'!$B$9-I4360)= 15,"15",  ""))))))))))))))))</f>
        <v>0</v>
      </c>
      <c r="AA4360" t="e">
        <f>VLOOKUP(E4360,'Age group'!$A$2:$B$7,2,TRUE)</f>
        <v>#N/A</v>
      </c>
    </row>
    <row r="4361" spans="1:27" ht="12.75" x14ac:dyDescent="0.2">
      <c r="A4361" s="30">
        <v>4358</v>
      </c>
      <c r="B4361" s="31"/>
      <c r="C4361" s="31"/>
      <c r="D4361" s="32"/>
      <c r="E4361" s="104"/>
      <c r="F4361" s="31"/>
      <c r="G4361" s="31"/>
      <c r="H4361" s="33"/>
      <c r="I4361" s="16"/>
      <c r="J4361" s="34"/>
      <c r="K4361" s="34"/>
      <c r="L4361" s="35"/>
      <c r="M4361" s="36"/>
      <c r="N4361" s="37"/>
      <c r="O4361" s="37"/>
      <c r="P4361" s="37"/>
      <c r="Q4361" s="38"/>
      <c r="R4361" s="38"/>
      <c r="S4361" s="37"/>
      <c r="T4361" s="39"/>
      <c r="U4361" s="39"/>
      <c r="V4361" s="40"/>
      <c r="X4361" t="str">
        <f>IF(('1 - Cover page'!$B$9-M4361)&lt;6,"&lt;=5 Days","&gt;5 Days")</f>
        <v>&lt;=5 Days</v>
      </c>
      <c r="Y4361" t="str">
        <f>IF(('1 - Cover page'!$B$9-M4361)=0,"0", IF(('1 - Cover page'!$B$9-M4361)= 1,"1", IF(('1 - Cover page'!$B$9-M4361)= 2,"2", IF(('1 - Cover page'!$B$9-M4361)= 3,"3", IF(('1 - Cover page'!$B$9-M4361)= 4,"4", IF(('1 - Cover page'!$B$9-M4361)= 5,"5", IF(('1 - Cover page'!$B$9-M4361)= 6,"6", IF(('1 - Cover page'!$B$9-M4361)= 7,"7", IF(('1 - Cover page'!$B$9-M4361)= 8,"8", IF(('1 - Cover page'!$B$9-M4361)= 9,"9", IF(('1 - Cover page'!$B$9-M4361)= 10,"10", IF(('1 - Cover page'!$B$9-M4361)= 11,"11", IF(('1 - Cover page'!$B$9-M4361)= 12,"12", IF(('1 - Cover page'!$B$9-M4361)= 13,"13", IF(('1 - Cover page'!$B$9-M4361)= 14,"14", IF(('1 - Cover page'!$B$9-M4361)= 15,"15",  ""))))))))))))))))</f>
        <v>0</v>
      </c>
      <c r="Z4361" t="str">
        <f>IF(('1 - Cover page'!$B$9-I4361)=0,"0", IF(('1 - Cover page'!$B$9-I4361)= 1,"1", IF(('1 - Cover page'!$B$9-I4361)= 2,"2", IF(('1 - Cover page'!$B$9-I4361)= 3,"3", IF(('1 - Cover page'!$B$9-I4361)= 4,"4", IF(('1 - Cover page'!$B$9-I4361)= 5,"5", IF(('1 - Cover page'!$B$9-I4361)= 6,"6", IF(('1 - Cover page'!$B$9-I4361)= 7,"7", IF(('1 - Cover page'!$B$9-I4361)= 8,"8", IF(('1 - Cover page'!$B$9-I4361)= 9,"9", IF(('1 - Cover page'!$B$9-I4361)= 10,"10", IF(('1 - Cover page'!$B$9-I4361)= 11,"11", IF(('1 - Cover page'!$B$9-I4361)= 12,"12", IF(('1 - Cover page'!$B$9-I4361)= 13,"13", IF(('1 - Cover page'!$B$9-I4361)= 14,"14", IF(('1 - Cover page'!$B$9-I4361)= 15,"15",  ""))))))))))))))))</f>
        <v>0</v>
      </c>
      <c r="AA4361" t="e">
        <f>VLOOKUP(E4361,'Age group'!$A$2:$B$7,2,TRUE)</f>
        <v>#N/A</v>
      </c>
    </row>
    <row r="4362" spans="1:27" ht="12.75" x14ac:dyDescent="0.2">
      <c r="A4362" s="30">
        <v>4359</v>
      </c>
      <c r="B4362" s="31"/>
      <c r="C4362" s="31"/>
      <c r="D4362" s="32"/>
      <c r="E4362" s="104"/>
      <c r="F4362" s="31"/>
      <c r="G4362" s="31"/>
      <c r="H4362" s="33"/>
      <c r="I4362" s="16"/>
      <c r="J4362" s="34"/>
      <c r="K4362" s="34"/>
      <c r="L4362" s="35"/>
      <c r="M4362" s="36"/>
      <c r="N4362" s="37"/>
      <c r="O4362" s="37"/>
      <c r="P4362" s="37"/>
      <c r="Q4362" s="38"/>
      <c r="R4362" s="38"/>
      <c r="S4362" s="37"/>
      <c r="T4362" s="39"/>
      <c r="U4362" s="39"/>
      <c r="V4362" s="40"/>
      <c r="X4362" t="str">
        <f>IF(('1 - Cover page'!$B$9-M4362)&lt;6,"&lt;=5 Days","&gt;5 Days")</f>
        <v>&lt;=5 Days</v>
      </c>
      <c r="Y4362" t="str">
        <f>IF(('1 - Cover page'!$B$9-M4362)=0,"0", IF(('1 - Cover page'!$B$9-M4362)= 1,"1", IF(('1 - Cover page'!$B$9-M4362)= 2,"2", IF(('1 - Cover page'!$B$9-M4362)= 3,"3", IF(('1 - Cover page'!$B$9-M4362)= 4,"4", IF(('1 - Cover page'!$B$9-M4362)= 5,"5", IF(('1 - Cover page'!$B$9-M4362)= 6,"6", IF(('1 - Cover page'!$B$9-M4362)= 7,"7", IF(('1 - Cover page'!$B$9-M4362)= 8,"8", IF(('1 - Cover page'!$B$9-M4362)= 9,"9", IF(('1 - Cover page'!$B$9-M4362)= 10,"10", IF(('1 - Cover page'!$B$9-M4362)= 11,"11", IF(('1 - Cover page'!$B$9-M4362)= 12,"12", IF(('1 - Cover page'!$B$9-M4362)= 13,"13", IF(('1 - Cover page'!$B$9-M4362)= 14,"14", IF(('1 - Cover page'!$B$9-M4362)= 15,"15",  ""))))))))))))))))</f>
        <v>0</v>
      </c>
      <c r="Z4362" t="str">
        <f>IF(('1 - Cover page'!$B$9-I4362)=0,"0", IF(('1 - Cover page'!$B$9-I4362)= 1,"1", IF(('1 - Cover page'!$B$9-I4362)= 2,"2", IF(('1 - Cover page'!$B$9-I4362)= 3,"3", IF(('1 - Cover page'!$B$9-I4362)= 4,"4", IF(('1 - Cover page'!$B$9-I4362)= 5,"5", IF(('1 - Cover page'!$B$9-I4362)= 6,"6", IF(('1 - Cover page'!$B$9-I4362)= 7,"7", IF(('1 - Cover page'!$B$9-I4362)= 8,"8", IF(('1 - Cover page'!$B$9-I4362)= 9,"9", IF(('1 - Cover page'!$B$9-I4362)= 10,"10", IF(('1 - Cover page'!$B$9-I4362)= 11,"11", IF(('1 - Cover page'!$B$9-I4362)= 12,"12", IF(('1 - Cover page'!$B$9-I4362)= 13,"13", IF(('1 - Cover page'!$B$9-I4362)= 14,"14", IF(('1 - Cover page'!$B$9-I4362)= 15,"15",  ""))))))))))))))))</f>
        <v>0</v>
      </c>
      <c r="AA4362" t="e">
        <f>VLOOKUP(E4362,'Age group'!$A$2:$B$7,2,TRUE)</f>
        <v>#N/A</v>
      </c>
    </row>
    <row r="4363" spans="1:27" ht="12.75" x14ac:dyDescent="0.2">
      <c r="A4363" s="30">
        <v>4360</v>
      </c>
      <c r="B4363" s="31"/>
      <c r="C4363" s="31"/>
      <c r="D4363" s="32"/>
      <c r="E4363" s="104"/>
      <c r="F4363" s="31"/>
      <c r="G4363" s="31"/>
      <c r="H4363" s="33"/>
      <c r="I4363" s="16"/>
      <c r="J4363" s="34"/>
      <c r="K4363" s="34"/>
      <c r="L4363" s="35"/>
      <c r="M4363" s="36"/>
      <c r="N4363" s="37"/>
      <c r="O4363" s="37"/>
      <c r="P4363" s="37"/>
      <c r="Q4363" s="38"/>
      <c r="R4363" s="38"/>
      <c r="S4363" s="37"/>
      <c r="T4363" s="39"/>
      <c r="U4363" s="39"/>
      <c r="V4363" s="40"/>
      <c r="X4363" t="str">
        <f>IF(('1 - Cover page'!$B$9-M4363)&lt;6,"&lt;=5 Days","&gt;5 Days")</f>
        <v>&lt;=5 Days</v>
      </c>
      <c r="Y4363" t="str">
        <f>IF(('1 - Cover page'!$B$9-M4363)=0,"0", IF(('1 - Cover page'!$B$9-M4363)= 1,"1", IF(('1 - Cover page'!$B$9-M4363)= 2,"2", IF(('1 - Cover page'!$B$9-M4363)= 3,"3", IF(('1 - Cover page'!$B$9-M4363)= 4,"4", IF(('1 - Cover page'!$B$9-M4363)= 5,"5", IF(('1 - Cover page'!$B$9-M4363)= 6,"6", IF(('1 - Cover page'!$B$9-M4363)= 7,"7", IF(('1 - Cover page'!$B$9-M4363)= 8,"8", IF(('1 - Cover page'!$B$9-M4363)= 9,"9", IF(('1 - Cover page'!$B$9-M4363)= 10,"10", IF(('1 - Cover page'!$B$9-M4363)= 11,"11", IF(('1 - Cover page'!$B$9-M4363)= 12,"12", IF(('1 - Cover page'!$B$9-M4363)= 13,"13", IF(('1 - Cover page'!$B$9-M4363)= 14,"14", IF(('1 - Cover page'!$B$9-M4363)= 15,"15",  ""))))))))))))))))</f>
        <v>0</v>
      </c>
      <c r="Z4363" t="str">
        <f>IF(('1 - Cover page'!$B$9-I4363)=0,"0", IF(('1 - Cover page'!$B$9-I4363)= 1,"1", IF(('1 - Cover page'!$B$9-I4363)= 2,"2", IF(('1 - Cover page'!$B$9-I4363)= 3,"3", IF(('1 - Cover page'!$B$9-I4363)= 4,"4", IF(('1 - Cover page'!$B$9-I4363)= 5,"5", IF(('1 - Cover page'!$B$9-I4363)= 6,"6", IF(('1 - Cover page'!$B$9-I4363)= 7,"7", IF(('1 - Cover page'!$B$9-I4363)= 8,"8", IF(('1 - Cover page'!$B$9-I4363)= 9,"9", IF(('1 - Cover page'!$B$9-I4363)= 10,"10", IF(('1 - Cover page'!$B$9-I4363)= 11,"11", IF(('1 - Cover page'!$B$9-I4363)= 12,"12", IF(('1 - Cover page'!$B$9-I4363)= 13,"13", IF(('1 - Cover page'!$B$9-I4363)= 14,"14", IF(('1 - Cover page'!$B$9-I4363)= 15,"15",  ""))))))))))))))))</f>
        <v>0</v>
      </c>
      <c r="AA4363" t="e">
        <f>VLOOKUP(E4363,'Age group'!$A$2:$B$7,2,TRUE)</f>
        <v>#N/A</v>
      </c>
    </row>
    <row r="4364" spans="1:27" ht="12.75" x14ac:dyDescent="0.2">
      <c r="A4364" s="30">
        <v>4361</v>
      </c>
      <c r="B4364" s="31"/>
      <c r="C4364" s="31"/>
      <c r="D4364" s="32"/>
      <c r="E4364" s="104"/>
      <c r="F4364" s="31"/>
      <c r="G4364" s="31"/>
      <c r="H4364" s="33"/>
      <c r="I4364" s="16"/>
      <c r="J4364" s="34"/>
      <c r="K4364" s="34"/>
      <c r="L4364" s="35"/>
      <c r="M4364" s="36"/>
      <c r="N4364" s="37"/>
      <c r="O4364" s="37"/>
      <c r="P4364" s="37"/>
      <c r="Q4364" s="38"/>
      <c r="R4364" s="38"/>
      <c r="S4364" s="37"/>
      <c r="T4364" s="39"/>
      <c r="U4364" s="39"/>
      <c r="V4364" s="40"/>
      <c r="X4364" t="str">
        <f>IF(('1 - Cover page'!$B$9-M4364)&lt;6,"&lt;=5 Days","&gt;5 Days")</f>
        <v>&lt;=5 Days</v>
      </c>
      <c r="Y4364" t="str">
        <f>IF(('1 - Cover page'!$B$9-M4364)=0,"0", IF(('1 - Cover page'!$B$9-M4364)= 1,"1", IF(('1 - Cover page'!$B$9-M4364)= 2,"2", IF(('1 - Cover page'!$B$9-M4364)= 3,"3", IF(('1 - Cover page'!$B$9-M4364)= 4,"4", IF(('1 - Cover page'!$B$9-M4364)= 5,"5", IF(('1 - Cover page'!$B$9-M4364)= 6,"6", IF(('1 - Cover page'!$B$9-M4364)= 7,"7", IF(('1 - Cover page'!$B$9-M4364)= 8,"8", IF(('1 - Cover page'!$B$9-M4364)= 9,"9", IF(('1 - Cover page'!$B$9-M4364)= 10,"10", IF(('1 - Cover page'!$B$9-M4364)= 11,"11", IF(('1 - Cover page'!$B$9-M4364)= 12,"12", IF(('1 - Cover page'!$B$9-M4364)= 13,"13", IF(('1 - Cover page'!$B$9-M4364)= 14,"14", IF(('1 - Cover page'!$B$9-M4364)= 15,"15",  ""))))))))))))))))</f>
        <v>0</v>
      </c>
      <c r="Z4364" t="str">
        <f>IF(('1 - Cover page'!$B$9-I4364)=0,"0", IF(('1 - Cover page'!$B$9-I4364)= 1,"1", IF(('1 - Cover page'!$B$9-I4364)= 2,"2", IF(('1 - Cover page'!$B$9-I4364)= 3,"3", IF(('1 - Cover page'!$B$9-I4364)= 4,"4", IF(('1 - Cover page'!$B$9-I4364)= 5,"5", IF(('1 - Cover page'!$B$9-I4364)= 6,"6", IF(('1 - Cover page'!$B$9-I4364)= 7,"7", IF(('1 - Cover page'!$B$9-I4364)= 8,"8", IF(('1 - Cover page'!$B$9-I4364)= 9,"9", IF(('1 - Cover page'!$B$9-I4364)= 10,"10", IF(('1 - Cover page'!$B$9-I4364)= 11,"11", IF(('1 - Cover page'!$B$9-I4364)= 12,"12", IF(('1 - Cover page'!$B$9-I4364)= 13,"13", IF(('1 - Cover page'!$B$9-I4364)= 14,"14", IF(('1 - Cover page'!$B$9-I4364)= 15,"15",  ""))))))))))))))))</f>
        <v>0</v>
      </c>
      <c r="AA4364" t="e">
        <f>VLOOKUP(E4364,'Age group'!$A$2:$B$7,2,TRUE)</f>
        <v>#N/A</v>
      </c>
    </row>
    <row r="4365" spans="1:27" ht="12.75" x14ac:dyDescent="0.2">
      <c r="A4365" s="30">
        <v>4362</v>
      </c>
      <c r="B4365" s="31"/>
      <c r="C4365" s="31"/>
      <c r="D4365" s="32"/>
      <c r="E4365" s="104"/>
      <c r="F4365" s="31"/>
      <c r="G4365" s="31"/>
      <c r="H4365" s="33"/>
      <c r="I4365" s="16"/>
      <c r="J4365" s="34"/>
      <c r="K4365" s="34"/>
      <c r="L4365" s="35"/>
      <c r="M4365" s="36"/>
      <c r="N4365" s="37"/>
      <c r="O4365" s="37"/>
      <c r="P4365" s="37"/>
      <c r="Q4365" s="38"/>
      <c r="R4365" s="38"/>
      <c r="S4365" s="37"/>
      <c r="T4365" s="39"/>
      <c r="U4365" s="39"/>
      <c r="V4365" s="40"/>
      <c r="X4365" t="str">
        <f>IF(('1 - Cover page'!$B$9-M4365)&lt;6,"&lt;=5 Days","&gt;5 Days")</f>
        <v>&lt;=5 Days</v>
      </c>
      <c r="Y4365" t="str">
        <f>IF(('1 - Cover page'!$B$9-M4365)=0,"0", IF(('1 - Cover page'!$B$9-M4365)= 1,"1", IF(('1 - Cover page'!$B$9-M4365)= 2,"2", IF(('1 - Cover page'!$B$9-M4365)= 3,"3", IF(('1 - Cover page'!$B$9-M4365)= 4,"4", IF(('1 - Cover page'!$B$9-M4365)= 5,"5", IF(('1 - Cover page'!$B$9-M4365)= 6,"6", IF(('1 - Cover page'!$B$9-M4365)= 7,"7", IF(('1 - Cover page'!$B$9-M4365)= 8,"8", IF(('1 - Cover page'!$B$9-M4365)= 9,"9", IF(('1 - Cover page'!$B$9-M4365)= 10,"10", IF(('1 - Cover page'!$B$9-M4365)= 11,"11", IF(('1 - Cover page'!$B$9-M4365)= 12,"12", IF(('1 - Cover page'!$B$9-M4365)= 13,"13", IF(('1 - Cover page'!$B$9-M4365)= 14,"14", IF(('1 - Cover page'!$B$9-M4365)= 15,"15",  ""))))))))))))))))</f>
        <v>0</v>
      </c>
      <c r="Z4365" t="str">
        <f>IF(('1 - Cover page'!$B$9-I4365)=0,"0", IF(('1 - Cover page'!$B$9-I4365)= 1,"1", IF(('1 - Cover page'!$B$9-I4365)= 2,"2", IF(('1 - Cover page'!$B$9-I4365)= 3,"3", IF(('1 - Cover page'!$B$9-I4365)= 4,"4", IF(('1 - Cover page'!$B$9-I4365)= 5,"5", IF(('1 - Cover page'!$B$9-I4365)= 6,"6", IF(('1 - Cover page'!$B$9-I4365)= 7,"7", IF(('1 - Cover page'!$B$9-I4365)= 8,"8", IF(('1 - Cover page'!$B$9-I4365)= 9,"9", IF(('1 - Cover page'!$B$9-I4365)= 10,"10", IF(('1 - Cover page'!$B$9-I4365)= 11,"11", IF(('1 - Cover page'!$B$9-I4365)= 12,"12", IF(('1 - Cover page'!$B$9-I4365)= 13,"13", IF(('1 - Cover page'!$B$9-I4365)= 14,"14", IF(('1 - Cover page'!$B$9-I4365)= 15,"15",  ""))))))))))))))))</f>
        <v>0</v>
      </c>
      <c r="AA4365" t="e">
        <f>VLOOKUP(E4365,'Age group'!$A$2:$B$7,2,TRUE)</f>
        <v>#N/A</v>
      </c>
    </row>
    <row r="4366" spans="1:27" ht="12.75" x14ac:dyDescent="0.2">
      <c r="A4366" s="30">
        <v>4363</v>
      </c>
      <c r="B4366" s="31"/>
      <c r="C4366" s="31"/>
      <c r="D4366" s="32"/>
      <c r="E4366" s="104"/>
      <c r="F4366" s="31"/>
      <c r="G4366" s="31"/>
      <c r="H4366" s="33"/>
      <c r="I4366" s="16"/>
      <c r="J4366" s="34"/>
      <c r="K4366" s="34"/>
      <c r="L4366" s="35"/>
      <c r="M4366" s="36"/>
      <c r="N4366" s="37"/>
      <c r="O4366" s="37"/>
      <c r="P4366" s="37"/>
      <c r="Q4366" s="38"/>
      <c r="R4366" s="38"/>
      <c r="S4366" s="37"/>
      <c r="T4366" s="39"/>
      <c r="U4366" s="39"/>
      <c r="V4366" s="40"/>
      <c r="X4366" t="str">
        <f>IF(('1 - Cover page'!$B$9-M4366)&lt;6,"&lt;=5 Days","&gt;5 Days")</f>
        <v>&lt;=5 Days</v>
      </c>
      <c r="Y4366" t="str">
        <f>IF(('1 - Cover page'!$B$9-M4366)=0,"0", IF(('1 - Cover page'!$B$9-M4366)= 1,"1", IF(('1 - Cover page'!$B$9-M4366)= 2,"2", IF(('1 - Cover page'!$B$9-M4366)= 3,"3", IF(('1 - Cover page'!$B$9-M4366)= 4,"4", IF(('1 - Cover page'!$B$9-M4366)= 5,"5", IF(('1 - Cover page'!$B$9-M4366)= 6,"6", IF(('1 - Cover page'!$B$9-M4366)= 7,"7", IF(('1 - Cover page'!$B$9-M4366)= 8,"8", IF(('1 - Cover page'!$B$9-M4366)= 9,"9", IF(('1 - Cover page'!$B$9-M4366)= 10,"10", IF(('1 - Cover page'!$B$9-M4366)= 11,"11", IF(('1 - Cover page'!$B$9-M4366)= 12,"12", IF(('1 - Cover page'!$B$9-M4366)= 13,"13", IF(('1 - Cover page'!$B$9-M4366)= 14,"14", IF(('1 - Cover page'!$B$9-M4366)= 15,"15",  ""))))))))))))))))</f>
        <v>0</v>
      </c>
      <c r="Z4366" t="str">
        <f>IF(('1 - Cover page'!$B$9-I4366)=0,"0", IF(('1 - Cover page'!$B$9-I4366)= 1,"1", IF(('1 - Cover page'!$B$9-I4366)= 2,"2", IF(('1 - Cover page'!$B$9-I4366)= 3,"3", IF(('1 - Cover page'!$B$9-I4366)= 4,"4", IF(('1 - Cover page'!$B$9-I4366)= 5,"5", IF(('1 - Cover page'!$B$9-I4366)= 6,"6", IF(('1 - Cover page'!$B$9-I4366)= 7,"7", IF(('1 - Cover page'!$B$9-I4366)= 8,"8", IF(('1 - Cover page'!$B$9-I4366)= 9,"9", IF(('1 - Cover page'!$B$9-I4366)= 10,"10", IF(('1 - Cover page'!$B$9-I4366)= 11,"11", IF(('1 - Cover page'!$B$9-I4366)= 12,"12", IF(('1 - Cover page'!$B$9-I4366)= 13,"13", IF(('1 - Cover page'!$B$9-I4366)= 14,"14", IF(('1 - Cover page'!$B$9-I4366)= 15,"15",  ""))))))))))))))))</f>
        <v>0</v>
      </c>
      <c r="AA4366" t="e">
        <f>VLOOKUP(E4366,'Age group'!$A$2:$B$7,2,TRUE)</f>
        <v>#N/A</v>
      </c>
    </row>
    <row r="4367" spans="1:27" ht="12.75" x14ac:dyDescent="0.2">
      <c r="A4367" s="30">
        <v>4364</v>
      </c>
      <c r="B4367" s="31"/>
      <c r="C4367" s="31"/>
      <c r="D4367" s="32"/>
      <c r="E4367" s="104"/>
      <c r="F4367" s="31"/>
      <c r="G4367" s="31"/>
      <c r="H4367" s="33"/>
      <c r="I4367" s="16"/>
      <c r="J4367" s="34"/>
      <c r="K4367" s="34"/>
      <c r="L4367" s="35"/>
      <c r="M4367" s="36"/>
      <c r="N4367" s="37"/>
      <c r="O4367" s="37"/>
      <c r="P4367" s="37"/>
      <c r="Q4367" s="38"/>
      <c r="R4367" s="38"/>
      <c r="S4367" s="37"/>
      <c r="T4367" s="39"/>
      <c r="U4367" s="39"/>
      <c r="V4367" s="40"/>
      <c r="X4367" t="str">
        <f>IF(('1 - Cover page'!$B$9-M4367)&lt;6,"&lt;=5 Days","&gt;5 Days")</f>
        <v>&lt;=5 Days</v>
      </c>
      <c r="Y4367" t="str">
        <f>IF(('1 - Cover page'!$B$9-M4367)=0,"0", IF(('1 - Cover page'!$B$9-M4367)= 1,"1", IF(('1 - Cover page'!$B$9-M4367)= 2,"2", IF(('1 - Cover page'!$B$9-M4367)= 3,"3", IF(('1 - Cover page'!$B$9-M4367)= 4,"4", IF(('1 - Cover page'!$B$9-M4367)= 5,"5", IF(('1 - Cover page'!$B$9-M4367)= 6,"6", IF(('1 - Cover page'!$B$9-M4367)= 7,"7", IF(('1 - Cover page'!$B$9-M4367)= 8,"8", IF(('1 - Cover page'!$B$9-M4367)= 9,"9", IF(('1 - Cover page'!$B$9-M4367)= 10,"10", IF(('1 - Cover page'!$B$9-M4367)= 11,"11", IF(('1 - Cover page'!$B$9-M4367)= 12,"12", IF(('1 - Cover page'!$B$9-M4367)= 13,"13", IF(('1 - Cover page'!$B$9-M4367)= 14,"14", IF(('1 - Cover page'!$B$9-M4367)= 15,"15",  ""))))))))))))))))</f>
        <v>0</v>
      </c>
      <c r="Z4367" t="str">
        <f>IF(('1 - Cover page'!$B$9-I4367)=0,"0", IF(('1 - Cover page'!$B$9-I4367)= 1,"1", IF(('1 - Cover page'!$B$9-I4367)= 2,"2", IF(('1 - Cover page'!$B$9-I4367)= 3,"3", IF(('1 - Cover page'!$B$9-I4367)= 4,"4", IF(('1 - Cover page'!$B$9-I4367)= 5,"5", IF(('1 - Cover page'!$B$9-I4367)= 6,"6", IF(('1 - Cover page'!$B$9-I4367)= 7,"7", IF(('1 - Cover page'!$B$9-I4367)= 8,"8", IF(('1 - Cover page'!$B$9-I4367)= 9,"9", IF(('1 - Cover page'!$B$9-I4367)= 10,"10", IF(('1 - Cover page'!$B$9-I4367)= 11,"11", IF(('1 - Cover page'!$B$9-I4367)= 12,"12", IF(('1 - Cover page'!$B$9-I4367)= 13,"13", IF(('1 - Cover page'!$B$9-I4367)= 14,"14", IF(('1 - Cover page'!$B$9-I4367)= 15,"15",  ""))))))))))))))))</f>
        <v>0</v>
      </c>
      <c r="AA4367" t="e">
        <f>VLOOKUP(E4367,'Age group'!$A$2:$B$7,2,TRUE)</f>
        <v>#N/A</v>
      </c>
    </row>
    <row r="4368" spans="1:27" ht="12.75" x14ac:dyDescent="0.2">
      <c r="A4368" s="30">
        <v>4365</v>
      </c>
      <c r="B4368" s="31"/>
      <c r="C4368" s="31"/>
      <c r="D4368" s="32"/>
      <c r="E4368" s="104"/>
      <c r="F4368" s="31"/>
      <c r="G4368" s="31"/>
      <c r="H4368" s="33"/>
      <c r="I4368" s="16"/>
      <c r="J4368" s="34"/>
      <c r="K4368" s="34"/>
      <c r="L4368" s="35"/>
      <c r="M4368" s="36"/>
      <c r="N4368" s="37"/>
      <c r="O4368" s="37"/>
      <c r="P4368" s="37"/>
      <c r="Q4368" s="38"/>
      <c r="R4368" s="38"/>
      <c r="S4368" s="37"/>
      <c r="T4368" s="39"/>
      <c r="U4368" s="39"/>
      <c r="V4368" s="40"/>
      <c r="X4368" t="str">
        <f>IF(('1 - Cover page'!$B$9-M4368)&lt;6,"&lt;=5 Days","&gt;5 Days")</f>
        <v>&lt;=5 Days</v>
      </c>
      <c r="Y4368" t="str">
        <f>IF(('1 - Cover page'!$B$9-M4368)=0,"0", IF(('1 - Cover page'!$B$9-M4368)= 1,"1", IF(('1 - Cover page'!$B$9-M4368)= 2,"2", IF(('1 - Cover page'!$B$9-M4368)= 3,"3", IF(('1 - Cover page'!$B$9-M4368)= 4,"4", IF(('1 - Cover page'!$B$9-M4368)= 5,"5", IF(('1 - Cover page'!$B$9-M4368)= 6,"6", IF(('1 - Cover page'!$B$9-M4368)= 7,"7", IF(('1 - Cover page'!$B$9-M4368)= 8,"8", IF(('1 - Cover page'!$B$9-M4368)= 9,"9", IF(('1 - Cover page'!$B$9-M4368)= 10,"10", IF(('1 - Cover page'!$B$9-M4368)= 11,"11", IF(('1 - Cover page'!$B$9-M4368)= 12,"12", IF(('1 - Cover page'!$B$9-M4368)= 13,"13", IF(('1 - Cover page'!$B$9-M4368)= 14,"14", IF(('1 - Cover page'!$B$9-M4368)= 15,"15",  ""))))))))))))))))</f>
        <v>0</v>
      </c>
      <c r="Z4368" t="str">
        <f>IF(('1 - Cover page'!$B$9-I4368)=0,"0", IF(('1 - Cover page'!$B$9-I4368)= 1,"1", IF(('1 - Cover page'!$B$9-I4368)= 2,"2", IF(('1 - Cover page'!$B$9-I4368)= 3,"3", IF(('1 - Cover page'!$B$9-I4368)= 4,"4", IF(('1 - Cover page'!$B$9-I4368)= 5,"5", IF(('1 - Cover page'!$B$9-I4368)= 6,"6", IF(('1 - Cover page'!$B$9-I4368)= 7,"7", IF(('1 - Cover page'!$B$9-I4368)= 8,"8", IF(('1 - Cover page'!$B$9-I4368)= 9,"9", IF(('1 - Cover page'!$B$9-I4368)= 10,"10", IF(('1 - Cover page'!$B$9-I4368)= 11,"11", IF(('1 - Cover page'!$B$9-I4368)= 12,"12", IF(('1 - Cover page'!$B$9-I4368)= 13,"13", IF(('1 - Cover page'!$B$9-I4368)= 14,"14", IF(('1 - Cover page'!$B$9-I4368)= 15,"15",  ""))))))))))))))))</f>
        <v>0</v>
      </c>
      <c r="AA4368" t="e">
        <f>VLOOKUP(E4368,'Age group'!$A$2:$B$7,2,TRUE)</f>
        <v>#N/A</v>
      </c>
    </row>
    <row r="4369" spans="1:27" ht="12.75" x14ac:dyDescent="0.2">
      <c r="A4369" s="30">
        <v>4366</v>
      </c>
      <c r="B4369" s="31"/>
      <c r="C4369" s="31"/>
      <c r="D4369" s="32"/>
      <c r="E4369" s="104"/>
      <c r="F4369" s="31"/>
      <c r="G4369" s="31"/>
      <c r="H4369" s="33"/>
      <c r="I4369" s="16"/>
      <c r="J4369" s="34"/>
      <c r="K4369" s="34"/>
      <c r="L4369" s="35"/>
      <c r="M4369" s="36"/>
      <c r="N4369" s="37"/>
      <c r="O4369" s="37"/>
      <c r="P4369" s="37"/>
      <c r="Q4369" s="38"/>
      <c r="R4369" s="38"/>
      <c r="S4369" s="37"/>
      <c r="T4369" s="39"/>
      <c r="U4369" s="39"/>
      <c r="V4369" s="40"/>
      <c r="X4369" t="str">
        <f>IF(('1 - Cover page'!$B$9-M4369)&lt;6,"&lt;=5 Days","&gt;5 Days")</f>
        <v>&lt;=5 Days</v>
      </c>
      <c r="Y4369" t="str">
        <f>IF(('1 - Cover page'!$B$9-M4369)=0,"0", IF(('1 - Cover page'!$B$9-M4369)= 1,"1", IF(('1 - Cover page'!$B$9-M4369)= 2,"2", IF(('1 - Cover page'!$B$9-M4369)= 3,"3", IF(('1 - Cover page'!$B$9-M4369)= 4,"4", IF(('1 - Cover page'!$B$9-M4369)= 5,"5", IF(('1 - Cover page'!$B$9-M4369)= 6,"6", IF(('1 - Cover page'!$B$9-M4369)= 7,"7", IF(('1 - Cover page'!$B$9-M4369)= 8,"8", IF(('1 - Cover page'!$B$9-M4369)= 9,"9", IF(('1 - Cover page'!$B$9-M4369)= 10,"10", IF(('1 - Cover page'!$B$9-M4369)= 11,"11", IF(('1 - Cover page'!$B$9-M4369)= 12,"12", IF(('1 - Cover page'!$B$9-M4369)= 13,"13", IF(('1 - Cover page'!$B$9-M4369)= 14,"14", IF(('1 - Cover page'!$B$9-M4369)= 15,"15",  ""))))))))))))))))</f>
        <v>0</v>
      </c>
      <c r="Z4369" t="str">
        <f>IF(('1 - Cover page'!$B$9-I4369)=0,"0", IF(('1 - Cover page'!$B$9-I4369)= 1,"1", IF(('1 - Cover page'!$B$9-I4369)= 2,"2", IF(('1 - Cover page'!$B$9-I4369)= 3,"3", IF(('1 - Cover page'!$B$9-I4369)= 4,"4", IF(('1 - Cover page'!$B$9-I4369)= 5,"5", IF(('1 - Cover page'!$B$9-I4369)= 6,"6", IF(('1 - Cover page'!$B$9-I4369)= 7,"7", IF(('1 - Cover page'!$B$9-I4369)= 8,"8", IF(('1 - Cover page'!$B$9-I4369)= 9,"9", IF(('1 - Cover page'!$B$9-I4369)= 10,"10", IF(('1 - Cover page'!$B$9-I4369)= 11,"11", IF(('1 - Cover page'!$B$9-I4369)= 12,"12", IF(('1 - Cover page'!$B$9-I4369)= 13,"13", IF(('1 - Cover page'!$B$9-I4369)= 14,"14", IF(('1 - Cover page'!$B$9-I4369)= 15,"15",  ""))))))))))))))))</f>
        <v>0</v>
      </c>
      <c r="AA4369" t="e">
        <f>VLOOKUP(E4369,'Age group'!$A$2:$B$7,2,TRUE)</f>
        <v>#N/A</v>
      </c>
    </row>
    <row r="4370" spans="1:27" ht="12.75" x14ac:dyDescent="0.2">
      <c r="A4370" s="30">
        <v>4367</v>
      </c>
      <c r="B4370" s="31"/>
      <c r="C4370" s="31"/>
      <c r="D4370" s="32"/>
      <c r="E4370" s="104"/>
      <c r="F4370" s="31"/>
      <c r="G4370" s="31"/>
      <c r="H4370" s="33"/>
      <c r="I4370" s="16"/>
      <c r="J4370" s="34"/>
      <c r="K4370" s="34"/>
      <c r="L4370" s="35"/>
      <c r="M4370" s="36"/>
      <c r="N4370" s="37"/>
      <c r="O4370" s="37"/>
      <c r="P4370" s="37"/>
      <c r="Q4370" s="38"/>
      <c r="R4370" s="38"/>
      <c r="S4370" s="37"/>
      <c r="T4370" s="39"/>
      <c r="U4370" s="39"/>
      <c r="V4370" s="40"/>
      <c r="X4370" t="str">
        <f>IF(('1 - Cover page'!$B$9-M4370)&lt;6,"&lt;=5 Days","&gt;5 Days")</f>
        <v>&lt;=5 Days</v>
      </c>
      <c r="Y4370" t="str">
        <f>IF(('1 - Cover page'!$B$9-M4370)=0,"0", IF(('1 - Cover page'!$B$9-M4370)= 1,"1", IF(('1 - Cover page'!$B$9-M4370)= 2,"2", IF(('1 - Cover page'!$B$9-M4370)= 3,"3", IF(('1 - Cover page'!$B$9-M4370)= 4,"4", IF(('1 - Cover page'!$B$9-M4370)= 5,"5", IF(('1 - Cover page'!$B$9-M4370)= 6,"6", IF(('1 - Cover page'!$B$9-M4370)= 7,"7", IF(('1 - Cover page'!$B$9-M4370)= 8,"8", IF(('1 - Cover page'!$B$9-M4370)= 9,"9", IF(('1 - Cover page'!$B$9-M4370)= 10,"10", IF(('1 - Cover page'!$B$9-M4370)= 11,"11", IF(('1 - Cover page'!$B$9-M4370)= 12,"12", IF(('1 - Cover page'!$B$9-M4370)= 13,"13", IF(('1 - Cover page'!$B$9-M4370)= 14,"14", IF(('1 - Cover page'!$B$9-M4370)= 15,"15",  ""))))))))))))))))</f>
        <v>0</v>
      </c>
      <c r="Z4370" t="str">
        <f>IF(('1 - Cover page'!$B$9-I4370)=0,"0", IF(('1 - Cover page'!$B$9-I4370)= 1,"1", IF(('1 - Cover page'!$B$9-I4370)= 2,"2", IF(('1 - Cover page'!$B$9-I4370)= 3,"3", IF(('1 - Cover page'!$B$9-I4370)= 4,"4", IF(('1 - Cover page'!$B$9-I4370)= 5,"5", IF(('1 - Cover page'!$B$9-I4370)= 6,"6", IF(('1 - Cover page'!$B$9-I4370)= 7,"7", IF(('1 - Cover page'!$B$9-I4370)= 8,"8", IF(('1 - Cover page'!$B$9-I4370)= 9,"9", IF(('1 - Cover page'!$B$9-I4370)= 10,"10", IF(('1 - Cover page'!$B$9-I4370)= 11,"11", IF(('1 - Cover page'!$B$9-I4370)= 12,"12", IF(('1 - Cover page'!$B$9-I4370)= 13,"13", IF(('1 - Cover page'!$B$9-I4370)= 14,"14", IF(('1 - Cover page'!$B$9-I4370)= 15,"15",  ""))))))))))))))))</f>
        <v>0</v>
      </c>
      <c r="AA4370" t="e">
        <f>VLOOKUP(E4370,'Age group'!$A$2:$B$7,2,TRUE)</f>
        <v>#N/A</v>
      </c>
    </row>
    <row r="4371" spans="1:27" ht="12.75" x14ac:dyDescent="0.2">
      <c r="A4371" s="30">
        <v>4368</v>
      </c>
      <c r="B4371" s="31"/>
      <c r="C4371" s="31"/>
      <c r="D4371" s="32"/>
      <c r="E4371" s="104"/>
      <c r="F4371" s="31"/>
      <c r="G4371" s="31"/>
      <c r="H4371" s="33"/>
      <c r="I4371" s="16"/>
      <c r="J4371" s="34"/>
      <c r="K4371" s="34"/>
      <c r="L4371" s="35"/>
      <c r="M4371" s="36"/>
      <c r="N4371" s="37"/>
      <c r="O4371" s="37"/>
      <c r="P4371" s="37"/>
      <c r="Q4371" s="38"/>
      <c r="R4371" s="38"/>
      <c r="S4371" s="37"/>
      <c r="T4371" s="39"/>
      <c r="U4371" s="39"/>
      <c r="V4371" s="40"/>
      <c r="X4371" t="str">
        <f>IF(('1 - Cover page'!$B$9-M4371)&lt;6,"&lt;=5 Days","&gt;5 Days")</f>
        <v>&lt;=5 Days</v>
      </c>
      <c r="Y4371" t="str">
        <f>IF(('1 - Cover page'!$B$9-M4371)=0,"0", IF(('1 - Cover page'!$B$9-M4371)= 1,"1", IF(('1 - Cover page'!$B$9-M4371)= 2,"2", IF(('1 - Cover page'!$B$9-M4371)= 3,"3", IF(('1 - Cover page'!$B$9-M4371)= 4,"4", IF(('1 - Cover page'!$B$9-M4371)= 5,"5", IF(('1 - Cover page'!$B$9-M4371)= 6,"6", IF(('1 - Cover page'!$B$9-M4371)= 7,"7", IF(('1 - Cover page'!$B$9-M4371)= 8,"8", IF(('1 - Cover page'!$B$9-M4371)= 9,"9", IF(('1 - Cover page'!$B$9-M4371)= 10,"10", IF(('1 - Cover page'!$B$9-M4371)= 11,"11", IF(('1 - Cover page'!$B$9-M4371)= 12,"12", IF(('1 - Cover page'!$B$9-M4371)= 13,"13", IF(('1 - Cover page'!$B$9-M4371)= 14,"14", IF(('1 - Cover page'!$B$9-M4371)= 15,"15",  ""))))))))))))))))</f>
        <v>0</v>
      </c>
      <c r="Z4371" t="str">
        <f>IF(('1 - Cover page'!$B$9-I4371)=0,"0", IF(('1 - Cover page'!$B$9-I4371)= 1,"1", IF(('1 - Cover page'!$B$9-I4371)= 2,"2", IF(('1 - Cover page'!$B$9-I4371)= 3,"3", IF(('1 - Cover page'!$B$9-I4371)= 4,"4", IF(('1 - Cover page'!$B$9-I4371)= 5,"5", IF(('1 - Cover page'!$B$9-I4371)= 6,"6", IF(('1 - Cover page'!$B$9-I4371)= 7,"7", IF(('1 - Cover page'!$B$9-I4371)= 8,"8", IF(('1 - Cover page'!$B$9-I4371)= 9,"9", IF(('1 - Cover page'!$B$9-I4371)= 10,"10", IF(('1 - Cover page'!$B$9-I4371)= 11,"11", IF(('1 - Cover page'!$B$9-I4371)= 12,"12", IF(('1 - Cover page'!$B$9-I4371)= 13,"13", IF(('1 - Cover page'!$B$9-I4371)= 14,"14", IF(('1 - Cover page'!$B$9-I4371)= 15,"15",  ""))))))))))))))))</f>
        <v>0</v>
      </c>
      <c r="AA4371" t="e">
        <f>VLOOKUP(E4371,'Age group'!$A$2:$B$7,2,TRUE)</f>
        <v>#N/A</v>
      </c>
    </row>
    <row r="4372" spans="1:27" ht="12.75" x14ac:dyDescent="0.2">
      <c r="A4372" s="30">
        <v>4369</v>
      </c>
      <c r="B4372" s="31"/>
      <c r="C4372" s="31"/>
      <c r="D4372" s="32"/>
      <c r="E4372" s="104"/>
      <c r="F4372" s="31"/>
      <c r="G4372" s="31"/>
      <c r="H4372" s="33"/>
      <c r="I4372" s="16"/>
      <c r="J4372" s="34"/>
      <c r="K4372" s="34"/>
      <c r="L4372" s="35"/>
      <c r="M4372" s="36"/>
      <c r="N4372" s="37"/>
      <c r="O4372" s="37"/>
      <c r="P4372" s="37"/>
      <c r="Q4372" s="38"/>
      <c r="R4372" s="38"/>
      <c r="S4372" s="37"/>
      <c r="T4372" s="39"/>
      <c r="U4372" s="39"/>
      <c r="V4372" s="40"/>
      <c r="X4372" t="str">
        <f>IF(('1 - Cover page'!$B$9-M4372)&lt;6,"&lt;=5 Days","&gt;5 Days")</f>
        <v>&lt;=5 Days</v>
      </c>
      <c r="Y4372" t="str">
        <f>IF(('1 - Cover page'!$B$9-M4372)=0,"0", IF(('1 - Cover page'!$B$9-M4372)= 1,"1", IF(('1 - Cover page'!$B$9-M4372)= 2,"2", IF(('1 - Cover page'!$B$9-M4372)= 3,"3", IF(('1 - Cover page'!$B$9-M4372)= 4,"4", IF(('1 - Cover page'!$B$9-M4372)= 5,"5", IF(('1 - Cover page'!$B$9-M4372)= 6,"6", IF(('1 - Cover page'!$B$9-M4372)= 7,"7", IF(('1 - Cover page'!$B$9-M4372)= 8,"8", IF(('1 - Cover page'!$B$9-M4372)= 9,"9", IF(('1 - Cover page'!$B$9-M4372)= 10,"10", IF(('1 - Cover page'!$B$9-M4372)= 11,"11", IF(('1 - Cover page'!$B$9-M4372)= 12,"12", IF(('1 - Cover page'!$B$9-M4372)= 13,"13", IF(('1 - Cover page'!$B$9-M4372)= 14,"14", IF(('1 - Cover page'!$B$9-M4372)= 15,"15",  ""))))))))))))))))</f>
        <v>0</v>
      </c>
      <c r="Z4372" t="str">
        <f>IF(('1 - Cover page'!$B$9-I4372)=0,"0", IF(('1 - Cover page'!$B$9-I4372)= 1,"1", IF(('1 - Cover page'!$B$9-I4372)= 2,"2", IF(('1 - Cover page'!$B$9-I4372)= 3,"3", IF(('1 - Cover page'!$B$9-I4372)= 4,"4", IF(('1 - Cover page'!$B$9-I4372)= 5,"5", IF(('1 - Cover page'!$B$9-I4372)= 6,"6", IF(('1 - Cover page'!$B$9-I4372)= 7,"7", IF(('1 - Cover page'!$B$9-I4372)= 8,"8", IF(('1 - Cover page'!$B$9-I4372)= 9,"9", IF(('1 - Cover page'!$B$9-I4372)= 10,"10", IF(('1 - Cover page'!$B$9-I4372)= 11,"11", IF(('1 - Cover page'!$B$9-I4372)= 12,"12", IF(('1 - Cover page'!$B$9-I4372)= 13,"13", IF(('1 - Cover page'!$B$9-I4372)= 14,"14", IF(('1 - Cover page'!$B$9-I4372)= 15,"15",  ""))))))))))))))))</f>
        <v>0</v>
      </c>
      <c r="AA4372" t="e">
        <f>VLOOKUP(E4372,'Age group'!$A$2:$B$7,2,TRUE)</f>
        <v>#N/A</v>
      </c>
    </row>
    <row r="4373" spans="1:27" ht="12.75" x14ac:dyDescent="0.2">
      <c r="A4373" s="30">
        <v>4370</v>
      </c>
      <c r="B4373" s="31"/>
      <c r="C4373" s="31"/>
      <c r="D4373" s="32"/>
      <c r="E4373" s="104"/>
      <c r="F4373" s="31"/>
      <c r="G4373" s="31"/>
      <c r="H4373" s="33"/>
      <c r="I4373" s="16"/>
      <c r="J4373" s="34"/>
      <c r="K4373" s="34"/>
      <c r="L4373" s="35"/>
      <c r="M4373" s="36"/>
      <c r="N4373" s="37"/>
      <c r="O4373" s="37"/>
      <c r="P4373" s="37"/>
      <c r="Q4373" s="38"/>
      <c r="R4373" s="38"/>
      <c r="S4373" s="37"/>
      <c r="T4373" s="39"/>
      <c r="U4373" s="39"/>
      <c r="V4373" s="40"/>
      <c r="X4373" t="str">
        <f>IF(('1 - Cover page'!$B$9-M4373)&lt;6,"&lt;=5 Days","&gt;5 Days")</f>
        <v>&lt;=5 Days</v>
      </c>
      <c r="Y4373" t="str">
        <f>IF(('1 - Cover page'!$B$9-M4373)=0,"0", IF(('1 - Cover page'!$B$9-M4373)= 1,"1", IF(('1 - Cover page'!$B$9-M4373)= 2,"2", IF(('1 - Cover page'!$B$9-M4373)= 3,"3", IF(('1 - Cover page'!$B$9-M4373)= 4,"4", IF(('1 - Cover page'!$B$9-M4373)= 5,"5", IF(('1 - Cover page'!$B$9-M4373)= 6,"6", IF(('1 - Cover page'!$B$9-M4373)= 7,"7", IF(('1 - Cover page'!$B$9-M4373)= 8,"8", IF(('1 - Cover page'!$B$9-M4373)= 9,"9", IF(('1 - Cover page'!$B$9-M4373)= 10,"10", IF(('1 - Cover page'!$B$9-M4373)= 11,"11", IF(('1 - Cover page'!$B$9-M4373)= 12,"12", IF(('1 - Cover page'!$B$9-M4373)= 13,"13", IF(('1 - Cover page'!$B$9-M4373)= 14,"14", IF(('1 - Cover page'!$B$9-M4373)= 15,"15",  ""))))))))))))))))</f>
        <v>0</v>
      </c>
      <c r="Z4373" t="str">
        <f>IF(('1 - Cover page'!$B$9-I4373)=0,"0", IF(('1 - Cover page'!$B$9-I4373)= 1,"1", IF(('1 - Cover page'!$B$9-I4373)= 2,"2", IF(('1 - Cover page'!$B$9-I4373)= 3,"3", IF(('1 - Cover page'!$B$9-I4373)= 4,"4", IF(('1 - Cover page'!$B$9-I4373)= 5,"5", IF(('1 - Cover page'!$B$9-I4373)= 6,"6", IF(('1 - Cover page'!$B$9-I4373)= 7,"7", IF(('1 - Cover page'!$B$9-I4373)= 8,"8", IF(('1 - Cover page'!$B$9-I4373)= 9,"9", IF(('1 - Cover page'!$B$9-I4373)= 10,"10", IF(('1 - Cover page'!$B$9-I4373)= 11,"11", IF(('1 - Cover page'!$B$9-I4373)= 12,"12", IF(('1 - Cover page'!$B$9-I4373)= 13,"13", IF(('1 - Cover page'!$B$9-I4373)= 14,"14", IF(('1 - Cover page'!$B$9-I4373)= 15,"15",  ""))))))))))))))))</f>
        <v>0</v>
      </c>
      <c r="AA4373" t="e">
        <f>VLOOKUP(E4373,'Age group'!$A$2:$B$7,2,TRUE)</f>
        <v>#N/A</v>
      </c>
    </row>
    <row r="4374" spans="1:27" ht="12.75" x14ac:dyDescent="0.2">
      <c r="A4374" s="30">
        <v>4371</v>
      </c>
      <c r="B4374" s="31"/>
      <c r="C4374" s="31"/>
      <c r="D4374" s="32"/>
      <c r="E4374" s="104"/>
      <c r="F4374" s="31"/>
      <c r="G4374" s="31"/>
      <c r="H4374" s="33"/>
      <c r="I4374" s="16"/>
      <c r="J4374" s="34"/>
      <c r="K4374" s="34"/>
      <c r="L4374" s="35"/>
      <c r="M4374" s="36"/>
      <c r="N4374" s="37"/>
      <c r="O4374" s="37"/>
      <c r="P4374" s="37"/>
      <c r="Q4374" s="38"/>
      <c r="R4374" s="38"/>
      <c r="S4374" s="37"/>
      <c r="T4374" s="39"/>
      <c r="U4374" s="39"/>
      <c r="V4374" s="40"/>
      <c r="X4374" t="str">
        <f>IF(('1 - Cover page'!$B$9-M4374)&lt;6,"&lt;=5 Days","&gt;5 Days")</f>
        <v>&lt;=5 Days</v>
      </c>
      <c r="Y4374" t="str">
        <f>IF(('1 - Cover page'!$B$9-M4374)=0,"0", IF(('1 - Cover page'!$B$9-M4374)= 1,"1", IF(('1 - Cover page'!$B$9-M4374)= 2,"2", IF(('1 - Cover page'!$B$9-M4374)= 3,"3", IF(('1 - Cover page'!$B$9-M4374)= 4,"4", IF(('1 - Cover page'!$B$9-M4374)= 5,"5", IF(('1 - Cover page'!$B$9-M4374)= 6,"6", IF(('1 - Cover page'!$B$9-M4374)= 7,"7", IF(('1 - Cover page'!$B$9-M4374)= 8,"8", IF(('1 - Cover page'!$B$9-M4374)= 9,"9", IF(('1 - Cover page'!$B$9-M4374)= 10,"10", IF(('1 - Cover page'!$B$9-M4374)= 11,"11", IF(('1 - Cover page'!$B$9-M4374)= 12,"12", IF(('1 - Cover page'!$B$9-M4374)= 13,"13", IF(('1 - Cover page'!$B$9-M4374)= 14,"14", IF(('1 - Cover page'!$B$9-M4374)= 15,"15",  ""))))))))))))))))</f>
        <v>0</v>
      </c>
      <c r="Z4374" t="str">
        <f>IF(('1 - Cover page'!$B$9-I4374)=0,"0", IF(('1 - Cover page'!$B$9-I4374)= 1,"1", IF(('1 - Cover page'!$B$9-I4374)= 2,"2", IF(('1 - Cover page'!$B$9-I4374)= 3,"3", IF(('1 - Cover page'!$B$9-I4374)= 4,"4", IF(('1 - Cover page'!$B$9-I4374)= 5,"5", IF(('1 - Cover page'!$B$9-I4374)= 6,"6", IF(('1 - Cover page'!$B$9-I4374)= 7,"7", IF(('1 - Cover page'!$B$9-I4374)= 8,"8", IF(('1 - Cover page'!$B$9-I4374)= 9,"9", IF(('1 - Cover page'!$B$9-I4374)= 10,"10", IF(('1 - Cover page'!$B$9-I4374)= 11,"11", IF(('1 - Cover page'!$B$9-I4374)= 12,"12", IF(('1 - Cover page'!$B$9-I4374)= 13,"13", IF(('1 - Cover page'!$B$9-I4374)= 14,"14", IF(('1 - Cover page'!$B$9-I4374)= 15,"15",  ""))))))))))))))))</f>
        <v>0</v>
      </c>
      <c r="AA4374" t="e">
        <f>VLOOKUP(E4374,'Age group'!$A$2:$B$7,2,TRUE)</f>
        <v>#N/A</v>
      </c>
    </row>
    <row r="4375" spans="1:27" ht="12.75" x14ac:dyDescent="0.2">
      <c r="A4375" s="30">
        <v>4372</v>
      </c>
      <c r="B4375" s="31"/>
      <c r="C4375" s="31"/>
      <c r="D4375" s="32"/>
      <c r="E4375" s="104"/>
      <c r="F4375" s="31"/>
      <c r="G4375" s="31"/>
      <c r="H4375" s="33"/>
      <c r="I4375" s="16"/>
      <c r="J4375" s="34"/>
      <c r="K4375" s="34"/>
      <c r="L4375" s="35"/>
      <c r="M4375" s="36"/>
      <c r="N4375" s="37"/>
      <c r="O4375" s="37"/>
      <c r="P4375" s="37"/>
      <c r="Q4375" s="38"/>
      <c r="R4375" s="38"/>
      <c r="S4375" s="37"/>
      <c r="T4375" s="39"/>
      <c r="U4375" s="39"/>
      <c r="V4375" s="40"/>
      <c r="X4375" t="str">
        <f>IF(('1 - Cover page'!$B$9-M4375)&lt;6,"&lt;=5 Days","&gt;5 Days")</f>
        <v>&lt;=5 Days</v>
      </c>
      <c r="Y4375" t="str">
        <f>IF(('1 - Cover page'!$B$9-M4375)=0,"0", IF(('1 - Cover page'!$B$9-M4375)= 1,"1", IF(('1 - Cover page'!$B$9-M4375)= 2,"2", IF(('1 - Cover page'!$B$9-M4375)= 3,"3", IF(('1 - Cover page'!$B$9-M4375)= 4,"4", IF(('1 - Cover page'!$B$9-M4375)= 5,"5", IF(('1 - Cover page'!$B$9-M4375)= 6,"6", IF(('1 - Cover page'!$B$9-M4375)= 7,"7", IF(('1 - Cover page'!$B$9-M4375)= 8,"8", IF(('1 - Cover page'!$B$9-M4375)= 9,"9", IF(('1 - Cover page'!$B$9-M4375)= 10,"10", IF(('1 - Cover page'!$B$9-M4375)= 11,"11", IF(('1 - Cover page'!$B$9-M4375)= 12,"12", IF(('1 - Cover page'!$B$9-M4375)= 13,"13", IF(('1 - Cover page'!$B$9-M4375)= 14,"14", IF(('1 - Cover page'!$B$9-M4375)= 15,"15",  ""))))))))))))))))</f>
        <v>0</v>
      </c>
      <c r="Z4375" t="str">
        <f>IF(('1 - Cover page'!$B$9-I4375)=0,"0", IF(('1 - Cover page'!$B$9-I4375)= 1,"1", IF(('1 - Cover page'!$B$9-I4375)= 2,"2", IF(('1 - Cover page'!$B$9-I4375)= 3,"3", IF(('1 - Cover page'!$B$9-I4375)= 4,"4", IF(('1 - Cover page'!$B$9-I4375)= 5,"5", IF(('1 - Cover page'!$B$9-I4375)= 6,"6", IF(('1 - Cover page'!$B$9-I4375)= 7,"7", IF(('1 - Cover page'!$B$9-I4375)= 8,"8", IF(('1 - Cover page'!$B$9-I4375)= 9,"9", IF(('1 - Cover page'!$B$9-I4375)= 10,"10", IF(('1 - Cover page'!$B$9-I4375)= 11,"11", IF(('1 - Cover page'!$B$9-I4375)= 12,"12", IF(('1 - Cover page'!$B$9-I4375)= 13,"13", IF(('1 - Cover page'!$B$9-I4375)= 14,"14", IF(('1 - Cover page'!$B$9-I4375)= 15,"15",  ""))))))))))))))))</f>
        <v>0</v>
      </c>
      <c r="AA4375" t="e">
        <f>VLOOKUP(E4375,'Age group'!$A$2:$B$7,2,TRUE)</f>
        <v>#N/A</v>
      </c>
    </row>
    <row r="4376" spans="1:27" ht="12.75" x14ac:dyDescent="0.2">
      <c r="A4376" s="30">
        <v>4373</v>
      </c>
      <c r="B4376" s="31"/>
      <c r="C4376" s="31"/>
      <c r="D4376" s="32"/>
      <c r="E4376" s="104"/>
      <c r="F4376" s="31"/>
      <c r="G4376" s="31"/>
      <c r="H4376" s="33"/>
      <c r="I4376" s="16"/>
      <c r="J4376" s="34"/>
      <c r="K4376" s="34"/>
      <c r="L4376" s="35"/>
      <c r="M4376" s="36"/>
      <c r="N4376" s="37"/>
      <c r="O4376" s="37"/>
      <c r="P4376" s="37"/>
      <c r="Q4376" s="38"/>
      <c r="R4376" s="38"/>
      <c r="S4376" s="37"/>
      <c r="T4376" s="39"/>
      <c r="U4376" s="39"/>
      <c r="V4376" s="40"/>
      <c r="X4376" t="str">
        <f>IF(('1 - Cover page'!$B$9-M4376)&lt;6,"&lt;=5 Days","&gt;5 Days")</f>
        <v>&lt;=5 Days</v>
      </c>
      <c r="Y4376" t="str">
        <f>IF(('1 - Cover page'!$B$9-M4376)=0,"0", IF(('1 - Cover page'!$B$9-M4376)= 1,"1", IF(('1 - Cover page'!$B$9-M4376)= 2,"2", IF(('1 - Cover page'!$B$9-M4376)= 3,"3", IF(('1 - Cover page'!$B$9-M4376)= 4,"4", IF(('1 - Cover page'!$B$9-M4376)= 5,"5", IF(('1 - Cover page'!$B$9-M4376)= 6,"6", IF(('1 - Cover page'!$B$9-M4376)= 7,"7", IF(('1 - Cover page'!$B$9-M4376)= 8,"8", IF(('1 - Cover page'!$B$9-M4376)= 9,"9", IF(('1 - Cover page'!$B$9-M4376)= 10,"10", IF(('1 - Cover page'!$B$9-M4376)= 11,"11", IF(('1 - Cover page'!$B$9-M4376)= 12,"12", IF(('1 - Cover page'!$B$9-M4376)= 13,"13", IF(('1 - Cover page'!$B$9-M4376)= 14,"14", IF(('1 - Cover page'!$B$9-M4376)= 15,"15",  ""))))))))))))))))</f>
        <v>0</v>
      </c>
      <c r="Z4376" t="str">
        <f>IF(('1 - Cover page'!$B$9-I4376)=0,"0", IF(('1 - Cover page'!$B$9-I4376)= 1,"1", IF(('1 - Cover page'!$B$9-I4376)= 2,"2", IF(('1 - Cover page'!$B$9-I4376)= 3,"3", IF(('1 - Cover page'!$B$9-I4376)= 4,"4", IF(('1 - Cover page'!$B$9-I4376)= 5,"5", IF(('1 - Cover page'!$B$9-I4376)= 6,"6", IF(('1 - Cover page'!$B$9-I4376)= 7,"7", IF(('1 - Cover page'!$B$9-I4376)= 8,"8", IF(('1 - Cover page'!$B$9-I4376)= 9,"9", IF(('1 - Cover page'!$B$9-I4376)= 10,"10", IF(('1 - Cover page'!$B$9-I4376)= 11,"11", IF(('1 - Cover page'!$B$9-I4376)= 12,"12", IF(('1 - Cover page'!$B$9-I4376)= 13,"13", IF(('1 - Cover page'!$B$9-I4376)= 14,"14", IF(('1 - Cover page'!$B$9-I4376)= 15,"15",  ""))))))))))))))))</f>
        <v>0</v>
      </c>
      <c r="AA4376" t="e">
        <f>VLOOKUP(E4376,'Age group'!$A$2:$B$7,2,TRUE)</f>
        <v>#N/A</v>
      </c>
    </row>
    <row r="4377" spans="1:27" ht="12.75" x14ac:dyDescent="0.2">
      <c r="A4377" s="30">
        <v>4374</v>
      </c>
      <c r="B4377" s="31"/>
      <c r="C4377" s="31"/>
      <c r="D4377" s="32"/>
      <c r="E4377" s="104"/>
      <c r="F4377" s="31"/>
      <c r="G4377" s="31"/>
      <c r="H4377" s="33"/>
      <c r="I4377" s="16"/>
      <c r="J4377" s="34"/>
      <c r="K4377" s="34"/>
      <c r="L4377" s="35"/>
      <c r="M4377" s="36"/>
      <c r="N4377" s="37"/>
      <c r="O4377" s="37"/>
      <c r="P4377" s="37"/>
      <c r="Q4377" s="38"/>
      <c r="R4377" s="38"/>
      <c r="S4377" s="37"/>
      <c r="T4377" s="39"/>
      <c r="U4377" s="39"/>
      <c r="V4377" s="40"/>
      <c r="X4377" t="str">
        <f>IF(('1 - Cover page'!$B$9-M4377)&lt;6,"&lt;=5 Days","&gt;5 Days")</f>
        <v>&lt;=5 Days</v>
      </c>
      <c r="Y4377" t="str">
        <f>IF(('1 - Cover page'!$B$9-M4377)=0,"0", IF(('1 - Cover page'!$B$9-M4377)= 1,"1", IF(('1 - Cover page'!$B$9-M4377)= 2,"2", IF(('1 - Cover page'!$B$9-M4377)= 3,"3", IF(('1 - Cover page'!$B$9-M4377)= 4,"4", IF(('1 - Cover page'!$B$9-M4377)= 5,"5", IF(('1 - Cover page'!$B$9-M4377)= 6,"6", IF(('1 - Cover page'!$B$9-M4377)= 7,"7", IF(('1 - Cover page'!$B$9-M4377)= 8,"8", IF(('1 - Cover page'!$B$9-M4377)= 9,"9", IF(('1 - Cover page'!$B$9-M4377)= 10,"10", IF(('1 - Cover page'!$B$9-M4377)= 11,"11", IF(('1 - Cover page'!$B$9-M4377)= 12,"12", IF(('1 - Cover page'!$B$9-M4377)= 13,"13", IF(('1 - Cover page'!$B$9-M4377)= 14,"14", IF(('1 - Cover page'!$B$9-M4377)= 15,"15",  ""))))))))))))))))</f>
        <v>0</v>
      </c>
      <c r="Z4377" t="str">
        <f>IF(('1 - Cover page'!$B$9-I4377)=0,"0", IF(('1 - Cover page'!$B$9-I4377)= 1,"1", IF(('1 - Cover page'!$B$9-I4377)= 2,"2", IF(('1 - Cover page'!$B$9-I4377)= 3,"3", IF(('1 - Cover page'!$B$9-I4377)= 4,"4", IF(('1 - Cover page'!$B$9-I4377)= 5,"5", IF(('1 - Cover page'!$B$9-I4377)= 6,"6", IF(('1 - Cover page'!$B$9-I4377)= 7,"7", IF(('1 - Cover page'!$B$9-I4377)= 8,"8", IF(('1 - Cover page'!$B$9-I4377)= 9,"9", IF(('1 - Cover page'!$B$9-I4377)= 10,"10", IF(('1 - Cover page'!$B$9-I4377)= 11,"11", IF(('1 - Cover page'!$B$9-I4377)= 12,"12", IF(('1 - Cover page'!$B$9-I4377)= 13,"13", IF(('1 - Cover page'!$B$9-I4377)= 14,"14", IF(('1 - Cover page'!$B$9-I4377)= 15,"15",  ""))))))))))))))))</f>
        <v>0</v>
      </c>
      <c r="AA4377" t="e">
        <f>VLOOKUP(E4377,'Age group'!$A$2:$B$7,2,TRUE)</f>
        <v>#N/A</v>
      </c>
    </row>
    <row r="4378" spans="1:27" ht="12.75" x14ac:dyDescent="0.2">
      <c r="A4378" s="30">
        <v>4375</v>
      </c>
      <c r="B4378" s="31"/>
      <c r="C4378" s="31"/>
      <c r="D4378" s="32"/>
      <c r="E4378" s="104"/>
      <c r="F4378" s="31"/>
      <c r="G4378" s="31"/>
      <c r="H4378" s="33"/>
      <c r="I4378" s="16"/>
      <c r="J4378" s="34"/>
      <c r="K4378" s="34"/>
      <c r="L4378" s="35"/>
      <c r="M4378" s="36"/>
      <c r="N4378" s="37"/>
      <c r="O4378" s="37"/>
      <c r="P4378" s="37"/>
      <c r="Q4378" s="38"/>
      <c r="R4378" s="38"/>
      <c r="S4378" s="37"/>
      <c r="T4378" s="39"/>
      <c r="U4378" s="39"/>
      <c r="V4378" s="40"/>
      <c r="X4378" t="str">
        <f>IF(('1 - Cover page'!$B$9-M4378)&lt;6,"&lt;=5 Days","&gt;5 Days")</f>
        <v>&lt;=5 Days</v>
      </c>
      <c r="Y4378" t="str">
        <f>IF(('1 - Cover page'!$B$9-M4378)=0,"0", IF(('1 - Cover page'!$B$9-M4378)= 1,"1", IF(('1 - Cover page'!$B$9-M4378)= 2,"2", IF(('1 - Cover page'!$B$9-M4378)= 3,"3", IF(('1 - Cover page'!$B$9-M4378)= 4,"4", IF(('1 - Cover page'!$B$9-M4378)= 5,"5", IF(('1 - Cover page'!$B$9-M4378)= 6,"6", IF(('1 - Cover page'!$B$9-M4378)= 7,"7", IF(('1 - Cover page'!$B$9-M4378)= 8,"8", IF(('1 - Cover page'!$B$9-M4378)= 9,"9", IF(('1 - Cover page'!$B$9-M4378)= 10,"10", IF(('1 - Cover page'!$B$9-M4378)= 11,"11", IF(('1 - Cover page'!$B$9-M4378)= 12,"12", IF(('1 - Cover page'!$B$9-M4378)= 13,"13", IF(('1 - Cover page'!$B$9-M4378)= 14,"14", IF(('1 - Cover page'!$B$9-M4378)= 15,"15",  ""))))))))))))))))</f>
        <v>0</v>
      </c>
      <c r="Z4378" t="str">
        <f>IF(('1 - Cover page'!$B$9-I4378)=0,"0", IF(('1 - Cover page'!$B$9-I4378)= 1,"1", IF(('1 - Cover page'!$B$9-I4378)= 2,"2", IF(('1 - Cover page'!$B$9-I4378)= 3,"3", IF(('1 - Cover page'!$B$9-I4378)= 4,"4", IF(('1 - Cover page'!$B$9-I4378)= 5,"5", IF(('1 - Cover page'!$B$9-I4378)= 6,"6", IF(('1 - Cover page'!$B$9-I4378)= 7,"7", IF(('1 - Cover page'!$B$9-I4378)= 8,"8", IF(('1 - Cover page'!$B$9-I4378)= 9,"9", IF(('1 - Cover page'!$B$9-I4378)= 10,"10", IF(('1 - Cover page'!$B$9-I4378)= 11,"11", IF(('1 - Cover page'!$B$9-I4378)= 12,"12", IF(('1 - Cover page'!$B$9-I4378)= 13,"13", IF(('1 - Cover page'!$B$9-I4378)= 14,"14", IF(('1 - Cover page'!$B$9-I4378)= 15,"15",  ""))))))))))))))))</f>
        <v>0</v>
      </c>
      <c r="AA4378" t="e">
        <f>VLOOKUP(E4378,'Age group'!$A$2:$B$7,2,TRUE)</f>
        <v>#N/A</v>
      </c>
    </row>
    <row r="4379" spans="1:27" ht="12.75" x14ac:dyDescent="0.2">
      <c r="A4379" s="30">
        <v>4376</v>
      </c>
      <c r="B4379" s="31"/>
      <c r="C4379" s="31"/>
      <c r="D4379" s="32"/>
      <c r="E4379" s="104"/>
      <c r="F4379" s="31"/>
      <c r="G4379" s="31"/>
      <c r="H4379" s="33"/>
      <c r="I4379" s="16"/>
      <c r="J4379" s="34"/>
      <c r="K4379" s="34"/>
      <c r="L4379" s="35"/>
      <c r="M4379" s="36"/>
      <c r="N4379" s="37"/>
      <c r="O4379" s="37"/>
      <c r="P4379" s="37"/>
      <c r="Q4379" s="38"/>
      <c r="R4379" s="38"/>
      <c r="S4379" s="37"/>
      <c r="T4379" s="39"/>
      <c r="U4379" s="39"/>
      <c r="V4379" s="40"/>
      <c r="X4379" t="str">
        <f>IF(('1 - Cover page'!$B$9-M4379)&lt;6,"&lt;=5 Days","&gt;5 Days")</f>
        <v>&lt;=5 Days</v>
      </c>
      <c r="Y4379" t="str">
        <f>IF(('1 - Cover page'!$B$9-M4379)=0,"0", IF(('1 - Cover page'!$B$9-M4379)= 1,"1", IF(('1 - Cover page'!$B$9-M4379)= 2,"2", IF(('1 - Cover page'!$B$9-M4379)= 3,"3", IF(('1 - Cover page'!$B$9-M4379)= 4,"4", IF(('1 - Cover page'!$B$9-M4379)= 5,"5", IF(('1 - Cover page'!$B$9-M4379)= 6,"6", IF(('1 - Cover page'!$B$9-M4379)= 7,"7", IF(('1 - Cover page'!$B$9-M4379)= 8,"8", IF(('1 - Cover page'!$B$9-M4379)= 9,"9", IF(('1 - Cover page'!$B$9-M4379)= 10,"10", IF(('1 - Cover page'!$B$9-M4379)= 11,"11", IF(('1 - Cover page'!$B$9-M4379)= 12,"12", IF(('1 - Cover page'!$B$9-M4379)= 13,"13", IF(('1 - Cover page'!$B$9-M4379)= 14,"14", IF(('1 - Cover page'!$B$9-M4379)= 15,"15",  ""))))))))))))))))</f>
        <v>0</v>
      </c>
      <c r="Z4379" t="str">
        <f>IF(('1 - Cover page'!$B$9-I4379)=0,"0", IF(('1 - Cover page'!$B$9-I4379)= 1,"1", IF(('1 - Cover page'!$B$9-I4379)= 2,"2", IF(('1 - Cover page'!$B$9-I4379)= 3,"3", IF(('1 - Cover page'!$B$9-I4379)= 4,"4", IF(('1 - Cover page'!$B$9-I4379)= 5,"5", IF(('1 - Cover page'!$B$9-I4379)= 6,"6", IF(('1 - Cover page'!$B$9-I4379)= 7,"7", IF(('1 - Cover page'!$B$9-I4379)= 8,"8", IF(('1 - Cover page'!$B$9-I4379)= 9,"9", IF(('1 - Cover page'!$B$9-I4379)= 10,"10", IF(('1 - Cover page'!$B$9-I4379)= 11,"11", IF(('1 - Cover page'!$B$9-I4379)= 12,"12", IF(('1 - Cover page'!$B$9-I4379)= 13,"13", IF(('1 - Cover page'!$B$9-I4379)= 14,"14", IF(('1 - Cover page'!$B$9-I4379)= 15,"15",  ""))))))))))))))))</f>
        <v>0</v>
      </c>
      <c r="AA4379" t="e">
        <f>VLOOKUP(E4379,'Age group'!$A$2:$B$7,2,TRUE)</f>
        <v>#N/A</v>
      </c>
    </row>
    <row r="4380" spans="1:27" ht="12.75" x14ac:dyDescent="0.2">
      <c r="A4380" s="30">
        <v>4377</v>
      </c>
      <c r="B4380" s="31"/>
      <c r="C4380" s="31"/>
      <c r="D4380" s="32"/>
      <c r="E4380" s="104"/>
      <c r="F4380" s="31"/>
      <c r="G4380" s="31"/>
      <c r="H4380" s="33"/>
      <c r="I4380" s="16"/>
      <c r="J4380" s="34"/>
      <c r="K4380" s="34"/>
      <c r="L4380" s="35"/>
      <c r="M4380" s="36"/>
      <c r="N4380" s="37"/>
      <c r="O4380" s="37"/>
      <c r="P4380" s="37"/>
      <c r="Q4380" s="38"/>
      <c r="R4380" s="38"/>
      <c r="S4380" s="37"/>
      <c r="T4380" s="39"/>
      <c r="U4380" s="39"/>
      <c r="V4380" s="40"/>
      <c r="X4380" t="str">
        <f>IF(('1 - Cover page'!$B$9-M4380)&lt;6,"&lt;=5 Days","&gt;5 Days")</f>
        <v>&lt;=5 Days</v>
      </c>
      <c r="Y4380" t="str">
        <f>IF(('1 - Cover page'!$B$9-M4380)=0,"0", IF(('1 - Cover page'!$B$9-M4380)= 1,"1", IF(('1 - Cover page'!$B$9-M4380)= 2,"2", IF(('1 - Cover page'!$B$9-M4380)= 3,"3", IF(('1 - Cover page'!$B$9-M4380)= 4,"4", IF(('1 - Cover page'!$B$9-M4380)= 5,"5", IF(('1 - Cover page'!$B$9-M4380)= 6,"6", IF(('1 - Cover page'!$B$9-M4380)= 7,"7", IF(('1 - Cover page'!$B$9-M4380)= 8,"8", IF(('1 - Cover page'!$B$9-M4380)= 9,"9", IF(('1 - Cover page'!$B$9-M4380)= 10,"10", IF(('1 - Cover page'!$B$9-M4380)= 11,"11", IF(('1 - Cover page'!$B$9-M4380)= 12,"12", IF(('1 - Cover page'!$B$9-M4380)= 13,"13", IF(('1 - Cover page'!$B$9-M4380)= 14,"14", IF(('1 - Cover page'!$B$9-M4380)= 15,"15",  ""))))))))))))))))</f>
        <v>0</v>
      </c>
      <c r="Z4380" t="str">
        <f>IF(('1 - Cover page'!$B$9-I4380)=0,"0", IF(('1 - Cover page'!$B$9-I4380)= 1,"1", IF(('1 - Cover page'!$B$9-I4380)= 2,"2", IF(('1 - Cover page'!$B$9-I4380)= 3,"3", IF(('1 - Cover page'!$B$9-I4380)= 4,"4", IF(('1 - Cover page'!$B$9-I4380)= 5,"5", IF(('1 - Cover page'!$B$9-I4380)= 6,"6", IF(('1 - Cover page'!$B$9-I4380)= 7,"7", IF(('1 - Cover page'!$B$9-I4380)= 8,"8", IF(('1 - Cover page'!$B$9-I4380)= 9,"9", IF(('1 - Cover page'!$B$9-I4380)= 10,"10", IF(('1 - Cover page'!$B$9-I4380)= 11,"11", IF(('1 - Cover page'!$B$9-I4380)= 12,"12", IF(('1 - Cover page'!$B$9-I4380)= 13,"13", IF(('1 - Cover page'!$B$9-I4380)= 14,"14", IF(('1 - Cover page'!$B$9-I4380)= 15,"15",  ""))))))))))))))))</f>
        <v>0</v>
      </c>
      <c r="AA4380" t="e">
        <f>VLOOKUP(E4380,'Age group'!$A$2:$B$7,2,TRUE)</f>
        <v>#N/A</v>
      </c>
    </row>
    <row r="4381" spans="1:27" ht="12.75" x14ac:dyDescent="0.2">
      <c r="A4381" s="30">
        <v>4378</v>
      </c>
      <c r="B4381" s="31"/>
      <c r="C4381" s="31"/>
      <c r="D4381" s="32"/>
      <c r="E4381" s="104"/>
      <c r="F4381" s="31"/>
      <c r="G4381" s="31"/>
      <c r="H4381" s="33"/>
      <c r="I4381" s="16"/>
      <c r="J4381" s="34"/>
      <c r="K4381" s="34"/>
      <c r="L4381" s="35"/>
      <c r="M4381" s="36"/>
      <c r="N4381" s="37"/>
      <c r="O4381" s="37"/>
      <c r="P4381" s="37"/>
      <c r="Q4381" s="38"/>
      <c r="R4381" s="38"/>
      <c r="S4381" s="37"/>
      <c r="T4381" s="39"/>
      <c r="U4381" s="39"/>
      <c r="V4381" s="40"/>
      <c r="X4381" t="str">
        <f>IF(('1 - Cover page'!$B$9-M4381)&lt;6,"&lt;=5 Days","&gt;5 Days")</f>
        <v>&lt;=5 Days</v>
      </c>
      <c r="Y4381" t="str">
        <f>IF(('1 - Cover page'!$B$9-M4381)=0,"0", IF(('1 - Cover page'!$B$9-M4381)= 1,"1", IF(('1 - Cover page'!$B$9-M4381)= 2,"2", IF(('1 - Cover page'!$B$9-M4381)= 3,"3", IF(('1 - Cover page'!$B$9-M4381)= 4,"4", IF(('1 - Cover page'!$B$9-M4381)= 5,"5", IF(('1 - Cover page'!$B$9-M4381)= 6,"6", IF(('1 - Cover page'!$B$9-M4381)= 7,"7", IF(('1 - Cover page'!$B$9-M4381)= 8,"8", IF(('1 - Cover page'!$B$9-M4381)= 9,"9", IF(('1 - Cover page'!$B$9-M4381)= 10,"10", IF(('1 - Cover page'!$B$9-M4381)= 11,"11", IF(('1 - Cover page'!$B$9-M4381)= 12,"12", IF(('1 - Cover page'!$B$9-M4381)= 13,"13", IF(('1 - Cover page'!$B$9-M4381)= 14,"14", IF(('1 - Cover page'!$B$9-M4381)= 15,"15",  ""))))))))))))))))</f>
        <v>0</v>
      </c>
      <c r="Z4381" t="str">
        <f>IF(('1 - Cover page'!$B$9-I4381)=0,"0", IF(('1 - Cover page'!$B$9-I4381)= 1,"1", IF(('1 - Cover page'!$B$9-I4381)= 2,"2", IF(('1 - Cover page'!$B$9-I4381)= 3,"3", IF(('1 - Cover page'!$B$9-I4381)= 4,"4", IF(('1 - Cover page'!$B$9-I4381)= 5,"5", IF(('1 - Cover page'!$B$9-I4381)= 6,"6", IF(('1 - Cover page'!$B$9-I4381)= 7,"7", IF(('1 - Cover page'!$B$9-I4381)= 8,"8", IF(('1 - Cover page'!$B$9-I4381)= 9,"9", IF(('1 - Cover page'!$B$9-I4381)= 10,"10", IF(('1 - Cover page'!$B$9-I4381)= 11,"11", IF(('1 - Cover page'!$B$9-I4381)= 12,"12", IF(('1 - Cover page'!$B$9-I4381)= 13,"13", IF(('1 - Cover page'!$B$9-I4381)= 14,"14", IF(('1 - Cover page'!$B$9-I4381)= 15,"15",  ""))))))))))))))))</f>
        <v>0</v>
      </c>
      <c r="AA4381" t="e">
        <f>VLOOKUP(E4381,'Age group'!$A$2:$B$7,2,TRUE)</f>
        <v>#N/A</v>
      </c>
    </row>
    <row r="4382" spans="1:27" ht="12.75" x14ac:dyDescent="0.2">
      <c r="A4382" s="30">
        <v>4379</v>
      </c>
      <c r="B4382" s="31"/>
      <c r="C4382" s="31"/>
      <c r="D4382" s="32"/>
      <c r="E4382" s="104"/>
      <c r="F4382" s="31"/>
      <c r="G4382" s="31"/>
      <c r="H4382" s="33"/>
      <c r="I4382" s="16"/>
      <c r="J4382" s="34"/>
      <c r="K4382" s="34"/>
      <c r="L4382" s="35"/>
      <c r="M4382" s="36"/>
      <c r="N4382" s="37"/>
      <c r="O4382" s="37"/>
      <c r="P4382" s="37"/>
      <c r="Q4382" s="38"/>
      <c r="R4382" s="38"/>
      <c r="S4382" s="37"/>
      <c r="T4382" s="39"/>
      <c r="U4382" s="39"/>
      <c r="V4382" s="40"/>
      <c r="X4382" t="str">
        <f>IF(('1 - Cover page'!$B$9-M4382)&lt;6,"&lt;=5 Days","&gt;5 Days")</f>
        <v>&lt;=5 Days</v>
      </c>
      <c r="Y4382" t="str">
        <f>IF(('1 - Cover page'!$B$9-M4382)=0,"0", IF(('1 - Cover page'!$B$9-M4382)= 1,"1", IF(('1 - Cover page'!$B$9-M4382)= 2,"2", IF(('1 - Cover page'!$B$9-M4382)= 3,"3", IF(('1 - Cover page'!$B$9-M4382)= 4,"4", IF(('1 - Cover page'!$B$9-M4382)= 5,"5", IF(('1 - Cover page'!$B$9-M4382)= 6,"6", IF(('1 - Cover page'!$B$9-M4382)= 7,"7", IF(('1 - Cover page'!$B$9-M4382)= 8,"8", IF(('1 - Cover page'!$B$9-M4382)= 9,"9", IF(('1 - Cover page'!$B$9-M4382)= 10,"10", IF(('1 - Cover page'!$B$9-M4382)= 11,"11", IF(('1 - Cover page'!$B$9-M4382)= 12,"12", IF(('1 - Cover page'!$B$9-M4382)= 13,"13", IF(('1 - Cover page'!$B$9-M4382)= 14,"14", IF(('1 - Cover page'!$B$9-M4382)= 15,"15",  ""))))))))))))))))</f>
        <v>0</v>
      </c>
      <c r="Z4382" t="str">
        <f>IF(('1 - Cover page'!$B$9-I4382)=0,"0", IF(('1 - Cover page'!$B$9-I4382)= 1,"1", IF(('1 - Cover page'!$B$9-I4382)= 2,"2", IF(('1 - Cover page'!$B$9-I4382)= 3,"3", IF(('1 - Cover page'!$B$9-I4382)= 4,"4", IF(('1 - Cover page'!$B$9-I4382)= 5,"5", IF(('1 - Cover page'!$B$9-I4382)= 6,"6", IF(('1 - Cover page'!$B$9-I4382)= 7,"7", IF(('1 - Cover page'!$B$9-I4382)= 8,"8", IF(('1 - Cover page'!$B$9-I4382)= 9,"9", IF(('1 - Cover page'!$B$9-I4382)= 10,"10", IF(('1 - Cover page'!$B$9-I4382)= 11,"11", IF(('1 - Cover page'!$B$9-I4382)= 12,"12", IF(('1 - Cover page'!$B$9-I4382)= 13,"13", IF(('1 - Cover page'!$B$9-I4382)= 14,"14", IF(('1 - Cover page'!$B$9-I4382)= 15,"15",  ""))))))))))))))))</f>
        <v>0</v>
      </c>
      <c r="AA4382" t="e">
        <f>VLOOKUP(E4382,'Age group'!$A$2:$B$7,2,TRUE)</f>
        <v>#N/A</v>
      </c>
    </row>
    <row r="4383" spans="1:27" ht="12.75" x14ac:dyDescent="0.2">
      <c r="A4383" s="30">
        <v>4380</v>
      </c>
      <c r="B4383" s="31"/>
      <c r="C4383" s="31"/>
      <c r="D4383" s="32"/>
      <c r="E4383" s="104"/>
      <c r="F4383" s="31"/>
      <c r="G4383" s="31"/>
      <c r="H4383" s="33"/>
      <c r="I4383" s="16"/>
      <c r="J4383" s="34"/>
      <c r="K4383" s="34"/>
      <c r="L4383" s="35"/>
      <c r="M4383" s="36"/>
      <c r="N4383" s="37"/>
      <c r="O4383" s="37"/>
      <c r="P4383" s="37"/>
      <c r="Q4383" s="38"/>
      <c r="R4383" s="38"/>
      <c r="S4383" s="37"/>
      <c r="T4383" s="39"/>
      <c r="U4383" s="39"/>
      <c r="V4383" s="40"/>
      <c r="X4383" t="str">
        <f>IF(('1 - Cover page'!$B$9-M4383)&lt;6,"&lt;=5 Days","&gt;5 Days")</f>
        <v>&lt;=5 Days</v>
      </c>
      <c r="Y4383" t="str">
        <f>IF(('1 - Cover page'!$B$9-M4383)=0,"0", IF(('1 - Cover page'!$B$9-M4383)= 1,"1", IF(('1 - Cover page'!$B$9-M4383)= 2,"2", IF(('1 - Cover page'!$B$9-M4383)= 3,"3", IF(('1 - Cover page'!$B$9-M4383)= 4,"4", IF(('1 - Cover page'!$B$9-M4383)= 5,"5", IF(('1 - Cover page'!$B$9-M4383)= 6,"6", IF(('1 - Cover page'!$B$9-M4383)= 7,"7", IF(('1 - Cover page'!$B$9-M4383)= 8,"8", IF(('1 - Cover page'!$B$9-M4383)= 9,"9", IF(('1 - Cover page'!$B$9-M4383)= 10,"10", IF(('1 - Cover page'!$B$9-M4383)= 11,"11", IF(('1 - Cover page'!$B$9-M4383)= 12,"12", IF(('1 - Cover page'!$B$9-M4383)= 13,"13", IF(('1 - Cover page'!$B$9-M4383)= 14,"14", IF(('1 - Cover page'!$B$9-M4383)= 15,"15",  ""))))))))))))))))</f>
        <v>0</v>
      </c>
      <c r="Z4383" t="str">
        <f>IF(('1 - Cover page'!$B$9-I4383)=0,"0", IF(('1 - Cover page'!$B$9-I4383)= 1,"1", IF(('1 - Cover page'!$B$9-I4383)= 2,"2", IF(('1 - Cover page'!$B$9-I4383)= 3,"3", IF(('1 - Cover page'!$B$9-I4383)= 4,"4", IF(('1 - Cover page'!$B$9-I4383)= 5,"5", IF(('1 - Cover page'!$B$9-I4383)= 6,"6", IF(('1 - Cover page'!$B$9-I4383)= 7,"7", IF(('1 - Cover page'!$B$9-I4383)= 8,"8", IF(('1 - Cover page'!$B$9-I4383)= 9,"9", IF(('1 - Cover page'!$B$9-I4383)= 10,"10", IF(('1 - Cover page'!$B$9-I4383)= 11,"11", IF(('1 - Cover page'!$B$9-I4383)= 12,"12", IF(('1 - Cover page'!$B$9-I4383)= 13,"13", IF(('1 - Cover page'!$B$9-I4383)= 14,"14", IF(('1 - Cover page'!$B$9-I4383)= 15,"15",  ""))))))))))))))))</f>
        <v>0</v>
      </c>
      <c r="AA4383" t="e">
        <f>VLOOKUP(E4383,'Age group'!$A$2:$B$7,2,TRUE)</f>
        <v>#N/A</v>
      </c>
    </row>
    <row r="4384" spans="1:27" ht="12.75" x14ac:dyDescent="0.2">
      <c r="A4384" s="30">
        <v>4381</v>
      </c>
      <c r="B4384" s="31"/>
      <c r="C4384" s="31"/>
      <c r="D4384" s="32"/>
      <c r="E4384" s="104"/>
      <c r="F4384" s="31"/>
      <c r="G4384" s="31"/>
      <c r="H4384" s="33"/>
      <c r="I4384" s="16"/>
      <c r="J4384" s="34"/>
      <c r="K4384" s="34"/>
      <c r="L4384" s="35"/>
      <c r="M4384" s="36"/>
      <c r="N4384" s="37"/>
      <c r="O4384" s="37"/>
      <c r="P4384" s="37"/>
      <c r="Q4384" s="38"/>
      <c r="R4384" s="38"/>
      <c r="S4384" s="37"/>
      <c r="T4384" s="39"/>
      <c r="U4384" s="39"/>
      <c r="V4384" s="40"/>
      <c r="X4384" t="str">
        <f>IF(('1 - Cover page'!$B$9-M4384)&lt;6,"&lt;=5 Days","&gt;5 Days")</f>
        <v>&lt;=5 Days</v>
      </c>
      <c r="Y4384" t="str">
        <f>IF(('1 - Cover page'!$B$9-M4384)=0,"0", IF(('1 - Cover page'!$B$9-M4384)= 1,"1", IF(('1 - Cover page'!$B$9-M4384)= 2,"2", IF(('1 - Cover page'!$B$9-M4384)= 3,"3", IF(('1 - Cover page'!$B$9-M4384)= 4,"4", IF(('1 - Cover page'!$B$9-M4384)= 5,"5", IF(('1 - Cover page'!$B$9-M4384)= 6,"6", IF(('1 - Cover page'!$B$9-M4384)= 7,"7", IF(('1 - Cover page'!$B$9-M4384)= 8,"8", IF(('1 - Cover page'!$B$9-M4384)= 9,"9", IF(('1 - Cover page'!$B$9-M4384)= 10,"10", IF(('1 - Cover page'!$B$9-M4384)= 11,"11", IF(('1 - Cover page'!$B$9-M4384)= 12,"12", IF(('1 - Cover page'!$B$9-M4384)= 13,"13", IF(('1 - Cover page'!$B$9-M4384)= 14,"14", IF(('1 - Cover page'!$B$9-M4384)= 15,"15",  ""))))))))))))))))</f>
        <v>0</v>
      </c>
      <c r="Z4384" t="str">
        <f>IF(('1 - Cover page'!$B$9-I4384)=0,"0", IF(('1 - Cover page'!$B$9-I4384)= 1,"1", IF(('1 - Cover page'!$B$9-I4384)= 2,"2", IF(('1 - Cover page'!$B$9-I4384)= 3,"3", IF(('1 - Cover page'!$B$9-I4384)= 4,"4", IF(('1 - Cover page'!$B$9-I4384)= 5,"5", IF(('1 - Cover page'!$B$9-I4384)= 6,"6", IF(('1 - Cover page'!$B$9-I4384)= 7,"7", IF(('1 - Cover page'!$B$9-I4384)= 8,"8", IF(('1 - Cover page'!$B$9-I4384)= 9,"9", IF(('1 - Cover page'!$B$9-I4384)= 10,"10", IF(('1 - Cover page'!$B$9-I4384)= 11,"11", IF(('1 - Cover page'!$B$9-I4384)= 12,"12", IF(('1 - Cover page'!$B$9-I4384)= 13,"13", IF(('1 - Cover page'!$B$9-I4384)= 14,"14", IF(('1 - Cover page'!$B$9-I4384)= 15,"15",  ""))))))))))))))))</f>
        <v>0</v>
      </c>
      <c r="AA4384" t="e">
        <f>VLOOKUP(E4384,'Age group'!$A$2:$B$7,2,TRUE)</f>
        <v>#N/A</v>
      </c>
    </row>
    <row r="4385" spans="1:27" ht="12.75" x14ac:dyDescent="0.2">
      <c r="A4385" s="30">
        <v>4382</v>
      </c>
      <c r="B4385" s="31"/>
      <c r="C4385" s="31"/>
      <c r="D4385" s="32"/>
      <c r="E4385" s="104"/>
      <c r="F4385" s="31"/>
      <c r="G4385" s="31"/>
      <c r="H4385" s="33"/>
      <c r="I4385" s="16"/>
      <c r="J4385" s="34"/>
      <c r="K4385" s="34"/>
      <c r="L4385" s="35"/>
      <c r="M4385" s="36"/>
      <c r="N4385" s="37"/>
      <c r="O4385" s="37"/>
      <c r="P4385" s="37"/>
      <c r="Q4385" s="38"/>
      <c r="R4385" s="38"/>
      <c r="S4385" s="37"/>
      <c r="T4385" s="39"/>
      <c r="U4385" s="39"/>
      <c r="V4385" s="40"/>
      <c r="X4385" t="str">
        <f>IF(('1 - Cover page'!$B$9-M4385)&lt;6,"&lt;=5 Days","&gt;5 Days")</f>
        <v>&lt;=5 Days</v>
      </c>
      <c r="Y4385" t="str">
        <f>IF(('1 - Cover page'!$B$9-M4385)=0,"0", IF(('1 - Cover page'!$B$9-M4385)= 1,"1", IF(('1 - Cover page'!$B$9-M4385)= 2,"2", IF(('1 - Cover page'!$B$9-M4385)= 3,"3", IF(('1 - Cover page'!$B$9-M4385)= 4,"4", IF(('1 - Cover page'!$B$9-M4385)= 5,"5", IF(('1 - Cover page'!$B$9-M4385)= 6,"6", IF(('1 - Cover page'!$B$9-M4385)= 7,"7", IF(('1 - Cover page'!$B$9-M4385)= 8,"8", IF(('1 - Cover page'!$B$9-M4385)= 9,"9", IF(('1 - Cover page'!$B$9-M4385)= 10,"10", IF(('1 - Cover page'!$B$9-M4385)= 11,"11", IF(('1 - Cover page'!$B$9-M4385)= 12,"12", IF(('1 - Cover page'!$B$9-M4385)= 13,"13", IF(('1 - Cover page'!$B$9-M4385)= 14,"14", IF(('1 - Cover page'!$B$9-M4385)= 15,"15",  ""))))))))))))))))</f>
        <v>0</v>
      </c>
      <c r="Z4385" t="str">
        <f>IF(('1 - Cover page'!$B$9-I4385)=0,"0", IF(('1 - Cover page'!$B$9-I4385)= 1,"1", IF(('1 - Cover page'!$B$9-I4385)= 2,"2", IF(('1 - Cover page'!$B$9-I4385)= 3,"3", IF(('1 - Cover page'!$B$9-I4385)= 4,"4", IF(('1 - Cover page'!$B$9-I4385)= 5,"5", IF(('1 - Cover page'!$B$9-I4385)= 6,"6", IF(('1 - Cover page'!$B$9-I4385)= 7,"7", IF(('1 - Cover page'!$B$9-I4385)= 8,"8", IF(('1 - Cover page'!$B$9-I4385)= 9,"9", IF(('1 - Cover page'!$B$9-I4385)= 10,"10", IF(('1 - Cover page'!$B$9-I4385)= 11,"11", IF(('1 - Cover page'!$B$9-I4385)= 12,"12", IF(('1 - Cover page'!$B$9-I4385)= 13,"13", IF(('1 - Cover page'!$B$9-I4385)= 14,"14", IF(('1 - Cover page'!$B$9-I4385)= 15,"15",  ""))))))))))))))))</f>
        <v>0</v>
      </c>
      <c r="AA4385" t="e">
        <f>VLOOKUP(E4385,'Age group'!$A$2:$B$7,2,TRUE)</f>
        <v>#N/A</v>
      </c>
    </row>
    <row r="4386" spans="1:27" ht="12.75" x14ac:dyDescent="0.2">
      <c r="A4386" s="30">
        <v>4383</v>
      </c>
      <c r="B4386" s="31"/>
      <c r="C4386" s="31"/>
      <c r="D4386" s="32"/>
      <c r="E4386" s="104"/>
      <c r="F4386" s="31"/>
      <c r="G4386" s="31"/>
      <c r="H4386" s="33"/>
      <c r="I4386" s="16"/>
      <c r="J4386" s="34"/>
      <c r="K4386" s="34"/>
      <c r="L4386" s="35"/>
      <c r="M4386" s="36"/>
      <c r="N4386" s="37"/>
      <c r="O4386" s="37"/>
      <c r="P4386" s="37"/>
      <c r="Q4386" s="38"/>
      <c r="R4386" s="38"/>
      <c r="S4386" s="37"/>
      <c r="T4386" s="39"/>
      <c r="U4386" s="39"/>
      <c r="V4386" s="40"/>
      <c r="X4386" t="str">
        <f>IF(('1 - Cover page'!$B$9-M4386)&lt;6,"&lt;=5 Days","&gt;5 Days")</f>
        <v>&lt;=5 Days</v>
      </c>
      <c r="Y4386" t="str">
        <f>IF(('1 - Cover page'!$B$9-M4386)=0,"0", IF(('1 - Cover page'!$B$9-M4386)= 1,"1", IF(('1 - Cover page'!$B$9-M4386)= 2,"2", IF(('1 - Cover page'!$B$9-M4386)= 3,"3", IF(('1 - Cover page'!$B$9-M4386)= 4,"4", IF(('1 - Cover page'!$B$9-M4386)= 5,"5", IF(('1 - Cover page'!$B$9-M4386)= 6,"6", IF(('1 - Cover page'!$B$9-M4386)= 7,"7", IF(('1 - Cover page'!$B$9-M4386)= 8,"8", IF(('1 - Cover page'!$B$9-M4386)= 9,"9", IF(('1 - Cover page'!$B$9-M4386)= 10,"10", IF(('1 - Cover page'!$B$9-M4386)= 11,"11", IF(('1 - Cover page'!$B$9-M4386)= 12,"12", IF(('1 - Cover page'!$B$9-M4386)= 13,"13", IF(('1 - Cover page'!$B$9-M4386)= 14,"14", IF(('1 - Cover page'!$B$9-M4386)= 15,"15",  ""))))))))))))))))</f>
        <v>0</v>
      </c>
      <c r="Z4386" t="str">
        <f>IF(('1 - Cover page'!$B$9-I4386)=0,"0", IF(('1 - Cover page'!$B$9-I4386)= 1,"1", IF(('1 - Cover page'!$B$9-I4386)= 2,"2", IF(('1 - Cover page'!$B$9-I4386)= 3,"3", IF(('1 - Cover page'!$B$9-I4386)= 4,"4", IF(('1 - Cover page'!$B$9-I4386)= 5,"5", IF(('1 - Cover page'!$B$9-I4386)= 6,"6", IF(('1 - Cover page'!$B$9-I4386)= 7,"7", IF(('1 - Cover page'!$B$9-I4386)= 8,"8", IF(('1 - Cover page'!$B$9-I4386)= 9,"9", IF(('1 - Cover page'!$B$9-I4386)= 10,"10", IF(('1 - Cover page'!$B$9-I4386)= 11,"11", IF(('1 - Cover page'!$B$9-I4386)= 12,"12", IF(('1 - Cover page'!$B$9-I4386)= 13,"13", IF(('1 - Cover page'!$B$9-I4386)= 14,"14", IF(('1 - Cover page'!$B$9-I4386)= 15,"15",  ""))))))))))))))))</f>
        <v>0</v>
      </c>
      <c r="AA4386" t="e">
        <f>VLOOKUP(E4386,'Age group'!$A$2:$B$7,2,TRUE)</f>
        <v>#N/A</v>
      </c>
    </row>
    <row r="4387" spans="1:27" ht="12.75" x14ac:dyDescent="0.2">
      <c r="A4387" s="30">
        <v>4384</v>
      </c>
      <c r="B4387" s="31"/>
      <c r="C4387" s="31"/>
      <c r="D4387" s="32"/>
      <c r="E4387" s="104"/>
      <c r="F4387" s="31"/>
      <c r="G4387" s="31"/>
      <c r="H4387" s="33"/>
      <c r="I4387" s="16"/>
      <c r="J4387" s="34"/>
      <c r="K4387" s="34"/>
      <c r="L4387" s="35"/>
      <c r="M4387" s="36"/>
      <c r="N4387" s="37"/>
      <c r="O4387" s="37"/>
      <c r="P4387" s="37"/>
      <c r="Q4387" s="38"/>
      <c r="R4387" s="38"/>
      <c r="S4387" s="37"/>
      <c r="T4387" s="39"/>
      <c r="U4387" s="39"/>
      <c r="V4387" s="40"/>
      <c r="X4387" t="str">
        <f>IF(('1 - Cover page'!$B$9-M4387)&lt;6,"&lt;=5 Days","&gt;5 Days")</f>
        <v>&lt;=5 Days</v>
      </c>
      <c r="Y4387" t="str">
        <f>IF(('1 - Cover page'!$B$9-M4387)=0,"0", IF(('1 - Cover page'!$B$9-M4387)= 1,"1", IF(('1 - Cover page'!$B$9-M4387)= 2,"2", IF(('1 - Cover page'!$B$9-M4387)= 3,"3", IF(('1 - Cover page'!$B$9-M4387)= 4,"4", IF(('1 - Cover page'!$B$9-M4387)= 5,"5", IF(('1 - Cover page'!$B$9-M4387)= 6,"6", IF(('1 - Cover page'!$B$9-M4387)= 7,"7", IF(('1 - Cover page'!$B$9-M4387)= 8,"8", IF(('1 - Cover page'!$B$9-M4387)= 9,"9", IF(('1 - Cover page'!$B$9-M4387)= 10,"10", IF(('1 - Cover page'!$B$9-M4387)= 11,"11", IF(('1 - Cover page'!$B$9-M4387)= 12,"12", IF(('1 - Cover page'!$B$9-M4387)= 13,"13", IF(('1 - Cover page'!$B$9-M4387)= 14,"14", IF(('1 - Cover page'!$B$9-M4387)= 15,"15",  ""))))))))))))))))</f>
        <v>0</v>
      </c>
      <c r="Z4387" t="str">
        <f>IF(('1 - Cover page'!$B$9-I4387)=0,"0", IF(('1 - Cover page'!$B$9-I4387)= 1,"1", IF(('1 - Cover page'!$B$9-I4387)= 2,"2", IF(('1 - Cover page'!$B$9-I4387)= 3,"3", IF(('1 - Cover page'!$B$9-I4387)= 4,"4", IF(('1 - Cover page'!$B$9-I4387)= 5,"5", IF(('1 - Cover page'!$B$9-I4387)= 6,"6", IF(('1 - Cover page'!$B$9-I4387)= 7,"7", IF(('1 - Cover page'!$B$9-I4387)= 8,"8", IF(('1 - Cover page'!$B$9-I4387)= 9,"9", IF(('1 - Cover page'!$B$9-I4387)= 10,"10", IF(('1 - Cover page'!$B$9-I4387)= 11,"11", IF(('1 - Cover page'!$B$9-I4387)= 12,"12", IF(('1 - Cover page'!$B$9-I4387)= 13,"13", IF(('1 - Cover page'!$B$9-I4387)= 14,"14", IF(('1 - Cover page'!$B$9-I4387)= 15,"15",  ""))))))))))))))))</f>
        <v>0</v>
      </c>
      <c r="AA4387" t="e">
        <f>VLOOKUP(E4387,'Age group'!$A$2:$B$7,2,TRUE)</f>
        <v>#N/A</v>
      </c>
    </row>
    <row r="4388" spans="1:27" ht="12.75" x14ac:dyDescent="0.2">
      <c r="A4388" s="30">
        <v>4385</v>
      </c>
      <c r="B4388" s="31"/>
      <c r="C4388" s="31"/>
      <c r="D4388" s="32"/>
      <c r="E4388" s="104"/>
      <c r="F4388" s="31"/>
      <c r="G4388" s="31"/>
      <c r="H4388" s="33"/>
      <c r="I4388" s="16"/>
      <c r="J4388" s="34"/>
      <c r="K4388" s="34"/>
      <c r="L4388" s="35"/>
      <c r="M4388" s="36"/>
      <c r="N4388" s="37"/>
      <c r="O4388" s="37"/>
      <c r="P4388" s="37"/>
      <c r="Q4388" s="38"/>
      <c r="R4388" s="38"/>
      <c r="S4388" s="37"/>
      <c r="T4388" s="39"/>
      <c r="U4388" s="39"/>
      <c r="V4388" s="40"/>
      <c r="X4388" t="str">
        <f>IF(('1 - Cover page'!$B$9-M4388)&lt;6,"&lt;=5 Days","&gt;5 Days")</f>
        <v>&lt;=5 Days</v>
      </c>
      <c r="Y4388" t="str">
        <f>IF(('1 - Cover page'!$B$9-M4388)=0,"0", IF(('1 - Cover page'!$B$9-M4388)= 1,"1", IF(('1 - Cover page'!$B$9-M4388)= 2,"2", IF(('1 - Cover page'!$B$9-M4388)= 3,"3", IF(('1 - Cover page'!$B$9-M4388)= 4,"4", IF(('1 - Cover page'!$B$9-M4388)= 5,"5", IF(('1 - Cover page'!$B$9-M4388)= 6,"6", IF(('1 - Cover page'!$B$9-M4388)= 7,"7", IF(('1 - Cover page'!$B$9-M4388)= 8,"8", IF(('1 - Cover page'!$B$9-M4388)= 9,"9", IF(('1 - Cover page'!$B$9-M4388)= 10,"10", IF(('1 - Cover page'!$B$9-M4388)= 11,"11", IF(('1 - Cover page'!$B$9-M4388)= 12,"12", IF(('1 - Cover page'!$B$9-M4388)= 13,"13", IF(('1 - Cover page'!$B$9-M4388)= 14,"14", IF(('1 - Cover page'!$B$9-M4388)= 15,"15",  ""))))))))))))))))</f>
        <v>0</v>
      </c>
      <c r="Z4388" t="str">
        <f>IF(('1 - Cover page'!$B$9-I4388)=0,"0", IF(('1 - Cover page'!$B$9-I4388)= 1,"1", IF(('1 - Cover page'!$B$9-I4388)= 2,"2", IF(('1 - Cover page'!$B$9-I4388)= 3,"3", IF(('1 - Cover page'!$B$9-I4388)= 4,"4", IF(('1 - Cover page'!$B$9-I4388)= 5,"5", IF(('1 - Cover page'!$B$9-I4388)= 6,"6", IF(('1 - Cover page'!$B$9-I4388)= 7,"7", IF(('1 - Cover page'!$B$9-I4388)= 8,"8", IF(('1 - Cover page'!$B$9-I4388)= 9,"9", IF(('1 - Cover page'!$B$9-I4388)= 10,"10", IF(('1 - Cover page'!$B$9-I4388)= 11,"11", IF(('1 - Cover page'!$B$9-I4388)= 12,"12", IF(('1 - Cover page'!$B$9-I4388)= 13,"13", IF(('1 - Cover page'!$B$9-I4388)= 14,"14", IF(('1 - Cover page'!$B$9-I4388)= 15,"15",  ""))))))))))))))))</f>
        <v>0</v>
      </c>
      <c r="AA4388" t="e">
        <f>VLOOKUP(E4388,'Age group'!$A$2:$B$7,2,TRUE)</f>
        <v>#N/A</v>
      </c>
    </row>
    <row r="4389" spans="1:27" ht="12.75" x14ac:dyDescent="0.2">
      <c r="A4389" s="30">
        <v>4386</v>
      </c>
      <c r="B4389" s="31"/>
      <c r="C4389" s="31"/>
      <c r="D4389" s="32"/>
      <c r="E4389" s="104"/>
      <c r="F4389" s="31"/>
      <c r="G4389" s="31"/>
      <c r="H4389" s="33"/>
      <c r="I4389" s="16"/>
      <c r="J4389" s="34"/>
      <c r="K4389" s="34"/>
      <c r="L4389" s="35"/>
      <c r="M4389" s="36"/>
      <c r="N4389" s="37"/>
      <c r="O4389" s="37"/>
      <c r="P4389" s="37"/>
      <c r="Q4389" s="38"/>
      <c r="R4389" s="38"/>
      <c r="S4389" s="37"/>
      <c r="T4389" s="39"/>
      <c r="U4389" s="39"/>
      <c r="V4389" s="40"/>
      <c r="X4389" t="str">
        <f>IF(('1 - Cover page'!$B$9-M4389)&lt;6,"&lt;=5 Days","&gt;5 Days")</f>
        <v>&lt;=5 Days</v>
      </c>
      <c r="Y4389" t="str">
        <f>IF(('1 - Cover page'!$B$9-M4389)=0,"0", IF(('1 - Cover page'!$B$9-M4389)= 1,"1", IF(('1 - Cover page'!$B$9-M4389)= 2,"2", IF(('1 - Cover page'!$B$9-M4389)= 3,"3", IF(('1 - Cover page'!$B$9-M4389)= 4,"4", IF(('1 - Cover page'!$B$9-M4389)= 5,"5", IF(('1 - Cover page'!$B$9-M4389)= 6,"6", IF(('1 - Cover page'!$B$9-M4389)= 7,"7", IF(('1 - Cover page'!$B$9-M4389)= 8,"8", IF(('1 - Cover page'!$B$9-M4389)= 9,"9", IF(('1 - Cover page'!$B$9-M4389)= 10,"10", IF(('1 - Cover page'!$B$9-M4389)= 11,"11", IF(('1 - Cover page'!$B$9-M4389)= 12,"12", IF(('1 - Cover page'!$B$9-M4389)= 13,"13", IF(('1 - Cover page'!$B$9-M4389)= 14,"14", IF(('1 - Cover page'!$B$9-M4389)= 15,"15",  ""))))))))))))))))</f>
        <v>0</v>
      </c>
      <c r="Z4389" t="str">
        <f>IF(('1 - Cover page'!$B$9-I4389)=0,"0", IF(('1 - Cover page'!$B$9-I4389)= 1,"1", IF(('1 - Cover page'!$B$9-I4389)= 2,"2", IF(('1 - Cover page'!$B$9-I4389)= 3,"3", IF(('1 - Cover page'!$B$9-I4389)= 4,"4", IF(('1 - Cover page'!$B$9-I4389)= 5,"5", IF(('1 - Cover page'!$B$9-I4389)= 6,"6", IF(('1 - Cover page'!$B$9-I4389)= 7,"7", IF(('1 - Cover page'!$B$9-I4389)= 8,"8", IF(('1 - Cover page'!$B$9-I4389)= 9,"9", IF(('1 - Cover page'!$B$9-I4389)= 10,"10", IF(('1 - Cover page'!$B$9-I4389)= 11,"11", IF(('1 - Cover page'!$B$9-I4389)= 12,"12", IF(('1 - Cover page'!$B$9-I4389)= 13,"13", IF(('1 - Cover page'!$B$9-I4389)= 14,"14", IF(('1 - Cover page'!$B$9-I4389)= 15,"15",  ""))))))))))))))))</f>
        <v>0</v>
      </c>
      <c r="AA4389" t="e">
        <f>VLOOKUP(E4389,'Age group'!$A$2:$B$7,2,TRUE)</f>
        <v>#N/A</v>
      </c>
    </row>
    <row r="4390" spans="1:27" ht="12.75" x14ac:dyDescent="0.2">
      <c r="A4390" s="30">
        <v>4387</v>
      </c>
      <c r="B4390" s="31"/>
      <c r="C4390" s="31"/>
      <c r="D4390" s="32"/>
      <c r="E4390" s="104"/>
      <c r="F4390" s="31"/>
      <c r="G4390" s="31"/>
      <c r="H4390" s="33"/>
      <c r="I4390" s="16"/>
      <c r="J4390" s="34"/>
      <c r="K4390" s="34"/>
      <c r="L4390" s="35"/>
      <c r="M4390" s="36"/>
      <c r="N4390" s="37"/>
      <c r="O4390" s="37"/>
      <c r="P4390" s="37"/>
      <c r="Q4390" s="38"/>
      <c r="R4390" s="38"/>
      <c r="S4390" s="37"/>
      <c r="T4390" s="39"/>
      <c r="U4390" s="39"/>
      <c r="V4390" s="40"/>
      <c r="X4390" t="str">
        <f>IF(('1 - Cover page'!$B$9-M4390)&lt;6,"&lt;=5 Days","&gt;5 Days")</f>
        <v>&lt;=5 Days</v>
      </c>
      <c r="Y4390" t="str">
        <f>IF(('1 - Cover page'!$B$9-M4390)=0,"0", IF(('1 - Cover page'!$B$9-M4390)= 1,"1", IF(('1 - Cover page'!$B$9-M4390)= 2,"2", IF(('1 - Cover page'!$B$9-M4390)= 3,"3", IF(('1 - Cover page'!$B$9-M4390)= 4,"4", IF(('1 - Cover page'!$B$9-M4390)= 5,"5", IF(('1 - Cover page'!$B$9-M4390)= 6,"6", IF(('1 - Cover page'!$B$9-M4390)= 7,"7", IF(('1 - Cover page'!$B$9-M4390)= 8,"8", IF(('1 - Cover page'!$B$9-M4390)= 9,"9", IF(('1 - Cover page'!$B$9-M4390)= 10,"10", IF(('1 - Cover page'!$B$9-M4390)= 11,"11", IF(('1 - Cover page'!$B$9-M4390)= 12,"12", IF(('1 - Cover page'!$B$9-M4390)= 13,"13", IF(('1 - Cover page'!$B$9-M4390)= 14,"14", IF(('1 - Cover page'!$B$9-M4390)= 15,"15",  ""))))))))))))))))</f>
        <v>0</v>
      </c>
      <c r="Z4390" t="str">
        <f>IF(('1 - Cover page'!$B$9-I4390)=0,"0", IF(('1 - Cover page'!$B$9-I4390)= 1,"1", IF(('1 - Cover page'!$B$9-I4390)= 2,"2", IF(('1 - Cover page'!$B$9-I4390)= 3,"3", IF(('1 - Cover page'!$B$9-I4390)= 4,"4", IF(('1 - Cover page'!$B$9-I4390)= 5,"5", IF(('1 - Cover page'!$B$9-I4390)= 6,"6", IF(('1 - Cover page'!$B$9-I4390)= 7,"7", IF(('1 - Cover page'!$B$9-I4390)= 8,"8", IF(('1 - Cover page'!$B$9-I4390)= 9,"9", IF(('1 - Cover page'!$B$9-I4390)= 10,"10", IF(('1 - Cover page'!$B$9-I4390)= 11,"11", IF(('1 - Cover page'!$B$9-I4390)= 12,"12", IF(('1 - Cover page'!$B$9-I4390)= 13,"13", IF(('1 - Cover page'!$B$9-I4390)= 14,"14", IF(('1 - Cover page'!$B$9-I4390)= 15,"15",  ""))))))))))))))))</f>
        <v>0</v>
      </c>
      <c r="AA4390" t="e">
        <f>VLOOKUP(E4390,'Age group'!$A$2:$B$7,2,TRUE)</f>
        <v>#N/A</v>
      </c>
    </row>
    <row r="4391" spans="1:27" ht="12.75" x14ac:dyDescent="0.2">
      <c r="A4391" s="30">
        <v>4388</v>
      </c>
      <c r="B4391" s="31"/>
      <c r="C4391" s="31"/>
      <c r="D4391" s="32"/>
      <c r="E4391" s="104"/>
      <c r="F4391" s="31"/>
      <c r="G4391" s="31"/>
      <c r="H4391" s="33"/>
      <c r="I4391" s="16"/>
      <c r="J4391" s="34"/>
      <c r="K4391" s="34"/>
      <c r="L4391" s="35"/>
      <c r="M4391" s="36"/>
      <c r="N4391" s="37"/>
      <c r="O4391" s="37"/>
      <c r="P4391" s="37"/>
      <c r="Q4391" s="38"/>
      <c r="R4391" s="38"/>
      <c r="S4391" s="37"/>
      <c r="T4391" s="39"/>
      <c r="U4391" s="39"/>
      <c r="V4391" s="40"/>
      <c r="X4391" t="str">
        <f>IF(('1 - Cover page'!$B$9-M4391)&lt;6,"&lt;=5 Days","&gt;5 Days")</f>
        <v>&lt;=5 Days</v>
      </c>
      <c r="Y4391" t="str">
        <f>IF(('1 - Cover page'!$B$9-M4391)=0,"0", IF(('1 - Cover page'!$B$9-M4391)= 1,"1", IF(('1 - Cover page'!$B$9-M4391)= 2,"2", IF(('1 - Cover page'!$B$9-M4391)= 3,"3", IF(('1 - Cover page'!$B$9-M4391)= 4,"4", IF(('1 - Cover page'!$B$9-M4391)= 5,"5", IF(('1 - Cover page'!$B$9-M4391)= 6,"6", IF(('1 - Cover page'!$B$9-M4391)= 7,"7", IF(('1 - Cover page'!$B$9-M4391)= 8,"8", IF(('1 - Cover page'!$B$9-M4391)= 9,"9", IF(('1 - Cover page'!$B$9-M4391)= 10,"10", IF(('1 - Cover page'!$B$9-M4391)= 11,"11", IF(('1 - Cover page'!$B$9-M4391)= 12,"12", IF(('1 - Cover page'!$B$9-M4391)= 13,"13", IF(('1 - Cover page'!$B$9-M4391)= 14,"14", IF(('1 - Cover page'!$B$9-M4391)= 15,"15",  ""))))))))))))))))</f>
        <v>0</v>
      </c>
      <c r="Z4391" t="str">
        <f>IF(('1 - Cover page'!$B$9-I4391)=0,"0", IF(('1 - Cover page'!$B$9-I4391)= 1,"1", IF(('1 - Cover page'!$B$9-I4391)= 2,"2", IF(('1 - Cover page'!$B$9-I4391)= 3,"3", IF(('1 - Cover page'!$B$9-I4391)= 4,"4", IF(('1 - Cover page'!$B$9-I4391)= 5,"5", IF(('1 - Cover page'!$B$9-I4391)= 6,"6", IF(('1 - Cover page'!$B$9-I4391)= 7,"7", IF(('1 - Cover page'!$B$9-I4391)= 8,"8", IF(('1 - Cover page'!$B$9-I4391)= 9,"9", IF(('1 - Cover page'!$B$9-I4391)= 10,"10", IF(('1 - Cover page'!$B$9-I4391)= 11,"11", IF(('1 - Cover page'!$B$9-I4391)= 12,"12", IF(('1 - Cover page'!$B$9-I4391)= 13,"13", IF(('1 - Cover page'!$B$9-I4391)= 14,"14", IF(('1 - Cover page'!$B$9-I4391)= 15,"15",  ""))))))))))))))))</f>
        <v>0</v>
      </c>
      <c r="AA4391" t="e">
        <f>VLOOKUP(E4391,'Age group'!$A$2:$B$7,2,TRUE)</f>
        <v>#N/A</v>
      </c>
    </row>
    <row r="4392" spans="1:27" ht="12.75" x14ac:dyDescent="0.2">
      <c r="A4392" s="30">
        <v>4389</v>
      </c>
      <c r="B4392" s="31"/>
      <c r="C4392" s="31"/>
      <c r="D4392" s="32"/>
      <c r="E4392" s="104"/>
      <c r="F4392" s="31"/>
      <c r="G4392" s="31"/>
      <c r="H4392" s="33"/>
      <c r="I4392" s="16"/>
      <c r="J4392" s="34"/>
      <c r="K4392" s="34"/>
      <c r="L4392" s="35"/>
      <c r="M4392" s="36"/>
      <c r="N4392" s="37"/>
      <c r="O4392" s="37"/>
      <c r="P4392" s="37"/>
      <c r="Q4392" s="38"/>
      <c r="R4392" s="38"/>
      <c r="S4392" s="37"/>
      <c r="T4392" s="39"/>
      <c r="U4392" s="39"/>
      <c r="V4392" s="40"/>
      <c r="X4392" t="str">
        <f>IF(('1 - Cover page'!$B$9-M4392)&lt;6,"&lt;=5 Days","&gt;5 Days")</f>
        <v>&lt;=5 Days</v>
      </c>
      <c r="Y4392" t="str">
        <f>IF(('1 - Cover page'!$B$9-M4392)=0,"0", IF(('1 - Cover page'!$B$9-M4392)= 1,"1", IF(('1 - Cover page'!$B$9-M4392)= 2,"2", IF(('1 - Cover page'!$B$9-M4392)= 3,"3", IF(('1 - Cover page'!$B$9-M4392)= 4,"4", IF(('1 - Cover page'!$B$9-M4392)= 5,"5", IF(('1 - Cover page'!$B$9-M4392)= 6,"6", IF(('1 - Cover page'!$B$9-M4392)= 7,"7", IF(('1 - Cover page'!$B$9-M4392)= 8,"8", IF(('1 - Cover page'!$B$9-M4392)= 9,"9", IF(('1 - Cover page'!$B$9-M4392)= 10,"10", IF(('1 - Cover page'!$B$9-M4392)= 11,"11", IF(('1 - Cover page'!$B$9-M4392)= 12,"12", IF(('1 - Cover page'!$B$9-M4392)= 13,"13", IF(('1 - Cover page'!$B$9-M4392)= 14,"14", IF(('1 - Cover page'!$B$9-M4392)= 15,"15",  ""))))))))))))))))</f>
        <v>0</v>
      </c>
      <c r="Z4392" t="str">
        <f>IF(('1 - Cover page'!$B$9-I4392)=0,"0", IF(('1 - Cover page'!$B$9-I4392)= 1,"1", IF(('1 - Cover page'!$B$9-I4392)= 2,"2", IF(('1 - Cover page'!$B$9-I4392)= 3,"3", IF(('1 - Cover page'!$B$9-I4392)= 4,"4", IF(('1 - Cover page'!$B$9-I4392)= 5,"5", IF(('1 - Cover page'!$B$9-I4392)= 6,"6", IF(('1 - Cover page'!$B$9-I4392)= 7,"7", IF(('1 - Cover page'!$B$9-I4392)= 8,"8", IF(('1 - Cover page'!$B$9-I4392)= 9,"9", IF(('1 - Cover page'!$B$9-I4392)= 10,"10", IF(('1 - Cover page'!$B$9-I4392)= 11,"11", IF(('1 - Cover page'!$B$9-I4392)= 12,"12", IF(('1 - Cover page'!$B$9-I4392)= 13,"13", IF(('1 - Cover page'!$B$9-I4392)= 14,"14", IF(('1 - Cover page'!$B$9-I4392)= 15,"15",  ""))))))))))))))))</f>
        <v>0</v>
      </c>
      <c r="AA4392" t="e">
        <f>VLOOKUP(E4392,'Age group'!$A$2:$B$7,2,TRUE)</f>
        <v>#N/A</v>
      </c>
    </row>
    <row r="4393" spans="1:27" ht="12.75" x14ac:dyDescent="0.2">
      <c r="A4393" s="30">
        <v>4390</v>
      </c>
      <c r="B4393" s="31"/>
      <c r="C4393" s="31"/>
      <c r="D4393" s="32"/>
      <c r="E4393" s="104"/>
      <c r="F4393" s="31"/>
      <c r="G4393" s="31"/>
      <c r="H4393" s="33"/>
      <c r="I4393" s="16"/>
      <c r="J4393" s="34"/>
      <c r="K4393" s="34"/>
      <c r="L4393" s="35"/>
      <c r="M4393" s="36"/>
      <c r="N4393" s="37"/>
      <c r="O4393" s="37"/>
      <c r="P4393" s="37"/>
      <c r="Q4393" s="38"/>
      <c r="R4393" s="38"/>
      <c r="S4393" s="37"/>
      <c r="T4393" s="39"/>
      <c r="U4393" s="39"/>
      <c r="V4393" s="40"/>
      <c r="X4393" t="str">
        <f>IF(('1 - Cover page'!$B$9-M4393)&lt;6,"&lt;=5 Days","&gt;5 Days")</f>
        <v>&lt;=5 Days</v>
      </c>
      <c r="Y4393" t="str">
        <f>IF(('1 - Cover page'!$B$9-M4393)=0,"0", IF(('1 - Cover page'!$B$9-M4393)= 1,"1", IF(('1 - Cover page'!$B$9-M4393)= 2,"2", IF(('1 - Cover page'!$B$9-M4393)= 3,"3", IF(('1 - Cover page'!$B$9-M4393)= 4,"4", IF(('1 - Cover page'!$B$9-M4393)= 5,"5", IF(('1 - Cover page'!$B$9-M4393)= 6,"6", IF(('1 - Cover page'!$B$9-M4393)= 7,"7", IF(('1 - Cover page'!$B$9-M4393)= 8,"8", IF(('1 - Cover page'!$B$9-M4393)= 9,"9", IF(('1 - Cover page'!$B$9-M4393)= 10,"10", IF(('1 - Cover page'!$B$9-M4393)= 11,"11", IF(('1 - Cover page'!$B$9-M4393)= 12,"12", IF(('1 - Cover page'!$B$9-M4393)= 13,"13", IF(('1 - Cover page'!$B$9-M4393)= 14,"14", IF(('1 - Cover page'!$B$9-M4393)= 15,"15",  ""))))))))))))))))</f>
        <v>0</v>
      </c>
      <c r="Z4393" t="str">
        <f>IF(('1 - Cover page'!$B$9-I4393)=0,"0", IF(('1 - Cover page'!$B$9-I4393)= 1,"1", IF(('1 - Cover page'!$B$9-I4393)= 2,"2", IF(('1 - Cover page'!$B$9-I4393)= 3,"3", IF(('1 - Cover page'!$B$9-I4393)= 4,"4", IF(('1 - Cover page'!$B$9-I4393)= 5,"5", IF(('1 - Cover page'!$B$9-I4393)= 6,"6", IF(('1 - Cover page'!$B$9-I4393)= 7,"7", IF(('1 - Cover page'!$B$9-I4393)= 8,"8", IF(('1 - Cover page'!$B$9-I4393)= 9,"9", IF(('1 - Cover page'!$B$9-I4393)= 10,"10", IF(('1 - Cover page'!$B$9-I4393)= 11,"11", IF(('1 - Cover page'!$B$9-I4393)= 12,"12", IF(('1 - Cover page'!$B$9-I4393)= 13,"13", IF(('1 - Cover page'!$B$9-I4393)= 14,"14", IF(('1 - Cover page'!$B$9-I4393)= 15,"15",  ""))))))))))))))))</f>
        <v>0</v>
      </c>
      <c r="AA4393" t="e">
        <f>VLOOKUP(E4393,'Age group'!$A$2:$B$7,2,TRUE)</f>
        <v>#N/A</v>
      </c>
    </row>
    <row r="4394" spans="1:27" ht="12.75" x14ac:dyDescent="0.2">
      <c r="A4394" s="30">
        <v>4391</v>
      </c>
      <c r="B4394" s="31"/>
      <c r="C4394" s="31"/>
      <c r="D4394" s="32"/>
      <c r="E4394" s="104"/>
      <c r="F4394" s="31"/>
      <c r="G4394" s="31"/>
      <c r="H4394" s="33"/>
      <c r="I4394" s="16"/>
      <c r="J4394" s="34"/>
      <c r="K4394" s="34"/>
      <c r="L4394" s="35"/>
      <c r="M4394" s="36"/>
      <c r="N4394" s="37"/>
      <c r="O4394" s="37"/>
      <c r="P4394" s="37"/>
      <c r="Q4394" s="38"/>
      <c r="R4394" s="38"/>
      <c r="S4394" s="37"/>
      <c r="T4394" s="39"/>
      <c r="U4394" s="39"/>
      <c r="V4394" s="40"/>
      <c r="X4394" t="str">
        <f>IF(('1 - Cover page'!$B$9-M4394)&lt;6,"&lt;=5 Days","&gt;5 Days")</f>
        <v>&lt;=5 Days</v>
      </c>
      <c r="Y4394" t="str">
        <f>IF(('1 - Cover page'!$B$9-M4394)=0,"0", IF(('1 - Cover page'!$B$9-M4394)= 1,"1", IF(('1 - Cover page'!$B$9-M4394)= 2,"2", IF(('1 - Cover page'!$B$9-M4394)= 3,"3", IF(('1 - Cover page'!$B$9-M4394)= 4,"4", IF(('1 - Cover page'!$B$9-M4394)= 5,"5", IF(('1 - Cover page'!$B$9-M4394)= 6,"6", IF(('1 - Cover page'!$B$9-M4394)= 7,"7", IF(('1 - Cover page'!$B$9-M4394)= 8,"8", IF(('1 - Cover page'!$B$9-M4394)= 9,"9", IF(('1 - Cover page'!$B$9-M4394)= 10,"10", IF(('1 - Cover page'!$B$9-M4394)= 11,"11", IF(('1 - Cover page'!$B$9-M4394)= 12,"12", IF(('1 - Cover page'!$B$9-M4394)= 13,"13", IF(('1 - Cover page'!$B$9-M4394)= 14,"14", IF(('1 - Cover page'!$B$9-M4394)= 15,"15",  ""))))))))))))))))</f>
        <v>0</v>
      </c>
      <c r="Z4394" t="str">
        <f>IF(('1 - Cover page'!$B$9-I4394)=0,"0", IF(('1 - Cover page'!$B$9-I4394)= 1,"1", IF(('1 - Cover page'!$B$9-I4394)= 2,"2", IF(('1 - Cover page'!$B$9-I4394)= 3,"3", IF(('1 - Cover page'!$B$9-I4394)= 4,"4", IF(('1 - Cover page'!$B$9-I4394)= 5,"5", IF(('1 - Cover page'!$B$9-I4394)= 6,"6", IF(('1 - Cover page'!$B$9-I4394)= 7,"7", IF(('1 - Cover page'!$B$9-I4394)= 8,"8", IF(('1 - Cover page'!$B$9-I4394)= 9,"9", IF(('1 - Cover page'!$B$9-I4394)= 10,"10", IF(('1 - Cover page'!$B$9-I4394)= 11,"11", IF(('1 - Cover page'!$B$9-I4394)= 12,"12", IF(('1 - Cover page'!$B$9-I4394)= 13,"13", IF(('1 - Cover page'!$B$9-I4394)= 14,"14", IF(('1 - Cover page'!$B$9-I4394)= 15,"15",  ""))))))))))))))))</f>
        <v>0</v>
      </c>
      <c r="AA4394" t="e">
        <f>VLOOKUP(E4394,'Age group'!$A$2:$B$7,2,TRUE)</f>
        <v>#N/A</v>
      </c>
    </row>
    <row r="4395" spans="1:27" ht="12.75" x14ac:dyDescent="0.2">
      <c r="A4395" s="30">
        <v>4392</v>
      </c>
      <c r="B4395" s="31"/>
      <c r="C4395" s="31"/>
      <c r="D4395" s="32"/>
      <c r="E4395" s="104"/>
      <c r="F4395" s="31"/>
      <c r="G4395" s="31"/>
      <c r="H4395" s="33"/>
      <c r="I4395" s="16"/>
      <c r="J4395" s="34"/>
      <c r="K4395" s="34"/>
      <c r="L4395" s="35"/>
      <c r="M4395" s="36"/>
      <c r="N4395" s="37"/>
      <c r="O4395" s="37"/>
      <c r="P4395" s="37"/>
      <c r="Q4395" s="38"/>
      <c r="R4395" s="38"/>
      <c r="S4395" s="37"/>
      <c r="T4395" s="39"/>
      <c r="U4395" s="39"/>
      <c r="V4395" s="40"/>
      <c r="X4395" t="str">
        <f>IF(('1 - Cover page'!$B$9-M4395)&lt;6,"&lt;=5 Days","&gt;5 Days")</f>
        <v>&lt;=5 Days</v>
      </c>
      <c r="Y4395" t="str">
        <f>IF(('1 - Cover page'!$B$9-M4395)=0,"0", IF(('1 - Cover page'!$B$9-M4395)= 1,"1", IF(('1 - Cover page'!$B$9-M4395)= 2,"2", IF(('1 - Cover page'!$B$9-M4395)= 3,"3", IF(('1 - Cover page'!$B$9-M4395)= 4,"4", IF(('1 - Cover page'!$B$9-M4395)= 5,"5", IF(('1 - Cover page'!$B$9-M4395)= 6,"6", IF(('1 - Cover page'!$B$9-M4395)= 7,"7", IF(('1 - Cover page'!$B$9-M4395)= 8,"8", IF(('1 - Cover page'!$B$9-M4395)= 9,"9", IF(('1 - Cover page'!$B$9-M4395)= 10,"10", IF(('1 - Cover page'!$B$9-M4395)= 11,"11", IF(('1 - Cover page'!$B$9-M4395)= 12,"12", IF(('1 - Cover page'!$B$9-M4395)= 13,"13", IF(('1 - Cover page'!$B$9-M4395)= 14,"14", IF(('1 - Cover page'!$B$9-M4395)= 15,"15",  ""))))))))))))))))</f>
        <v>0</v>
      </c>
      <c r="Z4395" t="str">
        <f>IF(('1 - Cover page'!$B$9-I4395)=0,"0", IF(('1 - Cover page'!$B$9-I4395)= 1,"1", IF(('1 - Cover page'!$B$9-I4395)= 2,"2", IF(('1 - Cover page'!$B$9-I4395)= 3,"3", IF(('1 - Cover page'!$B$9-I4395)= 4,"4", IF(('1 - Cover page'!$B$9-I4395)= 5,"5", IF(('1 - Cover page'!$B$9-I4395)= 6,"6", IF(('1 - Cover page'!$B$9-I4395)= 7,"7", IF(('1 - Cover page'!$B$9-I4395)= 8,"8", IF(('1 - Cover page'!$B$9-I4395)= 9,"9", IF(('1 - Cover page'!$B$9-I4395)= 10,"10", IF(('1 - Cover page'!$B$9-I4395)= 11,"11", IF(('1 - Cover page'!$B$9-I4395)= 12,"12", IF(('1 - Cover page'!$B$9-I4395)= 13,"13", IF(('1 - Cover page'!$B$9-I4395)= 14,"14", IF(('1 - Cover page'!$B$9-I4395)= 15,"15",  ""))))))))))))))))</f>
        <v>0</v>
      </c>
      <c r="AA4395" t="e">
        <f>VLOOKUP(E4395,'Age group'!$A$2:$B$7,2,TRUE)</f>
        <v>#N/A</v>
      </c>
    </row>
    <row r="4396" spans="1:27" ht="12.75" x14ac:dyDescent="0.2">
      <c r="A4396" s="30">
        <v>4393</v>
      </c>
      <c r="B4396" s="31"/>
      <c r="C4396" s="31"/>
      <c r="D4396" s="32"/>
      <c r="E4396" s="104"/>
      <c r="F4396" s="31"/>
      <c r="G4396" s="31"/>
      <c r="H4396" s="33"/>
      <c r="I4396" s="16"/>
      <c r="J4396" s="34"/>
      <c r="K4396" s="34"/>
      <c r="L4396" s="35"/>
      <c r="M4396" s="36"/>
      <c r="N4396" s="37"/>
      <c r="O4396" s="37"/>
      <c r="P4396" s="37"/>
      <c r="Q4396" s="38"/>
      <c r="R4396" s="38"/>
      <c r="S4396" s="37"/>
      <c r="T4396" s="39"/>
      <c r="U4396" s="39"/>
      <c r="V4396" s="40"/>
      <c r="X4396" t="str">
        <f>IF(('1 - Cover page'!$B$9-M4396)&lt;6,"&lt;=5 Days","&gt;5 Days")</f>
        <v>&lt;=5 Days</v>
      </c>
      <c r="Y4396" t="str">
        <f>IF(('1 - Cover page'!$B$9-M4396)=0,"0", IF(('1 - Cover page'!$B$9-M4396)= 1,"1", IF(('1 - Cover page'!$B$9-M4396)= 2,"2", IF(('1 - Cover page'!$B$9-M4396)= 3,"3", IF(('1 - Cover page'!$B$9-M4396)= 4,"4", IF(('1 - Cover page'!$B$9-M4396)= 5,"5", IF(('1 - Cover page'!$B$9-M4396)= 6,"6", IF(('1 - Cover page'!$B$9-M4396)= 7,"7", IF(('1 - Cover page'!$B$9-M4396)= 8,"8", IF(('1 - Cover page'!$B$9-M4396)= 9,"9", IF(('1 - Cover page'!$B$9-M4396)= 10,"10", IF(('1 - Cover page'!$B$9-M4396)= 11,"11", IF(('1 - Cover page'!$B$9-M4396)= 12,"12", IF(('1 - Cover page'!$B$9-M4396)= 13,"13", IF(('1 - Cover page'!$B$9-M4396)= 14,"14", IF(('1 - Cover page'!$B$9-M4396)= 15,"15",  ""))))))))))))))))</f>
        <v>0</v>
      </c>
      <c r="Z4396" t="str">
        <f>IF(('1 - Cover page'!$B$9-I4396)=0,"0", IF(('1 - Cover page'!$B$9-I4396)= 1,"1", IF(('1 - Cover page'!$B$9-I4396)= 2,"2", IF(('1 - Cover page'!$B$9-I4396)= 3,"3", IF(('1 - Cover page'!$B$9-I4396)= 4,"4", IF(('1 - Cover page'!$B$9-I4396)= 5,"5", IF(('1 - Cover page'!$B$9-I4396)= 6,"6", IF(('1 - Cover page'!$B$9-I4396)= 7,"7", IF(('1 - Cover page'!$B$9-I4396)= 8,"8", IF(('1 - Cover page'!$B$9-I4396)= 9,"9", IF(('1 - Cover page'!$B$9-I4396)= 10,"10", IF(('1 - Cover page'!$B$9-I4396)= 11,"11", IF(('1 - Cover page'!$B$9-I4396)= 12,"12", IF(('1 - Cover page'!$B$9-I4396)= 13,"13", IF(('1 - Cover page'!$B$9-I4396)= 14,"14", IF(('1 - Cover page'!$B$9-I4396)= 15,"15",  ""))))))))))))))))</f>
        <v>0</v>
      </c>
      <c r="AA4396" t="e">
        <f>VLOOKUP(E4396,'Age group'!$A$2:$B$7,2,TRUE)</f>
        <v>#N/A</v>
      </c>
    </row>
    <row r="4397" spans="1:27" ht="12.75" x14ac:dyDescent="0.2">
      <c r="A4397" s="30">
        <v>4394</v>
      </c>
      <c r="B4397" s="31"/>
      <c r="C4397" s="31"/>
      <c r="D4397" s="32"/>
      <c r="E4397" s="104"/>
      <c r="F4397" s="31"/>
      <c r="G4397" s="31"/>
      <c r="H4397" s="33"/>
      <c r="I4397" s="16"/>
      <c r="J4397" s="34"/>
      <c r="K4397" s="34"/>
      <c r="L4397" s="35"/>
      <c r="M4397" s="36"/>
      <c r="N4397" s="37"/>
      <c r="O4397" s="37"/>
      <c r="P4397" s="37"/>
      <c r="Q4397" s="38"/>
      <c r="R4397" s="38"/>
      <c r="S4397" s="37"/>
      <c r="T4397" s="39"/>
      <c r="U4397" s="39"/>
      <c r="V4397" s="40"/>
      <c r="X4397" t="str">
        <f>IF(('1 - Cover page'!$B$9-M4397)&lt;6,"&lt;=5 Days","&gt;5 Days")</f>
        <v>&lt;=5 Days</v>
      </c>
      <c r="Y4397" t="str">
        <f>IF(('1 - Cover page'!$B$9-M4397)=0,"0", IF(('1 - Cover page'!$B$9-M4397)= 1,"1", IF(('1 - Cover page'!$B$9-M4397)= 2,"2", IF(('1 - Cover page'!$B$9-M4397)= 3,"3", IF(('1 - Cover page'!$B$9-M4397)= 4,"4", IF(('1 - Cover page'!$B$9-M4397)= 5,"5", IF(('1 - Cover page'!$B$9-M4397)= 6,"6", IF(('1 - Cover page'!$B$9-M4397)= 7,"7", IF(('1 - Cover page'!$B$9-M4397)= 8,"8", IF(('1 - Cover page'!$B$9-M4397)= 9,"9", IF(('1 - Cover page'!$B$9-M4397)= 10,"10", IF(('1 - Cover page'!$B$9-M4397)= 11,"11", IF(('1 - Cover page'!$B$9-M4397)= 12,"12", IF(('1 - Cover page'!$B$9-M4397)= 13,"13", IF(('1 - Cover page'!$B$9-M4397)= 14,"14", IF(('1 - Cover page'!$B$9-M4397)= 15,"15",  ""))))))))))))))))</f>
        <v>0</v>
      </c>
      <c r="Z4397" t="str">
        <f>IF(('1 - Cover page'!$B$9-I4397)=0,"0", IF(('1 - Cover page'!$B$9-I4397)= 1,"1", IF(('1 - Cover page'!$B$9-I4397)= 2,"2", IF(('1 - Cover page'!$B$9-I4397)= 3,"3", IF(('1 - Cover page'!$B$9-I4397)= 4,"4", IF(('1 - Cover page'!$B$9-I4397)= 5,"5", IF(('1 - Cover page'!$B$9-I4397)= 6,"6", IF(('1 - Cover page'!$B$9-I4397)= 7,"7", IF(('1 - Cover page'!$B$9-I4397)= 8,"8", IF(('1 - Cover page'!$B$9-I4397)= 9,"9", IF(('1 - Cover page'!$B$9-I4397)= 10,"10", IF(('1 - Cover page'!$B$9-I4397)= 11,"11", IF(('1 - Cover page'!$B$9-I4397)= 12,"12", IF(('1 - Cover page'!$B$9-I4397)= 13,"13", IF(('1 - Cover page'!$B$9-I4397)= 14,"14", IF(('1 - Cover page'!$B$9-I4397)= 15,"15",  ""))))))))))))))))</f>
        <v>0</v>
      </c>
      <c r="AA4397" t="e">
        <f>VLOOKUP(E4397,'Age group'!$A$2:$B$7,2,TRUE)</f>
        <v>#N/A</v>
      </c>
    </row>
    <row r="4398" spans="1:27" ht="12.75" x14ac:dyDescent="0.2">
      <c r="A4398" s="30">
        <v>4395</v>
      </c>
      <c r="B4398" s="31"/>
      <c r="C4398" s="31"/>
      <c r="D4398" s="32"/>
      <c r="E4398" s="104"/>
      <c r="F4398" s="31"/>
      <c r="G4398" s="31"/>
      <c r="H4398" s="33"/>
      <c r="I4398" s="16"/>
      <c r="J4398" s="34"/>
      <c r="K4398" s="34"/>
      <c r="L4398" s="35"/>
      <c r="M4398" s="36"/>
      <c r="N4398" s="37"/>
      <c r="O4398" s="37"/>
      <c r="P4398" s="37"/>
      <c r="Q4398" s="38"/>
      <c r="R4398" s="38"/>
      <c r="S4398" s="37"/>
      <c r="T4398" s="39"/>
      <c r="U4398" s="39"/>
      <c r="V4398" s="40"/>
      <c r="X4398" t="str">
        <f>IF(('1 - Cover page'!$B$9-M4398)&lt;6,"&lt;=5 Days","&gt;5 Days")</f>
        <v>&lt;=5 Days</v>
      </c>
      <c r="Y4398" t="str">
        <f>IF(('1 - Cover page'!$B$9-M4398)=0,"0", IF(('1 - Cover page'!$B$9-M4398)= 1,"1", IF(('1 - Cover page'!$B$9-M4398)= 2,"2", IF(('1 - Cover page'!$B$9-M4398)= 3,"3", IF(('1 - Cover page'!$B$9-M4398)= 4,"4", IF(('1 - Cover page'!$B$9-M4398)= 5,"5", IF(('1 - Cover page'!$B$9-M4398)= 6,"6", IF(('1 - Cover page'!$B$9-M4398)= 7,"7", IF(('1 - Cover page'!$B$9-M4398)= 8,"8", IF(('1 - Cover page'!$B$9-M4398)= 9,"9", IF(('1 - Cover page'!$B$9-M4398)= 10,"10", IF(('1 - Cover page'!$B$9-M4398)= 11,"11", IF(('1 - Cover page'!$B$9-M4398)= 12,"12", IF(('1 - Cover page'!$B$9-M4398)= 13,"13", IF(('1 - Cover page'!$B$9-M4398)= 14,"14", IF(('1 - Cover page'!$B$9-M4398)= 15,"15",  ""))))))))))))))))</f>
        <v>0</v>
      </c>
      <c r="Z4398" t="str">
        <f>IF(('1 - Cover page'!$B$9-I4398)=0,"0", IF(('1 - Cover page'!$B$9-I4398)= 1,"1", IF(('1 - Cover page'!$B$9-I4398)= 2,"2", IF(('1 - Cover page'!$B$9-I4398)= 3,"3", IF(('1 - Cover page'!$B$9-I4398)= 4,"4", IF(('1 - Cover page'!$B$9-I4398)= 5,"5", IF(('1 - Cover page'!$B$9-I4398)= 6,"6", IF(('1 - Cover page'!$B$9-I4398)= 7,"7", IF(('1 - Cover page'!$B$9-I4398)= 8,"8", IF(('1 - Cover page'!$B$9-I4398)= 9,"9", IF(('1 - Cover page'!$B$9-I4398)= 10,"10", IF(('1 - Cover page'!$B$9-I4398)= 11,"11", IF(('1 - Cover page'!$B$9-I4398)= 12,"12", IF(('1 - Cover page'!$B$9-I4398)= 13,"13", IF(('1 - Cover page'!$B$9-I4398)= 14,"14", IF(('1 - Cover page'!$B$9-I4398)= 15,"15",  ""))))))))))))))))</f>
        <v>0</v>
      </c>
      <c r="AA4398" t="e">
        <f>VLOOKUP(E4398,'Age group'!$A$2:$B$7,2,TRUE)</f>
        <v>#N/A</v>
      </c>
    </row>
    <row r="4399" spans="1:27" ht="12.75" x14ac:dyDescent="0.2">
      <c r="A4399" s="30">
        <v>4396</v>
      </c>
      <c r="B4399" s="31"/>
      <c r="C4399" s="31"/>
      <c r="D4399" s="32"/>
      <c r="E4399" s="104"/>
      <c r="F4399" s="31"/>
      <c r="G4399" s="31"/>
      <c r="H4399" s="33"/>
      <c r="I4399" s="16"/>
      <c r="J4399" s="34"/>
      <c r="K4399" s="34"/>
      <c r="L4399" s="35"/>
      <c r="M4399" s="36"/>
      <c r="N4399" s="37"/>
      <c r="O4399" s="37"/>
      <c r="P4399" s="37"/>
      <c r="Q4399" s="38"/>
      <c r="R4399" s="38"/>
      <c r="S4399" s="37"/>
      <c r="T4399" s="39"/>
      <c r="U4399" s="39"/>
      <c r="V4399" s="40"/>
      <c r="X4399" t="str">
        <f>IF(('1 - Cover page'!$B$9-M4399)&lt;6,"&lt;=5 Days","&gt;5 Days")</f>
        <v>&lt;=5 Days</v>
      </c>
      <c r="Y4399" t="str">
        <f>IF(('1 - Cover page'!$B$9-M4399)=0,"0", IF(('1 - Cover page'!$B$9-M4399)= 1,"1", IF(('1 - Cover page'!$B$9-M4399)= 2,"2", IF(('1 - Cover page'!$B$9-M4399)= 3,"3", IF(('1 - Cover page'!$B$9-M4399)= 4,"4", IF(('1 - Cover page'!$B$9-M4399)= 5,"5", IF(('1 - Cover page'!$B$9-M4399)= 6,"6", IF(('1 - Cover page'!$B$9-M4399)= 7,"7", IF(('1 - Cover page'!$B$9-M4399)= 8,"8", IF(('1 - Cover page'!$B$9-M4399)= 9,"9", IF(('1 - Cover page'!$B$9-M4399)= 10,"10", IF(('1 - Cover page'!$B$9-M4399)= 11,"11", IF(('1 - Cover page'!$B$9-M4399)= 12,"12", IF(('1 - Cover page'!$B$9-M4399)= 13,"13", IF(('1 - Cover page'!$B$9-M4399)= 14,"14", IF(('1 - Cover page'!$B$9-M4399)= 15,"15",  ""))))))))))))))))</f>
        <v>0</v>
      </c>
      <c r="Z4399" t="str">
        <f>IF(('1 - Cover page'!$B$9-I4399)=0,"0", IF(('1 - Cover page'!$B$9-I4399)= 1,"1", IF(('1 - Cover page'!$B$9-I4399)= 2,"2", IF(('1 - Cover page'!$B$9-I4399)= 3,"3", IF(('1 - Cover page'!$B$9-I4399)= 4,"4", IF(('1 - Cover page'!$B$9-I4399)= 5,"5", IF(('1 - Cover page'!$B$9-I4399)= 6,"6", IF(('1 - Cover page'!$B$9-I4399)= 7,"7", IF(('1 - Cover page'!$B$9-I4399)= 8,"8", IF(('1 - Cover page'!$B$9-I4399)= 9,"9", IF(('1 - Cover page'!$B$9-I4399)= 10,"10", IF(('1 - Cover page'!$B$9-I4399)= 11,"11", IF(('1 - Cover page'!$B$9-I4399)= 12,"12", IF(('1 - Cover page'!$B$9-I4399)= 13,"13", IF(('1 - Cover page'!$B$9-I4399)= 14,"14", IF(('1 - Cover page'!$B$9-I4399)= 15,"15",  ""))))))))))))))))</f>
        <v>0</v>
      </c>
      <c r="AA4399" t="e">
        <f>VLOOKUP(E4399,'Age group'!$A$2:$B$7,2,TRUE)</f>
        <v>#N/A</v>
      </c>
    </row>
    <row r="4400" spans="1:27" ht="12.75" x14ac:dyDescent="0.2">
      <c r="A4400" s="30">
        <v>4397</v>
      </c>
      <c r="B4400" s="31"/>
      <c r="C4400" s="31"/>
      <c r="D4400" s="32"/>
      <c r="E4400" s="104"/>
      <c r="F4400" s="31"/>
      <c r="G4400" s="31"/>
      <c r="H4400" s="33"/>
      <c r="I4400" s="16"/>
      <c r="J4400" s="34"/>
      <c r="K4400" s="34"/>
      <c r="L4400" s="35"/>
      <c r="M4400" s="36"/>
      <c r="N4400" s="37"/>
      <c r="O4400" s="37"/>
      <c r="P4400" s="37"/>
      <c r="Q4400" s="38"/>
      <c r="R4400" s="38"/>
      <c r="S4400" s="37"/>
      <c r="T4400" s="39"/>
      <c r="U4400" s="39"/>
      <c r="V4400" s="40"/>
      <c r="X4400" t="str">
        <f>IF(('1 - Cover page'!$B$9-M4400)&lt;6,"&lt;=5 Days","&gt;5 Days")</f>
        <v>&lt;=5 Days</v>
      </c>
      <c r="Y4400" t="str">
        <f>IF(('1 - Cover page'!$B$9-M4400)=0,"0", IF(('1 - Cover page'!$B$9-M4400)= 1,"1", IF(('1 - Cover page'!$B$9-M4400)= 2,"2", IF(('1 - Cover page'!$B$9-M4400)= 3,"3", IF(('1 - Cover page'!$B$9-M4400)= 4,"4", IF(('1 - Cover page'!$B$9-M4400)= 5,"5", IF(('1 - Cover page'!$B$9-M4400)= 6,"6", IF(('1 - Cover page'!$B$9-M4400)= 7,"7", IF(('1 - Cover page'!$B$9-M4400)= 8,"8", IF(('1 - Cover page'!$B$9-M4400)= 9,"9", IF(('1 - Cover page'!$B$9-M4400)= 10,"10", IF(('1 - Cover page'!$B$9-M4400)= 11,"11", IF(('1 - Cover page'!$B$9-M4400)= 12,"12", IF(('1 - Cover page'!$B$9-M4400)= 13,"13", IF(('1 - Cover page'!$B$9-M4400)= 14,"14", IF(('1 - Cover page'!$B$9-M4400)= 15,"15",  ""))))))))))))))))</f>
        <v>0</v>
      </c>
      <c r="Z4400" t="str">
        <f>IF(('1 - Cover page'!$B$9-I4400)=0,"0", IF(('1 - Cover page'!$B$9-I4400)= 1,"1", IF(('1 - Cover page'!$B$9-I4400)= 2,"2", IF(('1 - Cover page'!$B$9-I4400)= 3,"3", IF(('1 - Cover page'!$B$9-I4400)= 4,"4", IF(('1 - Cover page'!$B$9-I4400)= 5,"5", IF(('1 - Cover page'!$B$9-I4400)= 6,"6", IF(('1 - Cover page'!$B$9-I4400)= 7,"7", IF(('1 - Cover page'!$B$9-I4400)= 8,"8", IF(('1 - Cover page'!$B$9-I4400)= 9,"9", IF(('1 - Cover page'!$B$9-I4400)= 10,"10", IF(('1 - Cover page'!$B$9-I4400)= 11,"11", IF(('1 - Cover page'!$B$9-I4400)= 12,"12", IF(('1 - Cover page'!$B$9-I4400)= 13,"13", IF(('1 - Cover page'!$B$9-I4400)= 14,"14", IF(('1 - Cover page'!$B$9-I4400)= 15,"15",  ""))))))))))))))))</f>
        <v>0</v>
      </c>
      <c r="AA4400" t="e">
        <f>VLOOKUP(E4400,'Age group'!$A$2:$B$7,2,TRUE)</f>
        <v>#N/A</v>
      </c>
    </row>
    <row r="4401" spans="1:27" ht="12.75" x14ac:dyDescent="0.2">
      <c r="A4401" s="30">
        <v>4398</v>
      </c>
      <c r="B4401" s="31"/>
      <c r="C4401" s="31"/>
      <c r="D4401" s="32"/>
      <c r="E4401" s="104"/>
      <c r="F4401" s="31"/>
      <c r="G4401" s="31"/>
      <c r="H4401" s="33"/>
      <c r="I4401" s="16"/>
      <c r="J4401" s="34"/>
      <c r="K4401" s="34"/>
      <c r="L4401" s="35"/>
      <c r="M4401" s="36"/>
      <c r="N4401" s="37"/>
      <c r="O4401" s="37"/>
      <c r="P4401" s="37"/>
      <c r="Q4401" s="38"/>
      <c r="R4401" s="38"/>
      <c r="S4401" s="37"/>
      <c r="T4401" s="39"/>
      <c r="U4401" s="39"/>
      <c r="V4401" s="40"/>
      <c r="X4401" t="str">
        <f>IF(('1 - Cover page'!$B$9-M4401)&lt;6,"&lt;=5 Days","&gt;5 Days")</f>
        <v>&lt;=5 Days</v>
      </c>
      <c r="Y4401" t="str">
        <f>IF(('1 - Cover page'!$B$9-M4401)=0,"0", IF(('1 - Cover page'!$B$9-M4401)= 1,"1", IF(('1 - Cover page'!$B$9-M4401)= 2,"2", IF(('1 - Cover page'!$B$9-M4401)= 3,"3", IF(('1 - Cover page'!$B$9-M4401)= 4,"4", IF(('1 - Cover page'!$B$9-M4401)= 5,"5", IF(('1 - Cover page'!$B$9-M4401)= 6,"6", IF(('1 - Cover page'!$B$9-M4401)= 7,"7", IF(('1 - Cover page'!$B$9-M4401)= 8,"8", IF(('1 - Cover page'!$B$9-M4401)= 9,"9", IF(('1 - Cover page'!$B$9-M4401)= 10,"10", IF(('1 - Cover page'!$B$9-M4401)= 11,"11", IF(('1 - Cover page'!$B$9-M4401)= 12,"12", IF(('1 - Cover page'!$B$9-M4401)= 13,"13", IF(('1 - Cover page'!$B$9-M4401)= 14,"14", IF(('1 - Cover page'!$B$9-M4401)= 15,"15",  ""))))))))))))))))</f>
        <v>0</v>
      </c>
      <c r="Z4401" t="str">
        <f>IF(('1 - Cover page'!$B$9-I4401)=0,"0", IF(('1 - Cover page'!$B$9-I4401)= 1,"1", IF(('1 - Cover page'!$B$9-I4401)= 2,"2", IF(('1 - Cover page'!$B$9-I4401)= 3,"3", IF(('1 - Cover page'!$B$9-I4401)= 4,"4", IF(('1 - Cover page'!$B$9-I4401)= 5,"5", IF(('1 - Cover page'!$B$9-I4401)= 6,"6", IF(('1 - Cover page'!$B$9-I4401)= 7,"7", IF(('1 - Cover page'!$B$9-I4401)= 8,"8", IF(('1 - Cover page'!$B$9-I4401)= 9,"9", IF(('1 - Cover page'!$B$9-I4401)= 10,"10", IF(('1 - Cover page'!$B$9-I4401)= 11,"11", IF(('1 - Cover page'!$B$9-I4401)= 12,"12", IF(('1 - Cover page'!$B$9-I4401)= 13,"13", IF(('1 - Cover page'!$B$9-I4401)= 14,"14", IF(('1 - Cover page'!$B$9-I4401)= 15,"15",  ""))))))))))))))))</f>
        <v>0</v>
      </c>
      <c r="AA4401" t="e">
        <f>VLOOKUP(E4401,'Age group'!$A$2:$B$7,2,TRUE)</f>
        <v>#N/A</v>
      </c>
    </row>
    <row r="4402" spans="1:27" ht="12.75" x14ac:dyDescent="0.2">
      <c r="A4402" s="30">
        <v>4399</v>
      </c>
      <c r="B4402" s="31"/>
      <c r="C4402" s="31"/>
      <c r="D4402" s="32"/>
      <c r="E4402" s="104"/>
      <c r="F4402" s="31"/>
      <c r="G4402" s="31"/>
      <c r="H4402" s="33"/>
      <c r="I4402" s="16"/>
      <c r="J4402" s="34"/>
      <c r="K4402" s="34"/>
      <c r="L4402" s="35"/>
      <c r="M4402" s="36"/>
      <c r="N4402" s="37"/>
      <c r="O4402" s="37"/>
      <c r="P4402" s="37"/>
      <c r="Q4402" s="38"/>
      <c r="R4402" s="38"/>
      <c r="S4402" s="37"/>
      <c r="T4402" s="39"/>
      <c r="U4402" s="39"/>
      <c r="V4402" s="40"/>
      <c r="X4402" t="str">
        <f>IF(('1 - Cover page'!$B$9-M4402)&lt;6,"&lt;=5 Days","&gt;5 Days")</f>
        <v>&lt;=5 Days</v>
      </c>
      <c r="Y4402" t="str">
        <f>IF(('1 - Cover page'!$B$9-M4402)=0,"0", IF(('1 - Cover page'!$B$9-M4402)= 1,"1", IF(('1 - Cover page'!$B$9-M4402)= 2,"2", IF(('1 - Cover page'!$B$9-M4402)= 3,"3", IF(('1 - Cover page'!$B$9-M4402)= 4,"4", IF(('1 - Cover page'!$B$9-M4402)= 5,"5", IF(('1 - Cover page'!$B$9-M4402)= 6,"6", IF(('1 - Cover page'!$B$9-M4402)= 7,"7", IF(('1 - Cover page'!$B$9-M4402)= 8,"8", IF(('1 - Cover page'!$B$9-M4402)= 9,"9", IF(('1 - Cover page'!$B$9-M4402)= 10,"10", IF(('1 - Cover page'!$B$9-M4402)= 11,"11", IF(('1 - Cover page'!$B$9-M4402)= 12,"12", IF(('1 - Cover page'!$B$9-M4402)= 13,"13", IF(('1 - Cover page'!$B$9-M4402)= 14,"14", IF(('1 - Cover page'!$B$9-M4402)= 15,"15",  ""))))))))))))))))</f>
        <v>0</v>
      </c>
      <c r="Z4402" t="str">
        <f>IF(('1 - Cover page'!$B$9-I4402)=0,"0", IF(('1 - Cover page'!$B$9-I4402)= 1,"1", IF(('1 - Cover page'!$B$9-I4402)= 2,"2", IF(('1 - Cover page'!$B$9-I4402)= 3,"3", IF(('1 - Cover page'!$B$9-I4402)= 4,"4", IF(('1 - Cover page'!$B$9-I4402)= 5,"5", IF(('1 - Cover page'!$B$9-I4402)= 6,"6", IF(('1 - Cover page'!$B$9-I4402)= 7,"7", IF(('1 - Cover page'!$B$9-I4402)= 8,"8", IF(('1 - Cover page'!$B$9-I4402)= 9,"9", IF(('1 - Cover page'!$B$9-I4402)= 10,"10", IF(('1 - Cover page'!$B$9-I4402)= 11,"11", IF(('1 - Cover page'!$B$9-I4402)= 12,"12", IF(('1 - Cover page'!$B$9-I4402)= 13,"13", IF(('1 - Cover page'!$B$9-I4402)= 14,"14", IF(('1 - Cover page'!$B$9-I4402)= 15,"15",  ""))))))))))))))))</f>
        <v>0</v>
      </c>
      <c r="AA4402" t="e">
        <f>VLOOKUP(E4402,'Age group'!$A$2:$B$7,2,TRUE)</f>
        <v>#N/A</v>
      </c>
    </row>
    <row r="4403" spans="1:27" ht="12.75" x14ac:dyDescent="0.2">
      <c r="A4403" s="30">
        <v>4400</v>
      </c>
      <c r="B4403" s="31"/>
      <c r="C4403" s="31"/>
      <c r="D4403" s="32"/>
      <c r="E4403" s="104"/>
      <c r="F4403" s="31"/>
      <c r="G4403" s="31"/>
      <c r="H4403" s="33"/>
      <c r="I4403" s="16"/>
      <c r="J4403" s="34"/>
      <c r="K4403" s="34"/>
      <c r="L4403" s="35"/>
      <c r="M4403" s="36"/>
      <c r="N4403" s="37"/>
      <c r="O4403" s="37"/>
      <c r="P4403" s="37"/>
      <c r="Q4403" s="38"/>
      <c r="R4403" s="38"/>
      <c r="S4403" s="37"/>
      <c r="T4403" s="39"/>
      <c r="U4403" s="39"/>
      <c r="V4403" s="40"/>
      <c r="X4403" t="str">
        <f>IF(('1 - Cover page'!$B$9-M4403)&lt;6,"&lt;=5 Days","&gt;5 Days")</f>
        <v>&lt;=5 Days</v>
      </c>
      <c r="Y4403" t="str">
        <f>IF(('1 - Cover page'!$B$9-M4403)=0,"0", IF(('1 - Cover page'!$B$9-M4403)= 1,"1", IF(('1 - Cover page'!$B$9-M4403)= 2,"2", IF(('1 - Cover page'!$B$9-M4403)= 3,"3", IF(('1 - Cover page'!$B$9-M4403)= 4,"4", IF(('1 - Cover page'!$B$9-M4403)= 5,"5", IF(('1 - Cover page'!$B$9-M4403)= 6,"6", IF(('1 - Cover page'!$B$9-M4403)= 7,"7", IF(('1 - Cover page'!$B$9-M4403)= 8,"8", IF(('1 - Cover page'!$B$9-M4403)= 9,"9", IF(('1 - Cover page'!$B$9-M4403)= 10,"10", IF(('1 - Cover page'!$B$9-M4403)= 11,"11", IF(('1 - Cover page'!$B$9-M4403)= 12,"12", IF(('1 - Cover page'!$B$9-M4403)= 13,"13", IF(('1 - Cover page'!$B$9-M4403)= 14,"14", IF(('1 - Cover page'!$B$9-M4403)= 15,"15",  ""))))))))))))))))</f>
        <v>0</v>
      </c>
      <c r="Z4403" t="str">
        <f>IF(('1 - Cover page'!$B$9-I4403)=0,"0", IF(('1 - Cover page'!$B$9-I4403)= 1,"1", IF(('1 - Cover page'!$B$9-I4403)= 2,"2", IF(('1 - Cover page'!$B$9-I4403)= 3,"3", IF(('1 - Cover page'!$B$9-I4403)= 4,"4", IF(('1 - Cover page'!$B$9-I4403)= 5,"5", IF(('1 - Cover page'!$B$9-I4403)= 6,"6", IF(('1 - Cover page'!$B$9-I4403)= 7,"7", IF(('1 - Cover page'!$B$9-I4403)= 8,"8", IF(('1 - Cover page'!$B$9-I4403)= 9,"9", IF(('1 - Cover page'!$B$9-I4403)= 10,"10", IF(('1 - Cover page'!$B$9-I4403)= 11,"11", IF(('1 - Cover page'!$B$9-I4403)= 12,"12", IF(('1 - Cover page'!$B$9-I4403)= 13,"13", IF(('1 - Cover page'!$B$9-I4403)= 14,"14", IF(('1 - Cover page'!$B$9-I4403)= 15,"15",  ""))))))))))))))))</f>
        <v>0</v>
      </c>
      <c r="AA4403" t="e">
        <f>VLOOKUP(E4403,'Age group'!$A$2:$B$7,2,TRUE)</f>
        <v>#N/A</v>
      </c>
    </row>
    <row r="4404" spans="1:27" ht="12.75" x14ac:dyDescent="0.2">
      <c r="A4404" s="30">
        <v>4401</v>
      </c>
      <c r="B4404" s="31"/>
      <c r="C4404" s="31"/>
      <c r="D4404" s="32"/>
      <c r="E4404" s="104"/>
      <c r="F4404" s="31"/>
      <c r="G4404" s="31"/>
      <c r="H4404" s="33"/>
      <c r="I4404" s="16"/>
      <c r="J4404" s="34"/>
      <c r="K4404" s="34"/>
      <c r="L4404" s="35"/>
      <c r="M4404" s="36"/>
      <c r="N4404" s="37"/>
      <c r="O4404" s="37"/>
      <c r="P4404" s="37"/>
      <c r="Q4404" s="38"/>
      <c r="R4404" s="38"/>
      <c r="S4404" s="37"/>
      <c r="T4404" s="39"/>
      <c r="U4404" s="39"/>
      <c r="V4404" s="40"/>
      <c r="X4404" t="str">
        <f>IF(('1 - Cover page'!$B$9-M4404)&lt;6,"&lt;=5 Days","&gt;5 Days")</f>
        <v>&lt;=5 Days</v>
      </c>
      <c r="Y4404" t="str">
        <f>IF(('1 - Cover page'!$B$9-M4404)=0,"0", IF(('1 - Cover page'!$B$9-M4404)= 1,"1", IF(('1 - Cover page'!$B$9-M4404)= 2,"2", IF(('1 - Cover page'!$B$9-M4404)= 3,"3", IF(('1 - Cover page'!$B$9-M4404)= 4,"4", IF(('1 - Cover page'!$B$9-M4404)= 5,"5", IF(('1 - Cover page'!$B$9-M4404)= 6,"6", IF(('1 - Cover page'!$B$9-M4404)= 7,"7", IF(('1 - Cover page'!$B$9-M4404)= 8,"8", IF(('1 - Cover page'!$B$9-M4404)= 9,"9", IF(('1 - Cover page'!$B$9-M4404)= 10,"10", IF(('1 - Cover page'!$B$9-M4404)= 11,"11", IF(('1 - Cover page'!$B$9-M4404)= 12,"12", IF(('1 - Cover page'!$B$9-M4404)= 13,"13", IF(('1 - Cover page'!$B$9-M4404)= 14,"14", IF(('1 - Cover page'!$B$9-M4404)= 15,"15",  ""))))))))))))))))</f>
        <v>0</v>
      </c>
      <c r="Z4404" t="str">
        <f>IF(('1 - Cover page'!$B$9-I4404)=0,"0", IF(('1 - Cover page'!$B$9-I4404)= 1,"1", IF(('1 - Cover page'!$B$9-I4404)= 2,"2", IF(('1 - Cover page'!$B$9-I4404)= 3,"3", IF(('1 - Cover page'!$B$9-I4404)= 4,"4", IF(('1 - Cover page'!$B$9-I4404)= 5,"5", IF(('1 - Cover page'!$B$9-I4404)= 6,"6", IF(('1 - Cover page'!$B$9-I4404)= 7,"7", IF(('1 - Cover page'!$B$9-I4404)= 8,"8", IF(('1 - Cover page'!$B$9-I4404)= 9,"9", IF(('1 - Cover page'!$B$9-I4404)= 10,"10", IF(('1 - Cover page'!$B$9-I4404)= 11,"11", IF(('1 - Cover page'!$B$9-I4404)= 12,"12", IF(('1 - Cover page'!$B$9-I4404)= 13,"13", IF(('1 - Cover page'!$B$9-I4404)= 14,"14", IF(('1 - Cover page'!$B$9-I4404)= 15,"15",  ""))))))))))))))))</f>
        <v>0</v>
      </c>
      <c r="AA4404" t="e">
        <f>VLOOKUP(E4404,'Age group'!$A$2:$B$7,2,TRUE)</f>
        <v>#N/A</v>
      </c>
    </row>
    <row r="4405" spans="1:27" ht="12.75" x14ac:dyDescent="0.2">
      <c r="A4405" s="30">
        <v>4402</v>
      </c>
      <c r="B4405" s="31"/>
      <c r="C4405" s="31"/>
      <c r="D4405" s="32"/>
      <c r="E4405" s="104"/>
      <c r="F4405" s="31"/>
      <c r="G4405" s="31"/>
      <c r="H4405" s="33"/>
      <c r="I4405" s="16"/>
      <c r="J4405" s="34"/>
      <c r="K4405" s="34"/>
      <c r="L4405" s="35"/>
      <c r="M4405" s="36"/>
      <c r="N4405" s="37"/>
      <c r="O4405" s="37"/>
      <c r="P4405" s="37"/>
      <c r="Q4405" s="38"/>
      <c r="R4405" s="38"/>
      <c r="S4405" s="37"/>
      <c r="T4405" s="39"/>
      <c r="U4405" s="39"/>
      <c r="V4405" s="40"/>
      <c r="X4405" t="str">
        <f>IF(('1 - Cover page'!$B$9-M4405)&lt;6,"&lt;=5 Days","&gt;5 Days")</f>
        <v>&lt;=5 Days</v>
      </c>
      <c r="Y4405" t="str">
        <f>IF(('1 - Cover page'!$B$9-M4405)=0,"0", IF(('1 - Cover page'!$B$9-M4405)= 1,"1", IF(('1 - Cover page'!$B$9-M4405)= 2,"2", IF(('1 - Cover page'!$B$9-M4405)= 3,"3", IF(('1 - Cover page'!$B$9-M4405)= 4,"4", IF(('1 - Cover page'!$B$9-M4405)= 5,"5", IF(('1 - Cover page'!$B$9-M4405)= 6,"6", IF(('1 - Cover page'!$B$9-M4405)= 7,"7", IF(('1 - Cover page'!$B$9-M4405)= 8,"8", IF(('1 - Cover page'!$B$9-M4405)= 9,"9", IF(('1 - Cover page'!$B$9-M4405)= 10,"10", IF(('1 - Cover page'!$B$9-M4405)= 11,"11", IF(('1 - Cover page'!$B$9-M4405)= 12,"12", IF(('1 - Cover page'!$B$9-M4405)= 13,"13", IF(('1 - Cover page'!$B$9-M4405)= 14,"14", IF(('1 - Cover page'!$B$9-M4405)= 15,"15",  ""))))))))))))))))</f>
        <v>0</v>
      </c>
      <c r="Z4405" t="str">
        <f>IF(('1 - Cover page'!$B$9-I4405)=0,"0", IF(('1 - Cover page'!$B$9-I4405)= 1,"1", IF(('1 - Cover page'!$B$9-I4405)= 2,"2", IF(('1 - Cover page'!$B$9-I4405)= 3,"3", IF(('1 - Cover page'!$B$9-I4405)= 4,"4", IF(('1 - Cover page'!$B$9-I4405)= 5,"5", IF(('1 - Cover page'!$B$9-I4405)= 6,"6", IF(('1 - Cover page'!$B$9-I4405)= 7,"7", IF(('1 - Cover page'!$B$9-I4405)= 8,"8", IF(('1 - Cover page'!$B$9-I4405)= 9,"9", IF(('1 - Cover page'!$B$9-I4405)= 10,"10", IF(('1 - Cover page'!$B$9-I4405)= 11,"11", IF(('1 - Cover page'!$B$9-I4405)= 12,"12", IF(('1 - Cover page'!$B$9-I4405)= 13,"13", IF(('1 - Cover page'!$B$9-I4405)= 14,"14", IF(('1 - Cover page'!$B$9-I4405)= 15,"15",  ""))))))))))))))))</f>
        <v>0</v>
      </c>
      <c r="AA4405" t="e">
        <f>VLOOKUP(E4405,'Age group'!$A$2:$B$7,2,TRUE)</f>
        <v>#N/A</v>
      </c>
    </row>
    <row r="4406" spans="1:27" ht="12.75" x14ac:dyDescent="0.2">
      <c r="A4406" s="30">
        <v>4403</v>
      </c>
      <c r="B4406" s="31"/>
      <c r="C4406" s="31"/>
      <c r="D4406" s="32"/>
      <c r="E4406" s="104"/>
      <c r="F4406" s="31"/>
      <c r="G4406" s="31"/>
      <c r="H4406" s="33"/>
      <c r="I4406" s="16"/>
      <c r="J4406" s="34"/>
      <c r="K4406" s="34"/>
      <c r="L4406" s="35"/>
      <c r="M4406" s="36"/>
      <c r="N4406" s="37"/>
      <c r="O4406" s="37"/>
      <c r="P4406" s="37"/>
      <c r="Q4406" s="38"/>
      <c r="R4406" s="38"/>
      <c r="S4406" s="37"/>
      <c r="T4406" s="39"/>
      <c r="U4406" s="39"/>
      <c r="V4406" s="40"/>
      <c r="X4406" t="str">
        <f>IF(('1 - Cover page'!$B$9-M4406)&lt;6,"&lt;=5 Days","&gt;5 Days")</f>
        <v>&lt;=5 Days</v>
      </c>
      <c r="Y4406" t="str">
        <f>IF(('1 - Cover page'!$B$9-M4406)=0,"0", IF(('1 - Cover page'!$B$9-M4406)= 1,"1", IF(('1 - Cover page'!$B$9-M4406)= 2,"2", IF(('1 - Cover page'!$B$9-M4406)= 3,"3", IF(('1 - Cover page'!$B$9-M4406)= 4,"4", IF(('1 - Cover page'!$B$9-M4406)= 5,"5", IF(('1 - Cover page'!$B$9-M4406)= 6,"6", IF(('1 - Cover page'!$B$9-M4406)= 7,"7", IF(('1 - Cover page'!$B$9-M4406)= 8,"8", IF(('1 - Cover page'!$B$9-M4406)= 9,"9", IF(('1 - Cover page'!$B$9-M4406)= 10,"10", IF(('1 - Cover page'!$B$9-M4406)= 11,"11", IF(('1 - Cover page'!$B$9-M4406)= 12,"12", IF(('1 - Cover page'!$B$9-M4406)= 13,"13", IF(('1 - Cover page'!$B$9-M4406)= 14,"14", IF(('1 - Cover page'!$B$9-M4406)= 15,"15",  ""))))))))))))))))</f>
        <v>0</v>
      </c>
      <c r="Z4406" t="str">
        <f>IF(('1 - Cover page'!$B$9-I4406)=0,"0", IF(('1 - Cover page'!$B$9-I4406)= 1,"1", IF(('1 - Cover page'!$B$9-I4406)= 2,"2", IF(('1 - Cover page'!$B$9-I4406)= 3,"3", IF(('1 - Cover page'!$B$9-I4406)= 4,"4", IF(('1 - Cover page'!$B$9-I4406)= 5,"5", IF(('1 - Cover page'!$B$9-I4406)= 6,"6", IF(('1 - Cover page'!$B$9-I4406)= 7,"7", IF(('1 - Cover page'!$B$9-I4406)= 8,"8", IF(('1 - Cover page'!$B$9-I4406)= 9,"9", IF(('1 - Cover page'!$B$9-I4406)= 10,"10", IF(('1 - Cover page'!$B$9-I4406)= 11,"11", IF(('1 - Cover page'!$B$9-I4406)= 12,"12", IF(('1 - Cover page'!$B$9-I4406)= 13,"13", IF(('1 - Cover page'!$B$9-I4406)= 14,"14", IF(('1 - Cover page'!$B$9-I4406)= 15,"15",  ""))))))))))))))))</f>
        <v>0</v>
      </c>
      <c r="AA4406" t="e">
        <f>VLOOKUP(E4406,'Age group'!$A$2:$B$7,2,TRUE)</f>
        <v>#N/A</v>
      </c>
    </row>
    <row r="4407" spans="1:27" ht="12.75" x14ac:dyDescent="0.2">
      <c r="A4407" s="30">
        <v>4404</v>
      </c>
      <c r="B4407" s="31"/>
      <c r="C4407" s="31"/>
      <c r="D4407" s="32"/>
      <c r="E4407" s="104"/>
      <c r="F4407" s="31"/>
      <c r="G4407" s="31"/>
      <c r="H4407" s="33"/>
      <c r="I4407" s="16"/>
      <c r="J4407" s="34"/>
      <c r="K4407" s="34"/>
      <c r="L4407" s="35"/>
      <c r="M4407" s="36"/>
      <c r="N4407" s="37"/>
      <c r="O4407" s="37"/>
      <c r="P4407" s="37"/>
      <c r="Q4407" s="38"/>
      <c r="R4407" s="38"/>
      <c r="S4407" s="37"/>
      <c r="T4407" s="39"/>
      <c r="U4407" s="39"/>
      <c r="V4407" s="40"/>
      <c r="X4407" t="str">
        <f>IF(('1 - Cover page'!$B$9-M4407)&lt;6,"&lt;=5 Days","&gt;5 Days")</f>
        <v>&lt;=5 Days</v>
      </c>
      <c r="Y4407" t="str">
        <f>IF(('1 - Cover page'!$B$9-M4407)=0,"0", IF(('1 - Cover page'!$B$9-M4407)= 1,"1", IF(('1 - Cover page'!$B$9-M4407)= 2,"2", IF(('1 - Cover page'!$B$9-M4407)= 3,"3", IF(('1 - Cover page'!$B$9-M4407)= 4,"4", IF(('1 - Cover page'!$B$9-M4407)= 5,"5", IF(('1 - Cover page'!$B$9-M4407)= 6,"6", IF(('1 - Cover page'!$B$9-M4407)= 7,"7", IF(('1 - Cover page'!$B$9-M4407)= 8,"8", IF(('1 - Cover page'!$B$9-M4407)= 9,"9", IF(('1 - Cover page'!$B$9-M4407)= 10,"10", IF(('1 - Cover page'!$B$9-M4407)= 11,"11", IF(('1 - Cover page'!$B$9-M4407)= 12,"12", IF(('1 - Cover page'!$B$9-M4407)= 13,"13", IF(('1 - Cover page'!$B$9-M4407)= 14,"14", IF(('1 - Cover page'!$B$9-M4407)= 15,"15",  ""))))))))))))))))</f>
        <v>0</v>
      </c>
      <c r="Z4407" t="str">
        <f>IF(('1 - Cover page'!$B$9-I4407)=0,"0", IF(('1 - Cover page'!$B$9-I4407)= 1,"1", IF(('1 - Cover page'!$B$9-I4407)= 2,"2", IF(('1 - Cover page'!$B$9-I4407)= 3,"3", IF(('1 - Cover page'!$B$9-I4407)= 4,"4", IF(('1 - Cover page'!$B$9-I4407)= 5,"5", IF(('1 - Cover page'!$B$9-I4407)= 6,"6", IF(('1 - Cover page'!$B$9-I4407)= 7,"7", IF(('1 - Cover page'!$B$9-I4407)= 8,"8", IF(('1 - Cover page'!$B$9-I4407)= 9,"9", IF(('1 - Cover page'!$B$9-I4407)= 10,"10", IF(('1 - Cover page'!$B$9-I4407)= 11,"11", IF(('1 - Cover page'!$B$9-I4407)= 12,"12", IF(('1 - Cover page'!$B$9-I4407)= 13,"13", IF(('1 - Cover page'!$B$9-I4407)= 14,"14", IF(('1 - Cover page'!$B$9-I4407)= 15,"15",  ""))))))))))))))))</f>
        <v>0</v>
      </c>
      <c r="AA4407" t="e">
        <f>VLOOKUP(E4407,'Age group'!$A$2:$B$7,2,TRUE)</f>
        <v>#N/A</v>
      </c>
    </row>
    <row r="4408" spans="1:27" ht="12.75" x14ac:dyDescent="0.2">
      <c r="A4408" s="30">
        <v>4405</v>
      </c>
      <c r="B4408" s="31"/>
      <c r="C4408" s="31"/>
      <c r="D4408" s="32"/>
      <c r="E4408" s="104"/>
      <c r="F4408" s="31"/>
      <c r="G4408" s="31"/>
      <c r="H4408" s="33"/>
      <c r="I4408" s="16"/>
      <c r="J4408" s="34"/>
      <c r="K4408" s="34"/>
      <c r="L4408" s="35"/>
      <c r="M4408" s="36"/>
      <c r="N4408" s="37"/>
      <c r="O4408" s="37"/>
      <c r="P4408" s="37"/>
      <c r="Q4408" s="38"/>
      <c r="R4408" s="38"/>
      <c r="S4408" s="37"/>
      <c r="T4408" s="39"/>
      <c r="U4408" s="39"/>
      <c r="V4408" s="40"/>
      <c r="X4408" t="str">
        <f>IF(('1 - Cover page'!$B$9-M4408)&lt;6,"&lt;=5 Days","&gt;5 Days")</f>
        <v>&lt;=5 Days</v>
      </c>
      <c r="Y4408" t="str">
        <f>IF(('1 - Cover page'!$B$9-M4408)=0,"0", IF(('1 - Cover page'!$B$9-M4408)= 1,"1", IF(('1 - Cover page'!$B$9-M4408)= 2,"2", IF(('1 - Cover page'!$B$9-M4408)= 3,"3", IF(('1 - Cover page'!$B$9-M4408)= 4,"4", IF(('1 - Cover page'!$B$9-M4408)= 5,"5", IF(('1 - Cover page'!$B$9-M4408)= 6,"6", IF(('1 - Cover page'!$B$9-M4408)= 7,"7", IF(('1 - Cover page'!$B$9-M4408)= 8,"8", IF(('1 - Cover page'!$B$9-M4408)= 9,"9", IF(('1 - Cover page'!$B$9-M4408)= 10,"10", IF(('1 - Cover page'!$B$9-M4408)= 11,"11", IF(('1 - Cover page'!$B$9-M4408)= 12,"12", IF(('1 - Cover page'!$B$9-M4408)= 13,"13", IF(('1 - Cover page'!$B$9-M4408)= 14,"14", IF(('1 - Cover page'!$B$9-M4408)= 15,"15",  ""))))))))))))))))</f>
        <v>0</v>
      </c>
      <c r="Z4408" t="str">
        <f>IF(('1 - Cover page'!$B$9-I4408)=0,"0", IF(('1 - Cover page'!$B$9-I4408)= 1,"1", IF(('1 - Cover page'!$B$9-I4408)= 2,"2", IF(('1 - Cover page'!$B$9-I4408)= 3,"3", IF(('1 - Cover page'!$B$9-I4408)= 4,"4", IF(('1 - Cover page'!$B$9-I4408)= 5,"5", IF(('1 - Cover page'!$B$9-I4408)= 6,"6", IF(('1 - Cover page'!$B$9-I4408)= 7,"7", IF(('1 - Cover page'!$B$9-I4408)= 8,"8", IF(('1 - Cover page'!$B$9-I4408)= 9,"9", IF(('1 - Cover page'!$B$9-I4408)= 10,"10", IF(('1 - Cover page'!$B$9-I4408)= 11,"11", IF(('1 - Cover page'!$B$9-I4408)= 12,"12", IF(('1 - Cover page'!$B$9-I4408)= 13,"13", IF(('1 - Cover page'!$B$9-I4408)= 14,"14", IF(('1 - Cover page'!$B$9-I4408)= 15,"15",  ""))))))))))))))))</f>
        <v>0</v>
      </c>
      <c r="AA4408" t="e">
        <f>VLOOKUP(E4408,'Age group'!$A$2:$B$7,2,TRUE)</f>
        <v>#N/A</v>
      </c>
    </row>
    <row r="4409" spans="1:27" ht="12.75" x14ac:dyDescent="0.2">
      <c r="A4409" s="30">
        <v>4406</v>
      </c>
      <c r="B4409" s="31"/>
      <c r="C4409" s="31"/>
      <c r="D4409" s="32"/>
      <c r="E4409" s="104"/>
      <c r="F4409" s="31"/>
      <c r="G4409" s="31"/>
      <c r="H4409" s="33"/>
      <c r="I4409" s="16"/>
      <c r="J4409" s="34"/>
      <c r="K4409" s="34"/>
      <c r="L4409" s="35"/>
      <c r="M4409" s="36"/>
      <c r="N4409" s="37"/>
      <c r="O4409" s="37"/>
      <c r="P4409" s="37"/>
      <c r="Q4409" s="38"/>
      <c r="R4409" s="38"/>
      <c r="S4409" s="37"/>
      <c r="T4409" s="39"/>
      <c r="U4409" s="39"/>
      <c r="V4409" s="40"/>
      <c r="X4409" t="str">
        <f>IF(('1 - Cover page'!$B$9-M4409)&lt;6,"&lt;=5 Days","&gt;5 Days")</f>
        <v>&lt;=5 Days</v>
      </c>
      <c r="Y4409" t="str">
        <f>IF(('1 - Cover page'!$B$9-M4409)=0,"0", IF(('1 - Cover page'!$B$9-M4409)= 1,"1", IF(('1 - Cover page'!$B$9-M4409)= 2,"2", IF(('1 - Cover page'!$B$9-M4409)= 3,"3", IF(('1 - Cover page'!$B$9-M4409)= 4,"4", IF(('1 - Cover page'!$B$9-M4409)= 5,"5", IF(('1 - Cover page'!$B$9-M4409)= 6,"6", IF(('1 - Cover page'!$B$9-M4409)= 7,"7", IF(('1 - Cover page'!$B$9-M4409)= 8,"8", IF(('1 - Cover page'!$B$9-M4409)= 9,"9", IF(('1 - Cover page'!$B$9-M4409)= 10,"10", IF(('1 - Cover page'!$B$9-M4409)= 11,"11", IF(('1 - Cover page'!$B$9-M4409)= 12,"12", IF(('1 - Cover page'!$B$9-M4409)= 13,"13", IF(('1 - Cover page'!$B$9-M4409)= 14,"14", IF(('1 - Cover page'!$B$9-M4409)= 15,"15",  ""))))))))))))))))</f>
        <v>0</v>
      </c>
      <c r="Z4409" t="str">
        <f>IF(('1 - Cover page'!$B$9-I4409)=0,"0", IF(('1 - Cover page'!$B$9-I4409)= 1,"1", IF(('1 - Cover page'!$B$9-I4409)= 2,"2", IF(('1 - Cover page'!$B$9-I4409)= 3,"3", IF(('1 - Cover page'!$B$9-I4409)= 4,"4", IF(('1 - Cover page'!$B$9-I4409)= 5,"5", IF(('1 - Cover page'!$B$9-I4409)= 6,"6", IF(('1 - Cover page'!$B$9-I4409)= 7,"7", IF(('1 - Cover page'!$B$9-I4409)= 8,"8", IF(('1 - Cover page'!$B$9-I4409)= 9,"9", IF(('1 - Cover page'!$B$9-I4409)= 10,"10", IF(('1 - Cover page'!$B$9-I4409)= 11,"11", IF(('1 - Cover page'!$B$9-I4409)= 12,"12", IF(('1 - Cover page'!$B$9-I4409)= 13,"13", IF(('1 - Cover page'!$B$9-I4409)= 14,"14", IF(('1 - Cover page'!$B$9-I4409)= 15,"15",  ""))))))))))))))))</f>
        <v>0</v>
      </c>
      <c r="AA4409" t="e">
        <f>VLOOKUP(E4409,'Age group'!$A$2:$B$7,2,TRUE)</f>
        <v>#N/A</v>
      </c>
    </row>
    <row r="4410" spans="1:27" ht="12.75" x14ac:dyDescent="0.2">
      <c r="A4410" s="30">
        <v>4407</v>
      </c>
      <c r="B4410" s="31"/>
      <c r="C4410" s="31"/>
      <c r="D4410" s="32"/>
      <c r="E4410" s="104"/>
      <c r="F4410" s="31"/>
      <c r="G4410" s="31"/>
      <c r="H4410" s="33"/>
      <c r="I4410" s="16"/>
      <c r="J4410" s="34"/>
      <c r="K4410" s="34"/>
      <c r="L4410" s="35"/>
      <c r="M4410" s="36"/>
      <c r="N4410" s="37"/>
      <c r="O4410" s="37"/>
      <c r="P4410" s="37"/>
      <c r="Q4410" s="38"/>
      <c r="R4410" s="38"/>
      <c r="S4410" s="37"/>
      <c r="T4410" s="39"/>
      <c r="U4410" s="39"/>
      <c r="V4410" s="40"/>
      <c r="X4410" t="str">
        <f>IF(('1 - Cover page'!$B$9-M4410)&lt;6,"&lt;=5 Days","&gt;5 Days")</f>
        <v>&lt;=5 Days</v>
      </c>
      <c r="Y4410" t="str">
        <f>IF(('1 - Cover page'!$B$9-M4410)=0,"0", IF(('1 - Cover page'!$B$9-M4410)= 1,"1", IF(('1 - Cover page'!$B$9-M4410)= 2,"2", IF(('1 - Cover page'!$B$9-M4410)= 3,"3", IF(('1 - Cover page'!$B$9-M4410)= 4,"4", IF(('1 - Cover page'!$B$9-M4410)= 5,"5", IF(('1 - Cover page'!$B$9-M4410)= 6,"6", IF(('1 - Cover page'!$B$9-M4410)= 7,"7", IF(('1 - Cover page'!$B$9-M4410)= 8,"8", IF(('1 - Cover page'!$B$9-M4410)= 9,"9", IF(('1 - Cover page'!$B$9-M4410)= 10,"10", IF(('1 - Cover page'!$B$9-M4410)= 11,"11", IF(('1 - Cover page'!$B$9-M4410)= 12,"12", IF(('1 - Cover page'!$B$9-M4410)= 13,"13", IF(('1 - Cover page'!$B$9-M4410)= 14,"14", IF(('1 - Cover page'!$B$9-M4410)= 15,"15",  ""))))))))))))))))</f>
        <v>0</v>
      </c>
      <c r="Z4410" t="str">
        <f>IF(('1 - Cover page'!$B$9-I4410)=0,"0", IF(('1 - Cover page'!$B$9-I4410)= 1,"1", IF(('1 - Cover page'!$B$9-I4410)= 2,"2", IF(('1 - Cover page'!$B$9-I4410)= 3,"3", IF(('1 - Cover page'!$B$9-I4410)= 4,"4", IF(('1 - Cover page'!$B$9-I4410)= 5,"5", IF(('1 - Cover page'!$B$9-I4410)= 6,"6", IF(('1 - Cover page'!$B$9-I4410)= 7,"7", IF(('1 - Cover page'!$B$9-I4410)= 8,"8", IF(('1 - Cover page'!$B$9-I4410)= 9,"9", IF(('1 - Cover page'!$B$9-I4410)= 10,"10", IF(('1 - Cover page'!$B$9-I4410)= 11,"11", IF(('1 - Cover page'!$B$9-I4410)= 12,"12", IF(('1 - Cover page'!$B$9-I4410)= 13,"13", IF(('1 - Cover page'!$B$9-I4410)= 14,"14", IF(('1 - Cover page'!$B$9-I4410)= 15,"15",  ""))))))))))))))))</f>
        <v>0</v>
      </c>
      <c r="AA4410" t="e">
        <f>VLOOKUP(E4410,'Age group'!$A$2:$B$7,2,TRUE)</f>
        <v>#N/A</v>
      </c>
    </row>
    <row r="4411" spans="1:27" ht="12.75" x14ac:dyDescent="0.2">
      <c r="A4411" s="30">
        <v>4408</v>
      </c>
      <c r="B4411" s="31"/>
      <c r="C4411" s="31"/>
      <c r="D4411" s="32"/>
      <c r="E4411" s="104"/>
      <c r="F4411" s="31"/>
      <c r="G4411" s="31"/>
      <c r="H4411" s="33"/>
      <c r="I4411" s="16"/>
      <c r="J4411" s="34"/>
      <c r="K4411" s="34"/>
      <c r="L4411" s="35"/>
      <c r="M4411" s="36"/>
      <c r="N4411" s="37"/>
      <c r="O4411" s="37"/>
      <c r="P4411" s="37"/>
      <c r="Q4411" s="38"/>
      <c r="R4411" s="38"/>
      <c r="S4411" s="37"/>
      <c r="T4411" s="39"/>
      <c r="U4411" s="39"/>
      <c r="V4411" s="40"/>
      <c r="X4411" t="str">
        <f>IF(('1 - Cover page'!$B$9-M4411)&lt;6,"&lt;=5 Days","&gt;5 Days")</f>
        <v>&lt;=5 Days</v>
      </c>
      <c r="Y4411" t="str">
        <f>IF(('1 - Cover page'!$B$9-M4411)=0,"0", IF(('1 - Cover page'!$B$9-M4411)= 1,"1", IF(('1 - Cover page'!$B$9-M4411)= 2,"2", IF(('1 - Cover page'!$B$9-M4411)= 3,"3", IF(('1 - Cover page'!$B$9-M4411)= 4,"4", IF(('1 - Cover page'!$B$9-M4411)= 5,"5", IF(('1 - Cover page'!$B$9-M4411)= 6,"6", IF(('1 - Cover page'!$B$9-M4411)= 7,"7", IF(('1 - Cover page'!$B$9-M4411)= 8,"8", IF(('1 - Cover page'!$B$9-M4411)= 9,"9", IF(('1 - Cover page'!$B$9-M4411)= 10,"10", IF(('1 - Cover page'!$B$9-M4411)= 11,"11", IF(('1 - Cover page'!$B$9-M4411)= 12,"12", IF(('1 - Cover page'!$B$9-M4411)= 13,"13", IF(('1 - Cover page'!$B$9-M4411)= 14,"14", IF(('1 - Cover page'!$B$9-M4411)= 15,"15",  ""))))))))))))))))</f>
        <v>0</v>
      </c>
      <c r="Z4411" t="str">
        <f>IF(('1 - Cover page'!$B$9-I4411)=0,"0", IF(('1 - Cover page'!$B$9-I4411)= 1,"1", IF(('1 - Cover page'!$B$9-I4411)= 2,"2", IF(('1 - Cover page'!$B$9-I4411)= 3,"3", IF(('1 - Cover page'!$B$9-I4411)= 4,"4", IF(('1 - Cover page'!$B$9-I4411)= 5,"5", IF(('1 - Cover page'!$B$9-I4411)= 6,"6", IF(('1 - Cover page'!$B$9-I4411)= 7,"7", IF(('1 - Cover page'!$B$9-I4411)= 8,"8", IF(('1 - Cover page'!$B$9-I4411)= 9,"9", IF(('1 - Cover page'!$B$9-I4411)= 10,"10", IF(('1 - Cover page'!$B$9-I4411)= 11,"11", IF(('1 - Cover page'!$B$9-I4411)= 12,"12", IF(('1 - Cover page'!$B$9-I4411)= 13,"13", IF(('1 - Cover page'!$B$9-I4411)= 14,"14", IF(('1 - Cover page'!$B$9-I4411)= 15,"15",  ""))))))))))))))))</f>
        <v>0</v>
      </c>
      <c r="AA4411" t="e">
        <f>VLOOKUP(E4411,'Age group'!$A$2:$B$7,2,TRUE)</f>
        <v>#N/A</v>
      </c>
    </row>
    <row r="4412" spans="1:27" ht="12.75" x14ac:dyDescent="0.2">
      <c r="A4412" s="30">
        <v>4409</v>
      </c>
      <c r="B4412" s="31"/>
      <c r="C4412" s="31"/>
      <c r="D4412" s="32"/>
      <c r="E4412" s="104"/>
      <c r="F4412" s="31"/>
      <c r="G4412" s="31"/>
      <c r="H4412" s="33"/>
      <c r="I4412" s="16"/>
      <c r="J4412" s="34"/>
      <c r="K4412" s="34"/>
      <c r="L4412" s="35"/>
      <c r="M4412" s="36"/>
      <c r="N4412" s="37"/>
      <c r="O4412" s="37"/>
      <c r="P4412" s="37"/>
      <c r="Q4412" s="38"/>
      <c r="R4412" s="38"/>
      <c r="S4412" s="37"/>
      <c r="T4412" s="39"/>
      <c r="U4412" s="39"/>
      <c r="V4412" s="40"/>
      <c r="X4412" t="str">
        <f>IF(('1 - Cover page'!$B$9-M4412)&lt;6,"&lt;=5 Days","&gt;5 Days")</f>
        <v>&lt;=5 Days</v>
      </c>
      <c r="Y4412" t="str">
        <f>IF(('1 - Cover page'!$B$9-M4412)=0,"0", IF(('1 - Cover page'!$B$9-M4412)= 1,"1", IF(('1 - Cover page'!$B$9-M4412)= 2,"2", IF(('1 - Cover page'!$B$9-M4412)= 3,"3", IF(('1 - Cover page'!$B$9-M4412)= 4,"4", IF(('1 - Cover page'!$B$9-M4412)= 5,"5", IF(('1 - Cover page'!$B$9-M4412)= 6,"6", IF(('1 - Cover page'!$B$9-M4412)= 7,"7", IF(('1 - Cover page'!$B$9-M4412)= 8,"8", IF(('1 - Cover page'!$B$9-M4412)= 9,"9", IF(('1 - Cover page'!$B$9-M4412)= 10,"10", IF(('1 - Cover page'!$B$9-M4412)= 11,"11", IF(('1 - Cover page'!$B$9-M4412)= 12,"12", IF(('1 - Cover page'!$B$9-M4412)= 13,"13", IF(('1 - Cover page'!$B$9-M4412)= 14,"14", IF(('1 - Cover page'!$B$9-M4412)= 15,"15",  ""))))))))))))))))</f>
        <v>0</v>
      </c>
      <c r="Z4412" t="str">
        <f>IF(('1 - Cover page'!$B$9-I4412)=0,"0", IF(('1 - Cover page'!$B$9-I4412)= 1,"1", IF(('1 - Cover page'!$B$9-I4412)= 2,"2", IF(('1 - Cover page'!$B$9-I4412)= 3,"3", IF(('1 - Cover page'!$B$9-I4412)= 4,"4", IF(('1 - Cover page'!$B$9-I4412)= 5,"5", IF(('1 - Cover page'!$B$9-I4412)= 6,"6", IF(('1 - Cover page'!$B$9-I4412)= 7,"7", IF(('1 - Cover page'!$B$9-I4412)= 8,"8", IF(('1 - Cover page'!$B$9-I4412)= 9,"9", IF(('1 - Cover page'!$B$9-I4412)= 10,"10", IF(('1 - Cover page'!$B$9-I4412)= 11,"11", IF(('1 - Cover page'!$B$9-I4412)= 12,"12", IF(('1 - Cover page'!$B$9-I4412)= 13,"13", IF(('1 - Cover page'!$B$9-I4412)= 14,"14", IF(('1 - Cover page'!$B$9-I4412)= 15,"15",  ""))))))))))))))))</f>
        <v>0</v>
      </c>
      <c r="AA4412" t="e">
        <f>VLOOKUP(E4412,'Age group'!$A$2:$B$7,2,TRUE)</f>
        <v>#N/A</v>
      </c>
    </row>
    <row r="4413" spans="1:27" ht="12.75" x14ac:dyDescent="0.2">
      <c r="A4413" s="30">
        <v>4410</v>
      </c>
      <c r="B4413" s="31"/>
      <c r="C4413" s="31"/>
      <c r="D4413" s="32"/>
      <c r="E4413" s="104"/>
      <c r="F4413" s="31"/>
      <c r="G4413" s="31"/>
      <c r="H4413" s="33"/>
      <c r="I4413" s="16"/>
      <c r="J4413" s="34"/>
      <c r="K4413" s="34"/>
      <c r="L4413" s="35"/>
      <c r="M4413" s="36"/>
      <c r="N4413" s="37"/>
      <c r="O4413" s="37"/>
      <c r="P4413" s="37"/>
      <c r="Q4413" s="38"/>
      <c r="R4413" s="38"/>
      <c r="S4413" s="37"/>
      <c r="T4413" s="39"/>
      <c r="U4413" s="39"/>
      <c r="V4413" s="40"/>
      <c r="X4413" t="str">
        <f>IF(('1 - Cover page'!$B$9-M4413)&lt;6,"&lt;=5 Days","&gt;5 Days")</f>
        <v>&lt;=5 Days</v>
      </c>
      <c r="Y4413" t="str">
        <f>IF(('1 - Cover page'!$B$9-M4413)=0,"0", IF(('1 - Cover page'!$B$9-M4413)= 1,"1", IF(('1 - Cover page'!$B$9-M4413)= 2,"2", IF(('1 - Cover page'!$B$9-M4413)= 3,"3", IF(('1 - Cover page'!$B$9-M4413)= 4,"4", IF(('1 - Cover page'!$B$9-M4413)= 5,"5", IF(('1 - Cover page'!$B$9-M4413)= 6,"6", IF(('1 - Cover page'!$B$9-M4413)= 7,"7", IF(('1 - Cover page'!$B$9-M4413)= 8,"8", IF(('1 - Cover page'!$B$9-M4413)= 9,"9", IF(('1 - Cover page'!$B$9-M4413)= 10,"10", IF(('1 - Cover page'!$B$9-M4413)= 11,"11", IF(('1 - Cover page'!$B$9-M4413)= 12,"12", IF(('1 - Cover page'!$B$9-M4413)= 13,"13", IF(('1 - Cover page'!$B$9-M4413)= 14,"14", IF(('1 - Cover page'!$B$9-M4413)= 15,"15",  ""))))))))))))))))</f>
        <v>0</v>
      </c>
      <c r="Z4413" t="str">
        <f>IF(('1 - Cover page'!$B$9-I4413)=0,"0", IF(('1 - Cover page'!$B$9-I4413)= 1,"1", IF(('1 - Cover page'!$B$9-I4413)= 2,"2", IF(('1 - Cover page'!$B$9-I4413)= 3,"3", IF(('1 - Cover page'!$B$9-I4413)= 4,"4", IF(('1 - Cover page'!$B$9-I4413)= 5,"5", IF(('1 - Cover page'!$B$9-I4413)= 6,"6", IF(('1 - Cover page'!$B$9-I4413)= 7,"7", IF(('1 - Cover page'!$B$9-I4413)= 8,"8", IF(('1 - Cover page'!$B$9-I4413)= 9,"9", IF(('1 - Cover page'!$B$9-I4413)= 10,"10", IF(('1 - Cover page'!$B$9-I4413)= 11,"11", IF(('1 - Cover page'!$B$9-I4413)= 12,"12", IF(('1 - Cover page'!$B$9-I4413)= 13,"13", IF(('1 - Cover page'!$B$9-I4413)= 14,"14", IF(('1 - Cover page'!$B$9-I4413)= 15,"15",  ""))))))))))))))))</f>
        <v>0</v>
      </c>
      <c r="AA4413" t="e">
        <f>VLOOKUP(E4413,'Age group'!$A$2:$B$7,2,TRUE)</f>
        <v>#N/A</v>
      </c>
    </row>
    <row r="4414" spans="1:27" ht="12.75" x14ac:dyDescent="0.2">
      <c r="A4414" s="30">
        <v>4411</v>
      </c>
      <c r="B4414" s="31"/>
      <c r="C4414" s="31"/>
      <c r="D4414" s="32"/>
      <c r="E4414" s="104"/>
      <c r="F4414" s="31"/>
      <c r="G4414" s="31"/>
      <c r="H4414" s="33"/>
      <c r="I4414" s="16"/>
      <c r="J4414" s="34"/>
      <c r="K4414" s="34"/>
      <c r="L4414" s="35"/>
      <c r="M4414" s="36"/>
      <c r="N4414" s="37"/>
      <c r="O4414" s="37"/>
      <c r="P4414" s="37"/>
      <c r="Q4414" s="38"/>
      <c r="R4414" s="38"/>
      <c r="S4414" s="37"/>
      <c r="T4414" s="39"/>
      <c r="U4414" s="39"/>
      <c r="V4414" s="40"/>
      <c r="X4414" t="str">
        <f>IF(('1 - Cover page'!$B$9-M4414)&lt;6,"&lt;=5 Days","&gt;5 Days")</f>
        <v>&lt;=5 Days</v>
      </c>
      <c r="Y4414" t="str">
        <f>IF(('1 - Cover page'!$B$9-M4414)=0,"0", IF(('1 - Cover page'!$B$9-M4414)= 1,"1", IF(('1 - Cover page'!$B$9-M4414)= 2,"2", IF(('1 - Cover page'!$B$9-M4414)= 3,"3", IF(('1 - Cover page'!$B$9-M4414)= 4,"4", IF(('1 - Cover page'!$B$9-M4414)= 5,"5", IF(('1 - Cover page'!$B$9-M4414)= 6,"6", IF(('1 - Cover page'!$B$9-M4414)= 7,"7", IF(('1 - Cover page'!$B$9-M4414)= 8,"8", IF(('1 - Cover page'!$B$9-M4414)= 9,"9", IF(('1 - Cover page'!$B$9-M4414)= 10,"10", IF(('1 - Cover page'!$B$9-M4414)= 11,"11", IF(('1 - Cover page'!$B$9-M4414)= 12,"12", IF(('1 - Cover page'!$B$9-M4414)= 13,"13", IF(('1 - Cover page'!$B$9-M4414)= 14,"14", IF(('1 - Cover page'!$B$9-M4414)= 15,"15",  ""))))))))))))))))</f>
        <v>0</v>
      </c>
      <c r="Z4414" t="str">
        <f>IF(('1 - Cover page'!$B$9-I4414)=0,"0", IF(('1 - Cover page'!$B$9-I4414)= 1,"1", IF(('1 - Cover page'!$B$9-I4414)= 2,"2", IF(('1 - Cover page'!$B$9-I4414)= 3,"3", IF(('1 - Cover page'!$B$9-I4414)= 4,"4", IF(('1 - Cover page'!$B$9-I4414)= 5,"5", IF(('1 - Cover page'!$B$9-I4414)= 6,"6", IF(('1 - Cover page'!$B$9-I4414)= 7,"7", IF(('1 - Cover page'!$B$9-I4414)= 8,"8", IF(('1 - Cover page'!$B$9-I4414)= 9,"9", IF(('1 - Cover page'!$B$9-I4414)= 10,"10", IF(('1 - Cover page'!$B$9-I4414)= 11,"11", IF(('1 - Cover page'!$B$9-I4414)= 12,"12", IF(('1 - Cover page'!$B$9-I4414)= 13,"13", IF(('1 - Cover page'!$B$9-I4414)= 14,"14", IF(('1 - Cover page'!$B$9-I4414)= 15,"15",  ""))))))))))))))))</f>
        <v>0</v>
      </c>
      <c r="AA4414" t="e">
        <f>VLOOKUP(E4414,'Age group'!$A$2:$B$7,2,TRUE)</f>
        <v>#N/A</v>
      </c>
    </row>
    <row r="4415" spans="1:27" ht="12.75" x14ac:dyDescent="0.2">
      <c r="A4415" s="30">
        <v>4412</v>
      </c>
      <c r="B4415" s="31"/>
      <c r="C4415" s="31"/>
      <c r="D4415" s="32"/>
      <c r="E4415" s="104"/>
      <c r="F4415" s="31"/>
      <c r="G4415" s="31"/>
      <c r="H4415" s="33"/>
      <c r="I4415" s="16"/>
      <c r="J4415" s="34"/>
      <c r="K4415" s="34"/>
      <c r="L4415" s="35"/>
      <c r="M4415" s="36"/>
      <c r="N4415" s="37"/>
      <c r="O4415" s="37"/>
      <c r="P4415" s="37"/>
      <c r="Q4415" s="38"/>
      <c r="R4415" s="38"/>
      <c r="S4415" s="37"/>
      <c r="T4415" s="39"/>
      <c r="U4415" s="39"/>
      <c r="V4415" s="40"/>
      <c r="X4415" t="str">
        <f>IF(('1 - Cover page'!$B$9-M4415)&lt;6,"&lt;=5 Days","&gt;5 Days")</f>
        <v>&lt;=5 Days</v>
      </c>
      <c r="Y4415" t="str">
        <f>IF(('1 - Cover page'!$B$9-M4415)=0,"0", IF(('1 - Cover page'!$B$9-M4415)= 1,"1", IF(('1 - Cover page'!$B$9-M4415)= 2,"2", IF(('1 - Cover page'!$B$9-M4415)= 3,"3", IF(('1 - Cover page'!$B$9-M4415)= 4,"4", IF(('1 - Cover page'!$B$9-M4415)= 5,"5", IF(('1 - Cover page'!$B$9-M4415)= 6,"6", IF(('1 - Cover page'!$B$9-M4415)= 7,"7", IF(('1 - Cover page'!$B$9-M4415)= 8,"8", IF(('1 - Cover page'!$B$9-M4415)= 9,"9", IF(('1 - Cover page'!$B$9-M4415)= 10,"10", IF(('1 - Cover page'!$B$9-M4415)= 11,"11", IF(('1 - Cover page'!$B$9-M4415)= 12,"12", IF(('1 - Cover page'!$B$9-M4415)= 13,"13", IF(('1 - Cover page'!$B$9-M4415)= 14,"14", IF(('1 - Cover page'!$B$9-M4415)= 15,"15",  ""))))))))))))))))</f>
        <v>0</v>
      </c>
      <c r="Z4415" t="str">
        <f>IF(('1 - Cover page'!$B$9-I4415)=0,"0", IF(('1 - Cover page'!$B$9-I4415)= 1,"1", IF(('1 - Cover page'!$B$9-I4415)= 2,"2", IF(('1 - Cover page'!$B$9-I4415)= 3,"3", IF(('1 - Cover page'!$B$9-I4415)= 4,"4", IF(('1 - Cover page'!$B$9-I4415)= 5,"5", IF(('1 - Cover page'!$B$9-I4415)= 6,"6", IF(('1 - Cover page'!$B$9-I4415)= 7,"7", IF(('1 - Cover page'!$B$9-I4415)= 8,"8", IF(('1 - Cover page'!$B$9-I4415)= 9,"9", IF(('1 - Cover page'!$B$9-I4415)= 10,"10", IF(('1 - Cover page'!$B$9-I4415)= 11,"11", IF(('1 - Cover page'!$B$9-I4415)= 12,"12", IF(('1 - Cover page'!$B$9-I4415)= 13,"13", IF(('1 - Cover page'!$B$9-I4415)= 14,"14", IF(('1 - Cover page'!$B$9-I4415)= 15,"15",  ""))))))))))))))))</f>
        <v>0</v>
      </c>
      <c r="AA4415" t="e">
        <f>VLOOKUP(E4415,'Age group'!$A$2:$B$7,2,TRUE)</f>
        <v>#N/A</v>
      </c>
    </row>
    <row r="4416" spans="1:27" ht="12.75" x14ac:dyDescent="0.2">
      <c r="A4416" s="30">
        <v>4413</v>
      </c>
      <c r="B4416" s="31"/>
      <c r="C4416" s="31"/>
      <c r="D4416" s="32"/>
      <c r="E4416" s="104"/>
      <c r="F4416" s="31"/>
      <c r="G4416" s="31"/>
      <c r="H4416" s="33"/>
      <c r="I4416" s="16"/>
      <c r="J4416" s="34"/>
      <c r="K4416" s="34"/>
      <c r="L4416" s="35"/>
      <c r="M4416" s="36"/>
      <c r="N4416" s="37"/>
      <c r="O4416" s="37"/>
      <c r="P4416" s="37"/>
      <c r="Q4416" s="38"/>
      <c r="R4416" s="38"/>
      <c r="S4416" s="37"/>
      <c r="T4416" s="39"/>
      <c r="U4416" s="39"/>
      <c r="V4416" s="40"/>
      <c r="X4416" t="str">
        <f>IF(('1 - Cover page'!$B$9-M4416)&lt;6,"&lt;=5 Days","&gt;5 Days")</f>
        <v>&lt;=5 Days</v>
      </c>
      <c r="Y4416" t="str">
        <f>IF(('1 - Cover page'!$B$9-M4416)=0,"0", IF(('1 - Cover page'!$B$9-M4416)= 1,"1", IF(('1 - Cover page'!$B$9-M4416)= 2,"2", IF(('1 - Cover page'!$B$9-M4416)= 3,"3", IF(('1 - Cover page'!$B$9-M4416)= 4,"4", IF(('1 - Cover page'!$B$9-M4416)= 5,"5", IF(('1 - Cover page'!$B$9-M4416)= 6,"6", IF(('1 - Cover page'!$B$9-M4416)= 7,"7", IF(('1 - Cover page'!$B$9-M4416)= 8,"8", IF(('1 - Cover page'!$B$9-M4416)= 9,"9", IF(('1 - Cover page'!$B$9-M4416)= 10,"10", IF(('1 - Cover page'!$B$9-M4416)= 11,"11", IF(('1 - Cover page'!$B$9-M4416)= 12,"12", IF(('1 - Cover page'!$B$9-M4416)= 13,"13", IF(('1 - Cover page'!$B$9-M4416)= 14,"14", IF(('1 - Cover page'!$B$9-M4416)= 15,"15",  ""))))))))))))))))</f>
        <v>0</v>
      </c>
      <c r="Z4416" t="str">
        <f>IF(('1 - Cover page'!$B$9-I4416)=0,"0", IF(('1 - Cover page'!$B$9-I4416)= 1,"1", IF(('1 - Cover page'!$B$9-I4416)= 2,"2", IF(('1 - Cover page'!$B$9-I4416)= 3,"3", IF(('1 - Cover page'!$B$9-I4416)= 4,"4", IF(('1 - Cover page'!$B$9-I4416)= 5,"5", IF(('1 - Cover page'!$B$9-I4416)= 6,"6", IF(('1 - Cover page'!$B$9-I4416)= 7,"7", IF(('1 - Cover page'!$B$9-I4416)= 8,"8", IF(('1 - Cover page'!$B$9-I4416)= 9,"9", IF(('1 - Cover page'!$B$9-I4416)= 10,"10", IF(('1 - Cover page'!$B$9-I4416)= 11,"11", IF(('1 - Cover page'!$B$9-I4416)= 12,"12", IF(('1 - Cover page'!$B$9-I4416)= 13,"13", IF(('1 - Cover page'!$B$9-I4416)= 14,"14", IF(('1 - Cover page'!$B$9-I4416)= 15,"15",  ""))))))))))))))))</f>
        <v>0</v>
      </c>
      <c r="AA4416" t="e">
        <f>VLOOKUP(E4416,'Age group'!$A$2:$B$7,2,TRUE)</f>
        <v>#N/A</v>
      </c>
    </row>
    <row r="4417" spans="1:27" ht="12.75" x14ac:dyDescent="0.2">
      <c r="A4417" s="30">
        <v>4414</v>
      </c>
      <c r="B4417" s="31"/>
      <c r="C4417" s="31"/>
      <c r="D4417" s="32"/>
      <c r="E4417" s="104"/>
      <c r="F4417" s="31"/>
      <c r="G4417" s="31"/>
      <c r="H4417" s="33"/>
      <c r="I4417" s="16"/>
      <c r="J4417" s="34"/>
      <c r="K4417" s="34"/>
      <c r="L4417" s="35"/>
      <c r="M4417" s="36"/>
      <c r="N4417" s="37"/>
      <c r="O4417" s="37"/>
      <c r="P4417" s="37"/>
      <c r="Q4417" s="38"/>
      <c r="R4417" s="38"/>
      <c r="S4417" s="37"/>
      <c r="T4417" s="39"/>
      <c r="U4417" s="39"/>
      <c r="V4417" s="40"/>
      <c r="X4417" t="str">
        <f>IF(('1 - Cover page'!$B$9-M4417)&lt;6,"&lt;=5 Days","&gt;5 Days")</f>
        <v>&lt;=5 Days</v>
      </c>
      <c r="Y4417" t="str">
        <f>IF(('1 - Cover page'!$B$9-M4417)=0,"0", IF(('1 - Cover page'!$B$9-M4417)= 1,"1", IF(('1 - Cover page'!$B$9-M4417)= 2,"2", IF(('1 - Cover page'!$B$9-M4417)= 3,"3", IF(('1 - Cover page'!$B$9-M4417)= 4,"4", IF(('1 - Cover page'!$B$9-M4417)= 5,"5", IF(('1 - Cover page'!$B$9-M4417)= 6,"6", IF(('1 - Cover page'!$B$9-M4417)= 7,"7", IF(('1 - Cover page'!$B$9-M4417)= 8,"8", IF(('1 - Cover page'!$B$9-M4417)= 9,"9", IF(('1 - Cover page'!$B$9-M4417)= 10,"10", IF(('1 - Cover page'!$B$9-M4417)= 11,"11", IF(('1 - Cover page'!$B$9-M4417)= 12,"12", IF(('1 - Cover page'!$B$9-M4417)= 13,"13", IF(('1 - Cover page'!$B$9-M4417)= 14,"14", IF(('1 - Cover page'!$B$9-M4417)= 15,"15",  ""))))))))))))))))</f>
        <v>0</v>
      </c>
      <c r="Z4417" t="str">
        <f>IF(('1 - Cover page'!$B$9-I4417)=0,"0", IF(('1 - Cover page'!$B$9-I4417)= 1,"1", IF(('1 - Cover page'!$B$9-I4417)= 2,"2", IF(('1 - Cover page'!$B$9-I4417)= 3,"3", IF(('1 - Cover page'!$B$9-I4417)= 4,"4", IF(('1 - Cover page'!$B$9-I4417)= 5,"5", IF(('1 - Cover page'!$B$9-I4417)= 6,"6", IF(('1 - Cover page'!$B$9-I4417)= 7,"7", IF(('1 - Cover page'!$B$9-I4417)= 8,"8", IF(('1 - Cover page'!$B$9-I4417)= 9,"9", IF(('1 - Cover page'!$B$9-I4417)= 10,"10", IF(('1 - Cover page'!$B$9-I4417)= 11,"11", IF(('1 - Cover page'!$B$9-I4417)= 12,"12", IF(('1 - Cover page'!$B$9-I4417)= 13,"13", IF(('1 - Cover page'!$B$9-I4417)= 14,"14", IF(('1 - Cover page'!$B$9-I4417)= 15,"15",  ""))))))))))))))))</f>
        <v>0</v>
      </c>
      <c r="AA4417" t="e">
        <f>VLOOKUP(E4417,'Age group'!$A$2:$B$7,2,TRUE)</f>
        <v>#N/A</v>
      </c>
    </row>
    <row r="4418" spans="1:27" ht="12.75" x14ac:dyDescent="0.2">
      <c r="A4418" s="30">
        <v>4415</v>
      </c>
      <c r="B4418" s="31"/>
      <c r="C4418" s="31"/>
      <c r="D4418" s="32"/>
      <c r="E4418" s="104"/>
      <c r="F4418" s="31"/>
      <c r="G4418" s="31"/>
      <c r="H4418" s="33"/>
      <c r="I4418" s="16"/>
      <c r="J4418" s="34"/>
      <c r="K4418" s="34"/>
      <c r="L4418" s="35"/>
      <c r="M4418" s="36"/>
      <c r="N4418" s="37"/>
      <c r="O4418" s="37"/>
      <c r="P4418" s="37"/>
      <c r="Q4418" s="38"/>
      <c r="R4418" s="38"/>
      <c r="S4418" s="37"/>
      <c r="T4418" s="39"/>
      <c r="U4418" s="39"/>
      <c r="V4418" s="40"/>
      <c r="X4418" t="str">
        <f>IF(('1 - Cover page'!$B$9-M4418)&lt;6,"&lt;=5 Days","&gt;5 Days")</f>
        <v>&lt;=5 Days</v>
      </c>
      <c r="Y4418" t="str">
        <f>IF(('1 - Cover page'!$B$9-M4418)=0,"0", IF(('1 - Cover page'!$B$9-M4418)= 1,"1", IF(('1 - Cover page'!$B$9-M4418)= 2,"2", IF(('1 - Cover page'!$B$9-M4418)= 3,"3", IF(('1 - Cover page'!$B$9-M4418)= 4,"4", IF(('1 - Cover page'!$B$9-M4418)= 5,"5", IF(('1 - Cover page'!$B$9-M4418)= 6,"6", IF(('1 - Cover page'!$B$9-M4418)= 7,"7", IF(('1 - Cover page'!$B$9-M4418)= 8,"8", IF(('1 - Cover page'!$B$9-M4418)= 9,"9", IF(('1 - Cover page'!$B$9-M4418)= 10,"10", IF(('1 - Cover page'!$B$9-M4418)= 11,"11", IF(('1 - Cover page'!$B$9-M4418)= 12,"12", IF(('1 - Cover page'!$B$9-M4418)= 13,"13", IF(('1 - Cover page'!$B$9-M4418)= 14,"14", IF(('1 - Cover page'!$B$9-M4418)= 15,"15",  ""))))))))))))))))</f>
        <v>0</v>
      </c>
      <c r="Z4418" t="str">
        <f>IF(('1 - Cover page'!$B$9-I4418)=0,"0", IF(('1 - Cover page'!$B$9-I4418)= 1,"1", IF(('1 - Cover page'!$B$9-I4418)= 2,"2", IF(('1 - Cover page'!$B$9-I4418)= 3,"3", IF(('1 - Cover page'!$B$9-I4418)= 4,"4", IF(('1 - Cover page'!$B$9-I4418)= 5,"5", IF(('1 - Cover page'!$B$9-I4418)= 6,"6", IF(('1 - Cover page'!$B$9-I4418)= 7,"7", IF(('1 - Cover page'!$B$9-I4418)= 8,"8", IF(('1 - Cover page'!$B$9-I4418)= 9,"9", IF(('1 - Cover page'!$B$9-I4418)= 10,"10", IF(('1 - Cover page'!$B$9-I4418)= 11,"11", IF(('1 - Cover page'!$B$9-I4418)= 12,"12", IF(('1 - Cover page'!$B$9-I4418)= 13,"13", IF(('1 - Cover page'!$B$9-I4418)= 14,"14", IF(('1 - Cover page'!$B$9-I4418)= 15,"15",  ""))))))))))))))))</f>
        <v>0</v>
      </c>
      <c r="AA4418" t="e">
        <f>VLOOKUP(E4418,'Age group'!$A$2:$B$7,2,TRUE)</f>
        <v>#N/A</v>
      </c>
    </row>
    <row r="4419" spans="1:27" ht="12.75" x14ac:dyDescent="0.2">
      <c r="A4419" s="30">
        <v>4416</v>
      </c>
      <c r="B4419" s="31"/>
      <c r="C4419" s="31"/>
      <c r="D4419" s="32"/>
      <c r="E4419" s="104"/>
      <c r="F4419" s="31"/>
      <c r="G4419" s="31"/>
      <c r="H4419" s="33"/>
      <c r="I4419" s="16"/>
      <c r="J4419" s="34"/>
      <c r="K4419" s="34"/>
      <c r="L4419" s="35"/>
      <c r="M4419" s="36"/>
      <c r="N4419" s="37"/>
      <c r="O4419" s="37"/>
      <c r="P4419" s="37"/>
      <c r="Q4419" s="38"/>
      <c r="R4419" s="38"/>
      <c r="S4419" s="37"/>
      <c r="T4419" s="39"/>
      <c r="U4419" s="39"/>
      <c r="V4419" s="40"/>
      <c r="X4419" t="str">
        <f>IF(('1 - Cover page'!$B$9-M4419)&lt;6,"&lt;=5 Days","&gt;5 Days")</f>
        <v>&lt;=5 Days</v>
      </c>
      <c r="Y4419" t="str">
        <f>IF(('1 - Cover page'!$B$9-M4419)=0,"0", IF(('1 - Cover page'!$B$9-M4419)= 1,"1", IF(('1 - Cover page'!$B$9-M4419)= 2,"2", IF(('1 - Cover page'!$B$9-M4419)= 3,"3", IF(('1 - Cover page'!$B$9-M4419)= 4,"4", IF(('1 - Cover page'!$B$9-M4419)= 5,"5", IF(('1 - Cover page'!$B$9-M4419)= 6,"6", IF(('1 - Cover page'!$B$9-M4419)= 7,"7", IF(('1 - Cover page'!$B$9-M4419)= 8,"8", IF(('1 - Cover page'!$B$9-M4419)= 9,"9", IF(('1 - Cover page'!$B$9-M4419)= 10,"10", IF(('1 - Cover page'!$B$9-M4419)= 11,"11", IF(('1 - Cover page'!$B$9-M4419)= 12,"12", IF(('1 - Cover page'!$B$9-M4419)= 13,"13", IF(('1 - Cover page'!$B$9-M4419)= 14,"14", IF(('1 - Cover page'!$B$9-M4419)= 15,"15",  ""))))))))))))))))</f>
        <v>0</v>
      </c>
      <c r="Z4419" t="str">
        <f>IF(('1 - Cover page'!$B$9-I4419)=0,"0", IF(('1 - Cover page'!$B$9-I4419)= 1,"1", IF(('1 - Cover page'!$B$9-I4419)= 2,"2", IF(('1 - Cover page'!$B$9-I4419)= 3,"3", IF(('1 - Cover page'!$B$9-I4419)= 4,"4", IF(('1 - Cover page'!$B$9-I4419)= 5,"5", IF(('1 - Cover page'!$B$9-I4419)= 6,"6", IF(('1 - Cover page'!$B$9-I4419)= 7,"7", IF(('1 - Cover page'!$B$9-I4419)= 8,"8", IF(('1 - Cover page'!$B$9-I4419)= 9,"9", IF(('1 - Cover page'!$B$9-I4419)= 10,"10", IF(('1 - Cover page'!$B$9-I4419)= 11,"11", IF(('1 - Cover page'!$B$9-I4419)= 12,"12", IF(('1 - Cover page'!$B$9-I4419)= 13,"13", IF(('1 - Cover page'!$B$9-I4419)= 14,"14", IF(('1 - Cover page'!$B$9-I4419)= 15,"15",  ""))))))))))))))))</f>
        <v>0</v>
      </c>
      <c r="AA4419" t="e">
        <f>VLOOKUP(E4419,'Age group'!$A$2:$B$7,2,TRUE)</f>
        <v>#N/A</v>
      </c>
    </row>
    <row r="4420" spans="1:27" ht="12.75" x14ac:dyDescent="0.2">
      <c r="A4420" s="30">
        <v>4417</v>
      </c>
      <c r="B4420" s="31"/>
      <c r="C4420" s="31"/>
      <c r="D4420" s="32"/>
      <c r="E4420" s="104"/>
      <c r="F4420" s="31"/>
      <c r="G4420" s="31"/>
      <c r="H4420" s="33"/>
      <c r="I4420" s="16"/>
      <c r="J4420" s="34"/>
      <c r="K4420" s="34"/>
      <c r="L4420" s="35"/>
      <c r="M4420" s="36"/>
      <c r="N4420" s="37"/>
      <c r="O4420" s="37"/>
      <c r="P4420" s="37"/>
      <c r="Q4420" s="38"/>
      <c r="R4420" s="38"/>
      <c r="S4420" s="37"/>
      <c r="T4420" s="39"/>
      <c r="U4420" s="39"/>
      <c r="V4420" s="40"/>
      <c r="X4420" t="str">
        <f>IF(('1 - Cover page'!$B$9-M4420)&lt;6,"&lt;=5 Days","&gt;5 Days")</f>
        <v>&lt;=5 Days</v>
      </c>
      <c r="Y4420" t="str">
        <f>IF(('1 - Cover page'!$B$9-M4420)=0,"0", IF(('1 - Cover page'!$B$9-M4420)= 1,"1", IF(('1 - Cover page'!$B$9-M4420)= 2,"2", IF(('1 - Cover page'!$B$9-M4420)= 3,"3", IF(('1 - Cover page'!$B$9-M4420)= 4,"4", IF(('1 - Cover page'!$B$9-M4420)= 5,"5", IF(('1 - Cover page'!$B$9-M4420)= 6,"6", IF(('1 - Cover page'!$B$9-M4420)= 7,"7", IF(('1 - Cover page'!$B$9-M4420)= 8,"8", IF(('1 - Cover page'!$B$9-M4420)= 9,"9", IF(('1 - Cover page'!$B$9-M4420)= 10,"10", IF(('1 - Cover page'!$B$9-M4420)= 11,"11", IF(('1 - Cover page'!$B$9-M4420)= 12,"12", IF(('1 - Cover page'!$B$9-M4420)= 13,"13", IF(('1 - Cover page'!$B$9-M4420)= 14,"14", IF(('1 - Cover page'!$B$9-M4420)= 15,"15",  ""))))))))))))))))</f>
        <v>0</v>
      </c>
      <c r="Z4420" t="str">
        <f>IF(('1 - Cover page'!$B$9-I4420)=0,"0", IF(('1 - Cover page'!$B$9-I4420)= 1,"1", IF(('1 - Cover page'!$B$9-I4420)= 2,"2", IF(('1 - Cover page'!$B$9-I4420)= 3,"3", IF(('1 - Cover page'!$B$9-I4420)= 4,"4", IF(('1 - Cover page'!$B$9-I4420)= 5,"5", IF(('1 - Cover page'!$B$9-I4420)= 6,"6", IF(('1 - Cover page'!$B$9-I4420)= 7,"7", IF(('1 - Cover page'!$B$9-I4420)= 8,"8", IF(('1 - Cover page'!$B$9-I4420)= 9,"9", IF(('1 - Cover page'!$B$9-I4420)= 10,"10", IF(('1 - Cover page'!$B$9-I4420)= 11,"11", IF(('1 - Cover page'!$B$9-I4420)= 12,"12", IF(('1 - Cover page'!$B$9-I4420)= 13,"13", IF(('1 - Cover page'!$B$9-I4420)= 14,"14", IF(('1 - Cover page'!$B$9-I4420)= 15,"15",  ""))))))))))))))))</f>
        <v>0</v>
      </c>
      <c r="AA4420" t="e">
        <f>VLOOKUP(E4420,'Age group'!$A$2:$B$7,2,TRUE)</f>
        <v>#N/A</v>
      </c>
    </row>
    <row r="4421" spans="1:27" ht="12.75" x14ac:dyDescent="0.2">
      <c r="A4421" s="30">
        <v>4418</v>
      </c>
      <c r="B4421" s="31"/>
      <c r="C4421" s="31"/>
      <c r="D4421" s="32"/>
      <c r="E4421" s="104"/>
      <c r="F4421" s="31"/>
      <c r="G4421" s="31"/>
      <c r="H4421" s="33"/>
      <c r="I4421" s="16"/>
      <c r="J4421" s="34"/>
      <c r="K4421" s="34"/>
      <c r="L4421" s="35"/>
      <c r="M4421" s="36"/>
      <c r="N4421" s="37"/>
      <c r="O4421" s="37"/>
      <c r="P4421" s="37"/>
      <c r="Q4421" s="38"/>
      <c r="R4421" s="38"/>
      <c r="S4421" s="37"/>
      <c r="T4421" s="39"/>
      <c r="U4421" s="39"/>
      <c r="V4421" s="40"/>
      <c r="X4421" t="str">
        <f>IF(('1 - Cover page'!$B$9-M4421)&lt;6,"&lt;=5 Days","&gt;5 Days")</f>
        <v>&lt;=5 Days</v>
      </c>
      <c r="Y4421" t="str">
        <f>IF(('1 - Cover page'!$B$9-M4421)=0,"0", IF(('1 - Cover page'!$B$9-M4421)= 1,"1", IF(('1 - Cover page'!$B$9-M4421)= 2,"2", IF(('1 - Cover page'!$B$9-M4421)= 3,"3", IF(('1 - Cover page'!$B$9-M4421)= 4,"4", IF(('1 - Cover page'!$B$9-M4421)= 5,"5", IF(('1 - Cover page'!$B$9-M4421)= 6,"6", IF(('1 - Cover page'!$B$9-M4421)= 7,"7", IF(('1 - Cover page'!$B$9-M4421)= 8,"8", IF(('1 - Cover page'!$B$9-M4421)= 9,"9", IF(('1 - Cover page'!$B$9-M4421)= 10,"10", IF(('1 - Cover page'!$B$9-M4421)= 11,"11", IF(('1 - Cover page'!$B$9-M4421)= 12,"12", IF(('1 - Cover page'!$B$9-M4421)= 13,"13", IF(('1 - Cover page'!$B$9-M4421)= 14,"14", IF(('1 - Cover page'!$B$9-M4421)= 15,"15",  ""))))))))))))))))</f>
        <v>0</v>
      </c>
      <c r="Z4421" t="str">
        <f>IF(('1 - Cover page'!$B$9-I4421)=0,"0", IF(('1 - Cover page'!$B$9-I4421)= 1,"1", IF(('1 - Cover page'!$B$9-I4421)= 2,"2", IF(('1 - Cover page'!$B$9-I4421)= 3,"3", IF(('1 - Cover page'!$B$9-I4421)= 4,"4", IF(('1 - Cover page'!$B$9-I4421)= 5,"5", IF(('1 - Cover page'!$B$9-I4421)= 6,"6", IF(('1 - Cover page'!$B$9-I4421)= 7,"7", IF(('1 - Cover page'!$B$9-I4421)= 8,"8", IF(('1 - Cover page'!$B$9-I4421)= 9,"9", IF(('1 - Cover page'!$B$9-I4421)= 10,"10", IF(('1 - Cover page'!$B$9-I4421)= 11,"11", IF(('1 - Cover page'!$B$9-I4421)= 12,"12", IF(('1 - Cover page'!$B$9-I4421)= 13,"13", IF(('1 - Cover page'!$B$9-I4421)= 14,"14", IF(('1 - Cover page'!$B$9-I4421)= 15,"15",  ""))))))))))))))))</f>
        <v>0</v>
      </c>
      <c r="AA4421" t="e">
        <f>VLOOKUP(E4421,'Age group'!$A$2:$B$7,2,TRUE)</f>
        <v>#N/A</v>
      </c>
    </row>
    <row r="4422" spans="1:27" ht="12.75" x14ac:dyDescent="0.2">
      <c r="A4422" s="30">
        <v>4419</v>
      </c>
      <c r="B4422" s="31"/>
      <c r="C4422" s="31"/>
      <c r="D4422" s="32"/>
      <c r="E4422" s="104"/>
      <c r="F4422" s="31"/>
      <c r="G4422" s="31"/>
      <c r="H4422" s="33"/>
      <c r="I4422" s="16"/>
      <c r="J4422" s="34"/>
      <c r="K4422" s="34"/>
      <c r="L4422" s="35"/>
      <c r="M4422" s="36"/>
      <c r="N4422" s="37"/>
      <c r="O4422" s="37"/>
      <c r="P4422" s="37"/>
      <c r="Q4422" s="38"/>
      <c r="R4422" s="38"/>
      <c r="S4422" s="37"/>
      <c r="T4422" s="39"/>
      <c r="U4422" s="39"/>
      <c r="V4422" s="40"/>
      <c r="X4422" t="str">
        <f>IF(('1 - Cover page'!$B$9-M4422)&lt;6,"&lt;=5 Days","&gt;5 Days")</f>
        <v>&lt;=5 Days</v>
      </c>
      <c r="Y4422" t="str">
        <f>IF(('1 - Cover page'!$B$9-M4422)=0,"0", IF(('1 - Cover page'!$B$9-M4422)= 1,"1", IF(('1 - Cover page'!$B$9-M4422)= 2,"2", IF(('1 - Cover page'!$B$9-M4422)= 3,"3", IF(('1 - Cover page'!$B$9-M4422)= 4,"4", IF(('1 - Cover page'!$B$9-M4422)= 5,"5", IF(('1 - Cover page'!$B$9-M4422)= 6,"6", IF(('1 - Cover page'!$B$9-M4422)= 7,"7", IF(('1 - Cover page'!$B$9-M4422)= 8,"8", IF(('1 - Cover page'!$B$9-M4422)= 9,"9", IF(('1 - Cover page'!$B$9-M4422)= 10,"10", IF(('1 - Cover page'!$B$9-M4422)= 11,"11", IF(('1 - Cover page'!$B$9-M4422)= 12,"12", IF(('1 - Cover page'!$B$9-M4422)= 13,"13", IF(('1 - Cover page'!$B$9-M4422)= 14,"14", IF(('1 - Cover page'!$B$9-M4422)= 15,"15",  ""))))))))))))))))</f>
        <v>0</v>
      </c>
      <c r="Z4422" t="str">
        <f>IF(('1 - Cover page'!$B$9-I4422)=0,"0", IF(('1 - Cover page'!$B$9-I4422)= 1,"1", IF(('1 - Cover page'!$B$9-I4422)= 2,"2", IF(('1 - Cover page'!$B$9-I4422)= 3,"3", IF(('1 - Cover page'!$B$9-I4422)= 4,"4", IF(('1 - Cover page'!$B$9-I4422)= 5,"5", IF(('1 - Cover page'!$B$9-I4422)= 6,"6", IF(('1 - Cover page'!$B$9-I4422)= 7,"7", IF(('1 - Cover page'!$B$9-I4422)= 8,"8", IF(('1 - Cover page'!$B$9-I4422)= 9,"9", IF(('1 - Cover page'!$B$9-I4422)= 10,"10", IF(('1 - Cover page'!$B$9-I4422)= 11,"11", IF(('1 - Cover page'!$B$9-I4422)= 12,"12", IF(('1 - Cover page'!$B$9-I4422)= 13,"13", IF(('1 - Cover page'!$B$9-I4422)= 14,"14", IF(('1 - Cover page'!$B$9-I4422)= 15,"15",  ""))))))))))))))))</f>
        <v>0</v>
      </c>
      <c r="AA4422" t="e">
        <f>VLOOKUP(E4422,'Age group'!$A$2:$B$7,2,TRUE)</f>
        <v>#N/A</v>
      </c>
    </row>
    <row r="4423" spans="1:27" ht="12.75" x14ac:dyDescent="0.2">
      <c r="A4423" s="30">
        <v>4420</v>
      </c>
      <c r="B4423" s="31"/>
      <c r="C4423" s="31"/>
      <c r="D4423" s="32"/>
      <c r="E4423" s="104"/>
      <c r="F4423" s="31"/>
      <c r="G4423" s="31"/>
      <c r="H4423" s="33"/>
      <c r="I4423" s="16"/>
      <c r="J4423" s="34"/>
      <c r="K4423" s="34"/>
      <c r="L4423" s="35"/>
      <c r="M4423" s="36"/>
      <c r="N4423" s="37"/>
      <c r="O4423" s="37"/>
      <c r="P4423" s="37"/>
      <c r="Q4423" s="38"/>
      <c r="R4423" s="38"/>
      <c r="S4423" s="37"/>
      <c r="T4423" s="39"/>
      <c r="U4423" s="39"/>
      <c r="V4423" s="40"/>
      <c r="X4423" t="str">
        <f>IF(('1 - Cover page'!$B$9-M4423)&lt;6,"&lt;=5 Days","&gt;5 Days")</f>
        <v>&lt;=5 Days</v>
      </c>
      <c r="Y4423" t="str">
        <f>IF(('1 - Cover page'!$B$9-M4423)=0,"0", IF(('1 - Cover page'!$B$9-M4423)= 1,"1", IF(('1 - Cover page'!$B$9-M4423)= 2,"2", IF(('1 - Cover page'!$B$9-M4423)= 3,"3", IF(('1 - Cover page'!$B$9-M4423)= 4,"4", IF(('1 - Cover page'!$B$9-M4423)= 5,"5", IF(('1 - Cover page'!$B$9-M4423)= 6,"6", IF(('1 - Cover page'!$B$9-M4423)= 7,"7", IF(('1 - Cover page'!$B$9-M4423)= 8,"8", IF(('1 - Cover page'!$B$9-M4423)= 9,"9", IF(('1 - Cover page'!$B$9-M4423)= 10,"10", IF(('1 - Cover page'!$B$9-M4423)= 11,"11", IF(('1 - Cover page'!$B$9-M4423)= 12,"12", IF(('1 - Cover page'!$B$9-M4423)= 13,"13", IF(('1 - Cover page'!$B$9-M4423)= 14,"14", IF(('1 - Cover page'!$B$9-M4423)= 15,"15",  ""))))))))))))))))</f>
        <v>0</v>
      </c>
      <c r="Z4423" t="str">
        <f>IF(('1 - Cover page'!$B$9-I4423)=0,"0", IF(('1 - Cover page'!$B$9-I4423)= 1,"1", IF(('1 - Cover page'!$B$9-I4423)= 2,"2", IF(('1 - Cover page'!$B$9-I4423)= 3,"3", IF(('1 - Cover page'!$B$9-I4423)= 4,"4", IF(('1 - Cover page'!$B$9-I4423)= 5,"5", IF(('1 - Cover page'!$B$9-I4423)= 6,"6", IF(('1 - Cover page'!$B$9-I4423)= 7,"7", IF(('1 - Cover page'!$B$9-I4423)= 8,"8", IF(('1 - Cover page'!$B$9-I4423)= 9,"9", IF(('1 - Cover page'!$B$9-I4423)= 10,"10", IF(('1 - Cover page'!$B$9-I4423)= 11,"11", IF(('1 - Cover page'!$B$9-I4423)= 12,"12", IF(('1 - Cover page'!$B$9-I4423)= 13,"13", IF(('1 - Cover page'!$B$9-I4423)= 14,"14", IF(('1 - Cover page'!$B$9-I4423)= 15,"15",  ""))))))))))))))))</f>
        <v>0</v>
      </c>
      <c r="AA4423" t="e">
        <f>VLOOKUP(E4423,'Age group'!$A$2:$B$7,2,TRUE)</f>
        <v>#N/A</v>
      </c>
    </row>
    <row r="4424" spans="1:27" ht="12.75" x14ac:dyDescent="0.2">
      <c r="A4424" s="30">
        <v>4421</v>
      </c>
      <c r="B4424" s="31"/>
      <c r="C4424" s="31"/>
      <c r="D4424" s="32"/>
      <c r="E4424" s="104"/>
      <c r="F4424" s="31"/>
      <c r="G4424" s="31"/>
      <c r="H4424" s="33"/>
      <c r="I4424" s="16"/>
      <c r="J4424" s="34"/>
      <c r="K4424" s="34"/>
      <c r="L4424" s="35"/>
      <c r="M4424" s="36"/>
      <c r="N4424" s="37"/>
      <c r="O4424" s="37"/>
      <c r="P4424" s="37"/>
      <c r="Q4424" s="38"/>
      <c r="R4424" s="38"/>
      <c r="S4424" s="37"/>
      <c r="T4424" s="39"/>
      <c r="U4424" s="39"/>
      <c r="V4424" s="40"/>
      <c r="X4424" t="str">
        <f>IF(('1 - Cover page'!$B$9-M4424)&lt;6,"&lt;=5 Days","&gt;5 Days")</f>
        <v>&lt;=5 Days</v>
      </c>
      <c r="Y4424" t="str">
        <f>IF(('1 - Cover page'!$B$9-M4424)=0,"0", IF(('1 - Cover page'!$B$9-M4424)= 1,"1", IF(('1 - Cover page'!$B$9-M4424)= 2,"2", IF(('1 - Cover page'!$B$9-M4424)= 3,"3", IF(('1 - Cover page'!$B$9-M4424)= 4,"4", IF(('1 - Cover page'!$B$9-M4424)= 5,"5", IF(('1 - Cover page'!$B$9-M4424)= 6,"6", IF(('1 - Cover page'!$B$9-M4424)= 7,"7", IF(('1 - Cover page'!$B$9-M4424)= 8,"8", IF(('1 - Cover page'!$B$9-M4424)= 9,"9", IF(('1 - Cover page'!$B$9-M4424)= 10,"10", IF(('1 - Cover page'!$B$9-M4424)= 11,"11", IF(('1 - Cover page'!$B$9-M4424)= 12,"12", IF(('1 - Cover page'!$B$9-M4424)= 13,"13", IF(('1 - Cover page'!$B$9-M4424)= 14,"14", IF(('1 - Cover page'!$B$9-M4424)= 15,"15",  ""))))))))))))))))</f>
        <v>0</v>
      </c>
      <c r="Z4424" t="str">
        <f>IF(('1 - Cover page'!$B$9-I4424)=0,"0", IF(('1 - Cover page'!$B$9-I4424)= 1,"1", IF(('1 - Cover page'!$B$9-I4424)= 2,"2", IF(('1 - Cover page'!$B$9-I4424)= 3,"3", IF(('1 - Cover page'!$B$9-I4424)= 4,"4", IF(('1 - Cover page'!$B$9-I4424)= 5,"5", IF(('1 - Cover page'!$B$9-I4424)= 6,"6", IF(('1 - Cover page'!$B$9-I4424)= 7,"7", IF(('1 - Cover page'!$B$9-I4424)= 8,"8", IF(('1 - Cover page'!$B$9-I4424)= 9,"9", IF(('1 - Cover page'!$B$9-I4424)= 10,"10", IF(('1 - Cover page'!$B$9-I4424)= 11,"11", IF(('1 - Cover page'!$B$9-I4424)= 12,"12", IF(('1 - Cover page'!$B$9-I4424)= 13,"13", IF(('1 - Cover page'!$B$9-I4424)= 14,"14", IF(('1 - Cover page'!$B$9-I4424)= 15,"15",  ""))))))))))))))))</f>
        <v>0</v>
      </c>
      <c r="AA4424" t="e">
        <f>VLOOKUP(E4424,'Age group'!$A$2:$B$7,2,TRUE)</f>
        <v>#N/A</v>
      </c>
    </row>
    <row r="4425" spans="1:27" ht="12.75" x14ac:dyDescent="0.2">
      <c r="A4425" s="30">
        <v>4422</v>
      </c>
      <c r="B4425" s="31"/>
      <c r="C4425" s="31"/>
      <c r="D4425" s="32"/>
      <c r="E4425" s="104"/>
      <c r="F4425" s="31"/>
      <c r="G4425" s="31"/>
      <c r="H4425" s="33"/>
      <c r="I4425" s="16"/>
      <c r="J4425" s="34"/>
      <c r="K4425" s="34"/>
      <c r="L4425" s="35"/>
      <c r="M4425" s="36"/>
      <c r="N4425" s="37"/>
      <c r="O4425" s="37"/>
      <c r="P4425" s="37"/>
      <c r="Q4425" s="38"/>
      <c r="R4425" s="38"/>
      <c r="S4425" s="37"/>
      <c r="T4425" s="39"/>
      <c r="U4425" s="39"/>
      <c r="V4425" s="40"/>
      <c r="X4425" t="str">
        <f>IF(('1 - Cover page'!$B$9-M4425)&lt;6,"&lt;=5 Days","&gt;5 Days")</f>
        <v>&lt;=5 Days</v>
      </c>
      <c r="Y4425" t="str">
        <f>IF(('1 - Cover page'!$B$9-M4425)=0,"0", IF(('1 - Cover page'!$B$9-M4425)= 1,"1", IF(('1 - Cover page'!$B$9-M4425)= 2,"2", IF(('1 - Cover page'!$B$9-M4425)= 3,"3", IF(('1 - Cover page'!$B$9-M4425)= 4,"4", IF(('1 - Cover page'!$B$9-M4425)= 5,"5", IF(('1 - Cover page'!$B$9-M4425)= 6,"6", IF(('1 - Cover page'!$B$9-M4425)= 7,"7", IF(('1 - Cover page'!$B$9-M4425)= 8,"8", IF(('1 - Cover page'!$B$9-M4425)= 9,"9", IF(('1 - Cover page'!$B$9-M4425)= 10,"10", IF(('1 - Cover page'!$B$9-M4425)= 11,"11", IF(('1 - Cover page'!$B$9-M4425)= 12,"12", IF(('1 - Cover page'!$B$9-M4425)= 13,"13", IF(('1 - Cover page'!$B$9-M4425)= 14,"14", IF(('1 - Cover page'!$B$9-M4425)= 15,"15",  ""))))))))))))))))</f>
        <v>0</v>
      </c>
      <c r="Z4425" t="str">
        <f>IF(('1 - Cover page'!$B$9-I4425)=0,"0", IF(('1 - Cover page'!$B$9-I4425)= 1,"1", IF(('1 - Cover page'!$B$9-I4425)= 2,"2", IF(('1 - Cover page'!$B$9-I4425)= 3,"3", IF(('1 - Cover page'!$B$9-I4425)= 4,"4", IF(('1 - Cover page'!$B$9-I4425)= 5,"5", IF(('1 - Cover page'!$B$9-I4425)= 6,"6", IF(('1 - Cover page'!$B$9-I4425)= 7,"7", IF(('1 - Cover page'!$B$9-I4425)= 8,"8", IF(('1 - Cover page'!$B$9-I4425)= 9,"9", IF(('1 - Cover page'!$B$9-I4425)= 10,"10", IF(('1 - Cover page'!$B$9-I4425)= 11,"11", IF(('1 - Cover page'!$B$9-I4425)= 12,"12", IF(('1 - Cover page'!$B$9-I4425)= 13,"13", IF(('1 - Cover page'!$B$9-I4425)= 14,"14", IF(('1 - Cover page'!$B$9-I4425)= 15,"15",  ""))))))))))))))))</f>
        <v>0</v>
      </c>
      <c r="AA4425" t="e">
        <f>VLOOKUP(E4425,'Age group'!$A$2:$B$7,2,TRUE)</f>
        <v>#N/A</v>
      </c>
    </row>
    <row r="4426" spans="1:27" ht="12.75" x14ac:dyDescent="0.2">
      <c r="A4426" s="30">
        <v>4423</v>
      </c>
      <c r="B4426" s="31"/>
      <c r="C4426" s="31"/>
      <c r="D4426" s="32"/>
      <c r="E4426" s="104"/>
      <c r="F4426" s="31"/>
      <c r="G4426" s="31"/>
      <c r="H4426" s="33"/>
      <c r="I4426" s="16"/>
      <c r="J4426" s="34"/>
      <c r="K4426" s="34"/>
      <c r="L4426" s="35"/>
      <c r="M4426" s="36"/>
      <c r="N4426" s="37"/>
      <c r="O4426" s="37"/>
      <c r="P4426" s="37"/>
      <c r="Q4426" s="38"/>
      <c r="R4426" s="38"/>
      <c r="S4426" s="37"/>
      <c r="T4426" s="39"/>
      <c r="U4426" s="39"/>
      <c r="V4426" s="40"/>
      <c r="X4426" t="str">
        <f>IF(('1 - Cover page'!$B$9-M4426)&lt;6,"&lt;=5 Days","&gt;5 Days")</f>
        <v>&lt;=5 Days</v>
      </c>
      <c r="Y4426" t="str">
        <f>IF(('1 - Cover page'!$B$9-M4426)=0,"0", IF(('1 - Cover page'!$B$9-M4426)= 1,"1", IF(('1 - Cover page'!$B$9-M4426)= 2,"2", IF(('1 - Cover page'!$B$9-M4426)= 3,"3", IF(('1 - Cover page'!$B$9-M4426)= 4,"4", IF(('1 - Cover page'!$B$9-M4426)= 5,"5", IF(('1 - Cover page'!$B$9-M4426)= 6,"6", IF(('1 - Cover page'!$B$9-M4426)= 7,"7", IF(('1 - Cover page'!$B$9-M4426)= 8,"8", IF(('1 - Cover page'!$B$9-M4426)= 9,"9", IF(('1 - Cover page'!$B$9-M4426)= 10,"10", IF(('1 - Cover page'!$B$9-M4426)= 11,"11", IF(('1 - Cover page'!$B$9-M4426)= 12,"12", IF(('1 - Cover page'!$B$9-M4426)= 13,"13", IF(('1 - Cover page'!$B$9-M4426)= 14,"14", IF(('1 - Cover page'!$B$9-M4426)= 15,"15",  ""))))))))))))))))</f>
        <v>0</v>
      </c>
      <c r="Z4426" t="str">
        <f>IF(('1 - Cover page'!$B$9-I4426)=0,"0", IF(('1 - Cover page'!$B$9-I4426)= 1,"1", IF(('1 - Cover page'!$B$9-I4426)= 2,"2", IF(('1 - Cover page'!$B$9-I4426)= 3,"3", IF(('1 - Cover page'!$B$9-I4426)= 4,"4", IF(('1 - Cover page'!$B$9-I4426)= 5,"5", IF(('1 - Cover page'!$B$9-I4426)= 6,"6", IF(('1 - Cover page'!$B$9-I4426)= 7,"7", IF(('1 - Cover page'!$B$9-I4426)= 8,"8", IF(('1 - Cover page'!$B$9-I4426)= 9,"9", IF(('1 - Cover page'!$B$9-I4426)= 10,"10", IF(('1 - Cover page'!$B$9-I4426)= 11,"11", IF(('1 - Cover page'!$B$9-I4426)= 12,"12", IF(('1 - Cover page'!$B$9-I4426)= 13,"13", IF(('1 - Cover page'!$B$9-I4426)= 14,"14", IF(('1 - Cover page'!$B$9-I4426)= 15,"15",  ""))))))))))))))))</f>
        <v>0</v>
      </c>
      <c r="AA4426" t="e">
        <f>VLOOKUP(E4426,'Age group'!$A$2:$B$7,2,TRUE)</f>
        <v>#N/A</v>
      </c>
    </row>
    <row r="4427" spans="1:27" ht="12.75" x14ac:dyDescent="0.2">
      <c r="A4427" s="30">
        <v>4424</v>
      </c>
      <c r="B4427" s="31"/>
      <c r="C4427" s="31"/>
      <c r="D4427" s="32"/>
      <c r="E4427" s="104"/>
      <c r="F4427" s="31"/>
      <c r="G4427" s="31"/>
      <c r="H4427" s="33"/>
      <c r="I4427" s="16"/>
      <c r="J4427" s="34"/>
      <c r="K4427" s="34"/>
      <c r="L4427" s="35"/>
      <c r="M4427" s="36"/>
      <c r="N4427" s="37"/>
      <c r="O4427" s="37"/>
      <c r="P4427" s="37"/>
      <c r="Q4427" s="38"/>
      <c r="R4427" s="38"/>
      <c r="S4427" s="37"/>
      <c r="T4427" s="39"/>
      <c r="U4427" s="39"/>
      <c r="V4427" s="40"/>
      <c r="X4427" t="str">
        <f>IF(('1 - Cover page'!$B$9-M4427)&lt;6,"&lt;=5 Days","&gt;5 Days")</f>
        <v>&lt;=5 Days</v>
      </c>
      <c r="Y4427" t="str">
        <f>IF(('1 - Cover page'!$B$9-M4427)=0,"0", IF(('1 - Cover page'!$B$9-M4427)= 1,"1", IF(('1 - Cover page'!$B$9-M4427)= 2,"2", IF(('1 - Cover page'!$B$9-M4427)= 3,"3", IF(('1 - Cover page'!$B$9-M4427)= 4,"4", IF(('1 - Cover page'!$B$9-M4427)= 5,"5", IF(('1 - Cover page'!$B$9-M4427)= 6,"6", IF(('1 - Cover page'!$B$9-M4427)= 7,"7", IF(('1 - Cover page'!$B$9-M4427)= 8,"8", IF(('1 - Cover page'!$B$9-M4427)= 9,"9", IF(('1 - Cover page'!$B$9-M4427)= 10,"10", IF(('1 - Cover page'!$B$9-M4427)= 11,"11", IF(('1 - Cover page'!$B$9-M4427)= 12,"12", IF(('1 - Cover page'!$B$9-M4427)= 13,"13", IF(('1 - Cover page'!$B$9-M4427)= 14,"14", IF(('1 - Cover page'!$B$9-M4427)= 15,"15",  ""))))))))))))))))</f>
        <v>0</v>
      </c>
      <c r="Z4427" t="str">
        <f>IF(('1 - Cover page'!$B$9-I4427)=0,"0", IF(('1 - Cover page'!$B$9-I4427)= 1,"1", IF(('1 - Cover page'!$B$9-I4427)= 2,"2", IF(('1 - Cover page'!$B$9-I4427)= 3,"3", IF(('1 - Cover page'!$B$9-I4427)= 4,"4", IF(('1 - Cover page'!$B$9-I4427)= 5,"5", IF(('1 - Cover page'!$B$9-I4427)= 6,"6", IF(('1 - Cover page'!$B$9-I4427)= 7,"7", IF(('1 - Cover page'!$B$9-I4427)= 8,"8", IF(('1 - Cover page'!$B$9-I4427)= 9,"9", IF(('1 - Cover page'!$B$9-I4427)= 10,"10", IF(('1 - Cover page'!$B$9-I4427)= 11,"11", IF(('1 - Cover page'!$B$9-I4427)= 12,"12", IF(('1 - Cover page'!$B$9-I4427)= 13,"13", IF(('1 - Cover page'!$B$9-I4427)= 14,"14", IF(('1 - Cover page'!$B$9-I4427)= 15,"15",  ""))))))))))))))))</f>
        <v>0</v>
      </c>
      <c r="AA4427" t="e">
        <f>VLOOKUP(E4427,'Age group'!$A$2:$B$7,2,TRUE)</f>
        <v>#N/A</v>
      </c>
    </row>
    <row r="4428" spans="1:27" ht="12.75" x14ac:dyDescent="0.2">
      <c r="A4428" s="30">
        <v>4425</v>
      </c>
      <c r="B4428" s="31"/>
      <c r="C4428" s="31"/>
      <c r="D4428" s="32"/>
      <c r="E4428" s="104"/>
      <c r="F4428" s="31"/>
      <c r="G4428" s="31"/>
      <c r="H4428" s="33"/>
      <c r="I4428" s="16"/>
      <c r="J4428" s="34"/>
      <c r="K4428" s="34"/>
      <c r="L4428" s="35"/>
      <c r="M4428" s="36"/>
      <c r="N4428" s="37"/>
      <c r="O4428" s="37"/>
      <c r="P4428" s="37"/>
      <c r="Q4428" s="38"/>
      <c r="R4428" s="38"/>
      <c r="S4428" s="37"/>
      <c r="T4428" s="39"/>
      <c r="U4428" s="39"/>
      <c r="V4428" s="40"/>
      <c r="X4428" t="str">
        <f>IF(('1 - Cover page'!$B$9-M4428)&lt;6,"&lt;=5 Days","&gt;5 Days")</f>
        <v>&lt;=5 Days</v>
      </c>
      <c r="Y4428" t="str">
        <f>IF(('1 - Cover page'!$B$9-M4428)=0,"0", IF(('1 - Cover page'!$B$9-M4428)= 1,"1", IF(('1 - Cover page'!$B$9-M4428)= 2,"2", IF(('1 - Cover page'!$B$9-M4428)= 3,"3", IF(('1 - Cover page'!$B$9-M4428)= 4,"4", IF(('1 - Cover page'!$B$9-M4428)= 5,"5", IF(('1 - Cover page'!$B$9-M4428)= 6,"6", IF(('1 - Cover page'!$B$9-M4428)= 7,"7", IF(('1 - Cover page'!$B$9-M4428)= 8,"8", IF(('1 - Cover page'!$B$9-M4428)= 9,"9", IF(('1 - Cover page'!$B$9-M4428)= 10,"10", IF(('1 - Cover page'!$B$9-M4428)= 11,"11", IF(('1 - Cover page'!$B$9-M4428)= 12,"12", IF(('1 - Cover page'!$B$9-M4428)= 13,"13", IF(('1 - Cover page'!$B$9-M4428)= 14,"14", IF(('1 - Cover page'!$B$9-M4428)= 15,"15",  ""))))))))))))))))</f>
        <v>0</v>
      </c>
      <c r="Z4428" t="str">
        <f>IF(('1 - Cover page'!$B$9-I4428)=0,"0", IF(('1 - Cover page'!$B$9-I4428)= 1,"1", IF(('1 - Cover page'!$B$9-I4428)= 2,"2", IF(('1 - Cover page'!$B$9-I4428)= 3,"3", IF(('1 - Cover page'!$B$9-I4428)= 4,"4", IF(('1 - Cover page'!$B$9-I4428)= 5,"5", IF(('1 - Cover page'!$B$9-I4428)= 6,"6", IF(('1 - Cover page'!$B$9-I4428)= 7,"7", IF(('1 - Cover page'!$B$9-I4428)= 8,"8", IF(('1 - Cover page'!$B$9-I4428)= 9,"9", IF(('1 - Cover page'!$B$9-I4428)= 10,"10", IF(('1 - Cover page'!$B$9-I4428)= 11,"11", IF(('1 - Cover page'!$B$9-I4428)= 12,"12", IF(('1 - Cover page'!$B$9-I4428)= 13,"13", IF(('1 - Cover page'!$B$9-I4428)= 14,"14", IF(('1 - Cover page'!$B$9-I4428)= 15,"15",  ""))))))))))))))))</f>
        <v>0</v>
      </c>
      <c r="AA4428" t="e">
        <f>VLOOKUP(E4428,'Age group'!$A$2:$B$7,2,TRUE)</f>
        <v>#N/A</v>
      </c>
    </row>
    <row r="4429" spans="1:27" ht="12.75" x14ac:dyDescent="0.2">
      <c r="A4429" s="30">
        <v>4426</v>
      </c>
      <c r="B4429" s="31"/>
      <c r="C4429" s="31"/>
      <c r="D4429" s="32"/>
      <c r="E4429" s="104"/>
      <c r="F4429" s="31"/>
      <c r="G4429" s="31"/>
      <c r="H4429" s="33"/>
      <c r="I4429" s="16"/>
      <c r="J4429" s="34"/>
      <c r="K4429" s="34"/>
      <c r="L4429" s="35"/>
      <c r="M4429" s="36"/>
      <c r="N4429" s="37"/>
      <c r="O4429" s="37"/>
      <c r="P4429" s="37"/>
      <c r="Q4429" s="38"/>
      <c r="R4429" s="38"/>
      <c r="S4429" s="37"/>
      <c r="T4429" s="39"/>
      <c r="U4429" s="39"/>
      <c r="V4429" s="40"/>
      <c r="X4429" t="str">
        <f>IF(('1 - Cover page'!$B$9-M4429)&lt;6,"&lt;=5 Days","&gt;5 Days")</f>
        <v>&lt;=5 Days</v>
      </c>
      <c r="Y4429" t="str">
        <f>IF(('1 - Cover page'!$B$9-M4429)=0,"0", IF(('1 - Cover page'!$B$9-M4429)= 1,"1", IF(('1 - Cover page'!$B$9-M4429)= 2,"2", IF(('1 - Cover page'!$B$9-M4429)= 3,"3", IF(('1 - Cover page'!$B$9-M4429)= 4,"4", IF(('1 - Cover page'!$B$9-M4429)= 5,"5", IF(('1 - Cover page'!$B$9-M4429)= 6,"6", IF(('1 - Cover page'!$B$9-M4429)= 7,"7", IF(('1 - Cover page'!$B$9-M4429)= 8,"8", IF(('1 - Cover page'!$B$9-M4429)= 9,"9", IF(('1 - Cover page'!$B$9-M4429)= 10,"10", IF(('1 - Cover page'!$B$9-M4429)= 11,"11", IF(('1 - Cover page'!$B$9-M4429)= 12,"12", IF(('1 - Cover page'!$B$9-M4429)= 13,"13", IF(('1 - Cover page'!$B$9-M4429)= 14,"14", IF(('1 - Cover page'!$B$9-M4429)= 15,"15",  ""))))))))))))))))</f>
        <v>0</v>
      </c>
      <c r="Z4429" t="str">
        <f>IF(('1 - Cover page'!$B$9-I4429)=0,"0", IF(('1 - Cover page'!$B$9-I4429)= 1,"1", IF(('1 - Cover page'!$B$9-I4429)= 2,"2", IF(('1 - Cover page'!$B$9-I4429)= 3,"3", IF(('1 - Cover page'!$B$9-I4429)= 4,"4", IF(('1 - Cover page'!$B$9-I4429)= 5,"5", IF(('1 - Cover page'!$B$9-I4429)= 6,"6", IF(('1 - Cover page'!$B$9-I4429)= 7,"7", IF(('1 - Cover page'!$B$9-I4429)= 8,"8", IF(('1 - Cover page'!$B$9-I4429)= 9,"9", IF(('1 - Cover page'!$B$9-I4429)= 10,"10", IF(('1 - Cover page'!$B$9-I4429)= 11,"11", IF(('1 - Cover page'!$B$9-I4429)= 12,"12", IF(('1 - Cover page'!$B$9-I4429)= 13,"13", IF(('1 - Cover page'!$B$9-I4429)= 14,"14", IF(('1 - Cover page'!$B$9-I4429)= 15,"15",  ""))))))))))))))))</f>
        <v>0</v>
      </c>
      <c r="AA4429" t="e">
        <f>VLOOKUP(E4429,'Age group'!$A$2:$B$7,2,TRUE)</f>
        <v>#N/A</v>
      </c>
    </row>
    <row r="4430" spans="1:27" ht="12.75" x14ac:dyDescent="0.2">
      <c r="A4430" s="30">
        <v>4427</v>
      </c>
      <c r="B4430" s="31"/>
      <c r="C4430" s="31"/>
      <c r="D4430" s="32"/>
      <c r="E4430" s="104"/>
      <c r="F4430" s="31"/>
      <c r="G4430" s="31"/>
      <c r="H4430" s="33"/>
      <c r="I4430" s="16"/>
      <c r="J4430" s="34"/>
      <c r="K4430" s="34"/>
      <c r="L4430" s="35"/>
      <c r="M4430" s="36"/>
      <c r="N4430" s="37"/>
      <c r="O4430" s="37"/>
      <c r="P4430" s="37"/>
      <c r="Q4430" s="38"/>
      <c r="R4430" s="38"/>
      <c r="S4430" s="37"/>
      <c r="T4430" s="39"/>
      <c r="U4430" s="39"/>
      <c r="V4430" s="40"/>
      <c r="X4430" t="str">
        <f>IF(('1 - Cover page'!$B$9-M4430)&lt;6,"&lt;=5 Days","&gt;5 Days")</f>
        <v>&lt;=5 Days</v>
      </c>
      <c r="Y4430" t="str">
        <f>IF(('1 - Cover page'!$B$9-M4430)=0,"0", IF(('1 - Cover page'!$B$9-M4430)= 1,"1", IF(('1 - Cover page'!$B$9-M4430)= 2,"2", IF(('1 - Cover page'!$B$9-M4430)= 3,"3", IF(('1 - Cover page'!$B$9-M4430)= 4,"4", IF(('1 - Cover page'!$B$9-M4430)= 5,"5", IF(('1 - Cover page'!$B$9-M4430)= 6,"6", IF(('1 - Cover page'!$B$9-M4430)= 7,"7", IF(('1 - Cover page'!$B$9-M4430)= 8,"8", IF(('1 - Cover page'!$B$9-M4430)= 9,"9", IF(('1 - Cover page'!$B$9-M4430)= 10,"10", IF(('1 - Cover page'!$B$9-M4430)= 11,"11", IF(('1 - Cover page'!$B$9-M4430)= 12,"12", IF(('1 - Cover page'!$B$9-M4430)= 13,"13", IF(('1 - Cover page'!$B$9-M4430)= 14,"14", IF(('1 - Cover page'!$B$9-M4430)= 15,"15",  ""))))))))))))))))</f>
        <v>0</v>
      </c>
      <c r="Z4430" t="str">
        <f>IF(('1 - Cover page'!$B$9-I4430)=0,"0", IF(('1 - Cover page'!$B$9-I4430)= 1,"1", IF(('1 - Cover page'!$B$9-I4430)= 2,"2", IF(('1 - Cover page'!$B$9-I4430)= 3,"3", IF(('1 - Cover page'!$B$9-I4430)= 4,"4", IF(('1 - Cover page'!$B$9-I4430)= 5,"5", IF(('1 - Cover page'!$B$9-I4430)= 6,"6", IF(('1 - Cover page'!$B$9-I4430)= 7,"7", IF(('1 - Cover page'!$B$9-I4430)= 8,"8", IF(('1 - Cover page'!$B$9-I4430)= 9,"9", IF(('1 - Cover page'!$B$9-I4430)= 10,"10", IF(('1 - Cover page'!$B$9-I4430)= 11,"11", IF(('1 - Cover page'!$B$9-I4430)= 12,"12", IF(('1 - Cover page'!$B$9-I4430)= 13,"13", IF(('1 - Cover page'!$B$9-I4430)= 14,"14", IF(('1 - Cover page'!$B$9-I4430)= 15,"15",  ""))))))))))))))))</f>
        <v>0</v>
      </c>
      <c r="AA4430" t="e">
        <f>VLOOKUP(E4430,'Age group'!$A$2:$B$7,2,TRUE)</f>
        <v>#N/A</v>
      </c>
    </row>
    <row r="4431" spans="1:27" ht="12.75" x14ac:dyDescent="0.2">
      <c r="A4431" s="30">
        <v>4428</v>
      </c>
      <c r="B4431" s="31"/>
      <c r="C4431" s="31"/>
      <c r="D4431" s="32"/>
      <c r="E4431" s="104"/>
      <c r="F4431" s="31"/>
      <c r="G4431" s="31"/>
      <c r="H4431" s="33"/>
      <c r="I4431" s="16"/>
      <c r="J4431" s="34"/>
      <c r="K4431" s="34"/>
      <c r="L4431" s="35"/>
      <c r="M4431" s="36"/>
      <c r="N4431" s="37"/>
      <c r="O4431" s="37"/>
      <c r="P4431" s="37"/>
      <c r="Q4431" s="38"/>
      <c r="R4431" s="38"/>
      <c r="S4431" s="37"/>
      <c r="T4431" s="39"/>
      <c r="U4431" s="39"/>
      <c r="V4431" s="40"/>
      <c r="X4431" t="str">
        <f>IF(('1 - Cover page'!$B$9-M4431)&lt;6,"&lt;=5 Days","&gt;5 Days")</f>
        <v>&lt;=5 Days</v>
      </c>
      <c r="Y4431" t="str">
        <f>IF(('1 - Cover page'!$B$9-M4431)=0,"0", IF(('1 - Cover page'!$B$9-M4431)= 1,"1", IF(('1 - Cover page'!$B$9-M4431)= 2,"2", IF(('1 - Cover page'!$B$9-M4431)= 3,"3", IF(('1 - Cover page'!$B$9-M4431)= 4,"4", IF(('1 - Cover page'!$B$9-M4431)= 5,"5", IF(('1 - Cover page'!$B$9-M4431)= 6,"6", IF(('1 - Cover page'!$B$9-M4431)= 7,"7", IF(('1 - Cover page'!$B$9-M4431)= 8,"8", IF(('1 - Cover page'!$B$9-M4431)= 9,"9", IF(('1 - Cover page'!$B$9-M4431)= 10,"10", IF(('1 - Cover page'!$B$9-M4431)= 11,"11", IF(('1 - Cover page'!$B$9-M4431)= 12,"12", IF(('1 - Cover page'!$B$9-M4431)= 13,"13", IF(('1 - Cover page'!$B$9-M4431)= 14,"14", IF(('1 - Cover page'!$B$9-M4431)= 15,"15",  ""))))))))))))))))</f>
        <v>0</v>
      </c>
      <c r="Z4431" t="str">
        <f>IF(('1 - Cover page'!$B$9-I4431)=0,"0", IF(('1 - Cover page'!$B$9-I4431)= 1,"1", IF(('1 - Cover page'!$B$9-I4431)= 2,"2", IF(('1 - Cover page'!$B$9-I4431)= 3,"3", IF(('1 - Cover page'!$B$9-I4431)= 4,"4", IF(('1 - Cover page'!$B$9-I4431)= 5,"5", IF(('1 - Cover page'!$B$9-I4431)= 6,"6", IF(('1 - Cover page'!$B$9-I4431)= 7,"7", IF(('1 - Cover page'!$B$9-I4431)= 8,"8", IF(('1 - Cover page'!$B$9-I4431)= 9,"9", IF(('1 - Cover page'!$B$9-I4431)= 10,"10", IF(('1 - Cover page'!$B$9-I4431)= 11,"11", IF(('1 - Cover page'!$B$9-I4431)= 12,"12", IF(('1 - Cover page'!$B$9-I4431)= 13,"13", IF(('1 - Cover page'!$B$9-I4431)= 14,"14", IF(('1 - Cover page'!$B$9-I4431)= 15,"15",  ""))))))))))))))))</f>
        <v>0</v>
      </c>
      <c r="AA4431" t="e">
        <f>VLOOKUP(E4431,'Age group'!$A$2:$B$7,2,TRUE)</f>
        <v>#N/A</v>
      </c>
    </row>
    <row r="4432" spans="1:27" ht="12.75" x14ac:dyDescent="0.2">
      <c r="A4432" s="30">
        <v>4429</v>
      </c>
      <c r="B4432" s="31"/>
      <c r="C4432" s="31"/>
      <c r="D4432" s="32"/>
      <c r="E4432" s="104"/>
      <c r="F4432" s="31"/>
      <c r="G4432" s="31"/>
      <c r="H4432" s="33"/>
      <c r="I4432" s="16"/>
      <c r="J4432" s="34"/>
      <c r="K4432" s="34"/>
      <c r="L4432" s="35"/>
      <c r="M4432" s="36"/>
      <c r="N4432" s="37"/>
      <c r="O4432" s="37"/>
      <c r="P4432" s="37"/>
      <c r="Q4432" s="38"/>
      <c r="R4432" s="38"/>
      <c r="S4432" s="37"/>
      <c r="T4432" s="39"/>
      <c r="U4432" s="39"/>
      <c r="V4432" s="40"/>
      <c r="X4432" t="str">
        <f>IF(('1 - Cover page'!$B$9-M4432)&lt;6,"&lt;=5 Days","&gt;5 Days")</f>
        <v>&lt;=5 Days</v>
      </c>
      <c r="Y4432" t="str">
        <f>IF(('1 - Cover page'!$B$9-M4432)=0,"0", IF(('1 - Cover page'!$B$9-M4432)= 1,"1", IF(('1 - Cover page'!$B$9-M4432)= 2,"2", IF(('1 - Cover page'!$B$9-M4432)= 3,"3", IF(('1 - Cover page'!$B$9-M4432)= 4,"4", IF(('1 - Cover page'!$B$9-M4432)= 5,"5", IF(('1 - Cover page'!$B$9-M4432)= 6,"6", IF(('1 - Cover page'!$B$9-M4432)= 7,"7", IF(('1 - Cover page'!$B$9-M4432)= 8,"8", IF(('1 - Cover page'!$B$9-M4432)= 9,"9", IF(('1 - Cover page'!$B$9-M4432)= 10,"10", IF(('1 - Cover page'!$B$9-M4432)= 11,"11", IF(('1 - Cover page'!$B$9-M4432)= 12,"12", IF(('1 - Cover page'!$B$9-M4432)= 13,"13", IF(('1 - Cover page'!$B$9-M4432)= 14,"14", IF(('1 - Cover page'!$B$9-M4432)= 15,"15",  ""))))))))))))))))</f>
        <v>0</v>
      </c>
      <c r="Z4432" t="str">
        <f>IF(('1 - Cover page'!$B$9-I4432)=0,"0", IF(('1 - Cover page'!$B$9-I4432)= 1,"1", IF(('1 - Cover page'!$B$9-I4432)= 2,"2", IF(('1 - Cover page'!$B$9-I4432)= 3,"3", IF(('1 - Cover page'!$B$9-I4432)= 4,"4", IF(('1 - Cover page'!$B$9-I4432)= 5,"5", IF(('1 - Cover page'!$B$9-I4432)= 6,"6", IF(('1 - Cover page'!$B$9-I4432)= 7,"7", IF(('1 - Cover page'!$B$9-I4432)= 8,"8", IF(('1 - Cover page'!$B$9-I4432)= 9,"9", IF(('1 - Cover page'!$B$9-I4432)= 10,"10", IF(('1 - Cover page'!$B$9-I4432)= 11,"11", IF(('1 - Cover page'!$B$9-I4432)= 12,"12", IF(('1 - Cover page'!$B$9-I4432)= 13,"13", IF(('1 - Cover page'!$B$9-I4432)= 14,"14", IF(('1 - Cover page'!$B$9-I4432)= 15,"15",  ""))))))))))))))))</f>
        <v>0</v>
      </c>
      <c r="AA4432" t="e">
        <f>VLOOKUP(E4432,'Age group'!$A$2:$B$7,2,TRUE)</f>
        <v>#N/A</v>
      </c>
    </row>
    <row r="4433" spans="1:27" ht="12.75" x14ac:dyDescent="0.2">
      <c r="A4433" s="30">
        <v>4430</v>
      </c>
      <c r="B4433" s="31"/>
      <c r="C4433" s="31"/>
      <c r="D4433" s="32"/>
      <c r="E4433" s="104"/>
      <c r="F4433" s="31"/>
      <c r="G4433" s="31"/>
      <c r="H4433" s="33"/>
      <c r="I4433" s="16"/>
      <c r="J4433" s="34"/>
      <c r="K4433" s="34"/>
      <c r="L4433" s="35"/>
      <c r="M4433" s="36"/>
      <c r="N4433" s="37"/>
      <c r="O4433" s="37"/>
      <c r="P4433" s="37"/>
      <c r="Q4433" s="38"/>
      <c r="R4433" s="38"/>
      <c r="S4433" s="37"/>
      <c r="T4433" s="39"/>
      <c r="U4433" s="39"/>
      <c r="V4433" s="40"/>
      <c r="X4433" t="str">
        <f>IF(('1 - Cover page'!$B$9-M4433)&lt;6,"&lt;=5 Days","&gt;5 Days")</f>
        <v>&lt;=5 Days</v>
      </c>
      <c r="Y4433" t="str">
        <f>IF(('1 - Cover page'!$B$9-M4433)=0,"0", IF(('1 - Cover page'!$B$9-M4433)= 1,"1", IF(('1 - Cover page'!$B$9-M4433)= 2,"2", IF(('1 - Cover page'!$B$9-M4433)= 3,"3", IF(('1 - Cover page'!$B$9-M4433)= 4,"4", IF(('1 - Cover page'!$B$9-M4433)= 5,"5", IF(('1 - Cover page'!$B$9-M4433)= 6,"6", IF(('1 - Cover page'!$B$9-M4433)= 7,"7", IF(('1 - Cover page'!$B$9-M4433)= 8,"8", IF(('1 - Cover page'!$B$9-M4433)= 9,"9", IF(('1 - Cover page'!$B$9-M4433)= 10,"10", IF(('1 - Cover page'!$B$9-M4433)= 11,"11", IF(('1 - Cover page'!$B$9-M4433)= 12,"12", IF(('1 - Cover page'!$B$9-M4433)= 13,"13", IF(('1 - Cover page'!$B$9-M4433)= 14,"14", IF(('1 - Cover page'!$B$9-M4433)= 15,"15",  ""))))))))))))))))</f>
        <v>0</v>
      </c>
      <c r="Z4433" t="str">
        <f>IF(('1 - Cover page'!$B$9-I4433)=0,"0", IF(('1 - Cover page'!$B$9-I4433)= 1,"1", IF(('1 - Cover page'!$B$9-I4433)= 2,"2", IF(('1 - Cover page'!$B$9-I4433)= 3,"3", IF(('1 - Cover page'!$B$9-I4433)= 4,"4", IF(('1 - Cover page'!$B$9-I4433)= 5,"5", IF(('1 - Cover page'!$B$9-I4433)= 6,"6", IF(('1 - Cover page'!$B$9-I4433)= 7,"7", IF(('1 - Cover page'!$B$9-I4433)= 8,"8", IF(('1 - Cover page'!$B$9-I4433)= 9,"9", IF(('1 - Cover page'!$B$9-I4433)= 10,"10", IF(('1 - Cover page'!$B$9-I4433)= 11,"11", IF(('1 - Cover page'!$B$9-I4433)= 12,"12", IF(('1 - Cover page'!$B$9-I4433)= 13,"13", IF(('1 - Cover page'!$B$9-I4433)= 14,"14", IF(('1 - Cover page'!$B$9-I4433)= 15,"15",  ""))))))))))))))))</f>
        <v>0</v>
      </c>
      <c r="AA4433" t="e">
        <f>VLOOKUP(E4433,'Age group'!$A$2:$B$7,2,TRUE)</f>
        <v>#N/A</v>
      </c>
    </row>
    <row r="4434" spans="1:27" ht="12.75" x14ac:dyDescent="0.2">
      <c r="A4434" s="30">
        <v>4431</v>
      </c>
      <c r="B4434" s="31"/>
      <c r="C4434" s="31"/>
      <c r="D4434" s="32"/>
      <c r="E4434" s="104"/>
      <c r="F4434" s="31"/>
      <c r="G4434" s="31"/>
      <c r="H4434" s="33"/>
      <c r="I4434" s="16"/>
      <c r="J4434" s="34"/>
      <c r="K4434" s="34"/>
      <c r="L4434" s="35"/>
      <c r="M4434" s="36"/>
      <c r="N4434" s="37"/>
      <c r="O4434" s="37"/>
      <c r="P4434" s="37"/>
      <c r="Q4434" s="38"/>
      <c r="R4434" s="38"/>
      <c r="S4434" s="37"/>
      <c r="T4434" s="39"/>
      <c r="U4434" s="39"/>
      <c r="V4434" s="40"/>
      <c r="X4434" t="str">
        <f>IF(('1 - Cover page'!$B$9-M4434)&lt;6,"&lt;=5 Days","&gt;5 Days")</f>
        <v>&lt;=5 Days</v>
      </c>
      <c r="Y4434" t="str">
        <f>IF(('1 - Cover page'!$B$9-M4434)=0,"0", IF(('1 - Cover page'!$B$9-M4434)= 1,"1", IF(('1 - Cover page'!$B$9-M4434)= 2,"2", IF(('1 - Cover page'!$B$9-M4434)= 3,"3", IF(('1 - Cover page'!$B$9-M4434)= 4,"4", IF(('1 - Cover page'!$B$9-M4434)= 5,"5", IF(('1 - Cover page'!$B$9-M4434)= 6,"6", IF(('1 - Cover page'!$B$9-M4434)= 7,"7", IF(('1 - Cover page'!$B$9-M4434)= 8,"8", IF(('1 - Cover page'!$B$9-M4434)= 9,"9", IF(('1 - Cover page'!$B$9-M4434)= 10,"10", IF(('1 - Cover page'!$B$9-M4434)= 11,"11", IF(('1 - Cover page'!$B$9-M4434)= 12,"12", IF(('1 - Cover page'!$B$9-M4434)= 13,"13", IF(('1 - Cover page'!$B$9-M4434)= 14,"14", IF(('1 - Cover page'!$B$9-M4434)= 15,"15",  ""))))))))))))))))</f>
        <v>0</v>
      </c>
      <c r="Z4434" t="str">
        <f>IF(('1 - Cover page'!$B$9-I4434)=0,"0", IF(('1 - Cover page'!$B$9-I4434)= 1,"1", IF(('1 - Cover page'!$B$9-I4434)= 2,"2", IF(('1 - Cover page'!$B$9-I4434)= 3,"3", IF(('1 - Cover page'!$B$9-I4434)= 4,"4", IF(('1 - Cover page'!$B$9-I4434)= 5,"5", IF(('1 - Cover page'!$B$9-I4434)= 6,"6", IF(('1 - Cover page'!$B$9-I4434)= 7,"7", IF(('1 - Cover page'!$B$9-I4434)= 8,"8", IF(('1 - Cover page'!$B$9-I4434)= 9,"9", IF(('1 - Cover page'!$B$9-I4434)= 10,"10", IF(('1 - Cover page'!$B$9-I4434)= 11,"11", IF(('1 - Cover page'!$B$9-I4434)= 12,"12", IF(('1 - Cover page'!$B$9-I4434)= 13,"13", IF(('1 - Cover page'!$B$9-I4434)= 14,"14", IF(('1 - Cover page'!$B$9-I4434)= 15,"15",  ""))))))))))))))))</f>
        <v>0</v>
      </c>
      <c r="AA4434" t="e">
        <f>VLOOKUP(E4434,'Age group'!$A$2:$B$7,2,TRUE)</f>
        <v>#N/A</v>
      </c>
    </row>
    <row r="4435" spans="1:27" ht="12.75" x14ac:dyDescent="0.2">
      <c r="A4435" s="30">
        <v>4432</v>
      </c>
      <c r="B4435" s="31"/>
      <c r="C4435" s="31"/>
      <c r="D4435" s="32"/>
      <c r="E4435" s="104"/>
      <c r="F4435" s="31"/>
      <c r="G4435" s="31"/>
      <c r="H4435" s="33"/>
      <c r="I4435" s="16"/>
      <c r="J4435" s="34"/>
      <c r="K4435" s="34"/>
      <c r="L4435" s="35"/>
      <c r="M4435" s="36"/>
      <c r="N4435" s="37"/>
      <c r="O4435" s="37"/>
      <c r="P4435" s="37"/>
      <c r="Q4435" s="38"/>
      <c r="R4435" s="38"/>
      <c r="S4435" s="37"/>
      <c r="T4435" s="39"/>
      <c r="U4435" s="39"/>
      <c r="V4435" s="40"/>
      <c r="X4435" t="str">
        <f>IF(('1 - Cover page'!$B$9-M4435)&lt;6,"&lt;=5 Days","&gt;5 Days")</f>
        <v>&lt;=5 Days</v>
      </c>
      <c r="Y4435" t="str">
        <f>IF(('1 - Cover page'!$B$9-M4435)=0,"0", IF(('1 - Cover page'!$B$9-M4435)= 1,"1", IF(('1 - Cover page'!$B$9-M4435)= 2,"2", IF(('1 - Cover page'!$B$9-M4435)= 3,"3", IF(('1 - Cover page'!$B$9-M4435)= 4,"4", IF(('1 - Cover page'!$B$9-M4435)= 5,"5", IF(('1 - Cover page'!$B$9-M4435)= 6,"6", IF(('1 - Cover page'!$B$9-M4435)= 7,"7", IF(('1 - Cover page'!$B$9-M4435)= 8,"8", IF(('1 - Cover page'!$B$9-M4435)= 9,"9", IF(('1 - Cover page'!$B$9-M4435)= 10,"10", IF(('1 - Cover page'!$B$9-M4435)= 11,"11", IF(('1 - Cover page'!$B$9-M4435)= 12,"12", IF(('1 - Cover page'!$B$9-M4435)= 13,"13", IF(('1 - Cover page'!$B$9-M4435)= 14,"14", IF(('1 - Cover page'!$B$9-M4435)= 15,"15",  ""))))))))))))))))</f>
        <v>0</v>
      </c>
      <c r="Z4435" t="str">
        <f>IF(('1 - Cover page'!$B$9-I4435)=0,"0", IF(('1 - Cover page'!$B$9-I4435)= 1,"1", IF(('1 - Cover page'!$B$9-I4435)= 2,"2", IF(('1 - Cover page'!$B$9-I4435)= 3,"3", IF(('1 - Cover page'!$B$9-I4435)= 4,"4", IF(('1 - Cover page'!$B$9-I4435)= 5,"5", IF(('1 - Cover page'!$B$9-I4435)= 6,"6", IF(('1 - Cover page'!$B$9-I4435)= 7,"7", IF(('1 - Cover page'!$B$9-I4435)= 8,"8", IF(('1 - Cover page'!$B$9-I4435)= 9,"9", IF(('1 - Cover page'!$B$9-I4435)= 10,"10", IF(('1 - Cover page'!$B$9-I4435)= 11,"11", IF(('1 - Cover page'!$B$9-I4435)= 12,"12", IF(('1 - Cover page'!$B$9-I4435)= 13,"13", IF(('1 - Cover page'!$B$9-I4435)= 14,"14", IF(('1 - Cover page'!$B$9-I4435)= 15,"15",  ""))))))))))))))))</f>
        <v>0</v>
      </c>
      <c r="AA4435" t="e">
        <f>VLOOKUP(E4435,'Age group'!$A$2:$B$7,2,TRUE)</f>
        <v>#N/A</v>
      </c>
    </row>
    <row r="4436" spans="1:27" ht="12.75" x14ac:dyDescent="0.2">
      <c r="A4436" s="30">
        <v>4433</v>
      </c>
      <c r="B4436" s="31"/>
      <c r="C4436" s="31"/>
      <c r="D4436" s="32"/>
      <c r="E4436" s="104"/>
      <c r="F4436" s="31"/>
      <c r="G4436" s="31"/>
      <c r="H4436" s="33"/>
      <c r="I4436" s="16"/>
      <c r="J4436" s="34"/>
      <c r="K4436" s="34"/>
      <c r="L4436" s="35"/>
      <c r="M4436" s="36"/>
      <c r="N4436" s="37"/>
      <c r="O4436" s="37"/>
      <c r="P4436" s="37"/>
      <c r="Q4436" s="38"/>
      <c r="R4436" s="38"/>
      <c r="S4436" s="37"/>
      <c r="T4436" s="39"/>
      <c r="U4436" s="39"/>
      <c r="V4436" s="40"/>
      <c r="X4436" t="str">
        <f>IF(('1 - Cover page'!$B$9-M4436)&lt;6,"&lt;=5 Days","&gt;5 Days")</f>
        <v>&lt;=5 Days</v>
      </c>
      <c r="Y4436" t="str">
        <f>IF(('1 - Cover page'!$B$9-M4436)=0,"0", IF(('1 - Cover page'!$B$9-M4436)= 1,"1", IF(('1 - Cover page'!$B$9-M4436)= 2,"2", IF(('1 - Cover page'!$B$9-M4436)= 3,"3", IF(('1 - Cover page'!$B$9-M4436)= 4,"4", IF(('1 - Cover page'!$B$9-M4436)= 5,"5", IF(('1 - Cover page'!$B$9-M4436)= 6,"6", IF(('1 - Cover page'!$B$9-M4436)= 7,"7", IF(('1 - Cover page'!$B$9-M4436)= 8,"8", IF(('1 - Cover page'!$B$9-M4436)= 9,"9", IF(('1 - Cover page'!$B$9-M4436)= 10,"10", IF(('1 - Cover page'!$B$9-M4436)= 11,"11", IF(('1 - Cover page'!$B$9-M4436)= 12,"12", IF(('1 - Cover page'!$B$9-M4436)= 13,"13", IF(('1 - Cover page'!$B$9-M4436)= 14,"14", IF(('1 - Cover page'!$B$9-M4436)= 15,"15",  ""))))))))))))))))</f>
        <v>0</v>
      </c>
      <c r="Z4436" t="str">
        <f>IF(('1 - Cover page'!$B$9-I4436)=0,"0", IF(('1 - Cover page'!$B$9-I4436)= 1,"1", IF(('1 - Cover page'!$B$9-I4436)= 2,"2", IF(('1 - Cover page'!$B$9-I4436)= 3,"3", IF(('1 - Cover page'!$B$9-I4436)= 4,"4", IF(('1 - Cover page'!$B$9-I4436)= 5,"5", IF(('1 - Cover page'!$B$9-I4436)= 6,"6", IF(('1 - Cover page'!$B$9-I4436)= 7,"7", IF(('1 - Cover page'!$B$9-I4436)= 8,"8", IF(('1 - Cover page'!$B$9-I4436)= 9,"9", IF(('1 - Cover page'!$B$9-I4436)= 10,"10", IF(('1 - Cover page'!$B$9-I4436)= 11,"11", IF(('1 - Cover page'!$B$9-I4436)= 12,"12", IF(('1 - Cover page'!$B$9-I4436)= 13,"13", IF(('1 - Cover page'!$B$9-I4436)= 14,"14", IF(('1 - Cover page'!$B$9-I4436)= 15,"15",  ""))))))))))))))))</f>
        <v>0</v>
      </c>
      <c r="AA4436" t="e">
        <f>VLOOKUP(E4436,'Age group'!$A$2:$B$7,2,TRUE)</f>
        <v>#N/A</v>
      </c>
    </row>
    <row r="4437" spans="1:27" ht="12.75" x14ac:dyDescent="0.2">
      <c r="A4437" s="30">
        <v>4434</v>
      </c>
      <c r="B4437" s="31"/>
      <c r="C4437" s="31"/>
      <c r="D4437" s="32"/>
      <c r="E4437" s="104"/>
      <c r="F4437" s="31"/>
      <c r="G4437" s="31"/>
      <c r="H4437" s="33"/>
      <c r="I4437" s="16"/>
      <c r="J4437" s="34"/>
      <c r="K4437" s="34"/>
      <c r="L4437" s="35"/>
      <c r="M4437" s="36"/>
      <c r="N4437" s="37"/>
      <c r="O4437" s="37"/>
      <c r="P4437" s="37"/>
      <c r="Q4437" s="38"/>
      <c r="R4437" s="38"/>
      <c r="S4437" s="37"/>
      <c r="T4437" s="39"/>
      <c r="U4437" s="39"/>
      <c r="V4437" s="40"/>
      <c r="X4437" t="str">
        <f>IF(('1 - Cover page'!$B$9-M4437)&lt;6,"&lt;=5 Days","&gt;5 Days")</f>
        <v>&lt;=5 Days</v>
      </c>
      <c r="Y4437" t="str">
        <f>IF(('1 - Cover page'!$B$9-M4437)=0,"0", IF(('1 - Cover page'!$B$9-M4437)= 1,"1", IF(('1 - Cover page'!$B$9-M4437)= 2,"2", IF(('1 - Cover page'!$B$9-M4437)= 3,"3", IF(('1 - Cover page'!$B$9-M4437)= 4,"4", IF(('1 - Cover page'!$B$9-M4437)= 5,"5", IF(('1 - Cover page'!$B$9-M4437)= 6,"6", IF(('1 - Cover page'!$B$9-M4437)= 7,"7", IF(('1 - Cover page'!$B$9-M4437)= 8,"8", IF(('1 - Cover page'!$B$9-M4437)= 9,"9", IF(('1 - Cover page'!$B$9-M4437)= 10,"10", IF(('1 - Cover page'!$B$9-M4437)= 11,"11", IF(('1 - Cover page'!$B$9-M4437)= 12,"12", IF(('1 - Cover page'!$B$9-M4437)= 13,"13", IF(('1 - Cover page'!$B$9-M4437)= 14,"14", IF(('1 - Cover page'!$B$9-M4437)= 15,"15",  ""))))))))))))))))</f>
        <v>0</v>
      </c>
      <c r="Z4437" t="str">
        <f>IF(('1 - Cover page'!$B$9-I4437)=0,"0", IF(('1 - Cover page'!$B$9-I4437)= 1,"1", IF(('1 - Cover page'!$B$9-I4437)= 2,"2", IF(('1 - Cover page'!$B$9-I4437)= 3,"3", IF(('1 - Cover page'!$B$9-I4437)= 4,"4", IF(('1 - Cover page'!$B$9-I4437)= 5,"5", IF(('1 - Cover page'!$B$9-I4437)= 6,"6", IF(('1 - Cover page'!$B$9-I4437)= 7,"7", IF(('1 - Cover page'!$B$9-I4437)= 8,"8", IF(('1 - Cover page'!$B$9-I4437)= 9,"9", IF(('1 - Cover page'!$B$9-I4437)= 10,"10", IF(('1 - Cover page'!$B$9-I4437)= 11,"11", IF(('1 - Cover page'!$B$9-I4437)= 12,"12", IF(('1 - Cover page'!$B$9-I4437)= 13,"13", IF(('1 - Cover page'!$B$9-I4437)= 14,"14", IF(('1 - Cover page'!$B$9-I4437)= 15,"15",  ""))))))))))))))))</f>
        <v>0</v>
      </c>
      <c r="AA4437" t="e">
        <f>VLOOKUP(E4437,'Age group'!$A$2:$B$7,2,TRUE)</f>
        <v>#N/A</v>
      </c>
    </row>
    <row r="4438" spans="1:27" ht="12.75" x14ac:dyDescent="0.2">
      <c r="A4438" s="30">
        <v>4435</v>
      </c>
      <c r="B4438" s="31"/>
      <c r="C4438" s="31"/>
      <c r="D4438" s="32"/>
      <c r="E4438" s="104"/>
      <c r="F4438" s="31"/>
      <c r="G4438" s="31"/>
      <c r="H4438" s="33"/>
      <c r="I4438" s="16"/>
      <c r="J4438" s="34"/>
      <c r="K4438" s="34"/>
      <c r="L4438" s="35"/>
      <c r="M4438" s="36"/>
      <c r="N4438" s="37"/>
      <c r="O4438" s="37"/>
      <c r="P4438" s="37"/>
      <c r="Q4438" s="38"/>
      <c r="R4438" s="38"/>
      <c r="S4438" s="37"/>
      <c r="T4438" s="39"/>
      <c r="U4438" s="39"/>
      <c r="V4438" s="40"/>
      <c r="X4438" t="str">
        <f>IF(('1 - Cover page'!$B$9-M4438)&lt;6,"&lt;=5 Days","&gt;5 Days")</f>
        <v>&lt;=5 Days</v>
      </c>
      <c r="Y4438" t="str">
        <f>IF(('1 - Cover page'!$B$9-M4438)=0,"0", IF(('1 - Cover page'!$B$9-M4438)= 1,"1", IF(('1 - Cover page'!$B$9-M4438)= 2,"2", IF(('1 - Cover page'!$B$9-M4438)= 3,"3", IF(('1 - Cover page'!$B$9-M4438)= 4,"4", IF(('1 - Cover page'!$B$9-M4438)= 5,"5", IF(('1 - Cover page'!$B$9-M4438)= 6,"6", IF(('1 - Cover page'!$B$9-M4438)= 7,"7", IF(('1 - Cover page'!$B$9-M4438)= 8,"8", IF(('1 - Cover page'!$B$9-M4438)= 9,"9", IF(('1 - Cover page'!$B$9-M4438)= 10,"10", IF(('1 - Cover page'!$B$9-M4438)= 11,"11", IF(('1 - Cover page'!$B$9-M4438)= 12,"12", IF(('1 - Cover page'!$B$9-M4438)= 13,"13", IF(('1 - Cover page'!$B$9-M4438)= 14,"14", IF(('1 - Cover page'!$B$9-M4438)= 15,"15",  ""))))))))))))))))</f>
        <v>0</v>
      </c>
      <c r="Z4438" t="str">
        <f>IF(('1 - Cover page'!$B$9-I4438)=0,"0", IF(('1 - Cover page'!$B$9-I4438)= 1,"1", IF(('1 - Cover page'!$B$9-I4438)= 2,"2", IF(('1 - Cover page'!$B$9-I4438)= 3,"3", IF(('1 - Cover page'!$B$9-I4438)= 4,"4", IF(('1 - Cover page'!$B$9-I4438)= 5,"5", IF(('1 - Cover page'!$B$9-I4438)= 6,"6", IF(('1 - Cover page'!$B$9-I4438)= 7,"7", IF(('1 - Cover page'!$B$9-I4438)= 8,"8", IF(('1 - Cover page'!$B$9-I4438)= 9,"9", IF(('1 - Cover page'!$B$9-I4438)= 10,"10", IF(('1 - Cover page'!$B$9-I4438)= 11,"11", IF(('1 - Cover page'!$B$9-I4438)= 12,"12", IF(('1 - Cover page'!$B$9-I4438)= 13,"13", IF(('1 - Cover page'!$B$9-I4438)= 14,"14", IF(('1 - Cover page'!$B$9-I4438)= 15,"15",  ""))))))))))))))))</f>
        <v>0</v>
      </c>
      <c r="AA4438" t="e">
        <f>VLOOKUP(E4438,'Age group'!$A$2:$B$7,2,TRUE)</f>
        <v>#N/A</v>
      </c>
    </row>
    <row r="4439" spans="1:27" ht="12.75" x14ac:dyDescent="0.2">
      <c r="A4439" s="30">
        <v>4436</v>
      </c>
      <c r="B4439" s="31"/>
      <c r="C4439" s="31"/>
      <c r="D4439" s="32"/>
      <c r="E4439" s="104"/>
      <c r="F4439" s="31"/>
      <c r="G4439" s="31"/>
      <c r="H4439" s="33"/>
      <c r="I4439" s="16"/>
      <c r="J4439" s="34"/>
      <c r="K4439" s="34"/>
      <c r="L4439" s="35"/>
      <c r="M4439" s="36"/>
      <c r="N4439" s="37"/>
      <c r="O4439" s="37"/>
      <c r="P4439" s="37"/>
      <c r="Q4439" s="38"/>
      <c r="R4439" s="38"/>
      <c r="S4439" s="37"/>
      <c r="T4439" s="39"/>
      <c r="U4439" s="39"/>
      <c r="V4439" s="40"/>
      <c r="X4439" t="str">
        <f>IF(('1 - Cover page'!$B$9-M4439)&lt;6,"&lt;=5 Days","&gt;5 Days")</f>
        <v>&lt;=5 Days</v>
      </c>
      <c r="Y4439" t="str">
        <f>IF(('1 - Cover page'!$B$9-M4439)=0,"0", IF(('1 - Cover page'!$B$9-M4439)= 1,"1", IF(('1 - Cover page'!$B$9-M4439)= 2,"2", IF(('1 - Cover page'!$B$9-M4439)= 3,"3", IF(('1 - Cover page'!$B$9-M4439)= 4,"4", IF(('1 - Cover page'!$B$9-M4439)= 5,"5", IF(('1 - Cover page'!$B$9-M4439)= 6,"6", IF(('1 - Cover page'!$B$9-M4439)= 7,"7", IF(('1 - Cover page'!$B$9-M4439)= 8,"8", IF(('1 - Cover page'!$B$9-M4439)= 9,"9", IF(('1 - Cover page'!$B$9-M4439)= 10,"10", IF(('1 - Cover page'!$B$9-M4439)= 11,"11", IF(('1 - Cover page'!$B$9-M4439)= 12,"12", IF(('1 - Cover page'!$B$9-M4439)= 13,"13", IF(('1 - Cover page'!$B$9-M4439)= 14,"14", IF(('1 - Cover page'!$B$9-M4439)= 15,"15",  ""))))))))))))))))</f>
        <v>0</v>
      </c>
      <c r="Z4439" t="str">
        <f>IF(('1 - Cover page'!$B$9-I4439)=0,"0", IF(('1 - Cover page'!$B$9-I4439)= 1,"1", IF(('1 - Cover page'!$B$9-I4439)= 2,"2", IF(('1 - Cover page'!$B$9-I4439)= 3,"3", IF(('1 - Cover page'!$B$9-I4439)= 4,"4", IF(('1 - Cover page'!$B$9-I4439)= 5,"5", IF(('1 - Cover page'!$B$9-I4439)= 6,"6", IF(('1 - Cover page'!$B$9-I4439)= 7,"7", IF(('1 - Cover page'!$B$9-I4439)= 8,"8", IF(('1 - Cover page'!$B$9-I4439)= 9,"9", IF(('1 - Cover page'!$B$9-I4439)= 10,"10", IF(('1 - Cover page'!$B$9-I4439)= 11,"11", IF(('1 - Cover page'!$B$9-I4439)= 12,"12", IF(('1 - Cover page'!$B$9-I4439)= 13,"13", IF(('1 - Cover page'!$B$9-I4439)= 14,"14", IF(('1 - Cover page'!$B$9-I4439)= 15,"15",  ""))))))))))))))))</f>
        <v>0</v>
      </c>
      <c r="AA4439" t="e">
        <f>VLOOKUP(E4439,'Age group'!$A$2:$B$7,2,TRUE)</f>
        <v>#N/A</v>
      </c>
    </row>
    <row r="4440" spans="1:27" ht="12.75" x14ac:dyDescent="0.2">
      <c r="A4440" s="30">
        <v>4437</v>
      </c>
      <c r="B4440" s="31"/>
      <c r="C4440" s="31"/>
      <c r="D4440" s="32"/>
      <c r="E4440" s="104"/>
      <c r="F4440" s="31"/>
      <c r="G4440" s="31"/>
      <c r="H4440" s="33"/>
      <c r="I4440" s="16"/>
      <c r="J4440" s="34"/>
      <c r="K4440" s="34"/>
      <c r="L4440" s="35"/>
      <c r="M4440" s="36"/>
      <c r="N4440" s="37"/>
      <c r="O4440" s="37"/>
      <c r="P4440" s="37"/>
      <c r="Q4440" s="38"/>
      <c r="R4440" s="38"/>
      <c r="S4440" s="37"/>
      <c r="T4440" s="39"/>
      <c r="U4440" s="39"/>
      <c r="V4440" s="40"/>
      <c r="X4440" t="str">
        <f>IF(('1 - Cover page'!$B$9-M4440)&lt;6,"&lt;=5 Days","&gt;5 Days")</f>
        <v>&lt;=5 Days</v>
      </c>
      <c r="Y4440" t="str">
        <f>IF(('1 - Cover page'!$B$9-M4440)=0,"0", IF(('1 - Cover page'!$B$9-M4440)= 1,"1", IF(('1 - Cover page'!$B$9-M4440)= 2,"2", IF(('1 - Cover page'!$B$9-M4440)= 3,"3", IF(('1 - Cover page'!$B$9-M4440)= 4,"4", IF(('1 - Cover page'!$B$9-M4440)= 5,"5", IF(('1 - Cover page'!$B$9-M4440)= 6,"6", IF(('1 - Cover page'!$B$9-M4440)= 7,"7", IF(('1 - Cover page'!$B$9-M4440)= 8,"8", IF(('1 - Cover page'!$B$9-M4440)= 9,"9", IF(('1 - Cover page'!$B$9-M4440)= 10,"10", IF(('1 - Cover page'!$B$9-M4440)= 11,"11", IF(('1 - Cover page'!$B$9-M4440)= 12,"12", IF(('1 - Cover page'!$B$9-M4440)= 13,"13", IF(('1 - Cover page'!$B$9-M4440)= 14,"14", IF(('1 - Cover page'!$B$9-M4440)= 15,"15",  ""))))))))))))))))</f>
        <v>0</v>
      </c>
      <c r="Z4440" t="str">
        <f>IF(('1 - Cover page'!$B$9-I4440)=0,"0", IF(('1 - Cover page'!$B$9-I4440)= 1,"1", IF(('1 - Cover page'!$B$9-I4440)= 2,"2", IF(('1 - Cover page'!$B$9-I4440)= 3,"3", IF(('1 - Cover page'!$B$9-I4440)= 4,"4", IF(('1 - Cover page'!$B$9-I4440)= 5,"5", IF(('1 - Cover page'!$B$9-I4440)= 6,"6", IF(('1 - Cover page'!$B$9-I4440)= 7,"7", IF(('1 - Cover page'!$B$9-I4440)= 8,"8", IF(('1 - Cover page'!$B$9-I4440)= 9,"9", IF(('1 - Cover page'!$B$9-I4440)= 10,"10", IF(('1 - Cover page'!$B$9-I4440)= 11,"11", IF(('1 - Cover page'!$B$9-I4440)= 12,"12", IF(('1 - Cover page'!$B$9-I4440)= 13,"13", IF(('1 - Cover page'!$B$9-I4440)= 14,"14", IF(('1 - Cover page'!$B$9-I4440)= 15,"15",  ""))))))))))))))))</f>
        <v>0</v>
      </c>
      <c r="AA4440" t="e">
        <f>VLOOKUP(E4440,'Age group'!$A$2:$B$7,2,TRUE)</f>
        <v>#N/A</v>
      </c>
    </row>
    <row r="4441" spans="1:27" ht="12.75" x14ac:dyDescent="0.2">
      <c r="A4441" s="30">
        <v>4438</v>
      </c>
      <c r="B4441" s="31"/>
      <c r="C4441" s="31"/>
      <c r="D4441" s="32"/>
      <c r="E4441" s="104"/>
      <c r="F4441" s="31"/>
      <c r="G4441" s="31"/>
      <c r="H4441" s="33"/>
      <c r="I4441" s="16"/>
      <c r="J4441" s="34"/>
      <c r="K4441" s="34"/>
      <c r="L4441" s="35"/>
      <c r="M4441" s="36"/>
      <c r="N4441" s="37"/>
      <c r="O4441" s="37"/>
      <c r="P4441" s="37"/>
      <c r="Q4441" s="38"/>
      <c r="R4441" s="38"/>
      <c r="S4441" s="37"/>
      <c r="T4441" s="39"/>
      <c r="U4441" s="39"/>
      <c r="V4441" s="40"/>
      <c r="X4441" t="str">
        <f>IF(('1 - Cover page'!$B$9-M4441)&lt;6,"&lt;=5 Days","&gt;5 Days")</f>
        <v>&lt;=5 Days</v>
      </c>
      <c r="Y4441" t="str">
        <f>IF(('1 - Cover page'!$B$9-M4441)=0,"0", IF(('1 - Cover page'!$B$9-M4441)= 1,"1", IF(('1 - Cover page'!$B$9-M4441)= 2,"2", IF(('1 - Cover page'!$B$9-M4441)= 3,"3", IF(('1 - Cover page'!$B$9-M4441)= 4,"4", IF(('1 - Cover page'!$B$9-M4441)= 5,"5", IF(('1 - Cover page'!$B$9-M4441)= 6,"6", IF(('1 - Cover page'!$B$9-M4441)= 7,"7", IF(('1 - Cover page'!$B$9-M4441)= 8,"8", IF(('1 - Cover page'!$B$9-M4441)= 9,"9", IF(('1 - Cover page'!$B$9-M4441)= 10,"10", IF(('1 - Cover page'!$B$9-M4441)= 11,"11", IF(('1 - Cover page'!$B$9-M4441)= 12,"12", IF(('1 - Cover page'!$B$9-M4441)= 13,"13", IF(('1 - Cover page'!$B$9-M4441)= 14,"14", IF(('1 - Cover page'!$B$9-M4441)= 15,"15",  ""))))))))))))))))</f>
        <v>0</v>
      </c>
      <c r="Z4441" t="str">
        <f>IF(('1 - Cover page'!$B$9-I4441)=0,"0", IF(('1 - Cover page'!$B$9-I4441)= 1,"1", IF(('1 - Cover page'!$B$9-I4441)= 2,"2", IF(('1 - Cover page'!$B$9-I4441)= 3,"3", IF(('1 - Cover page'!$B$9-I4441)= 4,"4", IF(('1 - Cover page'!$B$9-I4441)= 5,"5", IF(('1 - Cover page'!$B$9-I4441)= 6,"6", IF(('1 - Cover page'!$B$9-I4441)= 7,"7", IF(('1 - Cover page'!$B$9-I4441)= 8,"8", IF(('1 - Cover page'!$B$9-I4441)= 9,"9", IF(('1 - Cover page'!$B$9-I4441)= 10,"10", IF(('1 - Cover page'!$B$9-I4441)= 11,"11", IF(('1 - Cover page'!$B$9-I4441)= 12,"12", IF(('1 - Cover page'!$B$9-I4441)= 13,"13", IF(('1 - Cover page'!$B$9-I4441)= 14,"14", IF(('1 - Cover page'!$B$9-I4441)= 15,"15",  ""))))))))))))))))</f>
        <v>0</v>
      </c>
      <c r="AA4441" t="e">
        <f>VLOOKUP(E4441,'Age group'!$A$2:$B$7,2,TRUE)</f>
        <v>#N/A</v>
      </c>
    </row>
    <row r="4442" spans="1:27" ht="12.75" x14ac:dyDescent="0.2">
      <c r="A4442" s="30">
        <v>4439</v>
      </c>
      <c r="B4442" s="31"/>
      <c r="C4442" s="31"/>
      <c r="D4442" s="32"/>
      <c r="E4442" s="104"/>
      <c r="F4442" s="31"/>
      <c r="G4442" s="31"/>
      <c r="H4442" s="33"/>
      <c r="I4442" s="16"/>
      <c r="J4442" s="34"/>
      <c r="K4442" s="34"/>
      <c r="L4442" s="35"/>
      <c r="M4442" s="36"/>
      <c r="N4442" s="37"/>
      <c r="O4442" s="37"/>
      <c r="P4442" s="37"/>
      <c r="Q4442" s="38"/>
      <c r="R4442" s="38"/>
      <c r="S4442" s="37"/>
      <c r="T4442" s="39"/>
      <c r="U4442" s="39"/>
      <c r="V4442" s="40"/>
      <c r="X4442" t="str">
        <f>IF(('1 - Cover page'!$B$9-M4442)&lt;6,"&lt;=5 Days","&gt;5 Days")</f>
        <v>&lt;=5 Days</v>
      </c>
      <c r="Y4442" t="str">
        <f>IF(('1 - Cover page'!$B$9-M4442)=0,"0", IF(('1 - Cover page'!$B$9-M4442)= 1,"1", IF(('1 - Cover page'!$B$9-M4442)= 2,"2", IF(('1 - Cover page'!$B$9-M4442)= 3,"3", IF(('1 - Cover page'!$B$9-M4442)= 4,"4", IF(('1 - Cover page'!$B$9-M4442)= 5,"5", IF(('1 - Cover page'!$B$9-M4442)= 6,"6", IF(('1 - Cover page'!$B$9-M4442)= 7,"7", IF(('1 - Cover page'!$B$9-M4442)= 8,"8", IF(('1 - Cover page'!$B$9-M4442)= 9,"9", IF(('1 - Cover page'!$B$9-M4442)= 10,"10", IF(('1 - Cover page'!$B$9-M4442)= 11,"11", IF(('1 - Cover page'!$B$9-M4442)= 12,"12", IF(('1 - Cover page'!$B$9-M4442)= 13,"13", IF(('1 - Cover page'!$B$9-M4442)= 14,"14", IF(('1 - Cover page'!$B$9-M4442)= 15,"15",  ""))))))))))))))))</f>
        <v>0</v>
      </c>
      <c r="Z4442" t="str">
        <f>IF(('1 - Cover page'!$B$9-I4442)=0,"0", IF(('1 - Cover page'!$B$9-I4442)= 1,"1", IF(('1 - Cover page'!$B$9-I4442)= 2,"2", IF(('1 - Cover page'!$B$9-I4442)= 3,"3", IF(('1 - Cover page'!$B$9-I4442)= 4,"4", IF(('1 - Cover page'!$B$9-I4442)= 5,"5", IF(('1 - Cover page'!$B$9-I4442)= 6,"6", IF(('1 - Cover page'!$B$9-I4442)= 7,"7", IF(('1 - Cover page'!$B$9-I4442)= 8,"8", IF(('1 - Cover page'!$B$9-I4442)= 9,"9", IF(('1 - Cover page'!$B$9-I4442)= 10,"10", IF(('1 - Cover page'!$B$9-I4442)= 11,"11", IF(('1 - Cover page'!$B$9-I4442)= 12,"12", IF(('1 - Cover page'!$B$9-I4442)= 13,"13", IF(('1 - Cover page'!$B$9-I4442)= 14,"14", IF(('1 - Cover page'!$B$9-I4442)= 15,"15",  ""))))))))))))))))</f>
        <v>0</v>
      </c>
      <c r="AA4442" t="e">
        <f>VLOOKUP(E4442,'Age group'!$A$2:$B$7,2,TRUE)</f>
        <v>#N/A</v>
      </c>
    </row>
    <row r="4443" spans="1:27" ht="12.75" x14ac:dyDescent="0.2">
      <c r="A4443" s="30">
        <v>4440</v>
      </c>
      <c r="B4443" s="31"/>
      <c r="C4443" s="31"/>
      <c r="D4443" s="32"/>
      <c r="E4443" s="104"/>
      <c r="F4443" s="31"/>
      <c r="G4443" s="31"/>
      <c r="H4443" s="33"/>
      <c r="I4443" s="16"/>
      <c r="J4443" s="34"/>
      <c r="K4443" s="34"/>
      <c r="L4443" s="35"/>
      <c r="M4443" s="36"/>
      <c r="N4443" s="37"/>
      <c r="O4443" s="37"/>
      <c r="P4443" s="37"/>
      <c r="Q4443" s="38"/>
      <c r="R4443" s="38"/>
      <c r="S4443" s="37"/>
      <c r="T4443" s="39"/>
      <c r="U4443" s="39"/>
      <c r="V4443" s="40"/>
      <c r="X4443" t="str">
        <f>IF(('1 - Cover page'!$B$9-M4443)&lt;6,"&lt;=5 Days","&gt;5 Days")</f>
        <v>&lt;=5 Days</v>
      </c>
      <c r="Y4443" t="str">
        <f>IF(('1 - Cover page'!$B$9-M4443)=0,"0", IF(('1 - Cover page'!$B$9-M4443)= 1,"1", IF(('1 - Cover page'!$B$9-M4443)= 2,"2", IF(('1 - Cover page'!$B$9-M4443)= 3,"3", IF(('1 - Cover page'!$B$9-M4443)= 4,"4", IF(('1 - Cover page'!$B$9-M4443)= 5,"5", IF(('1 - Cover page'!$B$9-M4443)= 6,"6", IF(('1 - Cover page'!$B$9-M4443)= 7,"7", IF(('1 - Cover page'!$B$9-M4443)= 8,"8", IF(('1 - Cover page'!$B$9-M4443)= 9,"9", IF(('1 - Cover page'!$B$9-M4443)= 10,"10", IF(('1 - Cover page'!$B$9-M4443)= 11,"11", IF(('1 - Cover page'!$B$9-M4443)= 12,"12", IF(('1 - Cover page'!$B$9-M4443)= 13,"13", IF(('1 - Cover page'!$B$9-M4443)= 14,"14", IF(('1 - Cover page'!$B$9-M4443)= 15,"15",  ""))))))))))))))))</f>
        <v>0</v>
      </c>
      <c r="Z4443" t="str">
        <f>IF(('1 - Cover page'!$B$9-I4443)=0,"0", IF(('1 - Cover page'!$B$9-I4443)= 1,"1", IF(('1 - Cover page'!$B$9-I4443)= 2,"2", IF(('1 - Cover page'!$B$9-I4443)= 3,"3", IF(('1 - Cover page'!$B$9-I4443)= 4,"4", IF(('1 - Cover page'!$B$9-I4443)= 5,"5", IF(('1 - Cover page'!$B$9-I4443)= 6,"6", IF(('1 - Cover page'!$B$9-I4443)= 7,"7", IF(('1 - Cover page'!$B$9-I4443)= 8,"8", IF(('1 - Cover page'!$B$9-I4443)= 9,"9", IF(('1 - Cover page'!$B$9-I4443)= 10,"10", IF(('1 - Cover page'!$B$9-I4443)= 11,"11", IF(('1 - Cover page'!$B$9-I4443)= 12,"12", IF(('1 - Cover page'!$B$9-I4443)= 13,"13", IF(('1 - Cover page'!$B$9-I4443)= 14,"14", IF(('1 - Cover page'!$B$9-I4443)= 15,"15",  ""))))))))))))))))</f>
        <v>0</v>
      </c>
      <c r="AA4443" t="e">
        <f>VLOOKUP(E4443,'Age group'!$A$2:$B$7,2,TRUE)</f>
        <v>#N/A</v>
      </c>
    </row>
    <row r="4444" spans="1:27" ht="12.75" x14ac:dyDescent="0.2">
      <c r="A4444" s="30">
        <v>4441</v>
      </c>
      <c r="B4444" s="31"/>
      <c r="C4444" s="31"/>
      <c r="D4444" s="32"/>
      <c r="E4444" s="104"/>
      <c r="F4444" s="31"/>
      <c r="G4444" s="31"/>
      <c r="H4444" s="33"/>
      <c r="I4444" s="16"/>
      <c r="J4444" s="34"/>
      <c r="K4444" s="34"/>
      <c r="L4444" s="35"/>
      <c r="M4444" s="36"/>
      <c r="N4444" s="37"/>
      <c r="O4444" s="37"/>
      <c r="P4444" s="37"/>
      <c r="Q4444" s="38"/>
      <c r="R4444" s="38"/>
      <c r="S4444" s="37"/>
      <c r="T4444" s="39"/>
      <c r="U4444" s="39"/>
      <c r="V4444" s="40"/>
      <c r="X4444" t="str">
        <f>IF(('1 - Cover page'!$B$9-M4444)&lt;6,"&lt;=5 Days","&gt;5 Days")</f>
        <v>&lt;=5 Days</v>
      </c>
      <c r="Y4444" t="str">
        <f>IF(('1 - Cover page'!$B$9-M4444)=0,"0", IF(('1 - Cover page'!$B$9-M4444)= 1,"1", IF(('1 - Cover page'!$B$9-M4444)= 2,"2", IF(('1 - Cover page'!$B$9-M4444)= 3,"3", IF(('1 - Cover page'!$B$9-M4444)= 4,"4", IF(('1 - Cover page'!$B$9-M4444)= 5,"5", IF(('1 - Cover page'!$B$9-M4444)= 6,"6", IF(('1 - Cover page'!$B$9-M4444)= 7,"7", IF(('1 - Cover page'!$B$9-M4444)= 8,"8", IF(('1 - Cover page'!$B$9-M4444)= 9,"9", IF(('1 - Cover page'!$B$9-M4444)= 10,"10", IF(('1 - Cover page'!$B$9-M4444)= 11,"11", IF(('1 - Cover page'!$B$9-M4444)= 12,"12", IF(('1 - Cover page'!$B$9-M4444)= 13,"13", IF(('1 - Cover page'!$B$9-M4444)= 14,"14", IF(('1 - Cover page'!$B$9-M4444)= 15,"15",  ""))))))))))))))))</f>
        <v>0</v>
      </c>
      <c r="Z4444" t="str">
        <f>IF(('1 - Cover page'!$B$9-I4444)=0,"0", IF(('1 - Cover page'!$B$9-I4444)= 1,"1", IF(('1 - Cover page'!$B$9-I4444)= 2,"2", IF(('1 - Cover page'!$B$9-I4444)= 3,"3", IF(('1 - Cover page'!$B$9-I4444)= 4,"4", IF(('1 - Cover page'!$B$9-I4444)= 5,"5", IF(('1 - Cover page'!$B$9-I4444)= 6,"6", IF(('1 - Cover page'!$B$9-I4444)= 7,"7", IF(('1 - Cover page'!$B$9-I4444)= 8,"8", IF(('1 - Cover page'!$B$9-I4444)= 9,"9", IF(('1 - Cover page'!$B$9-I4444)= 10,"10", IF(('1 - Cover page'!$B$9-I4444)= 11,"11", IF(('1 - Cover page'!$B$9-I4444)= 12,"12", IF(('1 - Cover page'!$B$9-I4444)= 13,"13", IF(('1 - Cover page'!$B$9-I4444)= 14,"14", IF(('1 - Cover page'!$B$9-I4444)= 15,"15",  ""))))))))))))))))</f>
        <v>0</v>
      </c>
      <c r="AA4444" t="e">
        <f>VLOOKUP(E4444,'Age group'!$A$2:$B$7,2,TRUE)</f>
        <v>#N/A</v>
      </c>
    </row>
    <row r="4445" spans="1:27" ht="12.75" x14ac:dyDescent="0.2">
      <c r="A4445" s="30">
        <v>4442</v>
      </c>
      <c r="B4445" s="31"/>
      <c r="C4445" s="31"/>
      <c r="D4445" s="32"/>
      <c r="E4445" s="104"/>
      <c r="F4445" s="31"/>
      <c r="G4445" s="31"/>
      <c r="H4445" s="33"/>
      <c r="I4445" s="16"/>
      <c r="J4445" s="34"/>
      <c r="K4445" s="34"/>
      <c r="L4445" s="35"/>
      <c r="M4445" s="36"/>
      <c r="N4445" s="37"/>
      <c r="O4445" s="37"/>
      <c r="P4445" s="37"/>
      <c r="Q4445" s="38"/>
      <c r="R4445" s="38"/>
      <c r="S4445" s="37"/>
      <c r="T4445" s="39"/>
      <c r="U4445" s="39"/>
      <c r="V4445" s="40"/>
      <c r="X4445" t="str">
        <f>IF(('1 - Cover page'!$B$9-M4445)&lt;6,"&lt;=5 Days","&gt;5 Days")</f>
        <v>&lt;=5 Days</v>
      </c>
      <c r="Y4445" t="str">
        <f>IF(('1 - Cover page'!$B$9-M4445)=0,"0", IF(('1 - Cover page'!$B$9-M4445)= 1,"1", IF(('1 - Cover page'!$B$9-M4445)= 2,"2", IF(('1 - Cover page'!$B$9-M4445)= 3,"3", IF(('1 - Cover page'!$B$9-M4445)= 4,"4", IF(('1 - Cover page'!$B$9-M4445)= 5,"5", IF(('1 - Cover page'!$B$9-M4445)= 6,"6", IF(('1 - Cover page'!$B$9-M4445)= 7,"7", IF(('1 - Cover page'!$B$9-M4445)= 8,"8", IF(('1 - Cover page'!$B$9-M4445)= 9,"9", IF(('1 - Cover page'!$B$9-M4445)= 10,"10", IF(('1 - Cover page'!$B$9-M4445)= 11,"11", IF(('1 - Cover page'!$B$9-M4445)= 12,"12", IF(('1 - Cover page'!$B$9-M4445)= 13,"13", IF(('1 - Cover page'!$B$9-M4445)= 14,"14", IF(('1 - Cover page'!$B$9-M4445)= 15,"15",  ""))))))))))))))))</f>
        <v>0</v>
      </c>
      <c r="Z4445" t="str">
        <f>IF(('1 - Cover page'!$B$9-I4445)=0,"0", IF(('1 - Cover page'!$B$9-I4445)= 1,"1", IF(('1 - Cover page'!$B$9-I4445)= 2,"2", IF(('1 - Cover page'!$B$9-I4445)= 3,"3", IF(('1 - Cover page'!$B$9-I4445)= 4,"4", IF(('1 - Cover page'!$B$9-I4445)= 5,"5", IF(('1 - Cover page'!$B$9-I4445)= 6,"6", IF(('1 - Cover page'!$B$9-I4445)= 7,"7", IF(('1 - Cover page'!$B$9-I4445)= 8,"8", IF(('1 - Cover page'!$B$9-I4445)= 9,"9", IF(('1 - Cover page'!$B$9-I4445)= 10,"10", IF(('1 - Cover page'!$B$9-I4445)= 11,"11", IF(('1 - Cover page'!$B$9-I4445)= 12,"12", IF(('1 - Cover page'!$B$9-I4445)= 13,"13", IF(('1 - Cover page'!$B$9-I4445)= 14,"14", IF(('1 - Cover page'!$B$9-I4445)= 15,"15",  ""))))))))))))))))</f>
        <v>0</v>
      </c>
      <c r="AA4445" t="e">
        <f>VLOOKUP(E4445,'Age group'!$A$2:$B$7,2,TRUE)</f>
        <v>#N/A</v>
      </c>
    </row>
    <row r="4446" spans="1:27" ht="12.75" x14ac:dyDescent="0.2">
      <c r="A4446" s="30">
        <v>4443</v>
      </c>
      <c r="B4446" s="31"/>
      <c r="C4446" s="31"/>
      <c r="D4446" s="32"/>
      <c r="E4446" s="104"/>
      <c r="F4446" s="31"/>
      <c r="G4446" s="31"/>
      <c r="H4446" s="33"/>
      <c r="I4446" s="16"/>
      <c r="J4446" s="34"/>
      <c r="K4446" s="34"/>
      <c r="L4446" s="35"/>
      <c r="M4446" s="36"/>
      <c r="N4446" s="37"/>
      <c r="O4446" s="37"/>
      <c r="P4446" s="37"/>
      <c r="Q4446" s="38"/>
      <c r="R4446" s="38"/>
      <c r="S4446" s="37"/>
      <c r="T4446" s="39"/>
      <c r="U4446" s="39"/>
      <c r="V4446" s="40"/>
      <c r="X4446" t="str">
        <f>IF(('1 - Cover page'!$B$9-M4446)&lt;6,"&lt;=5 Days","&gt;5 Days")</f>
        <v>&lt;=5 Days</v>
      </c>
      <c r="Y4446" t="str">
        <f>IF(('1 - Cover page'!$B$9-M4446)=0,"0", IF(('1 - Cover page'!$B$9-M4446)= 1,"1", IF(('1 - Cover page'!$B$9-M4446)= 2,"2", IF(('1 - Cover page'!$B$9-M4446)= 3,"3", IF(('1 - Cover page'!$B$9-M4446)= 4,"4", IF(('1 - Cover page'!$B$9-M4446)= 5,"5", IF(('1 - Cover page'!$B$9-M4446)= 6,"6", IF(('1 - Cover page'!$B$9-M4446)= 7,"7", IF(('1 - Cover page'!$B$9-M4446)= 8,"8", IF(('1 - Cover page'!$B$9-M4446)= 9,"9", IF(('1 - Cover page'!$B$9-M4446)= 10,"10", IF(('1 - Cover page'!$B$9-M4446)= 11,"11", IF(('1 - Cover page'!$B$9-M4446)= 12,"12", IF(('1 - Cover page'!$B$9-M4446)= 13,"13", IF(('1 - Cover page'!$B$9-M4446)= 14,"14", IF(('1 - Cover page'!$B$9-M4446)= 15,"15",  ""))))))))))))))))</f>
        <v>0</v>
      </c>
      <c r="Z4446" t="str">
        <f>IF(('1 - Cover page'!$B$9-I4446)=0,"0", IF(('1 - Cover page'!$B$9-I4446)= 1,"1", IF(('1 - Cover page'!$B$9-I4446)= 2,"2", IF(('1 - Cover page'!$B$9-I4446)= 3,"3", IF(('1 - Cover page'!$B$9-I4446)= 4,"4", IF(('1 - Cover page'!$B$9-I4446)= 5,"5", IF(('1 - Cover page'!$B$9-I4446)= 6,"6", IF(('1 - Cover page'!$B$9-I4446)= 7,"7", IF(('1 - Cover page'!$B$9-I4446)= 8,"8", IF(('1 - Cover page'!$B$9-I4446)= 9,"9", IF(('1 - Cover page'!$B$9-I4446)= 10,"10", IF(('1 - Cover page'!$B$9-I4446)= 11,"11", IF(('1 - Cover page'!$B$9-I4446)= 12,"12", IF(('1 - Cover page'!$B$9-I4446)= 13,"13", IF(('1 - Cover page'!$B$9-I4446)= 14,"14", IF(('1 - Cover page'!$B$9-I4446)= 15,"15",  ""))))))))))))))))</f>
        <v>0</v>
      </c>
      <c r="AA4446" t="e">
        <f>VLOOKUP(E4446,'Age group'!$A$2:$B$7,2,TRUE)</f>
        <v>#N/A</v>
      </c>
    </row>
    <row r="4447" spans="1:27" ht="12.75" x14ac:dyDescent="0.2">
      <c r="A4447" s="30">
        <v>4444</v>
      </c>
      <c r="B4447" s="31"/>
      <c r="C4447" s="31"/>
      <c r="D4447" s="32"/>
      <c r="E4447" s="104"/>
      <c r="F4447" s="31"/>
      <c r="G4447" s="31"/>
      <c r="H4447" s="33"/>
      <c r="I4447" s="16"/>
      <c r="J4447" s="34"/>
      <c r="K4447" s="34"/>
      <c r="L4447" s="35"/>
      <c r="M4447" s="36"/>
      <c r="N4447" s="37"/>
      <c r="O4447" s="37"/>
      <c r="P4447" s="37"/>
      <c r="Q4447" s="38"/>
      <c r="R4447" s="38"/>
      <c r="S4447" s="37"/>
      <c r="T4447" s="39"/>
      <c r="U4447" s="39"/>
      <c r="V4447" s="40"/>
      <c r="X4447" t="str">
        <f>IF(('1 - Cover page'!$B$9-M4447)&lt;6,"&lt;=5 Days","&gt;5 Days")</f>
        <v>&lt;=5 Days</v>
      </c>
      <c r="Y4447" t="str">
        <f>IF(('1 - Cover page'!$B$9-M4447)=0,"0", IF(('1 - Cover page'!$B$9-M4447)= 1,"1", IF(('1 - Cover page'!$B$9-M4447)= 2,"2", IF(('1 - Cover page'!$B$9-M4447)= 3,"3", IF(('1 - Cover page'!$B$9-M4447)= 4,"4", IF(('1 - Cover page'!$B$9-M4447)= 5,"5", IF(('1 - Cover page'!$B$9-M4447)= 6,"6", IF(('1 - Cover page'!$B$9-M4447)= 7,"7", IF(('1 - Cover page'!$B$9-M4447)= 8,"8", IF(('1 - Cover page'!$B$9-M4447)= 9,"9", IF(('1 - Cover page'!$B$9-M4447)= 10,"10", IF(('1 - Cover page'!$B$9-M4447)= 11,"11", IF(('1 - Cover page'!$B$9-M4447)= 12,"12", IF(('1 - Cover page'!$B$9-M4447)= 13,"13", IF(('1 - Cover page'!$B$9-M4447)= 14,"14", IF(('1 - Cover page'!$B$9-M4447)= 15,"15",  ""))))))))))))))))</f>
        <v>0</v>
      </c>
      <c r="Z4447" t="str">
        <f>IF(('1 - Cover page'!$B$9-I4447)=0,"0", IF(('1 - Cover page'!$B$9-I4447)= 1,"1", IF(('1 - Cover page'!$B$9-I4447)= 2,"2", IF(('1 - Cover page'!$B$9-I4447)= 3,"3", IF(('1 - Cover page'!$B$9-I4447)= 4,"4", IF(('1 - Cover page'!$B$9-I4447)= 5,"5", IF(('1 - Cover page'!$B$9-I4447)= 6,"6", IF(('1 - Cover page'!$B$9-I4447)= 7,"7", IF(('1 - Cover page'!$B$9-I4447)= 8,"8", IF(('1 - Cover page'!$B$9-I4447)= 9,"9", IF(('1 - Cover page'!$B$9-I4447)= 10,"10", IF(('1 - Cover page'!$B$9-I4447)= 11,"11", IF(('1 - Cover page'!$B$9-I4447)= 12,"12", IF(('1 - Cover page'!$B$9-I4447)= 13,"13", IF(('1 - Cover page'!$B$9-I4447)= 14,"14", IF(('1 - Cover page'!$B$9-I4447)= 15,"15",  ""))))))))))))))))</f>
        <v>0</v>
      </c>
      <c r="AA4447" t="e">
        <f>VLOOKUP(E4447,'Age group'!$A$2:$B$7,2,TRUE)</f>
        <v>#N/A</v>
      </c>
    </row>
    <row r="4448" spans="1:27" ht="12.75" x14ac:dyDescent="0.2">
      <c r="A4448" s="30">
        <v>4445</v>
      </c>
      <c r="B4448" s="31"/>
      <c r="C4448" s="31"/>
      <c r="D4448" s="32"/>
      <c r="E4448" s="104"/>
      <c r="F4448" s="31"/>
      <c r="G4448" s="31"/>
      <c r="H4448" s="33"/>
      <c r="I4448" s="16"/>
      <c r="J4448" s="34"/>
      <c r="K4448" s="34"/>
      <c r="L4448" s="35"/>
      <c r="M4448" s="36"/>
      <c r="N4448" s="37"/>
      <c r="O4448" s="37"/>
      <c r="P4448" s="37"/>
      <c r="Q4448" s="38"/>
      <c r="R4448" s="38"/>
      <c r="S4448" s="37"/>
      <c r="T4448" s="39"/>
      <c r="U4448" s="39"/>
      <c r="V4448" s="40"/>
      <c r="X4448" t="str">
        <f>IF(('1 - Cover page'!$B$9-M4448)&lt;6,"&lt;=5 Days","&gt;5 Days")</f>
        <v>&lt;=5 Days</v>
      </c>
      <c r="Y4448" t="str">
        <f>IF(('1 - Cover page'!$B$9-M4448)=0,"0", IF(('1 - Cover page'!$B$9-M4448)= 1,"1", IF(('1 - Cover page'!$B$9-M4448)= 2,"2", IF(('1 - Cover page'!$B$9-M4448)= 3,"3", IF(('1 - Cover page'!$B$9-M4448)= 4,"4", IF(('1 - Cover page'!$B$9-M4448)= 5,"5", IF(('1 - Cover page'!$B$9-M4448)= 6,"6", IF(('1 - Cover page'!$B$9-M4448)= 7,"7", IF(('1 - Cover page'!$B$9-M4448)= 8,"8", IF(('1 - Cover page'!$B$9-M4448)= 9,"9", IF(('1 - Cover page'!$B$9-M4448)= 10,"10", IF(('1 - Cover page'!$B$9-M4448)= 11,"11", IF(('1 - Cover page'!$B$9-M4448)= 12,"12", IF(('1 - Cover page'!$B$9-M4448)= 13,"13", IF(('1 - Cover page'!$B$9-M4448)= 14,"14", IF(('1 - Cover page'!$B$9-M4448)= 15,"15",  ""))))))))))))))))</f>
        <v>0</v>
      </c>
      <c r="Z4448" t="str">
        <f>IF(('1 - Cover page'!$B$9-I4448)=0,"0", IF(('1 - Cover page'!$B$9-I4448)= 1,"1", IF(('1 - Cover page'!$B$9-I4448)= 2,"2", IF(('1 - Cover page'!$B$9-I4448)= 3,"3", IF(('1 - Cover page'!$B$9-I4448)= 4,"4", IF(('1 - Cover page'!$B$9-I4448)= 5,"5", IF(('1 - Cover page'!$B$9-I4448)= 6,"6", IF(('1 - Cover page'!$B$9-I4448)= 7,"7", IF(('1 - Cover page'!$B$9-I4448)= 8,"8", IF(('1 - Cover page'!$B$9-I4448)= 9,"9", IF(('1 - Cover page'!$B$9-I4448)= 10,"10", IF(('1 - Cover page'!$B$9-I4448)= 11,"11", IF(('1 - Cover page'!$B$9-I4448)= 12,"12", IF(('1 - Cover page'!$B$9-I4448)= 13,"13", IF(('1 - Cover page'!$B$9-I4448)= 14,"14", IF(('1 - Cover page'!$B$9-I4448)= 15,"15",  ""))))))))))))))))</f>
        <v>0</v>
      </c>
      <c r="AA4448" t="e">
        <f>VLOOKUP(E4448,'Age group'!$A$2:$B$7,2,TRUE)</f>
        <v>#N/A</v>
      </c>
    </row>
    <row r="4449" spans="1:27" ht="12.75" x14ac:dyDescent="0.2">
      <c r="A4449" s="30">
        <v>4446</v>
      </c>
      <c r="B4449" s="31"/>
      <c r="C4449" s="31"/>
      <c r="D4449" s="32"/>
      <c r="E4449" s="104"/>
      <c r="F4449" s="31"/>
      <c r="G4449" s="31"/>
      <c r="H4449" s="33"/>
      <c r="I4449" s="16"/>
      <c r="J4449" s="34"/>
      <c r="K4449" s="34"/>
      <c r="L4449" s="35"/>
      <c r="M4449" s="36"/>
      <c r="N4449" s="37"/>
      <c r="O4449" s="37"/>
      <c r="P4449" s="37"/>
      <c r="Q4449" s="38"/>
      <c r="R4449" s="38"/>
      <c r="S4449" s="37"/>
      <c r="T4449" s="39"/>
      <c r="U4449" s="39"/>
      <c r="V4449" s="40"/>
      <c r="X4449" t="str">
        <f>IF(('1 - Cover page'!$B$9-M4449)&lt;6,"&lt;=5 Days","&gt;5 Days")</f>
        <v>&lt;=5 Days</v>
      </c>
      <c r="Y4449" t="str">
        <f>IF(('1 - Cover page'!$B$9-M4449)=0,"0", IF(('1 - Cover page'!$B$9-M4449)= 1,"1", IF(('1 - Cover page'!$B$9-M4449)= 2,"2", IF(('1 - Cover page'!$B$9-M4449)= 3,"3", IF(('1 - Cover page'!$B$9-M4449)= 4,"4", IF(('1 - Cover page'!$B$9-M4449)= 5,"5", IF(('1 - Cover page'!$B$9-M4449)= 6,"6", IF(('1 - Cover page'!$B$9-M4449)= 7,"7", IF(('1 - Cover page'!$B$9-M4449)= 8,"8", IF(('1 - Cover page'!$B$9-M4449)= 9,"9", IF(('1 - Cover page'!$B$9-M4449)= 10,"10", IF(('1 - Cover page'!$B$9-M4449)= 11,"11", IF(('1 - Cover page'!$B$9-M4449)= 12,"12", IF(('1 - Cover page'!$B$9-M4449)= 13,"13", IF(('1 - Cover page'!$B$9-M4449)= 14,"14", IF(('1 - Cover page'!$B$9-M4449)= 15,"15",  ""))))))))))))))))</f>
        <v>0</v>
      </c>
      <c r="Z4449" t="str">
        <f>IF(('1 - Cover page'!$B$9-I4449)=0,"0", IF(('1 - Cover page'!$B$9-I4449)= 1,"1", IF(('1 - Cover page'!$B$9-I4449)= 2,"2", IF(('1 - Cover page'!$B$9-I4449)= 3,"3", IF(('1 - Cover page'!$B$9-I4449)= 4,"4", IF(('1 - Cover page'!$B$9-I4449)= 5,"5", IF(('1 - Cover page'!$B$9-I4449)= 6,"6", IF(('1 - Cover page'!$B$9-I4449)= 7,"7", IF(('1 - Cover page'!$B$9-I4449)= 8,"8", IF(('1 - Cover page'!$B$9-I4449)= 9,"9", IF(('1 - Cover page'!$B$9-I4449)= 10,"10", IF(('1 - Cover page'!$B$9-I4449)= 11,"11", IF(('1 - Cover page'!$B$9-I4449)= 12,"12", IF(('1 - Cover page'!$B$9-I4449)= 13,"13", IF(('1 - Cover page'!$B$9-I4449)= 14,"14", IF(('1 - Cover page'!$B$9-I4449)= 15,"15",  ""))))))))))))))))</f>
        <v>0</v>
      </c>
      <c r="AA4449" t="e">
        <f>VLOOKUP(E4449,'Age group'!$A$2:$B$7,2,TRUE)</f>
        <v>#N/A</v>
      </c>
    </row>
    <row r="4450" spans="1:27" ht="12.75" x14ac:dyDescent="0.2">
      <c r="A4450" s="30">
        <v>4447</v>
      </c>
      <c r="B4450" s="31"/>
      <c r="C4450" s="31"/>
      <c r="D4450" s="32"/>
      <c r="E4450" s="104"/>
      <c r="F4450" s="31"/>
      <c r="G4450" s="31"/>
      <c r="H4450" s="33"/>
      <c r="I4450" s="16"/>
      <c r="J4450" s="34"/>
      <c r="K4450" s="34"/>
      <c r="L4450" s="35"/>
      <c r="M4450" s="36"/>
      <c r="N4450" s="37"/>
      <c r="O4450" s="37"/>
      <c r="P4450" s="37"/>
      <c r="Q4450" s="38"/>
      <c r="R4450" s="38"/>
      <c r="S4450" s="37"/>
      <c r="T4450" s="39"/>
      <c r="U4450" s="39"/>
      <c r="V4450" s="40"/>
      <c r="X4450" t="str">
        <f>IF(('1 - Cover page'!$B$9-M4450)&lt;6,"&lt;=5 Days","&gt;5 Days")</f>
        <v>&lt;=5 Days</v>
      </c>
      <c r="Y4450" t="str">
        <f>IF(('1 - Cover page'!$B$9-M4450)=0,"0", IF(('1 - Cover page'!$B$9-M4450)= 1,"1", IF(('1 - Cover page'!$B$9-M4450)= 2,"2", IF(('1 - Cover page'!$B$9-M4450)= 3,"3", IF(('1 - Cover page'!$B$9-M4450)= 4,"4", IF(('1 - Cover page'!$B$9-M4450)= 5,"5", IF(('1 - Cover page'!$B$9-M4450)= 6,"6", IF(('1 - Cover page'!$B$9-M4450)= 7,"7", IF(('1 - Cover page'!$B$9-M4450)= 8,"8", IF(('1 - Cover page'!$B$9-M4450)= 9,"9", IF(('1 - Cover page'!$B$9-M4450)= 10,"10", IF(('1 - Cover page'!$B$9-M4450)= 11,"11", IF(('1 - Cover page'!$B$9-M4450)= 12,"12", IF(('1 - Cover page'!$B$9-M4450)= 13,"13", IF(('1 - Cover page'!$B$9-M4450)= 14,"14", IF(('1 - Cover page'!$B$9-M4450)= 15,"15",  ""))))))))))))))))</f>
        <v>0</v>
      </c>
      <c r="Z4450" t="str">
        <f>IF(('1 - Cover page'!$B$9-I4450)=0,"0", IF(('1 - Cover page'!$B$9-I4450)= 1,"1", IF(('1 - Cover page'!$B$9-I4450)= 2,"2", IF(('1 - Cover page'!$B$9-I4450)= 3,"3", IF(('1 - Cover page'!$B$9-I4450)= 4,"4", IF(('1 - Cover page'!$B$9-I4450)= 5,"5", IF(('1 - Cover page'!$B$9-I4450)= 6,"6", IF(('1 - Cover page'!$B$9-I4450)= 7,"7", IF(('1 - Cover page'!$B$9-I4450)= 8,"8", IF(('1 - Cover page'!$B$9-I4450)= 9,"9", IF(('1 - Cover page'!$B$9-I4450)= 10,"10", IF(('1 - Cover page'!$B$9-I4450)= 11,"11", IF(('1 - Cover page'!$B$9-I4450)= 12,"12", IF(('1 - Cover page'!$B$9-I4450)= 13,"13", IF(('1 - Cover page'!$B$9-I4450)= 14,"14", IF(('1 - Cover page'!$B$9-I4450)= 15,"15",  ""))))))))))))))))</f>
        <v>0</v>
      </c>
      <c r="AA4450" t="e">
        <f>VLOOKUP(E4450,'Age group'!$A$2:$B$7,2,TRUE)</f>
        <v>#N/A</v>
      </c>
    </row>
    <row r="4451" spans="1:27" ht="12.75" x14ac:dyDescent="0.2">
      <c r="A4451" s="30">
        <v>4448</v>
      </c>
      <c r="B4451" s="31"/>
      <c r="C4451" s="31"/>
      <c r="D4451" s="32"/>
      <c r="E4451" s="104"/>
      <c r="F4451" s="31"/>
      <c r="G4451" s="31"/>
      <c r="H4451" s="33"/>
      <c r="I4451" s="16"/>
      <c r="J4451" s="34"/>
      <c r="K4451" s="34"/>
      <c r="L4451" s="35"/>
      <c r="M4451" s="36"/>
      <c r="N4451" s="37"/>
      <c r="O4451" s="37"/>
      <c r="P4451" s="37"/>
      <c r="Q4451" s="38"/>
      <c r="R4451" s="38"/>
      <c r="S4451" s="37"/>
      <c r="T4451" s="39"/>
      <c r="U4451" s="39"/>
      <c r="V4451" s="40"/>
      <c r="X4451" t="str">
        <f>IF(('1 - Cover page'!$B$9-M4451)&lt;6,"&lt;=5 Days","&gt;5 Days")</f>
        <v>&lt;=5 Days</v>
      </c>
      <c r="Y4451" t="str">
        <f>IF(('1 - Cover page'!$B$9-M4451)=0,"0", IF(('1 - Cover page'!$B$9-M4451)= 1,"1", IF(('1 - Cover page'!$B$9-M4451)= 2,"2", IF(('1 - Cover page'!$B$9-M4451)= 3,"3", IF(('1 - Cover page'!$B$9-M4451)= 4,"4", IF(('1 - Cover page'!$B$9-M4451)= 5,"5", IF(('1 - Cover page'!$B$9-M4451)= 6,"6", IF(('1 - Cover page'!$B$9-M4451)= 7,"7", IF(('1 - Cover page'!$B$9-M4451)= 8,"8", IF(('1 - Cover page'!$B$9-M4451)= 9,"9", IF(('1 - Cover page'!$B$9-M4451)= 10,"10", IF(('1 - Cover page'!$B$9-M4451)= 11,"11", IF(('1 - Cover page'!$B$9-M4451)= 12,"12", IF(('1 - Cover page'!$B$9-M4451)= 13,"13", IF(('1 - Cover page'!$B$9-M4451)= 14,"14", IF(('1 - Cover page'!$B$9-M4451)= 15,"15",  ""))))))))))))))))</f>
        <v>0</v>
      </c>
      <c r="Z4451" t="str">
        <f>IF(('1 - Cover page'!$B$9-I4451)=0,"0", IF(('1 - Cover page'!$B$9-I4451)= 1,"1", IF(('1 - Cover page'!$B$9-I4451)= 2,"2", IF(('1 - Cover page'!$B$9-I4451)= 3,"3", IF(('1 - Cover page'!$B$9-I4451)= 4,"4", IF(('1 - Cover page'!$B$9-I4451)= 5,"5", IF(('1 - Cover page'!$B$9-I4451)= 6,"6", IF(('1 - Cover page'!$B$9-I4451)= 7,"7", IF(('1 - Cover page'!$B$9-I4451)= 8,"8", IF(('1 - Cover page'!$B$9-I4451)= 9,"9", IF(('1 - Cover page'!$B$9-I4451)= 10,"10", IF(('1 - Cover page'!$B$9-I4451)= 11,"11", IF(('1 - Cover page'!$B$9-I4451)= 12,"12", IF(('1 - Cover page'!$B$9-I4451)= 13,"13", IF(('1 - Cover page'!$B$9-I4451)= 14,"14", IF(('1 - Cover page'!$B$9-I4451)= 15,"15",  ""))))))))))))))))</f>
        <v>0</v>
      </c>
      <c r="AA4451" t="e">
        <f>VLOOKUP(E4451,'Age group'!$A$2:$B$7,2,TRUE)</f>
        <v>#N/A</v>
      </c>
    </row>
    <row r="4452" spans="1:27" ht="12.75" x14ac:dyDescent="0.2">
      <c r="A4452" s="30">
        <v>4449</v>
      </c>
      <c r="B4452" s="31"/>
      <c r="C4452" s="31"/>
      <c r="D4452" s="32"/>
      <c r="E4452" s="104"/>
      <c r="F4452" s="31"/>
      <c r="G4452" s="31"/>
      <c r="H4452" s="33"/>
      <c r="I4452" s="16"/>
      <c r="J4452" s="34"/>
      <c r="K4452" s="34"/>
      <c r="L4452" s="35"/>
      <c r="M4452" s="36"/>
      <c r="N4452" s="37"/>
      <c r="O4452" s="37"/>
      <c r="P4452" s="37"/>
      <c r="Q4452" s="38"/>
      <c r="R4452" s="38"/>
      <c r="S4452" s="37"/>
      <c r="T4452" s="39"/>
      <c r="U4452" s="39"/>
      <c r="V4452" s="40"/>
      <c r="X4452" t="str">
        <f>IF(('1 - Cover page'!$B$9-M4452)&lt;6,"&lt;=5 Days","&gt;5 Days")</f>
        <v>&lt;=5 Days</v>
      </c>
      <c r="Y4452" t="str">
        <f>IF(('1 - Cover page'!$B$9-M4452)=0,"0", IF(('1 - Cover page'!$B$9-M4452)= 1,"1", IF(('1 - Cover page'!$B$9-M4452)= 2,"2", IF(('1 - Cover page'!$B$9-M4452)= 3,"3", IF(('1 - Cover page'!$B$9-M4452)= 4,"4", IF(('1 - Cover page'!$B$9-M4452)= 5,"5", IF(('1 - Cover page'!$B$9-M4452)= 6,"6", IF(('1 - Cover page'!$B$9-M4452)= 7,"7", IF(('1 - Cover page'!$B$9-M4452)= 8,"8", IF(('1 - Cover page'!$B$9-M4452)= 9,"9", IF(('1 - Cover page'!$B$9-M4452)= 10,"10", IF(('1 - Cover page'!$B$9-M4452)= 11,"11", IF(('1 - Cover page'!$B$9-M4452)= 12,"12", IF(('1 - Cover page'!$B$9-M4452)= 13,"13", IF(('1 - Cover page'!$B$9-M4452)= 14,"14", IF(('1 - Cover page'!$B$9-M4452)= 15,"15",  ""))))))))))))))))</f>
        <v>0</v>
      </c>
      <c r="Z4452" t="str">
        <f>IF(('1 - Cover page'!$B$9-I4452)=0,"0", IF(('1 - Cover page'!$B$9-I4452)= 1,"1", IF(('1 - Cover page'!$B$9-I4452)= 2,"2", IF(('1 - Cover page'!$B$9-I4452)= 3,"3", IF(('1 - Cover page'!$B$9-I4452)= 4,"4", IF(('1 - Cover page'!$B$9-I4452)= 5,"5", IF(('1 - Cover page'!$B$9-I4452)= 6,"6", IF(('1 - Cover page'!$B$9-I4452)= 7,"7", IF(('1 - Cover page'!$B$9-I4452)= 8,"8", IF(('1 - Cover page'!$B$9-I4452)= 9,"9", IF(('1 - Cover page'!$B$9-I4452)= 10,"10", IF(('1 - Cover page'!$B$9-I4452)= 11,"11", IF(('1 - Cover page'!$B$9-I4452)= 12,"12", IF(('1 - Cover page'!$B$9-I4452)= 13,"13", IF(('1 - Cover page'!$B$9-I4452)= 14,"14", IF(('1 - Cover page'!$B$9-I4452)= 15,"15",  ""))))))))))))))))</f>
        <v>0</v>
      </c>
      <c r="AA4452" t="e">
        <f>VLOOKUP(E4452,'Age group'!$A$2:$B$7,2,TRUE)</f>
        <v>#N/A</v>
      </c>
    </row>
    <row r="4453" spans="1:27" ht="12.75" x14ac:dyDescent="0.2">
      <c r="A4453" s="30">
        <v>4450</v>
      </c>
      <c r="B4453" s="31"/>
      <c r="C4453" s="31"/>
      <c r="D4453" s="32"/>
      <c r="E4453" s="104"/>
      <c r="F4453" s="31"/>
      <c r="G4453" s="31"/>
      <c r="H4453" s="33"/>
      <c r="I4453" s="16"/>
      <c r="J4453" s="34"/>
      <c r="K4453" s="34"/>
      <c r="L4453" s="35"/>
      <c r="M4453" s="36"/>
      <c r="N4453" s="37"/>
      <c r="O4453" s="37"/>
      <c r="P4453" s="37"/>
      <c r="Q4453" s="38"/>
      <c r="R4453" s="38"/>
      <c r="S4453" s="37"/>
      <c r="T4453" s="39"/>
      <c r="U4453" s="39"/>
      <c r="V4453" s="40"/>
      <c r="X4453" t="str">
        <f>IF(('1 - Cover page'!$B$9-M4453)&lt;6,"&lt;=5 Days","&gt;5 Days")</f>
        <v>&lt;=5 Days</v>
      </c>
      <c r="Y4453" t="str">
        <f>IF(('1 - Cover page'!$B$9-M4453)=0,"0", IF(('1 - Cover page'!$B$9-M4453)= 1,"1", IF(('1 - Cover page'!$B$9-M4453)= 2,"2", IF(('1 - Cover page'!$B$9-M4453)= 3,"3", IF(('1 - Cover page'!$B$9-M4453)= 4,"4", IF(('1 - Cover page'!$B$9-M4453)= 5,"5", IF(('1 - Cover page'!$B$9-M4453)= 6,"6", IF(('1 - Cover page'!$B$9-M4453)= 7,"7", IF(('1 - Cover page'!$B$9-M4453)= 8,"8", IF(('1 - Cover page'!$B$9-M4453)= 9,"9", IF(('1 - Cover page'!$B$9-M4453)= 10,"10", IF(('1 - Cover page'!$B$9-M4453)= 11,"11", IF(('1 - Cover page'!$B$9-M4453)= 12,"12", IF(('1 - Cover page'!$B$9-M4453)= 13,"13", IF(('1 - Cover page'!$B$9-M4453)= 14,"14", IF(('1 - Cover page'!$B$9-M4453)= 15,"15",  ""))))))))))))))))</f>
        <v>0</v>
      </c>
      <c r="Z4453" t="str">
        <f>IF(('1 - Cover page'!$B$9-I4453)=0,"0", IF(('1 - Cover page'!$B$9-I4453)= 1,"1", IF(('1 - Cover page'!$B$9-I4453)= 2,"2", IF(('1 - Cover page'!$B$9-I4453)= 3,"3", IF(('1 - Cover page'!$B$9-I4453)= 4,"4", IF(('1 - Cover page'!$B$9-I4453)= 5,"5", IF(('1 - Cover page'!$B$9-I4453)= 6,"6", IF(('1 - Cover page'!$B$9-I4453)= 7,"7", IF(('1 - Cover page'!$B$9-I4453)= 8,"8", IF(('1 - Cover page'!$B$9-I4453)= 9,"9", IF(('1 - Cover page'!$B$9-I4453)= 10,"10", IF(('1 - Cover page'!$B$9-I4453)= 11,"11", IF(('1 - Cover page'!$B$9-I4453)= 12,"12", IF(('1 - Cover page'!$B$9-I4453)= 13,"13", IF(('1 - Cover page'!$B$9-I4453)= 14,"14", IF(('1 - Cover page'!$B$9-I4453)= 15,"15",  ""))))))))))))))))</f>
        <v>0</v>
      </c>
      <c r="AA4453" t="e">
        <f>VLOOKUP(E4453,'Age group'!$A$2:$B$7,2,TRUE)</f>
        <v>#N/A</v>
      </c>
    </row>
    <row r="4454" spans="1:27" ht="12.75" x14ac:dyDescent="0.2">
      <c r="A4454" s="30">
        <v>4451</v>
      </c>
      <c r="B4454" s="31"/>
      <c r="C4454" s="31"/>
      <c r="D4454" s="32"/>
      <c r="E4454" s="104"/>
      <c r="F4454" s="31"/>
      <c r="G4454" s="31"/>
      <c r="H4454" s="33"/>
      <c r="I4454" s="16"/>
      <c r="J4454" s="34"/>
      <c r="K4454" s="34"/>
      <c r="L4454" s="35"/>
      <c r="M4454" s="36"/>
      <c r="N4454" s="37"/>
      <c r="O4454" s="37"/>
      <c r="P4454" s="37"/>
      <c r="Q4454" s="38"/>
      <c r="R4454" s="38"/>
      <c r="S4454" s="37"/>
      <c r="T4454" s="39"/>
      <c r="U4454" s="39"/>
      <c r="V4454" s="40"/>
      <c r="X4454" t="str">
        <f>IF(('1 - Cover page'!$B$9-M4454)&lt;6,"&lt;=5 Days","&gt;5 Days")</f>
        <v>&lt;=5 Days</v>
      </c>
      <c r="Y4454" t="str">
        <f>IF(('1 - Cover page'!$B$9-M4454)=0,"0", IF(('1 - Cover page'!$B$9-M4454)= 1,"1", IF(('1 - Cover page'!$B$9-M4454)= 2,"2", IF(('1 - Cover page'!$B$9-M4454)= 3,"3", IF(('1 - Cover page'!$B$9-M4454)= 4,"4", IF(('1 - Cover page'!$B$9-M4454)= 5,"5", IF(('1 - Cover page'!$B$9-M4454)= 6,"6", IF(('1 - Cover page'!$B$9-M4454)= 7,"7", IF(('1 - Cover page'!$B$9-M4454)= 8,"8", IF(('1 - Cover page'!$B$9-M4454)= 9,"9", IF(('1 - Cover page'!$B$9-M4454)= 10,"10", IF(('1 - Cover page'!$B$9-M4454)= 11,"11", IF(('1 - Cover page'!$B$9-M4454)= 12,"12", IF(('1 - Cover page'!$B$9-M4454)= 13,"13", IF(('1 - Cover page'!$B$9-M4454)= 14,"14", IF(('1 - Cover page'!$B$9-M4454)= 15,"15",  ""))))))))))))))))</f>
        <v>0</v>
      </c>
      <c r="Z4454" t="str">
        <f>IF(('1 - Cover page'!$B$9-I4454)=0,"0", IF(('1 - Cover page'!$B$9-I4454)= 1,"1", IF(('1 - Cover page'!$B$9-I4454)= 2,"2", IF(('1 - Cover page'!$B$9-I4454)= 3,"3", IF(('1 - Cover page'!$B$9-I4454)= 4,"4", IF(('1 - Cover page'!$B$9-I4454)= 5,"5", IF(('1 - Cover page'!$B$9-I4454)= 6,"6", IF(('1 - Cover page'!$B$9-I4454)= 7,"7", IF(('1 - Cover page'!$B$9-I4454)= 8,"8", IF(('1 - Cover page'!$B$9-I4454)= 9,"9", IF(('1 - Cover page'!$B$9-I4454)= 10,"10", IF(('1 - Cover page'!$B$9-I4454)= 11,"11", IF(('1 - Cover page'!$B$9-I4454)= 12,"12", IF(('1 - Cover page'!$B$9-I4454)= 13,"13", IF(('1 - Cover page'!$B$9-I4454)= 14,"14", IF(('1 - Cover page'!$B$9-I4454)= 15,"15",  ""))))))))))))))))</f>
        <v>0</v>
      </c>
      <c r="AA4454" t="e">
        <f>VLOOKUP(E4454,'Age group'!$A$2:$B$7,2,TRUE)</f>
        <v>#N/A</v>
      </c>
    </row>
    <row r="4455" spans="1:27" ht="12.75" x14ac:dyDescent="0.2">
      <c r="A4455" s="30">
        <v>4452</v>
      </c>
      <c r="B4455" s="31"/>
      <c r="C4455" s="31"/>
      <c r="D4455" s="32"/>
      <c r="E4455" s="104"/>
      <c r="F4455" s="31"/>
      <c r="G4455" s="31"/>
      <c r="H4455" s="33"/>
      <c r="I4455" s="16"/>
      <c r="J4455" s="34"/>
      <c r="K4455" s="34"/>
      <c r="L4455" s="35"/>
      <c r="M4455" s="36"/>
      <c r="N4455" s="37"/>
      <c r="O4455" s="37"/>
      <c r="P4455" s="37"/>
      <c r="Q4455" s="38"/>
      <c r="R4455" s="38"/>
      <c r="S4455" s="37"/>
      <c r="T4455" s="39"/>
      <c r="U4455" s="39"/>
      <c r="V4455" s="40"/>
      <c r="X4455" t="str">
        <f>IF(('1 - Cover page'!$B$9-M4455)&lt;6,"&lt;=5 Days","&gt;5 Days")</f>
        <v>&lt;=5 Days</v>
      </c>
      <c r="Y4455" t="str">
        <f>IF(('1 - Cover page'!$B$9-M4455)=0,"0", IF(('1 - Cover page'!$B$9-M4455)= 1,"1", IF(('1 - Cover page'!$B$9-M4455)= 2,"2", IF(('1 - Cover page'!$B$9-M4455)= 3,"3", IF(('1 - Cover page'!$B$9-M4455)= 4,"4", IF(('1 - Cover page'!$B$9-M4455)= 5,"5", IF(('1 - Cover page'!$B$9-M4455)= 6,"6", IF(('1 - Cover page'!$B$9-M4455)= 7,"7", IF(('1 - Cover page'!$B$9-M4455)= 8,"8", IF(('1 - Cover page'!$B$9-M4455)= 9,"9", IF(('1 - Cover page'!$B$9-M4455)= 10,"10", IF(('1 - Cover page'!$B$9-M4455)= 11,"11", IF(('1 - Cover page'!$B$9-M4455)= 12,"12", IF(('1 - Cover page'!$B$9-M4455)= 13,"13", IF(('1 - Cover page'!$B$9-M4455)= 14,"14", IF(('1 - Cover page'!$B$9-M4455)= 15,"15",  ""))))))))))))))))</f>
        <v>0</v>
      </c>
      <c r="Z4455" t="str">
        <f>IF(('1 - Cover page'!$B$9-I4455)=0,"0", IF(('1 - Cover page'!$B$9-I4455)= 1,"1", IF(('1 - Cover page'!$B$9-I4455)= 2,"2", IF(('1 - Cover page'!$B$9-I4455)= 3,"3", IF(('1 - Cover page'!$B$9-I4455)= 4,"4", IF(('1 - Cover page'!$B$9-I4455)= 5,"5", IF(('1 - Cover page'!$B$9-I4455)= 6,"6", IF(('1 - Cover page'!$B$9-I4455)= 7,"7", IF(('1 - Cover page'!$B$9-I4455)= 8,"8", IF(('1 - Cover page'!$B$9-I4455)= 9,"9", IF(('1 - Cover page'!$B$9-I4455)= 10,"10", IF(('1 - Cover page'!$B$9-I4455)= 11,"11", IF(('1 - Cover page'!$B$9-I4455)= 12,"12", IF(('1 - Cover page'!$B$9-I4455)= 13,"13", IF(('1 - Cover page'!$B$9-I4455)= 14,"14", IF(('1 - Cover page'!$B$9-I4455)= 15,"15",  ""))))))))))))))))</f>
        <v>0</v>
      </c>
      <c r="AA4455" t="e">
        <f>VLOOKUP(E4455,'Age group'!$A$2:$B$7,2,TRUE)</f>
        <v>#N/A</v>
      </c>
    </row>
    <row r="4456" spans="1:27" ht="12.75" x14ac:dyDescent="0.2">
      <c r="A4456" s="30">
        <v>4453</v>
      </c>
      <c r="B4456" s="31"/>
      <c r="C4456" s="31"/>
      <c r="D4456" s="32"/>
      <c r="E4456" s="104"/>
      <c r="F4456" s="31"/>
      <c r="G4456" s="31"/>
      <c r="H4456" s="33"/>
      <c r="I4456" s="16"/>
      <c r="J4456" s="34"/>
      <c r="K4456" s="34"/>
      <c r="L4456" s="35"/>
      <c r="M4456" s="36"/>
      <c r="N4456" s="37"/>
      <c r="O4456" s="37"/>
      <c r="P4456" s="37"/>
      <c r="Q4456" s="38"/>
      <c r="R4456" s="38"/>
      <c r="S4456" s="37"/>
      <c r="T4456" s="39"/>
      <c r="U4456" s="39"/>
      <c r="V4456" s="40"/>
      <c r="X4456" t="str">
        <f>IF(('1 - Cover page'!$B$9-M4456)&lt;6,"&lt;=5 Days","&gt;5 Days")</f>
        <v>&lt;=5 Days</v>
      </c>
      <c r="Y4456" t="str">
        <f>IF(('1 - Cover page'!$B$9-M4456)=0,"0", IF(('1 - Cover page'!$B$9-M4456)= 1,"1", IF(('1 - Cover page'!$B$9-M4456)= 2,"2", IF(('1 - Cover page'!$B$9-M4456)= 3,"3", IF(('1 - Cover page'!$B$9-M4456)= 4,"4", IF(('1 - Cover page'!$B$9-M4456)= 5,"5", IF(('1 - Cover page'!$B$9-M4456)= 6,"6", IF(('1 - Cover page'!$B$9-M4456)= 7,"7", IF(('1 - Cover page'!$B$9-M4456)= 8,"8", IF(('1 - Cover page'!$B$9-M4456)= 9,"9", IF(('1 - Cover page'!$B$9-M4456)= 10,"10", IF(('1 - Cover page'!$B$9-M4456)= 11,"11", IF(('1 - Cover page'!$B$9-M4456)= 12,"12", IF(('1 - Cover page'!$B$9-M4456)= 13,"13", IF(('1 - Cover page'!$B$9-M4456)= 14,"14", IF(('1 - Cover page'!$B$9-M4456)= 15,"15",  ""))))))))))))))))</f>
        <v>0</v>
      </c>
      <c r="Z4456" t="str">
        <f>IF(('1 - Cover page'!$B$9-I4456)=0,"0", IF(('1 - Cover page'!$B$9-I4456)= 1,"1", IF(('1 - Cover page'!$B$9-I4456)= 2,"2", IF(('1 - Cover page'!$B$9-I4456)= 3,"3", IF(('1 - Cover page'!$B$9-I4456)= 4,"4", IF(('1 - Cover page'!$B$9-I4456)= 5,"5", IF(('1 - Cover page'!$B$9-I4456)= 6,"6", IF(('1 - Cover page'!$B$9-I4456)= 7,"7", IF(('1 - Cover page'!$B$9-I4456)= 8,"8", IF(('1 - Cover page'!$B$9-I4456)= 9,"9", IF(('1 - Cover page'!$B$9-I4456)= 10,"10", IF(('1 - Cover page'!$B$9-I4456)= 11,"11", IF(('1 - Cover page'!$B$9-I4456)= 12,"12", IF(('1 - Cover page'!$B$9-I4456)= 13,"13", IF(('1 - Cover page'!$B$9-I4456)= 14,"14", IF(('1 - Cover page'!$B$9-I4456)= 15,"15",  ""))))))))))))))))</f>
        <v>0</v>
      </c>
      <c r="AA4456" t="e">
        <f>VLOOKUP(E4456,'Age group'!$A$2:$B$7,2,TRUE)</f>
        <v>#N/A</v>
      </c>
    </row>
    <row r="4457" spans="1:27" ht="12.75" x14ac:dyDescent="0.2">
      <c r="A4457" s="30">
        <v>4454</v>
      </c>
      <c r="B4457" s="31"/>
      <c r="C4457" s="31"/>
      <c r="D4457" s="32"/>
      <c r="E4457" s="104"/>
      <c r="F4457" s="31"/>
      <c r="G4457" s="31"/>
      <c r="H4457" s="33"/>
      <c r="I4457" s="16"/>
      <c r="J4457" s="34"/>
      <c r="K4457" s="34"/>
      <c r="L4457" s="35"/>
      <c r="M4457" s="36"/>
      <c r="N4457" s="37"/>
      <c r="O4457" s="37"/>
      <c r="P4457" s="37"/>
      <c r="Q4457" s="38"/>
      <c r="R4457" s="38"/>
      <c r="S4457" s="37"/>
      <c r="T4457" s="39"/>
      <c r="U4457" s="39"/>
      <c r="V4457" s="40"/>
      <c r="X4457" t="str">
        <f>IF(('1 - Cover page'!$B$9-M4457)&lt;6,"&lt;=5 Days","&gt;5 Days")</f>
        <v>&lt;=5 Days</v>
      </c>
      <c r="Y4457" t="str">
        <f>IF(('1 - Cover page'!$B$9-M4457)=0,"0", IF(('1 - Cover page'!$B$9-M4457)= 1,"1", IF(('1 - Cover page'!$B$9-M4457)= 2,"2", IF(('1 - Cover page'!$B$9-M4457)= 3,"3", IF(('1 - Cover page'!$B$9-M4457)= 4,"4", IF(('1 - Cover page'!$B$9-M4457)= 5,"5", IF(('1 - Cover page'!$B$9-M4457)= 6,"6", IF(('1 - Cover page'!$B$9-M4457)= 7,"7", IF(('1 - Cover page'!$B$9-M4457)= 8,"8", IF(('1 - Cover page'!$B$9-M4457)= 9,"9", IF(('1 - Cover page'!$B$9-M4457)= 10,"10", IF(('1 - Cover page'!$B$9-M4457)= 11,"11", IF(('1 - Cover page'!$B$9-M4457)= 12,"12", IF(('1 - Cover page'!$B$9-M4457)= 13,"13", IF(('1 - Cover page'!$B$9-M4457)= 14,"14", IF(('1 - Cover page'!$B$9-M4457)= 15,"15",  ""))))))))))))))))</f>
        <v>0</v>
      </c>
      <c r="Z4457" t="str">
        <f>IF(('1 - Cover page'!$B$9-I4457)=0,"0", IF(('1 - Cover page'!$B$9-I4457)= 1,"1", IF(('1 - Cover page'!$B$9-I4457)= 2,"2", IF(('1 - Cover page'!$B$9-I4457)= 3,"3", IF(('1 - Cover page'!$B$9-I4457)= 4,"4", IF(('1 - Cover page'!$B$9-I4457)= 5,"5", IF(('1 - Cover page'!$B$9-I4457)= 6,"6", IF(('1 - Cover page'!$B$9-I4457)= 7,"7", IF(('1 - Cover page'!$B$9-I4457)= 8,"8", IF(('1 - Cover page'!$B$9-I4457)= 9,"9", IF(('1 - Cover page'!$B$9-I4457)= 10,"10", IF(('1 - Cover page'!$B$9-I4457)= 11,"11", IF(('1 - Cover page'!$B$9-I4457)= 12,"12", IF(('1 - Cover page'!$B$9-I4457)= 13,"13", IF(('1 - Cover page'!$B$9-I4457)= 14,"14", IF(('1 - Cover page'!$B$9-I4457)= 15,"15",  ""))))))))))))))))</f>
        <v>0</v>
      </c>
      <c r="AA4457" t="e">
        <f>VLOOKUP(E4457,'Age group'!$A$2:$B$7,2,TRUE)</f>
        <v>#N/A</v>
      </c>
    </row>
    <row r="4458" spans="1:27" ht="12.75" x14ac:dyDescent="0.2">
      <c r="A4458" s="30">
        <v>4455</v>
      </c>
      <c r="B4458" s="31"/>
      <c r="C4458" s="31"/>
      <c r="D4458" s="32"/>
      <c r="E4458" s="104"/>
      <c r="F4458" s="31"/>
      <c r="G4458" s="31"/>
      <c r="H4458" s="33"/>
      <c r="I4458" s="16"/>
      <c r="J4458" s="34"/>
      <c r="K4458" s="34"/>
      <c r="L4458" s="35"/>
      <c r="M4458" s="36"/>
      <c r="N4458" s="37"/>
      <c r="O4458" s="37"/>
      <c r="P4458" s="37"/>
      <c r="Q4458" s="38"/>
      <c r="R4458" s="38"/>
      <c r="S4458" s="37"/>
      <c r="T4458" s="39"/>
      <c r="U4458" s="39"/>
      <c r="V4458" s="40"/>
      <c r="X4458" t="str">
        <f>IF(('1 - Cover page'!$B$9-M4458)&lt;6,"&lt;=5 Days","&gt;5 Days")</f>
        <v>&lt;=5 Days</v>
      </c>
      <c r="Y4458" t="str">
        <f>IF(('1 - Cover page'!$B$9-M4458)=0,"0", IF(('1 - Cover page'!$B$9-M4458)= 1,"1", IF(('1 - Cover page'!$B$9-M4458)= 2,"2", IF(('1 - Cover page'!$B$9-M4458)= 3,"3", IF(('1 - Cover page'!$B$9-M4458)= 4,"4", IF(('1 - Cover page'!$B$9-M4458)= 5,"5", IF(('1 - Cover page'!$B$9-M4458)= 6,"6", IF(('1 - Cover page'!$B$9-M4458)= 7,"7", IF(('1 - Cover page'!$B$9-M4458)= 8,"8", IF(('1 - Cover page'!$B$9-M4458)= 9,"9", IF(('1 - Cover page'!$B$9-M4458)= 10,"10", IF(('1 - Cover page'!$B$9-M4458)= 11,"11", IF(('1 - Cover page'!$B$9-M4458)= 12,"12", IF(('1 - Cover page'!$B$9-M4458)= 13,"13", IF(('1 - Cover page'!$B$9-M4458)= 14,"14", IF(('1 - Cover page'!$B$9-M4458)= 15,"15",  ""))))))))))))))))</f>
        <v>0</v>
      </c>
      <c r="Z4458" t="str">
        <f>IF(('1 - Cover page'!$B$9-I4458)=0,"0", IF(('1 - Cover page'!$B$9-I4458)= 1,"1", IF(('1 - Cover page'!$B$9-I4458)= 2,"2", IF(('1 - Cover page'!$B$9-I4458)= 3,"3", IF(('1 - Cover page'!$B$9-I4458)= 4,"4", IF(('1 - Cover page'!$B$9-I4458)= 5,"5", IF(('1 - Cover page'!$B$9-I4458)= 6,"6", IF(('1 - Cover page'!$B$9-I4458)= 7,"7", IF(('1 - Cover page'!$B$9-I4458)= 8,"8", IF(('1 - Cover page'!$B$9-I4458)= 9,"9", IF(('1 - Cover page'!$B$9-I4458)= 10,"10", IF(('1 - Cover page'!$B$9-I4458)= 11,"11", IF(('1 - Cover page'!$B$9-I4458)= 12,"12", IF(('1 - Cover page'!$B$9-I4458)= 13,"13", IF(('1 - Cover page'!$B$9-I4458)= 14,"14", IF(('1 - Cover page'!$B$9-I4458)= 15,"15",  ""))))))))))))))))</f>
        <v>0</v>
      </c>
      <c r="AA4458" t="e">
        <f>VLOOKUP(E4458,'Age group'!$A$2:$B$7,2,TRUE)</f>
        <v>#N/A</v>
      </c>
    </row>
    <row r="4459" spans="1:27" ht="12.75" x14ac:dyDescent="0.2">
      <c r="A4459" s="30">
        <v>4456</v>
      </c>
      <c r="B4459" s="31"/>
      <c r="C4459" s="31"/>
      <c r="D4459" s="32"/>
      <c r="E4459" s="104"/>
      <c r="F4459" s="31"/>
      <c r="G4459" s="31"/>
      <c r="H4459" s="33"/>
      <c r="I4459" s="16"/>
      <c r="J4459" s="34"/>
      <c r="K4459" s="34"/>
      <c r="L4459" s="35"/>
      <c r="M4459" s="36"/>
      <c r="N4459" s="37"/>
      <c r="O4459" s="37"/>
      <c r="P4459" s="37"/>
      <c r="Q4459" s="38"/>
      <c r="R4459" s="38"/>
      <c r="S4459" s="37"/>
      <c r="T4459" s="39"/>
      <c r="U4459" s="39"/>
      <c r="V4459" s="40"/>
      <c r="X4459" t="str">
        <f>IF(('1 - Cover page'!$B$9-M4459)&lt;6,"&lt;=5 Days","&gt;5 Days")</f>
        <v>&lt;=5 Days</v>
      </c>
      <c r="Y4459" t="str">
        <f>IF(('1 - Cover page'!$B$9-M4459)=0,"0", IF(('1 - Cover page'!$B$9-M4459)= 1,"1", IF(('1 - Cover page'!$B$9-M4459)= 2,"2", IF(('1 - Cover page'!$B$9-M4459)= 3,"3", IF(('1 - Cover page'!$B$9-M4459)= 4,"4", IF(('1 - Cover page'!$B$9-M4459)= 5,"5", IF(('1 - Cover page'!$B$9-M4459)= 6,"6", IF(('1 - Cover page'!$B$9-M4459)= 7,"7", IF(('1 - Cover page'!$B$9-M4459)= 8,"8", IF(('1 - Cover page'!$B$9-M4459)= 9,"9", IF(('1 - Cover page'!$B$9-M4459)= 10,"10", IF(('1 - Cover page'!$B$9-M4459)= 11,"11", IF(('1 - Cover page'!$B$9-M4459)= 12,"12", IF(('1 - Cover page'!$B$9-M4459)= 13,"13", IF(('1 - Cover page'!$B$9-M4459)= 14,"14", IF(('1 - Cover page'!$B$9-M4459)= 15,"15",  ""))))))))))))))))</f>
        <v>0</v>
      </c>
      <c r="Z4459" t="str">
        <f>IF(('1 - Cover page'!$B$9-I4459)=0,"0", IF(('1 - Cover page'!$B$9-I4459)= 1,"1", IF(('1 - Cover page'!$B$9-I4459)= 2,"2", IF(('1 - Cover page'!$B$9-I4459)= 3,"3", IF(('1 - Cover page'!$B$9-I4459)= 4,"4", IF(('1 - Cover page'!$B$9-I4459)= 5,"5", IF(('1 - Cover page'!$B$9-I4459)= 6,"6", IF(('1 - Cover page'!$B$9-I4459)= 7,"7", IF(('1 - Cover page'!$B$9-I4459)= 8,"8", IF(('1 - Cover page'!$B$9-I4459)= 9,"9", IF(('1 - Cover page'!$B$9-I4459)= 10,"10", IF(('1 - Cover page'!$B$9-I4459)= 11,"11", IF(('1 - Cover page'!$B$9-I4459)= 12,"12", IF(('1 - Cover page'!$B$9-I4459)= 13,"13", IF(('1 - Cover page'!$B$9-I4459)= 14,"14", IF(('1 - Cover page'!$B$9-I4459)= 15,"15",  ""))))))))))))))))</f>
        <v>0</v>
      </c>
      <c r="AA4459" t="e">
        <f>VLOOKUP(E4459,'Age group'!$A$2:$B$7,2,TRUE)</f>
        <v>#N/A</v>
      </c>
    </row>
    <row r="4460" spans="1:27" ht="12.75" x14ac:dyDescent="0.2">
      <c r="A4460" s="30">
        <v>4457</v>
      </c>
      <c r="B4460" s="31"/>
      <c r="C4460" s="31"/>
      <c r="D4460" s="32"/>
      <c r="E4460" s="104"/>
      <c r="F4460" s="31"/>
      <c r="G4460" s="31"/>
      <c r="H4460" s="33"/>
      <c r="I4460" s="16"/>
      <c r="J4460" s="34"/>
      <c r="K4460" s="34"/>
      <c r="L4460" s="35"/>
      <c r="M4460" s="36"/>
      <c r="N4460" s="37"/>
      <c r="O4460" s="37"/>
      <c r="P4460" s="37"/>
      <c r="Q4460" s="38"/>
      <c r="R4460" s="38"/>
      <c r="S4460" s="37"/>
      <c r="T4460" s="39"/>
      <c r="U4460" s="39"/>
      <c r="V4460" s="40"/>
      <c r="X4460" t="str">
        <f>IF(('1 - Cover page'!$B$9-M4460)&lt;6,"&lt;=5 Days","&gt;5 Days")</f>
        <v>&lt;=5 Days</v>
      </c>
      <c r="Y4460" t="str">
        <f>IF(('1 - Cover page'!$B$9-M4460)=0,"0", IF(('1 - Cover page'!$B$9-M4460)= 1,"1", IF(('1 - Cover page'!$B$9-M4460)= 2,"2", IF(('1 - Cover page'!$B$9-M4460)= 3,"3", IF(('1 - Cover page'!$B$9-M4460)= 4,"4", IF(('1 - Cover page'!$B$9-M4460)= 5,"5", IF(('1 - Cover page'!$B$9-M4460)= 6,"6", IF(('1 - Cover page'!$B$9-M4460)= 7,"7", IF(('1 - Cover page'!$B$9-M4460)= 8,"8", IF(('1 - Cover page'!$B$9-M4460)= 9,"9", IF(('1 - Cover page'!$B$9-M4460)= 10,"10", IF(('1 - Cover page'!$B$9-M4460)= 11,"11", IF(('1 - Cover page'!$B$9-M4460)= 12,"12", IF(('1 - Cover page'!$B$9-M4460)= 13,"13", IF(('1 - Cover page'!$B$9-M4460)= 14,"14", IF(('1 - Cover page'!$B$9-M4460)= 15,"15",  ""))))))))))))))))</f>
        <v>0</v>
      </c>
      <c r="Z4460" t="str">
        <f>IF(('1 - Cover page'!$B$9-I4460)=0,"0", IF(('1 - Cover page'!$B$9-I4460)= 1,"1", IF(('1 - Cover page'!$B$9-I4460)= 2,"2", IF(('1 - Cover page'!$B$9-I4460)= 3,"3", IF(('1 - Cover page'!$B$9-I4460)= 4,"4", IF(('1 - Cover page'!$B$9-I4460)= 5,"5", IF(('1 - Cover page'!$B$9-I4460)= 6,"6", IF(('1 - Cover page'!$B$9-I4460)= 7,"7", IF(('1 - Cover page'!$B$9-I4460)= 8,"8", IF(('1 - Cover page'!$B$9-I4460)= 9,"9", IF(('1 - Cover page'!$B$9-I4460)= 10,"10", IF(('1 - Cover page'!$B$9-I4460)= 11,"11", IF(('1 - Cover page'!$B$9-I4460)= 12,"12", IF(('1 - Cover page'!$B$9-I4460)= 13,"13", IF(('1 - Cover page'!$B$9-I4460)= 14,"14", IF(('1 - Cover page'!$B$9-I4460)= 15,"15",  ""))))))))))))))))</f>
        <v>0</v>
      </c>
      <c r="AA4460" t="e">
        <f>VLOOKUP(E4460,'Age group'!$A$2:$B$7,2,TRUE)</f>
        <v>#N/A</v>
      </c>
    </row>
    <row r="4461" spans="1:27" ht="12.75" x14ac:dyDescent="0.2">
      <c r="A4461" s="30">
        <v>4458</v>
      </c>
      <c r="B4461" s="31"/>
      <c r="C4461" s="31"/>
      <c r="D4461" s="32"/>
      <c r="E4461" s="104"/>
      <c r="F4461" s="31"/>
      <c r="G4461" s="31"/>
      <c r="H4461" s="33"/>
      <c r="I4461" s="16"/>
      <c r="J4461" s="34"/>
      <c r="K4461" s="34"/>
      <c r="L4461" s="35"/>
      <c r="M4461" s="36"/>
      <c r="N4461" s="37"/>
      <c r="O4461" s="37"/>
      <c r="P4461" s="37"/>
      <c r="Q4461" s="38"/>
      <c r="R4461" s="38"/>
      <c r="S4461" s="37"/>
      <c r="T4461" s="39"/>
      <c r="U4461" s="39"/>
      <c r="V4461" s="40"/>
      <c r="X4461" t="str">
        <f>IF(('1 - Cover page'!$B$9-M4461)&lt;6,"&lt;=5 Days","&gt;5 Days")</f>
        <v>&lt;=5 Days</v>
      </c>
      <c r="Y4461" t="str">
        <f>IF(('1 - Cover page'!$B$9-M4461)=0,"0", IF(('1 - Cover page'!$B$9-M4461)= 1,"1", IF(('1 - Cover page'!$B$9-M4461)= 2,"2", IF(('1 - Cover page'!$B$9-M4461)= 3,"3", IF(('1 - Cover page'!$B$9-M4461)= 4,"4", IF(('1 - Cover page'!$B$9-M4461)= 5,"5", IF(('1 - Cover page'!$B$9-M4461)= 6,"6", IF(('1 - Cover page'!$B$9-M4461)= 7,"7", IF(('1 - Cover page'!$B$9-M4461)= 8,"8", IF(('1 - Cover page'!$B$9-M4461)= 9,"9", IF(('1 - Cover page'!$B$9-M4461)= 10,"10", IF(('1 - Cover page'!$B$9-M4461)= 11,"11", IF(('1 - Cover page'!$B$9-M4461)= 12,"12", IF(('1 - Cover page'!$B$9-M4461)= 13,"13", IF(('1 - Cover page'!$B$9-M4461)= 14,"14", IF(('1 - Cover page'!$B$9-M4461)= 15,"15",  ""))))))))))))))))</f>
        <v>0</v>
      </c>
      <c r="Z4461" t="str">
        <f>IF(('1 - Cover page'!$B$9-I4461)=0,"0", IF(('1 - Cover page'!$B$9-I4461)= 1,"1", IF(('1 - Cover page'!$B$9-I4461)= 2,"2", IF(('1 - Cover page'!$B$9-I4461)= 3,"3", IF(('1 - Cover page'!$B$9-I4461)= 4,"4", IF(('1 - Cover page'!$B$9-I4461)= 5,"5", IF(('1 - Cover page'!$B$9-I4461)= 6,"6", IF(('1 - Cover page'!$B$9-I4461)= 7,"7", IF(('1 - Cover page'!$B$9-I4461)= 8,"8", IF(('1 - Cover page'!$B$9-I4461)= 9,"9", IF(('1 - Cover page'!$B$9-I4461)= 10,"10", IF(('1 - Cover page'!$B$9-I4461)= 11,"11", IF(('1 - Cover page'!$B$9-I4461)= 12,"12", IF(('1 - Cover page'!$B$9-I4461)= 13,"13", IF(('1 - Cover page'!$B$9-I4461)= 14,"14", IF(('1 - Cover page'!$B$9-I4461)= 15,"15",  ""))))))))))))))))</f>
        <v>0</v>
      </c>
      <c r="AA4461" t="e">
        <f>VLOOKUP(E4461,'Age group'!$A$2:$B$7,2,TRUE)</f>
        <v>#N/A</v>
      </c>
    </row>
    <row r="4462" spans="1:27" ht="12.75" x14ac:dyDescent="0.2">
      <c r="A4462" s="30">
        <v>4459</v>
      </c>
      <c r="B4462" s="31"/>
      <c r="C4462" s="31"/>
      <c r="D4462" s="32"/>
      <c r="E4462" s="104"/>
      <c r="F4462" s="31"/>
      <c r="G4462" s="31"/>
      <c r="H4462" s="33"/>
      <c r="I4462" s="16"/>
      <c r="J4462" s="34"/>
      <c r="K4462" s="34"/>
      <c r="L4462" s="35"/>
      <c r="M4462" s="36"/>
      <c r="N4462" s="37"/>
      <c r="O4462" s="37"/>
      <c r="P4462" s="37"/>
      <c r="Q4462" s="38"/>
      <c r="R4462" s="38"/>
      <c r="S4462" s="37"/>
      <c r="T4462" s="39"/>
      <c r="U4462" s="39"/>
      <c r="V4462" s="40"/>
      <c r="X4462" t="str">
        <f>IF(('1 - Cover page'!$B$9-M4462)&lt;6,"&lt;=5 Days","&gt;5 Days")</f>
        <v>&lt;=5 Days</v>
      </c>
      <c r="Y4462" t="str">
        <f>IF(('1 - Cover page'!$B$9-M4462)=0,"0", IF(('1 - Cover page'!$B$9-M4462)= 1,"1", IF(('1 - Cover page'!$B$9-M4462)= 2,"2", IF(('1 - Cover page'!$B$9-M4462)= 3,"3", IF(('1 - Cover page'!$B$9-M4462)= 4,"4", IF(('1 - Cover page'!$B$9-M4462)= 5,"5", IF(('1 - Cover page'!$B$9-M4462)= 6,"6", IF(('1 - Cover page'!$B$9-M4462)= 7,"7", IF(('1 - Cover page'!$B$9-M4462)= 8,"8", IF(('1 - Cover page'!$B$9-M4462)= 9,"9", IF(('1 - Cover page'!$B$9-M4462)= 10,"10", IF(('1 - Cover page'!$B$9-M4462)= 11,"11", IF(('1 - Cover page'!$B$9-M4462)= 12,"12", IF(('1 - Cover page'!$B$9-M4462)= 13,"13", IF(('1 - Cover page'!$B$9-M4462)= 14,"14", IF(('1 - Cover page'!$B$9-M4462)= 15,"15",  ""))))))))))))))))</f>
        <v>0</v>
      </c>
      <c r="Z4462" t="str">
        <f>IF(('1 - Cover page'!$B$9-I4462)=0,"0", IF(('1 - Cover page'!$B$9-I4462)= 1,"1", IF(('1 - Cover page'!$B$9-I4462)= 2,"2", IF(('1 - Cover page'!$B$9-I4462)= 3,"3", IF(('1 - Cover page'!$B$9-I4462)= 4,"4", IF(('1 - Cover page'!$B$9-I4462)= 5,"5", IF(('1 - Cover page'!$B$9-I4462)= 6,"6", IF(('1 - Cover page'!$B$9-I4462)= 7,"7", IF(('1 - Cover page'!$B$9-I4462)= 8,"8", IF(('1 - Cover page'!$B$9-I4462)= 9,"9", IF(('1 - Cover page'!$B$9-I4462)= 10,"10", IF(('1 - Cover page'!$B$9-I4462)= 11,"11", IF(('1 - Cover page'!$B$9-I4462)= 12,"12", IF(('1 - Cover page'!$B$9-I4462)= 13,"13", IF(('1 - Cover page'!$B$9-I4462)= 14,"14", IF(('1 - Cover page'!$B$9-I4462)= 15,"15",  ""))))))))))))))))</f>
        <v>0</v>
      </c>
      <c r="AA4462" t="e">
        <f>VLOOKUP(E4462,'Age group'!$A$2:$B$7,2,TRUE)</f>
        <v>#N/A</v>
      </c>
    </row>
    <row r="4463" spans="1:27" ht="12.75" x14ac:dyDescent="0.2">
      <c r="A4463" s="30">
        <v>4460</v>
      </c>
      <c r="B4463" s="31"/>
      <c r="C4463" s="31"/>
      <c r="D4463" s="32"/>
      <c r="E4463" s="104"/>
      <c r="F4463" s="31"/>
      <c r="G4463" s="31"/>
      <c r="H4463" s="33"/>
      <c r="I4463" s="16"/>
      <c r="J4463" s="34"/>
      <c r="K4463" s="34"/>
      <c r="L4463" s="35"/>
      <c r="M4463" s="36"/>
      <c r="N4463" s="37"/>
      <c r="O4463" s="37"/>
      <c r="P4463" s="37"/>
      <c r="Q4463" s="38"/>
      <c r="R4463" s="38"/>
      <c r="S4463" s="37"/>
      <c r="T4463" s="39"/>
      <c r="U4463" s="39"/>
      <c r="V4463" s="40"/>
      <c r="X4463" t="str">
        <f>IF(('1 - Cover page'!$B$9-M4463)&lt;6,"&lt;=5 Days","&gt;5 Days")</f>
        <v>&lt;=5 Days</v>
      </c>
      <c r="Y4463" t="str">
        <f>IF(('1 - Cover page'!$B$9-M4463)=0,"0", IF(('1 - Cover page'!$B$9-M4463)= 1,"1", IF(('1 - Cover page'!$B$9-M4463)= 2,"2", IF(('1 - Cover page'!$B$9-M4463)= 3,"3", IF(('1 - Cover page'!$B$9-M4463)= 4,"4", IF(('1 - Cover page'!$B$9-M4463)= 5,"5", IF(('1 - Cover page'!$B$9-M4463)= 6,"6", IF(('1 - Cover page'!$B$9-M4463)= 7,"7", IF(('1 - Cover page'!$B$9-M4463)= 8,"8", IF(('1 - Cover page'!$B$9-M4463)= 9,"9", IF(('1 - Cover page'!$B$9-M4463)= 10,"10", IF(('1 - Cover page'!$B$9-M4463)= 11,"11", IF(('1 - Cover page'!$B$9-M4463)= 12,"12", IF(('1 - Cover page'!$B$9-M4463)= 13,"13", IF(('1 - Cover page'!$B$9-M4463)= 14,"14", IF(('1 - Cover page'!$B$9-M4463)= 15,"15",  ""))))))))))))))))</f>
        <v>0</v>
      </c>
      <c r="Z4463" t="str">
        <f>IF(('1 - Cover page'!$B$9-I4463)=0,"0", IF(('1 - Cover page'!$B$9-I4463)= 1,"1", IF(('1 - Cover page'!$B$9-I4463)= 2,"2", IF(('1 - Cover page'!$B$9-I4463)= 3,"3", IF(('1 - Cover page'!$B$9-I4463)= 4,"4", IF(('1 - Cover page'!$B$9-I4463)= 5,"5", IF(('1 - Cover page'!$B$9-I4463)= 6,"6", IF(('1 - Cover page'!$B$9-I4463)= 7,"7", IF(('1 - Cover page'!$B$9-I4463)= 8,"8", IF(('1 - Cover page'!$B$9-I4463)= 9,"9", IF(('1 - Cover page'!$B$9-I4463)= 10,"10", IF(('1 - Cover page'!$B$9-I4463)= 11,"11", IF(('1 - Cover page'!$B$9-I4463)= 12,"12", IF(('1 - Cover page'!$B$9-I4463)= 13,"13", IF(('1 - Cover page'!$B$9-I4463)= 14,"14", IF(('1 - Cover page'!$B$9-I4463)= 15,"15",  ""))))))))))))))))</f>
        <v>0</v>
      </c>
      <c r="AA4463" t="e">
        <f>VLOOKUP(E4463,'Age group'!$A$2:$B$7,2,TRUE)</f>
        <v>#N/A</v>
      </c>
    </row>
    <row r="4464" spans="1:27" ht="12.75" x14ac:dyDescent="0.2">
      <c r="A4464" s="30">
        <v>4461</v>
      </c>
      <c r="B4464" s="31"/>
      <c r="C4464" s="31"/>
      <c r="D4464" s="32"/>
      <c r="E4464" s="104"/>
      <c r="F4464" s="31"/>
      <c r="G4464" s="31"/>
      <c r="H4464" s="33"/>
      <c r="I4464" s="16"/>
      <c r="J4464" s="34"/>
      <c r="K4464" s="34"/>
      <c r="L4464" s="35"/>
      <c r="M4464" s="36"/>
      <c r="N4464" s="37"/>
      <c r="O4464" s="37"/>
      <c r="P4464" s="37"/>
      <c r="Q4464" s="38"/>
      <c r="R4464" s="38"/>
      <c r="S4464" s="37"/>
      <c r="T4464" s="39"/>
      <c r="U4464" s="39"/>
      <c r="V4464" s="40"/>
      <c r="X4464" t="str">
        <f>IF(('1 - Cover page'!$B$9-M4464)&lt;6,"&lt;=5 Days","&gt;5 Days")</f>
        <v>&lt;=5 Days</v>
      </c>
      <c r="Y4464" t="str">
        <f>IF(('1 - Cover page'!$B$9-M4464)=0,"0", IF(('1 - Cover page'!$B$9-M4464)= 1,"1", IF(('1 - Cover page'!$B$9-M4464)= 2,"2", IF(('1 - Cover page'!$B$9-M4464)= 3,"3", IF(('1 - Cover page'!$B$9-M4464)= 4,"4", IF(('1 - Cover page'!$B$9-M4464)= 5,"5", IF(('1 - Cover page'!$B$9-M4464)= 6,"6", IF(('1 - Cover page'!$B$9-M4464)= 7,"7", IF(('1 - Cover page'!$B$9-M4464)= 8,"8", IF(('1 - Cover page'!$B$9-M4464)= 9,"9", IF(('1 - Cover page'!$B$9-M4464)= 10,"10", IF(('1 - Cover page'!$B$9-M4464)= 11,"11", IF(('1 - Cover page'!$B$9-M4464)= 12,"12", IF(('1 - Cover page'!$B$9-M4464)= 13,"13", IF(('1 - Cover page'!$B$9-M4464)= 14,"14", IF(('1 - Cover page'!$B$9-M4464)= 15,"15",  ""))))))))))))))))</f>
        <v>0</v>
      </c>
      <c r="Z4464" t="str">
        <f>IF(('1 - Cover page'!$B$9-I4464)=0,"0", IF(('1 - Cover page'!$B$9-I4464)= 1,"1", IF(('1 - Cover page'!$B$9-I4464)= 2,"2", IF(('1 - Cover page'!$B$9-I4464)= 3,"3", IF(('1 - Cover page'!$B$9-I4464)= 4,"4", IF(('1 - Cover page'!$B$9-I4464)= 5,"5", IF(('1 - Cover page'!$B$9-I4464)= 6,"6", IF(('1 - Cover page'!$B$9-I4464)= 7,"7", IF(('1 - Cover page'!$B$9-I4464)= 8,"8", IF(('1 - Cover page'!$B$9-I4464)= 9,"9", IF(('1 - Cover page'!$B$9-I4464)= 10,"10", IF(('1 - Cover page'!$B$9-I4464)= 11,"11", IF(('1 - Cover page'!$B$9-I4464)= 12,"12", IF(('1 - Cover page'!$B$9-I4464)= 13,"13", IF(('1 - Cover page'!$B$9-I4464)= 14,"14", IF(('1 - Cover page'!$B$9-I4464)= 15,"15",  ""))))))))))))))))</f>
        <v>0</v>
      </c>
      <c r="AA4464" t="e">
        <f>VLOOKUP(E4464,'Age group'!$A$2:$B$7,2,TRUE)</f>
        <v>#N/A</v>
      </c>
    </row>
    <row r="4465" spans="1:27" ht="12.75" x14ac:dyDescent="0.2">
      <c r="A4465" s="30">
        <v>4462</v>
      </c>
      <c r="B4465" s="31"/>
      <c r="C4465" s="31"/>
      <c r="D4465" s="32"/>
      <c r="E4465" s="104"/>
      <c r="F4465" s="31"/>
      <c r="G4465" s="31"/>
      <c r="H4465" s="33"/>
      <c r="I4465" s="16"/>
      <c r="J4465" s="34"/>
      <c r="K4465" s="34"/>
      <c r="L4465" s="35"/>
      <c r="M4465" s="36"/>
      <c r="N4465" s="37"/>
      <c r="O4465" s="37"/>
      <c r="P4465" s="37"/>
      <c r="Q4465" s="38"/>
      <c r="R4465" s="38"/>
      <c r="S4465" s="37"/>
      <c r="T4465" s="39"/>
      <c r="U4465" s="39"/>
      <c r="V4465" s="40"/>
      <c r="X4465" t="str">
        <f>IF(('1 - Cover page'!$B$9-M4465)&lt;6,"&lt;=5 Days","&gt;5 Days")</f>
        <v>&lt;=5 Days</v>
      </c>
      <c r="Y4465" t="str">
        <f>IF(('1 - Cover page'!$B$9-M4465)=0,"0", IF(('1 - Cover page'!$B$9-M4465)= 1,"1", IF(('1 - Cover page'!$B$9-M4465)= 2,"2", IF(('1 - Cover page'!$B$9-M4465)= 3,"3", IF(('1 - Cover page'!$B$9-M4465)= 4,"4", IF(('1 - Cover page'!$B$9-M4465)= 5,"5", IF(('1 - Cover page'!$B$9-M4465)= 6,"6", IF(('1 - Cover page'!$B$9-M4465)= 7,"7", IF(('1 - Cover page'!$B$9-M4465)= 8,"8", IF(('1 - Cover page'!$B$9-M4465)= 9,"9", IF(('1 - Cover page'!$B$9-M4465)= 10,"10", IF(('1 - Cover page'!$B$9-M4465)= 11,"11", IF(('1 - Cover page'!$B$9-M4465)= 12,"12", IF(('1 - Cover page'!$B$9-M4465)= 13,"13", IF(('1 - Cover page'!$B$9-M4465)= 14,"14", IF(('1 - Cover page'!$B$9-M4465)= 15,"15",  ""))))))))))))))))</f>
        <v>0</v>
      </c>
      <c r="Z4465" t="str">
        <f>IF(('1 - Cover page'!$B$9-I4465)=0,"0", IF(('1 - Cover page'!$B$9-I4465)= 1,"1", IF(('1 - Cover page'!$B$9-I4465)= 2,"2", IF(('1 - Cover page'!$B$9-I4465)= 3,"3", IF(('1 - Cover page'!$B$9-I4465)= 4,"4", IF(('1 - Cover page'!$B$9-I4465)= 5,"5", IF(('1 - Cover page'!$B$9-I4465)= 6,"6", IF(('1 - Cover page'!$B$9-I4465)= 7,"7", IF(('1 - Cover page'!$B$9-I4465)= 8,"8", IF(('1 - Cover page'!$B$9-I4465)= 9,"9", IF(('1 - Cover page'!$B$9-I4465)= 10,"10", IF(('1 - Cover page'!$B$9-I4465)= 11,"11", IF(('1 - Cover page'!$B$9-I4465)= 12,"12", IF(('1 - Cover page'!$B$9-I4465)= 13,"13", IF(('1 - Cover page'!$B$9-I4465)= 14,"14", IF(('1 - Cover page'!$B$9-I4465)= 15,"15",  ""))))))))))))))))</f>
        <v>0</v>
      </c>
      <c r="AA4465" t="e">
        <f>VLOOKUP(E4465,'Age group'!$A$2:$B$7,2,TRUE)</f>
        <v>#N/A</v>
      </c>
    </row>
    <row r="4466" spans="1:27" ht="12.75" x14ac:dyDescent="0.2">
      <c r="A4466" s="30">
        <v>4463</v>
      </c>
      <c r="B4466" s="31"/>
      <c r="C4466" s="31"/>
      <c r="D4466" s="32"/>
      <c r="E4466" s="104"/>
      <c r="F4466" s="31"/>
      <c r="G4466" s="31"/>
      <c r="H4466" s="33"/>
      <c r="I4466" s="16"/>
      <c r="J4466" s="34"/>
      <c r="K4466" s="34"/>
      <c r="L4466" s="35"/>
      <c r="M4466" s="36"/>
      <c r="N4466" s="37"/>
      <c r="O4466" s="37"/>
      <c r="P4466" s="37"/>
      <c r="Q4466" s="38"/>
      <c r="R4466" s="38"/>
      <c r="S4466" s="37"/>
      <c r="T4466" s="39"/>
      <c r="U4466" s="39"/>
      <c r="V4466" s="40"/>
      <c r="X4466" t="str">
        <f>IF(('1 - Cover page'!$B$9-M4466)&lt;6,"&lt;=5 Days","&gt;5 Days")</f>
        <v>&lt;=5 Days</v>
      </c>
      <c r="Y4466" t="str">
        <f>IF(('1 - Cover page'!$B$9-M4466)=0,"0", IF(('1 - Cover page'!$B$9-M4466)= 1,"1", IF(('1 - Cover page'!$B$9-M4466)= 2,"2", IF(('1 - Cover page'!$B$9-M4466)= 3,"3", IF(('1 - Cover page'!$B$9-M4466)= 4,"4", IF(('1 - Cover page'!$B$9-M4466)= 5,"5", IF(('1 - Cover page'!$B$9-M4466)= 6,"6", IF(('1 - Cover page'!$B$9-M4466)= 7,"7", IF(('1 - Cover page'!$B$9-M4466)= 8,"8", IF(('1 - Cover page'!$B$9-M4466)= 9,"9", IF(('1 - Cover page'!$B$9-M4466)= 10,"10", IF(('1 - Cover page'!$B$9-M4466)= 11,"11", IF(('1 - Cover page'!$B$9-M4466)= 12,"12", IF(('1 - Cover page'!$B$9-M4466)= 13,"13", IF(('1 - Cover page'!$B$9-M4466)= 14,"14", IF(('1 - Cover page'!$B$9-M4466)= 15,"15",  ""))))))))))))))))</f>
        <v>0</v>
      </c>
      <c r="Z4466" t="str">
        <f>IF(('1 - Cover page'!$B$9-I4466)=0,"0", IF(('1 - Cover page'!$B$9-I4466)= 1,"1", IF(('1 - Cover page'!$B$9-I4466)= 2,"2", IF(('1 - Cover page'!$B$9-I4466)= 3,"3", IF(('1 - Cover page'!$B$9-I4466)= 4,"4", IF(('1 - Cover page'!$B$9-I4466)= 5,"5", IF(('1 - Cover page'!$B$9-I4466)= 6,"6", IF(('1 - Cover page'!$B$9-I4466)= 7,"7", IF(('1 - Cover page'!$B$9-I4466)= 8,"8", IF(('1 - Cover page'!$B$9-I4466)= 9,"9", IF(('1 - Cover page'!$B$9-I4466)= 10,"10", IF(('1 - Cover page'!$B$9-I4466)= 11,"11", IF(('1 - Cover page'!$B$9-I4466)= 12,"12", IF(('1 - Cover page'!$B$9-I4466)= 13,"13", IF(('1 - Cover page'!$B$9-I4466)= 14,"14", IF(('1 - Cover page'!$B$9-I4466)= 15,"15",  ""))))))))))))))))</f>
        <v>0</v>
      </c>
      <c r="AA4466" t="e">
        <f>VLOOKUP(E4466,'Age group'!$A$2:$B$7,2,TRUE)</f>
        <v>#N/A</v>
      </c>
    </row>
    <row r="4467" spans="1:27" ht="12.75" x14ac:dyDescent="0.2">
      <c r="A4467" s="30">
        <v>4464</v>
      </c>
      <c r="B4467" s="31"/>
      <c r="C4467" s="31"/>
      <c r="D4467" s="32"/>
      <c r="E4467" s="104"/>
      <c r="F4467" s="31"/>
      <c r="G4467" s="31"/>
      <c r="H4467" s="33"/>
      <c r="I4467" s="16"/>
      <c r="J4467" s="34"/>
      <c r="K4467" s="34"/>
      <c r="L4467" s="35"/>
      <c r="M4467" s="36"/>
      <c r="N4467" s="37"/>
      <c r="O4467" s="37"/>
      <c r="P4467" s="37"/>
      <c r="Q4467" s="38"/>
      <c r="R4467" s="38"/>
      <c r="S4467" s="37"/>
      <c r="T4467" s="39"/>
      <c r="U4467" s="39"/>
      <c r="V4467" s="40"/>
      <c r="X4467" t="str">
        <f>IF(('1 - Cover page'!$B$9-M4467)&lt;6,"&lt;=5 Days","&gt;5 Days")</f>
        <v>&lt;=5 Days</v>
      </c>
      <c r="Y4467" t="str">
        <f>IF(('1 - Cover page'!$B$9-M4467)=0,"0", IF(('1 - Cover page'!$B$9-M4467)= 1,"1", IF(('1 - Cover page'!$B$9-M4467)= 2,"2", IF(('1 - Cover page'!$B$9-M4467)= 3,"3", IF(('1 - Cover page'!$B$9-M4467)= 4,"4", IF(('1 - Cover page'!$B$9-M4467)= 5,"5", IF(('1 - Cover page'!$B$9-M4467)= 6,"6", IF(('1 - Cover page'!$B$9-M4467)= 7,"7", IF(('1 - Cover page'!$B$9-M4467)= 8,"8", IF(('1 - Cover page'!$B$9-M4467)= 9,"9", IF(('1 - Cover page'!$B$9-M4467)= 10,"10", IF(('1 - Cover page'!$B$9-M4467)= 11,"11", IF(('1 - Cover page'!$B$9-M4467)= 12,"12", IF(('1 - Cover page'!$B$9-M4467)= 13,"13", IF(('1 - Cover page'!$B$9-M4467)= 14,"14", IF(('1 - Cover page'!$B$9-M4467)= 15,"15",  ""))))))))))))))))</f>
        <v>0</v>
      </c>
      <c r="Z4467" t="str">
        <f>IF(('1 - Cover page'!$B$9-I4467)=0,"0", IF(('1 - Cover page'!$B$9-I4467)= 1,"1", IF(('1 - Cover page'!$B$9-I4467)= 2,"2", IF(('1 - Cover page'!$B$9-I4467)= 3,"3", IF(('1 - Cover page'!$B$9-I4467)= 4,"4", IF(('1 - Cover page'!$B$9-I4467)= 5,"5", IF(('1 - Cover page'!$B$9-I4467)= 6,"6", IF(('1 - Cover page'!$B$9-I4467)= 7,"7", IF(('1 - Cover page'!$B$9-I4467)= 8,"8", IF(('1 - Cover page'!$B$9-I4467)= 9,"9", IF(('1 - Cover page'!$B$9-I4467)= 10,"10", IF(('1 - Cover page'!$B$9-I4467)= 11,"11", IF(('1 - Cover page'!$B$9-I4467)= 12,"12", IF(('1 - Cover page'!$B$9-I4467)= 13,"13", IF(('1 - Cover page'!$B$9-I4467)= 14,"14", IF(('1 - Cover page'!$B$9-I4467)= 15,"15",  ""))))))))))))))))</f>
        <v>0</v>
      </c>
      <c r="AA4467" t="e">
        <f>VLOOKUP(E4467,'Age group'!$A$2:$B$7,2,TRUE)</f>
        <v>#N/A</v>
      </c>
    </row>
    <row r="4468" spans="1:27" ht="12.75" x14ac:dyDescent="0.2">
      <c r="A4468" s="30">
        <v>4465</v>
      </c>
      <c r="B4468" s="31"/>
      <c r="C4468" s="31"/>
      <c r="D4468" s="32"/>
      <c r="E4468" s="104"/>
      <c r="F4468" s="31"/>
      <c r="G4468" s="31"/>
      <c r="H4468" s="33"/>
      <c r="I4468" s="16"/>
      <c r="J4468" s="34"/>
      <c r="K4468" s="34"/>
      <c r="L4468" s="35"/>
      <c r="M4468" s="36"/>
      <c r="N4468" s="37"/>
      <c r="O4468" s="37"/>
      <c r="P4468" s="37"/>
      <c r="Q4468" s="38"/>
      <c r="R4468" s="38"/>
      <c r="S4468" s="37"/>
      <c r="T4468" s="39"/>
      <c r="U4468" s="39"/>
      <c r="V4468" s="40"/>
      <c r="X4468" t="str">
        <f>IF(('1 - Cover page'!$B$9-M4468)&lt;6,"&lt;=5 Days","&gt;5 Days")</f>
        <v>&lt;=5 Days</v>
      </c>
      <c r="Y4468" t="str">
        <f>IF(('1 - Cover page'!$B$9-M4468)=0,"0", IF(('1 - Cover page'!$B$9-M4468)= 1,"1", IF(('1 - Cover page'!$B$9-M4468)= 2,"2", IF(('1 - Cover page'!$B$9-M4468)= 3,"3", IF(('1 - Cover page'!$B$9-M4468)= 4,"4", IF(('1 - Cover page'!$B$9-M4468)= 5,"5", IF(('1 - Cover page'!$B$9-M4468)= 6,"6", IF(('1 - Cover page'!$B$9-M4468)= 7,"7", IF(('1 - Cover page'!$B$9-M4468)= 8,"8", IF(('1 - Cover page'!$B$9-M4468)= 9,"9", IF(('1 - Cover page'!$B$9-M4468)= 10,"10", IF(('1 - Cover page'!$B$9-M4468)= 11,"11", IF(('1 - Cover page'!$B$9-M4468)= 12,"12", IF(('1 - Cover page'!$B$9-M4468)= 13,"13", IF(('1 - Cover page'!$B$9-M4468)= 14,"14", IF(('1 - Cover page'!$B$9-M4468)= 15,"15",  ""))))))))))))))))</f>
        <v>0</v>
      </c>
      <c r="Z4468" t="str">
        <f>IF(('1 - Cover page'!$B$9-I4468)=0,"0", IF(('1 - Cover page'!$B$9-I4468)= 1,"1", IF(('1 - Cover page'!$B$9-I4468)= 2,"2", IF(('1 - Cover page'!$B$9-I4468)= 3,"3", IF(('1 - Cover page'!$B$9-I4468)= 4,"4", IF(('1 - Cover page'!$B$9-I4468)= 5,"5", IF(('1 - Cover page'!$B$9-I4468)= 6,"6", IF(('1 - Cover page'!$B$9-I4468)= 7,"7", IF(('1 - Cover page'!$B$9-I4468)= 8,"8", IF(('1 - Cover page'!$B$9-I4468)= 9,"9", IF(('1 - Cover page'!$B$9-I4468)= 10,"10", IF(('1 - Cover page'!$B$9-I4468)= 11,"11", IF(('1 - Cover page'!$B$9-I4468)= 12,"12", IF(('1 - Cover page'!$B$9-I4468)= 13,"13", IF(('1 - Cover page'!$B$9-I4468)= 14,"14", IF(('1 - Cover page'!$B$9-I4468)= 15,"15",  ""))))))))))))))))</f>
        <v>0</v>
      </c>
      <c r="AA4468" t="e">
        <f>VLOOKUP(E4468,'Age group'!$A$2:$B$7,2,TRUE)</f>
        <v>#N/A</v>
      </c>
    </row>
    <row r="4469" spans="1:27" ht="12.75" x14ac:dyDescent="0.2">
      <c r="A4469" s="30">
        <v>4466</v>
      </c>
      <c r="B4469" s="31"/>
      <c r="C4469" s="31"/>
      <c r="D4469" s="32"/>
      <c r="E4469" s="104"/>
      <c r="F4469" s="31"/>
      <c r="G4469" s="31"/>
      <c r="H4469" s="33"/>
      <c r="I4469" s="16"/>
      <c r="J4469" s="34"/>
      <c r="K4469" s="34"/>
      <c r="L4469" s="35"/>
      <c r="M4469" s="36"/>
      <c r="N4469" s="37"/>
      <c r="O4469" s="37"/>
      <c r="P4469" s="37"/>
      <c r="Q4469" s="38"/>
      <c r="R4469" s="38"/>
      <c r="S4469" s="37"/>
      <c r="T4469" s="39"/>
      <c r="U4469" s="39"/>
      <c r="V4469" s="40"/>
      <c r="X4469" t="str">
        <f>IF(('1 - Cover page'!$B$9-M4469)&lt;6,"&lt;=5 Days","&gt;5 Days")</f>
        <v>&lt;=5 Days</v>
      </c>
      <c r="Y4469" t="str">
        <f>IF(('1 - Cover page'!$B$9-M4469)=0,"0", IF(('1 - Cover page'!$B$9-M4469)= 1,"1", IF(('1 - Cover page'!$B$9-M4469)= 2,"2", IF(('1 - Cover page'!$B$9-M4469)= 3,"3", IF(('1 - Cover page'!$B$9-M4469)= 4,"4", IF(('1 - Cover page'!$B$9-M4469)= 5,"5", IF(('1 - Cover page'!$B$9-M4469)= 6,"6", IF(('1 - Cover page'!$B$9-M4469)= 7,"7", IF(('1 - Cover page'!$B$9-M4469)= 8,"8", IF(('1 - Cover page'!$B$9-M4469)= 9,"9", IF(('1 - Cover page'!$B$9-M4469)= 10,"10", IF(('1 - Cover page'!$B$9-M4469)= 11,"11", IF(('1 - Cover page'!$B$9-M4469)= 12,"12", IF(('1 - Cover page'!$B$9-M4469)= 13,"13", IF(('1 - Cover page'!$B$9-M4469)= 14,"14", IF(('1 - Cover page'!$B$9-M4469)= 15,"15",  ""))))))))))))))))</f>
        <v>0</v>
      </c>
      <c r="Z4469" t="str">
        <f>IF(('1 - Cover page'!$B$9-I4469)=0,"0", IF(('1 - Cover page'!$B$9-I4469)= 1,"1", IF(('1 - Cover page'!$B$9-I4469)= 2,"2", IF(('1 - Cover page'!$B$9-I4469)= 3,"3", IF(('1 - Cover page'!$B$9-I4469)= 4,"4", IF(('1 - Cover page'!$B$9-I4469)= 5,"5", IF(('1 - Cover page'!$B$9-I4469)= 6,"6", IF(('1 - Cover page'!$B$9-I4469)= 7,"7", IF(('1 - Cover page'!$B$9-I4469)= 8,"8", IF(('1 - Cover page'!$B$9-I4469)= 9,"9", IF(('1 - Cover page'!$B$9-I4469)= 10,"10", IF(('1 - Cover page'!$B$9-I4469)= 11,"11", IF(('1 - Cover page'!$B$9-I4469)= 12,"12", IF(('1 - Cover page'!$B$9-I4469)= 13,"13", IF(('1 - Cover page'!$B$9-I4469)= 14,"14", IF(('1 - Cover page'!$B$9-I4469)= 15,"15",  ""))))))))))))))))</f>
        <v>0</v>
      </c>
      <c r="AA4469" t="e">
        <f>VLOOKUP(E4469,'Age group'!$A$2:$B$7,2,TRUE)</f>
        <v>#N/A</v>
      </c>
    </row>
    <row r="4470" spans="1:27" ht="12.75" x14ac:dyDescent="0.2">
      <c r="A4470" s="30">
        <v>4467</v>
      </c>
      <c r="B4470" s="31"/>
      <c r="C4470" s="31"/>
      <c r="D4470" s="32"/>
      <c r="E4470" s="104"/>
      <c r="F4470" s="31"/>
      <c r="G4470" s="31"/>
      <c r="H4470" s="33"/>
      <c r="I4470" s="16"/>
      <c r="J4470" s="34"/>
      <c r="K4470" s="34"/>
      <c r="L4470" s="35"/>
      <c r="M4470" s="36"/>
      <c r="N4470" s="37"/>
      <c r="O4470" s="37"/>
      <c r="P4470" s="37"/>
      <c r="Q4470" s="38"/>
      <c r="R4470" s="38"/>
      <c r="S4470" s="37"/>
      <c r="T4470" s="39"/>
      <c r="U4470" s="39"/>
      <c r="V4470" s="40"/>
      <c r="X4470" t="str">
        <f>IF(('1 - Cover page'!$B$9-M4470)&lt;6,"&lt;=5 Days","&gt;5 Days")</f>
        <v>&lt;=5 Days</v>
      </c>
      <c r="Y4470" t="str">
        <f>IF(('1 - Cover page'!$B$9-M4470)=0,"0", IF(('1 - Cover page'!$B$9-M4470)= 1,"1", IF(('1 - Cover page'!$B$9-M4470)= 2,"2", IF(('1 - Cover page'!$B$9-M4470)= 3,"3", IF(('1 - Cover page'!$B$9-M4470)= 4,"4", IF(('1 - Cover page'!$B$9-M4470)= 5,"5", IF(('1 - Cover page'!$B$9-M4470)= 6,"6", IF(('1 - Cover page'!$B$9-M4470)= 7,"7", IF(('1 - Cover page'!$B$9-M4470)= 8,"8", IF(('1 - Cover page'!$B$9-M4470)= 9,"9", IF(('1 - Cover page'!$B$9-M4470)= 10,"10", IF(('1 - Cover page'!$B$9-M4470)= 11,"11", IF(('1 - Cover page'!$B$9-M4470)= 12,"12", IF(('1 - Cover page'!$B$9-M4470)= 13,"13", IF(('1 - Cover page'!$B$9-M4470)= 14,"14", IF(('1 - Cover page'!$B$9-M4470)= 15,"15",  ""))))))))))))))))</f>
        <v>0</v>
      </c>
      <c r="Z4470" t="str">
        <f>IF(('1 - Cover page'!$B$9-I4470)=0,"0", IF(('1 - Cover page'!$B$9-I4470)= 1,"1", IF(('1 - Cover page'!$B$9-I4470)= 2,"2", IF(('1 - Cover page'!$B$9-I4470)= 3,"3", IF(('1 - Cover page'!$B$9-I4470)= 4,"4", IF(('1 - Cover page'!$B$9-I4470)= 5,"5", IF(('1 - Cover page'!$B$9-I4470)= 6,"6", IF(('1 - Cover page'!$B$9-I4470)= 7,"7", IF(('1 - Cover page'!$B$9-I4470)= 8,"8", IF(('1 - Cover page'!$B$9-I4470)= 9,"9", IF(('1 - Cover page'!$B$9-I4470)= 10,"10", IF(('1 - Cover page'!$B$9-I4470)= 11,"11", IF(('1 - Cover page'!$B$9-I4470)= 12,"12", IF(('1 - Cover page'!$B$9-I4470)= 13,"13", IF(('1 - Cover page'!$B$9-I4470)= 14,"14", IF(('1 - Cover page'!$B$9-I4470)= 15,"15",  ""))))))))))))))))</f>
        <v>0</v>
      </c>
      <c r="AA4470" t="e">
        <f>VLOOKUP(E4470,'Age group'!$A$2:$B$7,2,TRUE)</f>
        <v>#N/A</v>
      </c>
    </row>
    <row r="4471" spans="1:27" ht="12.75" x14ac:dyDescent="0.2">
      <c r="A4471" s="30">
        <v>4468</v>
      </c>
      <c r="B4471" s="31"/>
      <c r="C4471" s="31"/>
      <c r="D4471" s="32"/>
      <c r="E4471" s="104"/>
      <c r="F4471" s="31"/>
      <c r="G4471" s="31"/>
      <c r="H4471" s="33"/>
      <c r="I4471" s="16"/>
      <c r="J4471" s="34"/>
      <c r="K4471" s="34"/>
      <c r="L4471" s="35"/>
      <c r="M4471" s="36"/>
      <c r="N4471" s="37"/>
      <c r="O4471" s="37"/>
      <c r="P4471" s="37"/>
      <c r="Q4471" s="38"/>
      <c r="R4471" s="38"/>
      <c r="S4471" s="37"/>
      <c r="T4471" s="39"/>
      <c r="U4471" s="39"/>
      <c r="V4471" s="40"/>
      <c r="X4471" t="str">
        <f>IF(('1 - Cover page'!$B$9-M4471)&lt;6,"&lt;=5 Days","&gt;5 Days")</f>
        <v>&lt;=5 Days</v>
      </c>
      <c r="Y4471" t="str">
        <f>IF(('1 - Cover page'!$B$9-M4471)=0,"0", IF(('1 - Cover page'!$B$9-M4471)= 1,"1", IF(('1 - Cover page'!$B$9-M4471)= 2,"2", IF(('1 - Cover page'!$B$9-M4471)= 3,"3", IF(('1 - Cover page'!$B$9-M4471)= 4,"4", IF(('1 - Cover page'!$B$9-M4471)= 5,"5", IF(('1 - Cover page'!$B$9-M4471)= 6,"6", IF(('1 - Cover page'!$B$9-M4471)= 7,"7", IF(('1 - Cover page'!$B$9-M4471)= 8,"8", IF(('1 - Cover page'!$B$9-M4471)= 9,"9", IF(('1 - Cover page'!$B$9-M4471)= 10,"10", IF(('1 - Cover page'!$B$9-M4471)= 11,"11", IF(('1 - Cover page'!$B$9-M4471)= 12,"12", IF(('1 - Cover page'!$B$9-M4471)= 13,"13", IF(('1 - Cover page'!$B$9-M4471)= 14,"14", IF(('1 - Cover page'!$B$9-M4471)= 15,"15",  ""))))))))))))))))</f>
        <v>0</v>
      </c>
      <c r="Z4471" t="str">
        <f>IF(('1 - Cover page'!$B$9-I4471)=0,"0", IF(('1 - Cover page'!$B$9-I4471)= 1,"1", IF(('1 - Cover page'!$B$9-I4471)= 2,"2", IF(('1 - Cover page'!$B$9-I4471)= 3,"3", IF(('1 - Cover page'!$B$9-I4471)= 4,"4", IF(('1 - Cover page'!$B$9-I4471)= 5,"5", IF(('1 - Cover page'!$B$9-I4471)= 6,"6", IF(('1 - Cover page'!$B$9-I4471)= 7,"7", IF(('1 - Cover page'!$B$9-I4471)= 8,"8", IF(('1 - Cover page'!$B$9-I4471)= 9,"9", IF(('1 - Cover page'!$B$9-I4471)= 10,"10", IF(('1 - Cover page'!$B$9-I4471)= 11,"11", IF(('1 - Cover page'!$B$9-I4471)= 12,"12", IF(('1 - Cover page'!$B$9-I4471)= 13,"13", IF(('1 - Cover page'!$B$9-I4471)= 14,"14", IF(('1 - Cover page'!$B$9-I4471)= 15,"15",  ""))))))))))))))))</f>
        <v>0</v>
      </c>
      <c r="AA4471" t="e">
        <f>VLOOKUP(E4471,'Age group'!$A$2:$B$7,2,TRUE)</f>
        <v>#N/A</v>
      </c>
    </row>
    <row r="4472" spans="1:27" ht="12.75" x14ac:dyDescent="0.2">
      <c r="A4472" s="30">
        <v>4469</v>
      </c>
      <c r="B4472" s="31"/>
      <c r="C4472" s="31"/>
      <c r="D4472" s="32"/>
      <c r="E4472" s="104"/>
      <c r="F4472" s="31"/>
      <c r="G4472" s="31"/>
      <c r="H4472" s="33"/>
      <c r="I4472" s="16"/>
      <c r="J4472" s="34"/>
      <c r="K4472" s="34"/>
      <c r="L4472" s="35"/>
      <c r="M4472" s="36"/>
      <c r="N4472" s="37"/>
      <c r="O4472" s="37"/>
      <c r="P4472" s="37"/>
      <c r="Q4472" s="38"/>
      <c r="R4472" s="38"/>
      <c r="S4472" s="37"/>
      <c r="T4472" s="39"/>
      <c r="U4472" s="39"/>
      <c r="V4472" s="40"/>
      <c r="X4472" t="str">
        <f>IF(('1 - Cover page'!$B$9-M4472)&lt;6,"&lt;=5 Days","&gt;5 Days")</f>
        <v>&lt;=5 Days</v>
      </c>
      <c r="Y4472" t="str">
        <f>IF(('1 - Cover page'!$B$9-M4472)=0,"0", IF(('1 - Cover page'!$B$9-M4472)= 1,"1", IF(('1 - Cover page'!$B$9-M4472)= 2,"2", IF(('1 - Cover page'!$B$9-M4472)= 3,"3", IF(('1 - Cover page'!$B$9-M4472)= 4,"4", IF(('1 - Cover page'!$B$9-M4472)= 5,"5", IF(('1 - Cover page'!$B$9-M4472)= 6,"6", IF(('1 - Cover page'!$B$9-M4472)= 7,"7", IF(('1 - Cover page'!$B$9-M4472)= 8,"8", IF(('1 - Cover page'!$B$9-M4472)= 9,"9", IF(('1 - Cover page'!$B$9-M4472)= 10,"10", IF(('1 - Cover page'!$B$9-M4472)= 11,"11", IF(('1 - Cover page'!$B$9-M4472)= 12,"12", IF(('1 - Cover page'!$B$9-M4472)= 13,"13", IF(('1 - Cover page'!$B$9-M4472)= 14,"14", IF(('1 - Cover page'!$B$9-M4472)= 15,"15",  ""))))))))))))))))</f>
        <v>0</v>
      </c>
      <c r="Z4472" t="str">
        <f>IF(('1 - Cover page'!$B$9-I4472)=0,"0", IF(('1 - Cover page'!$B$9-I4472)= 1,"1", IF(('1 - Cover page'!$B$9-I4472)= 2,"2", IF(('1 - Cover page'!$B$9-I4472)= 3,"3", IF(('1 - Cover page'!$B$9-I4472)= 4,"4", IF(('1 - Cover page'!$B$9-I4472)= 5,"5", IF(('1 - Cover page'!$B$9-I4472)= 6,"6", IF(('1 - Cover page'!$B$9-I4472)= 7,"7", IF(('1 - Cover page'!$B$9-I4472)= 8,"8", IF(('1 - Cover page'!$B$9-I4472)= 9,"9", IF(('1 - Cover page'!$B$9-I4472)= 10,"10", IF(('1 - Cover page'!$B$9-I4472)= 11,"11", IF(('1 - Cover page'!$B$9-I4472)= 12,"12", IF(('1 - Cover page'!$B$9-I4472)= 13,"13", IF(('1 - Cover page'!$B$9-I4472)= 14,"14", IF(('1 - Cover page'!$B$9-I4472)= 15,"15",  ""))))))))))))))))</f>
        <v>0</v>
      </c>
      <c r="AA4472" t="e">
        <f>VLOOKUP(E4472,'Age group'!$A$2:$B$7,2,TRUE)</f>
        <v>#N/A</v>
      </c>
    </row>
    <row r="4473" spans="1:27" ht="12.75" x14ac:dyDescent="0.2">
      <c r="A4473" s="30">
        <v>4470</v>
      </c>
      <c r="B4473" s="31"/>
      <c r="C4473" s="31"/>
      <c r="D4473" s="32"/>
      <c r="E4473" s="104"/>
      <c r="F4473" s="31"/>
      <c r="G4473" s="31"/>
      <c r="H4473" s="33"/>
      <c r="I4473" s="16"/>
      <c r="J4473" s="34"/>
      <c r="K4473" s="34"/>
      <c r="L4473" s="35"/>
      <c r="M4473" s="36"/>
      <c r="N4473" s="37"/>
      <c r="O4473" s="37"/>
      <c r="P4473" s="37"/>
      <c r="Q4473" s="38"/>
      <c r="R4473" s="38"/>
      <c r="S4473" s="37"/>
      <c r="T4473" s="39"/>
      <c r="U4473" s="39"/>
      <c r="V4473" s="40"/>
      <c r="X4473" t="str">
        <f>IF(('1 - Cover page'!$B$9-M4473)&lt;6,"&lt;=5 Days","&gt;5 Days")</f>
        <v>&lt;=5 Days</v>
      </c>
      <c r="Y4473" t="str">
        <f>IF(('1 - Cover page'!$B$9-M4473)=0,"0", IF(('1 - Cover page'!$B$9-M4473)= 1,"1", IF(('1 - Cover page'!$B$9-M4473)= 2,"2", IF(('1 - Cover page'!$B$9-M4473)= 3,"3", IF(('1 - Cover page'!$B$9-M4473)= 4,"4", IF(('1 - Cover page'!$B$9-M4473)= 5,"5", IF(('1 - Cover page'!$B$9-M4473)= 6,"6", IF(('1 - Cover page'!$B$9-M4473)= 7,"7", IF(('1 - Cover page'!$B$9-M4473)= 8,"8", IF(('1 - Cover page'!$B$9-M4473)= 9,"9", IF(('1 - Cover page'!$B$9-M4473)= 10,"10", IF(('1 - Cover page'!$B$9-M4473)= 11,"11", IF(('1 - Cover page'!$B$9-M4473)= 12,"12", IF(('1 - Cover page'!$B$9-M4473)= 13,"13", IF(('1 - Cover page'!$B$9-M4473)= 14,"14", IF(('1 - Cover page'!$B$9-M4473)= 15,"15",  ""))))))))))))))))</f>
        <v>0</v>
      </c>
      <c r="Z4473" t="str">
        <f>IF(('1 - Cover page'!$B$9-I4473)=0,"0", IF(('1 - Cover page'!$B$9-I4473)= 1,"1", IF(('1 - Cover page'!$B$9-I4473)= 2,"2", IF(('1 - Cover page'!$B$9-I4473)= 3,"3", IF(('1 - Cover page'!$B$9-I4473)= 4,"4", IF(('1 - Cover page'!$B$9-I4473)= 5,"5", IF(('1 - Cover page'!$B$9-I4473)= 6,"6", IF(('1 - Cover page'!$B$9-I4473)= 7,"7", IF(('1 - Cover page'!$B$9-I4473)= 8,"8", IF(('1 - Cover page'!$B$9-I4473)= 9,"9", IF(('1 - Cover page'!$B$9-I4473)= 10,"10", IF(('1 - Cover page'!$B$9-I4473)= 11,"11", IF(('1 - Cover page'!$B$9-I4473)= 12,"12", IF(('1 - Cover page'!$B$9-I4473)= 13,"13", IF(('1 - Cover page'!$B$9-I4473)= 14,"14", IF(('1 - Cover page'!$B$9-I4473)= 15,"15",  ""))))))))))))))))</f>
        <v>0</v>
      </c>
      <c r="AA4473" t="e">
        <f>VLOOKUP(E4473,'Age group'!$A$2:$B$7,2,TRUE)</f>
        <v>#N/A</v>
      </c>
    </row>
    <row r="4474" spans="1:27" ht="12.75" x14ac:dyDescent="0.2">
      <c r="A4474" s="30">
        <v>4471</v>
      </c>
      <c r="B4474" s="31"/>
      <c r="C4474" s="31"/>
      <c r="D4474" s="32"/>
      <c r="E4474" s="104"/>
      <c r="F4474" s="31"/>
      <c r="G4474" s="31"/>
      <c r="H4474" s="33"/>
      <c r="I4474" s="16"/>
      <c r="J4474" s="34"/>
      <c r="K4474" s="34"/>
      <c r="L4474" s="35"/>
      <c r="M4474" s="36"/>
      <c r="N4474" s="37"/>
      <c r="O4474" s="37"/>
      <c r="P4474" s="37"/>
      <c r="Q4474" s="38"/>
      <c r="R4474" s="38"/>
      <c r="S4474" s="37"/>
      <c r="T4474" s="39"/>
      <c r="U4474" s="39"/>
      <c r="V4474" s="40"/>
      <c r="X4474" t="str">
        <f>IF(('1 - Cover page'!$B$9-M4474)&lt;6,"&lt;=5 Days","&gt;5 Days")</f>
        <v>&lt;=5 Days</v>
      </c>
      <c r="Y4474" t="str">
        <f>IF(('1 - Cover page'!$B$9-M4474)=0,"0", IF(('1 - Cover page'!$B$9-M4474)= 1,"1", IF(('1 - Cover page'!$B$9-M4474)= 2,"2", IF(('1 - Cover page'!$B$9-M4474)= 3,"3", IF(('1 - Cover page'!$B$9-M4474)= 4,"4", IF(('1 - Cover page'!$B$9-M4474)= 5,"5", IF(('1 - Cover page'!$B$9-M4474)= 6,"6", IF(('1 - Cover page'!$B$9-M4474)= 7,"7", IF(('1 - Cover page'!$B$9-M4474)= 8,"8", IF(('1 - Cover page'!$B$9-M4474)= 9,"9", IF(('1 - Cover page'!$B$9-M4474)= 10,"10", IF(('1 - Cover page'!$B$9-M4474)= 11,"11", IF(('1 - Cover page'!$B$9-M4474)= 12,"12", IF(('1 - Cover page'!$B$9-M4474)= 13,"13", IF(('1 - Cover page'!$B$9-M4474)= 14,"14", IF(('1 - Cover page'!$B$9-M4474)= 15,"15",  ""))))))))))))))))</f>
        <v>0</v>
      </c>
      <c r="Z4474" t="str">
        <f>IF(('1 - Cover page'!$B$9-I4474)=0,"0", IF(('1 - Cover page'!$B$9-I4474)= 1,"1", IF(('1 - Cover page'!$B$9-I4474)= 2,"2", IF(('1 - Cover page'!$B$9-I4474)= 3,"3", IF(('1 - Cover page'!$B$9-I4474)= 4,"4", IF(('1 - Cover page'!$B$9-I4474)= 5,"5", IF(('1 - Cover page'!$B$9-I4474)= 6,"6", IF(('1 - Cover page'!$B$9-I4474)= 7,"7", IF(('1 - Cover page'!$B$9-I4474)= 8,"8", IF(('1 - Cover page'!$B$9-I4474)= 9,"9", IF(('1 - Cover page'!$B$9-I4474)= 10,"10", IF(('1 - Cover page'!$B$9-I4474)= 11,"11", IF(('1 - Cover page'!$B$9-I4474)= 12,"12", IF(('1 - Cover page'!$B$9-I4474)= 13,"13", IF(('1 - Cover page'!$B$9-I4474)= 14,"14", IF(('1 - Cover page'!$B$9-I4474)= 15,"15",  ""))))))))))))))))</f>
        <v>0</v>
      </c>
      <c r="AA4474" t="e">
        <f>VLOOKUP(E4474,'Age group'!$A$2:$B$7,2,TRUE)</f>
        <v>#N/A</v>
      </c>
    </row>
    <row r="4475" spans="1:27" ht="12.75" x14ac:dyDescent="0.2">
      <c r="A4475" s="30">
        <v>4472</v>
      </c>
      <c r="B4475" s="31"/>
      <c r="C4475" s="31"/>
      <c r="D4475" s="32"/>
      <c r="E4475" s="104"/>
      <c r="F4475" s="31"/>
      <c r="G4475" s="31"/>
      <c r="H4475" s="33"/>
      <c r="I4475" s="16"/>
      <c r="J4475" s="34"/>
      <c r="K4475" s="34"/>
      <c r="L4475" s="35"/>
      <c r="M4475" s="36"/>
      <c r="N4475" s="37"/>
      <c r="O4475" s="37"/>
      <c r="P4475" s="37"/>
      <c r="Q4475" s="38"/>
      <c r="R4475" s="38"/>
      <c r="S4475" s="37"/>
      <c r="T4475" s="39"/>
      <c r="U4475" s="39"/>
      <c r="V4475" s="40"/>
      <c r="X4475" t="str">
        <f>IF(('1 - Cover page'!$B$9-M4475)&lt;6,"&lt;=5 Days","&gt;5 Days")</f>
        <v>&lt;=5 Days</v>
      </c>
      <c r="Y4475" t="str">
        <f>IF(('1 - Cover page'!$B$9-M4475)=0,"0", IF(('1 - Cover page'!$B$9-M4475)= 1,"1", IF(('1 - Cover page'!$B$9-M4475)= 2,"2", IF(('1 - Cover page'!$B$9-M4475)= 3,"3", IF(('1 - Cover page'!$B$9-M4475)= 4,"4", IF(('1 - Cover page'!$B$9-M4475)= 5,"5", IF(('1 - Cover page'!$B$9-M4475)= 6,"6", IF(('1 - Cover page'!$B$9-M4475)= 7,"7", IF(('1 - Cover page'!$B$9-M4475)= 8,"8", IF(('1 - Cover page'!$B$9-M4475)= 9,"9", IF(('1 - Cover page'!$B$9-M4475)= 10,"10", IF(('1 - Cover page'!$B$9-M4475)= 11,"11", IF(('1 - Cover page'!$B$9-M4475)= 12,"12", IF(('1 - Cover page'!$B$9-M4475)= 13,"13", IF(('1 - Cover page'!$B$9-M4475)= 14,"14", IF(('1 - Cover page'!$B$9-M4475)= 15,"15",  ""))))))))))))))))</f>
        <v>0</v>
      </c>
      <c r="Z4475" t="str">
        <f>IF(('1 - Cover page'!$B$9-I4475)=0,"0", IF(('1 - Cover page'!$B$9-I4475)= 1,"1", IF(('1 - Cover page'!$B$9-I4475)= 2,"2", IF(('1 - Cover page'!$B$9-I4475)= 3,"3", IF(('1 - Cover page'!$B$9-I4475)= 4,"4", IF(('1 - Cover page'!$B$9-I4475)= 5,"5", IF(('1 - Cover page'!$B$9-I4475)= 6,"6", IF(('1 - Cover page'!$B$9-I4475)= 7,"7", IF(('1 - Cover page'!$B$9-I4475)= 8,"8", IF(('1 - Cover page'!$B$9-I4475)= 9,"9", IF(('1 - Cover page'!$B$9-I4475)= 10,"10", IF(('1 - Cover page'!$B$9-I4475)= 11,"11", IF(('1 - Cover page'!$B$9-I4475)= 12,"12", IF(('1 - Cover page'!$B$9-I4475)= 13,"13", IF(('1 - Cover page'!$B$9-I4475)= 14,"14", IF(('1 - Cover page'!$B$9-I4475)= 15,"15",  ""))))))))))))))))</f>
        <v>0</v>
      </c>
      <c r="AA4475" t="e">
        <f>VLOOKUP(E4475,'Age group'!$A$2:$B$7,2,TRUE)</f>
        <v>#N/A</v>
      </c>
    </row>
    <row r="4476" spans="1:27" ht="12.75" x14ac:dyDescent="0.2">
      <c r="A4476" s="30">
        <v>4473</v>
      </c>
      <c r="B4476" s="31"/>
      <c r="C4476" s="31"/>
      <c r="D4476" s="32"/>
      <c r="E4476" s="104"/>
      <c r="F4476" s="31"/>
      <c r="G4476" s="31"/>
      <c r="H4476" s="33"/>
      <c r="I4476" s="16"/>
      <c r="J4476" s="34"/>
      <c r="K4476" s="34"/>
      <c r="L4476" s="35"/>
      <c r="M4476" s="36"/>
      <c r="N4476" s="37"/>
      <c r="O4476" s="37"/>
      <c r="P4476" s="37"/>
      <c r="Q4476" s="38"/>
      <c r="R4476" s="38"/>
      <c r="S4476" s="37"/>
      <c r="T4476" s="39"/>
      <c r="U4476" s="39"/>
      <c r="V4476" s="40"/>
      <c r="X4476" t="str">
        <f>IF(('1 - Cover page'!$B$9-M4476)&lt;6,"&lt;=5 Days","&gt;5 Days")</f>
        <v>&lt;=5 Days</v>
      </c>
      <c r="Y4476" t="str">
        <f>IF(('1 - Cover page'!$B$9-M4476)=0,"0", IF(('1 - Cover page'!$B$9-M4476)= 1,"1", IF(('1 - Cover page'!$B$9-M4476)= 2,"2", IF(('1 - Cover page'!$B$9-M4476)= 3,"3", IF(('1 - Cover page'!$B$9-M4476)= 4,"4", IF(('1 - Cover page'!$B$9-M4476)= 5,"5", IF(('1 - Cover page'!$B$9-M4476)= 6,"6", IF(('1 - Cover page'!$B$9-M4476)= 7,"7", IF(('1 - Cover page'!$B$9-M4476)= 8,"8", IF(('1 - Cover page'!$B$9-M4476)= 9,"9", IF(('1 - Cover page'!$B$9-M4476)= 10,"10", IF(('1 - Cover page'!$B$9-M4476)= 11,"11", IF(('1 - Cover page'!$B$9-M4476)= 12,"12", IF(('1 - Cover page'!$B$9-M4476)= 13,"13", IF(('1 - Cover page'!$B$9-M4476)= 14,"14", IF(('1 - Cover page'!$B$9-M4476)= 15,"15",  ""))))))))))))))))</f>
        <v>0</v>
      </c>
      <c r="Z4476" t="str">
        <f>IF(('1 - Cover page'!$B$9-I4476)=0,"0", IF(('1 - Cover page'!$B$9-I4476)= 1,"1", IF(('1 - Cover page'!$B$9-I4476)= 2,"2", IF(('1 - Cover page'!$B$9-I4476)= 3,"3", IF(('1 - Cover page'!$B$9-I4476)= 4,"4", IF(('1 - Cover page'!$B$9-I4476)= 5,"5", IF(('1 - Cover page'!$B$9-I4476)= 6,"6", IF(('1 - Cover page'!$B$9-I4476)= 7,"7", IF(('1 - Cover page'!$B$9-I4476)= 8,"8", IF(('1 - Cover page'!$B$9-I4476)= 9,"9", IF(('1 - Cover page'!$B$9-I4476)= 10,"10", IF(('1 - Cover page'!$B$9-I4476)= 11,"11", IF(('1 - Cover page'!$B$9-I4476)= 12,"12", IF(('1 - Cover page'!$B$9-I4476)= 13,"13", IF(('1 - Cover page'!$B$9-I4476)= 14,"14", IF(('1 - Cover page'!$B$9-I4476)= 15,"15",  ""))))))))))))))))</f>
        <v>0</v>
      </c>
      <c r="AA4476" t="e">
        <f>VLOOKUP(E4476,'Age group'!$A$2:$B$7,2,TRUE)</f>
        <v>#N/A</v>
      </c>
    </row>
    <row r="4477" spans="1:27" ht="12.75" x14ac:dyDescent="0.2">
      <c r="A4477" s="30">
        <v>4474</v>
      </c>
      <c r="B4477" s="31"/>
      <c r="C4477" s="31"/>
      <c r="D4477" s="32"/>
      <c r="E4477" s="104"/>
      <c r="F4477" s="31"/>
      <c r="G4477" s="31"/>
      <c r="H4477" s="33"/>
      <c r="I4477" s="16"/>
      <c r="J4477" s="34"/>
      <c r="K4477" s="34"/>
      <c r="L4477" s="35"/>
      <c r="M4477" s="36"/>
      <c r="N4477" s="37"/>
      <c r="O4477" s="37"/>
      <c r="P4477" s="37"/>
      <c r="Q4477" s="38"/>
      <c r="R4477" s="38"/>
      <c r="S4477" s="37"/>
      <c r="T4477" s="39"/>
      <c r="U4477" s="39"/>
      <c r="V4477" s="40"/>
      <c r="X4477" t="str">
        <f>IF(('1 - Cover page'!$B$9-M4477)&lt;6,"&lt;=5 Days","&gt;5 Days")</f>
        <v>&lt;=5 Days</v>
      </c>
      <c r="Y4477" t="str">
        <f>IF(('1 - Cover page'!$B$9-M4477)=0,"0", IF(('1 - Cover page'!$B$9-M4477)= 1,"1", IF(('1 - Cover page'!$B$9-M4477)= 2,"2", IF(('1 - Cover page'!$B$9-M4477)= 3,"3", IF(('1 - Cover page'!$B$9-M4477)= 4,"4", IF(('1 - Cover page'!$B$9-M4477)= 5,"5", IF(('1 - Cover page'!$B$9-M4477)= 6,"6", IF(('1 - Cover page'!$B$9-M4477)= 7,"7", IF(('1 - Cover page'!$B$9-M4477)= 8,"8", IF(('1 - Cover page'!$B$9-M4477)= 9,"9", IF(('1 - Cover page'!$B$9-M4477)= 10,"10", IF(('1 - Cover page'!$B$9-M4477)= 11,"11", IF(('1 - Cover page'!$B$9-M4477)= 12,"12", IF(('1 - Cover page'!$B$9-M4477)= 13,"13", IF(('1 - Cover page'!$B$9-M4477)= 14,"14", IF(('1 - Cover page'!$B$9-M4477)= 15,"15",  ""))))))))))))))))</f>
        <v>0</v>
      </c>
      <c r="Z4477" t="str">
        <f>IF(('1 - Cover page'!$B$9-I4477)=0,"0", IF(('1 - Cover page'!$B$9-I4477)= 1,"1", IF(('1 - Cover page'!$B$9-I4477)= 2,"2", IF(('1 - Cover page'!$B$9-I4477)= 3,"3", IF(('1 - Cover page'!$B$9-I4477)= 4,"4", IF(('1 - Cover page'!$B$9-I4477)= 5,"5", IF(('1 - Cover page'!$B$9-I4477)= 6,"6", IF(('1 - Cover page'!$B$9-I4477)= 7,"7", IF(('1 - Cover page'!$B$9-I4477)= 8,"8", IF(('1 - Cover page'!$B$9-I4477)= 9,"9", IF(('1 - Cover page'!$B$9-I4477)= 10,"10", IF(('1 - Cover page'!$B$9-I4477)= 11,"11", IF(('1 - Cover page'!$B$9-I4477)= 12,"12", IF(('1 - Cover page'!$B$9-I4477)= 13,"13", IF(('1 - Cover page'!$B$9-I4477)= 14,"14", IF(('1 - Cover page'!$B$9-I4477)= 15,"15",  ""))))))))))))))))</f>
        <v>0</v>
      </c>
      <c r="AA4477" t="e">
        <f>VLOOKUP(E4477,'Age group'!$A$2:$B$7,2,TRUE)</f>
        <v>#N/A</v>
      </c>
    </row>
    <row r="4478" spans="1:27" ht="12.75" x14ac:dyDescent="0.2">
      <c r="A4478" s="30">
        <v>4475</v>
      </c>
      <c r="B4478" s="31"/>
      <c r="C4478" s="31"/>
      <c r="D4478" s="32"/>
      <c r="E4478" s="104"/>
      <c r="F4478" s="31"/>
      <c r="G4478" s="31"/>
      <c r="H4478" s="33"/>
      <c r="I4478" s="16"/>
      <c r="J4478" s="34"/>
      <c r="K4478" s="34"/>
      <c r="L4478" s="35"/>
      <c r="M4478" s="36"/>
      <c r="N4478" s="37"/>
      <c r="O4478" s="37"/>
      <c r="P4478" s="37"/>
      <c r="Q4478" s="38"/>
      <c r="R4478" s="38"/>
      <c r="S4478" s="37"/>
      <c r="T4478" s="39"/>
      <c r="U4478" s="39"/>
      <c r="V4478" s="40"/>
      <c r="X4478" t="str">
        <f>IF(('1 - Cover page'!$B$9-M4478)&lt;6,"&lt;=5 Days","&gt;5 Days")</f>
        <v>&lt;=5 Days</v>
      </c>
      <c r="Y4478" t="str">
        <f>IF(('1 - Cover page'!$B$9-M4478)=0,"0", IF(('1 - Cover page'!$B$9-M4478)= 1,"1", IF(('1 - Cover page'!$B$9-M4478)= 2,"2", IF(('1 - Cover page'!$B$9-M4478)= 3,"3", IF(('1 - Cover page'!$B$9-M4478)= 4,"4", IF(('1 - Cover page'!$B$9-M4478)= 5,"5", IF(('1 - Cover page'!$B$9-M4478)= 6,"6", IF(('1 - Cover page'!$B$9-M4478)= 7,"7", IF(('1 - Cover page'!$B$9-M4478)= 8,"8", IF(('1 - Cover page'!$B$9-M4478)= 9,"9", IF(('1 - Cover page'!$B$9-M4478)= 10,"10", IF(('1 - Cover page'!$B$9-M4478)= 11,"11", IF(('1 - Cover page'!$B$9-M4478)= 12,"12", IF(('1 - Cover page'!$B$9-M4478)= 13,"13", IF(('1 - Cover page'!$B$9-M4478)= 14,"14", IF(('1 - Cover page'!$B$9-M4478)= 15,"15",  ""))))))))))))))))</f>
        <v>0</v>
      </c>
      <c r="Z4478" t="str">
        <f>IF(('1 - Cover page'!$B$9-I4478)=0,"0", IF(('1 - Cover page'!$B$9-I4478)= 1,"1", IF(('1 - Cover page'!$B$9-I4478)= 2,"2", IF(('1 - Cover page'!$B$9-I4478)= 3,"3", IF(('1 - Cover page'!$B$9-I4478)= 4,"4", IF(('1 - Cover page'!$B$9-I4478)= 5,"5", IF(('1 - Cover page'!$B$9-I4478)= 6,"6", IF(('1 - Cover page'!$B$9-I4478)= 7,"7", IF(('1 - Cover page'!$B$9-I4478)= 8,"8", IF(('1 - Cover page'!$B$9-I4478)= 9,"9", IF(('1 - Cover page'!$B$9-I4478)= 10,"10", IF(('1 - Cover page'!$B$9-I4478)= 11,"11", IF(('1 - Cover page'!$B$9-I4478)= 12,"12", IF(('1 - Cover page'!$B$9-I4478)= 13,"13", IF(('1 - Cover page'!$B$9-I4478)= 14,"14", IF(('1 - Cover page'!$B$9-I4478)= 15,"15",  ""))))))))))))))))</f>
        <v>0</v>
      </c>
      <c r="AA4478" t="e">
        <f>VLOOKUP(E4478,'Age group'!$A$2:$B$7,2,TRUE)</f>
        <v>#N/A</v>
      </c>
    </row>
    <row r="4479" spans="1:27" ht="12.75" x14ac:dyDescent="0.2">
      <c r="A4479" s="30">
        <v>4476</v>
      </c>
      <c r="B4479" s="31"/>
      <c r="C4479" s="31"/>
      <c r="D4479" s="32"/>
      <c r="E4479" s="104"/>
      <c r="F4479" s="31"/>
      <c r="G4479" s="31"/>
      <c r="H4479" s="33"/>
      <c r="I4479" s="16"/>
      <c r="J4479" s="34"/>
      <c r="K4479" s="34"/>
      <c r="L4479" s="35"/>
      <c r="M4479" s="36"/>
      <c r="N4479" s="37"/>
      <c r="O4479" s="37"/>
      <c r="P4479" s="37"/>
      <c r="Q4479" s="38"/>
      <c r="R4479" s="38"/>
      <c r="S4479" s="37"/>
      <c r="T4479" s="39"/>
      <c r="U4479" s="39"/>
      <c r="V4479" s="40"/>
      <c r="X4479" t="str">
        <f>IF(('1 - Cover page'!$B$9-M4479)&lt;6,"&lt;=5 Days","&gt;5 Days")</f>
        <v>&lt;=5 Days</v>
      </c>
      <c r="Y4479" t="str">
        <f>IF(('1 - Cover page'!$B$9-M4479)=0,"0", IF(('1 - Cover page'!$B$9-M4479)= 1,"1", IF(('1 - Cover page'!$B$9-M4479)= 2,"2", IF(('1 - Cover page'!$B$9-M4479)= 3,"3", IF(('1 - Cover page'!$B$9-M4479)= 4,"4", IF(('1 - Cover page'!$B$9-M4479)= 5,"5", IF(('1 - Cover page'!$B$9-M4479)= 6,"6", IF(('1 - Cover page'!$B$9-M4479)= 7,"7", IF(('1 - Cover page'!$B$9-M4479)= 8,"8", IF(('1 - Cover page'!$B$9-M4479)= 9,"9", IF(('1 - Cover page'!$B$9-M4479)= 10,"10", IF(('1 - Cover page'!$B$9-M4479)= 11,"11", IF(('1 - Cover page'!$B$9-M4479)= 12,"12", IF(('1 - Cover page'!$B$9-M4479)= 13,"13", IF(('1 - Cover page'!$B$9-M4479)= 14,"14", IF(('1 - Cover page'!$B$9-M4479)= 15,"15",  ""))))))))))))))))</f>
        <v>0</v>
      </c>
      <c r="Z4479" t="str">
        <f>IF(('1 - Cover page'!$B$9-I4479)=0,"0", IF(('1 - Cover page'!$B$9-I4479)= 1,"1", IF(('1 - Cover page'!$B$9-I4479)= 2,"2", IF(('1 - Cover page'!$B$9-I4479)= 3,"3", IF(('1 - Cover page'!$B$9-I4479)= 4,"4", IF(('1 - Cover page'!$B$9-I4479)= 5,"5", IF(('1 - Cover page'!$B$9-I4479)= 6,"6", IF(('1 - Cover page'!$B$9-I4479)= 7,"7", IF(('1 - Cover page'!$B$9-I4479)= 8,"8", IF(('1 - Cover page'!$B$9-I4479)= 9,"9", IF(('1 - Cover page'!$B$9-I4479)= 10,"10", IF(('1 - Cover page'!$B$9-I4479)= 11,"11", IF(('1 - Cover page'!$B$9-I4479)= 12,"12", IF(('1 - Cover page'!$B$9-I4479)= 13,"13", IF(('1 - Cover page'!$B$9-I4479)= 14,"14", IF(('1 - Cover page'!$B$9-I4479)= 15,"15",  ""))))))))))))))))</f>
        <v>0</v>
      </c>
      <c r="AA4479" t="e">
        <f>VLOOKUP(E4479,'Age group'!$A$2:$B$7,2,TRUE)</f>
        <v>#N/A</v>
      </c>
    </row>
    <row r="4480" spans="1:27" ht="12.75" x14ac:dyDescent="0.2">
      <c r="A4480" s="30">
        <v>4477</v>
      </c>
      <c r="B4480" s="31"/>
      <c r="C4480" s="31"/>
      <c r="D4480" s="32"/>
      <c r="E4480" s="104"/>
      <c r="F4480" s="31"/>
      <c r="G4480" s="31"/>
      <c r="H4480" s="33"/>
      <c r="I4480" s="16"/>
      <c r="J4480" s="34"/>
      <c r="K4480" s="34"/>
      <c r="L4480" s="35"/>
      <c r="M4480" s="36"/>
      <c r="N4480" s="37"/>
      <c r="O4480" s="37"/>
      <c r="P4480" s="37"/>
      <c r="Q4480" s="38"/>
      <c r="R4480" s="38"/>
      <c r="S4480" s="37"/>
      <c r="T4480" s="39"/>
      <c r="U4480" s="39"/>
      <c r="V4480" s="40"/>
      <c r="X4480" t="str">
        <f>IF(('1 - Cover page'!$B$9-M4480)&lt;6,"&lt;=5 Days","&gt;5 Days")</f>
        <v>&lt;=5 Days</v>
      </c>
      <c r="Y4480" t="str">
        <f>IF(('1 - Cover page'!$B$9-M4480)=0,"0", IF(('1 - Cover page'!$B$9-M4480)= 1,"1", IF(('1 - Cover page'!$B$9-M4480)= 2,"2", IF(('1 - Cover page'!$B$9-M4480)= 3,"3", IF(('1 - Cover page'!$B$9-M4480)= 4,"4", IF(('1 - Cover page'!$B$9-M4480)= 5,"5", IF(('1 - Cover page'!$B$9-M4480)= 6,"6", IF(('1 - Cover page'!$B$9-M4480)= 7,"7", IF(('1 - Cover page'!$B$9-M4480)= 8,"8", IF(('1 - Cover page'!$B$9-M4480)= 9,"9", IF(('1 - Cover page'!$B$9-M4480)= 10,"10", IF(('1 - Cover page'!$B$9-M4480)= 11,"11", IF(('1 - Cover page'!$B$9-M4480)= 12,"12", IF(('1 - Cover page'!$B$9-M4480)= 13,"13", IF(('1 - Cover page'!$B$9-M4480)= 14,"14", IF(('1 - Cover page'!$B$9-M4480)= 15,"15",  ""))))))))))))))))</f>
        <v>0</v>
      </c>
      <c r="Z4480" t="str">
        <f>IF(('1 - Cover page'!$B$9-I4480)=0,"0", IF(('1 - Cover page'!$B$9-I4480)= 1,"1", IF(('1 - Cover page'!$B$9-I4480)= 2,"2", IF(('1 - Cover page'!$B$9-I4480)= 3,"3", IF(('1 - Cover page'!$B$9-I4480)= 4,"4", IF(('1 - Cover page'!$B$9-I4480)= 5,"5", IF(('1 - Cover page'!$B$9-I4480)= 6,"6", IF(('1 - Cover page'!$B$9-I4480)= 7,"7", IF(('1 - Cover page'!$B$9-I4480)= 8,"8", IF(('1 - Cover page'!$B$9-I4480)= 9,"9", IF(('1 - Cover page'!$B$9-I4480)= 10,"10", IF(('1 - Cover page'!$B$9-I4480)= 11,"11", IF(('1 - Cover page'!$B$9-I4480)= 12,"12", IF(('1 - Cover page'!$B$9-I4480)= 13,"13", IF(('1 - Cover page'!$B$9-I4480)= 14,"14", IF(('1 - Cover page'!$B$9-I4480)= 15,"15",  ""))))))))))))))))</f>
        <v>0</v>
      </c>
      <c r="AA4480" t="e">
        <f>VLOOKUP(E4480,'Age group'!$A$2:$B$7,2,TRUE)</f>
        <v>#N/A</v>
      </c>
    </row>
    <row r="4481" spans="1:27" ht="12.75" x14ac:dyDescent="0.2">
      <c r="A4481" s="30">
        <v>4478</v>
      </c>
      <c r="B4481" s="31"/>
      <c r="C4481" s="31"/>
      <c r="D4481" s="32"/>
      <c r="E4481" s="104"/>
      <c r="F4481" s="31"/>
      <c r="G4481" s="31"/>
      <c r="H4481" s="33"/>
      <c r="I4481" s="16"/>
      <c r="J4481" s="34"/>
      <c r="K4481" s="34"/>
      <c r="L4481" s="35"/>
      <c r="M4481" s="36"/>
      <c r="N4481" s="37"/>
      <c r="O4481" s="37"/>
      <c r="P4481" s="37"/>
      <c r="Q4481" s="38"/>
      <c r="R4481" s="38"/>
      <c r="S4481" s="37"/>
      <c r="T4481" s="39"/>
      <c r="U4481" s="39"/>
      <c r="V4481" s="40"/>
      <c r="X4481" t="str">
        <f>IF(('1 - Cover page'!$B$9-M4481)&lt;6,"&lt;=5 Days","&gt;5 Days")</f>
        <v>&lt;=5 Days</v>
      </c>
      <c r="Y4481" t="str">
        <f>IF(('1 - Cover page'!$B$9-M4481)=0,"0", IF(('1 - Cover page'!$B$9-M4481)= 1,"1", IF(('1 - Cover page'!$B$9-M4481)= 2,"2", IF(('1 - Cover page'!$B$9-M4481)= 3,"3", IF(('1 - Cover page'!$B$9-M4481)= 4,"4", IF(('1 - Cover page'!$B$9-M4481)= 5,"5", IF(('1 - Cover page'!$B$9-M4481)= 6,"6", IF(('1 - Cover page'!$B$9-M4481)= 7,"7", IF(('1 - Cover page'!$B$9-M4481)= 8,"8", IF(('1 - Cover page'!$B$9-M4481)= 9,"9", IF(('1 - Cover page'!$B$9-M4481)= 10,"10", IF(('1 - Cover page'!$B$9-M4481)= 11,"11", IF(('1 - Cover page'!$B$9-M4481)= 12,"12", IF(('1 - Cover page'!$B$9-M4481)= 13,"13", IF(('1 - Cover page'!$B$9-M4481)= 14,"14", IF(('1 - Cover page'!$B$9-M4481)= 15,"15",  ""))))))))))))))))</f>
        <v>0</v>
      </c>
      <c r="Z4481" t="str">
        <f>IF(('1 - Cover page'!$B$9-I4481)=0,"0", IF(('1 - Cover page'!$B$9-I4481)= 1,"1", IF(('1 - Cover page'!$B$9-I4481)= 2,"2", IF(('1 - Cover page'!$B$9-I4481)= 3,"3", IF(('1 - Cover page'!$B$9-I4481)= 4,"4", IF(('1 - Cover page'!$B$9-I4481)= 5,"5", IF(('1 - Cover page'!$B$9-I4481)= 6,"6", IF(('1 - Cover page'!$B$9-I4481)= 7,"7", IF(('1 - Cover page'!$B$9-I4481)= 8,"8", IF(('1 - Cover page'!$B$9-I4481)= 9,"9", IF(('1 - Cover page'!$B$9-I4481)= 10,"10", IF(('1 - Cover page'!$B$9-I4481)= 11,"11", IF(('1 - Cover page'!$B$9-I4481)= 12,"12", IF(('1 - Cover page'!$B$9-I4481)= 13,"13", IF(('1 - Cover page'!$B$9-I4481)= 14,"14", IF(('1 - Cover page'!$B$9-I4481)= 15,"15",  ""))))))))))))))))</f>
        <v>0</v>
      </c>
      <c r="AA4481" t="e">
        <f>VLOOKUP(E4481,'Age group'!$A$2:$B$7,2,TRUE)</f>
        <v>#N/A</v>
      </c>
    </row>
    <row r="4482" spans="1:27" ht="12.75" x14ac:dyDescent="0.2">
      <c r="A4482" s="30">
        <v>4479</v>
      </c>
      <c r="B4482" s="31"/>
      <c r="C4482" s="31"/>
      <c r="D4482" s="32"/>
      <c r="E4482" s="104"/>
      <c r="F4482" s="31"/>
      <c r="G4482" s="31"/>
      <c r="H4482" s="33"/>
      <c r="I4482" s="16"/>
      <c r="J4482" s="34"/>
      <c r="K4482" s="34"/>
      <c r="L4482" s="35"/>
      <c r="M4482" s="36"/>
      <c r="N4482" s="37"/>
      <c r="O4482" s="37"/>
      <c r="P4482" s="37"/>
      <c r="Q4482" s="38"/>
      <c r="R4482" s="38"/>
      <c r="S4482" s="37"/>
      <c r="T4482" s="39"/>
      <c r="U4482" s="39"/>
      <c r="V4482" s="40"/>
      <c r="X4482" t="str">
        <f>IF(('1 - Cover page'!$B$9-M4482)&lt;6,"&lt;=5 Days","&gt;5 Days")</f>
        <v>&lt;=5 Days</v>
      </c>
      <c r="Y4482" t="str">
        <f>IF(('1 - Cover page'!$B$9-M4482)=0,"0", IF(('1 - Cover page'!$B$9-M4482)= 1,"1", IF(('1 - Cover page'!$B$9-M4482)= 2,"2", IF(('1 - Cover page'!$B$9-M4482)= 3,"3", IF(('1 - Cover page'!$B$9-M4482)= 4,"4", IF(('1 - Cover page'!$B$9-M4482)= 5,"5", IF(('1 - Cover page'!$B$9-M4482)= 6,"6", IF(('1 - Cover page'!$B$9-M4482)= 7,"7", IF(('1 - Cover page'!$B$9-M4482)= 8,"8", IF(('1 - Cover page'!$B$9-M4482)= 9,"9", IF(('1 - Cover page'!$B$9-M4482)= 10,"10", IF(('1 - Cover page'!$B$9-M4482)= 11,"11", IF(('1 - Cover page'!$B$9-M4482)= 12,"12", IF(('1 - Cover page'!$B$9-M4482)= 13,"13", IF(('1 - Cover page'!$B$9-M4482)= 14,"14", IF(('1 - Cover page'!$B$9-M4482)= 15,"15",  ""))))))))))))))))</f>
        <v>0</v>
      </c>
      <c r="Z4482" t="str">
        <f>IF(('1 - Cover page'!$B$9-I4482)=0,"0", IF(('1 - Cover page'!$B$9-I4482)= 1,"1", IF(('1 - Cover page'!$B$9-I4482)= 2,"2", IF(('1 - Cover page'!$B$9-I4482)= 3,"3", IF(('1 - Cover page'!$B$9-I4482)= 4,"4", IF(('1 - Cover page'!$B$9-I4482)= 5,"5", IF(('1 - Cover page'!$B$9-I4482)= 6,"6", IF(('1 - Cover page'!$B$9-I4482)= 7,"7", IF(('1 - Cover page'!$B$9-I4482)= 8,"8", IF(('1 - Cover page'!$B$9-I4482)= 9,"9", IF(('1 - Cover page'!$B$9-I4482)= 10,"10", IF(('1 - Cover page'!$B$9-I4482)= 11,"11", IF(('1 - Cover page'!$B$9-I4482)= 12,"12", IF(('1 - Cover page'!$B$9-I4482)= 13,"13", IF(('1 - Cover page'!$B$9-I4482)= 14,"14", IF(('1 - Cover page'!$B$9-I4482)= 15,"15",  ""))))))))))))))))</f>
        <v>0</v>
      </c>
      <c r="AA4482" t="e">
        <f>VLOOKUP(E4482,'Age group'!$A$2:$B$7,2,TRUE)</f>
        <v>#N/A</v>
      </c>
    </row>
    <row r="4483" spans="1:27" ht="12.75" x14ac:dyDescent="0.2">
      <c r="A4483" s="30">
        <v>4480</v>
      </c>
      <c r="B4483" s="31"/>
      <c r="C4483" s="31"/>
      <c r="D4483" s="32"/>
      <c r="E4483" s="104"/>
      <c r="F4483" s="31"/>
      <c r="G4483" s="31"/>
      <c r="H4483" s="33"/>
      <c r="I4483" s="16"/>
      <c r="J4483" s="34"/>
      <c r="K4483" s="34"/>
      <c r="L4483" s="35"/>
      <c r="M4483" s="36"/>
      <c r="N4483" s="37"/>
      <c r="O4483" s="37"/>
      <c r="P4483" s="37"/>
      <c r="Q4483" s="38"/>
      <c r="R4483" s="38"/>
      <c r="S4483" s="37"/>
      <c r="T4483" s="39"/>
      <c r="U4483" s="39"/>
      <c r="V4483" s="40"/>
      <c r="X4483" t="str">
        <f>IF(('1 - Cover page'!$B$9-M4483)&lt;6,"&lt;=5 Days","&gt;5 Days")</f>
        <v>&lt;=5 Days</v>
      </c>
      <c r="Y4483" t="str">
        <f>IF(('1 - Cover page'!$B$9-M4483)=0,"0", IF(('1 - Cover page'!$B$9-M4483)= 1,"1", IF(('1 - Cover page'!$B$9-M4483)= 2,"2", IF(('1 - Cover page'!$B$9-M4483)= 3,"3", IF(('1 - Cover page'!$B$9-M4483)= 4,"4", IF(('1 - Cover page'!$B$9-M4483)= 5,"5", IF(('1 - Cover page'!$B$9-M4483)= 6,"6", IF(('1 - Cover page'!$B$9-M4483)= 7,"7", IF(('1 - Cover page'!$B$9-M4483)= 8,"8", IF(('1 - Cover page'!$B$9-M4483)= 9,"9", IF(('1 - Cover page'!$B$9-M4483)= 10,"10", IF(('1 - Cover page'!$B$9-M4483)= 11,"11", IF(('1 - Cover page'!$B$9-M4483)= 12,"12", IF(('1 - Cover page'!$B$9-M4483)= 13,"13", IF(('1 - Cover page'!$B$9-M4483)= 14,"14", IF(('1 - Cover page'!$B$9-M4483)= 15,"15",  ""))))))))))))))))</f>
        <v>0</v>
      </c>
      <c r="Z4483" t="str">
        <f>IF(('1 - Cover page'!$B$9-I4483)=0,"0", IF(('1 - Cover page'!$B$9-I4483)= 1,"1", IF(('1 - Cover page'!$B$9-I4483)= 2,"2", IF(('1 - Cover page'!$B$9-I4483)= 3,"3", IF(('1 - Cover page'!$B$9-I4483)= 4,"4", IF(('1 - Cover page'!$B$9-I4483)= 5,"5", IF(('1 - Cover page'!$B$9-I4483)= 6,"6", IF(('1 - Cover page'!$B$9-I4483)= 7,"7", IF(('1 - Cover page'!$B$9-I4483)= 8,"8", IF(('1 - Cover page'!$B$9-I4483)= 9,"9", IF(('1 - Cover page'!$B$9-I4483)= 10,"10", IF(('1 - Cover page'!$B$9-I4483)= 11,"11", IF(('1 - Cover page'!$B$9-I4483)= 12,"12", IF(('1 - Cover page'!$B$9-I4483)= 13,"13", IF(('1 - Cover page'!$B$9-I4483)= 14,"14", IF(('1 - Cover page'!$B$9-I4483)= 15,"15",  ""))))))))))))))))</f>
        <v>0</v>
      </c>
      <c r="AA4483" t="e">
        <f>VLOOKUP(E4483,'Age group'!$A$2:$B$7,2,TRUE)</f>
        <v>#N/A</v>
      </c>
    </row>
    <row r="4484" spans="1:27" ht="12.75" x14ac:dyDescent="0.2">
      <c r="A4484" s="30">
        <v>4481</v>
      </c>
      <c r="B4484" s="31"/>
      <c r="C4484" s="31"/>
      <c r="D4484" s="32"/>
      <c r="E4484" s="104"/>
      <c r="F4484" s="31"/>
      <c r="G4484" s="31"/>
      <c r="H4484" s="33"/>
      <c r="I4484" s="16"/>
      <c r="J4484" s="34"/>
      <c r="K4484" s="34"/>
      <c r="L4484" s="35"/>
      <c r="M4484" s="36"/>
      <c r="N4484" s="37"/>
      <c r="O4484" s="37"/>
      <c r="P4484" s="37"/>
      <c r="Q4484" s="38"/>
      <c r="R4484" s="38"/>
      <c r="S4484" s="37"/>
      <c r="T4484" s="39"/>
      <c r="U4484" s="39"/>
      <c r="V4484" s="40"/>
      <c r="X4484" t="str">
        <f>IF(('1 - Cover page'!$B$9-M4484)&lt;6,"&lt;=5 Days","&gt;5 Days")</f>
        <v>&lt;=5 Days</v>
      </c>
      <c r="Y4484" t="str">
        <f>IF(('1 - Cover page'!$B$9-M4484)=0,"0", IF(('1 - Cover page'!$B$9-M4484)= 1,"1", IF(('1 - Cover page'!$B$9-M4484)= 2,"2", IF(('1 - Cover page'!$B$9-M4484)= 3,"3", IF(('1 - Cover page'!$B$9-M4484)= 4,"4", IF(('1 - Cover page'!$B$9-M4484)= 5,"5", IF(('1 - Cover page'!$B$9-M4484)= 6,"6", IF(('1 - Cover page'!$B$9-M4484)= 7,"7", IF(('1 - Cover page'!$B$9-M4484)= 8,"8", IF(('1 - Cover page'!$B$9-M4484)= 9,"9", IF(('1 - Cover page'!$B$9-M4484)= 10,"10", IF(('1 - Cover page'!$B$9-M4484)= 11,"11", IF(('1 - Cover page'!$B$9-M4484)= 12,"12", IF(('1 - Cover page'!$B$9-M4484)= 13,"13", IF(('1 - Cover page'!$B$9-M4484)= 14,"14", IF(('1 - Cover page'!$B$9-M4484)= 15,"15",  ""))))))))))))))))</f>
        <v>0</v>
      </c>
      <c r="Z4484" t="str">
        <f>IF(('1 - Cover page'!$B$9-I4484)=0,"0", IF(('1 - Cover page'!$B$9-I4484)= 1,"1", IF(('1 - Cover page'!$B$9-I4484)= 2,"2", IF(('1 - Cover page'!$B$9-I4484)= 3,"3", IF(('1 - Cover page'!$B$9-I4484)= 4,"4", IF(('1 - Cover page'!$B$9-I4484)= 5,"5", IF(('1 - Cover page'!$B$9-I4484)= 6,"6", IF(('1 - Cover page'!$B$9-I4484)= 7,"7", IF(('1 - Cover page'!$B$9-I4484)= 8,"8", IF(('1 - Cover page'!$B$9-I4484)= 9,"9", IF(('1 - Cover page'!$B$9-I4484)= 10,"10", IF(('1 - Cover page'!$B$9-I4484)= 11,"11", IF(('1 - Cover page'!$B$9-I4484)= 12,"12", IF(('1 - Cover page'!$B$9-I4484)= 13,"13", IF(('1 - Cover page'!$B$9-I4484)= 14,"14", IF(('1 - Cover page'!$B$9-I4484)= 15,"15",  ""))))))))))))))))</f>
        <v>0</v>
      </c>
      <c r="AA4484" t="e">
        <f>VLOOKUP(E4484,'Age group'!$A$2:$B$7,2,TRUE)</f>
        <v>#N/A</v>
      </c>
    </row>
    <row r="4485" spans="1:27" ht="12.75" x14ac:dyDescent="0.2">
      <c r="A4485" s="30">
        <v>4482</v>
      </c>
      <c r="B4485" s="31"/>
      <c r="C4485" s="31"/>
      <c r="D4485" s="32"/>
      <c r="E4485" s="104"/>
      <c r="F4485" s="31"/>
      <c r="G4485" s="31"/>
      <c r="H4485" s="33"/>
      <c r="I4485" s="16"/>
      <c r="J4485" s="34"/>
      <c r="K4485" s="34"/>
      <c r="L4485" s="35"/>
      <c r="M4485" s="36"/>
      <c r="N4485" s="37"/>
      <c r="O4485" s="37"/>
      <c r="P4485" s="37"/>
      <c r="Q4485" s="38"/>
      <c r="R4485" s="38"/>
      <c r="S4485" s="37"/>
      <c r="T4485" s="39"/>
      <c r="U4485" s="39"/>
      <c r="V4485" s="40"/>
      <c r="X4485" t="str">
        <f>IF(('1 - Cover page'!$B$9-M4485)&lt;6,"&lt;=5 Days","&gt;5 Days")</f>
        <v>&lt;=5 Days</v>
      </c>
      <c r="Y4485" t="str">
        <f>IF(('1 - Cover page'!$B$9-M4485)=0,"0", IF(('1 - Cover page'!$B$9-M4485)= 1,"1", IF(('1 - Cover page'!$B$9-M4485)= 2,"2", IF(('1 - Cover page'!$B$9-M4485)= 3,"3", IF(('1 - Cover page'!$B$9-M4485)= 4,"4", IF(('1 - Cover page'!$B$9-M4485)= 5,"5", IF(('1 - Cover page'!$B$9-M4485)= 6,"6", IF(('1 - Cover page'!$B$9-M4485)= 7,"7", IF(('1 - Cover page'!$B$9-M4485)= 8,"8", IF(('1 - Cover page'!$B$9-M4485)= 9,"9", IF(('1 - Cover page'!$B$9-M4485)= 10,"10", IF(('1 - Cover page'!$B$9-M4485)= 11,"11", IF(('1 - Cover page'!$B$9-M4485)= 12,"12", IF(('1 - Cover page'!$B$9-M4485)= 13,"13", IF(('1 - Cover page'!$B$9-M4485)= 14,"14", IF(('1 - Cover page'!$B$9-M4485)= 15,"15",  ""))))))))))))))))</f>
        <v>0</v>
      </c>
      <c r="Z4485" t="str">
        <f>IF(('1 - Cover page'!$B$9-I4485)=0,"0", IF(('1 - Cover page'!$B$9-I4485)= 1,"1", IF(('1 - Cover page'!$B$9-I4485)= 2,"2", IF(('1 - Cover page'!$B$9-I4485)= 3,"3", IF(('1 - Cover page'!$B$9-I4485)= 4,"4", IF(('1 - Cover page'!$B$9-I4485)= 5,"5", IF(('1 - Cover page'!$B$9-I4485)= 6,"6", IF(('1 - Cover page'!$B$9-I4485)= 7,"7", IF(('1 - Cover page'!$B$9-I4485)= 8,"8", IF(('1 - Cover page'!$B$9-I4485)= 9,"9", IF(('1 - Cover page'!$B$9-I4485)= 10,"10", IF(('1 - Cover page'!$B$9-I4485)= 11,"11", IF(('1 - Cover page'!$B$9-I4485)= 12,"12", IF(('1 - Cover page'!$B$9-I4485)= 13,"13", IF(('1 - Cover page'!$B$9-I4485)= 14,"14", IF(('1 - Cover page'!$B$9-I4485)= 15,"15",  ""))))))))))))))))</f>
        <v>0</v>
      </c>
      <c r="AA4485" t="e">
        <f>VLOOKUP(E4485,'Age group'!$A$2:$B$7,2,TRUE)</f>
        <v>#N/A</v>
      </c>
    </row>
    <row r="4486" spans="1:27" ht="12.75" x14ac:dyDescent="0.2">
      <c r="A4486" s="30">
        <v>4483</v>
      </c>
      <c r="B4486" s="31"/>
      <c r="C4486" s="31"/>
      <c r="D4486" s="32"/>
      <c r="E4486" s="104"/>
      <c r="F4486" s="31"/>
      <c r="G4486" s="31"/>
      <c r="H4486" s="33"/>
      <c r="I4486" s="16"/>
      <c r="J4486" s="34"/>
      <c r="K4486" s="34"/>
      <c r="L4486" s="35"/>
      <c r="M4486" s="36"/>
      <c r="N4486" s="37"/>
      <c r="O4486" s="37"/>
      <c r="P4486" s="37"/>
      <c r="Q4486" s="38"/>
      <c r="R4486" s="38"/>
      <c r="S4486" s="37"/>
      <c r="T4486" s="39"/>
      <c r="U4486" s="39"/>
      <c r="V4486" s="40"/>
      <c r="X4486" t="str">
        <f>IF(('1 - Cover page'!$B$9-M4486)&lt;6,"&lt;=5 Days","&gt;5 Days")</f>
        <v>&lt;=5 Days</v>
      </c>
      <c r="Y4486" t="str">
        <f>IF(('1 - Cover page'!$B$9-M4486)=0,"0", IF(('1 - Cover page'!$B$9-M4486)= 1,"1", IF(('1 - Cover page'!$B$9-M4486)= 2,"2", IF(('1 - Cover page'!$B$9-M4486)= 3,"3", IF(('1 - Cover page'!$B$9-M4486)= 4,"4", IF(('1 - Cover page'!$B$9-M4486)= 5,"5", IF(('1 - Cover page'!$B$9-M4486)= 6,"6", IF(('1 - Cover page'!$B$9-M4486)= 7,"7", IF(('1 - Cover page'!$B$9-M4486)= 8,"8", IF(('1 - Cover page'!$B$9-M4486)= 9,"9", IF(('1 - Cover page'!$B$9-M4486)= 10,"10", IF(('1 - Cover page'!$B$9-M4486)= 11,"11", IF(('1 - Cover page'!$B$9-M4486)= 12,"12", IF(('1 - Cover page'!$B$9-M4486)= 13,"13", IF(('1 - Cover page'!$B$9-M4486)= 14,"14", IF(('1 - Cover page'!$B$9-M4486)= 15,"15",  ""))))))))))))))))</f>
        <v>0</v>
      </c>
      <c r="Z4486" t="str">
        <f>IF(('1 - Cover page'!$B$9-I4486)=0,"0", IF(('1 - Cover page'!$B$9-I4486)= 1,"1", IF(('1 - Cover page'!$B$9-I4486)= 2,"2", IF(('1 - Cover page'!$B$9-I4486)= 3,"3", IF(('1 - Cover page'!$B$9-I4486)= 4,"4", IF(('1 - Cover page'!$B$9-I4486)= 5,"5", IF(('1 - Cover page'!$B$9-I4486)= 6,"6", IF(('1 - Cover page'!$B$9-I4486)= 7,"7", IF(('1 - Cover page'!$B$9-I4486)= 8,"8", IF(('1 - Cover page'!$B$9-I4486)= 9,"9", IF(('1 - Cover page'!$B$9-I4486)= 10,"10", IF(('1 - Cover page'!$B$9-I4486)= 11,"11", IF(('1 - Cover page'!$B$9-I4486)= 12,"12", IF(('1 - Cover page'!$B$9-I4486)= 13,"13", IF(('1 - Cover page'!$B$9-I4486)= 14,"14", IF(('1 - Cover page'!$B$9-I4486)= 15,"15",  ""))))))))))))))))</f>
        <v>0</v>
      </c>
      <c r="AA4486" t="e">
        <f>VLOOKUP(E4486,'Age group'!$A$2:$B$7,2,TRUE)</f>
        <v>#N/A</v>
      </c>
    </row>
    <row r="4487" spans="1:27" ht="12.75" x14ac:dyDescent="0.2">
      <c r="A4487" s="30">
        <v>4484</v>
      </c>
      <c r="B4487" s="31"/>
      <c r="C4487" s="31"/>
      <c r="D4487" s="32"/>
      <c r="E4487" s="104"/>
      <c r="F4487" s="31"/>
      <c r="G4487" s="31"/>
      <c r="H4487" s="33"/>
      <c r="I4487" s="16"/>
      <c r="J4487" s="34"/>
      <c r="K4487" s="34"/>
      <c r="L4487" s="35"/>
      <c r="M4487" s="36"/>
      <c r="N4487" s="37"/>
      <c r="O4487" s="37"/>
      <c r="P4487" s="37"/>
      <c r="Q4487" s="38"/>
      <c r="R4487" s="38"/>
      <c r="S4487" s="37"/>
      <c r="T4487" s="39"/>
      <c r="U4487" s="39"/>
      <c r="V4487" s="40"/>
      <c r="X4487" t="str">
        <f>IF(('1 - Cover page'!$B$9-M4487)&lt;6,"&lt;=5 Days","&gt;5 Days")</f>
        <v>&lt;=5 Days</v>
      </c>
      <c r="Y4487" t="str">
        <f>IF(('1 - Cover page'!$B$9-M4487)=0,"0", IF(('1 - Cover page'!$B$9-M4487)= 1,"1", IF(('1 - Cover page'!$B$9-M4487)= 2,"2", IF(('1 - Cover page'!$B$9-M4487)= 3,"3", IF(('1 - Cover page'!$B$9-M4487)= 4,"4", IF(('1 - Cover page'!$B$9-M4487)= 5,"5", IF(('1 - Cover page'!$B$9-M4487)= 6,"6", IF(('1 - Cover page'!$B$9-M4487)= 7,"7", IF(('1 - Cover page'!$B$9-M4487)= 8,"8", IF(('1 - Cover page'!$B$9-M4487)= 9,"9", IF(('1 - Cover page'!$B$9-M4487)= 10,"10", IF(('1 - Cover page'!$B$9-M4487)= 11,"11", IF(('1 - Cover page'!$B$9-M4487)= 12,"12", IF(('1 - Cover page'!$B$9-M4487)= 13,"13", IF(('1 - Cover page'!$B$9-M4487)= 14,"14", IF(('1 - Cover page'!$B$9-M4487)= 15,"15",  ""))))))))))))))))</f>
        <v>0</v>
      </c>
      <c r="Z4487" t="str">
        <f>IF(('1 - Cover page'!$B$9-I4487)=0,"0", IF(('1 - Cover page'!$B$9-I4487)= 1,"1", IF(('1 - Cover page'!$B$9-I4487)= 2,"2", IF(('1 - Cover page'!$B$9-I4487)= 3,"3", IF(('1 - Cover page'!$B$9-I4487)= 4,"4", IF(('1 - Cover page'!$B$9-I4487)= 5,"5", IF(('1 - Cover page'!$B$9-I4487)= 6,"6", IF(('1 - Cover page'!$B$9-I4487)= 7,"7", IF(('1 - Cover page'!$B$9-I4487)= 8,"8", IF(('1 - Cover page'!$B$9-I4487)= 9,"9", IF(('1 - Cover page'!$B$9-I4487)= 10,"10", IF(('1 - Cover page'!$B$9-I4487)= 11,"11", IF(('1 - Cover page'!$B$9-I4487)= 12,"12", IF(('1 - Cover page'!$B$9-I4487)= 13,"13", IF(('1 - Cover page'!$B$9-I4487)= 14,"14", IF(('1 - Cover page'!$B$9-I4487)= 15,"15",  ""))))))))))))))))</f>
        <v>0</v>
      </c>
      <c r="AA4487" t="e">
        <f>VLOOKUP(E4487,'Age group'!$A$2:$B$7,2,TRUE)</f>
        <v>#N/A</v>
      </c>
    </row>
    <row r="4488" spans="1:27" ht="12.75" x14ac:dyDescent="0.2">
      <c r="A4488" s="30">
        <v>4485</v>
      </c>
      <c r="B4488" s="31"/>
      <c r="C4488" s="31"/>
      <c r="D4488" s="32"/>
      <c r="E4488" s="104"/>
      <c r="F4488" s="31"/>
      <c r="G4488" s="31"/>
      <c r="H4488" s="33"/>
      <c r="I4488" s="16"/>
      <c r="J4488" s="34"/>
      <c r="K4488" s="34"/>
      <c r="L4488" s="35"/>
      <c r="M4488" s="36"/>
      <c r="N4488" s="37"/>
      <c r="O4488" s="37"/>
      <c r="P4488" s="37"/>
      <c r="Q4488" s="38"/>
      <c r="R4488" s="38"/>
      <c r="S4488" s="37"/>
      <c r="T4488" s="39"/>
      <c r="U4488" s="39"/>
      <c r="V4488" s="40"/>
      <c r="X4488" t="str">
        <f>IF(('1 - Cover page'!$B$9-M4488)&lt;6,"&lt;=5 Days","&gt;5 Days")</f>
        <v>&lt;=5 Days</v>
      </c>
      <c r="Y4488" t="str">
        <f>IF(('1 - Cover page'!$B$9-M4488)=0,"0", IF(('1 - Cover page'!$B$9-M4488)= 1,"1", IF(('1 - Cover page'!$B$9-M4488)= 2,"2", IF(('1 - Cover page'!$B$9-M4488)= 3,"3", IF(('1 - Cover page'!$B$9-M4488)= 4,"4", IF(('1 - Cover page'!$B$9-M4488)= 5,"5", IF(('1 - Cover page'!$B$9-M4488)= 6,"6", IF(('1 - Cover page'!$B$9-M4488)= 7,"7", IF(('1 - Cover page'!$B$9-M4488)= 8,"8", IF(('1 - Cover page'!$B$9-M4488)= 9,"9", IF(('1 - Cover page'!$B$9-M4488)= 10,"10", IF(('1 - Cover page'!$B$9-M4488)= 11,"11", IF(('1 - Cover page'!$B$9-M4488)= 12,"12", IF(('1 - Cover page'!$B$9-M4488)= 13,"13", IF(('1 - Cover page'!$B$9-M4488)= 14,"14", IF(('1 - Cover page'!$B$9-M4488)= 15,"15",  ""))))))))))))))))</f>
        <v>0</v>
      </c>
      <c r="Z4488" t="str">
        <f>IF(('1 - Cover page'!$B$9-I4488)=0,"0", IF(('1 - Cover page'!$B$9-I4488)= 1,"1", IF(('1 - Cover page'!$B$9-I4488)= 2,"2", IF(('1 - Cover page'!$B$9-I4488)= 3,"3", IF(('1 - Cover page'!$B$9-I4488)= 4,"4", IF(('1 - Cover page'!$B$9-I4488)= 5,"5", IF(('1 - Cover page'!$B$9-I4488)= 6,"6", IF(('1 - Cover page'!$B$9-I4488)= 7,"7", IF(('1 - Cover page'!$B$9-I4488)= 8,"8", IF(('1 - Cover page'!$B$9-I4488)= 9,"9", IF(('1 - Cover page'!$B$9-I4488)= 10,"10", IF(('1 - Cover page'!$B$9-I4488)= 11,"11", IF(('1 - Cover page'!$B$9-I4488)= 12,"12", IF(('1 - Cover page'!$B$9-I4488)= 13,"13", IF(('1 - Cover page'!$B$9-I4488)= 14,"14", IF(('1 - Cover page'!$B$9-I4488)= 15,"15",  ""))))))))))))))))</f>
        <v>0</v>
      </c>
      <c r="AA4488" t="e">
        <f>VLOOKUP(E4488,'Age group'!$A$2:$B$7,2,TRUE)</f>
        <v>#N/A</v>
      </c>
    </row>
    <row r="4489" spans="1:27" ht="12.75" x14ac:dyDescent="0.2">
      <c r="A4489" s="30">
        <v>4486</v>
      </c>
      <c r="B4489" s="31"/>
      <c r="C4489" s="31"/>
      <c r="D4489" s="32"/>
      <c r="E4489" s="104"/>
      <c r="F4489" s="31"/>
      <c r="G4489" s="31"/>
      <c r="H4489" s="33"/>
      <c r="I4489" s="16"/>
      <c r="J4489" s="34"/>
      <c r="K4489" s="34"/>
      <c r="L4489" s="35"/>
      <c r="M4489" s="36"/>
      <c r="N4489" s="37"/>
      <c r="O4489" s="37"/>
      <c r="P4489" s="37"/>
      <c r="Q4489" s="38"/>
      <c r="R4489" s="38"/>
      <c r="S4489" s="37"/>
      <c r="T4489" s="39"/>
      <c r="U4489" s="39"/>
      <c r="V4489" s="40"/>
      <c r="X4489" t="str">
        <f>IF(('1 - Cover page'!$B$9-M4489)&lt;6,"&lt;=5 Days","&gt;5 Days")</f>
        <v>&lt;=5 Days</v>
      </c>
      <c r="Y4489" t="str">
        <f>IF(('1 - Cover page'!$B$9-M4489)=0,"0", IF(('1 - Cover page'!$B$9-M4489)= 1,"1", IF(('1 - Cover page'!$B$9-M4489)= 2,"2", IF(('1 - Cover page'!$B$9-M4489)= 3,"3", IF(('1 - Cover page'!$B$9-M4489)= 4,"4", IF(('1 - Cover page'!$B$9-M4489)= 5,"5", IF(('1 - Cover page'!$B$9-M4489)= 6,"6", IF(('1 - Cover page'!$B$9-M4489)= 7,"7", IF(('1 - Cover page'!$B$9-M4489)= 8,"8", IF(('1 - Cover page'!$B$9-M4489)= 9,"9", IF(('1 - Cover page'!$B$9-M4489)= 10,"10", IF(('1 - Cover page'!$B$9-M4489)= 11,"11", IF(('1 - Cover page'!$B$9-M4489)= 12,"12", IF(('1 - Cover page'!$B$9-M4489)= 13,"13", IF(('1 - Cover page'!$B$9-M4489)= 14,"14", IF(('1 - Cover page'!$B$9-M4489)= 15,"15",  ""))))))))))))))))</f>
        <v>0</v>
      </c>
      <c r="Z4489" t="str">
        <f>IF(('1 - Cover page'!$B$9-I4489)=0,"0", IF(('1 - Cover page'!$B$9-I4489)= 1,"1", IF(('1 - Cover page'!$B$9-I4489)= 2,"2", IF(('1 - Cover page'!$B$9-I4489)= 3,"3", IF(('1 - Cover page'!$B$9-I4489)= 4,"4", IF(('1 - Cover page'!$B$9-I4489)= 5,"5", IF(('1 - Cover page'!$B$9-I4489)= 6,"6", IF(('1 - Cover page'!$B$9-I4489)= 7,"7", IF(('1 - Cover page'!$B$9-I4489)= 8,"8", IF(('1 - Cover page'!$B$9-I4489)= 9,"9", IF(('1 - Cover page'!$B$9-I4489)= 10,"10", IF(('1 - Cover page'!$B$9-I4489)= 11,"11", IF(('1 - Cover page'!$B$9-I4489)= 12,"12", IF(('1 - Cover page'!$B$9-I4489)= 13,"13", IF(('1 - Cover page'!$B$9-I4489)= 14,"14", IF(('1 - Cover page'!$B$9-I4489)= 15,"15",  ""))))))))))))))))</f>
        <v>0</v>
      </c>
      <c r="AA4489" t="e">
        <f>VLOOKUP(E4489,'Age group'!$A$2:$B$7,2,TRUE)</f>
        <v>#N/A</v>
      </c>
    </row>
    <row r="4490" spans="1:27" ht="12.75" x14ac:dyDescent="0.2">
      <c r="A4490" s="30">
        <v>4487</v>
      </c>
      <c r="B4490" s="31"/>
      <c r="C4490" s="31"/>
      <c r="D4490" s="32"/>
      <c r="E4490" s="104"/>
      <c r="F4490" s="31"/>
      <c r="G4490" s="31"/>
      <c r="H4490" s="33"/>
      <c r="I4490" s="16"/>
      <c r="J4490" s="34"/>
      <c r="K4490" s="34"/>
      <c r="L4490" s="35"/>
      <c r="M4490" s="36"/>
      <c r="N4490" s="37"/>
      <c r="O4490" s="37"/>
      <c r="P4490" s="37"/>
      <c r="Q4490" s="38"/>
      <c r="R4490" s="38"/>
      <c r="S4490" s="37"/>
      <c r="T4490" s="39"/>
      <c r="U4490" s="39"/>
      <c r="V4490" s="40"/>
      <c r="X4490" t="str">
        <f>IF(('1 - Cover page'!$B$9-M4490)&lt;6,"&lt;=5 Days","&gt;5 Days")</f>
        <v>&lt;=5 Days</v>
      </c>
      <c r="Y4490" t="str">
        <f>IF(('1 - Cover page'!$B$9-M4490)=0,"0", IF(('1 - Cover page'!$B$9-M4490)= 1,"1", IF(('1 - Cover page'!$B$9-M4490)= 2,"2", IF(('1 - Cover page'!$B$9-M4490)= 3,"3", IF(('1 - Cover page'!$B$9-M4490)= 4,"4", IF(('1 - Cover page'!$B$9-M4490)= 5,"5", IF(('1 - Cover page'!$B$9-M4490)= 6,"6", IF(('1 - Cover page'!$B$9-M4490)= 7,"7", IF(('1 - Cover page'!$B$9-M4490)= 8,"8", IF(('1 - Cover page'!$B$9-M4490)= 9,"9", IF(('1 - Cover page'!$B$9-M4490)= 10,"10", IF(('1 - Cover page'!$B$9-M4490)= 11,"11", IF(('1 - Cover page'!$B$9-M4490)= 12,"12", IF(('1 - Cover page'!$B$9-M4490)= 13,"13", IF(('1 - Cover page'!$B$9-M4490)= 14,"14", IF(('1 - Cover page'!$B$9-M4490)= 15,"15",  ""))))))))))))))))</f>
        <v>0</v>
      </c>
      <c r="Z4490" t="str">
        <f>IF(('1 - Cover page'!$B$9-I4490)=0,"0", IF(('1 - Cover page'!$B$9-I4490)= 1,"1", IF(('1 - Cover page'!$B$9-I4490)= 2,"2", IF(('1 - Cover page'!$B$9-I4490)= 3,"3", IF(('1 - Cover page'!$B$9-I4490)= 4,"4", IF(('1 - Cover page'!$B$9-I4490)= 5,"5", IF(('1 - Cover page'!$B$9-I4490)= 6,"6", IF(('1 - Cover page'!$B$9-I4490)= 7,"7", IF(('1 - Cover page'!$B$9-I4490)= 8,"8", IF(('1 - Cover page'!$B$9-I4490)= 9,"9", IF(('1 - Cover page'!$B$9-I4490)= 10,"10", IF(('1 - Cover page'!$B$9-I4490)= 11,"11", IF(('1 - Cover page'!$B$9-I4490)= 12,"12", IF(('1 - Cover page'!$B$9-I4490)= 13,"13", IF(('1 - Cover page'!$B$9-I4490)= 14,"14", IF(('1 - Cover page'!$B$9-I4490)= 15,"15",  ""))))))))))))))))</f>
        <v>0</v>
      </c>
      <c r="AA4490" t="e">
        <f>VLOOKUP(E4490,'Age group'!$A$2:$B$7,2,TRUE)</f>
        <v>#N/A</v>
      </c>
    </row>
    <row r="4491" spans="1:27" ht="12.75" x14ac:dyDescent="0.2">
      <c r="A4491" s="30">
        <v>4488</v>
      </c>
      <c r="B4491" s="31"/>
      <c r="C4491" s="31"/>
      <c r="D4491" s="32"/>
      <c r="E4491" s="104"/>
      <c r="F4491" s="31"/>
      <c r="G4491" s="31"/>
      <c r="H4491" s="33"/>
      <c r="I4491" s="16"/>
      <c r="J4491" s="34"/>
      <c r="K4491" s="34"/>
      <c r="L4491" s="35"/>
      <c r="M4491" s="36"/>
      <c r="N4491" s="37"/>
      <c r="O4491" s="37"/>
      <c r="P4491" s="37"/>
      <c r="Q4491" s="38"/>
      <c r="R4491" s="38"/>
      <c r="S4491" s="37"/>
      <c r="T4491" s="39"/>
      <c r="U4491" s="39"/>
      <c r="V4491" s="40"/>
      <c r="X4491" t="str">
        <f>IF(('1 - Cover page'!$B$9-M4491)&lt;6,"&lt;=5 Days","&gt;5 Days")</f>
        <v>&lt;=5 Days</v>
      </c>
      <c r="Y4491" t="str">
        <f>IF(('1 - Cover page'!$B$9-M4491)=0,"0", IF(('1 - Cover page'!$B$9-M4491)= 1,"1", IF(('1 - Cover page'!$B$9-M4491)= 2,"2", IF(('1 - Cover page'!$B$9-M4491)= 3,"3", IF(('1 - Cover page'!$B$9-M4491)= 4,"4", IF(('1 - Cover page'!$B$9-M4491)= 5,"5", IF(('1 - Cover page'!$B$9-M4491)= 6,"6", IF(('1 - Cover page'!$B$9-M4491)= 7,"7", IF(('1 - Cover page'!$B$9-M4491)= 8,"8", IF(('1 - Cover page'!$B$9-M4491)= 9,"9", IF(('1 - Cover page'!$B$9-M4491)= 10,"10", IF(('1 - Cover page'!$B$9-M4491)= 11,"11", IF(('1 - Cover page'!$B$9-M4491)= 12,"12", IF(('1 - Cover page'!$B$9-M4491)= 13,"13", IF(('1 - Cover page'!$B$9-M4491)= 14,"14", IF(('1 - Cover page'!$B$9-M4491)= 15,"15",  ""))))))))))))))))</f>
        <v>0</v>
      </c>
      <c r="Z4491" t="str">
        <f>IF(('1 - Cover page'!$B$9-I4491)=0,"0", IF(('1 - Cover page'!$B$9-I4491)= 1,"1", IF(('1 - Cover page'!$B$9-I4491)= 2,"2", IF(('1 - Cover page'!$B$9-I4491)= 3,"3", IF(('1 - Cover page'!$B$9-I4491)= 4,"4", IF(('1 - Cover page'!$B$9-I4491)= 5,"5", IF(('1 - Cover page'!$B$9-I4491)= 6,"6", IF(('1 - Cover page'!$B$9-I4491)= 7,"7", IF(('1 - Cover page'!$B$9-I4491)= 8,"8", IF(('1 - Cover page'!$B$9-I4491)= 9,"9", IF(('1 - Cover page'!$B$9-I4491)= 10,"10", IF(('1 - Cover page'!$B$9-I4491)= 11,"11", IF(('1 - Cover page'!$B$9-I4491)= 12,"12", IF(('1 - Cover page'!$B$9-I4491)= 13,"13", IF(('1 - Cover page'!$B$9-I4491)= 14,"14", IF(('1 - Cover page'!$B$9-I4491)= 15,"15",  ""))))))))))))))))</f>
        <v>0</v>
      </c>
      <c r="AA4491" t="e">
        <f>VLOOKUP(E4491,'Age group'!$A$2:$B$7,2,TRUE)</f>
        <v>#N/A</v>
      </c>
    </row>
    <row r="4492" spans="1:27" ht="12.75" x14ac:dyDescent="0.2">
      <c r="A4492" s="30">
        <v>4489</v>
      </c>
      <c r="B4492" s="31"/>
      <c r="C4492" s="31"/>
      <c r="D4492" s="32"/>
      <c r="E4492" s="104"/>
      <c r="F4492" s="31"/>
      <c r="G4492" s="31"/>
      <c r="H4492" s="33"/>
      <c r="I4492" s="16"/>
      <c r="J4492" s="34"/>
      <c r="K4492" s="34"/>
      <c r="L4492" s="35"/>
      <c r="M4492" s="36"/>
      <c r="N4492" s="37"/>
      <c r="O4492" s="37"/>
      <c r="P4492" s="37"/>
      <c r="Q4492" s="38"/>
      <c r="R4492" s="38"/>
      <c r="S4492" s="37"/>
      <c r="T4492" s="39"/>
      <c r="U4492" s="39"/>
      <c r="V4492" s="40"/>
      <c r="X4492" t="str">
        <f>IF(('1 - Cover page'!$B$9-M4492)&lt;6,"&lt;=5 Days","&gt;5 Days")</f>
        <v>&lt;=5 Days</v>
      </c>
      <c r="Y4492" t="str">
        <f>IF(('1 - Cover page'!$B$9-M4492)=0,"0", IF(('1 - Cover page'!$B$9-M4492)= 1,"1", IF(('1 - Cover page'!$B$9-M4492)= 2,"2", IF(('1 - Cover page'!$B$9-M4492)= 3,"3", IF(('1 - Cover page'!$B$9-M4492)= 4,"4", IF(('1 - Cover page'!$B$9-M4492)= 5,"5", IF(('1 - Cover page'!$B$9-M4492)= 6,"6", IF(('1 - Cover page'!$B$9-M4492)= 7,"7", IF(('1 - Cover page'!$B$9-M4492)= 8,"8", IF(('1 - Cover page'!$B$9-M4492)= 9,"9", IF(('1 - Cover page'!$B$9-M4492)= 10,"10", IF(('1 - Cover page'!$B$9-M4492)= 11,"11", IF(('1 - Cover page'!$B$9-M4492)= 12,"12", IF(('1 - Cover page'!$B$9-M4492)= 13,"13", IF(('1 - Cover page'!$B$9-M4492)= 14,"14", IF(('1 - Cover page'!$B$9-M4492)= 15,"15",  ""))))))))))))))))</f>
        <v>0</v>
      </c>
      <c r="Z4492" t="str">
        <f>IF(('1 - Cover page'!$B$9-I4492)=0,"0", IF(('1 - Cover page'!$B$9-I4492)= 1,"1", IF(('1 - Cover page'!$B$9-I4492)= 2,"2", IF(('1 - Cover page'!$B$9-I4492)= 3,"3", IF(('1 - Cover page'!$B$9-I4492)= 4,"4", IF(('1 - Cover page'!$B$9-I4492)= 5,"5", IF(('1 - Cover page'!$B$9-I4492)= 6,"6", IF(('1 - Cover page'!$B$9-I4492)= 7,"7", IF(('1 - Cover page'!$B$9-I4492)= 8,"8", IF(('1 - Cover page'!$B$9-I4492)= 9,"9", IF(('1 - Cover page'!$B$9-I4492)= 10,"10", IF(('1 - Cover page'!$B$9-I4492)= 11,"11", IF(('1 - Cover page'!$B$9-I4492)= 12,"12", IF(('1 - Cover page'!$B$9-I4492)= 13,"13", IF(('1 - Cover page'!$B$9-I4492)= 14,"14", IF(('1 - Cover page'!$B$9-I4492)= 15,"15",  ""))))))))))))))))</f>
        <v>0</v>
      </c>
      <c r="AA4492" t="e">
        <f>VLOOKUP(E4492,'Age group'!$A$2:$B$7,2,TRUE)</f>
        <v>#N/A</v>
      </c>
    </row>
    <row r="4493" spans="1:27" ht="12.75" x14ac:dyDescent="0.2">
      <c r="A4493" s="30">
        <v>4490</v>
      </c>
      <c r="B4493" s="31"/>
      <c r="C4493" s="31"/>
      <c r="D4493" s="32"/>
      <c r="E4493" s="104"/>
      <c r="F4493" s="31"/>
      <c r="G4493" s="31"/>
      <c r="H4493" s="33"/>
      <c r="I4493" s="16"/>
      <c r="J4493" s="34"/>
      <c r="K4493" s="34"/>
      <c r="L4493" s="35"/>
      <c r="M4493" s="36"/>
      <c r="N4493" s="37"/>
      <c r="O4493" s="37"/>
      <c r="P4493" s="37"/>
      <c r="Q4493" s="38"/>
      <c r="R4493" s="38"/>
      <c r="S4493" s="37"/>
      <c r="T4493" s="39"/>
      <c r="U4493" s="39"/>
      <c r="V4493" s="40"/>
      <c r="X4493" t="str">
        <f>IF(('1 - Cover page'!$B$9-M4493)&lt;6,"&lt;=5 Days","&gt;5 Days")</f>
        <v>&lt;=5 Days</v>
      </c>
      <c r="Y4493" t="str">
        <f>IF(('1 - Cover page'!$B$9-M4493)=0,"0", IF(('1 - Cover page'!$B$9-M4493)= 1,"1", IF(('1 - Cover page'!$B$9-M4493)= 2,"2", IF(('1 - Cover page'!$B$9-M4493)= 3,"3", IF(('1 - Cover page'!$B$9-M4493)= 4,"4", IF(('1 - Cover page'!$B$9-M4493)= 5,"5", IF(('1 - Cover page'!$B$9-M4493)= 6,"6", IF(('1 - Cover page'!$B$9-M4493)= 7,"7", IF(('1 - Cover page'!$B$9-M4493)= 8,"8", IF(('1 - Cover page'!$B$9-M4493)= 9,"9", IF(('1 - Cover page'!$B$9-M4493)= 10,"10", IF(('1 - Cover page'!$B$9-M4493)= 11,"11", IF(('1 - Cover page'!$B$9-M4493)= 12,"12", IF(('1 - Cover page'!$B$9-M4493)= 13,"13", IF(('1 - Cover page'!$B$9-M4493)= 14,"14", IF(('1 - Cover page'!$B$9-M4493)= 15,"15",  ""))))))))))))))))</f>
        <v>0</v>
      </c>
      <c r="Z4493" t="str">
        <f>IF(('1 - Cover page'!$B$9-I4493)=0,"0", IF(('1 - Cover page'!$B$9-I4493)= 1,"1", IF(('1 - Cover page'!$B$9-I4493)= 2,"2", IF(('1 - Cover page'!$B$9-I4493)= 3,"3", IF(('1 - Cover page'!$B$9-I4493)= 4,"4", IF(('1 - Cover page'!$B$9-I4493)= 5,"5", IF(('1 - Cover page'!$B$9-I4493)= 6,"6", IF(('1 - Cover page'!$B$9-I4493)= 7,"7", IF(('1 - Cover page'!$B$9-I4493)= 8,"8", IF(('1 - Cover page'!$B$9-I4493)= 9,"9", IF(('1 - Cover page'!$B$9-I4493)= 10,"10", IF(('1 - Cover page'!$B$9-I4493)= 11,"11", IF(('1 - Cover page'!$B$9-I4493)= 12,"12", IF(('1 - Cover page'!$B$9-I4493)= 13,"13", IF(('1 - Cover page'!$B$9-I4493)= 14,"14", IF(('1 - Cover page'!$B$9-I4493)= 15,"15",  ""))))))))))))))))</f>
        <v>0</v>
      </c>
      <c r="AA4493" t="e">
        <f>VLOOKUP(E4493,'Age group'!$A$2:$B$7,2,TRUE)</f>
        <v>#N/A</v>
      </c>
    </row>
    <row r="4494" spans="1:27" ht="12.75" x14ac:dyDescent="0.2">
      <c r="A4494" s="30">
        <v>4491</v>
      </c>
      <c r="B4494" s="31"/>
      <c r="C4494" s="31"/>
      <c r="D4494" s="32"/>
      <c r="E4494" s="104"/>
      <c r="F4494" s="31"/>
      <c r="G4494" s="31"/>
      <c r="H4494" s="33"/>
      <c r="I4494" s="16"/>
      <c r="J4494" s="34"/>
      <c r="K4494" s="34"/>
      <c r="L4494" s="35"/>
      <c r="M4494" s="36"/>
      <c r="N4494" s="37"/>
      <c r="O4494" s="37"/>
      <c r="P4494" s="37"/>
      <c r="Q4494" s="38"/>
      <c r="R4494" s="38"/>
      <c r="S4494" s="37"/>
      <c r="T4494" s="39"/>
      <c r="U4494" s="39"/>
      <c r="V4494" s="40"/>
      <c r="X4494" t="str">
        <f>IF(('1 - Cover page'!$B$9-M4494)&lt;6,"&lt;=5 Days","&gt;5 Days")</f>
        <v>&lt;=5 Days</v>
      </c>
      <c r="Y4494" t="str">
        <f>IF(('1 - Cover page'!$B$9-M4494)=0,"0", IF(('1 - Cover page'!$B$9-M4494)= 1,"1", IF(('1 - Cover page'!$B$9-M4494)= 2,"2", IF(('1 - Cover page'!$B$9-M4494)= 3,"3", IF(('1 - Cover page'!$B$9-M4494)= 4,"4", IF(('1 - Cover page'!$B$9-M4494)= 5,"5", IF(('1 - Cover page'!$B$9-M4494)= 6,"6", IF(('1 - Cover page'!$B$9-M4494)= 7,"7", IF(('1 - Cover page'!$B$9-M4494)= 8,"8", IF(('1 - Cover page'!$B$9-M4494)= 9,"9", IF(('1 - Cover page'!$B$9-M4494)= 10,"10", IF(('1 - Cover page'!$B$9-M4494)= 11,"11", IF(('1 - Cover page'!$B$9-M4494)= 12,"12", IF(('1 - Cover page'!$B$9-M4494)= 13,"13", IF(('1 - Cover page'!$B$9-M4494)= 14,"14", IF(('1 - Cover page'!$B$9-M4494)= 15,"15",  ""))))))))))))))))</f>
        <v>0</v>
      </c>
      <c r="Z4494" t="str">
        <f>IF(('1 - Cover page'!$B$9-I4494)=0,"0", IF(('1 - Cover page'!$B$9-I4494)= 1,"1", IF(('1 - Cover page'!$B$9-I4494)= 2,"2", IF(('1 - Cover page'!$B$9-I4494)= 3,"3", IF(('1 - Cover page'!$B$9-I4494)= 4,"4", IF(('1 - Cover page'!$B$9-I4494)= 5,"5", IF(('1 - Cover page'!$B$9-I4494)= 6,"6", IF(('1 - Cover page'!$B$9-I4494)= 7,"7", IF(('1 - Cover page'!$B$9-I4494)= 8,"8", IF(('1 - Cover page'!$B$9-I4494)= 9,"9", IF(('1 - Cover page'!$B$9-I4494)= 10,"10", IF(('1 - Cover page'!$B$9-I4494)= 11,"11", IF(('1 - Cover page'!$B$9-I4494)= 12,"12", IF(('1 - Cover page'!$B$9-I4494)= 13,"13", IF(('1 - Cover page'!$B$9-I4494)= 14,"14", IF(('1 - Cover page'!$B$9-I4494)= 15,"15",  ""))))))))))))))))</f>
        <v>0</v>
      </c>
      <c r="AA4494" t="e">
        <f>VLOOKUP(E4494,'Age group'!$A$2:$B$7,2,TRUE)</f>
        <v>#N/A</v>
      </c>
    </row>
    <row r="4495" spans="1:27" ht="12.75" x14ac:dyDescent="0.2">
      <c r="A4495" s="30">
        <v>4492</v>
      </c>
      <c r="B4495" s="31"/>
      <c r="C4495" s="31"/>
      <c r="D4495" s="32"/>
      <c r="E4495" s="104"/>
      <c r="F4495" s="31"/>
      <c r="G4495" s="31"/>
      <c r="H4495" s="33"/>
      <c r="I4495" s="16"/>
      <c r="J4495" s="34"/>
      <c r="K4495" s="34"/>
      <c r="L4495" s="35"/>
      <c r="M4495" s="36"/>
      <c r="N4495" s="37"/>
      <c r="O4495" s="37"/>
      <c r="P4495" s="37"/>
      <c r="Q4495" s="38"/>
      <c r="R4495" s="38"/>
      <c r="S4495" s="37"/>
      <c r="T4495" s="39"/>
      <c r="U4495" s="39"/>
      <c r="V4495" s="40"/>
      <c r="X4495" t="str">
        <f>IF(('1 - Cover page'!$B$9-M4495)&lt;6,"&lt;=5 Days","&gt;5 Days")</f>
        <v>&lt;=5 Days</v>
      </c>
      <c r="Y4495" t="str">
        <f>IF(('1 - Cover page'!$B$9-M4495)=0,"0", IF(('1 - Cover page'!$B$9-M4495)= 1,"1", IF(('1 - Cover page'!$B$9-M4495)= 2,"2", IF(('1 - Cover page'!$B$9-M4495)= 3,"3", IF(('1 - Cover page'!$B$9-M4495)= 4,"4", IF(('1 - Cover page'!$B$9-M4495)= 5,"5", IF(('1 - Cover page'!$B$9-M4495)= 6,"6", IF(('1 - Cover page'!$B$9-M4495)= 7,"7", IF(('1 - Cover page'!$B$9-M4495)= 8,"8", IF(('1 - Cover page'!$B$9-M4495)= 9,"9", IF(('1 - Cover page'!$B$9-M4495)= 10,"10", IF(('1 - Cover page'!$B$9-M4495)= 11,"11", IF(('1 - Cover page'!$B$9-M4495)= 12,"12", IF(('1 - Cover page'!$B$9-M4495)= 13,"13", IF(('1 - Cover page'!$B$9-M4495)= 14,"14", IF(('1 - Cover page'!$B$9-M4495)= 15,"15",  ""))))))))))))))))</f>
        <v>0</v>
      </c>
      <c r="Z4495" t="str">
        <f>IF(('1 - Cover page'!$B$9-I4495)=0,"0", IF(('1 - Cover page'!$B$9-I4495)= 1,"1", IF(('1 - Cover page'!$B$9-I4495)= 2,"2", IF(('1 - Cover page'!$B$9-I4495)= 3,"3", IF(('1 - Cover page'!$B$9-I4495)= 4,"4", IF(('1 - Cover page'!$B$9-I4495)= 5,"5", IF(('1 - Cover page'!$B$9-I4495)= 6,"6", IF(('1 - Cover page'!$B$9-I4495)= 7,"7", IF(('1 - Cover page'!$B$9-I4495)= 8,"8", IF(('1 - Cover page'!$B$9-I4495)= 9,"9", IF(('1 - Cover page'!$B$9-I4495)= 10,"10", IF(('1 - Cover page'!$B$9-I4495)= 11,"11", IF(('1 - Cover page'!$B$9-I4495)= 12,"12", IF(('1 - Cover page'!$B$9-I4495)= 13,"13", IF(('1 - Cover page'!$B$9-I4495)= 14,"14", IF(('1 - Cover page'!$B$9-I4495)= 15,"15",  ""))))))))))))))))</f>
        <v>0</v>
      </c>
      <c r="AA4495" t="e">
        <f>VLOOKUP(E4495,'Age group'!$A$2:$B$7,2,TRUE)</f>
        <v>#N/A</v>
      </c>
    </row>
    <row r="4496" spans="1:27" ht="12.75" x14ac:dyDescent="0.2">
      <c r="A4496" s="30">
        <v>4493</v>
      </c>
      <c r="B4496" s="31"/>
      <c r="C4496" s="31"/>
      <c r="D4496" s="32"/>
      <c r="E4496" s="104"/>
      <c r="F4496" s="31"/>
      <c r="G4496" s="31"/>
      <c r="H4496" s="33"/>
      <c r="I4496" s="16"/>
      <c r="J4496" s="34"/>
      <c r="K4496" s="34"/>
      <c r="L4496" s="35"/>
      <c r="M4496" s="36"/>
      <c r="N4496" s="37"/>
      <c r="O4496" s="37"/>
      <c r="P4496" s="37"/>
      <c r="Q4496" s="38"/>
      <c r="R4496" s="38"/>
      <c r="S4496" s="37"/>
      <c r="T4496" s="39"/>
      <c r="U4496" s="39"/>
      <c r="V4496" s="40"/>
      <c r="X4496" t="str">
        <f>IF(('1 - Cover page'!$B$9-M4496)&lt;6,"&lt;=5 Days","&gt;5 Days")</f>
        <v>&lt;=5 Days</v>
      </c>
      <c r="Y4496" t="str">
        <f>IF(('1 - Cover page'!$B$9-M4496)=0,"0", IF(('1 - Cover page'!$B$9-M4496)= 1,"1", IF(('1 - Cover page'!$B$9-M4496)= 2,"2", IF(('1 - Cover page'!$B$9-M4496)= 3,"3", IF(('1 - Cover page'!$B$9-M4496)= 4,"4", IF(('1 - Cover page'!$B$9-M4496)= 5,"5", IF(('1 - Cover page'!$B$9-M4496)= 6,"6", IF(('1 - Cover page'!$B$9-M4496)= 7,"7", IF(('1 - Cover page'!$B$9-M4496)= 8,"8", IF(('1 - Cover page'!$B$9-M4496)= 9,"9", IF(('1 - Cover page'!$B$9-M4496)= 10,"10", IF(('1 - Cover page'!$B$9-M4496)= 11,"11", IF(('1 - Cover page'!$B$9-M4496)= 12,"12", IF(('1 - Cover page'!$B$9-M4496)= 13,"13", IF(('1 - Cover page'!$B$9-M4496)= 14,"14", IF(('1 - Cover page'!$B$9-M4496)= 15,"15",  ""))))))))))))))))</f>
        <v>0</v>
      </c>
      <c r="Z4496" t="str">
        <f>IF(('1 - Cover page'!$B$9-I4496)=0,"0", IF(('1 - Cover page'!$B$9-I4496)= 1,"1", IF(('1 - Cover page'!$B$9-I4496)= 2,"2", IF(('1 - Cover page'!$B$9-I4496)= 3,"3", IF(('1 - Cover page'!$B$9-I4496)= 4,"4", IF(('1 - Cover page'!$B$9-I4496)= 5,"5", IF(('1 - Cover page'!$B$9-I4496)= 6,"6", IF(('1 - Cover page'!$B$9-I4496)= 7,"7", IF(('1 - Cover page'!$B$9-I4496)= 8,"8", IF(('1 - Cover page'!$B$9-I4496)= 9,"9", IF(('1 - Cover page'!$B$9-I4496)= 10,"10", IF(('1 - Cover page'!$B$9-I4496)= 11,"11", IF(('1 - Cover page'!$B$9-I4496)= 12,"12", IF(('1 - Cover page'!$B$9-I4496)= 13,"13", IF(('1 - Cover page'!$B$9-I4496)= 14,"14", IF(('1 - Cover page'!$B$9-I4496)= 15,"15",  ""))))))))))))))))</f>
        <v>0</v>
      </c>
      <c r="AA4496" t="e">
        <f>VLOOKUP(E4496,'Age group'!$A$2:$B$7,2,TRUE)</f>
        <v>#N/A</v>
      </c>
    </row>
    <row r="4497" spans="1:27" ht="12.75" x14ac:dyDescent="0.2">
      <c r="A4497" s="30">
        <v>4494</v>
      </c>
      <c r="B4497" s="31"/>
      <c r="C4497" s="31"/>
      <c r="D4497" s="32"/>
      <c r="E4497" s="104"/>
      <c r="F4497" s="31"/>
      <c r="G4497" s="31"/>
      <c r="H4497" s="33"/>
      <c r="I4497" s="16"/>
      <c r="J4497" s="34"/>
      <c r="K4497" s="34"/>
      <c r="L4497" s="35"/>
      <c r="M4497" s="36"/>
      <c r="N4497" s="37"/>
      <c r="O4497" s="37"/>
      <c r="P4497" s="37"/>
      <c r="Q4497" s="38"/>
      <c r="R4497" s="38"/>
      <c r="S4497" s="37"/>
      <c r="T4497" s="39"/>
      <c r="U4497" s="39"/>
      <c r="V4497" s="40"/>
      <c r="X4497" t="str">
        <f>IF(('1 - Cover page'!$B$9-M4497)&lt;6,"&lt;=5 Days","&gt;5 Days")</f>
        <v>&lt;=5 Days</v>
      </c>
      <c r="Y4497" t="str">
        <f>IF(('1 - Cover page'!$B$9-M4497)=0,"0", IF(('1 - Cover page'!$B$9-M4497)= 1,"1", IF(('1 - Cover page'!$B$9-M4497)= 2,"2", IF(('1 - Cover page'!$B$9-M4497)= 3,"3", IF(('1 - Cover page'!$B$9-M4497)= 4,"4", IF(('1 - Cover page'!$B$9-M4497)= 5,"5", IF(('1 - Cover page'!$B$9-M4497)= 6,"6", IF(('1 - Cover page'!$B$9-M4497)= 7,"7", IF(('1 - Cover page'!$B$9-M4497)= 8,"8", IF(('1 - Cover page'!$B$9-M4497)= 9,"9", IF(('1 - Cover page'!$B$9-M4497)= 10,"10", IF(('1 - Cover page'!$B$9-M4497)= 11,"11", IF(('1 - Cover page'!$B$9-M4497)= 12,"12", IF(('1 - Cover page'!$B$9-M4497)= 13,"13", IF(('1 - Cover page'!$B$9-M4497)= 14,"14", IF(('1 - Cover page'!$B$9-M4497)= 15,"15",  ""))))))))))))))))</f>
        <v>0</v>
      </c>
      <c r="Z4497" t="str">
        <f>IF(('1 - Cover page'!$B$9-I4497)=0,"0", IF(('1 - Cover page'!$B$9-I4497)= 1,"1", IF(('1 - Cover page'!$B$9-I4497)= 2,"2", IF(('1 - Cover page'!$B$9-I4497)= 3,"3", IF(('1 - Cover page'!$B$9-I4497)= 4,"4", IF(('1 - Cover page'!$B$9-I4497)= 5,"5", IF(('1 - Cover page'!$B$9-I4497)= 6,"6", IF(('1 - Cover page'!$B$9-I4497)= 7,"7", IF(('1 - Cover page'!$B$9-I4497)= 8,"8", IF(('1 - Cover page'!$B$9-I4497)= 9,"9", IF(('1 - Cover page'!$B$9-I4497)= 10,"10", IF(('1 - Cover page'!$B$9-I4497)= 11,"11", IF(('1 - Cover page'!$B$9-I4497)= 12,"12", IF(('1 - Cover page'!$B$9-I4497)= 13,"13", IF(('1 - Cover page'!$B$9-I4497)= 14,"14", IF(('1 - Cover page'!$B$9-I4497)= 15,"15",  ""))))))))))))))))</f>
        <v>0</v>
      </c>
      <c r="AA4497" t="e">
        <f>VLOOKUP(E4497,'Age group'!$A$2:$B$7,2,TRUE)</f>
        <v>#N/A</v>
      </c>
    </row>
    <row r="4498" spans="1:27" ht="12.75" x14ac:dyDescent="0.2">
      <c r="A4498" s="30">
        <v>4495</v>
      </c>
      <c r="B4498" s="31"/>
      <c r="C4498" s="31"/>
      <c r="D4498" s="32"/>
      <c r="E4498" s="104"/>
      <c r="F4498" s="31"/>
      <c r="G4498" s="31"/>
      <c r="H4498" s="33"/>
      <c r="I4498" s="16"/>
      <c r="J4498" s="34"/>
      <c r="K4498" s="34"/>
      <c r="L4498" s="35"/>
      <c r="M4498" s="36"/>
      <c r="N4498" s="37"/>
      <c r="O4498" s="37"/>
      <c r="P4498" s="37"/>
      <c r="Q4498" s="38"/>
      <c r="R4498" s="38"/>
      <c r="S4498" s="37"/>
      <c r="T4498" s="39"/>
      <c r="U4498" s="39"/>
      <c r="V4498" s="40"/>
      <c r="X4498" t="str">
        <f>IF(('1 - Cover page'!$B$9-M4498)&lt;6,"&lt;=5 Days","&gt;5 Days")</f>
        <v>&lt;=5 Days</v>
      </c>
      <c r="Y4498" t="str">
        <f>IF(('1 - Cover page'!$B$9-M4498)=0,"0", IF(('1 - Cover page'!$B$9-M4498)= 1,"1", IF(('1 - Cover page'!$B$9-M4498)= 2,"2", IF(('1 - Cover page'!$B$9-M4498)= 3,"3", IF(('1 - Cover page'!$B$9-M4498)= 4,"4", IF(('1 - Cover page'!$B$9-M4498)= 5,"5", IF(('1 - Cover page'!$B$9-M4498)= 6,"6", IF(('1 - Cover page'!$B$9-M4498)= 7,"7", IF(('1 - Cover page'!$B$9-M4498)= 8,"8", IF(('1 - Cover page'!$B$9-M4498)= 9,"9", IF(('1 - Cover page'!$B$9-M4498)= 10,"10", IF(('1 - Cover page'!$B$9-M4498)= 11,"11", IF(('1 - Cover page'!$B$9-M4498)= 12,"12", IF(('1 - Cover page'!$B$9-M4498)= 13,"13", IF(('1 - Cover page'!$B$9-M4498)= 14,"14", IF(('1 - Cover page'!$B$9-M4498)= 15,"15",  ""))))))))))))))))</f>
        <v>0</v>
      </c>
      <c r="Z4498" t="str">
        <f>IF(('1 - Cover page'!$B$9-I4498)=0,"0", IF(('1 - Cover page'!$B$9-I4498)= 1,"1", IF(('1 - Cover page'!$B$9-I4498)= 2,"2", IF(('1 - Cover page'!$B$9-I4498)= 3,"3", IF(('1 - Cover page'!$B$9-I4498)= 4,"4", IF(('1 - Cover page'!$B$9-I4498)= 5,"5", IF(('1 - Cover page'!$B$9-I4498)= 6,"6", IF(('1 - Cover page'!$B$9-I4498)= 7,"7", IF(('1 - Cover page'!$B$9-I4498)= 8,"8", IF(('1 - Cover page'!$B$9-I4498)= 9,"9", IF(('1 - Cover page'!$B$9-I4498)= 10,"10", IF(('1 - Cover page'!$B$9-I4498)= 11,"11", IF(('1 - Cover page'!$B$9-I4498)= 12,"12", IF(('1 - Cover page'!$B$9-I4498)= 13,"13", IF(('1 - Cover page'!$B$9-I4498)= 14,"14", IF(('1 - Cover page'!$B$9-I4498)= 15,"15",  ""))))))))))))))))</f>
        <v>0</v>
      </c>
      <c r="AA4498" t="e">
        <f>VLOOKUP(E4498,'Age group'!$A$2:$B$7,2,TRUE)</f>
        <v>#N/A</v>
      </c>
    </row>
    <row r="4499" spans="1:27" ht="12.75" x14ac:dyDescent="0.2">
      <c r="A4499" s="30">
        <v>4496</v>
      </c>
      <c r="B4499" s="31"/>
      <c r="C4499" s="31"/>
      <c r="D4499" s="32"/>
      <c r="E4499" s="104"/>
      <c r="F4499" s="31"/>
      <c r="G4499" s="31"/>
      <c r="H4499" s="33"/>
      <c r="I4499" s="16"/>
      <c r="J4499" s="34"/>
      <c r="K4499" s="34"/>
      <c r="L4499" s="35"/>
      <c r="M4499" s="36"/>
      <c r="N4499" s="37"/>
      <c r="O4499" s="37"/>
      <c r="P4499" s="37"/>
      <c r="Q4499" s="38"/>
      <c r="R4499" s="38"/>
      <c r="S4499" s="37"/>
      <c r="T4499" s="39"/>
      <c r="U4499" s="39"/>
      <c r="V4499" s="40"/>
      <c r="X4499" t="str">
        <f>IF(('1 - Cover page'!$B$9-M4499)&lt;6,"&lt;=5 Days","&gt;5 Days")</f>
        <v>&lt;=5 Days</v>
      </c>
      <c r="Y4499" t="str">
        <f>IF(('1 - Cover page'!$B$9-M4499)=0,"0", IF(('1 - Cover page'!$B$9-M4499)= 1,"1", IF(('1 - Cover page'!$B$9-M4499)= 2,"2", IF(('1 - Cover page'!$B$9-M4499)= 3,"3", IF(('1 - Cover page'!$B$9-M4499)= 4,"4", IF(('1 - Cover page'!$B$9-M4499)= 5,"5", IF(('1 - Cover page'!$B$9-M4499)= 6,"6", IF(('1 - Cover page'!$B$9-M4499)= 7,"7", IF(('1 - Cover page'!$B$9-M4499)= 8,"8", IF(('1 - Cover page'!$B$9-M4499)= 9,"9", IF(('1 - Cover page'!$B$9-M4499)= 10,"10", IF(('1 - Cover page'!$B$9-M4499)= 11,"11", IF(('1 - Cover page'!$B$9-M4499)= 12,"12", IF(('1 - Cover page'!$B$9-M4499)= 13,"13", IF(('1 - Cover page'!$B$9-M4499)= 14,"14", IF(('1 - Cover page'!$B$9-M4499)= 15,"15",  ""))))))))))))))))</f>
        <v>0</v>
      </c>
      <c r="Z4499" t="str">
        <f>IF(('1 - Cover page'!$B$9-I4499)=0,"0", IF(('1 - Cover page'!$B$9-I4499)= 1,"1", IF(('1 - Cover page'!$B$9-I4499)= 2,"2", IF(('1 - Cover page'!$B$9-I4499)= 3,"3", IF(('1 - Cover page'!$B$9-I4499)= 4,"4", IF(('1 - Cover page'!$B$9-I4499)= 5,"5", IF(('1 - Cover page'!$B$9-I4499)= 6,"6", IF(('1 - Cover page'!$B$9-I4499)= 7,"7", IF(('1 - Cover page'!$B$9-I4499)= 8,"8", IF(('1 - Cover page'!$B$9-I4499)= 9,"9", IF(('1 - Cover page'!$B$9-I4499)= 10,"10", IF(('1 - Cover page'!$B$9-I4499)= 11,"11", IF(('1 - Cover page'!$B$9-I4499)= 12,"12", IF(('1 - Cover page'!$B$9-I4499)= 13,"13", IF(('1 - Cover page'!$B$9-I4499)= 14,"14", IF(('1 - Cover page'!$B$9-I4499)= 15,"15",  ""))))))))))))))))</f>
        <v>0</v>
      </c>
      <c r="AA4499" t="e">
        <f>VLOOKUP(E4499,'Age group'!$A$2:$B$7,2,TRUE)</f>
        <v>#N/A</v>
      </c>
    </row>
    <row r="4500" spans="1:27" ht="12.75" x14ac:dyDescent="0.2">
      <c r="A4500" s="30">
        <v>4497</v>
      </c>
      <c r="B4500" s="31"/>
      <c r="C4500" s="31"/>
      <c r="D4500" s="32"/>
      <c r="E4500" s="104"/>
      <c r="F4500" s="31"/>
      <c r="G4500" s="31"/>
      <c r="H4500" s="33"/>
      <c r="I4500" s="16"/>
      <c r="J4500" s="34"/>
      <c r="K4500" s="34"/>
      <c r="L4500" s="35"/>
      <c r="M4500" s="36"/>
      <c r="N4500" s="37"/>
      <c r="O4500" s="37"/>
      <c r="P4500" s="37"/>
      <c r="Q4500" s="38"/>
      <c r="R4500" s="38"/>
      <c r="S4500" s="37"/>
      <c r="T4500" s="39"/>
      <c r="U4500" s="39"/>
      <c r="V4500" s="40"/>
      <c r="X4500" t="str">
        <f>IF(('1 - Cover page'!$B$9-M4500)&lt;6,"&lt;=5 Days","&gt;5 Days")</f>
        <v>&lt;=5 Days</v>
      </c>
      <c r="Y4500" t="str">
        <f>IF(('1 - Cover page'!$B$9-M4500)=0,"0", IF(('1 - Cover page'!$B$9-M4500)= 1,"1", IF(('1 - Cover page'!$B$9-M4500)= 2,"2", IF(('1 - Cover page'!$B$9-M4500)= 3,"3", IF(('1 - Cover page'!$B$9-M4500)= 4,"4", IF(('1 - Cover page'!$B$9-M4500)= 5,"5", IF(('1 - Cover page'!$B$9-M4500)= 6,"6", IF(('1 - Cover page'!$B$9-M4500)= 7,"7", IF(('1 - Cover page'!$B$9-M4500)= 8,"8", IF(('1 - Cover page'!$B$9-M4500)= 9,"9", IF(('1 - Cover page'!$B$9-M4500)= 10,"10", IF(('1 - Cover page'!$B$9-M4500)= 11,"11", IF(('1 - Cover page'!$B$9-M4500)= 12,"12", IF(('1 - Cover page'!$B$9-M4500)= 13,"13", IF(('1 - Cover page'!$B$9-M4500)= 14,"14", IF(('1 - Cover page'!$B$9-M4500)= 15,"15",  ""))))))))))))))))</f>
        <v>0</v>
      </c>
      <c r="Z4500" t="str">
        <f>IF(('1 - Cover page'!$B$9-I4500)=0,"0", IF(('1 - Cover page'!$B$9-I4500)= 1,"1", IF(('1 - Cover page'!$B$9-I4500)= 2,"2", IF(('1 - Cover page'!$B$9-I4500)= 3,"3", IF(('1 - Cover page'!$B$9-I4500)= 4,"4", IF(('1 - Cover page'!$B$9-I4500)= 5,"5", IF(('1 - Cover page'!$B$9-I4500)= 6,"6", IF(('1 - Cover page'!$B$9-I4500)= 7,"7", IF(('1 - Cover page'!$B$9-I4500)= 8,"8", IF(('1 - Cover page'!$B$9-I4500)= 9,"9", IF(('1 - Cover page'!$B$9-I4500)= 10,"10", IF(('1 - Cover page'!$B$9-I4500)= 11,"11", IF(('1 - Cover page'!$B$9-I4500)= 12,"12", IF(('1 - Cover page'!$B$9-I4500)= 13,"13", IF(('1 - Cover page'!$B$9-I4500)= 14,"14", IF(('1 - Cover page'!$B$9-I4500)= 15,"15",  ""))))))))))))))))</f>
        <v>0</v>
      </c>
      <c r="AA4500" t="e">
        <f>VLOOKUP(E4500,'Age group'!$A$2:$B$7,2,TRUE)</f>
        <v>#N/A</v>
      </c>
    </row>
    <row r="4501" spans="1:27" ht="12.75" x14ac:dyDescent="0.2">
      <c r="A4501" s="30">
        <v>4498</v>
      </c>
      <c r="B4501" s="31"/>
      <c r="C4501" s="31"/>
      <c r="D4501" s="32"/>
      <c r="E4501" s="104"/>
      <c r="F4501" s="31"/>
      <c r="G4501" s="31"/>
      <c r="H4501" s="33"/>
      <c r="I4501" s="16"/>
      <c r="J4501" s="34"/>
      <c r="K4501" s="34"/>
      <c r="L4501" s="35"/>
      <c r="M4501" s="36"/>
      <c r="N4501" s="37"/>
      <c r="O4501" s="37"/>
      <c r="P4501" s="37"/>
      <c r="Q4501" s="38"/>
      <c r="R4501" s="38"/>
      <c r="S4501" s="37"/>
      <c r="T4501" s="39"/>
      <c r="U4501" s="39"/>
      <c r="V4501" s="40"/>
      <c r="X4501" t="str">
        <f>IF(('1 - Cover page'!$B$9-M4501)&lt;6,"&lt;=5 Days","&gt;5 Days")</f>
        <v>&lt;=5 Days</v>
      </c>
      <c r="Y4501" t="str">
        <f>IF(('1 - Cover page'!$B$9-M4501)=0,"0", IF(('1 - Cover page'!$B$9-M4501)= 1,"1", IF(('1 - Cover page'!$B$9-M4501)= 2,"2", IF(('1 - Cover page'!$B$9-M4501)= 3,"3", IF(('1 - Cover page'!$B$9-M4501)= 4,"4", IF(('1 - Cover page'!$B$9-M4501)= 5,"5", IF(('1 - Cover page'!$B$9-M4501)= 6,"6", IF(('1 - Cover page'!$B$9-M4501)= 7,"7", IF(('1 - Cover page'!$B$9-M4501)= 8,"8", IF(('1 - Cover page'!$B$9-M4501)= 9,"9", IF(('1 - Cover page'!$B$9-M4501)= 10,"10", IF(('1 - Cover page'!$B$9-M4501)= 11,"11", IF(('1 - Cover page'!$B$9-M4501)= 12,"12", IF(('1 - Cover page'!$B$9-M4501)= 13,"13", IF(('1 - Cover page'!$B$9-M4501)= 14,"14", IF(('1 - Cover page'!$B$9-M4501)= 15,"15",  ""))))))))))))))))</f>
        <v>0</v>
      </c>
      <c r="Z4501" t="str">
        <f>IF(('1 - Cover page'!$B$9-I4501)=0,"0", IF(('1 - Cover page'!$B$9-I4501)= 1,"1", IF(('1 - Cover page'!$B$9-I4501)= 2,"2", IF(('1 - Cover page'!$B$9-I4501)= 3,"3", IF(('1 - Cover page'!$B$9-I4501)= 4,"4", IF(('1 - Cover page'!$B$9-I4501)= 5,"5", IF(('1 - Cover page'!$B$9-I4501)= 6,"6", IF(('1 - Cover page'!$B$9-I4501)= 7,"7", IF(('1 - Cover page'!$B$9-I4501)= 8,"8", IF(('1 - Cover page'!$B$9-I4501)= 9,"9", IF(('1 - Cover page'!$B$9-I4501)= 10,"10", IF(('1 - Cover page'!$B$9-I4501)= 11,"11", IF(('1 - Cover page'!$B$9-I4501)= 12,"12", IF(('1 - Cover page'!$B$9-I4501)= 13,"13", IF(('1 - Cover page'!$B$9-I4501)= 14,"14", IF(('1 - Cover page'!$B$9-I4501)= 15,"15",  ""))))))))))))))))</f>
        <v>0</v>
      </c>
      <c r="AA4501" t="e">
        <f>VLOOKUP(E4501,'Age group'!$A$2:$B$7,2,TRUE)</f>
        <v>#N/A</v>
      </c>
    </row>
    <row r="4502" spans="1:27" ht="12.75" x14ac:dyDescent="0.2">
      <c r="A4502" s="30">
        <v>4499</v>
      </c>
      <c r="B4502" s="31"/>
      <c r="C4502" s="31"/>
      <c r="D4502" s="32"/>
      <c r="E4502" s="104"/>
      <c r="F4502" s="31"/>
      <c r="G4502" s="31"/>
      <c r="H4502" s="33"/>
      <c r="I4502" s="16"/>
      <c r="J4502" s="34"/>
      <c r="K4502" s="34"/>
      <c r="L4502" s="35"/>
      <c r="M4502" s="36"/>
      <c r="N4502" s="37"/>
      <c r="O4502" s="37"/>
      <c r="P4502" s="37"/>
      <c r="Q4502" s="38"/>
      <c r="R4502" s="38"/>
      <c r="S4502" s="37"/>
      <c r="T4502" s="39"/>
      <c r="U4502" s="39"/>
      <c r="V4502" s="40"/>
      <c r="X4502" t="str">
        <f>IF(('1 - Cover page'!$B$9-M4502)&lt;6,"&lt;=5 Days","&gt;5 Days")</f>
        <v>&lt;=5 Days</v>
      </c>
      <c r="Y4502" t="str">
        <f>IF(('1 - Cover page'!$B$9-M4502)=0,"0", IF(('1 - Cover page'!$B$9-M4502)= 1,"1", IF(('1 - Cover page'!$B$9-M4502)= 2,"2", IF(('1 - Cover page'!$B$9-M4502)= 3,"3", IF(('1 - Cover page'!$B$9-M4502)= 4,"4", IF(('1 - Cover page'!$B$9-M4502)= 5,"5", IF(('1 - Cover page'!$B$9-M4502)= 6,"6", IF(('1 - Cover page'!$B$9-M4502)= 7,"7", IF(('1 - Cover page'!$B$9-M4502)= 8,"8", IF(('1 - Cover page'!$B$9-M4502)= 9,"9", IF(('1 - Cover page'!$B$9-M4502)= 10,"10", IF(('1 - Cover page'!$B$9-M4502)= 11,"11", IF(('1 - Cover page'!$B$9-M4502)= 12,"12", IF(('1 - Cover page'!$B$9-M4502)= 13,"13", IF(('1 - Cover page'!$B$9-M4502)= 14,"14", IF(('1 - Cover page'!$B$9-M4502)= 15,"15",  ""))))))))))))))))</f>
        <v>0</v>
      </c>
      <c r="Z4502" t="str">
        <f>IF(('1 - Cover page'!$B$9-I4502)=0,"0", IF(('1 - Cover page'!$B$9-I4502)= 1,"1", IF(('1 - Cover page'!$B$9-I4502)= 2,"2", IF(('1 - Cover page'!$B$9-I4502)= 3,"3", IF(('1 - Cover page'!$B$9-I4502)= 4,"4", IF(('1 - Cover page'!$B$9-I4502)= 5,"5", IF(('1 - Cover page'!$B$9-I4502)= 6,"6", IF(('1 - Cover page'!$B$9-I4502)= 7,"7", IF(('1 - Cover page'!$B$9-I4502)= 8,"8", IF(('1 - Cover page'!$B$9-I4502)= 9,"9", IF(('1 - Cover page'!$B$9-I4502)= 10,"10", IF(('1 - Cover page'!$B$9-I4502)= 11,"11", IF(('1 - Cover page'!$B$9-I4502)= 12,"12", IF(('1 - Cover page'!$B$9-I4502)= 13,"13", IF(('1 - Cover page'!$B$9-I4502)= 14,"14", IF(('1 - Cover page'!$B$9-I4502)= 15,"15",  ""))))))))))))))))</f>
        <v>0</v>
      </c>
      <c r="AA4502" t="e">
        <f>VLOOKUP(E4502,'Age group'!$A$2:$B$7,2,TRUE)</f>
        <v>#N/A</v>
      </c>
    </row>
    <row r="4503" spans="1:27" ht="12.75" x14ac:dyDescent="0.2">
      <c r="A4503" s="30">
        <v>4500</v>
      </c>
      <c r="B4503" s="31"/>
      <c r="C4503" s="31"/>
      <c r="D4503" s="32"/>
      <c r="E4503" s="104"/>
      <c r="F4503" s="31"/>
      <c r="G4503" s="31"/>
      <c r="H4503" s="33"/>
      <c r="I4503" s="16"/>
      <c r="J4503" s="34"/>
      <c r="K4503" s="34"/>
      <c r="L4503" s="35"/>
      <c r="M4503" s="36"/>
      <c r="N4503" s="37"/>
      <c r="O4503" s="37"/>
      <c r="P4503" s="37"/>
      <c r="Q4503" s="38"/>
      <c r="R4503" s="38"/>
      <c r="S4503" s="37"/>
      <c r="T4503" s="39"/>
      <c r="U4503" s="39"/>
      <c r="V4503" s="40"/>
      <c r="X4503" t="str">
        <f>IF(('1 - Cover page'!$B$9-M4503)&lt;6,"&lt;=5 Days","&gt;5 Days")</f>
        <v>&lt;=5 Days</v>
      </c>
      <c r="Y4503" t="str">
        <f>IF(('1 - Cover page'!$B$9-M4503)=0,"0", IF(('1 - Cover page'!$B$9-M4503)= 1,"1", IF(('1 - Cover page'!$B$9-M4503)= 2,"2", IF(('1 - Cover page'!$B$9-M4503)= 3,"3", IF(('1 - Cover page'!$B$9-M4503)= 4,"4", IF(('1 - Cover page'!$B$9-M4503)= 5,"5", IF(('1 - Cover page'!$B$9-M4503)= 6,"6", IF(('1 - Cover page'!$B$9-M4503)= 7,"7", IF(('1 - Cover page'!$B$9-M4503)= 8,"8", IF(('1 - Cover page'!$B$9-M4503)= 9,"9", IF(('1 - Cover page'!$B$9-M4503)= 10,"10", IF(('1 - Cover page'!$B$9-M4503)= 11,"11", IF(('1 - Cover page'!$B$9-M4503)= 12,"12", IF(('1 - Cover page'!$B$9-M4503)= 13,"13", IF(('1 - Cover page'!$B$9-M4503)= 14,"14", IF(('1 - Cover page'!$B$9-M4503)= 15,"15",  ""))))))))))))))))</f>
        <v>0</v>
      </c>
      <c r="Z4503" t="str">
        <f>IF(('1 - Cover page'!$B$9-I4503)=0,"0", IF(('1 - Cover page'!$B$9-I4503)= 1,"1", IF(('1 - Cover page'!$B$9-I4503)= 2,"2", IF(('1 - Cover page'!$B$9-I4503)= 3,"3", IF(('1 - Cover page'!$B$9-I4503)= 4,"4", IF(('1 - Cover page'!$B$9-I4503)= 5,"5", IF(('1 - Cover page'!$B$9-I4503)= 6,"6", IF(('1 - Cover page'!$B$9-I4503)= 7,"7", IF(('1 - Cover page'!$B$9-I4503)= 8,"8", IF(('1 - Cover page'!$B$9-I4503)= 9,"9", IF(('1 - Cover page'!$B$9-I4503)= 10,"10", IF(('1 - Cover page'!$B$9-I4503)= 11,"11", IF(('1 - Cover page'!$B$9-I4503)= 12,"12", IF(('1 - Cover page'!$B$9-I4503)= 13,"13", IF(('1 - Cover page'!$B$9-I4503)= 14,"14", IF(('1 - Cover page'!$B$9-I4503)= 15,"15",  ""))))))))))))))))</f>
        <v>0</v>
      </c>
      <c r="AA4503" t="e">
        <f>VLOOKUP(E4503,'Age group'!$A$2:$B$7,2,TRUE)</f>
        <v>#N/A</v>
      </c>
    </row>
    <row r="4504" spans="1:27" ht="12.75" x14ac:dyDescent="0.2">
      <c r="A4504" s="30">
        <v>4501</v>
      </c>
      <c r="B4504" s="31"/>
      <c r="C4504" s="31"/>
      <c r="D4504" s="32"/>
      <c r="E4504" s="104"/>
      <c r="F4504" s="31"/>
      <c r="G4504" s="31"/>
      <c r="H4504" s="33"/>
      <c r="I4504" s="16"/>
      <c r="J4504" s="34"/>
      <c r="K4504" s="34"/>
      <c r="L4504" s="35"/>
      <c r="M4504" s="36"/>
      <c r="N4504" s="37"/>
      <c r="O4504" s="37"/>
      <c r="P4504" s="37"/>
      <c r="Q4504" s="38"/>
      <c r="R4504" s="38"/>
      <c r="S4504" s="37"/>
      <c r="T4504" s="39"/>
      <c r="U4504" s="39"/>
      <c r="V4504" s="40"/>
      <c r="X4504" t="str">
        <f>IF(('1 - Cover page'!$B$9-M4504)&lt;6,"&lt;=5 Days","&gt;5 Days")</f>
        <v>&lt;=5 Days</v>
      </c>
      <c r="Y4504" t="str">
        <f>IF(('1 - Cover page'!$B$9-M4504)=0,"0", IF(('1 - Cover page'!$B$9-M4504)= 1,"1", IF(('1 - Cover page'!$B$9-M4504)= 2,"2", IF(('1 - Cover page'!$B$9-M4504)= 3,"3", IF(('1 - Cover page'!$B$9-M4504)= 4,"4", IF(('1 - Cover page'!$B$9-M4504)= 5,"5", IF(('1 - Cover page'!$B$9-M4504)= 6,"6", IF(('1 - Cover page'!$B$9-M4504)= 7,"7", IF(('1 - Cover page'!$B$9-M4504)= 8,"8", IF(('1 - Cover page'!$B$9-M4504)= 9,"9", IF(('1 - Cover page'!$B$9-M4504)= 10,"10", IF(('1 - Cover page'!$B$9-M4504)= 11,"11", IF(('1 - Cover page'!$B$9-M4504)= 12,"12", IF(('1 - Cover page'!$B$9-M4504)= 13,"13", IF(('1 - Cover page'!$B$9-M4504)= 14,"14", IF(('1 - Cover page'!$B$9-M4504)= 15,"15",  ""))))))))))))))))</f>
        <v>0</v>
      </c>
      <c r="Z4504" t="str">
        <f>IF(('1 - Cover page'!$B$9-I4504)=0,"0", IF(('1 - Cover page'!$B$9-I4504)= 1,"1", IF(('1 - Cover page'!$B$9-I4504)= 2,"2", IF(('1 - Cover page'!$B$9-I4504)= 3,"3", IF(('1 - Cover page'!$B$9-I4504)= 4,"4", IF(('1 - Cover page'!$B$9-I4504)= 5,"5", IF(('1 - Cover page'!$B$9-I4504)= 6,"6", IF(('1 - Cover page'!$B$9-I4504)= 7,"7", IF(('1 - Cover page'!$B$9-I4504)= 8,"8", IF(('1 - Cover page'!$B$9-I4504)= 9,"9", IF(('1 - Cover page'!$B$9-I4504)= 10,"10", IF(('1 - Cover page'!$B$9-I4504)= 11,"11", IF(('1 - Cover page'!$B$9-I4504)= 12,"12", IF(('1 - Cover page'!$B$9-I4504)= 13,"13", IF(('1 - Cover page'!$B$9-I4504)= 14,"14", IF(('1 - Cover page'!$B$9-I4504)= 15,"15",  ""))))))))))))))))</f>
        <v>0</v>
      </c>
      <c r="AA4504" t="e">
        <f>VLOOKUP(E4504,'Age group'!$A$2:$B$7,2,TRUE)</f>
        <v>#N/A</v>
      </c>
    </row>
    <row r="4505" spans="1:27" ht="12.75" x14ac:dyDescent="0.2">
      <c r="A4505" s="30">
        <v>4502</v>
      </c>
      <c r="B4505" s="31"/>
      <c r="C4505" s="31"/>
      <c r="D4505" s="32"/>
      <c r="E4505" s="104"/>
      <c r="F4505" s="31"/>
      <c r="G4505" s="31"/>
      <c r="H4505" s="33"/>
      <c r="I4505" s="16"/>
      <c r="J4505" s="34"/>
      <c r="K4505" s="34"/>
      <c r="L4505" s="35"/>
      <c r="M4505" s="36"/>
      <c r="N4505" s="37"/>
      <c r="O4505" s="37"/>
      <c r="P4505" s="37"/>
      <c r="Q4505" s="38"/>
      <c r="R4505" s="38"/>
      <c r="S4505" s="37"/>
      <c r="T4505" s="39"/>
      <c r="U4505" s="39"/>
      <c r="V4505" s="40"/>
      <c r="X4505" t="str">
        <f>IF(('1 - Cover page'!$B$9-M4505)&lt;6,"&lt;=5 Days","&gt;5 Days")</f>
        <v>&lt;=5 Days</v>
      </c>
      <c r="Y4505" t="str">
        <f>IF(('1 - Cover page'!$B$9-M4505)=0,"0", IF(('1 - Cover page'!$B$9-M4505)= 1,"1", IF(('1 - Cover page'!$B$9-M4505)= 2,"2", IF(('1 - Cover page'!$B$9-M4505)= 3,"3", IF(('1 - Cover page'!$B$9-M4505)= 4,"4", IF(('1 - Cover page'!$B$9-M4505)= 5,"5", IF(('1 - Cover page'!$B$9-M4505)= 6,"6", IF(('1 - Cover page'!$B$9-M4505)= 7,"7", IF(('1 - Cover page'!$B$9-M4505)= 8,"8", IF(('1 - Cover page'!$B$9-M4505)= 9,"9", IF(('1 - Cover page'!$B$9-M4505)= 10,"10", IF(('1 - Cover page'!$B$9-M4505)= 11,"11", IF(('1 - Cover page'!$B$9-M4505)= 12,"12", IF(('1 - Cover page'!$B$9-M4505)= 13,"13", IF(('1 - Cover page'!$B$9-M4505)= 14,"14", IF(('1 - Cover page'!$B$9-M4505)= 15,"15",  ""))))))))))))))))</f>
        <v>0</v>
      </c>
      <c r="Z4505" t="str">
        <f>IF(('1 - Cover page'!$B$9-I4505)=0,"0", IF(('1 - Cover page'!$B$9-I4505)= 1,"1", IF(('1 - Cover page'!$B$9-I4505)= 2,"2", IF(('1 - Cover page'!$B$9-I4505)= 3,"3", IF(('1 - Cover page'!$B$9-I4505)= 4,"4", IF(('1 - Cover page'!$B$9-I4505)= 5,"5", IF(('1 - Cover page'!$B$9-I4505)= 6,"6", IF(('1 - Cover page'!$B$9-I4505)= 7,"7", IF(('1 - Cover page'!$B$9-I4505)= 8,"8", IF(('1 - Cover page'!$B$9-I4505)= 9,"9", IF(('1 - Cover page'!$B$9-I4505)= 10,"10", IF(('1 - Cover page'!$B$9-I4505)= 11,"11", IF(('1 - Cover page'!$B$9-I4505)= 12,"12", IF(('1 - Cover page'!$B$9-I4505)= 13,"13", IF(('1 - Cover page'!$B$9-I4505)= 14,"14", IF(('1 - Cover page'!$B$9-I4505)= 15,"15",  ""))))))))))))))))</f>
        <v>0</v>
      </c>
      <c r="AA4505" t="e">
        <f>VLOOKUP(E4505,'Age group'!$A$2:$B$7,2,TRUE)</f>
        <v>#N/A</v>
      </c>
    </row>
    <row r="4506" spans="1:27" ht="12.75" x14ac:dyDescent="0.2">
      <c r="A4506" s="30">
        <v>4503</v>
      </c>
      <c r="B4506" s="31"/>
      <c r="C4506" s="31"/>
      <c r="D4506" s="32"/>
      <c r="E4506" s="104"/>
      <c r="F4506" s="31"/>
      <c r="G4506" s="31"/>
      <c r="H4506" s="33"/>
      <c r="I4506" s="16"/>
      <c r="J4506" s="34"/>
      <c r="K4506" s="34"/>
      <c r="L4506" s="35"/>
      <c r="M4506" s="36"/>
      <c r="N4506" s="37"/>
      <c r="O4506" s="37"/>
      <c r="P4506" s="37"/>
      <c r="Q4506" s="38"/>
      <c r="R4506" s="38"/>
      <c r="S4506" s="37"/>
      <c r="T4506" s="39"/>
      <c r="U4506" s="39"/>
      <c r="V4506" s="40"/>
      <c r="X4506" t="str">
        <f>IF(('1 - Cover page'!$B$9-M4506)&lt;6,"&lt;=5 Days","&gt;5 Days")</f>
        <v>&lt;=5 Days</v>
      </c>
      <c r="Y4506" t="str">
        <f>IF(('1 - Cover page'!$B$9-M4506)=0,"0", IF(('1 - Cover page'!$B$9-M4506)= 1,"1", IF(('1 - Cover page'!$B$9-M4506)= 2,"2", IF(('1 - Cover page'!$B$9-M4506)= 3,"3", IF(('1 - Cover page'!$B$9-M4506)= 4,"4", IF(('1 - Cover page'!$B$9-M4506)= 5,"5", IF(('1 - Cover page'!$B$9-M4506)= 6,"6", IF(('1 - Cover page'!$B$9-M4506)= 7,"7", IF(('1 - Cover page'!$B$9-M4506)= 8,"8", IF(('1 - Cover page'!$B$9-M4506)= 9,"9", IF(('1 - Cover page'!$B$9-M4506)= 10,"10", IF(('1 - Cover page'!$B$9-M4506)= 11,"11", IF(('1 - Cover page'!$B$9-M4506)= 12,"12", IF(('1 - Cover page'!$B$9-M4506)= 13,"13", IF(('1 - Cover page'!$B$9-M4506)= 14,"14", IF(('1 - Cover page'!$B$9-M4506)= 15,"15",  ""))))))))))))))))</f>
        <v>0</v>
      </c>
      <c r="Z4506" t="str">
        <f>IF(('1 - Cover page'!$B$9-I4506)=0,"0", IF(('1 - Cover page'!$B$9-I4506)= 1,"1", IF(('1 - Cover page'!$B$9-I4506)= 2,"2", IF(('1 - Cover page'!$B$9-I4506)= 3,"3", IF(('1 - Cover page'!$B$9-I4506)= 4,"4", IF(('1 - Cover page'!$B$9-I4506)= 5,"5", IF(('1 - Cover page'!$B$9-I4506)= 6,"6", IF(('1 - Cover page'!$B$9-I4506)= 7,"7", IF(('1 - Cover page'!$B$9-I4506)= 8,"8", IF(('1 - Cover page'!$B$9-I4506)= 9,"9", IF(('1 - Cover page'!$B$9-I4506)= 10,"10", IF(('1 - Cover page'!$B$9-I4506)= 11,"11", IF(('1 - Cover page'!$B$9-I4506)= 12,"12", IF(('1 - Cover page'!$B$9-I4506)= 13,"13", IF(('1 - Cover page'!$B$9-I4506)= 14,"14", IF(('1 - Cover page'!$B$9-I4506)= 15,"15",  ""))))))))))))))))</f>
        <v>0</v>
      </c>
      <c r="AA4506" t="e">
        <f>VLOOKUP(E4506,'Age group'!$A$2:$B$7,2,TRUE)</f>
        <v>#N/A</v>
      </c>
    </row>
    <row r="4507" spans="1:27" ht="12.75" x14ac:dyDescent="0.2">
      <c r="A4507" s="30">
        <v>4504</v>
      </c>
      <c r="B4507" s="31"/>
      <c r="C4507" s="31"/>
      <c r="D4507" s="32"/>
      <c r="E4507" s="104"/>
      <c r="F4507" s="31"/>
      <c r="G4507" s="31"/>
      <c r="H4507" s="33"/>
      <c r="I4507" s="16"/>
      <c r="J4507" s="34"/>
      <c r="K4507" s="34"/>
      <c r="L4507" s="35"/>
      <c r="M4507" s="36"/>
      <c r="N4507" s="37"/>
      <c r="O4507" s="37"/>
      <c r="P4507" s="37"/>
      <c r="Q4507" s="38"/>
      <c r="R4507" s="38"/>
      <c r="S4507" s="37"/>
      <c r="T4507" s="39"/>
      <c r="U4507" s="39"/>
      <c r="V4507" s="40"/>
      <c r="X4507" t="str">
        <f>IF(('1 - Cover page'!$B$9-M4507)&lt;6,"&lt;=5 Days","&gt;5 Days")</f>
        <v>&lt;=5 Days</v>
      </c>
      <c r="Y4507" t="str">
        <f>IF(('1 - Cover page'!$B$9-M4507)=0,"0", IF(('1 - Cover page'!$B$9-M4507)= 1,"1", IF(('1 - Cover page'!$B$9-M4507)= 2,"2", IF(('1 - Cover page'!$B$9-M4507)= 3,"3", IF(('1 - Cover page'!$B$9-M4507)= 4,"4", IF(('1 - Cover page'!$B$9-M4507)= 5,"5", IF(('1 - Cover page'!$B$9-M4507)= 6,"6", IF(('1 - Cover page'!$B$9-M4507)= 7,"7", IF(('1 - Cover page'!$B$9-M4507)= 8,"8", IF(('1 - Cover page'!$B$9-M4507)= 9,"9", IF(('1 - Cover page'!$B$9-M4507)= 10,"10", IF(('1 - Cover page'!$B$9-M4507)= 11,"11", IF(('1 - Cover page'!$B$9-M4507)= 12,"12", IF(('1 - Cover page'!$B$9-M4507)= 13,"13", IF(('1 - Cover page'!$B$9-M4507)= 14,"14", IF(('1 - Cover page'!$B$9-M4507)= 15,"15",  ""))))))))))))))))</f>
        <v>0</v>
      </c>
      <c r="Z4507" t="str">
        <f>IF(('1 - Cover page'!$B$9-I4507)=0,"0", IF(('1 - Cover page'!$B$9-I4507)= 1,"1", IF(('1 - Cover page'!$B$9-I4507)= 2,"2", IF(('1 - Cover page'!$B$9-I4507)= 3,"3", IF(('1 - Cover page'!$B$9-I4507)= 4,"4", IF(('1 - Cover page'!$B$9-I4507)= 5,"5", IF(('1 - Cover page'!$B$9-I4507)= 6,"6", IF(('1 - Cover page'!$B$9-I4507)= 7,"7", IF(('1 - Cover page'!$B$9-I4507)= 8,"8", IF(('1 - Cover page'!$B$9-I4507)= 9,"9", IF(('1 - Cover page'!$B$9-I4507)= 10,"10", IF(('1 - Cover page'!$B$9-I4507)= 11,"11", IF(('1 - Cover page'!$B$9-I4507)= 12,"12", IF(('1 - Cover page'!$B$9-I4507)= 13,"13", IF(('1 - Cover page'!$B$9-I4507)= 14,"14", IF(('1 - Cover page'!$B$9-I4507)= 15,"15",  ""))))))))))))))))</f>
        <v>0</v>
      </c>
      <c r="AA4507" t="e">
        <f>VLOOKUP(E4507,'Age group'!$A$2:$B$7,2,TRUE)</f>
        <v>#N/A</v>
      </c>
    </row>
    <row r="4508" spans="1:27" ht="12.75" x14ac:dyDescent="0.2">
      <c r="A4508" s="30">
        <v>4505</v>
      </c>
      <c r="B4508" s="31"/>
      <c r="C4508" s="31"/>
      <c r="D4508" s="32"/>
      <c r="E4508" s="104"/>
      <c r="F4508" s="31"/>
      <c r="G4508" s="31"/>
      <c r="H4508" s="33"/>
      <c r="I4508" s="16"/>
      <c r="J4508" s="34"/>
      <c r="K4508" s="34"/>
      <c r="L4508" s="35"/>
      <c r="M4508" s="36"/>
      <c r="N4508" s="37"/>
      <c r="O4508" s="37"/>
      <c r="P4508" s="37"/>
      <c r="Q4508" s="38"/>
      <c r="R4508" s="38"/>
      <c r="S4508" s="37"/>
      <c r="T4508" s="39"/>
      <c r="U4508" s="39"/>
      <c r="V4508" s="40"/>
      <c r="X4508" t="str">
        <f>IF(('1 - Cover page'!$B$9-M4508)&lt;6,"&lt;=5 Days","&gt;5 Days")</f>
        <v>&lt;=5 Days</v>
      </c>
      <c r="Y4508" t="str">
        <f>IF(('1 - Cover page'!$B$9-M4508)=0,"0", IF(('1 - Cover page'!$B$9-M4508)= 1,"1", IF(('1 - Cover page'!$B$9-M4508)= 2,"2", IF(('1 - Cover page'!$B$9-M4508)= 3,"3", IF(('1 - Cover page'!$B$9-M4508)= 4,"4", IF(('1 - Cover page'!$B$9-M4508)= 5,"5", IF(('1 - Cover page'!$B$9-M4508)= 6,"6", IF(('1 - Cover page'!$B$9-M4508)= 7,"7", IF(('1 - Cover page'!$B$9-M4508)= 8,"8", IF(('1 - Cover page'!$B$9-M4508)= 9,"9", IF(('1 - Cover page'!$B$9-M4508)= 10,"10", IF(('1 - Cover page'!$B$9-M4508)= 11,"11", IF(('1 - Cover page'!$B$9-M4508)= 12,"12", IF(('1 - Cover page'!$B$9-M4508)= 13,"13", IF(('1 - Cover page'!$B$9-M4508)= 14,"14", IF(('1 - Cover page'!$B$9-M4508)= 15,"15",  ""))))))))))))))))</f>
        <v>0</v>
      </c>
      <c r="Z4508" t="str">
        <f>IF(('1 - Cover page'!$B$9-I4508)=0,"0", IF(('1 - Cover page'!$B$9-I4508)= 1,"1", IF(('1 - Cover page'!$B$9-I4508)= 2,"2", IF(('1 - Cover page'!$B$9-I4508)= 3,"3", IF(('1 - Cover page'!$B$9-I4508)= 4,"4", IF(('1 - Cover page'!$B$9-I4508)= 5,"5", IF(('1 - Cover page'!$B$9-I4508)= 6,"6", IF(('1 - Cover page'!$B$9-I4508)= 7,"7", IF(('1 - Cover page'!$B$9-I4508)= 8,"8", IF(('1 - Cover page'!$B$9-I4508)= 9,"9", IF(('1 - Cover page'!$B$9-I4508)= 10,"10", IF(('1 - Cover page'!$B$9-I4508)= 11,"11", IF(('1 - Cover page'!$B$9-I4508)= 12,"12", IF(('1 - Cover page'!$B$9-I4508)= 13,"13", IF(('1 - Cover page'!$B$9-I4508)= 14,"14", IF(('1 - Cover page'!$B$9-I4508)= 15,"15",  ""))))))))))))))))</f>
        <v>0</v>
      </c>
      <c r="AA4508" t="e">
        <f>VLOOKUP(E4508,'Age group'!$A$2:$B$7,2,TRUE)</f>
        <v>#N/A</v>
      </c>
    </row>
    <row r="4509" spans="1:27" ht="12.75" x14ac:dyDescent="0.2">
      <c r="A4509" s="30">
        <v>4506</v>
      </c>
      <c r="B4509" s="31"/>
      <c r="C4509" s="31"/>
      <c r="D4509" s="32"/>
      <c r="E4509" s="104"/>
      <c r="F4509" s="31"/>
      <c r="G4509" s="31"/>
      <c r="H4509" s="33"/>
      <c r="I4509" s="16"/>
      <c r="J4509" s="34"/>
      <c r="K4509" s="34"/>
      <c r="L4509" s="35"/>
      <c r="M4509" s="36"/>
      <c r="N4509" s="37"/>
      <c r="O4509" s="37"/>
      <c r="P4509" s="37"/>
      <c r="Q4509" s="38"/>
      <c r="R4509" s="38"/>
      <c r="S4509" s="37"/>
      <c r="T4509" s="39"/>
      <c r="U4509" s="39"/>
      <c r="V4509" s="40"/>
      <c r="X4509" t="str">
        <f>IF(('1 - Cover page'!$B$9-M4509)&lt;6,"&lt;=5 Days","&gt;5 Days")</f>
        <v>&lt;=5 Days</v>
      </c>
      <c r="Y4509" t="str">
        <f>IF(('1 - Cover page'!$B$9-M4509)=0,"0", IF(('1 - Cover page'!$B$9-M4509)= 1,"1", IF(('1 - Cover page'!$B$9-M4509)= 2,"2", IF(('1 - Cover page'!$B$9-M4509)= 3,"3", IF(('1 - Cover page'!$B$9-M4509)= 4,"4", IF(('1 - Cover page'!$B$9-M4509)= 5,"5", IF(('1 - Cover page'!$B$9-M4509)= 6,"6", IF(('1 - Cover page'!$B$9-M4509)= 7,"7", IF(('1 - Cover page'!$B$9-M4509)= 8,"8", IF(('1 - Cover page'!$B$9-M4509)= 9,"9", IF(('1 - Cover page'!$B$9-M4509)= 10,"10", IF(('1 - Cover page'!$B$9-M4509)= 11,"11", IF(('1 - Cover page'!$B$9-M4509)= 12,"12", IF(('1 - Cover page'!$B$9-M4509)= 13,"13", IF(('1 - Cover page'!$B$9-M4509)= 14,"14", IF(('1 - Cover page'!$B$9-M4509)= 15,"15",  ""))))))))))))))))</f>
        <v>0</v>
      </c>
      <c r="Z4509" t="str">
        <f>IF(('1 - Cover page'!$B$9-I4509)=0,"0", IF(('1 - Cover page'!$B$9-I4509)= 1,"1", IF(('1 - Cover page'!$B$9-I4509)= 2,"2", IF(('1 - Cover page'!$B$9-I4509)= 3,"3", IF(('1 - Cover page'!$B$9-I4509)= 4,"4", IF(('1 - Cover page'!$B$9-I4509)= 5,"5", IF(('1 - Cover page'!$B$9-I4509)= 6,"6", IF(('1 - Cover page'!$B$9-I4509)= 7,"7", IF(('1 - Cover page'!$B$9-I4509)= 8,"8", IF(('1 - Cover page'!$B$9-I4509)= 9,"9", IF(('1 - Cover page'!$B$9-I4509)= 10,"10", IF(('1 - Cover page'!$B$9-I4509)= 11,"11", IF(('1 - Cover page'!$B$9-I4509)= 12,"12", IF(('1 - Cover page'!$B$9-I4509)= 13,"13", IF(('1 - Cover page'!$B$9-I4509)= 14,"14", IF(('1 - Cover page'!$B$9-I4509)= 15,"15",  ""))))))))))))))))</f>
        <v>0</v>
      </c>
      <c r="AA4509" t="e">
        <f>VLOOKUP(E4509,'Age group'!$A$2:$B$7,2,TRUE)</f>
        <v>#N/A</v>
      </c>
    </row>
    <row r="4510" spans="1:27" ht="12.75" x14ac:dyDescent="0.2">
      <c r="A4510" s="30">
        <v>4507</v>
      </c>
      <c r="B4510" s="31"/>
      <c r="C4510" s="31"/>
      <c r="D4510" s="32"/>
      <c r="E4510" s="104"/>
      <c r="F4510" s="31"/>
      <c r="G4510" s="31"/>
      <c r="H4510" s="33"/>
      <c r="I4510" s="16"/>
      <c r="J4510" s="34"/>
      <c r="K4510" s="34"/>
      <c r="L4510" s="35"/>
      <c r="M4510" s="36"/>
      <c r="N4510" s="37"/>
      <c r="O4510" s="37"/>
      <c r="P4510" s="37"/>
      <c r="Q4510" s="38"/>
      <c r="R4510" s="38"/>
      <c r="S4510" s="37"/>
      <c r="T4510" s="39"/>
      <c r="U4510" s="39"/>
      <c r="V4510" s="40"/>
      <c r="X4510" t="str">
        <f>IF(('1 - Cover page'!$B$9-M4510)&lt;6,"&lt;=5 Days","&gt;5 Days")</f>
        <v>&lt;=5 Days</v>
      </c>
      <c r="Y4510" t="str">
        <f>IF(('1 - Cover page'!$B$9-M4510)=0,"0", IF(('1 - Cover page'!$B$9-M4510)= 1,"1", IF(('1 - Cover page'!$B$9-M4510)= 2,"2", IF(('1 - Cover page'!$B$9-M4510)= 3,"3", IF(('1 - Cover page'!$B$9-M4510)= 4,"4", IF(('1 - Cover page'!$B$9-M4510)= 5,"5", IF(('1 - Cover page'!$B$9-M4510)= 6,"6", IF(('1 - Cover page'!$B$9-M4510)= 7,"7", IF(('1 - Cover page'!$B$9-M4510)= 8,"8", IF(('1 - Cover page'!$B$9-M4510)= 9,"9", IF(('1 - Cover page'!$B$9-M4510)= 10,"10", IF(('1 - Cover page'!$B$9-M4510)= 11,"11", IF(('1 - Cover page'!$B$9-M4510)= 12,"12", IF(('1 - Cover page'!$B$9-M4510)= 13,"13", IF(('1 - Cover page'!$B$9-M4510)= 14,"14", IF(('1 - Cover page'!$B$9-M4510)= 15,"15",  ""))))))))))))))))</f>
        <v>0</v>
      </c>
      <c r="Z4510" t="str">
        <f>IF(('1 - Cover page'!$B$9-I4510)=0,"0", IF(('1 - Cover page'!$B$9-I4510)= 1,"1", IF(('1 - Cover page'!$B$9-I4510)= 2,"2", IF(('1 - Cover page'!$B$9-I4510)= 3,"3", IF(('1 - Cover page'!$B$9-I4510)= 4,"4", IF(('1 - Cover page'!$B$9-I4510)= 5,"5", IF(('1 - Cover page'!$B$9-I4510)= 6,"6", IF(('1 - Cover page'!$B$9-I4510)= 7,"7", IF(('1 - Cover page'!$B$9-I4510)= 8,"8", IF(('1 - Cover page'!$B$9-I4510)= 9,"9", IF(('1 - Cover page'!$B$9-I4510)= 10,"10", IF(('1 - Cover page'!$B$9-I4510)= 11,"11", IF(('1 - Cover page'!$B$9-I4510)= 12,"12", IF(('1 - Cover page'!$B$9-I4510)= 13,"13", IF(('1 - Cover page'!$B$9-I4510)= 14,"14", IF(('1 - Cover page'!$B$9-I4510)= 15,"15",  ""))))))))))))))))</f>
        <v>0</v>
      </c>
      <c r="AA4510" t="e">
        <f>VLOOKUP(E4510,'Age group'!$A$2:$B$7,2,TRUE)</f>
        <v>#N/A</v>
      </c>
    </row>
    <row r="4511" spans="1:27" ht="12.75" x14ac:dyDescent="0.2">
      <c r="A4511" s="30">
        <v>4508</v>
      </c>
      <c r="B4511" s="31"/>
      <c r="C4511" s="31"/>
      <c r="D4511" s="32"/>
      <c r="E4511" s="104"/>
      <c r="F4511" s="31"/>
      <c r="G4511" s="31"/>
      <c r="H4511" s="33"/>
      <c r="I4511" s="16"/>
      <c r="J4511" s="34"/>
      <c r="K4511" s="34"/>
      <c r="L4511" s="35"/>
      <c r="M4511" s="36"/>
      <c r="N4511" s="37"/>
      <c r="O4511" s="37"/>
      <c r="P4511" s="37"/>
      <c r="Q4511" s="38"/>
      <c r="R4511" s="38"/>
      <c r="S4511" s="37"/>
      <c r="T4511" s="39"/>
      <c r="U4511" s="39"/>
      <c r="V4511" s="40"/>
      <c r="X4511" t="str">
        <f>IF(('1 - Cover page'!$B$9-M4511)&lt;6,"&lt;=5 Days","&gt;5 Days")</f>
        <v>&lt;=5 Days</v>
      </c>
      <c r="Y4511" t="str">
        <f>IF(('1 - Cover page'!$B$9-M4511)=0,"0", IF(('1 - Cover page'!$B$9-M4511)= 1,"1", IF(('1 - Cover page'!$B$9-M4511)= 2,"2", IF(('1 - Cover page'!$B$9-M4511)= 3,"3", IF(('1 - Cover page'!$B$9-M4511)= 4,"4", IF(('1 - Cover page'!$B$9-M4511)= 5,"5", IF(('1 - Cover page'!$B$9-M4511)= 6,"6", IF(('1 - Cover page'!$B$9-M4511)= 7,"7", IF(('1 - Cover page'!$B$9-M4511)= 8,"8", IF(('1 - Cover page'!$B$9-M4511)= 9,"9", IF(('1 - Cover page'!$B$9-M4511)= 10,"10", IF(('1 - Cover page'!$B$9-M4511)= 11,"11", IF(('1 - Cover page'!$B$9-M4511)= 12,"12", IF(('1 - Cover page'!$B$9-M4511)= 13,"13", IF(('1 - Cover page'!$B$9-M4511)= 14,"14", IF(('1 - Cover page'!$B$9-M4511)= 15,"15",  ""))))))))))))))))</f>
        <v>0</v>
      </c>
      <c r="Z4511" t="str">
        <f>IF(('1 - Cover page'!$B$9-I4511)=0,"0", IF(('1 - Cover page'!$B$9-I4511)= 1,"1", IF(('1 - Cover page'!$B$9-I4511)= 2,"2", IF(('1 - Cover page'!$B$9-I4511)= 3,"3", IF(('1 - Cover page'!$B$9-I4511)= 4,"4", IF(('1 - Cover page'!$B$9-I4511)= 5,"5", IF(('1 - Cover page'!$B$9-I4511)= 6,"6", IF(('1 - Cover page'!$B$9-I4511)= 7,"7", IF(('1 - Cover page'!$B$9-I4511)= 8,"8", IF(('1 - Cover page'!$B$9-I4511)= 9,"9", IF(('1 - Cover page'!$B$9-I4511)= 10,"10", IF(('1 - Cover page'!$B$9-I4511)= 11,"11", IF(('1 - Cover page'!$B$9-I4511)= 12,"12", IF(('1 - Cover page'!$B$9-I4511)= 13,"13", IF(('1 - Cover page'!$B$9-I4511)= 14,"14", IF(('1 - Cover page'!$B$9-I4511)= 15,"15",  ""))))))))))))))))</f>
        <v>0</v>
      </c>
      <c r="AA4511" t="e">
        <f>VLOOKUP(E4511,'Age group'!$A$2:$B$7,2,TRUE)</f>
        <v>#N/A</v>
      </c>
    </row>
    <row r="4512" spans="1:27" ht="12.75" x14ac:dyDescent="0.2">
      <c r="A4512" s="30">
        <v>4509</v>
      </c>
      <c r="B4512" s="31"/>
      <c r="C4512" s="31"/>
      <c r="D4512" s="32"/>
      <c r="E4512" s="104"/>
      <c r="F4512" s="31"/>
      <c r="G4512" s="31"/>
      <c r="H4512" s="33"/>
      <c r="I4512" s="16"/>
      <c r="J4512" s="34"/>
      <c r="K4512" s="34"/>
      <c r="L4512" s="35"/>
      <c r="M4512" s="36"/>
      <c r="N4512" s="37"/>
      <c r="O4512" s="37"/>
      <c r="P4512" s="37"/>
      <c r="Q4512" s="38"/>
      <c r="R4512" s="38"/>
      <c r="S4512" s="37"/>
      <c r="T4512" s="39"/>
      <c r="U4512" s="39"/>
      <c r="V4512" s="40"/>
      <c r="X4512" t="str">
        <f>IF(('1 - Cover page'!$B$9-M4512)&lt;6,"&lt;=5 Days","&gt;5 Days")</f>
        <v>&lt;=5 Days</v>
      </c>
      <c r="Y4512" t="str">
        <f>IF(('1 - Cover page'!$B$9-M4512)=0,"0", IF(('1 - Cover page'!$B$9-M4512)= 1,"1", IF(('1 - Cover page'!$B$9-M4512)= 2,"2", IF(('1 - Cover page'!$B$9-M4512)= 3,"3", IF(('1 - Cover page'!$B$9-M4512)= 4,"4", IF(('1 - Cover page'!$B$9-M4512)= 5,"5", IF(('1 - Cover page'!$B$9-M4512)= 6,"6", IF(('1 - Cover page'!$B$9-M4512)= 7,"7", IF(('1 - Cover page'!$B$9-M4512)= 8,"8", IF(('1 - Cover page'!$B$9-M4512)= 9,"9", IF(('1 - Cover page'!$B$9-M4512)= 10,"10", IF(('1 - Cover page'!$B$9-M4512)= 11,"11", IF(('1 - Cover page'!$B$9-M4512)= 12,"12", IF(('1 - Cover page'!$B$9-M4512)= 13,"13", IF(('1 - Cover page'!$B$9-M4512)= 14,"14", IF(('1 - Cover page'!$B$9-M4512)= 15,"15",  ""))))))))))))))))</f>
        <v>0</v>
      </c>
      <c r="Z4512" t="str">
        <f>IF(('1 - Cover page'!$B$9-I4512)=0,"0", IF(('1 - Cover page'!$B$9-I4512)= 1,"1", IF(('1 - Cover page'!$B$9-I4512)= 2,"2", IF(('1 - Cover page'!$B$9-I4512)= 3,"3", IF(('1 - Cover page'!$B$9-I4512)= 4,"4", IF(('1 - Cover page'!$B$9-I4512)= 5,"5", IF(('1 - Cover page'!$B$9-I4512)= 6,"6", IF(('1 - Cover page'!$B$9-I4512)= 7,"7", IF(('1 - Cover page'!$B$9-I4512)= 8,"8", IF(('1 - Cover page'!$B$9-I4512)= 9,"9", IF(('1 - Cover page'!$B$9-I4512)= 10,"10", IF(('1 - Cover page'!$B$9-I4512)= 11,"11", IF(('1 - Cover page'!$B$9-I4512)= 12,"12", IF(('1 - Cover page'!$B$9-I4512)= 13,"13", IF(('1 - Cover page'!$B$9-I4512)= 14,"14", IF(('1 - Cover page'!$B$9-I4512)= 15,"15",  ""))))))))))))))))</f>
        <v>0</v>
      </c>
      <c r="AA4512" t="e">
        <f>VLOOKUP(E4512,'Age group'!$A$2:$B$7,2,TRUE)</f>
        <v>#N/A</v>
      </c>
    </row>
    <row r="4513" spans="1:27" ht="12.75" x14ac:dyDescent="0.2">
      <c r="A4513" s="30">
        <v>4510</v>
      </c>
      <c r="B4513" s="31"/>
      <c r="C4513" s="31"/>
      <c r="D4513" s="32"/>
      <c r="E4513" s="104"/>
      <c r="F4513" s="31"/>
      <c r="G4513" s="31"/>
      <c r="H4513" s="33"/>
      <c r="I4513" s="16"/>
      <c r="J4513" s="34"/>
      <c r="K4513" s="34"/>
      <c r="L4513" s="35"/>
      <c r="M4513" s="36"/>
      <c r="N4513" s="37"/>
      <c r="O4513" s="37"/>
      <c r="P4513" s="37"/>
      <c r="Q4513" s="38"/>
      <c r="R4513" s="38"/>
      <c r="S4513" s="37"/>
      <c r="T4513" s="39"/>
      <c r="U4513" s="39"/>
      <c r="V4513" s="40"/>
      <c r="X4513" t="str">
        <f>IF(('1 - Cover page'!$B$9-M4513)&lt;6,"&lt;=5 Days","&gt;5 Days")</f>
        <v>&lt;=5 Days</v>
      </c>
      <c r="Y4513" t="str">
        <f>IF(('1 - Cover page'!$B$9-M4513)=0,"0", IF(('1 - Cover page'!$B$9-M4513)= 1,"1", IF(('1 - Cover page'!$B$9-M4513)= 2,"2", IF(('1 - Cover page'!$B$9-M4513)= 3,"3", IF(('1 - Cover page'!$B$9-M4513)= 4,"4", IF(('1 - Cover page'!$B$9-M4513)= 5,"5", IF(('1 - Cover page'!$B$9-M4513)= 6,"6", IF(('1 - Cover page'!$B$9-M4513)= 7,"7", IF(('1 - Cover page'!$B$9-M4513)= 8,"8", IF(('1 - Cover page'!$B$9-M4513)= 9,"9", IF(('1 - Cover page'!$B$9-M4513)= 10,"10", IF(('1 - Cover page'!$B$9-M4513)= 11,"11", IF(('1 - Cover page'!$B$9-M4513)= 12,"12", IF(('1 - Cover page'!$B$9-M4513)= 13,"13", IF(('1 - Cover page'!$B$9-M4513)= 14,"14", IF(('1 - Cover page'!$B$9-M4513)= 15,"15",  ""))))))))))))))))</f>
        <v>0</v>
      </c>
      <c r="Z4513" t="str">
        <f>IF(('1 - Cover page'!$B$9-I4513)=0,"0", IF(('1 - Cover page'!$B$9-I4513)= 1,"1", IF(('1 - Cover page'!$B$9-I4513)= 2,"2", IF(('1 - Cover page'!$B$9-I4513)= 3,"3", IF(('1 - Cover page'!$B$9-I4513)= 4,"4", IF(('1 - Cover page'!$B$9-I4513)= 5,"5", IF(('1 - Cover page'!$B$9-I4513)= 6,"6", IF(('1 - Cover page'!$B$9-I4513)= 7,"7", IF(('1 - Cover page'!$B$9-I4513)= 8,"8", IF(('1 - Cover page'!$B$9-I4513)= 9,"9", IF(('1 - Cover page'!$B$9-I4513)= 10,"10", IF(('1 - Cover page'!$B$9-I4513)= 11,"11", IF(('1 - Cover page'!$B$9-I4513)= 12,"12", IF(('1 - Cover page'!$B$9-I4513)= 13,"13", IF(('1 - Cover page'!$B$9-I4513)= 14,"14", IF(('1 - Cover page'!$B$9-I4513)= 15,"15",  ""))))))))))))))))</f>
        <v>0</v>
      </c>
      <c r="AA4513" t="e">
        <f>VLOOKUP(E4513,'Age group'!$A$2:$B$7,2,TRUE)</f>
        <v>#N/A</v>
      </c>
    </row>
    <row r="4514" spans="1:27" ht="12.75" x14ac:dyDescent="0.2">
      <c r="A4514" s="30">
        <v>4511</v>
      </c>
      <c r="B4514" s="31"/>
      <c r="C4514" s="31"/>
      <c r="D4514" s="32"/>
      <c r="E4514" s="104"/>
      <c r="F4514" s="31"/>
      <c r="G4514" s="31"/>
      <c r="H4514" s="33"/>
      <c r="I4514" s="16"/>
      <c r="J4514" s="34"/>
      <c r="K4514" s="34"/>
      <c r="L4514" s="35"/>
      <c r="M4514" s="36"/>
      <c r="N4514" s="37"/>
      <c r="O4514" s="37"/>
      <c r="P4514" s="37"/>
      <c r="Q4514" s="38"/>
      <c r="R4514" s="38"/>
      <c r="S4514" s="37"/>
      <c r="T4514" s="39"/>
      <c r="U4514" s="39"/>
      <c r="V4514" s="40"/>
      <c r="X4514" t="str">
        <f>IF(('1 - Cover page'!$B$9-M4514)&lt;6,"&lt;=5 Days","&gt;5 Days")</f>
        <v>&lt;=5 Days</v>
      </c>
      <c r="Y4514" t="str">
        <f>IF(('1 - Cover page'!$B$9-M4514)=0,"0", IF(('1 - Cover page'!$B$9-M4514)= 1,"1", IF(('1 - Cover page'!$B$9-M4514)= 2,"2", IF(('1 - Cover page'!$B$9-M4514)= 3,"3", IF(('1 - Cover page'!$B$9-M4514)= 4,"4", IF(('1 - Cover page'!$B$9-M4514)= 5,"5", IF(('1 - Cover page'!$B$9-M4514)= 6,"6", IF(('1 - Cover page'!$B$9-M4514)= 7,"7", IF(('1 - Cover page'!$B$9-M4514)= 8,"8", IF(('1 - Cover page'!$B$9-M4514)= 9,"9", IF(('1 - Cover page'!$B$9-M4514)= 10,"10", IF(('1 - Cover page'!$B$9-M4514)= 11,"11", IF(('1 - Cover page'!$B$9-M4514)= 12,"12", IF(('1 - Cover page'!$B$9-M4514)= 13,"13", IF(('1 - Cover page'!$B$9-M4514)= 14,"14", IF(('1 - Cover page'!$B$9-M4514)= 15,"15",  ""))))))))))))))))</f>
        <v>0</v>
      </c>
      <c r="Z4514" t="str">
        <f>IF(('1 - Cover page'!$B$9-I4514)=0,"0", IF(('1 - Cover page'!$B$9-I4514)= 1,"1", IF(('1 - Cover page'!$B$9-I4514)= 2,"2", IF(('1 - Cover page'!$B$9-I4514)= 3,"3", IF(('1 - Cover page'!$B$9-I4514)= 4,"4", IF(('1 - Cover page'!$B$9-I4514)= 5,"5", IF(('1 - Cover page'!$B$9-I4514)= 6,"6", IF(('1 - Cover page'!$B$9-I4514)= 7,"7", IF(('1 - Cover page'!$B$9-I4514)= 8,"8", IF(('1 - Cover page'!$B$9-I4514)= 9,"9", IF(('1 - Cover page'!$B$9-I4514)= 10,"10", IF(('1 - Cover page'!$B$9-I4514)= 11,"11", IF(('1 - Cover page'!$B$9-I4514)= 12,"12", IF(('1 - Cover page'!$B$9-I4514)= 13,"13", IF(('1 - Cover page'!$B$9-I4514)= 14,"14", IF(('1 - Cover page'!$B$9-I4514)= 15,"15",  ""))))))))))))))))</f>
        <v>0</v>
      </c>
      <c r="AA4514" t="e">
        <f>VLOOKUP(E4514,'Age group'!$A$2:$B$7,2,TRUE)</f>
        <v>#N/A</v>
      </c>
    </row>
    <row r="4515" spans="1:27" ht="12.75" x14ac:dyDescent="0.2">
      <c r="A4515" s="30">
        <v>4512</v>
      </c>
      <c r="B4515" s="31"/>
      <c r="C4515" s="31"/>
      <c r="D4515" s="32"/>
      <c r="E4515" s="104"/>
      <c r="F4515" s="31"/>
      <c r="G4515" s="31"/>
      <c r="H4515" s="33"/>
      <c r="I4515" s="16"/>
      <c r="J4515" s="34"/>
      <c r="K4515" s="34"/>
      <c r="L4515" s="35"/>
      <c r="M4515" s="36"/>
      <c r="N4515" s="37"/>
      <c r="O4515" s="37"/>
      <c r="P4515" s="37"/>
      <c r="Q4515" s="38"/>
      <c r="R4515" s="38"/>
      <c r="S4515" s="37"/>
      <c r="T4515" s="39"/>
      <c r="U4515" s="39"/>
      <c r="V4515" s="40"/>
      <c r="X4515" t="str">
        <f>IF(('1 - Cover page'!$B$9-M4515)&lt;6,"&lt;=5 Days","&gt;5 Days")</f>
        <v>&lt;=5 Days</v>
      </c>
      <c r="Y4515" t="str">
        <f>IF(('1 - Cover page'!$B$9-M4515)=0,"0", IF(('1 - Cover page'!$B$9-M4515)= 1,"1", IF(('1 - Cover page'!$B$9-M4515)= 2,"2", IF(('1 - Cover page'!$B$9-M4515)= 3,"3", IF(('1 - Cover page'!$B$9-M4515)= 4,"4", IF(('1 - Cover page'!$B$9-M4515)= 5,"5", IF(('1 - Cover page'!$B$9-M4515)= 6,"6", IF(('1 - Cover page'!$B$9-M4515)= 7,"7", IF(('1 - Cover page'!$B$9-M4515)= 8,"8", IF(('1 - Cover page'!$B$9-M4515)= 9,"9", IF(('1 - Cover page'!$B$9-M4515)= 10,"10", IF(('1 - Cover page'!$B$9-M4515)= 11,"11", IF(('1 - Cover page'!$B$9-M4515)= 12,"12", IF(('1 - Cover page'!$B$9-M4515)= 13,"13", IF(('1 - Cover page'!$B$9-M4515)= 14,"14", IF(('1 - Cover page'!$B$9-M4515)= 15,"15",  ""))))))))))))))))</f>
        <v>0</v>
      </c>
      <c r="Z4515" t="str">
        <f>IF(('1 - Cover page'!$B$9-I4515)=0,"0", IF(('1 - Cover page'!$B$9-I4515)= 1,"1", IF(('1 - Cover page'!$B$9-I4515)= 2,"2", IF(('1 - Cover page'!$B$9-I4515)= 3,"3", IF(('1 - Cover page'!$B$9-I4515)= 4,"4", IF(('1 - Cover page'!$B$9-I4515)= 5,"5", IF(('1 - Cover page'!$B$9-I4515)= 6,"6", IF(('1 - Cover page'!$B$9-I4515)= 7,"7", IF(('1 - Cover page'!$B$9-I4515)= 8,"8", IF(('1 - Cover page'!$B$9-I4515)= 9,"9", IF(('1 - Cover page'!$B$9-I4515)= 10,"10", IF(('1 - Cover page'!$B$9-I4515)= 11,"11", IF(('1 - Cover page'!$B$9-I4515)= 12,"12", IF(('1 - Cover page'!$B$9-I4515)= 13,"13", IF(('1 - Cover page'!$B$9-I4515)= 14,"14", IF(('1 - Cover page'!$B$9-I4515)= 15,"15",  ""))))))))))))))))</f>
        <v>0</v>
      </c>
      <c r="AA4515" t="e">
        <f>VLOOKUP(E4515,'Age group'!$A$2:$B$7,2,TRUE)</f>
        <v>#N/A</v>
      </c>
    </row>
    <row r="4516" spans="1:27" ht="12.75" x14ac:dyDescent="0.2">
      <c r="A4516" s="30">
        <v>4513</v>
      </c>
      <c r="B4516" s="31"/>
      <c r="C4516" s="31"/>
      <c r="D4516" s="32"/>
      <c r="E4516" s="104"/>
      <c r="F4516" s="31"/>
      <c r="G4516" s="31"/>
      <c r="H4516" s="33"/>
      <c r="I4516" s="16"/>
      <c r="J4516" s="34"/>
      <c r="K4516" s="34"/>
      <c r="L4516" s="35"/>
      <c r="M4516" s="36"/>
      <c r="N4516" s="37"/>
      <c r="O4516" s="37"/>
      <c r="P4516" s="37"/>
      <c r="Q4516" s="38"/>
      <c r="R4516" s="38"/>
      <c r="S4516" s="37"/>
      <c r="T4516" s="39"/>
      <c r="U4516" s="39"/>
      <c r="V4516" s="40"/>
      <c r="X4516" t="str">
        <f>IF(('1 - Cover page'!$B$9-M4516)&lt;6,"&lt;=5 Days","&gt;5 Days")</f>
        <v>&lt;=5 Days</v>
      </c>
      <c r="Y4516" t="str">
        <f>IF(('1 - Cover page'!$B$9-M4516)=0,"0", IF(('1 - Cover page'!$B$9-M4516)= 1,"1", IF(('1 - Cover page'!$B$9-M4516)= 2,"2", IF(('1 - Cover page'!$B$9-M4516)= 3,"3", IF(('1 - Cover page'!$B$9-M4516)= 4,"4", IF(('1 - Cover page'!$B$9-M4516)= 5,"5", IF(('1 - Cover page'!$B$9-M4516)= 6,"6", IF(('1 - Cover page'!$B$9-M4516)= 7,"7", IF(('1 - Cover page'!$B$9-M4516)= 8,"8", IF(('1 - Cover page'!$B$9-M4516)= 9,"9", IF(('1 - Cover page'!$B$9-M4516)= 10,"10", IF(('1 - Cover page'!$B$9-M4516)= 11,"11", IF(('1 - Cover page'!$B$9-M4516)= 12,"12", IF(('1 - Cover page'!$B$9-M4516)= 13,"13", IF(('1 - Cover page'!$B$9-M4516)= 14,"14", IF(('1 - Cover page'!$B$9-M4516)= 15,"15",  ""))))))))))))))))</f>
        <v>0</v>
      </c>
      <c r="Z4516" t="str">
        <f>IF(('1 - Cover page'!$B$9-I4516)=0,"0", IF(('1 - Cover page'!$B$9-I4516)= 1,"1", IF(('1 - Cover page'!$B$9-I4516)= 2,"2", IF(('1 - Cover page'!$B$9-I4516)= 3,"3", IF(('1 - Cover page'!$B$9-I4516)= 4,"4", IF(('1 - Cover page'!$B$9-I4516)= 5,"5", IF(('1 - Cover page'!$B$9-I4516)= 6,"6", IF(('1 - Cover page'!$B$9-I4516)= 7,"7", IF(('1 - Cover page'!$B$9-I4516)= 8,"8", IF(('1 - Cover page'!$B$9-I4516)= 9,"9", IF(('1 - Cover page'!$B$9-I4516)= 10,"10", IF(('1 - Cover page'!$B$9-I4516)= 11,"11", IF(('1 - Cover page'!$B$9-I4516)= 12,"12", IF(('1 - Cover page'!$B$9-I4516)= 13,"13", IF(('1 - Cover page'!$B$9-I4516)= 14,"14", IF(('1 - Cover page'!$B$9-I4516)= 15,"15",  ""))))))))))))))))</f>
        <v>0</v>
      </c>
      <c r="AA4516" t="e">
        <f>VLOOKUP(E4516,'Age group'!$A$2:$B$7,2,TRUE)</f>
        <v>#N/A</v>
      </c>
    </row>
    <row r="4517" spans="1:27" ht="12.75" x14ac:dyDescent="0.2">
      <c r="A4517" s="30">
        <v>4514</v>
      </c>
      <c r="B4517" s="31"/>
      <c r="C4517" s="31"/>
      <c r="D4517" s="32"/>
      <c r="E4517" s="104"/>
      <c r="F4517" s="31"/>
      <c r="G4517" s="31"/>
      <c r="H4517" s="33"/>
      <c r="I4517" s="16"/>
      <c r="J4517" s="34"/>
      <c r="K4517" s="34"/>
      <c r="L4517" s="35"/>
      <c r="M4517" s="36"/>
      <c r="N4517" s="37"/>
      <c r="O4517" s="37"/>
      <c r="P4517" s="37"/>
      <c r="Q4517" s="38"/>
      <c r="R4517" s="38"/>
      <c r="S4517" s="37"/>
      <c r="T4517" s="39"/>
      <c r="U4517" s="39"/>
      <c r="V4517" s="40"/>
      <c r="X4517" t="str">
        <f>IF(('1 - Cover page'!$B$9-M4517)&lt;6,"&lt;=5 Days","&gt;5 Days")</f>
        <v>&lt;=5 Days</v>
      </c>
      <c r="Y4517" t="str">
        <f>IF(('1 - Cover page'!$B$9-M4517)=0,"0", IF(('1 - Cover page'!$B$9-M4517)= 1,"1", IF(('1 - Cover page'!$B$9-M4517)= 2,"2", IF(('1 - Cover page'!$B$9-M4517)= 3,"3", IF(('1 - Cover page'!$B$9-M4517)= 4,"4", IF(('1 - Cover page'!$B$9-M4517)= 5,"5", IF(('1 - Cover page'!$B$9-M4517)= 6,"6", IF(('1 - Cover page'!$B$9-M4517)= 7,"7", IF(('1 - Cover page'!$B$9-M4517)= 8,"8", IF(('1 - Cover page'!$B$9-M4517)= 9,"9", IF(('1 - Cover page'!$B$9-M4517)= 10,"10", IF(('1 - Cover page'!$B$9-M4517)= 11,"11", IF(('1 - Cover page'!$B$9-M4517)= 12,"12", IF(('1 - Cover page'!$B$9-M4517)= 13,"13", IF(('1 - Cover page'!$B$9-M4517)= 14,"14", IF(('1 - Cover page'!$B$9-M4517)= 15,"15",  ""))))))))))))))))</f>
        <v>0</v>
      </c>
      <c r="Z4517" t="str">
        <f>IF(('1 - Cover page'!$B$9-I4517)=0,"0", IF(('1 - Cover page'!$B$9-I4517)= 1,"1", IF(('1 - Cover page'!$B$9-I4517)= 2,"2", IF(('1 - Cover page'!$B$9-I4517)= 3,"3", IF(('1 - Cover page'!$B$9-I4517)= 4,"4", IF(('1 - Cover page'!$B$9-I4517)= 5,"5", IF(('1 - Cover page'!$B$9-I4517)= 6,"6", IF(('1 - Cover page'!$B$9-I4517)= 7,"7", IF(('1 - Cover page'!$B$9-I4517)= 8,"8", IF(('1 - Cover page'!$B$9-I4517)= 9,"9", IF(('1 - Cover page'!$B$9-I4517)= 10,"10", IF(('1 - Cover page'!$B$9-I4517)= 11,"11", IF(('1 - Cover page'!$B$9-I4517)= 12,"12", IF(('1 - Cover page'!$B$9-I4517)= 13,"13", IF(('1 - Cover page'!$B$9-I4517)= 14,"14", IF(('1 - Cover page'!$B$9-I4517)= 15,"15",  ""))))))))))))))))</f>
        <v>0</v>
      </c>
      <c r="AA4517" t="e">
        <f>VLOOKUP(E4517,'Age group'!$A$2:$B$7,2,TRUE)</f>
        <v>#N/A</v>
      </c>
    </row>
    <row r="4518" spans="1:27" ht="12.75" x14ac:dyDescent="0.2">
      <c r="A4518" s="30">
        <v>4515</v>
      </c>
      <c r="B4518" s="31"/>
      <c r="C4518" s="31"/>
      <c r="D4518" s="32"/>
      <c r="E4518" s="104"/>
      <c r="F4518" s="31"/>
      <c r="G4518" s="31"/>
      <c r="H4518" s="33"/>
      <c r="I4518" s="16"/>
      <c r="J4518" s="34"/>
      <c r="K4518" s="34"/>
      <c r="L4518" s="35"/>
      <c r="M4518" s="36"/>
      <c r="N4518" s="37"/>
      <c r="O4518" s="37"/>
      <c r="P4518" s="37"/>
      <c r="Q4518" s="38"/>
      <c r="R4518" s="38"/>
      <c r="S4518" s="37"/>
      <c r="T4518" s="39"/>
      <c r="U4518" s="39"/>
      <c r="V4518" s="40"/>
      <c r="X4518" t="str">
        <f>IF(('1 - Cover page'!$B$9-M4518)&lt;6,"&lt;=5 Days","&gt;5 Days")</f>
        <v>&lt;=5 Days</v>
      </c>
      <c r="Y4518" t="str">
        <f>IF(('1 - Cover page'!$B$9-M4518)=0,"0", IF(('1 - Cover page'!$B$9-M4518)= 1,"1", IF(('1 - Cover page'!$B$9-M4518)= 2,"2", IF(('1 - Cover page'!$B$9-M4518)= 3,"3", IF(('1 - Cover page'!$B$9-M4518)= 4,"4", IF(('1 - Cover page'!$B$9-M4518)= 5,"5", IF(('1 - Cover page'!$B$9-M4518)= 6,"6", IF(('1 - Cover page'!$B$9-M4518)= 7,"7", IF(('1 - Cover page'!$B$9-M4518)= 8,"8", IF(('1 - Cover page'!$B$9-M4518)= 9,"9", IF(('1 - Cover page'!$B$9-M4518)= 10,"10", IF(('1 - Cover page'!$B$9-M4518)= 11,"11", IF(('1 - Cover page'!$B$9-M4518)= 12,"12", IF(('1 - Cover page'!$B$9-M4518)= 13,"13", IF(('1 - Cover page'!$B$9-M4518)= 14,"14", IF(('1 - Cover page'!$B$9-M4518)= 15,"15",  ""))))))))))))))))</f>
        <v>0</v>
      </c>
      <c r="Z4518" t="str">
        <f>IF(('1 - Cover page'!$B$9-I4518)=0,"0", IF(('1 - Cover page'!$B$9-I4518)= 1,"1", IF(('1 - Cover page'!$B$9-I4518)= 2,"2", IF(('1 - Cover page'!$B$9-I4518)= 3,"3", IF(('1 - Cover page'!$B$9-I4518)= 4,"4", IF(('1 - Cover page'!$B$9-I4518)= 5,"5", IF(('1 - Cover page'!$B$9-I4518)= 6,"6", IF(('1 - Cover page'!$B$9-I4518)= 7,"7", IF(('1 - Cover page'!$B$9-I4518)= 8,"8", IF(('1 - Cover page'!$B$9-I4518)= 9,"9", IF(('1 - Cover page'!$B$9-I4518)= 10,"10", IF(('1 - Cover page'!$B$9-I4518)= 11,"11", IF(('1 - Cover page'!$B$9-I4518)= 12,"12", IF(('1 - Cover page'!$B$9-I4518)= 13,"13", IF(('1 - Cover page'!$B$9-I4518)= 14,"14", IF(('1 - Cover page'!$B$9-I4518)= 15,"15",  ""))))))))))))))))</f>
        <v>0</v>
      </c>
      <c r="AA4518" t="e">
        <f>VLOOKUP(E4518,'Age group'!$A$2:$B$7,2,TRUE)</f>
        <v>#N/A</v>
      </c>
    </row>
    <row r="4519" spans="1:27" ht="12.75" x14ac:dyDescent="0.2">
      <c r="A4519" s="30">
        <v>4516</v>
      </c>
      <c r="B4519" s="31"/>
      <c r="C4519" s="31"/>
      <c r="D4519" s="32"/>
      <c r="E4519" s="104"/>
      <c r="F4519" s="31"/>
      <c r="G4519" s="31"/>
      <c r="H4519" s="33"/>
      <c r="I4519" s="16"/>
      <c r="J4519" s="34"/>
      <c r="K4519" s="34"/>
      <c r="L4519" s="35"/>
      <c r="M4519" s="36"/>
      <c r="N4519" s="37"/>
      <c r="O4519" s="37"/>
      <c r="P4519" s="37"/>
      <c r="Q4519" s="38"/>
      <c r="R4519" s="38"/>
      <c r="S4519" s="37"/>
      <c r="T4519" s="39"/>
      <c r="U4519" s="39"/>
      <c r="V4519" s="40"/>
      <c r="X4519" t="str">
        <f>IF(('1 - Cover page'!$B$9-M4519)&lt;6,"&lt;=5 Days","&gt;5 Days")</f>
        <v>&lt;=5 Days</v>
      </c>
      <c r="Y4519" t="str">
        <f>IF(('1 - Cover page'!$B$9-M4519)=0,"0", IF(('1 - Cover page'!$B$9-M4519)= 1,"1", IF(('1 - Cover page'!$B$9-M4519)= 2,"2", IF(('1 - Cover page'!$B$9-M4519)= 3,"3", IF(('1 - Cover page'!$B$9-M4519)= 4,"4", IF(('1 - Cover page'!$B$9-M4519)= 5,"5", IF(('1 - Cover page'!$B$9-M4519)= 6,"6", IF(('1 - Cover page'!$B$9-M4519)= 7,"7", IF(('1 - Cover page'!$B$9-M4519)= 8,"8", IF(('1 - Cover page'!$B$9-M4519)= 9,"9", IF(('1 - Cover page'!$B$9-M4519)= 10,"10", IF(('1 - Cover page'!$B$9-M4519)= 11,"11", IF(('1 - Cover page'!$B$9-M4519)= 12,"12", IF(('1 - Cover page'!$B$9-M4519)= 13,"13", IF(('1 - Cover page'!$B$9-M4519)= 14,"14", IF(('1 - Cover page'!$B$9-M4519)= 15,"15",  ""))))))))))))))))</f>
        <v>0</v>
      </c>
      <c r="Z4519" t="str">
        <f>IF(('1 - Cover page'!$B$9-I4519)=0,"0", IF(('1 - Cover page'!$B$9-I4519)= 1,"1", IF(('1 - Cover page'!$B$9-I4519)= 2,"2", IF(('1 - Cover page'!$B$9-I4519)= 3,"3", IF(('1 - Cover page'!$B$9-I4519)= 4,"4", IF(('1 - Cover page'!$B$9-I4519)= 5,"5", IF(('1 - Cover page'!$B$9-I4519)= 6,"6", IF(('1 - Cover page'!$B$9-I4519)= 7,"7", IF(('1 - Cover page'!$B$9-I4519)= 8,"8", IF(('1 - Cover page'!$B$9-I4519)= 9,"9", IF(('1 - Cover page'!$B$9-I4519)= 10,"10", IF(('1 - Cover page'!$B$9-I4519)= 11,"11", IF(('1 - Cover page'!$B$9-I4519)= 12,"12", IF(('1 - Cover page'!$B$9-I4519)= 13,"13", IF(('1 - Cover page'!$B$9-I4519)= 14,"14", IF(('1 - Cover page'!$B$9-I4519)= 15,"15",  ""))))))))))))))))</f>
        <v>0</v>
      </c>
      <c r="AA4519" t="e">
        <f>VLOOKUP(E4519,'Age group'!$A$2:$B$7,2,TRUE)</f>
        <v>#N/A</v>
      </c>
    </row>
    <row r="4520" spans="1:27" ht="12.75" x14ac:dyDescent="0.2">
      <c r="A4520" s="30">
        <v>4517</v>
      </c>
      <c r="B4520" s="31"/>
      <c r="C4520" s="31"/>
      <c r="D4520" s="32"/>
      <c r="E4520" s="104"/>
      <c r="F4520" s="31"/>
      <c r="G4520" s="31"/>
      <c r="H4520" s="33"/>
      <c r="I4520" s="16"/>
      <c r="J4520" s="34"/>
      <c r="K4520" s="34"/>
      <c r="L4520" s="35"/>
      <c r="M4520" s="36"/>
      <c r="N4520" s="37"/>
      <c r="O4520" s="37"/>
      <c r="P4520" s="37"/>
      <c r="Q4520" s="38"/>
      <c r="R4520" s="38"/>
      <c r="S4520" s="37"/>
      <c r="T4520" s="39"/>
      <c r="U4520" s="39"/>
      <c r="V4520" s="40"/>
      <c r="X4520" t="str">
        <f>IF(('1 - Cover page'!$B$9-M4520)&lt;6,"&lt;=5 Days","&gt;5 Days")</f>
        <v>&lt;=5 Days</v>
      </c>
      <c r="Y4520" t="str">
        <f>IF(('1 - Cover page'!$B$9-M4520)=0,"0", IF(('1 - Cover page'!$B$9-M4520)= 1,"1", IF(('1 - Cover page'!$B$9-M4520)= 2,"2", IF(('1 - Cover page'!$B$9-M4520)= 3,"3", IF(('1 - Cover page'!$B$9-M4520)= 4,"4", IF(('1 - Cover page'!$B$9-M4520)= 5,"5", IF(('1 - Cover page'!$B$9-M4520)= 6,"6", IF(('1 - Cover page'!$B$9-M4520)= 7,"7", IF(('1 - Cover page'!$B$9-M4520)= 8,"8", IF(('1 - Cover page'!$B$9-M4520)= 9,"9", IF(('1 - Cover page'!$B$9-M4520)= 10,"10", IF(('1 - Cover page'!$B$9-M4520)= 11,"11", IF(('1 - Cover page'!$B$9-M4520)= 12,"12", IF(('1 - Cover page'!$B$9-M4520)= 13,"13", IF(('1 - Cover page'!$B$9-M4520)= 14,"14", IF(('1 - Cover page'!$B$9-M4520)= 15,"15",  ""))))))))))))))))</f>
        <v>0</v>
      </c>
      <c r="Z4520" t="str">
        <f>IF(('1 - Cover page'!$B$9-I4520)=0,"0", IF(('1 - Cover page'!$B$9-I4520)= 1,"1", IF(('1 - Cover page'!$B$9-I4520)= 2,"2", IF(('1 - Cover page'!$B$9-I4520)= 3,"3", IF(('1 - Cover page'!$B$9-I4520)= 4,"4", IF(('1 - Cover page'!$B$9-I4520)= 5,"5", IF(('1 - Cover page'!$B$9-I4520)= 6,"6", IF(('1 - Cover page'!$B$9-I4520)= 7,"7", IF(('1 - Cover page'!$B$9-I4520)= 8,"8", IF(('1 - Cover page'!$B$9-I4520)= 9,"9", IF(('1 - Cover page'!$B$9-I4520)= 10,"10", IF(('1 - Cover page'!$B$9-I4520)= 11,"11", IF(('1 - Cover page'!$B$9-I4520)= 12,"12", IF(('1 - Cover page'!$B$9-I4520)= 13,"13", IF(('1 - Cover page'!$B$9-I4520)= 14,"14", IF(('1 - Cover page'!$B$9-I4520)= 15,"15",  ""))))))))))))))))</f>
        <v>0</v>
      </c>
      <c r="AA4520" t="e">
        <f>VLOOKUP(E4520,'Age group'!$A$2:$B$7,2,TRUE)</f>
        <v>#N/A</v>
      </c>
    </row>
    <row r="4521" spans="1:27" ht="12.75" x14ac:dyDescent="0.2">
      <c r="A4521" s="30">
        <v>4518</v>
      </c>
      <c r="B4521" s="31"/>
      <c r="C4521" s="31"/>
      <c r="D4521" s="32"/>
      <c r="E4521" s="104"/>
      <c r="F4521" s="31"/>
      <c r="G4521" s="31"/>
      <c r="H4521" s="33"/>
      <c r="I4521" s="16"/>
      <c r="J4521" s="34"/>
      <c r="K4521" s="34"/>
      <c r="L4521" s="35"/>
      <c r="M4521" s="36"/>
      <c r="N4521" s="37"/>
      <c r="O4521" s="37"/>
      <c r="P4521" s="37"/>
      <c r="Q4521" s="38"/>
      <c r="R4521" s="38"/>
      <c r="S4521" s="37"/>
      <c r="T4521" s="39"/>
      <c r="U4521" s="39"/>
      <c r="V4521" s="40"/>
      <c r="X4521" t="str">
        <f>IF(('1 - Cover page'!$B$9-M4521)&lt;6,"&lt;=5 Days","&gt;5 Days")</f>
        <v>&lt;=5 Days</v>
      </c>
      <c r="Y4521" t="str">
        <f>IF(('1 - Cover page'!$B$9-M4521)=0,"0", IF(('1 - Cover page'!$B$9-M4521)= 1,"1", IF(('1 - Cover page'!$B$9-M4521)= 2,"2", IF(('1 - Cover page'!$B$9-M4521)= 3,"3", IF(('1 - Cover page'!$B$9-M4521)= 4,"4", IF(('1 - Cover page'!$B$9-M4521)= 5,"5", IF(('1 - Cover page'!$B$9-M4521)= 6,"6", IF(('1 - Cover page'!$B$9-M4521)= 7,"7", IF(('1 - Cover page'!$B$9-M4521)= 8,"8", IF(('1 - Cover page'!$B$9-M4521)= 9,"9", IF(('1 - Cover page'!$B$9-M4521)= 10,"10", IF(('1 - Cover page'!$B$9-M4521)= 11,"11", IF(('1 - Cover page'!$B$9-M4521)= 12,"12", IF(('1 - Cover page'!$B$9-M4521)= 13,"13", IF(('1 - Cover page'!$B$9-M4521)= 14,"14", IF(('1 - Cover page'!$B$9-M4521)= 15,"15",  ""))))))))))))))))</f>
        <v>0</v>
      </c>
      <c r="Z4521" t="str">
        <f>IF(('1 - Cover page'!$B$9-I4521)=0,"0", IF(('1 - Cover page'!$B$9-I4521)= 1,"1", IF(('1 - Cover page'!$B$9-I4521)= 2,"2", IF(('1 - Cover page'!$B$9-I4521)= 3,"3", IF(('1 - Cover page'!$B$9-I4521)= 4,"4", IF(('1 - Cover page'!$B$9-I4521)= 5,"5", IF(('1 - Cover page'!$B$9-I4521)= 6,"6", IF(('1 - Cover page'!$B$9-I4521)= 7,"7", IF(('1 - Cover page'!$B$9-I4521)= 8,"8", IF(('1 - Cover page'!$B$9-I4521)= 9,"9", IF(('1 - Cover page'!$B$9-I4521)= 10,"10", IF(('1 - Cover page'!$B$9-I4521)= 11,"11", IF(('1 - Cover page'!$B$9-I4521)= 12,"12", IF(('1 - Cover page'!$B$9-I4521)= 13,"13", IF(('1 - Cover page'!$B$9-I4521)= 14,"14", IF(('1 - Cover page'!$B$9-I4521)= 15,"15",  ""))))))))))))))))</f>
        <v>0</v>
      </c>
      <c r="AA4521" t="e">
        <f>VLOOKUP(E4521,'Age group'!$A$2:$B$7,2,TRUE)</f>
        <v>#N/A</v>
      </c>
    </row>
    <row r="4522" spans="1:27" ht="12.75" x14ac:dyDescent="0.2">
      <c r="A4522" s="30">
        <v>4519</v>
      </c>
      <c r="B4522" s="31"/>
      <c r="C4522" s="31"/>
      <c r="D4522" s="32"/>
      <c r="E4522" s="104"/>
      <c r="F4522" s="31"/>
      <c r="G4522" s="31"/>
      <c r="H4522" s="33"/>
      <c r="I4522" s="16"/>
      <c r="J4522" s="34"/>
      <c r="K4522" s="34"/>
      <c r="L4522" s="35"/>
      <c r="M4522" s="36"/>
      <c r="N4522" s="37"/>
      <c r="O4522" s="37"/>
      <c r="P4522" s="37"/>
      <c r="Q4522" s="38"/>
      <c r="R4522" s="38"/>
      <c r="S4522" s="37"/>
      <c r="T4522" s="39"/>
      <c r="U4522" s="39"/>
      <c r="V4522" s="40"/>
      <c r="X4522" t="str">
        <f>IF(('1 - Cover page'!$B$9-M4522)&lt;6,"&lt;=5 Days","&gt;5 Days")</f>
        <v>&lt;=5 Days</v>
      </c>
      <c r="Y4522" t="str">
        <f>IF(('1 - Cover page'!$B$9-M4522)=0,"0", IF(('1 - Cover page'!$B$9-M4522)= 1,"1", IF(('1 - Cover page'!$B$9-M4522)= 2,"2", IF(('1 - Cover page'!$B$9-M4522)= 3,"3", IF(('1 - Cover page'!$B$9-M4522)= 4,"4", IF(('1 - Cover page'!$B$9-M4522)= 5,"5", IF(('1 - Cover page'!$B$9-M4522)= 6,"6", IF(('1 - Cover page'!$B$9-M4522)= 7,"7", IF(('1 - Cover page'!$B$9-M4522)= 8,"8", IF(('1 - Cover page'!$B$9-M4522)= 9,"9", IF(('1 - Cover page'!$B$9-M4522)= 10,"10", IF(('1 - Cover page'!$B$9-M4522)= 11,"11", IF(('1 - Cover page'!$B$9-M4522)= 12,"12", IF(('1 - Cover page'!$B$9-M4522)= 13,"13", IF(('1 - Cover page'!$B$9-M4522)= 14,"14", IF(('1 - Cover page'!$B$9-M4522)= 15,"15",  ""))))))))))))))))</f>
        <v>0</v>
      </c>
      <c r="Z4522" t="str">
        <f>IF(('1 - Cover page'!$B$9-I4522)=0,"0", IF(('1 - Cover page'!$B$9-I4522)= 1,"1", IF(('1 - Cover page'!$B$9-I4522)= 2,"2", IF(('1 - Cover page'!$B$9-I4522)= 3,"3", IF(('1 - Cover page'!$B$9-I4522)= 4,"4", IF(('1 - Cover page'!$B$9-I4522)= 5,"5", IF(('1 - Cover page'!$B$9-I4522)= 6,"6", IF(('1 - Cover page'!$B$9-I4522)= 7,"7", IF(('1 - Cover page'!$B$9-I4522)= 8,"8", IF(('1 - Cover page'!$B$9-I4522)= 9,"9", IF(('1 - Cover page'!$B$9-I4522)= 10,"10", IF(('1 - Cover page'!$B$9-I4522)= 11,"11", IF(('1 - Cover page'!$B$9-I4522)= 12,"12", IF(('1 - Cover page'!$B$9-I4522)= 13,"13", IF(('1 - Cover page'!$B$9-I4522)= 14,"14", IF(('1 - Cover page'!$B$9-I4522)= 15,"15",  ""))))))))))))))))</f>
        <v>0</v>
      </c>
      <c r="AA4522" t="e">
        <f>VLOOKUP(E4522,'Age group'!$A$2:$B$7,2,TRUE)</f>
        <v>#N/A</v>
      </c>
    </row>
    <row r="4523" spans="1:27" ht="12.75" x14ac:dyDescent="0.2">
      <c r="A4523" s="30">
        <v>4520</v>
      </c>
      <c r="B4523" s="31"/>
      <c r="C4523" s="31"/>
      <c r="D4523" s="32"/>
      <c r="E4523" s="104"/>
      <c r="F4523" s="31"/>
      <c r="G4523" s="31"/>
      <c r="H4523" s="33"/>
      <c r="I4523" s="16"/>
      <c r="J4523" s="34"/>
      <c r="K4523" s="34"/>
      <c r="L4523" s="35"/>
      <c r="M4523" s="36"/>
      <c r="N4523" s="37"/>
      <c r="O4523" s="37"/>
      <c r="P4523" s="37"/>
      <c r="Q4523" s="38"/>
      <c r="R4523" s="38"/>
      <c r="S4523" s="37"/>
      <c r="T4523" s="39"/>
      <c r="U4523" s="39"/>
      <c r="V4523" s="40"/>
      <c r="X4523" t="str">
        <f>IF(('1 - Cover page'!$B$9-M4523)&lt;6,"&lt;=5 Days","&gt;5 Days")</f>
        <v>&lt;=5 Days</v>
      </c>
      <c r="Y4523" t="str">
        <f>IF(('1 - Cover page'!$B$9-M4523)=0,"0", IF(('1 - Cover page'!$B$9-M4523)= 1,"1", IF(('1 - Cover page'!$B$9-M4523)= 2,"2", IF(('1 - Cover page'!$B$9-M4523)= 3,"3", IF(('1 - Cover page'!$B$9-M4523)= 4,"4", IF(('1 - Cover page'!$B$9-M4523)= 5,"5", IF(('1 - Cover page'!$B$9-M4523)= 6,"6", IF(('1 - Cover page'!$B$9-M4523)= 7,"7", IF(('1 - Cover page'!$B$9-M4523)= 8,"8", IF(('1 - Cover page'!$B$9-M4523)= 9,"9", IF(('1 - Cover page'!$B$9-M4523)= 10,"10", IF(('1 - Cover page'!$B$9-M4523)= 11,"11", IF(('1 - Cover page'!$B$9-M4523)= 12,"12", IF(('1 - Cover page'!$B$9-M4523)= 13,"13", IF(('1 - Cover page'!$B$9-M4523)= 14,"14", IF(('1 - Cover page'!$B$9-M4523)= 15,"15",  ""))))))))))))))))</f>
        <v>0</v>
      </c>
      <c r="Z4523" t="str">
        <f>IF(('1 - Cover page'!$B$9-I4523)=0,"0", IF(('1 - Cover page'!$B$9-I4523)= 1,"1", IF(('1 - Cover page'!$B$9-I4523)= 2,"2", IF(('1 - Cover page'!$B$9-I4523)= 3,"3", IF(('1 - Cover page'!$B$9-I4523)= 4,"4", IF(('1 - Cover page'!$B$9-I4523)= 5,"5", IF(('1 - Cover page'!$B$9-I4523)= 6,"6", IF(('1 - Cover page'!$B$9-I4523)= 7,"7", IF(('1 - Cover page'!$B$9-I4523)= 8,"8", IF(('1 - Cover page'!$B$9-I4523)= 9,"9", IF(('1 - Cover page'!$B$9-I4523)= 10,"10", IF(('1 - Cover page'!$B$9-I4523)= 11,"11", IF(('1 - Cover page'!$B$9-I4523)= 12,"12", IF(('1 - Cover page'!$B$9-I4523)= 13,"13", IF(('1 - Cover page'!$B$9-I4523)= 14,"14", IF(('1 - Cover page'!$B$9-I4523)= 15,"15",  ""))))))))))))))))</f>
        <v>0</v>
      </c>
      <c r="AA4523" t="e">
        <f>VLOOKUP(E4523,'Age group'!$A$2:$B$7,2,TRUE)</f>
        <v>#N/A</v>
      </c>
    </row>
    <row r="4524" spans="1:27" ht="12.75" x14ac:dyDescent="0.2">
      <c r="A4524" s="30">
        <v>4521</v>
      </c>
      <c r="B4524" s="31"/>
      <c r="C4524" s="31"/>
      <c r="D4524" s="32"/>
      <c r="E4524" s="104"/>
      <c r="F4524" s="31"/>
      <c r="G4524" s="31"/>
      <c r="H4524" s="33"/>
      <c r="I4524" s="16"/>
      <c r="J4524" s="34"/>
      <c r="K4524" s="34"/>
      <c r="L4524" s="35"/>
      <c r="M4524" s="36"/>
      <c r="N4524" s="37"/>
      <c r="O4524" s="37"/>
      <c r="P4524" s="37"/>
      <c r="Q4524" s="38"/>
      <c r="R4524" s="38"/>
      <c r="S4524" s="37"/>
      <c r="T4524" s="39"/>
      <c r="U4524" s="39"/>
      <c r="V4524" s="40"/>
      <c r="X4524" t="str">
        <f>IF(('1 - Cover page'!$B$9-M4524)&lt;6,"&lt;=5 Days","&gt;5 Days")</f>
        <v>&lt;=5 Days</v>
      </c>
      <c r="Y4524" t="str">
        <f>IF(('1 - Cover page'!$B$9-M4524)=0,"0", IF(('1 - Cover page'!$B$9-M4524)= 1,"1", IF(('1 - Cover page'!$B$9-M4524)= 2,"2", IF(('1 - Cover page'!$B$9-M4524)= 3,"3", IF(('1 - Cover page'!$B$9-M4524)= 4,"4", IF(('1 - Cover page'!$B$9-M4524)= 5,"5", IF(('1 - Cover page'!$B$9-M4524)= 6,"6", IF(('1 - Cover page'!$B$9-M4524)= 7,"7", IF(('1 - Cover page'!$B$9-M4524)= 8,"8", IF(('1 - Cover page'!$B$9-M4524)= 9,"9", IF(('1 - Cover page'!$B$9-M4524)= 10,"10", IF(('1 - Cover page'!$B$9-M4524)= 11,"11", IF(('1 - Cover page'!$B$9-M4524)= 12,"12", IF(('1 - Cover page'!$B$9-M4524)= 13,"13", IF(('1 - Cover page'!$B$9-M4524)= 14,"14", IF(('1 - Cover page'!$B$9-M4524)= 15,"15",  ""))))))))))))))))</f>
        <v>0</v>
      </c>
      <c r="Z4524" t="str">
        <f>IF(('1 - Cover page'!$B$9-I4524)=0,"0", IF(('1 - Cover page'!$B$9-I4524)= 1,"1", IF(('1 - Cover page'!$B$9-I4524)= 2,"2", IF(('1 - Cover page'!$B$9-I4524)= 3,"3", IF(('1 - Cover page'!$B$9-I4524)= 4,"4", IF(('1 - Cover page'!$B$9-I4524)= 5,"5", IF(('1 - Cover page'!$B$9-I4524)= 6,"6", IF(('1 - Cover page'!$B$9-I4524)= 7,"7", IF(('1 - Cover page'!$B$9-I4524)= 8,"8", IF(('1 - Cover page'!$B$9-I4524)= 9,"9", IF(('1 - Cover page'!$B$9-I4524)= 10,"10", IF(('1 - Cover page'!$B$9-I4524)= 11,"11", IF(('1 - Cover page'!$B$9-I4524)= 12,"12", IF(('1 - Cover page'!$B$9-I4524)= 13,"13", IF(('1 - Cover page'!$B$9-I4524)= 14,"14", IF(('1 - Cover page'!$B$9-I4524)= 15,"15",  ""))))))))))))))))</f>
        <v>0</v>
      </c>
      <c r="AA4524" t="e">
        <f>VLOOKUP(E4524,'Age group'!$A$2:$B$7,2,TRUE)</f>
        <v>#N/A</v>
      </c>
    </row>
    <row r="4525" spans="1:27" ht="12.75" x14ac:dyDescent="0.2">
      <c r="A4525" s="30">
        <v>4522</v>
      </c>
      <c r="B4525" s="31"/>
      <c r="C4525" s="31"/>
      <c r="D4525" s="32"/>
      <c r="E4525" s="104"/>
      <c r="F4525" s="31"/>
      <c r="G4525" s="31"/>
      <c r="H4525" s="33"/>
      <c r="I4525" s="16"/>
      <c r="J4525" s="34"/>
      <c r="K4525" s="34"/>
      <c r="L4525" s="35"/>
      <c r="M4525" s="36"/>
      <c r="N4525" s="37"/>
      <c r="O4525" s="37"/>
      <c r="P4525" s="37"/>
      <c r="Q4525" s="38"/>
      <c r="R4525" s="38"/>
      <c r="S4525" s="37"/>
      <c r="T4525" s="39"/>
      <c r="U4525" s="39"/>
      <c r="V4525" s="40"/>
      <c r="X4525" t="str">
        <f>IF(('1 - Cover page'!$B$9-M4525)&lt;6,"&lt;=5 Days","&gt;5 Days")</f>
        <v>&lt;=5 Days</v>
      </c>
      <c r="Y4525" t="str">
        <f>IF(('1 - Cover page'!$B$9-M4525)=0,"0", IF(('1 - Cover page'!$B$9-M4525)= 1,"1", IF(('1 - Cover page'!$B$9-M4525)= 2,"2", IF(('1 - Cover page'!$B$9-M4525)= 3,"3", IF(('1 - Cover page'!$B$9-M4525)= 4,"4", IF(('1 - Cover page'!$B$9-M4525)= 5,"5", IF(('1 - Cover page'!$B$9-M4525)= 6,"6", IF(('1 - Cover page'!$B$9-M4525)= 7,"7", IF(('1 - Cover page'!$B$9-M4525)= 8,"8", IF(('1 - Cover page'!$B$9-M4525)= 9,"9", IF(('1 - Cover page'!$B$9-M4525)= 10,"10", IF(('1 - Cover page'!$B$9-M4525)= 11,"11", IF(('1 - Cover page'!$B$9-M4525)= 12,"12", IF(('1 - Cover page'!$B$9-M4525)= 13,"13", IF(('1 - Cover page'!$B$9-M4525)= 14,"14", IF(('1 - Cover page'!$B$9-M4525)= 15,"15",  ""))))))))))))))))</f>
        <v>0</v>
      </c>
      <c r="Z4525" t="str">
        <f>IF(('1 - Cover page'!$B$9-I4525)=0,"0", IF(('1 - Cover page'!$B$9-I4525)= 1,"1", IF(('1 - Cover page'!$B$9-I4525)= 2,"2", IF(('1 - Cover page'!$B$9-I4525)= 3,"3", IF(('1 - Cover page'!$B$9-I4525)= 4,"4", IF(('1 - Cover page'!$B$9-I4525)= 5,"5", IF(('1 - Cover page'!$B$9-I4525)= 6,"6", IF(('1 - Cover page'!$B$9-I4525)= 7,"7", IF(('1 - Cover page'!$B$9-I4525)= 8,"8", IF(('1 - Cover page'!$B$9-I4525)= 9,"9", IF(('1 - Cover page'!$B$9-I4525)= 10,"10", IF(('1 - Cover page'!$B$9-I4525)= 11,"11", IF(('1 - Cover page'!$B$9-I4525)= 12,"12", IF(('1 - Cover page'!$B$9-I4525)= 13,"13", IF(('1 - Cover page'!$B$9-I4525)= 14,"14", IF(('1 - Cover page'!$B$9-I4525)= 15,"15",  ""))))))))))))))))</f>
        <v>0</v>
      </c>
      <c r="AA4525" t="e">
        <f>VLOOKUP(E4525,'Age group'!$A$2:$B$7,2,TRUE)</f>
        <v>#N/A</v>
      </c>
    </row>
    <row r="4526" spans="1:27" ht="12.75" x14ac:dyDescent="0.2">
      <c r="A4526" s="30">
        <v>4523</v>
      </c>
      <c r="B4526" s="31"/>
      <c r="C4526" s="31"/>
      <c r="D4526" s="32"/>
      <c r="E4526" s="104"/>
      <c r="F4526" s="31"/>
      <c r="G4526" s="31"/>
      <c r="H4526" s="33"/>
      <c r="I4526" s="16"/>
      <c r="J4526" s="34"/>
      <c r="K4526" s="34"/>
      <c r="L4526" s="35"/>
      <c r="M4526" s="36"/>
      <c r="N4526" s="37"/>
      <c r="O4526" s="37"/>
      <c r="P4526" s="37"/>
      <c r="Q4526" s="38"/>
      <c r="R4526" s="38"/>
      <c r="S4526" s="37"/>
      <c r="T4526" s="39"/>
      <c r="U4526" s="39"/>
      <c r="V4526" s="40"/>
      <c r="X4526" t="str">
        <f>IF(('1 - Cover page'!$B$9-M4526)&lt;6,"&lt;=5 Days","&gt;5 Days")</f>
        <v>&lt;=5 Days</v>
      </c>
      <c r="Y4526" t="str">
        <f>IF(('1 - Cover page'!$B$9-M4526)=0,"0", IF(('1 - Cover page'!$B$9-M4526)= 1,"1", IF(('1 - Cover page'!$B$9-M4526)= 2,"2", IF(('1 - Cover page'!$B$9-M4526)= 3,"3", IF(('1 - Cover page'!$B$9-M4526)= 4,"4", IF(('1 - Cover page'!$B$9-M4526)= 5,"5", IF(('1 - Cover page'!$B$9-M4526)= 6,"6", IF(('1 - Cover page'!$B$9-M4526)= 7,"7", IF(('1 - Cover page'!$B$9-M4526)= 8,"8", IF(('1 - Cover page'!$B$9-M4526)= 9,"9", IF(('1 - Cover page'!$B$9-M4526)= 10,"10", IF(('1 - Cover page'!$B$9-M4526)= 11,"11", IF(('1 - Cover page'!$B$9-M4526)= 12,"12", IF(('1 - Cover page'!$B$9-M4526)= 13,"13", IF(('1 - Cover page'!$B$9-M4526)= 14,"14", IF(('1 - Cover page'!$B$9-M4526)= 15,"15",  ""))))))))))))))))</f>
        <v>0</v>
      </c>
      <c r="Z4526" t="str">
        <f>IF(('1 - Cover page'!$B$9-I4526)=0,"0", IF(('1 - Cover page'!$B$9-I4526)= 1,"1", IF(('1 - Cover page'!$B$9-I4526)= 2,"2", IF(('1 - Cover page'!$B$9-I4526)= 3,"3", IF(('1 - Cover page'!$B$9-I4526)= 4,"4", IF(('1 - Cover page'!$B$9-I4526)= 5,"5", IF(('1 - Cover page'!$B$9-I4526)= 6,"6", IF(('1 - Cover page'!$B$9-I4526)= 7,"7", IF(('1 - Cover page'!$B$9-I4526)= 8,"8", IF(('1 - Cover page'!$B$9-I4526)= 9,"9", IF(('1 - Cover page'!$B$9-I4526)= 10,"10", IF(('1 - Cover page'!$B$9-I4526)= 11,"11", IF(('1 - Cover page'!$B$9-I4526)= 12,"12", IF(('1 - Cover page'!$B$9-I4526)= 13,"13", IF(('1 - Cover page'!$B$9-I4526)= 14,"14", IF(('1 - Cover page'!$B$9-I4526)= 15,"15",  ""))))))))))))))))</f>
        <v>0</v>
      </c>
      <c r="AA4526" t="e">
        <f>VLOOKUP(E4526,'Age group'!$A$2:$B$7,2,TRUE)</f>
        <v>#N/A</v>
      </c>
    </row>
    <row r="4527" spans="1:27" ht="12.75" x14ac:dyDescent="0.2">
      <c r="A4527" s="30">
        <v>4524</v>
      </c>
      <c r="B4527" s="31"/>
      <c r="C4527" s="31"/>
      <c r="D4527" s="32"/>
      <c r="E4527" s="104"/>
      <c r="F4527" s="31"/>
      <c r="G4527" s="31"/>
      <c r="H4527" s="33"/>
      <c r="I4527" s="16"/>
      <c r="J4527" s="34"/>
      <c r="K4527" s="34"/>
      <c r="L4527" s="35"/>
      <c r="M4527" s="36"/>
      <c r="N4527" s="37"/>
      <c r="O4527" s="37"/>
      <c r="P4527" s="37"/>
      <c r="Q4527" s="38"/>
      <c r="R4527" s="38"/>
      <c r="S4527" s="37"/>
      <c r="T4527" s="39"/>
      <c r="U4527" s="39"/>
      <c r="V4527" s="40"/>
      <c r="X4527" t="str">
        <f>IF(('1 - Cover page'!$B$9-M4527)&lt;6,"&lt;=5 Days","&gt;5 Days")</f>
        <v>&lt;=5 Days</v>
      </c>
      <c r="Y4527" t="str">
        <f>IF(('1 - Cover page'!$B$9-M4527)=0,"0", IF(('1 - Cover page'!$B$9-M4527)= 1,"1", IF(('1 - Cover page'!$B$9-M4527)= 2,"2", IF(('1 - Cover page'!$B$9-M4527)= 3,"3", IF(('1 - Cover page'!$B$9-M4527)= 4,"4", IF(('1 - Cover page'!$B$9-M4527)= 5,"5", IF(('1 - Cover page'!$B$9-M4527)= 6,"6", IF(('1 - Cover page'!$B$9-M4527)= 7,"7", IF(('1 - Cover page'!$B$9-M4527)= 8,"8", IF(('1 - Cover page'!$B$9-M4527)= 9,"9", IF(('1 - Cover page'!$B$9-M4527)= 10,"10", IF(('1 - Cover page'!$B$9-M4527)= 11,"11", IF(('1 - Cover page'!$B$9-M4527)= 12,"12", IF(('1 - Cover page'!$B$9-M4527)= 13,"13", IF(('1 - Cover page'!$B$9-M4527)= 14,"14", IF(('1 - Cover page'!$B$9-M4527)= 15,"15",  ""))))))))))))))))</f>
        <v>0</v>
      </c>
      <c r="Z4527" t="str">
        <f>IF(('1 - Cover page'!$B$9-I4527)=0,"0", IF(('1 - Cover page'!$B$9-I4527)= 1,"1", IF(('1 - Cover page'!$B$9-I4527)= 2,"2", IF(('1 - Cover page'!$B$9-I4527)= 3,"3", IF(('1 - Cover page'!$B$9-I4527)= 4,"4", IF(('1 - Cover page'!$B$9-I4527)= 5,"5", IF(('1 - Cover page'!$B$9-I4527)= 6,"6", IF(('1 - Cover page'!$B$9-I4527)= 7,"7", IF(('1 - Cover page'!$B$9-I4527)= 8,"8", IF(('1 - Cover page'!$B$9-I4527)= 9,"9", IF(('1 - Cover page'!$B$9-I4527)= 10,"10", IF(('1 - Cover page'!$B$9-I4527)= 11,"11", IF(('1 - Cover page'!$B$9-I4527)= 12,"12", IF(('1 - Cover page'!$B$9-I4527)= 13,"13", IF(('1 - Cover page'!$B$9-I4527)= 14,"14", IF(('1 - Cover page'!$B$9-I4527)= 15,"15",  ""))))))))))))))))</f>
        <v>0</v>
      </c>
      <c r="AA4527" t="e">
        <f>VLOOKUP(E4527,'Age group'!$A$2:$B$7,2,TRUE)</f>
        <v>#N/A</v>
      </c>
    </row>
    <row r="4528" spans="1:27" ht="12.75" x14ac:dyDescent="0.2">
      <c r="A4528" s="30">
        <v>4525</v>
      </c>
      <c r="B4528" s="31"/>
      <c r="C4528" s="31"/>
      <c r="D4528" s="32"/>
      <c r="E4528" s="104"/>
      <c r="F4528" s="31"/>
      <c r="G4528" s="31"/>
      <c r="H4528" s="33"/>
      <c r="I4528" s="16"/>
      <c r="J4528" s="34"/>
      <c r="K4528" s="34"/>
      <c r="L4528" s="35"/>
      <c r="M4528" s="36"/>
      <c r="N4528" s="37"/>
      <c r="O4528" s="37"/>
      <c r="P4528" s="37"/>
      <c r="Q4528" s="38"/>
      <c r="R4528" s="38"/>
      <c r="S4528" s="37"/>
      <c r="T4528" s="39"/>
      <c r="U4528" s="39"/>
      <c r="V4528" s="40"/>
      <c r="X4528" t="str">
        <f>IF(('1 - Cover page'!$B$9-M4528)&lt;6,"&lt;=5 Days","&gt;5 Days")</f>
        <v>&lt;=5 Days</v>
      </c>
      <c r="Y4528" t="str">
        <f>IF(('1 - Cover page'!$B$9-M4528)=0,"0", IF(('1 - Cover page'!$B$9-M4528)= 1,"1", IF(('1 - Cover page'!$B$9-M4528)= 2,"2", IF(('1 - Cover page'!$B$9-M4528)= 3,"3", IF(('1 - Cover page'!$B$9-M4528)= 4,"4", IF(('1 - Cover page'!$B$9-M4528)= 5,"5", IF(('1 - Cover page'!$B$9-M4528)= 6,"6", IF(('1 - Cover page'!$B$9-M4528)= 7,"7", IF(('1 - Cover page'!$B$9-M4528)= 8,"8", IF(('1 - Cover page'!$B$9-M4528)= 9,"9", IF(('1 - Cover page'!$B$9-M4528)= 10,"10", IF(('1 - Cover page'!$B$9-M4528)= 11,"11", IF(('1 - Cover page'!$B$9-M4528)= 12,"12", IF(('1 - Cover page'!$B$9-M4528)= 13,"13", IF(('1 - Cover page'!$B$9-M4528)= 14,"14", IF(('1 - Cover page'!$B$9-M4528)= 15,"15",  ""))))))))))))))))</f>
        <v>0</v>
      </c>
      <c r="Z4528" t="str">
        <f>IF(('1 - Cover page'!$B$9-I4528)=0,"0", IF(('1 - Cover page'!$B$9-I4528)= 1,"1", IF(('1 - Cover page'!$B$9-I4528)= 2,"2", IF(('1 - Cover page'!$B$9-I4528)= 3,"3", IF(('1 - Cover page'!$B$9-I4528)= 4,"4", IF(('1 - Cover page'!$B$9-I4528)= 5,"5", IF(('1 - Cover page'!$B$9-I4528)= 6,"6", IF(('1 - Cover page'!$B$9-I4528)= 7,"7", IF(('1 - Cover page'!$B$9-I4528)= 8,"8", IF(('1 - Cover page'!$B$9-I4528)= 9,"9", IF(('1 - Cover page'!$B$9-I4528)= 10,"10", IF(('1 - Cover page'!$B$9-I4528)= 11,"11", IF(('1 - Cover page'!$B$9-I4528)= 12,"12", IF(('1 - Cover page'!$B$9-I4528)= 13,"13", IF(('1 - Cover page'!$B$9-I4528)= 14,"14", IF(('1 - Cover page'!$B$9-I4528)= 15,"15",  ""))))))))))))))))</f>
        <v>0</v>
      </c>
      <c r="AA4528" t="e">
        <f>VLOOKUP(E4528,'Age group'!$A$2:$B$7,2,TRUE)</f>
        <v>#N/A</v>
      </c>
    </row>
    <row r="4529" spans="1:27" ht="12.75" x14ac:dyDescent="0.2">
      <c r="A4529" s="30">
        <v>4526</v>
      </c>
      <c r="B4529" s="31"/>
      <c r="C4529" s="31"/>
      <c r="D4529" s="32"/>
      <c r="E4529" s="104"/>
      <c r="F4529" s="31"/>
      <c r="G4529" s="31"/>
      <c r="H4529" s="33"/>
      <c r="I4529" s="16"/>
      <c r="J4529" s="34"/>
      <c r="K4529" s="34"/>
      <c r="L4529" s="35"/>
      <c r="M4529" s="36"/>
      <c r="N4529" s="37"/>
      <c r="O4529" s="37"/>
      <c r="P4529" s="37"/>
      <c r="Q4529" s="38"/>
      <c r="R4529" s="38"/>
      <c r="S4529" s="37"/>
      <c r="T4529" s="39"/>
      <c r="U4529" s="39"/>
      <c r="V4529" s="40"/>
      <c r="X4529" t="str">
        <f>IF(('1 - Cover page'!$B$9-M4529)&lt;6,"&lt;=5 Days","&gt;5 Days")</f>
        <v>&lt;=5 Days</v>
      </c>
      <c r="Y4529" t="str">
        <f>IF(('1 - Cover page'!$B$9-M4529)=0,"0", IF(('1 - Cover page'!$B$9-M4529)= 1,"1", IF(('1 - Cover page'!$B$9-M4529)= 2,"2", IF(('1 - Cover page'!$B$9-M4529)= 3,"3", IF(('1 - Cover page'!$B$9-M4529)= 4,"4", IF(('1 - Cover page'!$B$9-M4529)= 5,"5", IF(('1 - Cover page'!$B$9-M4529)= 6,"6", IF(('1 - Cover page'!$B$9-M4529)= 7,"7", IF(('1 - Cover page'!$B$9-M4529)= 8,"8", IF(('1 - Cover page'!$B$9-M4529)= 9,"9", IF(('1 - Cover page'!$B$9-M4529)= 10,"10", IF(('1 - Cover page'!$B$9-M4529)= 11,"11", IF(('1 - Cover page'!$B$9-M4529)= 12,"12", IF(('1 - Cover page'!$B$9-M4529)= 13,"13", IF(('1 - Cover page'!$B$9-M4529)= 14,"14", IF(('1 - Cover page'!$B$9-M4529)= 15,"15",  ""))))))))))))))))</f>
        <v>0</v>
      </c>
      <c r="Z4529" t="str">
        <f>IF(('1 - Cover page'!$B$9-I4529)=0,"0", IF(('1 - Cover page'!$B$9-I4529)= 1,"1", IF(('1 - Cover page'!$B$9-I4529)= 2,"2", IF(('1 - Cover page'!$B$9-I4529)= 3,"3", IF(('1 - Cover page'!$B$9-I4529)= 4,"4", IF(('1 - Cover page'!$B$9-I4529)= 5,"5", IF(('1 - Cover page'!$B$9-I4529)= 6,"6", IF(('1 - Cover page'!$B$9-I4529)= 7,"7", IF(('1 - Cover page'!$B$9-I4529)= 8,"8", IF(('1 - Cover page'!$B$9-I4529)= 9,"9", IF(('1 - Cover page'!$B$9-I4529)= 10,"10", IF(('1 - Cover page'!$B$9-I4529)= 11,"11", IF(('1 - Cover page'!$B$9-I4529)= 12,"12", IF(('1 - Cover page'!$B$9-I4529)= 13,"13", IF(('1 - Cover page'!$B$9-I4529)= 14,"14", IF(('1 - Cover page'!$B$9-I4529)= 15,"15",  ""))))))))))))))))</f>
        <v>0</v>
      </c>
      <c r="AA4529" t="e">
        <f>VLOOKUP(E4529,'Age group'!$A$2:$B$7,2,TRUE)</f>
        <v>#N/A</v>
      </c>
    </row>
    <row r="4530" spans="1:27" ht="12.75" x14ac:dyDescent="0.2">
      <c r="A4530" s="30">
        <v>4527</v>
      </c>
      <c r="B4530" s="31"/>
      <c r="C4530" s="31"/>
      <c r="D4530" s="32"/>
      <c r="E4530" s="104"/>
      <c r="F4530" s="31"/>
      <c r="G4530" s="31"/>
      <c r="H4530" s="33"/>
      <c r="I4530" s="16"/>
      <c r="J4530" s="34"/>
      <c r="K4530" s="34"/>
      <c r="L4530" s="35"/>
      <c r="M4530" s="36"/>
      <c r="N4530" s="37"/>
      <c r="O4530" s="37"/>
      <c r="P4530" s="37"/>
      <c r="Q4530" s="38"/>
      <c r="R4530" s="38"/>
      <c r="S4530" s="37"/>
      <c r="T4530" s="39"/>
      <c r="U4530" s="39"/>
      <c r="V4530" s="40"/>
      <c r="X4530" t="str">
        <f>IF(('1 - Cover page'!$B$9-M4530)&lt;6,"&lt;=5 Days","&gt;5 Days")</f>
        <v>&lt;=5 Days</v>
      </c>
      <c r="Y4530" t="str">
        <f>IF(('1 - Cover page'!$B$9-M4530)=0,"0", IF(('1 - Cover page'!$B$9-M4530)= 1,"1", IF(('1 - Cover page'!$B$9-M4530)= 2,"2", IF(('1 - Cover page'!$B$9-M4530)= 3,"3", IF(('1 - Cover page'!$B$9-M4530)= 4,"4", IF(('1 - Cover page'!$B$9-M4530)= 5,"5", IF(('1 - Cover page'!$B$9-M4530)= 6,"6", IF(('1 - Cover page'!$B$9-M4530)= 7,"7", IF(('1 - Cover page'!$B$9-M4530)= 8,"8", IF(('1 - Cover page'!$B$9-M4530)= 9,"9", IF(('1 - Cover page'!$B$9-M4530)= 10,"10", IF(('1 - Cover page'!$B$9-M4530)= 11,"11", IF(('1 - Cover page'!$B$9-M4530)= 12,"12", IF(('1 - Cover page'!$B$9-M4530)= 13,"13", IF(('1 - Cover page'!$B$9-M4530)= 14,"14", IF(('1 - Cover page'!$B$9-M4530)= 15,"15",  ""))))))))))))))))</f>
        <v>0</v>
      </c>
      <c r="Z4530" t="str">
        <f>IF(('1 - Cover page'!$B$9-I4530)=0,"0", IF(('1 - Cover page'!$B$9-I4530)= 1,"1", IF(('1 - Cover page'!$B$9-I4530)= 2,"2", IF(('1 - Cover page'!$B$9-I4530)= 3,"3", IF(('1 - Cover page'!$B$9-I4530)= 4,"4", IF(('1 - Cover page'!$B$9-I4530)= 5,"5", IF(('1 - Cover page'!$B$9-I4530)= 6,"6", IF(('1 - Cover page'!$B$9-I4530)= 7,"7", IF(('1 - Cover page'!$B$9-I4530)= 8,"8", IF(('1 - Cover page'!$B$9-I4530)= 9,"9", IF(('1 - Cover page'!$B$9-I4530)= 10,"10", IF(('1 - Cover page'!$B$9-I4530)= 11,"11", IF(('1 - Cover page'!$B$9-I4530)= 12,"12", IF(('1 - Cover page'!$B$9-I4530)= 13,"13", IF(('1 - Cover page'!$B$9-I4530)= 14,"14", IF(('1 - Cover page'!$B$9-I4530)= 15,"15",  ""))))))))))))))))</f>
        <v>0</v>
      </c>
      <c r="AA4530" t="e">
        <f>VLOOKUP(E4530,'Age group'!$A$2:$B$7,2,TRUE)</f>
        <v>#N/A</v>
      </c>
    </row>
    <row r="4531" spans="1:27" ht="12.75" x14ac:dyDescent="0.2">
      <c r="A4531" s="30">
        <v>4528</v>
      </c>
      <c r="B4531" s="31"/>
      <c r="C4531" s="31"/>
      <c r="D4531" s="32"/>
      <c r="E4531" s="104"/>
      <c r="F4531" s="31"/>
      <c r="G4531" s="31"/>
      <c r="H4531" s="33"/>
      <c r="I4531" s="16"/>
      <c r="J4531" s="34"/>
      <c r="K4531" s="34"/>
      <c r="L4531" s="35"/>
      <c r="M4531" s="36"/>
      <c r="N4531" s="37"/>
      <c r="O4531" s="37"/>
      <c r="P4531" s="37"/>
      <c r="Q4531" s="38"/>
      <c r="R4531" s="38"/>
      <c r="S4531" s="37"/>
      <c r="T4531" s="39"/>
      <c r="U4531" s="39"/>
      <c r="V4531" s="40"/>
      <c r="X4531" t="str">
        <f>IF(('1 - Cover page'!$B$9-M4531)&lt;6,"&lt;=5 Days","&gt;5 Days")</f>
        <v>&lt;=5 Days</v>
      </c>
      <c r="Y4531" t="str">
        <f>IF(('1 - Cover page'!$B$9-M4531)=0,"0", IF(('1 - Cover page'!$B$9-M4531)= 1,"1", IF(('1 - Cover page'!$B$9-M4531)= 2,"2", IF(('1 - Cover page'!$B$9-M4531)= 3,"3", IF(('1 - Cover page'!$B$9-M4531)= 4,"4", IF(('1 - Cover page'!$B$9-M4531)= 5,"5", IF(('1 - Cover page'!$B$9-M4531)= 6,"6", IF(('1 - Cover page'!$B$9-M4531)= 7,"7", IF(('1 - Cover page'!$B$9-M4531)= 8,"8", IF(('1 - Cover page'!$B$9-M4531)= 9,"9", IF(('1 - Cover page'!$B$9-M4531)= 10,"10", IF(('1 - Cover page'!$B$9-M4531)= 11,"11", IF(('1 - Cover page'!$B$9-M4531)= 12,"12", IF(('1 - Cover page'!$B$9-M4531)= 13,"13", IF(('1 - Cover page'!$B$9-M4531)= 14,"14", IF(('1 - Cover page'!$B$9-M4531)= 15,"15",  ""))))))))))))))))</f>
        <v>0</v>
      </c>
      <c r="Z4531" t="str">
        <f>IF(('1 - Cover page'!$B$9-I4531)=0,"0", IF(('1 - Cover page'!$B$9-I4531)= 1,"1", IF(('1 - Cover page'!$B$9-I4531)= 2,"2", IF(('1 - Cover page'!$B$9-I4531)= 3,"3", IF(('1 - Cover page'!$B$9-I4531)= 4,"4", IF(('1 - Cover page'!$B$9-I4531)= 5,"5", IF(('1 - Cover page'!$B$9-I4531)= 6,"6", IF(('1 - Cover page'!$B$9-I4531)= 7,"7", IF(('1 - Cover page'!$B$9-I4531)= 8,"8", IF(('1 - Cover page'!$B$9-I4531)= 9,"9", IF(('1 - Cover page'!$B$9-I4531)= 10,"10", IF(('1 - Cover page'!$B$9-I4531)= 11,"11", IF(('1 - Cover page'!$B$9-I4531)= 12,"12", IF(('1 - Cover page'!$B$9-I4531)= 13,"13", IF(('1 - Cover page'!$B$9-I4531)= 14,"14", IF(('1 - Cover page'!$B$9-I4531)= 15,"15",  ""))))))))))))))))</f>
        <v>0</v>
      </c>
      <c r="AA4531" t="e">
        <f>VLOOKUP(E4531,'Age group'!$A$2:$B$7,2,TRUE)</f>
        <v>#N/A</v>
      </c>
    </row>
    <row r="4532" spans="1:27" ht="12.75" x14ac:dyDescent="0.2">
      <c r="A4532" s="30">
        <v>4529</v>
      </c>
      <c r="B4532" s="31"/>
      <c r="C4532" s="31"/>
      <c r="D4532" s="32"/>
      <c r="E4532" s="104"/>
      <c r="F4532" s="31"/>
      <c r="G4532" s="31"/>
      <c r="H4532" s="33"/>
      <c r="I4532" s="16"/>
      <c r="J4532" s="34"/>
      <c r="K4532" s="34"/>
      <c r="L4532" s="35"/>
      <c r="M4532" s="36"/>
      <c r="N4532" s="37"/>
      <c r="O4532" s="37"/>
      <c r="P4532" s="37"/>
      <c r="Q4532" s="38"/>
      <c r="R4532" s="38"/>
      <c r="S4532" s="37"/>
      <c r="T4532" s="39"/>
      <c r="U4532" s="39"/>
      <c r="V4532" s="40"/>
      <c r="X4532" t="str">
        <f>IF(('1 - Cover page'!$B$9-M4532)&lt;6,"&lt;=5 Days","&gt;5 Days")</f>
        <v>&lt;=5 Days</v>
      </c>
      <c r="Y4532" t="str">
        <f>IF(('1 - Cover page'!$B$9-M4532)=0,"0", IF(('1 - Cover page'!$B$9-M4532)= 1,"1", IF(('1 - Cover page'!$B$9-M4532)= 2,"2", IF(('1 - Cover page'!$B$9-M4532)= 3,"3", IF(('1 - Cover page'!$B$9-M4532)= 4,"4", IF(('1 - Cover page'!$B$9-M4532)= 5,"5", IF(('1 - Cover page'!$B$9-M4532)= 6,"6", IF(('1 - Cover page'!$B$9-M4532)= 7,"7", IF(('1 - Cover page'!$B$9-M4532)= 8,"8", IF(('1 - Cover page'!$B$9-M4532)= 9,"9", IF(('1 - Cover page'!$B$9-M4532)= 10,"10", IF(('1 - Cover page'!$B$9-M4532)= 11,"11", IF(('1 - Cover page'!$B$9-M4532)= 12,"12", IF(('1 - Cover page'!$B$9-M4532)= 13,"13", IF(('1 - Cover page'!$B$9-M4532)= 14,"14", IF(('1 - Cover page'!$B$9-M4532)= 15,"15",  ""))))))))))))))))</f>
        <v>0</v>
      </c>
      <c r="Z4532" t="str">
        <f>IF(('1 - Cover page'!$B$9-I4532)=0,"0", IF(('1 - Cover page'!$B$9-I4532)= 1,"1", IF(('1 - Cover page'!$B$9-I4532)= 2,"2", IF(('1 - Cover page'!$B$9-I4532)= 3,"3", IF(('1 - Cover page'!$B$9-I4532)= 4,"4", IF(('1 - Cover page'!$B$9-I4532)= 5,"5", IF(('1 - Cover page'!$B$9-I4532)= 6,"6", IF(('1 - Cover page'!$B$9-I4532)= 7,"7", IF(('1 - Cover page'!$B$9-I4532)= 8,"8", IF(('1 - Cover page'!$B$9-I4532)= 9,"9", IF(('1 - Cover page'!$B$9-I4532)= 10,"10", IF(('1 - Cover page'!$B$9-I4532)= 11,"11", IF(('1 - Cover page'!$B$9-I4532)= 12,"12", IF(('1 - Cover page'!$B$9-I4532)= 13,"13", IF(('1 - Cover page'!$B$9-I4532)= 14,"14", IF(('1 - Cover page'!$B$9-I4532)= 15,"15",  ""))))))))))))))))</f>
        <v>0</v>
      </c>
      <c r="AA4532" t="e">
        <f>VLOOKUP(E4532,'Age group'!$A$2:$B$7,2,TRUE)</f>
        <v>#N/A</v>
      </c>
    </row>
    <row r="4533" spans="1:27" ht="12.75" x14ac:dyDescent="0.2">
      <c r="A4533" s="30">
        <v>4530</v>
      </c>
      <c r="B4533" s="31"/>
      <c r="C4533" s="31"/>
      <c r="D4533" s="32"/>
      <c r="E4533" s="104"/>
      <c r="F4533" s="31"/>
      <c r="G4533" s="31"/>
      <c r="H4533" s="33"/>
      <c r="I4533" s="16"/>
      <c r="J4533" s="34"/>
      <c r="K4533" s="34"/>
      <c r="L4533" s="35"/>
      <c r="M4533" s="36"/>
      <c r="N4533" s="37"/>
      <c r="O4533" s="37"/>
      <c r="P4533" s="37"/>
      <c r="Q4533" s="38"/>
      <c r="R4533" s="38"/>
      <c r="S4533" s="37"/>
      <c r="T4533" s="39"/>
      <c r="U4533" s="39"/>
      <c r="V4533" s="40"/>
      <c r="X4533" t="str">
        <f>IF(('1 - Cover page'!$B$9-M4533)&lt;6,"&lt;=5 Days","&gt;5 Days")</f>
        <v>&lt;=5 Days</v>
      </c>
      <c r="Y4533" t="str">
        <f>IF(('1 - Cover page'!$B$9-M4533)=0,"0", IF(('1 - Cover page'!$B$9-M4533)= 1,"1", IF(('1 - Cover page'!$B$9-M4533)= 2,"2", IF(('1 - Cover page'!$B$9-M4533)= 3,"3", IF(('1 - Cover page'!$B$9-M4533)= 4,"4", IF(('1 - Cover page'!$B$9-M4533)= 5,"5", IF(('1 - Cover page'!$B$9-M4533)= 6,"6", IF(('1 - Cover page'!$B$9-M4533)= 7,"7", IF(('1 - Cover page'!$B$9-M4533)= 8,"8", IF(('1 - Cover page'!$B$9-M4533)= 9,"9", IF(('1 - Cover page'!$B$9-M4533)= 10,"10", IF(('1 - Cover page'!$B$9-M4533)= 11,"11", IF(('1 - Cover page'!$B$9-M4533)= 12,"12", IF(('1 - Cover page'!$B$9-M4533)= 13,"13", IF(('1 - Cover page'!$B$9-M4533)= 14,"14", IF(('1 - Cover page'!$B$9-M4533)= 15,"15",  ""))))))))))))))))</f>
        <v>0</v>
      </c>
      <c r="Z4533" t="str">
        <f>IF(('1 - Cover page'!$B$9-I4533)=0,"0", IF(('1 - Cover page'!$B$9-I4533)= 1,"1", IF(('1 - Cover page'!$B$9-I4533)= 2,"2", IF(('1 - Cover page'!$B$9-I4533)= 3,"3", IF(('1 - Cover page'!$B$9-I4533)= 4,"4", IF(('1 - Cover page'!$B$9-I4533)= 5,"5", IF(('1 - Cover page'!$B$9-I4533)= 6,"6", IF(('1 - Cover page'!$B$9-I4533)= 7,"7", IF(('1 - Cover page'!$B$9-I4533)= 8,"8", IF(('1 - Cover page'!$B$9-I4533)= 9,"9", IF(('1 - Cover page'!$B$9-I4533)= 10,"10", IF(('1 - Cover page'!$B$9-I4533)= 11,"11", IF(('1 - Cover page'!$B$9-I4533)= 12,"12", IF(('1 - Cover page'!$B$9-I4533)= 13,"13", IF(('1 - Cover page'!$B$9-I4533)= 14,"14", IF(('1 - Cover page'!$B$9-I4533)= 15,"15",  ""))))))))))))))))</f>
        <v>0</v>
      </c>
      <c r="AA4533" t="e">
        <f>VLOOKUP(E4533,'Age group'!$A$2:$B$7,2,TRUE)</f>
        <v>#N/A</v>
      </c>
    </row>
    <row r="4534" spans="1:27" ht="12.75" x14ac:dyDescent="0.2">
      <c r="A4534" s="30">
        <v>4531</v>
      </c>
      <c r="B4534" s="31"/>
      <c r="C4534" s="31"/>
      <c r="D4534" s="32"/>
      <c r="E4534" s="104"/>
      <c r="F4534" s="31"/>
      <c r="G4534" s="31"/>
      <c r="H4534" s="33"/>
      <c r="I4534" s="16"/>
      <c r="J4534" s="34"/>
      <c r="K4534" s="34"/>
      <c r="L4534" s="35"/>
      <c r="M4534" s="36"/>
      <c r="N4534" s="37"/>
      <c r="O4534" s="37"/>
      <c r="P4534" s="37"/>
      <c r="Q4534" s="38"/>
      <c r="R4534" s="38"/>
      <c r="S4534" s="37"/>
      <c r="T4534" s="39"/>
      <c r="U4534" s="39"/>
      <c r="V4534" s="40"/>
      <c r="X4534" t="str">
        <f>IF(('1 - Cover page'!$B$9-M4534)&lt;6,"&lt;=5 Days","&gt;5 Days")</f>
        <v>&lt;=5 Days</v>
      </c>
      <c r="Y4534" t="str">
        <f>IF(('1 - Cover page'!$B$9-M4534)=0,"0", IF(('1 - Cover page'!$B$9-M4534)= 1,"1", IF(('1 - Cover page'!$B$9-M4534)= 2,"2", IF(('1 - Cover page'!$B$9-M4534)= 3,"3", IF(('1 - Cover page'!$B$9-M4534)= 4,"4", IF(('1 - Cover page'!$B$9-M4534)= 5,"5", IF(('1 - Cover page'!$B$9-M4534)= 6,"6", IF(('1 - Cover page'!$B$9-M4534)= 7,"7", IF(('1 - Cover page'!$B$9-M4534)= 8,"8", IF(('1 - Cover page'!$B$9-M4534)= 9,"9", IF(('1 - Cover page'!$B$9-M4534)= 10,"10", IF(('1 - Cover page'!$B$9-M4534)= 11,"11", IF(('1 - Cover page'!$B$9-M4534)= 12,"12", IF(('1 - Cover page'!$B$9-M4534)= 13,"13", IF(('1 - Cover page'!$B$9-M4534)= 14,"14", IF(('1 - Cover page'!$B$9-M4534)= 15,"15",  ""))))))))))))))))</f>
        <v>0</v>
      </c>
      <c r="Z4534" t="str">
        <f>IF(('1 - Cover page'!$B$9-I4534)=0,"0", IF(('1 - Cover page'!$B$9-I4534)= 1,"1", IF(('1 - Cover page'!$B$9-I4534)= 2,"2", IF(('1 - Cover page'!$B$9-I4534)= 3,"3", IF(('1 - Cover page'!$B$9-I4534)= 4,"4", IF(('1 - Cover page'!$B$9-I4534)= 5,"5", IF(('1 - Cover page'!$B$9-I4534)= 6,"6", IF(('1 - Cover page'!$B$9-I4534)= 7,"7", IF(('1 - Cover page'!$B$9-I4534)= 8,"8", IF(('1 - Cover page'!$B$9-I4534)= 9,"9", IF(('1 - Cover page'!$B$9-I4534)= 10,"10", IF(('1 - Cover page'!$B$9-I4534)= 11,"11", IF(('1 - Cover page'!$B$9-I4534)= 12,"12", IF(('1 - Cover page'!$B$9-I4534)= 13,"13", IF(('1 - Cover page'!$B$9-I4534)= 14,"14", IF(('1 - Cover page'!$B$9-I4534)= 15,"15",  ""))))))))))))))))</f>
        <v>0</v>
      </c>
      <c r="AA4534" t="e">
        <f>VLOOKUP(E4534,'Age group'!$A$2:$B$7,2,TRUE)</f>
        <v>#N/A</v>
      </c>
    </row>
    <row r="4535" spans="1:27" ht="12.75" x14ac:dyDescent="0.2">
      <c r="A4535" s="30">
        <v>4532</v>
      </c>
      <c r="B4535" s="31"/>
      <c r="C4535" s="31"/>
      <c r="D4535" s="32"/>
      <c r="E4535" s="104"/>
      <c r="F4535" s="31"/>
      <c r="G4535" s="31"/>
      <c r="H4535" s="33"/>
      <c r="I4535" s="16"/>
      <c r="J4535" s="34"/>
      <c r="K4535" s="34"/>
      <c r="L4535" s="35"/>
      <c r="M4535" s="36"/>
      <c r="N4535" s="37"/>
      <c r="O4535" s="37"/>
      <c r="P4535" s="37"/>
      <c r="Q4535" s="38"/>
      <c r="R4535" s="38"/>
      <c r="S4535" s="37"/>
      <c r="T4535" s="39"/>
      <c r="U4535" s="39"/>
      <c r="V4535" s="40"/>
      <c r="X4535" t="str">
        <f>IF(('1 - Cover page'!$B$9-M4535)&lt;6,"&lt;=5 Days","&gt;5 Days")</f>
        <v>&lt;=5 Days</v>
      </c>
      <c r="Y4535" t="str">
        <f>IF(('1 - Cover page'!$B$9-M4535)=0,"0", IF(('1 - Cover page'!$B$9-M4535)= 1,"1", IF(('1 - Cover page'!$B$9-M4535)= 2,"2", IF(('1 - Cover page'!$B$9-M4535)= 3,"3", IF(('1 - Cover page'!$B$9-M4535)= 4,"4", IF(('1 - Cover page'!$B$9-M4535)= 5,"5", IF(('1 - Cover page'!$B$9-M4535)= 6,"6", IF(('1 - Cover page'!$B$9-M4535)= 7,"7", IF(('1 - Cover page'!$B$9-M4535)= 8,"8", IF(('1 - Cover page'!$B$9-M4535)= 9,"9", IF(('1 - Cover page'!$B$9-M4535)= 10,"10", IF(('1 - Cover page'!$B$9-M4535)= 11,"11", IF(('1 - Cover page'!$B$9-M4535)= 12,"12", IF(('1 - Cover page'!$B$9-M4535)= 13,"13", IF(('1 - Cover page'!$B$9-M4535)= 14,"14", IF(('1 - Cover page'!$B$9-M4535)= 15,"15",  ""))))))))))))))))</f>
        <v>0</v>
      </c>
      <c r="Z4535" t="str">
        <f>IF(('1 - Cover page'!$B$9-I4535)=0,"0", IF(('1 - Cover page'!$B$9-I4535)= 1,"1", IF(('1 - Cover page'!$B$9-I4535)= 2,"2", IF(('1 - Cover page'!$B$9-I4535)= 3,"3", IF(('1 - Cover page'!$B$9-I4535)= 4,"4", IF(('1 - Cover page'!$B$9-I4535)= 5,"5", IF(('1 - Cover page'!$B$9-I4535)= 6,"6", IF(('1 - Cover page'!$B$9-I4535)= 7,"7", IF(('1 - Cover page'!$B$9-I4535)= 8,"8", IF(('1 - Cover page'!$B$9-I4535)= 9,"9", IF(('1 - Cover page'!$B$9-I4535)= 10,"10", IF(('1 - Cover page'!$B$9-I4535)= 11,"11", IF(('1 - Cover page'!$B$9-I4535)= 12,"12", IF(('1 - Cover page'!$B$9-I4535)= 13,"13", IF(('1 - Cover page'!$B$9-I4535)= 14,"14", IF(('1 - Cover page'!$B$9-I4535)= 15,"15",  ""))))))))))))))))</f>
        <v>0</v>
      </c>
      <c r="AA4535" t="e">
        <f>VLOOKUP(E4535,'Age group'!$A$2:$B$7,2,TRUE)</f>
        <v>#N/A</v>
      </c>
    </row>
    <row r="4536" spans="1:27" ht="12.75" x14ac:dyDescent="0.2">
      <c r="A4536" s="30">
        <v>4533</v>
      </c>
      <c r="B4536" s="31"/>
      <c r="C4536" s="31"/>
      <c r="D4536" s="32"/>
      <c r="E4536" s="104"/>
      <c r="F4536" s="31"/>
      <c r="G4536" s="31"/>
      <c r="H4536" s="33"/>
      <c r="I4536" s="16"/>
      <c r="J4536" s="34"/>
      <c r="K4536" s="34"/>
      <c r="L4536" s="35"/>
      <c r="M4536" s="36"/>
      <c r="N4536" s="37"/>
      <c r="O4536" s="37"/>
      <c r="P4536" s="37"/>
      <c r="Q4536" s="38"/>
      <c r="R4536" s="38"/>
      <c r="S4536" s="37"/>
      <c r="T4536" s="39"/>
      <c r="U4536" s="39"/>
      <c r="V4536" s="40"/>
      <c r="X4536" t="str">
        <f>IF(('1 - Cover page'!$B$9-M4536)&lt;6,"&lt;=5 Days","&gt;5 Days")</f>
        <v>&lt;=5 Days</v>
      </c>
      <c r="Y4536" t="str">
        <f>IF(('1 - Cover page'!$B$9-M4536)=0,"0", IF(('1 - Cover page'!$B$9-M4536)= 1,"1", IF(('1 - Cover page'!$B$9-M4536)= 2,"2", IF(('1 - Cover page'!$B$9-M4536)= 3,"3", IF(('1 - Cover page'!$B$9-M4536)= 4,"4", IF(('1 - Cover page'!$B$9-M4536)= 5,"5", IF(('1 - Cover page'!$B$9-M4536)= 6,"6", IF(('1 - Cover page'!$B$9-M4536)= 7,"7", IF(('1 - Cover page'!$B$9-M4536)= 8,"8", IF(('1 - Cover page'!$B$9-M4536)= 9,"9", IF(('1 - Cover page'!$B$9-M4536)= 10,"10", IF(('1 - Cover page'!$B$9-M4536)= 11,"11", IF(('1 - Cover page'!$B$9-M4536)= 12,"12", IF(('1 - Cover page'!$B$9-M4536)= 13,"13", IF(('1 - Cover page'!$B$9-M4536)= 14,"14", IF(('1 - Cover page'!$B$9-M4536)= 15,"15",  ""))))))))))))))))</f>
        <v>0</v>
      </c>
      <c r="Z4536" t="str">
        <f>IF(('1 - Cover page'!$B$9-I4536)=0,"0", IF(('1 - Cover page'!$B$9-I4536)= 1,"1", IF(('1 - Cover page'!$B$9-I4536)= 2,"2", IF(('1 - Cover page'!$B$9-I4536)= 3,"3", IF(('1 - Cover page'!$B$9-I4536)= 4,"4", IF(('1 - Cover page'!$B$9-I4536)= 5,"5", IF(('1 - Cover page'!$B$9-I4536)= 6,"6", IF(('1 - Cover page'!$B$9-I4536)= 7,"7", IF(('1 - Cover page'!$B$9-I4536)= 8,"8", IF(('1 - Cover page'!$B$9-I4536)= 9,"9", IF(('1 - Cover page'!$B$9-I4536)= 10,"10", IF(('1 - Cover page'!$B$9-I4536)= 11,"11", IF(('1 - Cover page'!$B$9-I4536)= 12,"12", IF(('1 - Cover page'!$B$9-I4536)= 13,"13", IF(('1 - Cover page'!$B$9-I4536)= 14,"14", IF(('1 - Cover page'!$B$9-I4536)= 15,"15",  ""))))))))))))))))</f>
        <v>0</v>
      </c>
      <c r="AA4536" t="e">
        <f>VLOOKUP(E4536,'Age group'!$A$2:$B$7,2,TRUE)</f>
        <v>#N/A</v>
      </c>
    </row>
    <row r="4537" spans="1:27" ht="12.75" x14ac:dyDescent="0.2">
      <c r="A4537" s="30">
        <v>4534</v>
      </c>
      <c r="B4537" s="31"/>
      <c r="C4537" s="31"/>
      <c r="D4537" s="32"/>
      <c r="E4537" s="104"/>
      <c r="F4537" s="31"/>
      <c r="G4537" s="31"/>
      <c r="H4537" s="33"/>
      <c r="I4537" s="16"/>
      <c r="J4537" s="34"/>
      <c r="K4537" s="34"/>
      <c r="L4537" s="35"/>
      <c r="M4537" s="36"/>
      <c r="N4537" s="37"/>
      <c r="O4537" s="37"/>
      <c r="P4537" s="37"/>
      <c r="Q4537" s="38"/>
      <c r="R4537" s="38"/>
      <c r="S4537" s="37"/>
      <c r="T4537" s="39"/>
      <c r="U4537" s="39"/>
      <c r="V4537" s="40"/>
      <c r="X4537" t="str">
        <f>IF(('1 - Cover page'!$B$9-M4537)&lt;6,"&lt;=5 Days","&gt;5 Days")</f>
        <v>&lt;=5 Days</v>
      </c>
      <c r="Y4537" t="str">
        <f>IF(('1 - Cover page'!$B$9-M4537)=0,"0", IF(('1 - Cover page'!$B$9-M4537)= 1,"1", IF(('1 - Cover page'!$B$9-M4537)= 2,"2", IF(('1 - Cover page'!$B$9-M4537)= 3,"3", IF(('1 - Cover page'!$B$9-M4537)= 4,"4", IF(('1 - Cover page'!$B$9-M4537)= 5,"5", IF(('1 - Cover page'!$B$9-M4537)= 6,"6", IF(('1 - Cover page'!$B$9-M4537)= 7,"7", IF(('1 - Cover page'!$B$9-M4537)= 8,"8", IF(('1 - Cover page'!$B$9-M4537)= 9,"9", IF(('1 - Cover page'!$B$9-M4537)= 10,"10", IF(('1 - Cover page'!$B$9-M4537)= 11,"11", IF(('1 - Cover page'!$B$9-M4537)= 12,"12", IF(('1 - Cover page'!$B$9-M4537)= 13,"13", IF(('1 - Cover page'!$B$9-M4537)= 14,"14", IF(('1 - Cover page'!$B$9-M4537)= 15,"15",  ""))))))))))))))))</f>
        <v>0</v>
      </c>
      <c r="Z4537" t="str">
        <f>IF(('1 - Cover page'!$B$9-I4537)=0,"0", IF(('1 - Cover page'!$B$9-I4537)= 1,"1", IF(('1 - Cover page'!$B$9-I4537)= 2,"2", IF(('1 - Cover page'!$B$9-I4537)= 3,"3", IF(('1 - Cover page'!$B$9-I4537)= 4,"4", IF(('1 - Cover page'!$B$9-I4537)= 5,"5", IF(('1 - Cover page'!$B$9-I4537)= 6,"6", IF(('1 - Cover page'!$B$9-I4537)= 7,"7", IF(('1 - Cover page'!$B$9-I4537)= 8,"8", IF(('1 - Cover page'!$B$9-I4537)= 9,"9", IF(('1 - Cover page'!$B$9-I4537)= 10,"10", IF(('1 - Cover page'!$B$9-I4537)= 11,"11", IF(('1 - Cover page'!$B$9-I4537)= 12,"12", IF(('1 - Cover page'!$B$9-I4537)= 13,"13", IF(('1 - Cover page'!$B$9-I4537)= 14,"14", IF(('1 - Cover page'!$B$9-I4537)= 15,"15",  ""))))))))))))))))</f>
        <v>0</v>
      </c>
      <c r="AA4537" t="e">
        <f>VLOOKUP(E4537,'Age group'!$A$2:$B$7,2,TRUE)</f>
        <v>#N/A</v>
      </c>
    </row>
    <row r="4538" spans="1:27" ht="12.75" x14ac:dyDescent="0.2">
      <c r="A4538" s="30">
        <v>4535</v>
      </c>
      <c r="B4538" s="31"/>
      <c r="C4538" s="31"/>
      <c r="D4538" s="32"/>
      <c r="E4538" s="104"/>
      <c r="F4538" s="31"/>
      <c r="G4538" s="31"/>
      <c r="H4538" s="33"/>
      <c r="I4538" s="16"/>
      <c r="J4538" s="34"/>
      <c r="K4538" s="34"/>
      <c r="L4538" s="35"/>
      <c r="M4538" s="36"/>
      <c r="N4538" s="37"/>
      <c r="O4538" s="37"/>
      <c r="P4538" s="37"/>
      <c r="Q4538" s="38"/>
      <c r="R4538" s="38"/>
      <c r="S4538" s="37"/>
      <c r="T4538" s="39"/>
      <c r="U4538" s="39"/>
      <c r="V4538" s="40"/>
      <c r="X4538" t="str">
        <f>IF(('1 - Cover page'!$B$9-M4538)&lt;6,"&lt;=5 Days","&gt;5 Days")</f>
        <v>&lt;=5 Days</v>
      </c>
      <c r="Y4538" t="str">
        <f>IF(('1 - Cover page'!$B$9-M4538)=0,"0", IF(('1 - Cover page'!$B$9-M4538)= 1,"1", IF(('1 - Cover page'!$B$9-M4538)= 2,"2", IF(('1 - Cover page'!$B$9-M4538)= 3,"3", IF(('1 - Cover page'!$B$9-M4538)= 4,"4", IF(('1 - Cover page'!$B$9-M4538)= 5,"5", IF(('1 - Cover page'!$B$9-M4538)= 6,"6", IF(('1 - Cover page'!$B$9-M4538)= 7,"7", IF(('1 - Cover page'!$B$9-M4538)= 8,"8", IF(('1 - Cover page'!$B$9-M4538)= 9,"9", IF(('1 - Cover page'!$B$9-M4538)= 10,"10", IF(('1 - Cover page'!$B$9-M4538)= 11,"11", IF(('1 - Cover page'!$B$9-M4538)= 12,"12", IF(('1 - Cover page'!$B$9-M4538)= 13,"13", IF(('1 - Cover page'!$B$9-M4538)= 14,"14", IF(('1 - Cover page'!$B$9-M4538)= 15,"15",  ""))))))))))))))))</f>
        <v>0</v>
      </c>
      <c r="Z4538" t="str">
        <f>IF(('1 - Cover page'!$B$9-I4538)=0,"0", IF(('1 - Cover page'!$B$9-I4538)= 1,"1", IF(('1 - Cover page'!$B$9-I4538)= 2,"2", IF(('1 - Cover page'!$B$9-I4538)= 3,"3", IF(('1 - Cover page'!$B$9-I4538)= 4,"4", IF(('1 - Cover page'!$B$9-I4538)= 5,"5", IF(('1 - Cover page'!$B$9-I4538)= 6,"6", IF(('1 - Cover page'!$B$9-I4538)= 7,"7", IF(('1 - Cover page'!$B$9-I4538)= 8,"8", IF(('1 - Cover page'!$B$9-I4538)= 9,"9", IF(('1 - Cover page'!$B$9-I4538)= 10,"10", IF(('1 - Cover page'!$B$9-I4538)= 11,"11", IF(('1 - Cover page'!$B$9-I4538)= 12,"12", IF(('1 - Cover page'!$B$9-I4538)= 13,"13", IF(('1 - Cover page'!$B$9-I4538)= 14,"14", IF(('1 - Cover page'!$B$9-I4538)= 15,"15",  ""))))))))))))))))</f>
        <v>0</v>
      </c>
      <c r="AA4538" t="e">
        <f>VLOOKUP(E4538,'Age group'!$A$2:$B$7,2,TRUE)</f>
        <v>#N/A</v>
      </c>
    </row>
    <row r="4539" spans="1:27" ht="12.75" x14ac:dyDescent="0.2">
      <c r="A4539" s="30">
        <v>4536</v>
      </c>
      <c r="B4539" s="31"/>
      <c r="C4539" s="31"/>
      <c r="D4539" s="32"/>
      <c r="E4539" s="104"/>
      <c r="F4539" s="31"/>
      <c r="G4539" s="31"/>
      <c r="H4539" s="33"/>
      <c r="I4539" s="16"/>
      <c r="J4539" s="34"/>
      <c r="K4539" s="34"/>
      <c r="L4539" s="35"/>
      <c r="M4539" s="36"/>
      <c r="N4539" s="37"/>
      <c r="O4539" s="37"/>
      <c r="P4539" s="37"/>
      <c r="Q4539" s="38"/>
      <c r="R4539" s="38"/>
      <c r="S4539" s="37"/>
      <c r="T4539" s="39"/>
      <c r="U4539" s="39"/>
      <c r="V4539" s="40"/>
      <c r="X4539" t="str">
        <f>IF(('1 - Cover page'!$B$9-M4539)&lt;6,"&lt;=5 Days","&gt;5 Days")</f>
        <v>&lt;=5 Days</v>
      </c>
      <c r="Y4539" t="str">
        <f>IF(('1 - Cover page'!$B$9-M4539)=0,"0", IF(('1 - Cover page'!$B$9-M4539)= 1,"1", IF(('1 - Cover page'!$B$9-M4539)= 2,"2", IF(('1 - Cover page'!$B$9-M4539)= 3,"3", IF(('1 - Cover page'!$B$9-M4539)= 4,"4", IF(('1 - Cover page'!$B$9-M4539)= 5,"5", IF(('1 - Cover page'!$B$9-M4539)= 6,"6", IF(('1 - Cover page'!$B$9-M4539)= 7,"7", IF(('1 - Cover page'!$B$9-M4539)= 8,"8", IF(('1 - Cover page'!$B$9-M4539)= 9,"9", IF(('1 - Cover page'!$B$9-M4539)= 10,"10", IF(('1 - Cover page'!$B$9-M4539)= 11,"11", IF(('1 - Cover page'!$B$9-M4539)= 12,"12", IF(('1 - Cover page'!$B$9-M4539)= 13,"13", IF(('1 - Cover page'!$B$9-M4539)= 14,"14", IF(('1 - Cover page'!$B$9-M4539)= 15,"15",  ""))))))))))))))))</f>
        <v>0</v>
      </c>
      <c r="Z4539" t="str">
        <f>IF(('1 - Cover page'!$B$9-I4539)=0,"0", IF(('1 - Cover page'!$B$9-I4539)= 1,"1", IF(('1 - Cover page'!$B$9-I4539)= 2,"2", IF(('1 - Cover page'!$B$9-I4539)= 3,"3", IF(('1 - Cover page'!$B$9-I4539)= 4,"4", IF(('1 - Cover page'!$B$9-I4539)= 5,"5", IF(('1 - Cover page'!$B$9-I4539)= 6,"6", IF(('1 - Cover page'!$B$9-I4539)= 7,"7", IF(('1 - Cover page'!$B$9-I4539)= 8,"8", IF(('1 - Cover page'!$B$9-I4539)= 9,"9", IF(('1 - Cover page'!$B$9-I4539)= 10,"10", IF(('1 - Cover page'!$B$9-I4539)= 11,"11", IF(('1 - Cover page'!$B$9-I4539)= 12,"12", IF(('1 - Cover page'!$B$9-I4539)= 13,"13", IF(('1 - Cover page'!$B$9-I4539)= 14,"14", IF(('1 - Cover page'!$B$9-I4539)= 15,"15",  ""))))))))))))))))</f>
        <v>0</v>
      </c>
      <c r="AA4539" t="e">
        <f>VLOOKUP(E4539,'Age group'!$A$2:$B$7,2,TRUE)</f>
        <v>#N/A</v>
      </c>
    </row>
    <row r="4540" spans="1:27" ht="12.75" x14ac:dyDescent="0.2">
      <c r="A4540" s="30">
        <v>4537</v>
      </c>
      <c r="B4540" s="31"/>
      <c r="C4540" s="31"/>
      <c r="D4540" s="32"/>
      <c r="E4540" s="104"/>
      <c r="F4540" s="31"/>
      <c r="G4540" s="31"/>
      <c r="H4540" s="33"/>
      <c r="I4540" s="16"/>
      <c r="J4540" s="34"/>
      <c r="K4540" s="34"/>
      <c r="L4540" s="35"/>
      <c r="M4540" s="36"/>
      <c r="N4540" s="37"/>
      <c r="O4540" s="37"/>
      <c r="P4540" s="37"/>
      <c r="Q4540" s="38"/>
      <c r="R4540" s="38"/>
      <c r="S4540" s="37"/>
      <c r="T4540" s="39"/>
      <c r="U4540" s="39"/>
      <c r="V4540" s="40"/>
      <c r="X4540" t="str">
        <f>IF(('1 - Cover page'!$B$9-M4540)&lt;6,"&lt;=5 Days","&gt;5 Days")</f>
        <v>&lt;=5 Days</v>
      </c>
      <c r="Y4540" t="str">
        <f>IF(('1 - Cover page'!$B$9-M4540)=0,"0", IF(('1 - Cover page'!$B$9-M4540)= 1,"1", IF(('1 - Cover page'!$B$9-M4540)= 2,"2", IF(('1 - Cover page'!$B$9-M4540)= 3,"3", IF(('1 - Cover page'!$B$9-M4540)= 4,"4", IF(('1 - Cover page'!$B$9-M4540)= 5,"5", IF(('1 - Cover page'!$B$9-M4540)= 6,"6", IF(('1 - Cover page'!$B$9-M4540)= 7,"7", IF(('1 - Cover page'!$B$9-M4540)= 8,"8", IF(('1 - Cover page'!$B$9-M4540)= 9,"9", IF(('1 - Cover page'!$B$9-M4540)= 10,"10", IF(('1 - Cover page'!$B$9-M4540)= 11,"11", IF(('1 - Cover page'!$B$9-M4540)= 12,"12", IF(('1 - Cover page'!$B$9-M4540)= 13,"13", IF(('1 - Cover page'!$B$9-M4540)= 14,"14", IF(('1 - Cover page'!$B$9-M4540)= 15,"15",  ""))))))))))))))))</f>
        <v>0</v>
      </c>
      <c r="Z4540" t="str">
        <f>IF(('1 - Cover page'!$B$9-I4540)=0,"0", IF(('1 - Cover page'!$B$9-I4540)= 1,"1", IF(('1 - Cover page'!$B$9-I4540)= 2,"2", IF(('1 - Cover page'!$B$9-I4540)= 3,"3", IF(('1 - Cover page'!$B$9-I4540)= 4,"4", IF(('1 - Cover page'!$B$9-I4540)= 5,"5", IF(('1 - Cover page'!$B$9-I4540)= 6,"6", IF(('1 - Cover page'!$B$9-I4540)= 7,"7", IF(('1 - Cover page'!$B$9-I4540)= 8,"8", IF(('1 - Cover page'!$B$9-I4540)= 9,"9", IF(('1 - Cover page'!$B$9-I4540)= 10,"10", IF(('1 - Cover page'!$B$9-I4540)= 11,"11", IF(('1 - Cover page'!$B$9-I4540)= 12,"12", IF(('1 - Cover page'!$B$9-I4540)= 13,"13", IF(('1 - Cover page'!$B$9-I4540)= 14,"14", IF(('1 - Cover page'!$B$9-I4540)= 15,"15",  ""))))))))))))))))</f>
        <v>0</v>
      </c>
      <c r="AA4540" t="e">
        <f>VLOOKUP(E4540,'Age group'!$A$2:$B$7,2,TRUE)</f>
        <v>#N/A</v>
      </c>
    </row>
    <row r="4541" spans="1:27" ht="12.75" x14ac:dyDescent="0.2">
      <c r="A4541" s="30">
        <v>4538</v>
      </c>
      <c r="B4541" s="31"/>
      <c r="C4541" s="31"/>
      <c r="D4541" s="32"/>
      <c r="E4541" s="104"/>
      <c r="F4541" s="31"/>
      <c r="G4541" s="31"/>
      <c r="H4541" s="33"/>
      <c r="I4541" s="16"/>
      <c r="J4541" s="34"/>
      <c r="K4541" s="34"/>
      <c r="L4541" s="35"/>
      <c r="M4541" s="36"/>
      <c r="N4541" s="37"/>
      <c r="O4541" s="37"/>
      <c r="P4541" s="37"/>
      <c r="Q4541" s="38"/>
      <c r="R4541" s="38"/>
      <c r="S4541" s="37"/>
      <c r="T4541" s="39"/>
      <c r="U4541" s="39"/>
      <c r="V4541" s="40"/>
      <c r="X4541" t="str">
        <f>IF(('1 - Cover page'!$B$9-M4541)&lt;6,"&lt;=5 Days","&gt;5 Days")</f>
        <v>&lt;=5 Days</v>
      </c>
      <c r="Y4541" t="str">
        <f>IF(('1 - Cover page'!$B$9-M4541)=0,"0", IF(('1 - Cover page'!$B$9-M4541)= 1,"1", IF(('1 - Cover page'!$B$9-M4541)= 2,"2", IF(('1 - Cover page'!$B$9-M4541)= 3,"3", IF(('1 - Cover page'!$B$9-M4541)= 4,"4", IF(('1 - Cover page'!$B$9-M4541)= 5,"5", IF(('1 - Cover page'!$B$9-M4541)= 6,"6", IF(('1 - Cover page'!$B$9-M4541)= 7,"7", IF(('1 - Cover page'!$B$9-M4541)= 8,"8", IF(('1 - Cover page'!$B$9-M4541)= 9,"9", IF(('1 - Cover page'!$B$9-M4541)= 10,"10", IF(('1 - Cover page'!$B$9-M4541)= 11,"11", IF(('1 - Cover page'!$B$9-M4541)= 12,"12", IF(('1 - Cover page'!$B$9-M4541)= 13,"13", IF(('1 - Cover page'!$B$9-M4541)= 14,"14", IF(('1 - Cover page'!$B$9-M4541)= 15,"15",  ""))))))))))))))))</f>
        <v>0</v>
      </c>
      <c r="Z4541" t="str">
        <f>IF(('1 - Cover page'!$B$9-I4541)=0,"0", IF(('1 - Cover page'!$B$9-I4541)= 1,"1", IF(('1 - Cover page'!$B$9-I4541)= 2,"2", IF(('1 - Cover page'!$B$9-I4541)= 3,"3", IF(('1 - Cover page'!$B$9-I4541)= 4,"4", IF(('1 - Cover page'!$B$9-I4541)= 5,"5", IF(('1 - Cover page'!$B$9-I4541)= 6,"6", IF(('1 - Cover page'!$B$9-I4541)= 7,"7", IF(('1 - Cover page'!$B$9-I4541)= 8,"8", IF(('1 - Cover page'!$B$9-I4541)= 9,"9", IF(('1 - Cover page'!$B$9-I4541)= 10,"10", IF(('1 - Cover page'!$B$9-I4541)= 11,"11", IF(('1 - Cover page'!$B$9-I4541)= 12,"12", IF(('1 - Cover page'!$B$9-I4541)= 13,"13", IF(('1 - Cover page'!$B$9-I4541)= 14,"14", IF(('1 - Cover page'!$B$9-I4541)= 15,"15",  ""))))))))))))))))</f>
        <v>0</v>
      </c>
      <c r="AA4541" t="e">
        <f>VLOOKUP(E4541,'Age group'!$A$2:$B$7,2,TRUE)</f>
        <v>#N/A</v>
      </c>
    </row>
    <row r="4542" spans="1:27" ht="12.75" x14ac:dyDescent="0.2">
      <c r="A4542" s="30">
        <v>4539</v>
      </c>
      <c r="B4542" s="31"/>
      <c r="C4542" s="31"/>
      <c r="D4542" s="32"/>
      <c r="E4542" s="104"/>
      <c r="F4542" s="31"/>
      <c r="G4542" s="31"/>
      <c r="H4542" s="33"/>
      <c r="I4542" s="16"/>
      <c r="J4542" s="34"/>
      <c r="K4542" s="34"/>
      <c r="L4542" s="35"/>
      <c r="M4542" s="36"/>
      <c r="N4542" s="37"/>
      <c r="O4542" s="37"/>
      <c r="P4542" s="37"/>
      <c r="Q4542" s="38"/>
      <c r="R4542" s="38"/>
      <c r="S4542" s="37"/>
      <c r="T4542" s="39"/>
      <c r="U4542" s="39"/>
      <c r="V4542" s="40"/>
      <c r="X4542" t="str">
        <f>IF(('1 - Cover page'!$B$9-M4542)&lt;6,"&lt;=5 Days","&gt;5 Days")</f>
        <v>&lt;=5 Days</v>
      </c>
      <c r="Y4542" t="str">
        <f>IF(('1 - Cover page'!$B$9-M4542)=0,"0", IF(('1 - Cover page'!$B$9-M4542)= 1,"1", IF(('1 - Cover page'!$B$9-M4542)= 2,"2", IF(('1 - Cover page'!$B$9-M4542)= 3,"3", IF(('1 - Cover page'!$B$9-M4542)= 4,"4", IF(('1 - Cover page'!$B$9-M4542)= 5,"5", IF(('1 - Cover page'!$B$9-M4542)= 6,"6", IF(('1 - Cover page'!$B$9-M4542)= 7,"7", IF(('1 - Cover page'!$B$9-M4542)= 8,"8", IF(('1 - Cover page'!$B$9-M4542)= 9,"9", IF(('1 - Cover page'!$B$9-M4542)= 10,"10", IF(('1 - Cover page'!$B$9-M4542)= 11,"11", IF(('1 - Cover page'!$B$9-M4542)= 12,"12", IF(('1 - Cover page'!$B$9-M4542)= 13,"13", IF(('1 - Cover page'!$B$9-M4542)= 14,"14", IF(('1 - Cover page'!$B$9-M4542)= 15,"15",  ""))))))))))))))))</f>
        <v>0</v>
      </c>
      <c r="Z4542" t="str">
        <f>IF(('1 - Cover page'!$B$9-I4542)=0,"0", IF(('1 - Cover page'!$B$9-I4542)= 1,"1", IF(('1 - Cover page'!$B$9-I4542)= 2,"2", IF(('1 - Cover page'!$B$9-I4542)= 3,"3", IF(('1 - Cover page'!$B$9-I4542)= 4,"4", IF(('1 - Cover page'!$B$9-I4542)= 5,"5", IF(('1 - Cover page'!$B$9-I4542)= 6,"6", IF(('1 - Cover page'!$B$9-I4542)= 7,"7", IF(('1 - Cover page'!$B$9-I4542)= 8,"8", IF(('1 - Cover page'!$B$9-I4542)= 9,"9", IF(('1 - Cover page'!$B$9-I4542)= 10,"10", IF(('1 - Cover page'!$B$9-I4542)= 11,"11", IF(('1 - Cover page'!$B$9-I4542)= 12,"12", IF(('1 - Cover page'!$B$9-I4542)= 13,"13", IF(('1 - Cover page'!$B$9-I4542)= 14,"14", IF(('1 - Cover page'!$B$9-I4542)= 15,"15",  ""))))))))))))))))</f>
        <v>0</v>
      </c>
      <c r="AA4542" t="e">
        <f>VLOOKUP(E4542,'Age group'!$A$2:$B$7,2,TRUE)</f>
        <v>#N/A</v>
      </c>
    </row>
    <row r="4543" spans="1:27" ht="12.75" x14ac:dyDescent="0.2">
      <c r="A4543" s="30">
        <v>4540</v>
      </c>
      <c r="B4543" s="31"/>
      <c r="C4543" s="31"/>
      <c r="D4543" s="32"/>
      <c r="E4543" s="104"/>
      <c r="F4543" s="31"/>
      <c r="G4543" s="31"/>
      <c r="H4543" s="33"/>
      <c r="I4543" s="16"/>
      <c r="J4543" s="34"/>
      <c r="K4543" s="34"/>
      <c r="L4543" s="35"/>
      <c r="M4543" s="36"/>
      <c r="N4543" s="37"/>
      <c r="O4543" s="37"/>
      <c r="P4543" s="37"/>
      <c r="Q4543" s="38"/>
      <c r="R4543" s="38"/>
      <c r="S4543" s="37"/>
      <c r="T4543" s="39"/>
      <c r="U4543" s="39"/>
      <c r="V4543" s="40"/>
      <c r="X4543" t="str">
        <f>IF(('1 - Cover page'!$B$9-M4543)&lt;6,"&lt;=5 Days","&gt;5 Days")</f>
        <v>&lt;=5 Days</v>
      </c>
      <c r="Y4543" t="str">
        <f>IF(('1 - Cover page'!$B$9-M4543)=0,"0", IF(('1 - Cover page'!$B$9-M4543)= 1,"1", IF(('1 - Cover page'!$B$9-M4543)= 2,"2", IF(('1 - Cover page'!$B$9-M4543)= 3,"3", IF(('1 - Cover page'!$B$9-M4543)= 4,"4", IF(('1 - Cover page'!$B$9-M4543)= 5,"5", IF(('1 - Cover page'!$B$9-M4543)= 6,"6", IF(('1 - Cover page'!$B$9-M4543)= 7,"7", IF(('1 - Cover page'!$B$9-M4543)= 8,"8", IF(('1 - Cover page'!$B$9-M4543)= 9,"9", IF(('1 - Cover page'!$B$9-M4543)= 10,"10", IF(('1 - Cover page'!$B$9-M4543)= 11,"11", IF(('1 - Cover page'!$B$9-M4543)= 12,"12", IF(('1 - Cover page'!$B$9-M4543)= 13,"13", IF(('1 - Cover page'!$B$9-M4543)= 14,"14", IF(('1 - Cover page'!$B$9-M4543)= 15,"15",  ""))))))))))))))))</f>
        <v>0</v>
      </c>
      <c r="Z4543" t="str">
        <f>IF(('1 - Cover page'!$B$9-I4543)=0,"0", IF(('1 - Cover page'!$B$9-I4543)= 1,"1", IF(('1 - Cover page'!$B$9-I4543)= 2,"2", IF(('1 - Cover page'!$B$9-I4543)= 3,"3", IF(('1 - Cover page'!$B$9-I4543)= 4,"4", IF(('1 - Cover page'!$B$9-I4543)= 5,"5", IF(('1 - Cover page'!$B$9-I4543)= 6,"6", IF(('1 - Cover page'!$B$9-I4543)= 7,"7", IF(('1 - Cover page'!$B$9-I4543)= 8,"8", IF(('1 - Cover page'!$B$9-I4543)= 9,"9", IF(('1 - Cover page'!$B$9-I4543)= 10,"10", IF(('1 - Cover page'!$B$9-I4543)= 11,"11", IF(('1 - Cover page'!$B$9-I4543)= 12,"12", IF(('1 - Cover page'!$B$9-I4543)= 13,"13", IF(('1 - Cover page'!$B$9-I4543)= 14,"14", IF(('1 - Cover page'!$B$9-I4543)= 15,"15",  ""))))))))))))))))</f>
        <v>0</v>
      </c>
      <c r="AA4543" t="e">
        <f>VLOOKUP(E4543,'Age group'!$A$2:$B$7,2,TRUE)</f>
        <v>#N/A</v>
      </c>
    </row>
    <row r="4544" spans="1:27" ht="12.75" x14ac:dyDescent="0.2">
      <c r="A4544" s="30">
        <v>4541</v>
      </c>
      <c r="B4544" s="31"/>
      <c r="C4544" s="31"/>
      <c r="D4544" s="32"/>
      <c r="E4544" s="104"/>
      <c r="F4544" s="31"/>
      <c r="G4544" s="31"/>
      <c r="H4544" s="33"/>
      <c r="I4544" s="16"/>
      <c r="J4544" s="34"/>
      <c r="K4544" s="34"/>
      <c r="L4544" s="35"/>
      <c r="M4544" s="36"/>
      <c r="N4544" s="37"/>
      <c r="O4544" s="37"/>
      <c r="P4544" s="37"/>
      <c r="Q4544" s="38"/>
      <c r="R4544" s="38"/>
      <c r="S4544" s="37"/>
      <c r="T4544" s="39"/>
      <c r="U4544" s="39"/>
      <c r="V4544" s="40"/>
      <c r="X4544" t="str">
        <f>IF(('1 - Cover page'!$B$9-M4544)&lt;6,"&lt;=5 Days","&gt;5 Days")</f>
        <v>&lt;=5 Days</v>
      </c>
      <c r="Y4544" t="str">
        <f>IF(('1 - Cover page'!$B$9-M4544)=0,"0", IF(('1 - Cover page'!$B$9-M4544)= 1,"1", IF(('1 - Cover page'!$B$9-M4544)= 2,"2", IF(('1 - Cover page'!$B$9-M4544)= 3,"3", IF(('1 - Cover page'!$B$9-M4544)= 4,"4", IF(('1 - Cover page'!$B$9-M4544)= 5,"5", IF(('1 - Cover page'!$B$9-M4544)= 6,"6", IF(('1 - Cover page'!$B$9-M4544)= 7,"7", IF(('1 - Cover page'!$B$9-M4544)= 8,"8", IF(('1 - Cover page'!$B$9-M4544)= 9,"9", IF(('1 - Cover page'!$B$9-M4544)= 10,"10", IF(('1 - Cover page'!$B$9-M4544)= 11,"11", IF(('1 - Cover page'!$B$9-M4544)= 12,"12", IF(('1 - Cover page'!$B$9-M4544)= 13,"13", IF(('1 - Cover page'!$B$9-M4544)= 14,"14", IF(('1 - Cover page'!$B$9-M4544)= 15,"15",  ""))))))))))))))))</f>
        <v>0</v>
      </c>
      <c r="Z4544" t="str">
        <f>IF(('1 - Cover page'!$B$9-I4544)=0,"0", IF(('1 - Cover page'!$B$9-I4544)= 1,"1", IF(('1 - Cover page'!$B$9-I4544)= 2,"2", IF(('1 - Cover page'!$B$9-I4544)= 3,"3", IF(('1 - Cover page'!$B$9-I4544)= 4,"4", IF(('1 - Cover page'!$B$9-I4544)= 5,"5", IF(('1 - Cover page'!$B$9-I4544)= 6,"6", IF(('1 - Cover page'!$B$9-I4544)= 7,"7", IF(('1 - Cover page'!$B$9-I4544)= 8,"8", IF(('1 - Cover page'!$B$9-I4544)= 9,"9", IF(('1 - Cover page'!$B$9-I4544)= 10,"10", IF(('1 - Cover page'!$B$9-I4544)= 11,"11", IF(('1 - Cover page'!$B$9-I4544)= 12,"12", IF(('1 - Cover page'!$B$9-I4544)= 13,"13", IF(('1 - Cover page'!$B$9-I4544)= 14,"14", IF(('1 - Cover page'!$B$9-I4544)= 15,"15",  ""))))))))))))))))</f>
        <v>0</v>
      </c>
      <c r="AA4544" t="e">
        <f>VLOOKUP(E4544,'Age group'!$A$2:$B$7,2,TRUE)</f>
        <v>#N/A</v>
      </c>
    </row>
    <row r="4545" spans="1:27" ht="12.75" x14ac:dyDescent="0.2">
      <c r="A4545" s="30">
        <v>4542</v>
      </c>
      <c r="B4545" s="31"/>
      <c r="C4545" s="31"/>
      <c r="D4545" s="32"/>
      <c r="E4545" s="104"/>
      <c r="F4545" s="31"/>
      <c r="G4545" s="31"/>
      <c r="H4545" s="33"/>
      <c r="I4545" s="16"/>
      <c r="J4545" s="34"/>
      <c r="K4545" s="34"/>
      <c r="L4545" s="35"/>
      <c r="M4545" s="36"/>
      <c r="N4545" s="37"/>
      <c r="O4545" s="37"/>
      <c r="P4545" s="37"/>
      <c r="Q4545" s="38"/>
      <c r="R4545" s="38"/>
      <c r="S4545" s="37"/>
      <c r="T4545" s="39"/>
      <c r="U4545" s="39"/>
      <c r="V4545" s="40"/>
      <c r="X4545" t="str">
        <f>IF(('1 - Cover page'!$B$9-M4545)&lt;6,"&lt;=5 Days","&gt;5 Days")</f>
        <v>&lt;=5 Days</v>
      </c>
      <c r="Y4545" t="str">
        <f>IF(('1 - Cover page'!$B$9-M4545)=0,"0", IF(('1 - Cover page'!$B$9-M4545)= 1,"1", IF(('1 - Cover page'!$B$9-M4545)= 2,"2", IF(('1 - Cover page'!$B$9-M4545)= 3,"3", IF(('1 - Cover page'!$B$9-M4545)= 4,"4", IF(('1 - Cover page'!$B$9-M4545)= 5,"5", IF(('1 - Cover page'!$B$9-M4545)= 6,"6", IF(('1 - Cover page'!$B$9-M4545)= 7,"7", IF(('1 - Cover page'!$B$9-M4545)= 8,"8", IF(('1 - Cover page'!$B$9-M4545)= 9,"9", IF(('1 - Cover page'!$B$9-M4545)= 10,"10", IF(('1 - Cover page'!$B$9-M4545)= 11,"11", IF(('1 - Cover page'!$B$9-M4545)= 12,"12", IF(('1 - Cover page'!$B$9-M4545)= 13,"13", IF(('1 - Cover page'!$B$9-M4545)= 14,"14", IF(('1 - Cover page'!$B$9-M4545)= 15,"15",  ""))))))))))))))))</f>
        <v>0</v>
      </c>
      <c r="Z4545" t="str">
        <f>IF(('1 - Cover page'!$B$9-I4545)=0,"0", IF(('1 - Cover page'!$B$9-I4545)= 1,"1", IF(('1 - Cover page'!$B$9-I4545)= 2,"2", IF(('1 - Cover page'!$B$9-I4545)= 3,"3", IF(('1 - Cover page'!$B$9-I4545)= 4,"4", IF(('1 - Cover page'!$B$9-I4545)= 5,"5", IF(('1 - Cover page'!$B$9-I4545)= 6,"6", IF(('1 - Cover page'!$B$9-I4545)= 7,"7", IF(('1 - Cover page'!$B$9-I4545)= 8,"8", IF(('1 - Cover page'!$B$9-I4545)= 9,"9", IF(('1 - Cover page'!$B$9-I4545)= 10,"10", IF(('1 - Cover page'!$B$9-I4545)= 11,"11", IF(('1 - Cover page'!$B$9-I4545)= 12,"12", IF(('1 - Cover page'!$B$9-I4545)= 13,"13", IF(('1 - Cover page'!$B$9-I4545)= 14,"14", IF(('1 - Cover page'!$B$9-I4545)= 15,"15",  ""))))))))))))))))</f>
        <v>0</v>
      </c>
      <c r="AA4545" t="e">
        <f>VLOOKUP(E4545,'Age group'!$A$2:$B$7,2,TRUE)</f>
        <v>#N/A</v>
      </c>
    </row>
    <row r="4546" spans="1:27" ht="12.75" x14ac:dyDescent="0.2">
      <c r="A4546" s="30">
        <v>4543</v>
      </c>
      <c r="B4546" s="31"/>
      <c r="C4546" s="31"/>
      <c r="D4546" s="32"/>
      <c r="E4546" s="104"/>
      <c r="F4546" s="31"/>
      <c r="G4546" s="31"/>
      <c r="H4546" s="33"/>
      <c r="I4546" s="16"/>
      <c r="J4546" s="34"/>
      <c r="K4546" s="34"/>
      <c r="L4546" s="35"/>
      <c r="M4546" s="36"/>
      <c r="N4546" s="37"/>
      <c r="O4546" s="37"/>
      <c r="P4546" s="37"/>
      <c r="Q4546" s="38"/>
      <c r="R4546" s="38"/>
      <c r="S4546" s="37"/>
      <c r="T4546" s="39"/>
      <c r="U4546" s="39"/>
      <c r="V4546" s="40"/>
      <c r="X4546" t="str">
        <f>IF(('1 - Cover page'!$B$9-M4546)&lt;6,"&lt;=5 Days","&gt;5 Days")</f>
        <v>&lt;=5 Days</v>
      </c>
      <c r="Y4546" t="str">
        <f>IF(('1 - Cover page'!$B$9-M4546)=0,"0", IF(('1 - Cover page'!$B$9-M4546)= 1,"1", IF(('1 - Cover page'!$B$9-M4546)= 2,"2", IF(('1 - Cover page'!$B$9-M4546)= 3,"3", IF(('1 - Cover page'!$B$9-M4546)= 4,"4", IF(('1 - Cover page'!$B$9-M4546)= 5,"5", IF(('1 - Cover page'!$B$9-M4546)= 6,"6", IF(('1 - Cover page'!$B$9-M4546)= 7,"7", IF(('1 - Cover page'!$B$9-M4546)= 8,"8", IF(('1 - Cover page'!$B$9-M4546)= 9,"9", IF(('1 - Cover page'!$B$9-M4546)= 10,"10", IF(('1 - Cover page'!$B$9-M4546)= 11,"11", IF(('1 - Cover page'!$B$9-M4546)= 12,"12", IF(('1 - Cover page'!$B$9-M4546)= 13,"13", IF(('1 - Cover page'!$B$9-M4546)= 14,"14", IF(('1 - Cover page'!$B$9-M4546)= 15,"15",  ""))))))))))))))))</f>
        <v>0</v>
      </c>
      <c r="Z4546" t="str">
        <f>IF(('1 - Cover page'!$B$9-I4546)=0,"0", IF(('1 - Cover page'!$B$9-I4546)= 1,"1", IF(('1 - Cover page'!$B$9-I4546)= 2,"2", IF(('1 - Cover page'!$B$9-I4546)= 3,"3", IF(('1 - Cover page'!$B$9-I4546)= 4,"4", IF(('1 - Cover page'!$B$9-I4546)= 5,"5", IF(('1 - Cover page'!$B$9-I4546)= 6,"6", IF(('1 - Cover page'!$B$9-I4546)= 7,"7", IF(('1 - Cover page'!$B$9-I4546)= 8,"8", IF(('1 - Cover page'!$B$9-I4546)= 9,"9", IF(('1 - Cover page'!$B$9-I4546)= 10,"10", IF(('1 - Cover page'!$B$9-I4546)= 11,"11", IF(('1 - Cover page'!$B$9-I4546)= 12,"12", IF(('1 - Cover page'!$B$9-I4546)= 13,"13", IF(('1 - Cover page'!$B$9-I4546)= 14,"14", IF(('1 - Cover page'!$B$9-I4546)= 15,"15",  ""))))))))))))))))</f>
        <v>0</v>
      </c>
      <c r="AA4546" t="e">
        <f>VLOOKUP(E4546,'Age group'!$A$2:$B$7,2,TRUE)</f>
        <v>#N/A</v>
      </c>
    </row>
    <row r="4547" spans="1:27" ht="12.75" x14ac:dyDescent="0.2">
      <c r="A4547" s="30">
        <v>4544</v>
      </c>
      <c r="B4547" s="31"/>
      <c r="C4547" s="31"/>
      <c r="D4547" s="32"/>
      <c r="E4547" s="104"/>
      <c r="F4547" s="31"/>
      <c r="G4547" s="31"/>
      <c r="H4547" s="33"/>
      <c r="I4547" s="16"/>
      <c r="J4547" s="34"/>
      <c r="K4547" s="34"/>
      <c r="L4547" s="35"/>
      <c r="M4547" s="36"/>
      <c r="N4547" s="37"/>
      <c r="O4547" s="37"/>
      <c r="P4547" s="37"/>
      <c r="Q4547" s="38"/>
      <c r="R4547" s="38"/>
      <c r="S4547" s="37"/>
      <c r="T4547" s="39"/>
      <c r="U4547" s="39"/>
      <c r="V4547" s="40"/>
      <c r="X4547" t="str">
        <f>IF(('1 - Cover page'!$B$9-M4547)&lt;6,"&lt;=5 Days","&gt;5 Days")</f>
        <v>&lt;=5 Days</v>
      </c>
      <c r="Y4547" t="str">
        <f>IF(('1 - Cover page'!$B$9-M4547)=0,"0", IF(('1 - Cover page'!$B$9-M4547)= 1,"1", IF(('1 - Cover page'!$B$9-M4547)= 2,"2", IF(('1 - Cover page'!$B$9-M4547)= 3,"3", IF(('1 - Cover page'!$B$9-M4547)= 4,"4", IF(('1 - Cover page'!$B$9-M4547)= 5,"5", IF(('1 - Cover page'!$B$9-M4547)= 6,"6", IF(('1 - Cover page'!$B$9-M4547)= 7,"7", IF(('1 - Cover page'!$B$9-M4547)= 8,"8", IF(('1 - Cover page'!$B$9-M4547)= 9,"9", IF(('1 - Cover page'!$B$9-M4547)= 10,"10", IF(('1 - Cover page'!$B$9-M4547)= 11,"11", IF(('1 - Cover page'!$B$9-M4547)= 12,"12", IF(('1 - Cover page'!$B$9-M4547)= 13,"13", IF(('1 - Cover page'!$B$9-M4547)= 14,"14", IF(('1 - Cover page'!$B$9-M4547)= 15,"15",  ""))))))))))))))))</f>
        <v>0</v>
      </c>
      <c r="Z4547" t="str">
        <f>IF(('1 - Cover page'!$B$9-I4547)=0,"0", IF(('1 - Cover page'!$B$9-I4547)= 1,"1", IF(('1 - Cover page'!$B$9-I4547)= 2,"2", IF(('1 - Cover page'!$B$9-I4547)= 3,"3", IF(('1 - Cover page'!$B$9-I4547)= 4,"4", IF(('1 - Cover page'!$B$9-I4547)= 5,"5", IF(('1 - Cover page'!$B$9-I4547)= 6,"6", IF(('1 - Cover page'!$B$9-I4547)= 7,"7", IF(('1 - Cover page'!$B$9-I4547)= 8,"8", IF(('1 - Cover page'!$B$9-I4547)= 9,"9", IF(('1 - Cover page'!$B$9-I4547)= 10,"10", IF(('1 - Cover page'!$B$9-I4547)= 11,"11", IF(('1 - Cover page'!$B$9-I4547)= 12,"12", IF(('1 - Cover page'!$B$9-I4547)= 13,"13", IF(('1 - Cover page'!$B$9-I4547)= 14,"14", IF(('1 - Cover page'!$B$9-I4547)= 15,"15",  ""))))))))))))))))</f>
        <v>0</v>
      </c>
      <c r="AA4547" t="e">
        <f>VLOOKUP(E4547,'Age group'!$A$2:$B$7,2,TRUE)</f>
        <v>#N/A</v>
      </c>
    </row>
    <row r="4548" spans="1:27" ht="12.75" x14ac:dyDescent="0.2">
      <c r="A4548" s="30">
        <v>4545</v>
      </c>
      <c r="B4548" s="31"/>
      <c r="C4548" s="31"/>
      <c r="D4548" s="32"/>
      <c r="E4548" s="104"/>
      <c r="F4548" s="31"/>
      <c r="G4548" s="31"/>
      <c r="H4548" s="33"/>
      <c r="I4548" s="16"/>
      <c r="J4548" s="34"/>
      <c r="K4548" s="34"/>
      <c r="L4548" s="35"/>
      <c r="M4548" s="36"/>
      <c r="N4548" s="37"/>
      <c r="O4548" s="37"/>
      <c r="P4548" s="37"/>
      <c r="Q4548" s="38"/>
      <c r="R4548" s="38"/>
      <c r="S4548" s="37"/>
      <c r="T4548" s="39"/>
      <c r="U4548" s="39"/>
      <c r="V4548" s="40"/>
      <c r="X4548" t="str">
        <f>IF(('1 - Cover page'!$B$9-M4548)&lt;6,"&lt;=5 Days","&gt;5 Days")</f>
        <v>&lt;=5 Days</v>
      </c>
      <c r="Y4548" t="str">
        <f>IF(('1 - Cover page'!$B$9-M4548)=0,"0", IF(('1 - Cover page'!$B$9-M4548)= 1,"1", IF(('1 - Cover page'!$B$9-M4548)= 2,"2", IF(('1 - Cover page'!$B$9-M4548)= 3,"3", IF(('1 - Cover page'!$B$9-M4548)= 4,"4", IF(('1 - Cover page'!$B$9-M4548)= 5,"5", IF(('1 - Cover page'!$B$9-M4548)= 6,"6", IF(('1 - Cover page'!$B$9-M4548)= 7,"7", IF(('1 - Cover page'!$B$9-M4548)= 8,"8", IF(('1 - Cover page'!$B$9-M4548)= 9,"9", IF(('1 - Cover page'!$B$9-M4548)= 10,"10", IF(('1 - Cover page'!$B$9-M4548)= 11,"11", IF(('1 - Cover page'!$B$9-M4548)= 12,"12", IF(('1 - Cover page'!$B$9-M4548)= 13,"13", IF(('1 - Cover page'!$B$9-M4548)= 14,"14", IF(('1 - Cover page'!$B$9-M4548)= 15,"15",  ""))))))))))))))))</f>
        <v>0</v>
      </c>
      <c r="Z4548" t="str">
        <f>IF(('1 - Cover page'!$B$9-I4548)=0,"0", IF(('1 - Cover page'!$B$9-I4548)= 1,"1", IF(('1 - Cover page'!$B$9-I4548)= 2,"2", IF(('1 - Cover page'!$B$9-I4548)= 3,"3", IF(('1 - Cover page'!$B$9-I4548)= 4,"4", IF(('1 - Cover page'!$B$9-I4548)= 5,"5", IF(('1 - Cover page'!$B$9-I4548)= 6,"6", IF(('1 - Cover page'!$B$9-I4548)= 7,"7", IF(('1 - Cover page'!$B$9-I4548)= 8,"8", IF(('1 - Cover page'!$B$9-I4548)= 9,"9", IF(('1 - Cover page'!$B$9-I4548)= 10,"10", IF(('1 - Cover page'!$B$9-I4548)= 11,"11", IF(('1 - Cover page'!$B$9-I4548)= 12,"12", IF(('1 - Cover page'!$B$9-I4548)= 13,"13", IF(('1 - Cover page'!$B$9-I4548)= 14,"14", IF(('1 - Cover page'!$B$9-I4548)= 15,"15",  ""))))))))))))))))</f>
        <v>0</v>
      </c>
      <c r="AA4548" t="e">
        <f>VLOOKUP(E4548,'Age group'!$A$2:$B$7,2,TRUE)</f>
        <v>#N/A</v>
      </c>
    </row>
    <row r="4549" spans="1:27" ht="12.75" x14ac:dyDescent="0.2">
      <c r="A4549" s="30">
        <v>4546</v>
      </c>
      <c r="B4549" s="31"/>
      <c r="C4549" s="31"/>
      <c r="D4549" s="32"/>
      <c r="E4549" s="104"/>
      <c r="F4549" s="31"/>
      <c r="G4549" s="31"/>
      <c r="H4549" s="33"/>
      <c r="I4549" s="16"/>
      <c r="J4549" s="34"/>
      <c r="K4549" s="34"/>
      <c r="L4549" s="35"/>
      <c r="M4549" s="36"/>
      <c r="N4549" s="37"/>
      <c r="O4549" s="37"/>
      <c r="P4549" s="37"/>
      <c r="Q4549" s="38"/>
      <c r="R4549" s="38"/>
      <c r="S4549" s="37"/>
      <c r="T4549" s="39"/>
      <c r="U4549" s="39"/>
      <c r="V4549" s="40"/>
      <c r="X4549" t="str">
        <f>IF(('1 - Cover page'!$B$9-M4549)&lt;6,"&lt;=5 Days","&gt;5 Days")</f>
        <v>&lt;=5 Days</v>
      </c>
      <c r="Y4549" t="str">
        <f>IF(('1 - Cover page'!$B$9-M4549)=0,"0", IF(('1 - Cover page'!$B$9-M4549)= 1,"1", IF(('1 - Cover page'!$B$9-M4549)= 2,"2", IF(('1 - Cover page'!$B$9-M4549)= 3,"3", IF(('1 - Cover page'!$B$9-M4549)= 4,"4", IF(('1 - Cover page'!$B$9-M4549)= 5,"5", IF(('1 - Cover page'!$B$9-M4549)= 6,"6", IF(('1 - Cover page'!$B$9-M4549)= 7,"7", IF(('1 - Cover page'!$B$9-M4549)= 8,"8", IF(('1 - Cover page'!$B$9-M4549)= 9,"9", IF(('1 - Cover page'!$B$9-M4549)= 10,"10", IF(('1 - Cover page'!$B$9-M4549)= 11,"11", IF(('1 - Cover page'!$B$9-M4549)= 12,"12", IF(('1 - Cover page'!$B$9-M4549)= 13,"13", IF(('1 - Cover page'!$B$9-M4549)= 14,"14", IF(('1 - Cover page'!$B$9-M4549)= 15,"15",  ""))))))))))))))))</f>
        <v>0</v>
      </c>
      <c r="Z4549" t="str">
        <f>IF(('1 - Cover page'!$B$9-I4549)=0,"0", IF(('1 - Cover page'!$B$9-I4549)= 1,"1", IF(('1 - Cover page'!$B$9-I4549)= 2,"2", IF(('1 - Cover page'!$B$9-I4549)= 3,"3", IF(('1 - Cover page'!$B$9-I4549)= 4,"4", IF(('1 - Cover page'!$B$9-I4549)= 5,"5", IF(('1 - Cover page'!$B$9-I4549)= 6,"6", IF(('1 - Cover page'!$B$9-I4549)= 7,"7", IF(('1 - Cover page'!$B$9-I4549)= 8,"8", IF(('1 - Cover page'!$B$9-I4549)= 9,"9", IF(('1 - Cover page'!$B$9-I4549)= 10,"10", IF(('1 - Cover page'!$B$9-I4549)= 11,"11", IF(('1 - Cover page'!$B$9-I4549)= 12,"12", IF(('1 - Cover page'!$B$9-I4549)= 13,"13", IF(('1 - Cover page'!$B$9-I4549)= 14,"14", IF(('1 - Cover page'!$B$9-I4549)= 15,"15",  ""))))))))))))))))</f>
        <v>0</v>
      </c>
      <c r="AA4549" t="e">
        <f>VLOOKUP(E4549,'Age group'!$A$2:$B$7,2,TRUE)</f>
        <v>#N/A</v>
      </c>
    </row>
    <row r="4550" spans="1:27" ht="12.75" x14ac:dyDescent="0.2">
      <c r="A4550" s="30">
        <v>4547</v>
      </c>
      <c r="B4550" s="31"/>
      <c r="C4550" s="31"/>
      <c r="D4550" s="32"/>
      <c r="E4550" s="104"/>
      <c r="F4550" s="31"/>
      <c r="G4550" s="31"/>
      <c r="H4550" s="33"/>
      <c r="I4550" s="16"/>
      <c r="J4550" s="34"/>
      <c r="K4550" s="34"/>
      <c r="L4550" s="35"/>
      <c r="M4550" s="36"/>
      <c r="N4550" s="37"/>
      <c r="O4550" s="37"/>
      <c r="P4550" s="37"/>
      <c r="Q4550" s="38"/>
      <c r="R4550" s="38"/>
      <c r="S4550" s="37"/>
      <c r="T4550" s="39"/>
      <c r="U4550" s="39"/>
      <c r="V4550" s="40"/>
      <c r="X4550" t="str">
        <f>IF(('1 - Cover page'!$B$9-M4550)&lt;6,"&lt;=5 Days","&gt;5 Days")</f>
        <v>&lt;=5 Days</v>
      </c>
      <c r="Y4550" t="str">
        <f>IF(('1 - Cover page'!$B$9-M4550)=0,"0", IF(('1 - Cover page'!$B$9-M4550)= 1,"1", IF(('1 - Cover page'!$B$9-M4550)= 2,"2", IF(('1 - Cover page'!$B$9-M4550)= 3,"3", IF(('1 - Cover page'!$B$9-M4550)= 4,"4", IF(('1 - Cover page'!$B$9-M4550)= 5,"5", IF(('1 - Cover page'!$B$9-M4550)= 6,"6", IF(('1 - Cover page'!$B$9-M4550)= 7,"7", IF(('1 - Cover page'!$B$9-M4550)= 8,"8", IF(('1 - Cover page'!$B$9-M4550)= 9,"9", IF(('1 - Cover page'!$B$9-M4550)= 10,"10", IF(('1 - Cover page'!$B$9-M4550)= 11,"11", IF(('1 - Cover page'!$B$9-M4550)= 12,"12", IF(('1 - Cover page'!$B$9-M4550)= 13,"13", IF(('1 - Cover page'!$B$9-M4550)= 14,"14", IF(('1 - Cover page'!$B$9-M4550)= 15,"15",  ""))))))))))))))))</f>
        <v>0</v>
      </c>
      <c r="Z4550" t="str">
        <f>IF(('1 - Cover page'!$B$9-I4550)=0,"0", IF(('1 - Cover page'!$B$9-I4550)= 1,"1", IF(('1 - Cover page'!$B$9-I4550)= 2,"2", IF(('1 - Cover page'!$B$9-I4550)= 3,"3", IF(('1 - Cover page'!$B$9-I4550)= 4,"4", IF(('1 - Cover page'!$B$9-I4550)= 5,"5", IF(('1 - Cover page'!$B$9-I4550)= 6,"6", IF(('1 - Cover page'!$B$9-I4550)= 7,"7", IF(('1 - Cover page'!$B$9-I4550)= 8,"8", IF(('1 - Cover page'!$B$9-I4550)= 9,"9", IF(('1 - Cover page'!$B$9-I4550)= 10,"10", IF(('1 - Cover page'!$B$9-I4550)= 11,"11", IF(('1 - Cover page'!$B$9-I4550)= 12,"12", IF(('1 - Cover page'!$B$9-I4550)= 13,"13", IF(('1 - Cover page'!$B$9-I4550)= 14,"14", IF(('1 - Cover page'!$B$9-I4550)= 15,"15",  ""))))))))))))))))</f>
        <v>0</v>
      </c>
      <c r="AA4550" t="e">
        <f>VLOOKUP(E4550,'Age group'!$A$2:$B$7,2,TRUE)</f>
        <v>#N/A</v>
      </c>
    </row>
    <row r="4551" spans="1:27" ht="12.75" x14ac:dyDescent="0.2">
      <c r="A4551" s="30">
        <v>4548</v>
      </c>
      <c r="B4551" s="31"/>
      <c r="C4551" s="31"/>
      <c r="D4551" s="32"/>
      <c r="E4551" s="104"/>
      <c r="F4551" s="31"/>
      <c r="G4551" s="31"/>
      <c r="H4551" s="33"/>
      <c r="I4551" s="16"/>
      <c r="J4551" s="34"/>
      <c r="K4551" s="34"/>
      <c r="L4551" s="35"/>
      <c r="M4551" s="36"/>
      <c r="N4551" s="37"/>
      <c r="O4551" s="37"/>
      <c r="P4551" s="37"/>
      <c r="Q4551" s="38"/>
      <c r="R4551" s="38"/>
      <c r="S4551" s="37"/>
      <c r="T4551" s="39"/>
      <c r="U4551" s="39"/>
      <c r="V4551" s="40"/>
      <c r="X4551" t="str">
        <f>IF(('1 - Cover page'!$B$9-M4551)&lt;6,"&lt;=5 Days","&gt;5 Days")</f>
        <v>&lt;=5 Days</v>
      </c>
      <c r="Y4551" t="str">
        <f>IF(('1 - Cover page'!$B$9-M4551)=0,"0", IF(('1 - Cover page'!$B$9-M4551)= 1,"1", IF(('1 - Cover page'!$B$9-M4551)= 2,"2", IF(('1 - Cover page'!$B$9-M4551)= 3,"3", IF(('1 - Cover page'!$B$9-M4551)= 4,"4", IF(('1 - Cover page'!$B$9-M4551)= 5,"5", IF(('1 - Cover page'!$B$9-M4551)= 6,"6", IF(('1 - Cover page'!$B$9-M4551)= 7,"7", IF(('1 - Cover page'!$B$9-M4551)= 8,"8", IF(('1 - Cover page'!$B$9-M4551)= 9,"9", IF(('1 - Cover page'!$B$9-M4551)= 10,"10", IF(('1 - Cover page'!$B$9-M4551)= 11,"11", IF(('1 - Cover page'!$B$9-M4551)= 12,"12", IF(('1 - Cover page'!$B$9-M4551)= 13,"13", IF(('1 - Cover page'!$B$9-M4551)= 14,"14", IF(('1 - Cover page'!$B$9-M4551)= 15,"15",  ""))))))))))))))))</f>
        <v>0</v>
      </c>
      <c r="Z4551" t="str">
        <f>IF(('1 - Cover page'!$B$9-I4551)=0,"0", IF(('1 - Cover page'!$B$9-I4551)= 1,"1", IF(('1 - Cover page'!$B$9-I4551)= 2,"2", IF(('1 - Cover page'!$B$9-I4551)= 3,"3", IF(('1 - Cover page'!$B$9-I4551)= 4,"4", IF(('1 - Cover page'!$B$9-I4551)= 5,"5", IF(('1 - Cover page'!$B$9-I4551)= 6,"6", IF(('1 - Cover page'!$B$9-I4551)= 7,"7", IF(('1 - Cover page'!$B$9-I4551)= 8,"8", IF(('1 - Cover page'!$B$9-I4551)= 9,"9", IF(('1 - Cover page'!$B$9-I4551)= 10,"10", IF(('1 - Cover page'!$B$9-I4551)= 11,"11", IF(('1 - Cover page'!$B$9-I4551)= 12,"12", IF(('1 - Cover page'!$B$9-I4551)= 13,"13", IF(('1 - Cover page'!$B$9-I4551)= 14,"14", IF(('1 - Cover page'!$B$9-I4551)= 15,"15",  ""))))))))))))))))</f>
        <v>0</v>
      </c>
      <c r="AA4551" t="e">
        <f>VLOOKUP(E4551,'Age group'!$A$2:$B$7,2,TRUE)</f>
        <v>#N/A</v>
      </c>
    </row>
    <row r="4552" spans="1:27" ht="12.75" x14ac:dyDescent="0.2">
      <c r="A4552" s="30">
        <v>4549</v>
      </c>
      <c r="B4552" s="31"/>
      <c r="C4552" s="31"/>
      <c r="D4552" s="32"/>
      <c r="E4552" s="104"/>
      <c r="F4552" s="31"/>
      <c r="G4552" s="31"/>
      <c r="H4552" s="33"/>
      <c r="I4552" s="16"/>
      <c r="J4552" s="34"/>
      <c r="K4552" s="34"/>
      <c r="L4552" s="35"/>
      <c r="M4552" s="36"/>
      <c r="N4552" s="37"/>
      <c r="O4552" s="37"/>
      <c r="P4552" s="37"/>
      <c r="Q4552" s="38"/>
      <c r="R4552" s="38"/>
      <c r="S4552" s="37"/>
      <c r="T4552" s="39"/>
      <c r="U4552" s="39"/>
      <c r="V4552" s="40"/>
      <c r="X4552" t="str">
        <f>IF(('1 - Cover page'!$B$9-M4552)&lt;6,"&lt;=5 Days","&gt;5 Days")</f>
        <v>&lt;=5 Days</v>
      </c>
      <c r="Y4552" t="str">
        <f>IF(('1 - Cover page'!$B$9-M4552)=0,"0", IF(('1 - Cover page'!$B$9-M4552)= 1,"1", IF(('1 - Cover page'!$B$9-M4552)= 2,"2", IF(('1 - Cover page'!$B$9-M4552)= 3,"3", IF(('1 - Cover page'!$B$9-M4552)= 4,"4", IF(('1 - Cover page'!$B$9-M4552)= 5,"5", IF(('1 - Cover page'!$B$9-M4552)= 6,"6", IF(('1 - Cover page'!$B$9-M4552)= 7,"7", IF(('1 - Cover page'!$B$9-M4552)= 8,"8", IF(('1 - Cover page'!$B$9-M4552)= 9,"9", IF(('1 - Cover page'!$B$9-M4552)= 10,"10", IF(('1 - Cover page'!$B$9-M4552)= 11,"11", IF(('1 - Cover page'!$B$9-M4552)= 12,"12", IF(('1 - Cover page'!$B$9-M4552)= 13,"13", IF(('1 - Cover page'!$B$9-M4552)= 14,"14", IF(('1 - Cover page'!$B$9-M4552)= 15,"15",  ""))))))))))))))))</f>
        <v>0</v>
      </c>
      <c r="Z4552" t="str">
        <f>IF(('1 - Cover page'!$B$9-I4552)=0,"0", IF(('1 - Cover page'!$B$9-I4552)= 1,"1", IF(('1 - Cover page'!$B$9-I4552)= 2,"2", IF(('1 - Cover page'!$B$9-I4552)= 3,"3", IF(('1 - Cover page'!$B$9-I4552)= 4,"4", IF(('1 - Cover page'!$B$9-I4552)= 5,"5", IF(('1 - Cover page'!$B$9-I4552)= 6,"6", IF(('1 - Cover page'!$B$9-I4552)= 7,"7", IF(('1 - Cover page'!$B$9-I4552)= 8,"8", IF(('1 - Cover page'!$B$9-I4552)= 9,"9", IF(('1 - Cover page'!$B$9-I4552)= 10,"10", IF(('1 - Cover page'!$B$9-I4552)= 11,"11", IF(('1 - Cover page'!$B$9-I4552)= 12,"12", IF(('1 - Cover page'!$B$9-I4552)= 13,"13", IF(('1 - Cover page'!$B$9-I4552)= 14,"14", IF(('1 - Cover page'!$B$9-I4552)= 15,"15",  ""))))))))))))))))</f>
        <v>0</v>
      </c>
      <c r="AA4552" t="e">
        <f>VLOOKUP(E4552,'Age group'!$A$2:$B$7,2,TRUE)</f>
        <v>#N/A</v>
      </c>
    </row>
    <row r="4553" spans="1:27" ht="12.75" x14ac:dyDescent="0.2">
      <c r="A4553" s="30">
        <v>4550</v>
      </c>
      <c r="B4553" s="31"/>
      <c r="C4553" s="31"/>
      <c r="D4553" s="32"/>
      <c r="E4553" s="104"/>
      <c r="F4553" s="31"/>
      <c r="G4553" s="31"/>
      <c r="H4553" s="33"/>
      <c r="I4553" s="16"/>
      <c r="J4553" s="34"/>
      <c r="K4553" s="34"/>
      <c r="L4553" s="35"/>
      <c r="M4553" s="36"/>
      <c r="N4553" s="37"/>
      <c r="O4553" s="37"/>
      <c r="P4553" s="37"/>
      <c r="Q4553" s="38"/>
      <c r="R4553" s="38"/>
      <c r="S4553" s="37"/>
      <c r="T4553" s="39"/>
      <c r="U4553" s="39"/>
      <c r="V4553" s="40"/>
      <c r="X4553" t="str">
        <f>IF(('1 - Cover page'!$B$9-M4553)&lt;6,"&lt;=5 Days","&gt;5 Days")</f>
        <v>&lt;=5 Days</v>
      </c>
      <c r="Y4553" t="str">
        <f>IF(('1 - Cover page'!$B$9-M4553)=0,"0", IF(('1 - Cover page'!$B$9-M4553)= 1,"1", IF(('1 - Cover page'!$B$9-M4553)= 2,"2", IF(('1 - Cover page'!$B$9-M4553)= 3,"3", IF(('1 - Cover page'!$B$9-M4553)= 4,"4", IF(('1 - Cover page'!$B$9-M4553)= 5,"5", IF(('1 - Cover page'!$B$9-M4553)= 6,"6", IF(('1 - Cover page'!$B$9-M4553)= 7,"7", IF(('1 - Cover page'!$B$9-M4553)= 8,"8", IF(('1 - Cover page'!$B$9-M4553)= 9,"9", IF(('1 - Cover page'!$B$9-M4553)= 10,"10", IF(('1 - Cover page'!$B$9-M4553)= 11,"11", IF(('1 - Cover page'!$B$9-M4553)= 12,"12", IF(('1 - Cover page'!$B$9-M4553)= 13,"13", IF(('1 - Cover page'!$B$9-M4553)= 14,"14", IF(('1 - Cover page'!$B$9-M4553)= 15,"15",  ""))))))))))))))))</f>
        <v>0</v>
      </c>
      <c r="Z4553" t="str">
        <f>IF(('1 - Cover page'!$B$9-I4553)=0,"0", IF(('1 - Cover page'!$B$9-I4553)= 1,"1", IF(('1 - Cover page'!$B$9-I4553)= 2,"2", IF(('1 - Cover page'!$B$9-I4553)= 3,"3", IF(('1 - Cover page'!$B$9-I4553)= 4,"4", IF(('1 - Cover page'!$B$9-I4553)= 5,"5", IF(('1 - Cover page'!$B$9-I4553)= 6,"6", IF(('1 - Cover page'!$B$9-I4553)= 7,"7", IF(('1 - Cover page'!$B$9-I4553)= 8,"8", IF(('1 - Cover page'!$B$9-I4553)= 9,"9", IF(('1 - Cover page'!$B$9-I4553)= 10,"10", IF(('1 - Cover page'!$B$9-I4553)= 11,"11", IF(('1 - Cover page'!$B$9-I4553)= 12,"12", IF(('1 - Cover page'!$B$9-I4553)= 13,"13", IF(('1 - Cover page'!$B$9-I4553)= 14,"14", IF(('1 - Cover page'!$B$9-I4553)= 15,"15",  ""))))))))))))))))</f>
        <v>0</v>
      </c>
      <c r="AA4553" t="e">
        <f>VLOOKUP(E4553,'Age group'!$A$2:$B$7,2,TRUE)</f>
        <v>#N/A</v>
      </c>
    </row>
    <row r="4554" spans="1:27" ht="12.75" x14ac:dyDescent="0.2">
      <c r="A4554" s="30">
        <v>4551</v>
      </c>
      <c r="B4554" s="31"/>
      <c r="C4554" s="31"/>
      <c r="D4554" s="32"/>
      <c r="E4554" s="104"/>
      <c r="F4554" s="31"/>
      <c r="G4554" s="31"/>
      <c r="H4554" s="33"/>
      <c r="I4554" s="16"/>
      <c r="J4554" s="34"/>
      <c r="K4554" s="34"/>
      <c r="L4554" s="35"/>
      <c r="M4554" s="36"/>
      <c r="N4554" s="37"/>
      <c r="O4554" s="37"/>
      <c r="P4554" s="37"/>
      <c r="Q4554" s="38"/>
      <c r="R4554" s="38"/>
      <c r="S4554" s="37"/>
      <c r="T4554" s="39"/>
      <c r="U4554" s="39"/>
      <c r="V4554" s="40"/>
      <c r="X4554" t="str">
        <f>IF(('1 - Cover page'!$B$9-M4554)&lt;6,"&lt;=5 Days","&gt;5 Days")</f>
        <v>&lt;=5 Days</v>
      </c>
      <c r="Y4554" t="str">
        <f>IF(('1 - Cover page'!$B$9-M4554)=0,"0", IF(('1 - Cover page'!$B$9-M4554)= 1,"1", IF(('1 - Cover page'!$B$9-M4554)= 2,"2", IF(('1 - Cover page'!$B$9-M4554)= 3,"3", IF(('1 - Cover page'!$B$9-M4554)= 4,"4", IF(('1 - Cover page'!$B$9-M4554)= 5,"5", IF(('1 - Cover page'!$B$9-M4554)= 6,"6", IF(('1 - Cover page'!$B$9-M4554)= 7,"7", IF(('1 - Cover page'!$B$9-M4554)= 8,"8", IF(('1 - Cover page'!$B$9-M4554)= 9,"9", IF(('1 - Cover page'!$B$9-M4554)= 10,"10", IF(('1 - Cover page'!$B$9-M4554)= 11,"11", IF(('1 - Cover page'!$B$9-M4554)= 12,"12", IF(('1 - Cover page'!$B$9-M4554)= 13,"13", IF(('1 - Cover page'!$B$9-M4554)= 14,"14", IF(('1 - Cover page'!$B$9-M4554)= 15,"15",  ""))))))))))))))))</f>
        <v>0</v>
      </c>
      <c r="Z4554" t="str">
        <f>IF(('1 - Cover page'!$B$9-I4554)=0,"0", IF(('1 - Cover page'!$B$9-I4554)= 1,"1", IF(('1 - Cover page'!$B$9-I4554)= 2,"2", IF(('1 - Cover page'!$B$9-I4554)= 3,"3", IF(('1 - Cover page'!$B$9-I4554)= 4,"4", IF(('1 - Cover page'!$B$9-I4554)= 5,"5", IF(('1 - Cover page'!$B$9-I4554)= 6,"6", IF(('1 - Cover page'!$B$9-I4554)= 7,"7", IF(('1 - Cover page'!$B$9-I4554)= 8,"8", IF(('1 - Cover page'!$B$9-I4554)= 9,"9", IF(('1 - Cover page'!$B$9-I4554)= 10,"10", IF(('1 - Cover page'!$B$9-I4554)= 11,"11", IF(('1 - Cover page'!$B$9-I4554)= 12,"12", IF(('1 - Cover page'!$B$9-I4554)= 13,"13", IF(('1 - Cover page'!$B$9-I4554)= 14,"14", IF(('1 - Cover page'!$B$9-I4554)= 15,"15",  ""))))))))))))))))</f>
        <v>0</v>
      </c>
      <c r="AA4554" t="e">
        <f>VLOOKUP(E4554,'Age group'!$A$2:$B$7,2,TRUE)</f>
        <v>#N/A</v>
      </c>
    </row>
    <row r="4555" spans="1:27" ht="12.75" x14ac:dyDescent="0.2">
      <c r="A4555" s="30">
        <v>4552</v>
      </c>
      <c r="B4555" s="31"/>
      <c r="C4555" s="31"/>
      <c r="D4555" s="32"/>
      <c r="E4555" s="104"/>
      <c r="F4555" s="31"/>
      <c r="G4555" s="31"/>
      <c r="H4555" s="33"/>
      <c r="I4555" s="16"/>
      <c r="J4555" s="34"/>
      <c r="K4555" s="34"/>
      <c r="L4555" s="35"/>
      <c r="M4555" s="36"/>
      <c r="N4555" s="37"/>
      <c r="O4555" s="37"/>
      <c r="P4555" s="37"/>
      <c r="Q4555" s="38"/>
      <c r="R4555" s="38"/>
      <c r="S4555" s="37"/>
      <c r="T4555" s="39"/>
      <c r="U4555" s="39"/>
      <c r="V4555" s="40"/>
      <c r="X4555" t="str">
        <f>IF(('1 - Cover page'!$B$9-M4555)&lt;6,"&lt;=5 Days","&gt;5 Days")</f>
        <v>&lt;=5 Days</v>
      </c>
      <c r="Y4555" t="str">
        <f>IF(('1 - Cover page'!$B$9-M4555)=0,"0", IF(('1 - Cover page'!$B$9-M4555)= 1,"1", IF(('1 - Cover page'!$B$9-M4555)= 2,"2", IF(('1 - Cover page'!$B$9-M4555)= 3,"3", IF(('1 - Cover page'!$B$9-M4555)= 4,"4", IF(('1 - Cover page'!$B$9-M4555)= 5,"5", IF(('1 - Cover page'!$B$9-M4555)= 6,"6", IF(('1 - Cover page'!$B$9-M4555)= 7,"7", IF(('1 - Cover page'!$B$9-M4555)= 8,"8", IF(('1 - Cover page'!$B$9-M4555)= 9,"9", IF(('1 - Cover page'!$B$9-M4555)= 10,"10", IF(('1 - Cover page'!$B$9-M4555)= 11,"11", IF(('1 - Cover page'!$B$9-M4555)= 12,"12", IF(('1 - Cover page'!$B$9-M4555)= 13,"13", IF(('1 - Cover page'!$B$9-M4555)= 14,"14", IF(('1 - Cover page'!$B$9-M4555)= 15,"15",  ""))))))))))))))))</f>
        <v>0</v>
      </c>
      <c r="Z4555" t="str">
        <f>IF(('1 - Cover page'!$B$9-I4555)=0,"0", IF(('1 - Cover page'!$B$9-I4555)= 1,"1", IF(('1 - Cover page'!$B$9-I4555)= 2,"2", IF(('1 - Cover page'!$B$9-I4555)= 3,"3", IF(('1 - Cover page'!$B$9-I4555)= 4,"4", IF(('1 - Cover page'!$B$9-I4555)= 5,"5", IF(('1 - Cover page'!$B$9-I4555)= 6,"6", IF(('1 - Cover page'!$B$9-I4555)= 7,"7", IF(('1 - Cover page'!$B$9-I4555)= 8,"8", IF(('1 - Cover page'!$B$9-I4555)= 9,"9", IF(('1 - Cover page'!$B$9-I4555)= 10,"10", IF(('1 - Cover page'!$B$9-I4555)= 11,"11", IF(('1 - Cover page'!$B$9-I4555)= 12,"12", IF(('1 - Cover page'!$B$9-I4555)= 13,"13", IF(('1 - Cover page'!$B$9-I4555)= 14,"14", IF(('1 - Cover page'!$B$9-I4555)= 15,"15",  ""))))))))))))))))</f>
        <v>0</v>
      </c>
      <c r="AA4555" t="e">
        <f>VLOOKUP(E4555,'Age group'!$A$2:$B$7,2,TRUE)</f>
        <v>#N/A</v>
      </c>
    </row>
    <row r="4556" spans="1:27" ht="12.75" x14ac:dyDescent="0.2">
      <c r="A4556" s="30">
        <v>4553</v>
      </c>
      <c r="B4556" s="31"/>
      <c r="C4556" s="31"/>
      <c r="D4556" s="32"/>
      <c r="E4556" s="104"/>
      <c r="F4556" s="31"/>
      <c r="G4556" s="31"/>
      <c r="H4556" s="33"/>
      <c r="I4556" s="16"/>
      <c r="J4556" s="34"/>
      <c r="K4556" s="34"/>
      <c r="L4556" s="35"/>
      <c r="M4556" s="36"/>
      <c r="N4556" s="37"/>
      <c r="O4556" s="37"/>
      <c r="P4556" s="37"/>
      <c r="Q4556" s="38"/>
      <c r="R4556" s="38"/>
      <c r="S4556" s="37"/>
      <c r="T4556" s="39"/>
      <c r="U4556" s="39"/>
      <c r="V4556" s="40"/>
      <c r="X4556" t="str">
        <f>IF(('1 - Cover page'!$B$9-M4556)&lt;6,"&lt;=5 Days","&gt;5 Days")</f>
        <v>&lt;=5 Days</v>
      </c>
      <c r="Y4556" t="str">
        <f>IF(('1 - Cover page'!$B$9-M4556)=0,"0", IF(('1 - Cover page'!$B$9-M4556)= 1,"1", IF(('1 - Cover page'!$B$9-M4556)= 2,"2", IF(('1 - Cover page'!$B$9-M4556)= 3,"3", IF(('1 - Cover page'!$B$9-M4556)= 4,"4", IF(('1 - Cover page'!$B$9-M4556)= 5,"5", IF(('1 - Cover page'!$B$9-M4556)= 6,"6", IF(('1 - Cover page'!$B$9-M4556)= 7,"7", IF(('1 - Cover page'!$B$9-M4556)= 8,"8", IF(('1 - Cover page'!$B$9-M4556)= 9,"9", IF(('1 - Cover page'!$B$9-M4556)= 10,"10", IF(('1 - Cover page'!$B$9-M4556)= 11,"11", IF(('1 - Cover page'!$B$9-M4556)= 12,"12", IF(('1 - Cover page'!$B$9-M4556)= 13,"13", IF(('1 - Cover page'!$B$9-M4556)= 14,"14", IF(('1 - Cover page'!$B$9-M4556)= 15,"15",  ""))))))))))))))))</f>
        <v>0</v>
      </c>
      <c r="Z4556" t="str">
        <f>IF(('1 - Cover page'!$B$9-I4556)=0,"0", IF(('1 - Cover page'!$B$9-I4556)= 1,"1", IF(('1 - Cover page'!$B$9-I4556)= 2,"2", IF(('1 - Cover page'!$B$9-I4556)= 3,"3", IF(('1 - Cover page'!$B$9-I4556)= 4,"4", IF(('1 - Cover page'!$B$9-I4556)= 5,"5", IF(('1 - Cover page'!$B$9-I4556)= 6,"6", IF(('1 - Cover page'!$B$9-I4556)= 7,"7", IF(('1 - Cover page'!$B$9-I4556)= 8,"8", IF(('1 - Cover page'!$B$9-I4556)= 9,"9", IF(('1 - Cover page'!$B$9-I4556)= 10,"10", IF(('1 - Cover page'!$B$9-I4556)= 11,"11", IF(('1 - Cover page'!$B$9-I4556)= 12,"12", IF(('1 - Cover page'!$B$9-I4556)= 13,"13", IF(('1 - Cover page'!$B$9-I4556)= 14,"14", IF(('1 - Cover page'!$B$9-I4556)= 15,"15",  ""))))))))))))))))</f>
        <v>0</v>
      </c>
      <c r="AA4556" t="e">
        <f>VLOOKUP(E4556,'Age group'!$A$2:$B$7,2,TRUE)</f>
        <v>#N/A</v>
      </c>
    </row>
    <row r="4557" spans="1:27" ht="12.75" x14ac:dyDescent="0.2">
      <c r="A4557" s="30">
        <v>4554</v>
      </c>
      <c r="B4557" s="31"/>
      <c r="C4557" s="31"/>
      <c r="D4557" s="32"/>
      <c r="E4557" s="104"/>
      <c r="F4557" s="31"/>
      <c r="G4557" s="31"/>
      <c r="H4557" s="33"/>
      <c r="I4557" s="16"/>
      <c r="J4557" s="34"/>
      <c r="K4557" s="34"/>
      <c r="L4557" s="35"/>
      <c r="M4557" s="36"/>
      <c r="N4557" s="37"/>
      <c r="O4557" s="37"/>
      <c r="P4557" s="37"/>
      <c r="Q4557" s="38"/>
      <c r="R4557" s="38"/>
      <c r="S4557" s="37"/>
      <c r="T4557" s="39"/>
      <c r="U4557" s="39"/>
      <c r="V4557" s="40"/>
      <c r="X4557" t="str">
        <f>IF(('1 - Cover page'!$B$9-M4557)&lt;6,"&lt;=5 Days","&gt;5 Days")</f>
        <v>&lt;=5 Days</v>
      </c>
      <c r="Y4557" t="str">
        <f>IF(('1 - Cover page'!$B$9-M4557)=0,"0", IF(('1 - Cover page'!$B$9-M4557)= 1,"1", IF(('1 - Cover page'!$B$9-M4557)= 2,"2", IF(('1 - Cover page'!$B$9-M4557)= 3,"3", IF(('1 - Cover page'!$B$9-M4557)= 4,"4", IF(('1 - Cover page'!$B$9-M4557)= 5,"5", IF(('1 - Cover page'!$B$9-M4557)= 6,"6", IF(('1 - Cover page'!$B$9-M4557)= 7,"7", IF(('1 - Cover page'!$B$9-M4557)= 8,"8", IF(('1 - Cover page'!$B$9-M4557)= 9,"9", IF(('1 - Cover page'!$B$9-M4557)= 10,"10", IF(('1 - Cover page'!$B$9-M4557)= 11,"11", IF(('1 - Cover page'!$B$9-M4557)= 12,"12", IF(('1 - Cover page'!$B$9-M4557)= 13,"13", IF(('1 - Cover page'!$B$9-M4557)= 14,"14", IF(('1 - Cover page'!$B$9-M4557)= 15,"15",  ""))))))))))))))))</f>
        <v>0</v>
      </c>
      <c r="Z4557" t="str">
        <f>IF(('1 - Cover page'!$B$9-I4557)=0,"0", IF(('1 - Cover page'!$B$9-I4557)= 1,"1", IF(('1 - Cover page'!$B$9-I4557)= 2,"2", IF(('1 - Cover page'!$B$9-I4557)= 3,"3", IF(('1 - Cover page'!$B$9-I4557)= 4,"4", IF(('1 - Cover page'!$B$9-I4557)= 5,"5", IF(('1 - Cover page'!$B$9-I4557)= 6,"6", IF(('1 - Cover page'!$B$9-I4557)= 7,"7", IF(('1 - Cover page'!$B$9-I4557)= 8,"8", IF(('1 - Cover page'!$B$9-I4557)= 9,"9", IF(('1 - Cover page'!$B$9-I4557)= 10,"10", IF(('1 - Cover page'!$B$9-I4557)= 11,"11", IF(('1 - Cover page'!$B$9-I4557)= 12,"12", IF(('1 - Cover page'!$B$9-I4557)= 13,"13", IF(('1 - Cover page'!$B$9-I4557)= 14,"14", IF(('1 - Cover page'!$B$9-I4557)= 15,"15",  ""))))))))))))))))</f>
        <v>0</v>
      </c>
      <c r="AA4557" t="e">
        <f>VLOOKUP(E4557,'Age group'!$A$2:$B$7,2,TRUE)</f>
        <v>#N/A</v>
      </c>
    </row>
    <row r="4558" spans="1:27" ht="12.75" x14ac:dyDescent="0.2">
      <c r="A4558" s="30">
        <v>4555</v>
      </c>
      <c r="B4558" s="31"/>
      <c r="C4558" s="31"/>
      <c r="D4558" s="32"/>
      <c r="E4558" s="104"/>
      <c r="F4558" s="31"/>
      <c r="G4558" s="31"/>
      <c r="H4558" s="33"/>
      <c r="I4558" s="16"/>
      <c r="J4558" s="34"/>
      <c r="K4558" s="34"/>
      <c r="L4558" s="35"/>
      <c r="M4558" s="36"/>
      <c r="N4558" s="37"/>
      <c r="O4558" s="37"/>
      <c r="P4558" s="37"/>
      <c r="Q4558" s="38"/>
      <c r="R4558" s="38"/>
      <c r="S4558" s="37"/>
      <c r="T4558" s="39"/>
      <c r="U4558" s="39"/>
      <c r="V4558" s="40"/>
      <c r="X4558" t="str">
        <f>IF(('1 - Cover page'!$B$9-M4558)&lt;6,"&lt;=5 Days","&gt;5 Days")</f>
        <v>&lt;=5 Days</v>
      </c>
      <c r="Y4558" t="str">
        <f>IF(('1 - Cover page'!$B$9-M4558)=0,"0", IF(('1 - Cover page'!$B$9-M4558)= 1,"1", IF(('1 - Cover page'!$B$9-M4558)= 2,"2", IF(('1 - Cover page'!$B$9-M4558)= 3,"3", IF(('1 - Cover page'!$B$9-M4558)= 4,"4", IF(('1 - Cover page'!$B$9-M4558)= 5,"5", IF(('1 - Cover page'!$B$9-M4558)= 6,"6", IF(('1 - Cover page'!$B$9-M4558)= 7,"7", IF(('1 - Cover page'!$B$9-M4558)= 8,"8", IF(('1 - Cover page'!$B$9-M4558)= 9,"9", IF(('1 - Cover page'!$B$9-M4558)= 10,"10", IF(('1 - Cover page'!$B$9-M4558)= 11,"11", IF(('1 - Cover page'!$B$9-M4558)= 12,"12", IF(('1 - Cover page'!$B$9-M4558)= 13,"13", IF(('1 - Cover page'!$B$9-M4558)= 14,"14", IF(('1 - Cover page'!$B$9-M4558)= 15,"15",  ""))))))))))))))))</f>
        <v>0</v>
      </c>
      <c r="Z4558" t="str">
        <f>IF(('1 - Cover page'!$B$9-I4558)=0,"0", IF(('1 - Cover page'!$B$9-I4558)= 1,"1", IF(('1 - Cover page'!$B$9-I4558)= 2,"2", IF(('1 - Cover page'!$B$9-I4558)= 3,"3", IF(('1 - Cover page'!$B$9-I4558)= 4,"4", IF(('1 - Cover page'!$B$9-I4558)= 5,"5", IF(('1 - Cover page'!$B$9-I4558)= 6,"6", IF(('1 - Cover page'!$B$9-I4558)= 7,"7", IF(('1 - Cover page'!$B$9-I4558)= 8,"8", IF(('1 - Cover page'!$B$9-I4558)= 9,"9", IF(('1 - Cover page'!$B$9-I4558)= 10,"10", IF(('1 - Cover page'!$B$9-I4558)= 11,"11", IF(('1 - Cover page'!$B$9-I4558)= 12,"12", IF(('1 - Cover page'!$B$9-I4558)= 13,"13", IF(('1 - Cover page'!$B$9-I4558)= 14,"14", IF(('1 - Cover page'!$B$9-I4558)= 15,"15",  ""))))))))))))))))</f>
        <v>0</v>
      </c>
      <c r="AA4558" t="e">
        <f>VLOOKUP(E4558,'Age group'!$A$2:$B$7,2,TRUE)</f>
        <v>#N/A</v>
      </c>
    </row>
    <row r="4559" spans="1:27" ht="12.75" x14ac:dyDescent="0.2">
      <c r="A4559" s="30">
        <v>4556</v>
      </c>
      <c r="B4559" s="31"/>
      <c r="C4559" s="31"/>
      <c r="D4559" s="32"/>
      <c r="E4559" s="104"/>
      <c r="F4559" s="31"/>
      <c r="G4559" s="31"/>
      <c r="H4559" s="33"/>
      <c r="I4559" s="16"/>
      <c r="J4559" s="34"/>
      <c r="K4559" s="34"/>
      <c r="L4559" s="35"/>
      <c r="M4559" s="36"/>
      <c r="N4559" s="37"/>
      <c r="O4559" s="37"/>
      <c r="P4559" s="37"/>
      <c r="Q4559" s="38"/>
      <c r="R4559" s="38"/>
      <c r="S4559" s="37"/>
      <c r="T4559" s="39"/>
      <c r="U4559" s="39"/>
      <c r="V4559" s="40"/>
      <c r="X4559" t="str">
        <f>IF(('1 - Cover page'!$B$9-M4559)&lt;6,"&lt;=5 Days","&gt;5 Days")</f>
        <v>&lt;=5 Days</v>
      </c>
      <c r="Y4559" t="str">
        <f>IF(('1 - Cover page'!$B$9-M4559)=0,"0", IF(('1 - Cover page'!$B$9-M4559)= 1,"1", IF(('1 - Cover page'!$B$9-M4559)= 2,"2", IF(('1 - Cover page'!$B$9-M4559)= 3,"3", IF(('1 - Cover page'!$B$9-M4559)= 4,"4", IF(('1 - Cover page'!$B$9-M4559)= 5,"5", IF(('1 - Cover page'!$B$9-M4559)= 6,"6", IF(('1 - Cover page'!$B$9-M4559)= 7,"7", IF(('1 - Cover page'!$B$9-M4559)= 8,"8", IF(('1 - Cover page'!$B$9-M4559)= 9,"9", IF(('1 - Cover page'!$B$9-M4559)= 10,"10", IF(('1 - Cover page'!$B$9-M4559)= 11,"11", IF(('1 - Cover page'!$B$9-M4559)= 12,"12", IF(('1 - Cover page'!$B$9-M4559)= 13,"13", IF(('1 - Cover page'!$B$9-M4559)= 14,"14", IF(('1 - Cover page'!$B$9-M4559)= 15,"15",  ""))))))))))))))))</f>
        <v>0</v>
      </c>
      <c r="Z4559" t="str">
        <f>IF(('1 - Cover page'!$B$9-I4559)=0,"0", IF(('1 - Cover page'!$B$9-I4559)= 1,"1", IF(('1 - Cover page'!$B$9-I4559)= 2,"2", IF(('1 - Cover page'!$B$9-I4559)= 3,"3", IF(('1 - Cover page'!$B$9-I4559)= 4,"4", IF(('1 - Cover page'!$B$9-I4559)= 5,"5", IF(('1 - Cover page'!$B$9-I4559)= 6,"6", IF(('1 - Cover page'!$B$9-I4559)= 7,"7", IF(('1 - Cover page'!$B$9-I4559)= 8,"8", IF(('1 - Cover page'!$B$9-I4559)= 9,"9", IF(('1 - Cover page'!$B$9-I4559)= 10,"10", IF(('1 - Cover page'!$B$9-I4559)= 11,"11", IF(('1 - Cover page'!$B$9-I4559)= 12,"12", IF(('1 - Cover page'!$B$9-I4559)= 13,"13", IF(('1 - Cover page'!$B$9-I4559)= 14,"14", IF(('1 - Cover page'!$B$9-I4559)= 15,"15",  ""))))))))))))))))</f>
        <v>0</v>
      </c>
      <c r="AA4559" t="e">
        <f>VLOOKUP(E4559,'Age group'!$A$2:$B$7,2,TRUE)</f>
        <v>#N/A</v>
      </c>
    </row>
    <row r="4560" spans="1:27" ht="12.75" x14ac:dyDescent="0.2">
      <c r="A4560" s="30">
        <v>4557</v>
      </c>
      <c r="B4560" s="31"/>
      <c r="C4560" s="31"/>
      <c r="D4560" s="32"/>
      <c r="E4560" s="104"/>
      <c r="F4560" s="31"/>
      <c r="G4560" s="31"/>
      <c r="H4560" s="33"/>
      <c r="I4560" s="16"/>
      <c r="J4560" s="34"/>
      <c r="K4560" s="34"/>
      <c r="L4560" s="35"/>
      <c r="M4560" s="36"/>
      <c r="N4560" s="37"/>
      <c r="O4560" s="37"/>
      <c r="P4560" s="37"/>
      <c r="Q4560" s="38"/>
      <c r="R4560" s="38"/>
      <c r="S4560" s="37"/>
      <c r="T4560" s="39"/>
      <c r="U4560" s="39"/>
      <c r="V4560" s="40"/>
      <c r="X4560" t="str">
        <f>IF(('1 - Cover page'!$B$9-M4560)&lt;6,"&lt;=5 Days","&gt;5 Days")</f>
        <v>&lt;=5 Days</v>
      </c>
      <c r="Y4560" t="str">
        <f>IF(('1 - Cover page'!$B$9-M4560)=0,"0", IF(('1 - Cover page'!$B$9-M4560)= 1,"1", IF(('1 - Cover page'!$B$9-M4560)= 2,"2", IF(('1 - Cover page'!$B$9-M4560)= 3,"3", IF(('1 - Cover page'!$B$9-M4560)= 4,"4", IF(('1 - Cover page'!$B$9-M4560)= 5,"5", IF(('1 - Cover page'!$B$9-M4560)= 6,"6", IF(('1 - Cover page'!$B$9-M4560)= 7,"7", IF(('1 - Cover page'!$B$9-M4560)= 8,"8", IF(('1 - Cover page'!$B$9-M4560)= 9,"9", IF(('1 - Cover page'!$B$9-M4560)= 10,"10", IF(('1 - Cover page'!$B$9-M4560)= 11,"11", IF(('1 - Cover page'!$B$9-M4560)= 12,"12", IF(('1 - Cover page'!$B$9-M4560)= 13,"13", IF(('1 - Cover page'!$B$9-M4560)= 14,"14", IF(('1 - Cover page'!$B$9-M4560)= 15,"15",  ""))))))))))))))))</f>
        <v>0</v>
      </c>
      <c r="Z4560" t="str">
        <f>IF(('1 - Cover page'!$B$9-I4560)=0,"0", IF(('1 - Cover page'!$B$9-I4560)= 1,"1", IF(('1 - Cover page'!$B$9-I4560)= 2,"2", IF(('1 - Cover page'!$B$9-I4560)= 3,"3", IF(('1 - Cover page'!$B$9-I4560)= 4,"4", IF(('1 - Cover page'!$B$9-I4560)= 5,"5", IF(('1 - Cover page'!$B$9-I4560)= 6,"6", IF(('1 - Cover page'!$B$9-I4560)= 7,"7", IF(('1 - Cover page'!$B$9-I4560)= 8,"8", IF(('1 - Cover page'!$B$9-I4560)= 9,"9", IF(('1 - Cover page'!$B$9-I4560)= 10,"10", IF(('1 - Cover page'!$B$9-I4560)= 11,"11", IF(('1 - Cover page'!$B$9-I4560)= 12,"12", IF(('1 - Cover page'!$B$9-I4560)= 13,"13", IF(('1 - Cover page'!$B$9-I4560)= 14,"14", IF(('1 - Cover page'!$B$9-I4560)= 15,"15",  ""))))))))))))))))</f>
        <v>0</v>
      </c>
      <c r="AA4560" t="e">
        <f>VLOOKUP(E4560,'Age group'!$A$2:$B$7,2,TRUE)</f>
        <v>#N/A</v>
      </c>
    </row>
    <row r="4561" spans="1:27" ht="12.75" x14ac:dyDescent="0.2">
      <c r="A4561" s="30">
        <v>4558</v>
      </c>
      <c r="B4561" s="31"/>
      <c r="C4561" s="31"/>
      <c r="D4561" s="32"/>
      <c r="E4561" s="104"/>
      <c r="F4561" s="31"/>
      <c r="G4561" s="31"/>
      <c r="H4561" s="33"/>
      <c r="I4561" s="16"/>
      <c r="J4561" s="34"/>
      <c r="K4561" s="34"/>
      <c r="L4561" s="35"/>
      <c r="M4561" s="36"/>
      <c r="N4561" s="37"/>
      <c r="O4561" s="37"/>
      <c r="P4561" s="37"/>
      <c r="Q4561" s="38"/>
      <c r="R4561" s="38"/>
      <c r="S4561" s="37"/>
      <c r="T4561" s="39"/>
      <c r="U4561" s="39"/>
      <c r="V4561" s="40"/>
      <c r="X4561" t="str">
        <f>IF(('1 - Cover page'!$B$9-M4561)&lt;6,"&lt;=5 Days","&gt;5 Days")</f>
        <v>&lt;=5 Days</v>
      </c>
      <c r="Y4561" t="str">
        <f>IF(('1 - Cover page'!$B$9-M4561)=0,"0", IF(('1 - Cover page'!$B$9-M4561)= 1,"1", IF(('1 - Cover page'!$B$9-M4561)= 2,"2", IF(('1 - Cover page'!$B$9-M4561)= 3,"3", IF(('1 - Cover page'!$B$9-M4561)= 4,"4", IF(('1 - Cover page'!$B$9-M4561)= 5,"5", IF(('1 - Cover page'!$B$9-M4561)= 6,"6", IF(('1 - Cover page'!$B$9-M4561)= 7,"7", IF(('1 - Cover page'!$B$9-M4561)= 8,"8", IF(('1 - Cover page'!$B$9-M4561)= 9,"9", IF(('1 - Cover page'!$B$9-M4561)= 10,"10", IF(('1 - Cover page'!$B$9-M4561)= 11,"11", IF(('1 - Cover page'!$B$9-M4561)= 12,"12", IF(('1 - Cover page'!$B$9-M4561)= 13,"13", IF(('1 - Cover page'!$B$9-M4561)= 14,"14", IF(('1 - Cover page'!$B$9-M4561)= 15,"15",  ""))))))))))))))))</f>
        <v>0</v>
      </c>
      <c r="Z4561" t="str">
        <f>IF(('1 - Cover page'!$B$9-I4561)=0,"0", IF(('1 - Cover page'!$B$9-I4561)= 1,"1", IF(('1 - Cover page'!$B$9-I4561)= 2,"2", IF(('1 - Cover page'!$B$9-I4561)= 3,"3", IF(('1 - Cover page'!$B$9-I4561)= 4,"4", IF(('1 - Cover page'!$B$9-I4561)= 5,"5", IF(('1 - Cover page'!$B$9-I4561)= 6,"6", IF(('1 - Cover page'!$B$9-I4561)= 7,"7", IF(('1 - Cover page'!$B$9-I4561)= 8,"8", IF(('1 - Cover page'!$B$9-I4561)= 9,"9", IF(('1 - Cover page'!$B$9-I4561)= 10,"10", IF(('1 - Cover page'!$B$9-I4561)= 11,"11", IF(('1 - Cover page'!$B$9-I4561)= 12,"12", IF(('1 - Cover page'!$B$9-I4561)= 13,"13", IF(('1 - Cover page'!$B$9-I4561)= 14,"14", IF(('1 - Cover page'!$B$9-I4561)= 15,"15",  ""))))))))))))))))</f>
        <v>0</v>
      </c>
      <c r="AA4561" t="e">
        <f>VLOOKUP(E4561,'Age group'!$A$2:$B$7,2,TRUE)</f>
        <v>#N/A</v>
      </c>
    </row>
    <row r="4562" spans="1:27" ht="12.75" x14ac:dyDescent="0.2">
      <c r="A4562" s="30">
        <v>4559</v>
      </c>
      <c r="B4562" s="31"/>
      <c r="C4562" s="31"/>
      <c r="D4562" s="32"/>
      <c r="E4562" s="104"/>
      <c r="F4562" s="31"/>
      <c r="G4562" s="31"/>
      <c r="H4562" s="33"/>
      <c r="I4562" s="16"/>
      <c r="J4562" s="34"/>
      <c r="K4562" s="34"/>
      <c r="L4562" s="35"/>
      <c r="M4562" s="36"/>
      <c r="N4562" s="37"/>
      <c r="O4562" s="37"/>
      <c r="P4562" s="37"/>
      <c r="Q4562" s="38"/>
      <c r="R4562" s="38"/>
      <c r="S4562" s="37"/>
      <c r="T4562" s="39"/>
      <c r="U4562" s="39"/>
      <c r="V4562" s="40"/>
      <c r="X4562" t="str">
        <f>IF(('1 - Cover page'!$B$9-M4562)&lt;6,"&lt;=5 Days","&gt;5 Days")</f>
        <v>&lt;=5 Days</v>
      </c>
      <c r="Y4562" t="str">
        <f>IF(('1 - Cover page'!$B$9-M4562)=0,"0", IF(('1 - Cover page'!$B$9-M4562)= 1,"1", IF(('1 - Cover page'!$B$9-M4562)= 2,"2", IF(('1 - Cover page'!$B$9-M4562)= 3,"3", IF(('1 - Cover page'!$B$9-M4562)= 4,"4", IF(('1 - Cover page'!$B$9-M4562)= 5,"5", IF(('1 - Cover page'!$B$9-M4562)= 6,"6", IF(('1 - Cover page'!$B$9-M4562)= 7,"7", IF(('1 - Cover page'!$B$9-M4562)= 8,"8", IF(('1 - Cover page'!$B$9-M4562)= 9,"9", IF(('1 - Cover page'!$B$9-M4562)= 10,"10", IF(('1 - Cover page'!$B$9-M4562)= 11,"11", IF(('1 - Cover page'!$B$9-M4562)= 12,"12", IF(('1 - Cover page'!$B$9-M4562)= 13,"13", IF(('1 - Cover page'!$B$9-M4562)= 14,"14", IF(('1 - Cover page'!$B$9-M4562)= 15,"15",  ""))))))))))))))))</f>
        <v>0</v>
      </c>
      <c r="Z4562" t="str">
        <f>IF(('1 - Cover page'!$B$9-I4562)=0,"0", IF(('1 - Cover page'!$B$9-I4562)= 1,"1", IF(('1 - Cover page'!$B$9-I4562)= 2,"2", IF(('1 - Cover page'!$B$9-I4562)= 3,"3", IF(('1 - Cover page'!$B$9-I4562)= 4,"4", IF(('1 - Cover page'!$B$9-I4562)= 5,"5", IF(('1 - Cover page'!$B$9-I4562)= 6,"6", IF(('1 - Cover page'!$B$9-I4562)= 7,"7", IF(('1 - Cover page'!$B$9-I4562)= 8,"8", IF(('1 - Cover page'!$B$9-I4562)= 9,"9", IF(('1 - Cover page'!$B$9-I4562)= 10,"10", IF(('1 - Cover page'!$B$9-I4562)= 11,"11", IF(('1 - Cover page'!$B$9-I4562)= 12,"12", IF(('1 - Cover page'!$B$9-I4562)= 13,"13", IF(('1 - Cover page'!$B$9-I4562)= 14,"14", IF(('1 - Cover page'!$B$9-I4562)= 15,"15",  ""))))))))))))))))</f>
        <v>0</v>
      </c>
      <c r="AA4562" t="e">
        <f>VLOOKUP(E4562,'Age group'!$A$2:$B$7,2,TRUE)</f>
        <v>#N/A</v>
      </c>
    </row>
    <row r="4563" spans="1:27" ht="12.75" x14ac:dyDescent="0.2">
      <c r="A4563" s="30">
        <v>4560</v>
      </c>
      <c r="B4563" s="31"/>
      <c r="C4563" s="31"/>
      <c r="D4563" s="32"/>
      <c r="E4563" s="104"/>
      <c r="F4563" s="31"/>
      <c r="G4563" s="31"/>
      <c r="H4563" s="33"/>
      <c r="I4563" s="16"/>
      <c r="J4563" s="34"/>
      <c r="K4563" s="34"/>
      <c r="L4563" s="35"/>
      <c r="M4563" s="36"/>
      <c r="N4563" s="37"/>
      <c r="O4563" s="37"/>
      <c r="P4563" s="37"/>
      <c r="Q4563" s="38"/>
      <c r="R4563" s="38"/>
      <c r="S4563" s="37"/>
      <c r="T4563" s="39"/>
      <c r="U4563" s="39"/>
      <c r="V4563" s="40"/>
      <c r="X4563" t="str">
        <f>IF(('1 - Cover page'!$B$9-M4563)&lt;6,"&lt;=5 Days","&gt;5 Days")</f>
        <v>&lt;=5 Days</v>
      </c>
      <c r="Y4563" t="str">
        <f>IF(('1 - Cover page'!$B$9-M4563)=0,"0", IF(('1 - Cover page'!$B$9-M4563)= 1,"1", IF(('1 - Cover page'!$B$9-M4563)= 2,"2", IF(('1 - Cover page'!$B$9-M4563)= 3,"3", IF(('1 - Cover page'!$B$9-M4563)= 4,"4", IF(('1 - Cover page'!$B$9-M4563)= 5,"5", IF(('1 - Cover page'!$B$9-M4563)= 6,"6", IF(('1 - Cover page'!$B$9-M4563)= 7,"7", IF(('1 - Cover page'!$B$9-M4563)= 8,"8", IF(('1 - Cover page'!$B$9-M4563)= 9,"9", IF(('1 - Cover page'!$B$9-M4563)= 10,"10", IF(('1 - Cover page'!$B$9-M4563)= 11,"11", IF(('1 - Cover page'!$B$9-M4563)= 12,"12", IF(('1 - Cover page'!$B$9-M4563)= 13,"13", IF(('1 - Cover page'!$B$9-M4563)= 14,"14", IF(('1 - Cover page'!$B$9-M4563)= 15,"15",  ""))))))))))))))))</f>
        <v>0</v>
      </c>
      <c r="Z4563" t="str">
        <f>IF(('1 - Cover page'!$B$9-I4563)=0,"0", IF(('1 - Cover page'!$B$9-I4563)= 1,"1", IF(('1 - Cover page'!$B$9-I4563)= 2,"2", IF(('1 - Cover page'!$B$9-I4563)= 3,"3", IF(('1 - Cover page'!$B$9-I4563)= 4,"4", IF(('1 - Cover page'!$B$9-I4563)= 5,"5", IF(('1 - Cover page'!$B$9-I4563)= 6,"6", IF(('1 - Cover page'!$B$9-I4563)= 7,"7", IF(('1 - Cover page'!$B$9-I4563)= 8,"8", IF(('1 - Cover page'!$B$9-I4563)= 9,"9", IF(('1 - Cover page'!$B$9-I4563)= 10,"10", IF(('1 - Cover page'!$B$9-I4563)= 11,"11", IF(('1 - Cover page'!$B$9-I4563)= 12,"12", IF(('1 - Cover page'!$B$9-I4563)= 13,"13", IF(('1 - Cover page'!$B$9-I4563)= 14,"14", IF(('1 - Cover page'!$B$9-I4563)= 15,"15",  ""))))))))))))))))</f>
        <v>0</v>
      </c>
      <c r="AA4563" t="e">
        <f>VLOOKUP(E4563,'Age group'!$A$2:$B$7,2,TRUE)</f>
        <v>#N/A</v>
      </c>
    </row>
    <row r="4564" spans="1:27" ht="12.75" x14ac:dyDescent="0.2">
      <c r="A4564" s="30">
        <v>4561</v>
      </c>
      <c r="B4564" s="31"/>
      <c r="C4564" s="31"/>
      <c r="D4564" s="32"/>
      <c r="E4564" s="104"/>
      <c r="F4564" s="31"/>
      <c r="G4564" s="31"/>
      <c r="H4564" s="33"/>
      <c r="I4564" s="16"/>
      <c r="J4564" s="34"/>
      <c r="K4564" s="34"/>
      <c r="L4564" s="35"/>
      <c r="M4564" s="36"/>
      <c r="N4564" s="37"/>
      <c r="O4564" s="37"/>
      <c r="P4564" s="37"/>
      <c r="Q4564" s="38"/>
      <c r="R4564" s="38"/>
      <c r="S4564" s="37"/>
      <c r="T4564" s="39"/>
      <c r="U4564" s="39"/>
      <c r="V4564" s="40"/>
      <c r="X4564" t="str">
        <f>IF(('1 - Cover page'!$B$9-M4564)&lt;6,"&lt;=5 Days","&gt;5 Days")</f>
        <v>&lt;=5 Days</v>
      </c>
      <c r="Y4564" t="str">
        <f>IF(('1 - Cover page'!$B$9-M4564)=0,"0", IF(('1 - Cover page'!$B$9-M4564)= 1,"1", IF(('1 - Cover page'!$B$9-M4564)= 2,"2", IF(('1 - Cover page'!$B$9-M4564)= 3,"3", IF(('1 - Cover page'!$B$9-M4564)= 4,"4", IF(('1 - Cover page'!$B$9-M4564)= 5,"5", IF(('1 - Cover page'!$B$9-M4564)= 6,"6", IF(('1 - Cover page'!$B$9-M4564)= 7,"7", IF(('1 - Cover page'!$B$9-M4564)= 8,"8", IF(('1 - Cover page'!$B$9-M4564)= 9,"9", IF(('1 - Cover page'!$B$9-M4564)= 10,"10", IF(('1 - Cover page'!$B$9-M4564)= 11,"11", IF(('1 - Cover page'!$B$9-M4564)= 12,"12", IF(('1 - Cover page'!$B$9-M4564)= 13,"13", IF(('1 - Cover page'!$B$9-M4564)= 14,"14", IF(('1 - Cover page'!$B$9-M4564)= 15,"15",  ""))))))))))))))))</f>
        <v>0</v>
      </c>
      <c r="Z4564" t="str">
        <f>IF(('1 - Cover page'!$B$9-I4564)=0,"0", IF(('1 - Cover page'!$B$9-I4564)= 1,"1", IF(('1 - Cover page'!$B$9-I4564)= 2,"2", IF(('1 - Cover page'!$B$9-I4564)= 3,"3", IF(('1 - Cover page'!$B$9-I4564)= 4,"4", IF(('1 - Cover page'!$B$9-I4564)= 5,"5", IF(('1 - Cover page'!$B$9-I4564)= 6,"6", IF(('1 - Cover page'!$B$9-I4564)= 7,"7", IF(('1 - Cover page'!$B$9-I4564)= 8,"8", IF(('1 - Cover page'!$B$9-I4564)= 9,"9", IF(('1 - Cover page'!$B$9-I4564)= 10,"10", IF(('1 - Cover page'!$B$9-I4564)= 11,"11", IF(('1 - Cover page'!$B$9-I4564)= 12,"12", IF(('1 - Cover page'!$B$9-I4564)= 13,"13", IF(('1 - Cover page'!$B$9-I4564)= 14,"14", IF(('1 - Cover page'!$B$9-I4564)= 15,"15",  ""))))))))))))))))</f>
        <v>0</v>
      </c>
      <c r="AA4564" t="e">
        <f>VLOOKUP(E4564,'Age group'!$A$2:$B$7,2,TRUE)</f>
        <v>#N/A</v>
      </c>
    </row>
    <row r="4565" spans="1:27" ht="12.75" x14ac:dyDescent="0.2">
      <c r="A4565" s="30">
        <v>4562</v>
      </c>
      <c r="B4565" s="31"/>
      <c r="C4565" s="31"/>
      <c r="D4565" s="32"/>
      <c r="E4565" s="104"/>
      <c r="F4565" s="31"/>
      <c r="G4565" s="31"/>
      <c r="H4565" s="33"/>
      <c r="I4565" s="16"/>
      <c r="J4565" s="34"/>
      <c r="K4565" s="34"/>
      <c r="L4565" s="35"/>
      <c r="M4565" s="36"/>
      <c r="N4565" s="37"/>
      <c r="O4565" s="37"/>
      <c r="P4565" s="37"/>
      <c r="Q4565" s="38"/>
      <c r="R4565" s="38"/>
      <c r="S4565" s="37"/>
      <c r="T4565" s="39"/>
      <c r="U4565" s="39"/>
      <c r="V4565" s="40"/>
      <c r="X4565" t="str">
        <f>IF(('1 - Cover page'!$B$9-M4565)&lt;6,"&lt;=5 Days","&gt;5 Days")</f>
        <v>&lt;=5 Days</v>
      </c>
      <c r="Y4565" t="str">
        <f>IF(('1 - Cover page'!$B$9-M4565)=0,"0", IF(('1 - Cover page'!$B$9-M4565)= 1,"1", IF(('1 - Cover page'!$B$9-M4565)= 2,"2", IF(('1 - Cover page'!$B$9-M4565)= 3,"3", IF(('1 - Cover page'!$B$9-M4565)= 4,"4", IF(('1 - Cover page'!$B$9-M4565)= 5,"5", IF(('1 - Cover page'!$B$9-M4565)= 6,"6", IF(('1 - Cover page'!$B$9-M4565)= 7,"7", IF(('1 - Cover page'!$B$9-M4565)= 8,"8", IF(('1 - Cover page'!$B$9-M4565)= 9,"9", IF(('1 - Cover page'!$B$9-M4565)= 10,"10", IF(('1 - Cover page'!$B$9-M4565)= 11,"11", IF(('1 - Cover page'!$B$9-M4565)= 12,"12", IF(('1 - Cover page'!$B$9-M4565)= 13,"13", IF(('1 - Cover page'!$B$9-M4565)= 14,"14", IF(('1 - Cover page'!$B$9-M4565)= 15,"15",  ""))))))))))))))))</f>
        <v>0</v>
      </c>
      <c r="Z4565" t="str">
        <f>IF(('1 - Cover page'!$B$9-I4565)=0,"0", IF(('1 - Cover page'!$B$9-I4565)= 1,"1", IF(('1 - Cover page'!$B$9-I4565)= 2,"2", IF(('1 - Cover page'!$B$9-I4565)= 3,"3", IF(('1 - Cover page'!$B$9-I4565)= 4,"4", IF(('1 - Cover page'!$B$9-I4565)= 5,"5", IF(('1 - Cover page'!$B$9-I4565)= 6,"6", IF(('1 - Cover page'!$B$9-I4565)= 7,"7", IF(('1 - Cover page'!$B$9-I4565)= 8,"8", IF(('1 - Cover page'!$B$9-I4565)= 9,"9", IF(('1 - Cover page'!$B$9-I4565)= 10,"10", IF(('1 - Cover page'!$B$9-I4565)= 11,"11", IF(('1 - Cover page'!$B$9-I4565)= 12,"12", IF(('1 - Cover page'!$B$9-I4565)= 13,"13", IF(('1 - Cover page'!$B$9-I4565)= 14,"14", IF(('1 - Cover page'!$B$9-I4565)= 15,"15",  ""))))))))))))))))</f>
        <v>0</v>
      </c>
      <c r="AA4565" t="e">
        <f>VLOOKUP(E4565,'Age group'!$A$2:$B$7,2,TRUE)</f>
        <v>#N/A</v>
      </c>
    </row>
    <row r="4566" spans="1:27" ht="12.75" x14ac:dyDescent="0.2">
      <c r="A4566" s="30">
        <v>4563</v>
      </c>
      <c r="B4566" s="31"/>
      <c r="C4566" s="31"/>
      <c r="D4566" s="32"/>
      <c r="E4566" s="104"/>
      <c r="F4566" s="31"/>
      <c r="G4566" s="31"/>
      <c r="H4566" s="33"/>
      <c r="I4566" s="16"/>
      <c r="J4566" s="34"/>
      <c r="K4566" s="34"/>
      <c r="L4566" s="35"/>
      <c r="M4566" s="36"/>
      <c r="N4566" s="37"/>
      <c r="O4566" s="37"/>
      <c r="P4566" s="37"/>
      <c r="Q4566" s="38"/>
      <c r="R4566" s="38"/>
      <c r="S4566" s="37"/>
      <c r="T4566" s="39"/>
      <c r="U4566" s="39"/>
      <c r="V4566" s="40"/>
      <c r="X4566" t="str">
        <f>IF(('1 - Cover page'!$B$9-M4566)&lt;6,"&lt;=5 Days","&gt;5 Days")</f>
        <v>&lt;=5 Days</v>
      </c>
      <c r="Y4566" t="str">
        <f>IF(('1 - Cover page'!$B$9-M4566)=0,"0", IF(('1 - Cover page'!$B$9-M4566)= 1,"1", IF(('1 - Cover page'!$B$9-M4566)= 2,"2", IF(('1 - Cover page'!$B$9-M4566)= 3,"3", IF(('1 - Cover page'!$B$9-M4566)= 4,"4", IF(('1 - Cover page'!$B$9-M4566)= 5,"5", IF(('1 - Cover page'!$B$9-M4566)= 6,"6", IF(('1 - Cover page'!$B$9-M4566)= 7,"7", IF(('1 - Cover page'!$B$9-M4566)= 8,"8", IF(('1 - Cover page'!$B$9-M4566)= 9,"9", IF(('1 - Cover page'!$B$9-M4566)= 10,"10", IF(('1 - Cover page'!$B$9-M4566)= 11,"11", IF(('1 - Cover page'!$B$9-M4566)= 12,"12", IF(('1 - Cover page'!$B$9-M4566)= 13,"13", IF(('1 - Cover page'!$B$9-M4566)= 14,"14", IF(('1 - Cover page'!$B$9-M4566)= 15,"15",  ""))))))))))))))))</f>
        <v>0</v>
      </c>
      <c r="Z4566" t="str">
        <f>IF(('1 - Cover page'!$B$9-I4566)=0,"0", IF(('1 - Cover page'!$B$9-I4566)= 1,"1", IF(('1 - Cover page'!$B$9-I4566)= 2,"2", IF(('1 - Cover page'!$B$9-I4566)= 3,"3", IF(('1 - Cover page'!$B$9-I4566)= 4,"4", IF(('1 - Cover page'!$B$9-I4566)= 5,"5", IF(('1 - Cover page'!$B$9-I4566)= 6,"6", IF(('1 - Cover page'!$B$9-I4566)= 7,"7", IF(('1 - Cover page'!$B$9-I4566)= 8,"8", IF(('1 - Cover page'!$B$9-I4566)= 9,"9", IF(('1 - Cover page'!$B$9-I4566)= 10,"10", IF(('1 - Cover page'!$B$9-I4566)= 11,"11", IF(('1 - Cover page'!$B$9-I4566)= 12,"12", IF(('1 - Cover page'!$B$9-I4566)= 13,"13", IF(('1 - Cover page'!$B$9-I4566)= 14,"14", IF(('1 - Cover page'!$B$9-I4566)= 15,"15",  ""))))))))))))))))</f>
        <v>0</v>
      </c>
      <c r="AA4566" t="e">
        <f>VLOOKUP(E4566,'Age group'!$A$2:$B$7,2,TRUE)</f>
        <v>#N/A</v>
      </c>
    </row>
    <row r="4567" spans="1:27" ht="12.75" x14ac:dyDescent="0.2">
      <c r="A4567" s="30">
        <v>4564</v>
      </c>
      <c r="B4567" s="31"/>
      <c r="C4567" s="31"/>
      <c r="D4567" s="32"/>
      <c r="E4567" s="104"/>
      <c r="F4567" s="31"/>
      <c r="G4567" s="31"/>
      <c r="H4567" s="33"/>
      <c r="I4567" s="16"/>
      <c r="J4567" s="34"/>
      <c r="K4567" s="34"/>
      <c r="L4567" s="35"/>
      <c r="M4567" s="36"/>
      <c r="N4567" s="37"/>
      <c r="O4567" s="37"/>
      <c r="P4567" s="37"/>
      <c r="Q4567" s="38"/>
      <c r="R4567" s="38"/>
      <c r="S4567" s="37"/>
      <c r="T4567" s="39"/>
      <c r="U4567" s="39"/>
      <c r="V4567" s="40"/>
      <c r="X4567" t="str">
        <f>IF(('1 - Cover page'!$B$9-M4567)&lt;6,"&lt;=5 Days","&gt;5 Days")</f>
        <v>&lt;=5 Days</v>
      </c>
      <c r="Y4567" t="str">
        <f>IF(('1 - Cover page'!$B$9-M4567)=0,"0", IF(('1 - Cover page'!$B$9-M4567)= 1,"1", IF(('1 - Cover page'!$B$9-M4567)= 2,"2", IF(('1 - Cover page'!$B$9-M4567)= 3,"3", IF(('1 - Cover page'!$B$9-M4567)= 4,"4", IF(('1 - Cover page'!$B$9-M4567)= 5,"5", IF(('1 - Cover page'!$B$9-M4567)= 6,"6", IF(('1 - Cover page'!$B$9-M4567)= 7,"7", IF(('1 - Cover page'!$B$9-M4567)= 8,"8", IF(('1 - Cover page'!$B$9-M4567)= 9,"9", IF(('1 - Cover page'!$B$9-M4567)= 10,"10", IF(('1 - Cover page'!$B$9-M4567)= 11,"11", IF(('1 - Cover page'!$B$9-M4567)= 12,"12", IF(('1 - Cover page'!$B$9-M4567)= 13,"13", IF(('1 - Cover page'!$B$9-M4567)= 14,"14", IF(('1 - Cover page'!$B$9-M4567)= 15,"15",  ""))))))))))))))))</f>
        <v>0</v>
      </c>
      <c r="Z4567" t="str">
        <f>IF(('1 - Cover page'!$B$9-I4567)=0,"0", IF(('1 - Cover page'!$B$9-I4567)= 1,"1", IF(('1 - Cover page'!$B$9-I4567)= 2,"2", IF(('1 - Cover page'!$B$9-I4567)= 3,"3", IF(('1 - Cover page'!$B$9-I4567)= 4,"4", IF(('1 - Cover page'!$B$9-I4567)= 5,"5", IF(('1 - Cover page'!$B$9-I4567)= 6,"6", IF(('1 - Cover page'!$B$9-I4567)= 7,"7", IF(('1 - Cover page'!$B$9-I4567)= 8,"8", IF(('1 - Cover page'!$B$9-I4567)= 9,"9", IF(('1 - Cover page'!$B$9-I4567)= 10,"10", IF(('1 - Cover page'!$B$9-I4567)= 11,"11", IF(('1 - Cover page'!$B$9-I4567)= 12,"12", IF(('1 - Cover page'!$B$9-I4567)= 13,"13", IF(('1 - Cover page'!$B$9-I4567)= 14,"14", IF(('1 - Cover page'!$B$9-I4567)= 15,"15",  ""))))))))))))))))</f>
        <v>0</v>
      </c>
      <c r="AA4567" t="e">
        <f>VLOOKUP(E4567,'Age group'!$A$2:$B$7,2,TRUE)</f>
        <v>#N/A</v>
      </c>
    </row>
    <row r="4568" spans="1:27" ht="12.75" x14ac:dyDescent="0.2">
      <c r="A4568" s="30">
        <v>4565</v>
      </c>
      <c r="B4568" s="31"/>
      <c r="C4568" s="31"/>
      <c r="D4568" s="32"/>
      <c r="E4568" s="104"/>
      <c r="F4568" s="31"/>
      <c r="G4568" s="31"/>
      <c r="H4568" s="33"/>
      <c r="I4568" s="16"/>
      <c r="J4568" s="34"/>
      <c r="K4568" s="34"/>
      <c r="L4568" s="35"/>
      <c r="M4568" s="36"/>
      <c r="N4568" s="37"/>
      <c r="O4568" s="37"/>
      <c r="P4568" s="37"/>
      <c r="Q4568" s="38"/>
      <c r="R4568" s="38"/>
      <c r="S4568" s="37"/>
      <c r="T4568" s="39"/>
      <c r="U4568" s="39"/>
      <c r="V4568" s="40"/>
      <c r="X4568" t="str">
        <f>IF(('1 - Cover page'!$B$9-M4568)&lt;6,"&lt;=5 Days","&gt;5 Days")</f>
        <v>&lt;=5 Days</v>
      </c>
      <c r="Y4568" t="str">
        <f>IF(('1 - Cover page'!$B$9-M4568)=0,"0", IF(('1 - Cover page'!$B$9-M4568)= 1,"1", IF(('1 - Cover page'!$B$9-M4568)= 2,"2", IF(('1 - Cover page'!$B$9-M4568)= 3,"3", IF(('1 - Cover page'!$B$9-M4568)= 4,"4", IF(('1 - Cover page'!$B$9-M4568)= 5,"5", IF(('1 - Cover page'!$B$9-M4568)= 6,"6", IF(('1 - Cover page'!$B$9-M4568)= 7,"7", IF(('1 - Cover page'!$B$9-M4568)= 8,"8", IF(('1 - Cover page'!$B$9-M4568)= 9,"9", IF(('1 - Cover page'!$B$9-M4568)= 10,"10", IF(('1 - Cover page'!$B$9-M4568)= 11,"11", IF(('1 - Cover page'!$B$9-M4568)= 12,"12", IF(('1 - Cover page'!$B$9-M4568)= 13,"13", IF(('1 - Cover page'!$B$9-M4568)= 14,"14", IF(('1 - Cover page'!$B$9-M4568)= 15,"15",  ""))))))))))))))))</f>
        <v>0</v>
      </c>
      <c r="Z4568" t="str">
        <f>IF(('1 - Cover page'!$B$9-I4568)=0,"0", IF(('1 - Cover page'!$B$9-I4568)= 1,"1", IF(('1 - Cover page'!$B$9-I4568)= 2,"2", IF(('1 - Cover page'!$B$9-I4568)= 3,"3", IF(('1 - Cover page'!$B$9-I4568)= 4,"4", IF(('1 - Cover page'!$B$9-I4568)= 5,"5", IF(('1 - Cover page'!$B$9-I4568)= 6,"6", IF(('1 - Cover page'!$B$9-I4568)= 7,"7", IF(('1 - Cover page'!$B$9-I4568)= 8,"8", IF(('1 - Cover page'!$B$9-I4568)= 9,"9", IF(('1 - Cover page'!$B$9-I4568)= 10,"10", IF(('1 - Cover page'!$B$9-I4568)= 11,"11", IF(('1 - Cover page'!$B$9-I4568)= 12,"12", IF(('1 - Cover page'!$B$9-I4568)= 13,"13", IF(('1 - Cover page'!$B$9-I4568)= 14,"14", IF(('1 - Cover page'!$B$9-I4568)= 15,"15",  ""))))))))))))))))</f>
        <v>0</v>
      </c>
      <c r="AA4568" t="e">
        <f>VLOOKUP(E4568,'Age group'!$A$2:$B$7,2,TRUE)</f>
        <v>#N/A</v>
      </c>
    </row>
    <row r="4569" spans="1:27" ht="12.75" x14ac:dyDescent="0.2">
      <c r="A4569" s="30">
        <v>4566</v>
      </c>
      <c r="B4569" s="31"/>
      <c r="C4569" s="31"/>
      <c r="D4569" s="32"/>
      <c r="E4569" s="104"/>
      <c r="F4569" s="31"/>
      <c r="G4569" s="31"/>
      <c r="H4569" s="33"/>
      <c r="I4569" s="16"/>
      <c r="J4569" s="34"/>
      <c r="K4569" s="34"/>
      <c r="L4569" s="35"/>
      <c r="M4569" s="36"/>
      <c r="N4569" s="37"/>
      <c r="O4569" s="37"/>
      <c r="P4569" s="37"/>
      <c r="Q4569" s="38"/>
      <c r="R4569" s="38"/>
      <c r="S4569" s="37"/>
      <c r="T4569" s="39"/>
      <c r="U4569" s="39"/>
      <c r="V4569" s="40"/>
      <c r="X4569" t="str">
        <f>IF(('1 - Cover page'!$B$9-M4569)&lt;6,"&lt;=5 Days","&gt;5 Days")</f>
        <v>&lt;=5 Days</v>
      </c>
      <c r="Y4569" t="str">
        <f>IF(('1 - Cover page'!$B$9-M4569)=0,"0", IF(('1 - Cover page'!$B$9-M4569)= 1,"1", IF(('1 - Cover page'!$B$9-M4569)= 2,"2", IF(('1 - Cover page'!$B$9-M4569)= 3,"3", IF(('1 - Cover page'!$B$9-M4569)= 4,"4", IF(('1 - Cover page'!$B$9-M4569)= 5,"5", IF(('1 - Cover page'!$B$9-M4569)= 6,"6", IF(('1 - Cover page'!$B$9-M4569)= 7,"7", IF(('1 - Cover page'!$B$9-M4569)= 8,"8", IF(('1 - Cover page'!$B$9-M4569)= 9,"9", IF(('1 - Cover page'!$B$9-M4569)= 10,"10", IF(('1 - Cover page'!$B$9-M4569)= 11,"11", IF(('1 - Cover page'!$B$9-M4569)= 12,"12", IF(('1 - Cover page'!$B$9-M4569)= 13,"13", IF(('1 - Cover page'!$B$9-M4569)= 14,"14", IF(('1 - Cover page'!$B$9-M4569)= 15,"15",  ""))))))))))))))))</f>
        <v>0</v>
      </c>
      <c r="Z4569" t="str">
        <f>IF(('1 - Cover page'!$B$9-I4569)=0,"0", IF(('1 - Cover page'!$B$9-I4569)= 1,"1", IF(('1 - Cover page'!$B$9-I4569)= 2,"2", IF(('1 - Cover page'!$B$9-I4569)= 3,"3", IF(('1 - Cover page'!$B$9-I4569)= 4,"4", IF(('1 - Cover page'!$B$9-I4569)= 5,"5", IF(('1 - Cover page'!$B$9-I4569)= 6,"6", IF(('1 - Cover page'!$B$9-I4569)= 7,"7", IF(('1 - Cover page'!$B$9-I4569)= 8,"8", IF(('1 - Cover page'!$B$9-I4569)= 9,"9", IF(('1 - Cover page'!$B$9-I4569)= 10,"10", IF(('1 - Cover page'!$B$9-I4569)= 11,"11", IF(('1 - Cover page'!$B$9-I4569)= 12,"12", IF(('1 - Cover page'!$B$9-I4569)= 13,"13", IF(('1 - Cover page'!$B$9-I4569)= 14,"14", IF(('1 - Cover page'!$B$9-I4569)= 15,"15",  ""))))))))))))))))</f>
        <v>0</v>
      </c>
      <c r="AA4569" t="e">
        <f>VLOOKUP(E4569,'Age group'!$A$2:$B$7,2,TRUE)</f>
        <v>#N/A</v>
      </c>
    </row>
    <row r="4570" spans="1:27" ht="12.75" x14ac:dyDescent="0.2">
      <c r="A4570" s="30">
        <v>4567</v>
      </c>
      <c r="B4570" s="31"/>
      <c r="C4570" s="31"/>
      <c r="D4570" s="32"/>
      <c r="E4570" s="104"/>
      <c r="F4570" s="31"/>
      <c r="G4570" s="31"/>
      <c r="H4570" s="33"/>
      <c r="I4570" s="16"/>
      <c r="J4570" s="34"/>
      <c r="K4570" s="34"/>
      <c r="L4570" s="35"/>
      <c r="M4570" s="36"/>
      <c r="N4570" s="37"/>
      <c r="O4570" s="37"/>
      <c r="P4570" s="37"/>
      <c r="Q4570" s="38"/>
      <c r="R4570" s="38"/>
      <c r="S4570" s="37"/>
      <c r="T4570" s="39"/>
      <c r="U4570" s="39"/>
      <c r="V4570" s="40"/>
      <c r="X4570" t="str">
        <f>IF(('1 - Cover page'!$B$9-M4570)&lt;6,"&lt;=5 Days","&gt;5 Days")</f>
        <v>&lt;=5 Days</v>
      </c>
      <c r="Y4570" t="str">
        <f>IF(('1 - Cover page'!$B$9-M4570)=0,"0", IF(('1 - Cover page'!$B$9-M4570)= 1,"1", IF(('1 - Cover page'!$B$9-M4570)= 2,"2", IF(('1 - Cover page'!$B$9-M4570)= 3,"3", IF(('1 - Cover page'!$B$9-M4570)= 4,"4", IF(('1 - Cover page'!$B$9-M4570)= 5,"5", IF(('1 - Cover page'!$B$9-M4570)= 6,"6", IF(('1 - Cover page'!$B$9-M4570)= 7,"7", IF(('1 - Cover page'!$B$9-M4570)= 8,"8", IF(('1 - Cover page'!$B$9-M4570)= 9,"9", IF(('1 - Cover page'!$B$9-M4570)= 10,"10", IF(('1 - Cover page'!$B$9-M4570)= 11,"11", IF(('1 - Cover page'!$B$9-M4570)= 12,"12", IF(('1 - Cover page'!$B$9-M4570)= 13,"13", IF(('1 - Cover page'!$B$9-M4570)= 14,"14", IF(('1 - Cover page'!$B$9-M4570)= 15,"15",  ""))))))))))))))))</f>
        <v>0</v>
      </c>
      <c r="Z4570" t="str">
        <f>IF(('1 - Cover page'!$B$9-I4570)=0,"0", IF(('1 - Cover page'!$B$9-I4570)= 1,"1", IF(('1 - Cover page'!$B$9-I4570)= 2,"2", IF(('1 - Cover page'!$B$9-I4570)= 3,"3", IF(('1 - Cover page'!$B$9-I4570)= 4,"4", IF(('1 - Cover page'!$B$9-I4570)= 5,"5", IF(('1 - Cover page'!$B$9-I4570)= 6,"6", IF(('1 - Cover page'!$B$9-I4570)= 7,"7", IF(('1 - Cover page'!$B$9-I4570)= 8,"8", IF(('1 - Cover page'!$B$9-I4570)= 9,"9", IF(('1 - Cover page'!$B$9-I4570)= 10,"10", IF(('1 - Cover page'!$B$9-I4570)= 11,"11", IF(('1 - Cover page'!$B$9-I4570)= 12,"12", IF(('1 - Cover page'!$B$9-I4570)= 13,"13", IF(('1 - Cover page'!$B$9-I4570)= 14,"14", IF(('1 - Cover page'!$B$9-I4570)= 15,"15",  ""))))))))))))))))</f>
        <v>0</v>
      </c>
      <c r="AA4570" t="e">
        <f>VLOOKUP(E4570,'Age group'!$A$2:$B$7,2,TRUE)</f>
        <v>#N/A</v>
      </c>
    </row>
    <row r="4571" spans="1:27" ht="12.75" x14ac:dyDescent="0.2">
      <c r="A4571" s="30">
        <v>4568</v>
      </c>
      <c r="B4571" s="31"/>
      <c r="C4571" s="31"/>
      <c r="D4571" s="32"/>
      <c r="E4571" s="104"/>
      <c r="F4571" s="31"/>
      <c r="G4571" s="31"/>
      <c r="H4571" s="33"/>
      <c r="I4571" s="16"/>
      <c r="J4571" s="34"/>
      <c r="K4571" s="34"/>
      <c r="L4571" s="35"/>
      <c r="M4571" s="36"/>
      <c r="N4571" s="37"/>
      <c r="O4571" s="37"/>
      <c r="P4571" s="37"/>
      <c r="Q4571" s="38"/>
      <c r="R4571" s="38"/>
      <c r="S4571" s="37"/>
      <c r="T4571" s="39"/>
      <c r="U4571" s="39"/>
      <c r="V4571" s="40"/>
      <c r="X4571" t="str">
        <f>IF(('1 - Cover page'!$B$9-M4571)&lt;6,"&lt;=5 Days","&gt;5 Days")</f>
        <v>&lt;=5 Days</v>
      </c>
      <c r="Y4571" t="str">
        <f>IF(('1 - Cover page'!$B$9-M4571)=0,"0", IF(('1 - Cover page'!$B$9-M4571)= 1,"1", IF(('1 - Cover page'!$B$9-M4571)= 2,"2", IF(('1 - Cover page'!$B$9-M4571)= 3,"3", IF(('1 - Cover page'!$B$9-M4571)= 4,"4", IF(('1 - Cover page'!$B$9-M4571)= 5,"5", IF(('1 - Cover page'!$B$9-M4571)= 6,"6", IF(('1 - Cover page'!$B$9-M4571)= 7,"7", IF(('1 - Cover page'!$B$9-M4571)= 8,"8", IF(('1 - Cover page'!$B$9-M4571)= 9,"9", IF(('1 - Cover page'!$B$9-M4571)= 10,"10", IF(('1 - Cover page'!$B$9-M4571)= 11,"11", IF(('1 - Cover page'!$B$9-M4571)= 12,"12", IF(('1 - Cover page'!$B$9-M4571)= 13,"13", IF(('1 - Cover page'!$B$9-M4571)= 14,"14", IF(('1 - Cover page'!$B$9-M4571)= 15,"15",  ""))))))))))))))))</f>
        <v>0</v>
      </c>
      <c r="Z4571" t="str">
        <f>IF(('1 - Cover page'!$B$9-I4571)=0,"0", IF(('1 - Cover page'!$B$9-I4571)= 1,"1", IF(('1 - Cover page'!$B$9-I4571)= 2,"2", IF(('1 - Cover page'!$B$9-I4571)= 3,"3", IF(('1 - Cover page'!$B$9-I4571)= 4,"4", IF(('1 - Cover page'!$B$9-I4571)= 5,"5", IF(('1 - Cover page'!$B$9-I4571)= 6,"6", IF(('1 - Cover page'!$B$9-I4571)= 7,"7", IF(('1 - Cover page'!$B$9-I4571)= 8,"8", IF(('1 - Cover page'!$B$9-I4571)= 9,"9", IF(('1 - Cover page'!$B$9-I4571)= 10,"10", IF(('1 - Cover page'!$B$9-I4571)= 11,"11", IF(('1 - Cover page'!$B$9-I4571)= 12,"12", IF(('1 - Cover page'!$B$9-I4571)= 13,"13", IF(('1 - Cover page'!$B$9-I4571)= 14,"14", IF(('1 - Cover page'!$B$9-I4571)= 15,"15",  ""))))))))))))))))</f>
        <v>0</v>
      </c>
      <c r="AA4571" t="e">
        <f>VLOOKUP(E4571,'Age group'!$A$2:$B$7,2,TRUE)</f>
        <v>#N/A</v>
      </c>
    </row>
    <row r="4572" spans="1:27" ht="12.75" x14ac:dyDescent="0.2">
      <c r="A4572" s="30">
        <v>4569</v>
      </c>
      <c r="B4572" s="31"/>
      <c r="C4572" s="31"/>
      <c r="D4572" s="32"/>
      <c r="E4572" s="104"/>
      <c r="F4572" s="31"/>
      <c r="G4572" s="31"/>
      <c r="H4572" s="33"/>
      <c r="I4572" s="16"/>
      <c r="J4572" s="34"/>
      <c r="K4572" s="34"/>
      <c r="L4572" s="35"/>
      <c r="M4572" s="36"/>
      <c r="N4572" s="37"/>
      <c r="O4572" s="37"/>
      <c r="P4572" s="37"/>
      <c r="Q4572" s="38"/>
      <c r="R4572" s="38"/>
      <c r="S4572" s="37"/>
      <c r="T4572" s="39"/>
      <c r="U4572" s="39"/>
      <c r="V4572" s="40"/>
      <c r="X4572" t="str">
        <f>IF(('1 - Cover page'!$B$9-M4572)&lt;6,"&lt;=5 Days","&gt;5 Days")</f>
        <v>&lt;=5 Days</v>
      </c>
      <c r="Y4572" t="str">
        <f>IF(('1 - Cover page'!$B$9-M4572)=0,"0", IF(('1 - Cover page'!$B$9-M4572)= 1,"1", IF(('1 - Cover page'!$B$9-M4572)= 2,"2", IF(('1 - Cover page'!$B$9-M4572)= 3,"3", IF(('1 - Cover page'!$B$9-M4572)= 4,"4", IF(('1 - Cover page'!$B$9-M4572)= 5,"5", IF(('1 - Cover page'!$B$9-M4572)= 6,"6", IF(('1 - Cover page'!$B$9-M4572)= 7,"7", IF(('1 - Cover page'!$B$9-M4572)= 8,"8", IF(('1 - Cover page'!$B$9-M4572)= 9,"9", IF(('1 - Cover page'!$B$9-M4572)= 10,"10", IF(('1 - Cover page'!$B$9-M4572)= 11,"11", IF(('1 - Cover page'!$B$9-M4572)= 12,"12", IF(('1 - Cover page'!$B$9-M4572)= 13,"13", IF(('1 - Cover page'!$B$9-M4572)= 14,"14", IF(('1 - Cover page'!$B$9-M4572)= 15,"15",  ""))))))))))))))))</f>
        <v>0</v>
      </c>
      <c r="Z4572" t="str">
        <f>IF(('1 - Cover page'!$B$9-I4572)=0,"0", IF(('1 - Cover page'!$B$9-I4572)= 1,"1", IF(('1 - Cover page'!$B$9-I4572)= 2,"2", IF(('1 - Cover page'!$B$9-I4572)= 3,"3", IF(('1 - Cover page'!$B$9-I4572)= 4,"4", IF(('1 - Cover page'!$B$9-I4572)= 5,"5", IF(('1 - Cover page'!$B$9-I4572)= 6,"6", IF(('1 - Cover page'!$B$9-I4572)= 7,"7", IF(('1 - Cover page'!$B$9-I4572)= 8,"8", IF(('1 - Cover page'!$B$9-I4572)= 9,"9", IF(('1 - Cover page'!$B$9-I4572)= 10,"10", IF(('1 - Cover page'!$B$9-I4572)= 11,"11", IF(('1 - Cover page'!$B$9-I4572)= 12,"12", IF(('1 - Cover page'!$B$9-I4572)= 13,"13", IF(('1 - Cover page'!$B$9-I4572)= 14,"14", IF(('1 - Cover page'!$B$9-I4572)= 15,"15",  ""))))))))))))))))</f>
        <v>0</v>
      </c>
      <c r="AA4572" t="e">
        <f>VLOOKUP(E4572,'Age group'!$A$2:$B$7,2,TRUE)</f>
        <v>#N/A</v>
      </c>
    </row>
    <row r="4573" spans="1:27" ht="12.75" x14ac:dyDescent="0.2">
      <c r="A4573" s="30">
        <v>4570</v>
      </c>
      <c r="B4573" s="31"/>
      <c r="C4573" s="31"/>
      <c r="D4573" s="32"/>
      <c r="E4573" s="104"/>
      <c r="F4573" s="31"/>
      <c r="G4573" s="31"/>
      <c r="H4573" s="33"/>
      <c r="I4573" s="16"/>
      <c r="J4573" s="34"/>
      <c r="K4573" s="34"/>
      <c r="L4573" s="35"/>
      <c r="M4573" s="36"/>
      <c r="N4573" s="37"/>
      <c r="O4573" s="37"/>
      <c r="P4573" s="37"/>
      <c r="Q4573" s="38"/>
      <c r="R4573" s="38"/>
      <c r="S4573" s="37"/>
      <c r="T4573" s="39"/>
      <c r="U4573" s="39"/>
      <c r="V4573" s="40"/>
      <c r="X4573" t="str">
        <f>IF(('1 - Cover page'!$B$9-M4573)&lt;6,"&lt;=5 Days","&gt;5 Days")</f>
        <v>&lt;=5 Days</v>
      </c>
      <c r="Y4573" t="str">
        <f>IF(('1 - Cover page'!$B$9-M4573)=0,"0", IF(('1 - Cover page'!$B$9-M4573)= 1,"1", IF(('1 - Cover page'!$B$9-M4573)= 2,"2", IF(('1 - Cover page'!$B$9-M4573)= 3,"3", IF(('1 - Cover page'!$B$9-M4573)= 4,"4", IF(('1 - Cover page'!$B$9-M4573)= 5,"5", IF(('1 - Cover page'!$B$9-M4573)= 6,"6", IF(('1 - Cover page'!$B$9-M4573)= 7,"7", IF(('1 - Cover page'!$B$9-M4573)= 8,"8", IF(('1 - Cover page'!$B$9-M4573)= 9,"9", IF(('1 - Cover page'!$B$9-M4573)= 10,"10", IF(('1 - Cover page'!$B$9-M4573)= 11,"11", IF(('1 - Cover page'!$B$9-M4573)= 12,"12", IF(('1 - Cover page'!$B$9-M4573)= 13,"13", IF(('1 - Cover page'!$B$9-M4573)= 14,"14", IF(('1 - Cover page'!$B$9-M4573)= 15,"15",  ""))))))))))))))))</f>
        <v>0</v>
      </c>
      <c r="Z4573" t="str">
        <f>IF(('1 - Cover page'!$B$9-I4573)=0,"0", IF(('1 - Cover page'!$B$9-I4573)= 1,"1", IF(('1 - Cover page'!$B$9-I4573)= 2,"2", IF(('1 - Cover page'!$B$9-I4573)= 3,"3", IF(('1 - Cover page'!$B$9-I4573)= 4,"4", IF(('1 - Cover page'!$B$9-I4573)= 5,"5", IF(('1 - Cover page'!$B$9-I4573)= 6,"6", IF(('1 - Cover page'!$B$9-I4573)= 7,"7", IF(('1 - Cover page'!$B$9-I4573)= 8,"8", IF(('1 - Cover page'!$B$9-I4573)= 9,"9", IF(('1 - Cover page'!$B$9-I4573)= 10,"10", IF(('1 - Cover page'!$B$9-I4573)= 11,"11", IF(('1 - Cover page'!$B$9-I4573)= 12,"12", IF(('1 - Cover page'!$B$9-I4573)= 13,"13", IF(('1 - Cover page'!$B$9-I4573)= 14,"14", IF(('1 - Cover page'!$B$9-I4573)= 15,"15",  ""))))))))))))))))</f>
        <v>0</v>
      </c>
      <c r="AA4573" t="e">
        <f>VLOOKUP(E4573,'Age group'!$A$2:$B$7,2,TRUE)</f>
        <v>#N/A</v>
      </c>
    </row>
    <row r="4574" spans="1:27" ht="12.75" x14ac:dyDescent="0.2">
      <c r="A4574" s="30">
        <v>4571</v>
      </c>
      <c r="B4574" s="31"/>
      <c r="C4574" s="31"/>
      <c r="D4574" s="32"/>
      <c r="E4574" s="104"/>
      <c r="F4574" s="31"/>
      <c r="G4574" s="31"/>
      <c r="H4574" s="33"/>
      <c r="I4574" s="16"/>
      <c r="J4574" s="34"/>
      <c r="K4574" s="34"/>
      <c r="L4574" s="35"/>
      <c r="M4574" s="36"/>
      <c r="N4574" s="37"/>
      <c r="O4574" s="37"/>
      <c r="P4574" s="37"/>
      <c r="Q4574" s="38"/>
      <c r="R4574" s="38"/>
      <c r="S4574" s="37"/>
      <c r="T4574" s="39"/>
      <c r="U4574" s="39"/>
      <c r="V4574" s="40"/>
      <c r="X4574" t="str">
        <f>IF(('1 - Cover page'!$B$9-M4574)&lt;6,"&lt;=5 Days","&gt;5 Days")</f>
        <v>&lt;=5 Days</v>
      </c>
      <c r="Y4574" t="str">
        <f>IF(('1 - Cover page'!$B$9-M4574)=0,"0", IF(('1 - Cover page'!$B$9-M4574)= 1,"1", IF(('1 - Cover page'!$B$9-M4574)= 2,"2", IF(('1 - Cover page'!$B$9-M4574)= 3,"3", IF(('1 - Cover page'!$B$9-M4574)= 4,"4", IF(('1 - Cover page'!$B$9-M4574)= 5,"5", IF(('1 - Cover page'!$B$9-M4574)= 6,"6", IF(('1 - Cover page'!$B$9-M4574)= 7,"7", IF(('1 - Cover page'!$B$9-M4574)= 8,"8", IF(('1 - Cover page'!$B$9-M4574)= 9,"9", IF(('1 - Cover page'!$B$9-M4574)= 10,"10", IF(('1 - Cover page'!$B$9-M4574)= 11,"11", IF(('1 - Cover page'!$B$9-M4574)= 12,"12", IF(('1 - Cover page'!$B$9-M4574)= 13,"13", IF(('1 - Cover page'!$B$9-M4574)= 14,"14", IF(('1 - Cover page'!$B$9-M4574)= 15,"15",  ""))))))))))))))))</f>
        <v>0</v>
      </c>
      <c r="Z4574" t="str">
        <f>IF(('1 - Cover page'!$B$9-I4574)=0,"0", IF(('1 - Cover page'!$B$9-I4574)= 1,"1", IF(('1 - Cover page'!$B$9-I4574)= 2,"2", IF(('1 - Cover page'!$B$9-I4574)= 3,"3", IF(('1 - Cover page'!$B$9-I4574)= 4,"4", IF(('1 - Cover page'!$B$9-I4574)= 5,"5", IF(('1 - Cover page'!$B$9-I4574)= 6,"6", IF(('1 - Cover page'!$B$9-I4574)= 7,"7", IF(('1 - Cover page'!$B$9-I4574)= 8,"8", IF(('1 - Cover page'!$B$9-I4574)= 9,"9", IF(('1 - Cover page'!$B$9-I4574)= 10,"10", IF(('1 - Cover page'!$B$9-I4574)= 11,"11", IF(('1 - Cover page'!$B$9-I4574)= 12,"12", IF(('1 - Cover page'!$B$9-I4574)= 13,"13", IF(('1 - Cover page'!$B$9-I4574)= 14,"14", IF(('1 - Cover page'!$B$9-I4574)= 15,"15",  ""))))))))))))))))</f>
        <v>0</v>
      </c>
      <c r="AA4574" t="e">
        <f>VLOOKUP(E4574,'Age group'!$A$2:$B$7,2,TRUE)</f>
        <v>#N/A</v>
      </c>
    </row>
    <row r="4575" spans="1:27" ht="12.75" x14ac:dyDescent="0.2">
      <c r="A4575" s="30">
        <v>4572</v>
      </c>
      <c r="B4575" s="31"/>
      <c r="C4575" s="31"/>
      <c r="D4575" s="32"/>
      <c r="E4575" s="104"/>
      <c r="F4575" s="31"/>
      <c r="G4575" s="31"/>
      <c r="H4575" s="33"/>
      <c r="I4575" s="16"/>
      <c r="J4575" s="34"/>
      <c r="K4575" s="34"/>
      <c r="L4575" s="35"/>
      <c r="M4575" s="36"/>
      <c r="N4575" s="37"/>
      <c r="O4575" s="37"/>
      <c r="P4575" s="37"/>
      <c r="Q4575" s="38"/>
      <c r="R4575" s="38"/>
      <c r="S4575" s="37"/>
      <c r="T4575" s="39"/>
      <c r="U4575" s="39"/>
      <c r="V4575" s="40"/>
      <c r="X4575" t="str">
        <f>IF(('1 - Cover page'!$B$9-M4575)&lt;6,"&lt;=5 Days","&gt;5 Days")</f>
        <v>&lt;=5 Days</v>
      </c>
      <c r="Y4575" t="str">
        <f>IF(('1 - Cover page'!$B$9-M4575)=0,"0", IF(('1 - Cover page'!$B$9-M4575)= 1,"1", IF(('1 - Cover page'!$B$9-M4575)= 2,"2", IF(('1 - Cover page'!$B$9-M4575)= 3,"3", IF(('1 - Cover page'!$B$9-M4575)= 4,"4", IF(('1 - Cover page'!$B$9-M4575)= 5,"5", IF(('1 - Cover page'!$B$9-M4575)= 6,"6", IF(('1 - Cover page'!$B$9-M4575)= 7,"7", IF(('1 - Cover page'!$B$9-M4575)= 8,"8", IF(('1 - Cover page'!$B$9-M4575)= 9,"9", IF(('1 - Cover page'!$B$9-M4575)= 10,"10", IF(('1 - Cover page'!$B$9-M4575)= 11,"11", IF(('1 - Cover page'!$B$9-M4575)= 12,"12", IF(('1 - Cover page'!$B$9-M4575)= 13,"13", IF(('1 - Cover page'!$B$9-M4575)= 14,"14", IF(('1 - Cover page'!$B$9-M4575)= 15,"15",  ""))))))))))))))))</f>
        <v>0</v>
      </c>
      <c r="Z4575" t="str">
        <f>IF(('1 - Cover page'!$B$9-I4575)=0,"0", IF(('1 - Cover page'!$B$9-I4575)= 1,"1", IF(('1 - Cover page'!$B$9-I4575)= 2,"2", IF(('1 - Cover page'!$B$9-I4575)= 3,"3", IF(('1 - Cover page'!$B$9-I4575)= 4,"4", IF(('1 - Cover page'!$B$9-I4575)= 5,"5", IF(('1 - Cover page'!$B$9-I4575)= 6,"6", IF(('1 - Cover page'!$B$9-I4575)= 7,"7", IF(('1 - Cover page'!$B$9-I4575)= 8,"8", IF(('1 - Cover page'!$B$9-I4575)= 9,"9", IF(('1 - Cover page'!$B$9-I4575)= 10,"10", IF(('1 - Cover page'!$B$9-I4575)= 11,"11", IF(('1 - Cover page'!$B$9-I4575)= 12,"12", IF(('1 - Cover page'!$B$9-I4575)= 13,"13", IF(('1 - Cover page'!$B$9-I4575)= 14,"14", IF(('1 - Cover page'!$B$9-I4575)= 15,"15",  ""))))))))))))))))</f>
        <v>0</v>
      </c>
      <c r="AA4575" t="e">
        <f>VLOOKUP(E4575,'Age group'!$A$2:$B$7,2,TRUE)</f>
        <v>#N/A</v>
      </c>
    </row>
    <row r="4576" spans="1:27" ht="12.75" x14ac:dyDescent="0.2">
      <c r="A4576" s="30">
        <v>4573</v>
      </c>
      <c r="B4576" s="31"/>
      <c r="C4576" s="31"/>
      <c r="D4576" s="32"/>
      <c r="E4576" s="104"/>
      <c r="F4576" s="31"/>
      <c r="G4576" s="31"/>
      <c r="H4576" s="33"/>
      <c r="I4576" s="16"/>
      <c r="J4576" s="34"/>
      <c r="K4576" s="34"/>
      <c r="L4576" s="35"/>
      <c r="M4576" s="36"/>
      <c r="N4576" s="37"/>
      <c r="O4576" s="37"/>
      <c r="P4576" s="37"/>
      <c r="Q4576" s="38"/>
      <c r="R4576" s="38"/>
      <c r="S4576" s="37"/>
      <c r="T4576" s="39"/>
      <c r="U4576" s="39"/>
      <c r="V4576" s="40"/>
      <c r="X4576" t="str">
        <f>IF(('1 - Cover page'!$B$9-M4576)&lt;6,"&lt;=5 Days","&gt;5 Days")</f>
        <v>&lt;=5 Days</v>
      </c>
      <c r="Y4576" t="str">
        <f>IF(('1 - Cover page'!$B$9-M4576)=0,"0", IF(('1 - Cover page'!$B$9-M4576)= 1,"1", IF(('1 - Cover page'!$B$9-M4576)= 2,"2", IF(('1 - Cover page'!$B$9-M4576)= 3,"3", IF(('1 - Cover page'!$B$9-M4576)= 4,"4", IF(('1 - Cover page'!$B$9-M4576)= 5,"5", IF(('1 - Cover page'!$B$9-M4576)= 6,"6", IF(('1 - Cover page'!$B$9-M4576)= 7,"7", IF(('1 - Cover page'!$B$9-M4576)= 8,"8", IF(('1 - Cover page'!$B$9-M4576)= 9,"9", IF(('1 - Cover page'!$B$9-M4576)= 10,"10", IF(('1 - Cover page'!$B$9-M4576)= 11,"11", IF(('1 - Cover page'!$B$9-M4576)= 12,"12", IF(('1 - Cover page'!$B$9-M4576)= 13,"13", IF(('1 - Cover page'!$B$9-M4576)= 14,"14", IF(('1 - Cover page'!$B$9-M4576)= 15,"15",  ""))))))))))))))))</f>
        <v>0</v>
      </c>
      <c r="Z4576" t="str">
        <f>IF(('1 - Cover page'!$B$9-I4576)=0,"0", IF(('1 - Cover page'!$B$9-I4576)= 1,"1", IF(('1 - Cover page'!$B$9-I4576)= 2,"2", IF(('1 - Cover page'!$B$9-I4576)= 3,"3", IF(('1 - Cover page'!$B$9-I4576)= 4,"4", IF(('1 - Cover page'!$B$9-I4576)= 5,"5", IF(('1 - Cover page'!$B$9-I4576)= 6,"6", IF(('1 - Cover page'!$B$9-I4576)= 7,"7", IF(('1 - Cover page'!$B$9-I4576)= 8,"8", IF(('1 - Cover page'!$B$9-I4576)= 9,"9", IF(('1 - Cover page'!$B$9-I4576)= 10,"10", IF(('1 - Cover page'!$B$9-I4576)= 11,"11", IF(('1 - Cover page'!$B$9-I4576)= 12,"12", IF(('1 - Cover page'!$B$9-I4576)= 13,"13", IF(('1 - Cover page'!$B$9-I4576)= 14,"14", IF(('1 - Cover page'!$B$9-I4576)= 15,"15",  ""))))))))))))))))</f>
        <v>0</v>
      </c>
      <c r="AA4576" t="e">
        <f>VLOOKUP(E4576,'Age group'!$A$2:$B$7,2,TRUE)</f>
        <v>#N/A</v>
      </c>
    </row>
    <row r="4577" spans="1:27" ht="12.75" x14ac:dyDescent="0.2">
      <c r="A4577" s="30">
        <v>4574</v>
      </c>
      <c r="B4577" s="31"/>
      <c r="C4577" s="31"/>
      <c r="D4577" s="32"/>
      <c r="E4577" s="104"/>
      <c r="F4577" s="31"/>
      <c r="G4577" s="31"/>
      <c r="H4577" s="33"/>
      <c r="I4577" s="16"/>
      <c r="J4577" s="34"/>
      <c r="K4577" s="34"/>
      <c r="L4577" s="35"/>
      <c r="M4577" s="36"/>
      <c r="N4577" s="37"/>
      <c r="O4577" s="37"/>
      <c r="P4577" s="37"/>
      <c r="Q4577" s="38"/>
      <c r="R4577" s="38"/>
      <c r="S4577" s="37"/>
      <c r="T4577" s="39"/>
      <c r="U4577" s="39"/>
      <c r="V4577" s="40"/>
      <c r="X4577" t="str">
        <f>IF(('1 - Cover page'!$B$9-M4577)&lt;6,"&lt;=5 Days","&gt;5 Days")</f>
        <v>&lt;=5 Days</v>
      </c>
      <c r="Y4577" t="str">
        <f>IF(('1 - Cover page'!$B$9-M4577)=0,"0", IF(('1 - Cover page'!$B$9-M4577)= 1,"1", IF(('1 - Cover page'!$B$9-M4577)= 2,"2", IF(('1 - Cover page'!$B$9-M4577)= 3,"3", IF(('1 - Cover page'!$B$9-M4577)= 4,"4", IF(('1 - Cover page'!$B$9-M4577)= 5,"5", IF(('1 - Cover page'!$B$9-M4577)= 6,"6", IF(('1 - Cover page'!$B$9-M4577)= 7,"7", IF(('1 - Cover page'!$B$9-M4577)= 8,"8", IF(('1 - Cover page'!$B$9-M4577)= 9,"9", IF(('1 - Cover page'!$B$9-M4577)= 10,"10", IF(('1 - Cover page'!$B$9-M4577)= 11,"11", IF(('1 - Cover page'!$B$9-M4577)= 12,"12", IF(('1 - Cover page'!$B$9-M4577)= 13,"13", IF(('1 - Cover page'!$B$9-M4577)= 14,"14", IF(('1 - Cover page'!$B$9-M4577)= 15,"15",  ""))))))))))))))))</f>
        <v>0</v>
      </c>
      <c r="Z4577" t="str">
        <f>IF(('1 - Cover page'!$B$9-I4577)=0,"0", IF(('1 - Cover page'!$B$9-I4577)= 1,"1", IF(('1 - Cover page'!$B$9-I4577)= 2,"2", IF(('1 - Cover page'!$B$9-I4577)= 3,"3", IF(('1 - Cover page'!$B$9-I4577)= 4,"4", IF(('1 - Cover page'!$B$9-I4577)= 5,"5", IF(('1 - Cover page'!$B$9-I4577)= 6,"6", IF(('1 - Cover page'!$B$9-I4577)= 7,"7", IF(('1 - Cover page'!$B$9-I4577)= 8,"8", IF(('1 - Cover page'!$B$9-I4577)= 9,"9", IF(('1 - Cover page'!$B$9-I4577)= 10,"10", IF(('1 - Cover page'!$B$9-I4577)= 11,"11", IF(('1 - Cover page'!$B$9-I4577)= 12,"12", IF(('1 - Cover page'!$B$9-I4577)= 13,"13", IF(('1 - Cover page'!$B$9-I4577)= 14,"14", IF(('1 - Cover page'!$B$9-I4577)= 15,"15",  ""))))))))))))))))</f>
        <v>0</v>
      </c>
      <c r="AA4577" t="e">
        <f>VLOOKUP(E4577,'Age group'!$A$2:$B$7,2,TRUE)</f>
        <v>#N/A</v>
      </c>
    </row>
    <row r="4578" spans="1:27" ht="12.75" x14ac:dyDescent="0.2">
      <c r="A4578" s="30">
        <v>4575</v>
      </c>
      <c r="B4578" s="31"/>
      <c r="C4578" s="31"/>
      <c r="D4578" s="32"/>
      <c r="E4578" s="104"/>
      <c r="F4578" s="31"/>
      <c r="G4578" s="31"/>
      <c r="H4578" s="33"/>
      <c r="I4578" s="16"/>
      <c r="J4578" s="34"/>
      <c r="K4578" s="34"/>
      <c r="L4578" s="35"/>
      <c r="M4578" s="36"/>
      <c r="N4578" s="37"/>
      <c r="O4578" s="37"/>
      <c r="P4578" s="37"/>
      <c r="Q4578" s="38"/>
      <c r="R4578" s="38"/>
      <c r="S4578" s="37"/>
      <c r="T4578" s="39"/>
      <c r="U4578" s="39"/>
      <c r="V4578" s="40"/>
      <c r="X4578" t="str">
        <f>IF(('1 - Cover page'!$B$9-M4578)&lt;6,"&lt;=5 Days","&gt;5 Days")</f>
        <v>&lt;=5 Days</v>
      </c>
      <c r="Y4578" t="str">
        <f>IF(('1 - Cover page'!$B$9-M4578)=0,"0", IF(('1 - Cover page'!$B$9-M4578)= 1,"1", IF(('1 - Cover page'!$B$9-M4578)= 2,"2", IF(('1 - Cover page'!$B$9-M4578)= 3,"3", IF(('1 - Cover page'!$B$9-M4578)= 4,"4", IF(('1 - Cover page'!$B$9-M4578)= 5,"5", IF(('1 - Cover page'!$B$9-M4578)= 6,"6", IF(('1 - Cover page'!$B$9-M4578)= 7,"7", IF(('1 - Cover page'!$B$9-M4578)= 8,"8", IF(('1 - Cover page'!$B$9-M4578)= 9,"9", IF(('1 - Cover page'!$B$9-M4578)= 10,"10", IF(('1 - Cover page'!$B$9-M4578)= 11,"11", IF(('1 - Cover page'!$B$9-M4578)= 12,"12", IF(('1 - Cover page'!$B$9-M4578)= 13,"13", IF(('1 - Cover page'!$B$9-M4578)= 14,"14", IF(('1 - Cover page'!$B$9-M4578)= 15,"15",  ""))))))))))))))))</f>
        <v>0</v>
      </c>
      <c r="Z4578" t="str">
        <f>IF(('1 - Cover page'!$B$9-I4578)=0,"0", IF(('1 - Cover page'!$B$9-I4578)= 1,"1", IF(('1 - Cover page'!$B$9-I4578)= 2,"2", IF(('1 - Cover page'!$B$9-I4578)= 3,"3", IF(('1 - Cover page'!$B$9-I4578)= 4,"4", IF(('1 - Cover page'!$B$9-I4578)= 5,"5", IF(('1 - Cover page'!$B$9-I4578)= 6,"6", IF(('1 - Cover page'!$B$9-I4578)= 7,"7", IF(('1 - Cover page'!$B$9-I4578)= 8,"8", IF(('1 - Cover page'!$B$9-I4578)= 9,"9", IF(('1 - Cover page'!$B$9-I4578)= 10,"10", IF(('1 - Cover page'!$B$9-I4578)= 11,"11", IF(('1 - Cover page'!$B$9-I4578)= 12,"12", IF(('1 - Cover page'!$B$9-I4578)= 13,"13", IF(('1 - Cover page'!$B$9-I4578)= 14,"14", IF(('1 - Cover page'!$B$9-I4578)= 15,"15",  ""))))))))))))))))</f>
        <v>0</v>
      </c>
      <c r="AA4578" t="e">
        <f>VLOOKUP(E4578,'Age group'!$A$2:$B$7,2,TRUE)</f>
        <v>#N/A</v>
      </c>
    </row>
    <row r="4579" spans="1:27" ht="12.75" x14ac:dyDescent="0.2">
      <c r="A4579" s="30">
        <v>4576</v>
      </c>
      <c r="B4579" s="31"/>
      <c r="C4579" s="31"/>
      <c r="D4579" s="32"/>
      <c r="E4579" s="104"/>
      <c r="F4579" s="31"/>
      <c r="G4579" s="31"/>
      <c r="H4579" s="33"/>
      <c r="I4579" s="16"/>
      <c r="J4579" s="34"/>
      <c r="K4579" s="34"/>
      <c r="L4579" s="35"/>
      <c r="M4579" s="36"/>
      <c r="N4579" s="37"/>
      <c r="O4579" s="37"/>
      <c r="P4579" s="37"/>
      <c r="Q4579" s="38"/>
      <c r="R4579" s="38"/>
      <c r="S4579" s="37"/>
      <c r="T4579" s="39"/>
      <c r="U4579" s="39"/>
      <c r="V4579" s="40"/>
      <c r="X4579" t="str">
        <f>IF(('1 - Cover page'!$B$9-M4579)&lt;6,"&lt;=5 Days","&gt;5 Days")</f>
        <v>&lt;=5 Days</v>
      </c>
      <c r="Y4579" t="str">
        <f>IF(('1 - Cover page'!$B$9-M4579)=0,"0", IF(('1 - Cover page'!$B$9-M4579)= 1,"1", IF(('1 - Cover page'!$B$9-M4579)= 2,"2", IF(('1 - Cover page'!$B$9-M4579)= 3,"3", IF(('1 - Cover page'!$B$9-M4579)= 4,"4", IF(('1 - Cover page'!$B$9-M4579)= 5,"5", IF(('1 - Cover page'!$B$9-M4579)= 6,"6", IF(('1 - Cover page'!$B$9-M4579)= 7,"7", IF(('1 - Cover page'!$B$9-M4579)= 8,"8", IF(('1 - Cover page'!$B$9-M4579)= 9,"9", IF(('1 - Cover page'!$B$9-M4579)= 10,"10", IF(('1 - Cover page'!$B$9-M4579)= 11,"11", IF(('1 - Cover page'!$B$9-M4579)= 12,"12", IF(('1 - Cover page'!$B$9-M4579)= 13,"13", IF(('1 - Cover page'!$B$9-M4579)= 14,"14", IF(('1 - Cover page'!$B$9-M4579)= 15,"15",  ""))))))))))))))))</f>
        <v>0</v>
      </c>
      <c r="Z4579" t="str">
        <f>IF(('1 - Cover page'!$B$9-I4579)=0,"0", IF(('1 - Cover page'!$B$9-I4579)= 1,"1", IF(('1 - Cover page'!$B$9-I4579)= 2,"2", IF(('1 - Cover page'!$B$9-I4579)= 3,"3", IF(('1 - Cover page'!$B$9-I4579)= 4,"4", IF(('1 - Cover page'!$B$9-I4579)= 5,"5", IF(('1 - Cover page'!$B$9-I4579)= 6,"6", IF(('1 - Cover page'!$B$9-I4579)= 7,"7", IF(('1 - Cover page'!$B$9-I4579)= 8,"8", IF(('1 - Cover page'!$B$9-I4579)= 9,"9", IF(('1 - Cover page'!$B$9-I4579)= 10,"10", IF(('1 - Cover page'!$B$9-I4579)= 11,"11", IF(('1 - Cover page'!$B$9-I4579)= 12,"12", IF(('1 - Cover page'!$B$9-I4579)= 13,"13", IF(('1 - Cover page'!$B$9-I4579)= 14,"14", IF(('1 - Cover page'!$B$9-I4579)= 15,"15",  ""))))))))))))))))</f>
        <v>0</v>
      </c>
      <c r="AA4579" t="e">
        <f>VLOOKUP(E4579,'Age group'!$A$2:$B$7,2,TRUE)</f>
        <v>#N/A</v>
      </c>
    </row>
    <row r="4580" spans="1:27" ht="12.75" x14ac:dyDescent="0.2">
      <c r="A4580" s="30">
        <v>4577</v>
      </c>
      <c r="B4580" s="31"/>
      <c r="C4580" s="31"/>
      <c r="D4580" s="32"/>
      <c r="E4580" s="104"/>
      <c r="F4580" s="31"/>
      <c r="G4580" s="31"/>
      <c r="H4580" s="33"/>
      <c r="I4580" s="16"/>
      <c r="J4580" s="34"/>
      <c r="K4580" s="34"/>
      <c r="L4580" s="35"/>
      <c r="M4580" s="36"/>
      <c r="N4580" s="37"/>
      <c r="O4580" s="37"/>
      <c r="P4580" s="37"/>
      <c r="Q4580" s="38"/>
      <c r="R4580" s="38"/>
      <c r="S4580" s="37"/>
      <c r="T4580" s="39"/>
      <c r="U4580" s="39"/>
      <c r="V4580" s="40"/>
      <c r="X4580" t="str">
        <f>IF(('1 - Cover page'!$B$9-M4580)&lt;6,"&lt;=5 Days","&gt;5 Days")</f>
        <v>&lt;=5 Days</v>
      </c>
      <c r="Y4580" t="str">
        <f>IF(('1 - Cover page'!$B$9-M4580)=0,"0", IF(('1 - Cover page'!$B$9-M4580)= 1,"1", IF(('1 - Cover page'!$B$9-M4580)= 2,"2", IF(('1 - Cover page'!$B$9-M4580)= 3,"3", IF(('1 - Cover page'!$B$9-M4580)= 4,"4", IF(('1 - Cover page'!$B$9-M4580)= 5,"5", IF(('1 - Cover page'!$B$9-M4580)= 6,"6", IF(('1 - Cover page'!$B$9-M4580)= 7,"7", IF(('1 - Cover page'!$B$9-M4580)= 8,"8", IF(('1 - Cover page'!$B$9-M4580)= 9,"9", IF(('1 - Cover page'!$B$9-M4580)= 10,"10", IF(('1 - Cover page'!$B$9-M4580)= 11,"11", IF(('1 - Cover page'!$B$9-M4580)= 12,"12", IF(('1 - Cover page'!$B$9-M4580)= 13,"13", IF(('1 - Cover page'!$B$9-M4580)= 14,"14", IF(('1 - Cover page'!$B$9-M4580)= 15,"15",  ""))))))))))))))))</f>
        <v>0</v>
      </c>
      <c r="Z4580" t="str">
        <f>IF(('1 - Cover page'!$B$9-I4580)=0,"0", IF(('1 - Cover page'!$B$9-I4580)= 1,"1", IF(('1 - Cover page'!$B$9-I4580)= 2,"2", IF(('1 - Cover page'!$B$9-I4580)= 3,"3", IF(('1 - Cover page'!$B$9-I4580)= 4,"4", IF(('1 - Cover page'!$B$9-I4580)= 5,"5", IF(('1 - Cover page'!$B$9-I4580)= 6,"6", IF(('1 - Cover page'!$B$9-I4580)= 7,"7", IF(('1 - Cover page'!$B$9-I4580)= 8,"8", IF(('1 - Cover page'!$B$9-I4580)= 9,"9", IF(('1 - Cover page'!$B$9-I4580)= 10,"10", IF(('1 - Cover page'!$B$9-I4580)= 11,"11", IF(('1 - Cover page'!$B$9-I4580)= 12,"12", IF(('1 - Cover page'!$B$9-I4580)= 13,"13", IF(('1 - Cover page'!$B$9-I4580)= 14,"14", IF(('1 - Cover page'!$B$9-I4580)= 15,"15",  ""))))))))))))))))</f>
        <v>0</v>
      </c>
      <c r="AA4580" t="e">
        <f>VLOOKUP(E4580,'Age group'!$A$2:$B$7,2,TRUE)</f>
        <v>#N/A</v>
      </c>
    </row>
    <row r="4581" spans="1:27" ht="12.75" x14ac:dyDescent="0.2">
      <c r="A4581" s="30">
        <v>4578</v>
      </c>
      <c r="B4581" s="31"/>
      <c r="C4581" s="31"/>
      <c r="D4581" s="32"/>
      <c r="E4581" s="104"/>
      <c r="F4581" s="31"/>
      <c r="G4581" s="31"/>
      <c r="H4581" s="33"/>
      <c r="I4581" s="16"/>
      <c r="J4581" s="34"/>
      <c r="K4581" s="34"/>
      <c r="L4581" s="35"/>
      <c r="M4581" s="36"/>
      <c r="N4581" s="37"/>
      <c r="O4581" s="37"/>
      <c r="P4581" s="37"/>
      <c r="Q4581" s="38"/>
      <c r="R4581" s="38"/>
      <c r="S4581" s="37"/>
      <c r="T4581" s="39"/>
      <c r="U4581" s="39"/>
      <c r="V4581" s="40"/>
      <c r="X4581" t="str">
        <f>IF(('1 - Cover page'!$B$9-M4581)&lt;6,"&lt;=5 Days","&gt;5 Days")</f>
        <v>&lt;=5 Days</v>
      </c>
      <c r="Y4581" t="str">
        <f>IF(('1 - Cover page'!$B$9-M4581)=0,"0", IF(('1 - Cover page'!$B$9-M4581)= 1,"1", IF(('1 - Cover page'!$B$9-M4581)= 2,"2", IF(('1 - Cover page'!$B$9-M4581)= 3,"3", IF(('1 - Cover page'!$B$9-M4581)= 4,"4", IF(('1 - Cover page'!$B$9-M4581)= 5,"5", IF(('1 - Cover page'!$B$9-M4581)= 6,"6", IF(('1 - Cover page'!$B$9-M4581)= 7,"7", IF(('1 - Cover page'!$B$9-M4581)= 8,"8", IF(('1 - Cover page'!$B$9-M4581)= 9,"9", IF(('1 - Cover page'!$B$9-M4581)= 10,"10", IF(('1 - Cover page'!$B$9-M4581)= 11,"11", IF(('1 - Cover page'!$B$9-M4581)= 12,"12", IF(('1 - Cover page'!$B$9-M4581)= 13,"13", IF(('1 - Cover page'!$B$9-M4581)= 14,"14", IF(('1 - Cover page'!$B$9-M4581)= 15,"15",  ""))))))))))))))))</f>
        <v>0</v>
      </c>
      <c r="Z4581" t="str">
        <f>IF(('1 - Cover page'!$B$9-I4581)=0,"0", IF(('1 - Cover page'!$B$9-I4581)= 1,"1", IF(('1 - Cover page'!$B$9-I4581)= 2,"2", IF(('1 - Cover page'!$B$9-I4581)= 3,"3", IF(('1 - Cover page'!$B$9-I4581)= 4,"4", IF(('1 - Cover page'!$B$9-I4581)= 5,"5", IF(('1 - Cover page'!$B$9-I4581)= 6,"6", IF(('1 - Cover page'!$B$9-I4581)= 7,"7", IF(('1 - Cover page'!$B$9-I4581)= 8,"8", IF(('1 - Cover page'!$B$9-I4581)= 9,"9", IF(('1 - Cover page'!$B$9-I4581)= 10,"10", IF(('1 - Cover page'!$B$9-I4581)= 11,"11", IF(('1 - Cover page'!$B$9-I4581)= 12,"12", IF(('1 - Cover page'!$B$9-I4581)= 13,"13", IF(('1 - Cover page'!$B$9-I4581)= 14,"14", IF(('1 - Cover page'!$B$9-I4581)= 15,"15",  ""))))))))))))))))</f>
        <v>0</v>
      </c>
      <c r="AA4581" t="e">
        <f>VLOOKUP(E4581,'Age group'!$A$2:$B$7,2,TRUE)</f>
        <v>#N/A</v>
      </c>
    </row>
    <row r="4582" spans="1:27" ht="12.75" x14ac:dyDescent="0.2">
      <c r="A4582" s="30">
        <v>4579</v>
      </c>
      <c r="B4582" s="31"/>
      <c r="C4582" s="31"/>
      <c r="D4582" s="32"/>
      <c r="E4582" s="104"/>
      <c r="F4582" s="31"/>
      <c r="G4582" s="31"/>
      <c r="H4582" s="33"/>
      <c r="I4582" s="16"/>
      <c r="J4582" s="34"/>
      <c r="K4582" s="34"/>
      <c r="L4582" s="35"/>
      <c r="M4582" s="36"/>
      <c r="N4582" s="37"/>
      <c r="O4582" s="37"/>
      <c r="P4582" s="37"/>
      <c r="Q4582" s="38"/>
      <c r="R4582" s="38"/>
      <c r="S4582" s="37"/>
      <c r="T4582" s="39"/>
      <c r="U4582" s="39"/>
      <c r="V4582" s="40"/>
      <c r="X4582" t="str">
        <f>IF(('1 - Cover page'!$B$9-M4582)&lt;6,"&lt;=5 Days","&gt;5 Days")</f>
        <v>&lt;=5 Days</v>
      </c>
      <c r="Y4582" t="str">
        <f>IF(('1 - Cover page'!$B$9-M4582)=0,"0", IF(('1 - Cover page'!$B$9-M4582)= 1,"1", IF(('1 - Cover page'!$B$9-M4582)= 2,"2", IF(('1 - Cover page'!$B$9-M4582)= 3,"3", IF(('1 - Cover page'!$B$9-M4582)= 4,"4", IF(('1 - Cover page'!$B$9-M4582)= 5,"5", IF(('1 - Cover page'!$B$9-M4582)= 6,"6", IF(('1 - Cover page'!$B$9-M4582)= 7,"7", IF(('1 - Cover page'!$B$9-M4582)= 8,"8", IF(('1 - Cover page'!$B$9-M4582)= 9,"9", IF(('1 - Cover page'!$B$9-M4582)= 10,"10", IF(('1 - Cover page'!$B$9-M4582)= 11,"11", IF(('1 - Cover page'!$B$9-M4582)= 12,"12", IF(('1 - Cover page'!$B$9-M4582)= 13,"13", IF(('1 - Cover page'!$B$9-M4582)= 14,"14", IF(('1 - Cover page'!$B$9-M4582)= 15,"15",  ""))))))))))))))))</f>
        <v>0</v>
      </c>
      <c r="Z4582" t="str">
        <f>IF(('1 - Cover page'!$B$9-I4582)=0,"0", IF(('1 - Cover page'!$B$9-I4582)= 1,"1", IF(('1 - Cover page'!$B$9-I4582)= 2,"2", IF(('1 - Cover page'!$B$9-I4582)= 3,"3", IF(('1 - Cover page'!$B$9-I4582)= 4,"4", IF(('1 - Cover page'!$B$9-I4582)= 5,"5", IF(('1 - Cover page'!$B$9-I4582)= 6,"6", IF(('1 - Cover page'!$B$9-I4582)= 7,"7", IF(('1 - Cover page'!$B$9-I4582)= 8,"8", IF(('1 - Cover page'!$B$9-I4582)= 9,"9", IF(('1 - Cover page'!$B$9-I4582)= 10,"10", IF(('1 - Cover page'!$B$9-I4582)= 11,"11", IF(('1 - Cover page'!$B$9-I4582)= 12,"12", IF(('1 - Cover page'!$B$9-I4582)= 13,"13", IF(('1 - Cover page'!$B$9-I4582)= 14,"14", IF(('1 - Cover page'!$B$9-I4582)= 15,"15",  ""))))))))))))))))</f>
        <v>0</v>
      </c>
      <c r="AA4582" t="e">
        <f>VLOOKUP(E4582,'Age group'!$A$2:$B$7,2,TRUE)</f>
        <v>#N/A</v>
      </c>
    </row>
    <row r="4583" spans="1:27" ht="12.75" x14ac:dyDescent="0.2">
      <c r="A4583" s="30">
        <v>4580</v>
      </c>
      <c r="B4583" s="31"/>
      <c r="C4583" s="31"/>
      <c r="D4583" s="32"/>
      <c r="E4583" s="104"/>
      <c r="F4583" s="31"/>
      <c r="G4583" s="31"/>
      <c r="H4583" s="33"/>
      <c r="I4583" s="16"/>
      <c r="J4583" s="34"/>
      <c r="K4583" s="34"/>
      <c r="L4583" s="35"/>
      <c r="M4583" s="36"/>
      <c r="N4583" s="37"/>
      <c r="O4583" s="37"/>
      <c r="P4583" s="37"/>
      <c r="Q4583" s="38"/>
      <c r="R4583" s="38"/>
      <c r="S4583" s="37"/>
      <c r="T4583" s="39"/>
      <c r="U4583" s="39"/>
      <c r="V4583" s="40"/>
      <c r="X4583" t="str">
        <f>IF(('1 - Cover page'!$B$9-M4583)&lt;6,"&lt;=5 Days","&gt;5 Days")</f>
        <v>&lt;=5 Days</v>
      </c>
      <c r="Y4583" t="str">
        <f>IF(('1 - Cover page'!$B$9-M4583)=0,"0", IF(('1 - Cover page'!$B$9-M4583)= 1,"1", IF(('1 - Cover page'!$B$9-M4583)= 2,"2", IF(('1 - Cover page'!$B$9-M4583)= 3,"3", IF(('1 - Cover page'!$B$9-M4583)= 4,"4", IF(('1 - Cover page'!$B$9-M4583)= 5,"5", IF(('1 - Cover page'!$B$9-M4583)= 6,"6", IF(('1 - Cover page'!$B$9-M4583)= 7,"7", IF(('1 - Cover page'!$B$9-M4583)= 8,"8", IF(('1 - Cover page'!$B$9-M4583)= 9,"9", IF(('1 - Cover page'!$B$9-M4583)= 10,"10", IF(('1 - Cover page'!$B$9-M4583)= 11,"11", IF(('1 - Cover page'!$B$9-M4583)= 12,"12", IF(('1 - Cover page'!$B$9-M4583)= 13,"13", IF(('1 - Cover page'!$B$9-M4583)= 14,"14", IF(('1 - Cover page'!$B$9-M4583)= 15,"15",  ""))))))))))))))))</f>
        <v>0</v>
      </c>
      <c r="Z4583" t="str">
        <f>IF(('1 - Cover page'!$B$9-I4583)=0,"0", IF(('1 - Cover page'!$B$9-I4583)= 1,"1", IF(('1 - Cover page'!$B$9-I4583)= 2,"2", IF(('1 - Cover page'!$B$9-I4583)= 3,"3", IF(('1 - Cover page'!$B$9-I4583)= 4,"4", IF(('1 - Cover page'!$B$9-I4583)= 5,"5", IF(('1 - Cover page'!$B$9-I4583)= 6,"6", IF(('1 - Cover page'!$B$9-I4583)= 7,"7", IF(('1 - Cover page'!$B$9-I4583)= 8,"8", IF(('1 - Cover page'!$B$9-I4583)= 9,"9", IF(('1 - Cover page'!$B$9-I4583)= 10,"10", IF(('1 - Cover page'!$B$9-I4583)= 11,"11", IF(('1 - Cover page'!$B$9-I4583)= 12,"12", IF(('1 - Cover page'!$B$9-I4583)= 13,"13", IF(('1 - Cover page'!$B$9-I4583)= 14,"14", IF(('1 - Cover page'!$B$9-I4583)= 15,"15",  ""))))))))))))))))</f>
        <v>0</v>
      </c>
      <c r="AA4583" t="e">
        <f>VLOOKUP(E4583,'Age group'!$A$2:$B$7,2,TRUE)</f>
        <v>#N/A</v>
      </c>
    </row>
    <row r="4584" spans="1:27" ht="12.75" x14ac:dyDescent="0.2">
      <c r="A4584" s="30">
        <v>4581</v>
      </c>
      <c r="B4584" s="31"/>
      <c r="C4584" s="31"/>
      <c r="D4584" s="32"/>
      <c r="E4584" s="104"/>
      <c r="F4584" s="31"/>
      <c r="G4584" s="31"/>
      <c r="H4584" s="33"/>
      <c r="I4584" s="16"/>
      <c r="J4584" s="34"/>
      <c r="K4584" s="34"/>
      <c r="L4584" s="35"/>
      <c r="M4584" s="36"/>
      <c r="N4584" s="37"/>
      <c r="O4584" s="37"/>
      <c r="P4584" s="37"/>
      <c r="Q4584" s="38"/>
      <c r="R4584" s="38"/>
      <c r="S4584" s="37"/>
      <c r="T4584" s="39"/>
      <c r="U4584" s="39"/>
      <c r="V4584" s="40"/>
      <c r="X4584" t="str">
        <f>IF(('1 - Cover page'!$B$9-M4584)&lt;6,"&lt;=5 Days","&gt;5 Days")</f>
        <v>&lt;=5 Days</v>
      </c>
      <c r="Y4584" t="str">
        <f>IF(('1 - Cover page'!$B$9-M4584)=0,"0", IF(('1 - Cover page'!$B$9-M4584)= 1,"1", IF(('1 - Cover page'!$B$9-M4584)= 2,"2", IF(('1 - Cover page'!$B$9-M4584)= 3,"3", IF(('1 - Cover page'!$B$9-M4584)= 4,"4", IF(('1 - Cover page'!$B$9-M4584)= 5,"5", IF(('1 - Cover page'!$B$9-M4584)= 6,"6", IF(('1 - Cover page'!$B$9-M4584)= 7,"7", IF(('1 - Cover page'!$B$9-M4584)= 8,"8", IF(('1 - Cover page'!$B$9-M4584)= 9,"9", IF(('1 - Cover page'!$B$9-M4584)= 10,"10", IF(('1 - Cover page'!$B$9-M4584)= 11,"11", IF(('1 - Cover page'!$B$9-M4584)= 12,"12", IF(('1 - Cover page'!$B$9-M4584)= 13,"13", IF(('1 - Cover page'!$B$9-M4584)= 14,"14", IF(('1 - Cover page'!$B$9-M4584)= 15,"15",  ""))))))))))))))))</f>
        <v>0</v>
      </c>
      <c r="Z4584" t="str">
        <f>IF(('1 - Cover page'!$B$9-I4584)=0,"0", IF(('1 - Cover page'!$B$9-I4584)= 1,"1", IF(('1 - Cover page'!$B$9-I4584)= 2,"2", IF(('1 - Cover page'!$B$9-I4584)= 3,"3", IF(('1 - Cover page'!$B$9-I4584)= 4,"4", IF(('1 - Cover page'!$B$9-I4584)= 5,"5", IF(('1 - Cover page'!$B$9-I4584)= 6,"6", IF(('1 - Cover page'!$B$9-I4584)= 7,"7", IF(('1 - Cover page'!$B$9-I4584)= 8,"8", IF(('1 - Cover page'!$B$9-I4584)= 9,"9", IF(('1 - Cover page'!$B$9-I4584)= 10,"10", IF(('1 - Cover page'!$B$9-I4584)= 11,"11", IF(('1 - Cover page'!$B$9-I4584)= 12,"12", IF(('1 - Cover page'!$B$9-I4584)= 13,"13", IF(('1 - Cover page'!$B$9-I4584)= 14,"14", IF(('1 - Cover page'!$B$9-I4584)= 15,"15",  ""))))))))))))))))</f>
        <v>0</v>
      </c>
      <c r="AA4584" t="e">
        <f>VLOOKUP(E4584,'Age group'!$A$2:$B$7,2,TRUE)</f>
        <v>#N/A</v>
      </c>
    </row>
    <row r="4585" spans="1:27" ht="12.75" x14ac:dyDescent="0.2">
      <c r="A4585" s="30">
        <v>4582</v>
      </c>
      <c r="B4585" s="31"/>
      <c r="C4585" s="31"/>
      <c r="D4585" s="32"/>
      <c r="E4585" s="104"/>
      <c r="F4585" s="31"/>
      <c r="G4585" s="31"/>
      <c r="H4585" s="33"/>
      <c r="I4585" s="16"/>
      <c r="J4585" s="34"/>
      <c r="K4585" s="34"/>
      <c r="L4585" s="35"/>
      <c r="M4585" s="36"/>
      <c r="N4585" s="37"/>
      <c r="O4585" s="37"/>
      <c r="P4585" s="37"/>
      <c r="Q4585" s="38"/>
      <c r="R4585" s="38"/>
      <c r="S4585" s="37"/>
      <c r="T4585" s="39"/>
      <c r="U4585" s="39"/>
      <c r="V4585" s="40"/>
      <c r="X4585" t="str">
        <f>IF(('1 - Cover page'!$B$9-M4585)&lt;6,"&lt;=5 Days","&gt;5 Days")</f>
        <v>&lt;=5 Days</v>
      </c>
      <c r="Y4585" t="str">
        <f>IF(('1 - Cover page'!$B$9-M4585)=0,"0", IF(('1 - Cover page'!$B$9-M4585)= 1,"1", IF(('1 - Cover page'!$B$9-M4585)= 2,"2", IF(('1 - Cover page'!$B$9-M4585)= 3,"3", IF(('1 - Cover page'!$B$9-M4585)= 4,"4", IF(('1 - Cover page'!$B$9-M4585)= 5,"5", IF(('1 - Cover page'!$B$9-M4585)= 6,"6", IF(('1 - Cover page'!$B$9-M4585)= 7,"7", IF(('1 - Cover page'!$B$9-M4585)= 8,"8", IF(('1 - Cover page'!$B$9-M4585)= 9,"9", IF(('1 - Cover page'!$B$9-M4585)= 10,"10", IF(('1 - Cover page'!$B$9-M4585)= 11,"11", IF(('1 - Cover page'!$B$9-M4585)= 12,"12", IF(('1 - Cover page'!$B$9-M4585)= 13,"13", IF(('1 - Cover page'!$B$9-M4585)= 14,"14", IF(('1 - Cover page'!$B$9-M4585)= 15,"15",  ""))))))))))))))))</f>
        <v>0</v>
      </c>
      <c r="Z4585" t="str">
        <f>IF(('1 - Cover page'!$B$9-I4585)=0,"0", IF(('1 - Cover page'!$B$9-I4585)= 1,"1", IF(('1 - Cover page'!$B$9-I4585)= 2,"2", IF(('1 - Cover page'!$B$9-I4585)= 3,"3", IF(('1 - Cover page'!$B$9-I4585)= 4,"4", IF(('1 - Cover page'!$B$9-I4585)= 5,"5", IF(('1 - Cover page'!$B$9-I4585)= 6,"6", IF(('1 - Cover page'!$B$9-I4585)= 7,"7", IF(('1 - Cover page'!$B$9-I4585)= 8,"8", IF(('1 - Cover page'!$B$9-I4585)= 9,"9", IF(('1 - Cover page'!$B$9-I4585)= 10,"10", IF(('1 - Cover page'!$B$9-I4585)= 11,"11", IF(('1 - Cover page'!$B$9-I4585)= 12,"12", IF(('1 - Cover page'!$B$9-I4585)= 13,"13", IF(('1 - Cover page'!$B$9-I4585)= 14,"14", IF(('1 - Cover page'!$B$9-I4585)= 15,"15",  ""))))))))))))))))</f>
        <v>0</v>
      </c>
      <c r="AA4585" t="e">
        <f>VLOOKUP(E4585,'Age group'!$A$2:$B$7,2,TRUE)</f>
        <v>#N/A</v>
      </c>
    </row>
    <row r="4586" spans="1:27" ht="12.75" x14ac:dyDescent="0.2">
      <c r="A4586" s="30">
        <v>4583</v>
      </c>
      <c r="B4586" s="31"/>
      <c r="C4586" s="31"/>
      <c r="D4586" s="32"/>
      <c r="E4586" s="104"/>
      <c r="F4586" s="31"/>
      <c r="G4586" s="31"/>
      <c r="H4586" s="33"/>
      <c r="I4586" s="16"/>
      <c r="J4586" s="34"/>
      <c r="K4586" s="34"/>
      <c r="L4586" s="35"/>
      <c r="M4586" s="36"/>
      <c r="N4586" s="37"/>
      <c r="O4586" s="37"/>
      <c r="P4586" s="37"/>
      <c r="Q4586" s="38"/>
      <c r="R4586" s="38"/>
      <c r="S4586" s="37"/>
      <c r="T4586" s="39"/>
      <c r="U4586" s="39"/>
      <c r="V4586" s="40"/>
      <c r="X4586" t="str">
        <f>IF(('1 - Cover page'!$B$9-M4586)&lt;6,"&lt;=5 Days","&gt;5 Days")</f>
        <v>&lt;=5 Days</v>
      </c>
      <c r="Y4586" t="str">
        <f>IF(('1 - Cover page'!$B$9-M4586)=0,"0", IF(('1 - Cover page'!$B$9-M4586)= 1,"1", IF(('1 - Cover page'!$B$9-M4586)= 2,"2", IF(('1 - Cover page'!$B$9-M4586)= 3,"3", IF(('1 - Cover page'!$B$9-M4586)= 4,"4", IF(('1 - Cover page'!$B$9-M4586)= 5,"5", IF(('1 - Cover page'!$B$9-M4586)= 6,"6", IF(('1 - Cover page'!$B$9-M4586)= 7,"7", IF(('1 - Cover page'!$B$9-M4586)= 8,"8", IF(('1 - Cover page'!$B$9-M4586)= 9,"9", IF(('1 - Cover page'!$B$9-M4586)= 10,"10", IF(('1 - Cover page'!$B$9-M4586)= 11,"11", IF(('1 - Cover page'!$B$9-M4586)= 12,"12", IF(('1 - Cover page'!$B$9-M4586)= 13,"13", IF(('1 - Cover page'!$B$9-M4586)= 14,"14", IF(('1 - Cover page'!$B$9-M4586)= 15,"15",  ""))))))))))))))))</f>
        <v>0</v>
      </c>
      <c r="Z4586" t="str">
        <f>IF(('1 - Cover page'!$B$9-I4586)=0,"0", IF(('1 - Cover page'!$B$9-I4586)= 1,"1", IF(('1 - Cover page'!$B$9-I4586)= 2,"2", IF(('1 - Cover page'!$B$9-I4586)= 3,"3", IF(('1 - Cover page'!$B$9-I4586)= 4,"4", IF(('1 - Cover page'!$B$9-I4586)= 5,"5", IF(('1 - Cover page'!$B$9-I4586)= 6,"6", IF(('1 - Cover page'!$B$9-I4586)= 7,"7", IF(('1 - Cover page'!$B$9-I4586)= 8,"8", IF(('1 - Cover page'!$B$9-I4586)= 9,"9", IF(('1 - Cover page'!$B$9-I4586)= 10,"10", IF(('1 - Cover page'!$B$9-I4586)= 11,"11", IF(('1 - Cover page'!$B$9-I4586)= 12,"12", IF(('1 - Cover page'!$B$9-I4586)= 13,"13", IF(('1 - Cover page'!$B$9-I4586)= 14,"14", IF(('1 - Cover page'!$B$9-I4586)= 15,"15",  ""))))))))))))))))</f>
        <v>0</v>
      </c>
      <c r="AA4586" t="e">
        <f>VLOOKUP(E4586,'Age group'!$A$2:$B$7,2,TRUE)</f>
        <v>#N/A</v>
      </c>
    </row>
    <row r="4587" spans="1:27" ht="12.75" x14ac:dyDescent="0.2">
      <c r="A4587" s="30">
        <v>4584</v>
      </c>
      <c r="B4587" s="31"/>
      <c r="C4587" s="31"/>
      <c r="D4587" s="32"/>
      <c r="E4587" s="104"/>
      <c r="F4587" s="31"/>
      <c r="G4587" s="31"/>
      <c r="H4587" s="33"/>
      <c r="I4587" s="16"/>
      <c r="J4587" s="34"/>
      <c r="K4587" s="34"/>
      <c r="L4587" s="35"/>
      <c r="M4587" s="36"/>
      <c r="N4587" s="37"/>
      <c r="O4587" s="37"/>
      <c r="P4587" s="37"/>
      <c r="Q4587" s="38"/>
      <c r="R4587" s="38"/>
      <c r="S4587" s="37"/>
      <c r="T4587" s="39"/>
      <c r="U4587" s="39"/>
      <c r="V4587" s="40"/>
      <c r="X4587" t="str">
        <f>IF(('1 - Cover page'!$B$9-M4587)&lt;6,"&lt;=5 Days","&gt;5 Days")</f>
        <v>&lt;=5 Days</v>
      </c>
      <c r="Y4587" t="str">
        <f>IF(('1 - Cover page'!$B$9-M4587)=0,"0", IF(('1 - Cover page'!$B$9-M4587)= 1,"1", IF(('1 - Cover page'!$B$9-M4587)= 2,"2", IF(('1 - Cover page'!$B$9-M4587)= 3,"3", IF(('1 - Cover page'!$B$9-M4587)= 4,"4", IF(('1 - Cover page'!$B$9-M4587)= 5,"5", IF(('1 - Cover page'!$B$9-M4587)= 6,"6", IF(('1 - Cover page'!$B$9-M4587)= 7,"7", IF(('1 - Cover page'!$B$9-M4587)= 8,"8", IF(('1 - Cover page'!$B$9-M4587)= 9,"9", IF(('1 - Cover page'!$B$9-M4587)= 10,"10", IF(('1 - Cover page'!$B$9-M4587)= 11,"11", IF(('1 - Cover page'!$B$9-M4587)= 12,"12", IF(('1 - Cover page'!$B$9-M4587)= 13,"13", IF(('1 - Cover page'!$B$9-M4587)= 14,"14", IF(('1 - Cover page'!$B$9-M4587)= 15,"15",  ""))))))))))))))))</f>
        <v>0</v>
      </c>
      <c r="Z4587" t="str">
        <f>IF(('1 - Cover page'!$B$9-I4587)=0,"0", IF(('1 - Cover page'!$B$9-I4587)= 1,"1", IF(('1 - Cover page'!$B$9-I4587)= 2,"2", IF(('1 - Cover page'!$B$9-I4587)= 3,"3", IF(('1 - Cover page'!$B$9-I4587)= 4,"4", IF(('1 - Cover page'!$B$9-I4587)= 5,"5", IF(('1 - Cover page'!$B$9-I4587)= 6,"6", IF(('1 - Cover page'!$B$9-I4587)= 7,"7", IF(('1 - Cover page'!$B$9-I4587)= 8,"8", IF(('1 - Cover page'!$B$9-I4587)= 9,"9", IF(('1 - Cover page'!$B$9-I4587)= 10,"10", IF(('1 - Cover page'!$B$9-I4587)= 11,"11", IF(('1 - Cover page'!$B$9-I4587)= 12,"12", IF(('1 - Cover page'!$B$9-I4587)= 13,"13", IF(('1 - Cover page'!$B$9-I4587)= 14,"14", IF(('1 - Cover page'!$B$9-I4587)= 15,"15",  ""))))))))))))))))</f>
        <v>0</v>
      </c>
      <c r="AA4587" t="e">
        <f>VLOOKUP(E4587,'Age group'!$A$2:$B$7,2,TRUE)</f>
        <v>#N/A</v>
      </c>
    </row>
    <row r="4588" spans="1:27" ht="12.75" x14ac:dyDescent="0.2">
      <c r="A4588" s="30">
        <v>4585</v>
      </c>
      <c r="B4588" s="31"/>
      <c r="C4588" s="31"/>
      <c r="D4588" s="32"/>
      <c r="E4588" s="104"/>
      <c r="F4588" s="31"/>
      <c r="G4588" s="31"/>
      <c r="H4588" s="33"/>
      <c r="I4588" s="16"/>
      <c r="J4588" s="34"/>
      <c r="K4588" s="34"/>
      <c r="L4588" s="35"/>
      <c r="M4588" s="36"/>
      <c r="N4588" s="37"/>
      <c r="O4588" s="37"/>
      <c r="P4588" s="37"/>
      <c r="Q4588" s="38"/>
      <c r="R4588" s="38"/>
      <c r="S4588" s="37"/>
      <c r="T4588" s="39"/>
      <c r="U4588" s="39"/>
      <c r="V4588" s="40"/>
      <c r="X4588" t="str">
        <f>IF(('1 - Cover page'!$B$9-M4588)&lt;6,"&lt;=5 Days","&gt;5 Days")</f>
        <v>&lt;=5 Days</v>
      </c>
      <c r="Y4588" t="str">
        <f>IF(('1 - Cover page'!$B$9-M4588)=0,"0", IF(('1 - Cover page'!$B$9-M4588)= 1,"1", IF(('1 - Cover page'!$B$9-M4588)= 2,"2", IF(('1 - Cover page'!$B$9-M4588)= 3,"3", IF(('1 - Cover page'!$B$9-M4588)= 4,"4", IF(('1 - Cover page'!$B$9-M4588)= 5,"5", IF(('1 - Cover page'!$B$9-M4588)= 6,"6", IF(('1 - Cover page'!$B$9-M4588)= 7,"7", IF(('1 - Cover page'!$B$9-M4588)= 8,"8", IF(('1 - Cover page'!$B$9-M4588)= 9,"9", IF(('1 - Cover page'!$B$9-M4588)= 10,"10", IF(('1 - Cover page'!$B$9-M4588)= 11,"11", IF(('1 - Cover page'!$B$9-M4588)= 12,"12", IF(('1 - Cover page'!$B$9-M4588)= 13,"13", IF(('1 - Cover page'!$B$9-M4588)= 14,"14", IF(('1 - Cover page'!$B$9-M4588)= 15,"15",  ""))))))))))))))))</f>
        <v>0</v>
      </c>
      <c r="Z4588" t="str">
        <f>IF(('1 - Cover page'!$B$9-I4588)=0,"0", IF(('1 - Cover page'!$B$9-I4588)= 1,"1", IF(('1 - Cover page'!$B$9-I4588)= 2,"2", IF(('1 - Cover page'!$B$9-I4588)= 3,"3", IF(('1 - Cover page'!$B$9-I4588)= 4,"4", IF(('1 - Cover page'!$B$9-I4588)= 5,"5", IF(('1 - Cover page'!$B$9-I4588)= 6,"6", IF(('1 - Cover page'!$B$9-I4588)= 7,"7", IF(('1 - Cover page'!$B$9-I4588)= 8,"8", IF(('1 - Cover page'!$B$9-I4588)= 9,"9", IF(('1 - Cover page'!$B$9-I4588)= 10,"10", IF(('1 - Cover page'!$B$9-I4588)= 11,"11", IF(('1 - Cover page'!$B$9-I4588)= 12,"12", IF(('1 - Cover page'!$B$9-I4588)= 13,"13", IF(('1 - Cover page'!$B$9-I4588)= 14,"14", IF(('1 - Cover page'!$B$9-I4588)= 15,"15",  ""))))))))))))))))</f>
        <v>0</v>
      </c>
      <c r="AA4588" t="e">
        <f>VLOOKUP(E4588,'Age group'!$A$2:$B$7,2,TRUE)</f>
        <v>#N/A</v>
      </c>
    </row>
    <row r="4589" spans="1:27" ht="12.75" x14ac:dyDescent="0.2">
      <c r="A4589" s="30">
        <v>4586</v>
      </c>
      <c r="B4589" s="31"/>
      <c r="C4589" s="31"/>
      <c r="D4589" s="32"/>
      <c r="E4589" s="104"/>
      <c r="F4589" s="31"/>
      <c r="G4589" s="31"/>
      <c r="H4589" s="33"/>
      <c r="I4589" s="16"/>
      <c r="J4589" s="34"/>
      <c r="K4589" s="34"/>
      <c r="L4589" s="35"/>
      <c r="M4589" s="36"/>
      <c r="N4589" s="37"/>
      <c r="O4589" s="37"/>
      <c r="P4589" s="37"/>
      <c r="Q4589" s="38"/>
      <c r="R4589" s="38"/>
      <c r="S4589" s="37"/>
      <c r="T4589" s="39"/>
      <c r="U4589" s="39"/>
      <c r="V4589" s="40"/>
      <c r="X4589" t="str">
        <f>IF(('1 - Cover page'!$B$9-M4589)&lt;6,"&lt;=5 Days","&gt;5 Days")</f>
        <v>&lt;=5 Days</v>
      </c>
      <c r="Y4589" t="str">
        <f>IF(('1 - Cover page'!$B$9-M4589)=0,"0", IF(('1 - Cover page'!$B$9-M4589)= 1,"1", IF(('1 - Cover page'!$B$9-M4589)= 2,"2", IF(('1 - Cover page'!$B$9-M4589)= 3,"3", IF(('1 - Cover page'!$B$9-M4589)= 4,"4", IF(('1 - Cover page'!$B$9-M4589)= 5,"5", IF(('1 - Cover page'!$B$9-M4589)= 6,"6", IF(('1 - Cover page'!$B$9-M4589)= 7,"7", IF(('1 - Cover page'!$B$9-M4589)= 8,"8", IF(('1 - Cover page'!$B$9-M4589)= 9,"9", IF(('1 - Cover page'!$B$9-M4589)= 10,"10", IF(('1 - Cover page'!$B$9-M4589)= 11,"11", IF(('1 - Cover page'!$B$9-M4589)= 12,"12", IF(('1 - Cover page'!$B$9-M4589)= 13,"13", IF(('1 - Cover page'!$B$9-M4589)= 14,"14", IF(('1 - Cover page'!$B$9-M4589)= 15,"15",  ""))))))))))))))))</f>
        <v>0</v>
      </c>
      <c r="Z4589" t="str">
        <f>IF(('1 - Cover page'!$B$9-I4589)=0,"0", IF(('1 - Cover page'!$B$9-I4589)= 1,"1", IF(('1 - Cover page'!$B$9-I4589)= 2,"2", IF(('1 - Cover page'!$B$9-I4589)= 3,"3", IF(('1 - Cover page'!$B$9-I4589)= 4,"4", IF(('1 - Cover page'!$B$9-I4589)= 5,"5", IF(('1 - Cover page'!$B$9-I4589)= 6,"6", IF(('1 - Cover page'!$B$9-I4589)= 7,"7", IF(('1 - Cover page'!$B$9-I4589)= 8,"8", IF(('1 - Cover page'!$B$9-I4589)= 9,"9", IF(('1 - Cover page'!$B$9-I4589)= 10,"10", IF(('1 - Cover page'!$B$9-I4589)= 11,"11", IF(('1 - Cover page'!$B$9-I4589)= 12,"12", IF(('1 - Cover page'!$B$9-I4589)= 13,"13", IF(('1 - Cover page'!$B$9-I4589)= 14,"14", IF(('1 - Cover page'!$B$9-I4589)= 15,"15",  ""))))))))))))))))</f>
        <v>0</v>
      </c>
      <c r="AA4589" t="e">
        <f>VLOOKUP(E4589,'Age group'!$A$2:$B$7,2,TRUE)</f>
        <v>#N/A</v>
      </c>
    </row>
    <row r="4590" spans="1:27" ht="12.75" x14ac:dyDescent="0.2">
      <c r="A4590" s="30">
        <v>4587</v>
      </c>
      <c r="B4590" s="31"/>
      <c r="C4590" s="31"/>
      <c r="D4590" s="32"/>
      <c r="E4590" s="104"/>
      <c r="F4590" s="31"/>
      <c r="G4590" s="31"/>
      <c r="H4590" s="33"/>
      <c r="I4590" s="16"/>
      <c r="J4590" s="34"/>
      <c r="K4590" s="34"/>
      <c r="L4590" s="35"/>
      <c r="M4590" s="36"/>
      <c r="N4590" s="37"/>
      <c r="O4590" s="37"/>
      <c r="P4590" s="37"/>
      <c r="Q4590" s="38"/>
      <c r="R4590" s="38"/>
      <c r="S4590" s="37"/>
      <c r="T4590" s="39"/>
      <c r="U4590" s="39"/>
      <c r="V4590" s="40"/>
      <c r="X4590" t="str">
        <f>IF(('1 - Cover page'!$B$9-M4590)&lt;6,"&lt;=5 Days","&gt;5 Days")</f>
        <v>&lt;=5 Days</v>
      </c>
      <c r="Y4590" t="str">
        <f>IF(('1 - Cover page'!$B$9-M4590)=0,"0", IF(('1 - Cover page'!$B$9-M4590)= 1,"1", IF(('1 - Cover page'!$B$9-M4590)= 2,"2", IF(('1 - Cover page'!$B$9-M4590)= 3,"3", IF(('1 - Cover page'!$B$9-M4590)= 4,"4", IF(('1 - Cover page'!$B$9-M4590)= 5,"5", IF(('1 - Cover page'!$B$9-M4590)= 6,"6", IF(('1 - Cover page'!$B$9-M4590)= 7,"7", IF(('1 - Cover page'!$B$9-M4590)= 8,"8", IF(('1 - Cover page'!$B$9-M4590)= 9,"9", IF(('1 - Cover page'!$B$9-M4590)= 10,"10", IF(('1 - Cover page'!$B$9-M4590)= 11,"11", IF(('1 - Cover page'!$B$9-M4590)= 12,"12", IF(('1 - Cover page'!$B$9-M4590)= 13,"13", IF(('1 - Cover page'!$B$9-M4590)= 14,"14", IF(('1 - Cover page'!$B$9-M4590)= 15,"15",  ""))))))))))))))))</f>
        <v>0</v>
      </c>
      <c r="Z4590" t="str">
        <f>IF(('1 - Cover page'!$B$9-I4590)=0,"0", IF(('1 - Cover page'!$B$9-I4590)= 1,"1", IF(('1 - Cover page'!$B$9-I4590)= 2,"2", IF(('1 - Cover page'!$B$9-I4590)= 3,"3", IF(('1 - Cover page'!$B$9-I4590)= 4,"4", IF(('1 - Cover page'!$B$9-I4590)= 5,"5", IF(('1 - Cover page'!$B$9-I4590)= 6,"6", IF(('1 - Cover page'!$B$9-I4590)= 7,"7", IF(('1 - Cover page'!$B$9-I4590)= 8,"8", IF(('1 - Cover page'!$B$9-I4590)= 9,"9", IF(('1 - Cover page'!$B$9-I4590)= 10,"10", IF(('1 - Cover page'!$B$9-I4590)= 11,"11", IF(('1 - Cover page'!$B$9-I4590)= 12,"12", IF(('1 - Cover page'!$B$9-I4590)= 13,"13", IF(('1 - Cover page'!$B$9-I4590)= 14,"14", IF(('1 - Cover page'!$B$9-I4590)= 15,"15",  ""))))))))))))))))</f>
        <v>0</v>
      </c>
      <c r="AA4590" t="e">
        <f>VLOOKUP(E4590,'Age group'!$A$2:$B$7,2,TRUE)</f>
        <v>#N/A</v>
      </c>
    </row>
    <row r="4591" spans="1:27" ht="12.75" x14ac:dyDescent="0.2">
      <c r="A4591" s="30">
        <v>4588</v>
      </c>
      <c r="B4591" s="31"/>
      <c r="C4591" s="31"/>
      <c r="D4591" s="32"/>
      <c r="E4591" s="104"/>
      <c r="F4591" s="31"/>
      <c r="G4591" s="31"/>
      <c r="H4591" s="33"/>
      <c r="I4591" s="16"/>
      <c r="J4591" s="34"/>
      <c r="K4591" s="34"/>
      <c r="L4591" s="35"/>
      <c r="M4591" s="36"/>
      <c r="N4591" s="37"/>
      <c r="O4591" s="37"/>
      <c r="P4591" s="37"/>
      <c r="Q4591" s="38"/>
      <c r="R4591" s="38"/>
      <c r="S4591" s="37"/>
      <c r="T4591" s="39"/>
      <c r="U4591" s="39"/>
      <c r="V4591" s="40"/>
      <c r="X4591" t="str">
        <f>IF(('1 - Cover page'!$B$9-M4591)&lt;6,"&lt;=5 Days","&gt;5 Days")</f>
        <v>&lt;=5 Days</v>
      </c>
      <c r="Y4591" t="str">
        <f>IF(('1 - Cover page'!$B$9-M4591)=0,"0", IF(('1 - Cover page'!$B$9-M4591)= 1,"1", IF(('1 - Cover page'!$B$9-M4591)= 2,"2", IF(('1 - Cover page'!$B$9-M4591)= 3,"3", IF(('1 - Cover page'!$B$9-M4591)= 4,"4", IF(('1 - Cover page'!$B$9-M4591)= 5,"5", IF(('1 - Cover page'!$B$9-M4591)= 6,"6", IF(('1 - Cover page'!$B$9-M4591)= 7,"7", IF(('1 - Cover page'!$B$9-M4591)= 8,"8", IF(('1 - Cover page'!$B$9-M4591)= 9,"9", IF(('1 - Cover page'!$B$9-M4591)= 10,"10", IF(('1 - Cover page'!$B$9-M4591)= 11,"11", IF(('1 - Cover page'!$B$9-M4591)= 12,"12", IF(('1 - Cover page'!$B$9-M4591)= 13,"13", IF(('1 - Cover page'!$B$9-M4591)= 14,"14", IF(('1 - Cover page'!$B$9-M4591)= 15,"15",  ""))))))))))))))))</f>
        <v>0</v>
      </c>
      <c r="Z4591" t="str">
        <f>IF(('1 - Cover page'!$B$9-I4591)=0,"0", IF(('1 - Cover page'!$B$9-I4591)= 1,"1", IF(('1 - Cover page'!$B$9-I4591)= 2,"2", IF(('1 - Cover page'!$B$9-I4591)= 3,"3", IF(('1 - Cover page'!$B$9-I4591)= 4,"4", IF(('1 - Cover page'!$B$9-I4591)= 5,"5", IF(('1 - Cover page'!$B$9-I4591)= 6,"6", IF(('1 - Cover page'!$B$9-I4591)= 7,"7", IF(('1 - Cover page'!$B$9-I4591)= 8,"8", IF(('1 - Cover page'!$B$9-I4591)= 9,"9", IF(('1 - Cover page'!$B$9-I4591)= 10,"10", IF(('1 - Cover page'!$B$9-I4591)= 11,"11", IF(('1 - Cover page'!$B$9-I4591)= 12,"12", IF(('1 - Cover page'!$B$9-I4591)= 13,"13", IF(('1 - Cover page'!$B$9-I4591)= 14,"14", IF(('1 - Cover page'!$B$9-I4591)= 15,"15",  ""))))))))))))))))</f>
        <v>0</v>
      </c>
      <c r="AA4591" t="e">
        <f>VLOOKUP(E4591,'Age group'!$A$2:$B$7,2,TRUE)</f>
        <v>#N/A</v>
      </c>
    </row>
    <row r="4592" spans="1:27" ht="12.75" x14ac:dyDescent="0.2">
      <c r="A4592" s="30">
        <v>4589</v>
      </c>
      <c r="B4592" s="31"/>
      <c r="C4592" s="31"/>
      <c r="D4592" s="32"/>
      <c r="E4592" s="104"/>
      <c r="F4592" s="31"/>
      <c r="G4592" s="31"/>
      <c r="H4592" s="33"/>
      <c r="I4592" s="16"/>
      <c r="J4592" s="34"/>
      <c r="K4592" s="34"/>
      <c r="L4592" s="35"/>
      <c r="M4592" s="36"/>
      <c r="N4592" s="37"/>
      <c r="O4592" s="37"/>
      <c r="P4592" s="37"/>
      <c r="Q4592" s="38"/>
      <c r="R4592" s="38"/>
      <c r="S4592" s="37"/>
      <c r="T4592" s="39"/>
      <c r="U4592" s="39"/>
      <c r="V4592" s="40"/>
      <c r="X4592" t="str">
        <f>IF(('1 - Cover page'!$B$9-M4592)&lt;6,"&lt;=5 Days","&gt;5 Days")</f>
        <v>&lt;=5 Days</v>
      </c>
      <c r="Y4592" t="str">
        <f>IF(('1 - Cover page'!$B$9-M4592)=0,"0", IF(('1 - Cover page'!$B$9-M4592)= 1,"1", IF(('1 - Cover page'!$B$9-M4592)= 2,"2", IF(('1 - Cover page'!$B$9-M4592)= 3,"3", IF(('1 - Cover page'!$B$9-M4592)= 4,"4", IF(('1 - Cover page'!$B$9-M4592)= 5,"5", IF(('1 - Cover page'!$B$9-M4592)= 6,"6", IF(('1 - Cover page'!$B$9-M4592)= 7,"7", IF(('1 - Cover page'!$B$9-M4592)= 8,"8", IF(('1 - Cover page'!$B$9-M4592)= 9,"9", IF(('1 - Cover page'!$B$9-M4592)= 10,"10", IF(('1 - Cover page'!$B$9-M4592)= 11,"11", IF(('1 - Cover page'!$B$9-M4592)= 12,"12", IF(('1 - Cover page'!$B$9-M4592)= 13,"13", IF(('1 - Cover page'!$B$9-M4592)= 14,"14", IF(('1 - Cover page'!$B$9-M4592)= 15,"15",  ""))))))))))))))))</f>
        <v>0</v>
      </c>
      <c r="Z4592" t="str">
        <f>IF(('1 - Cover page'!$B$9-I4592)=0,"0", IF(('1 - Cover page'!$B$9-I4592)= 1,"1", IF(('1 - Cover page'!$B$9-I4592)= 2,"2", IF(('1 - Cover page'!$B$9-I4592)= 3,"3", IF(('1 - Cover page'!$B$9-I4592)= 4,"4", IF(('1 - Cover page'!$B$9-I4592)= 5,"5", IF(('1 - Cover page'!$B$9-I4592)= 6,"6", IF(('1 - Cover page'!$B$9-I4592)= 7,"7", IF(('1 - Cover page'!$B$9-I4592)= 8,"8", IF(('1 - Cover page'!$B$9-I4592)= 9,"9", IF(('1 - Cover page'!$B$9-I4592)= 10,"10", IF(('1 - Cover page'!$B$9-I4592)= 11,"11", IF(('1 - Cover page'!$B$9-I4592)= 12,"12", IF(('1 - Cover page'!$B$9-I4592)= 13,"13", IF(('1 - Cover page'!$B$9-I4592)= 14,"14", IF(('1 - Cover page'!$B$9-I4592)= 15,"15",  ""))))))))))))))))</f>
        <v>0</v>
      </c>
      <c r="AA4592" t="e">
        <f>VLOOKUP(E4592,'Age group'!$A$2:$B$7,2,TRUE)</f>
        <v>#N/A</v>
      </c>
    </row>
    <row r="4593" spans="1:27" ht="12.75" x14ac:dyDescent="0.2">
      <c r="A4593" s="30">
        <v>4590</v>
      </c>
      <c r="B4593" s="31"/>
      <c r="C4593" s="31"/>
      <c r="D4593" s="32"/>
      <c r="E4593" s="104"/>
      <c r="F4593" s="31"/>
      <c r="G4593" s="31"/>
      <c r="H4593" s="33"/>
      <c r="I4593" s="16"/>
      <c r="J4593" s="34"/>
      <c r="K4593" s="34"/>
      <c r="L4593" s="35"/>
      <c r="M4593" s="36"/>
      <c r="N4593" s="37"/>
      <c r="O4593" s="37"/>
      <c r="P4593" s="37"/>
      <c r="Q4593" s="38"/>
      <c r="R4593" s="38"/>
      <c r="S4593" s="37"/>
      <c r="T4593" s="39"/>
      <c r="U4593" s="39"/>
      <c r="V4593" s="40"/>
      <c r="X4593" t="str">
        <f>IF(('1 - Cover page'!$B$9-M4593)&lt;6,"&lt;=5 Days","&gt;5 Days")</f>
        <v>&lt;=5 Days</v>
      </c>
      <c r="Y4593" t="str">
        <f>IF(('1 - Cover page'!$B$9-M4593)=0,"0", IF(('1 - Cover page'!$B$9-M4593)= 1,"1", IF(('1 - Cover page'!$B$9-M4593)= 2,"2", IF(('1 - Cover page'!$B$9-M4593)= 3,"3", IF(('1 - Cover page'!$B$9-M4593)= 4,"4", IF(('1 - Cover page'!$B$9-M4593)= 5,"5", IF(('1 - Cover page'!$B$9-M4593)= 6,"6", IF(('1 - Cover page'!$B$9-M4593)= 7,"7", IF(('1 - Cover page'!$B$9-M4593)= 8,"8", IF(('1 - Cover page'!$B$9-M4593)= 9,"9", IF(('1 - Cover page'!$B$9-M4593)= 10,"10", IF(('1 - Cover page'!$B$9-M4593)= 11,"11", IF(('1 - Cover page'!$B$9-M4593)= 12,"12", IF(('1 - Cover page'!$B$9-M4593)= 13,"13", IF(('1 - Cover page'!$B$9-M4593)= 14,"14", IF(('1 - Cover page'!$B$9-M4593)= 15,"15",  ""))))))))))))))))</f>
        <v>0</v>
      </c>
      <c r="Z4593" t="str">
        <f>IF(('1 - Cover page'!$B$9-I4593)=0,"0", IF(('1 - Cover page'!$B$9-I4593)= 1,"1", IF(('1 - Cover page'!$B$9-I4593)= 2,"2", IF(('1 - Cover page'!$B$9-I4593)= 3,"3", IF(('1 - Cover page'!$B$9-I4593)= 4,"4", IF(('1 - Cover page'!$B$9-I4593)= 5,"5", IF(('1 - Cover page'!$B$9-I4593)= 6,"6", IF(('1 - Cover page'!$B$9-I4593)= 7,"7", IF(('1 - Cover page'!$B$9-I4593)= 8,"8", IF(('1 - Cover page'!$B$9-I4593)= 9,"9", IF(('1 - Cover page'!$B$9-I4593)= 10,"10", IF(('1 - Cover page'!$B$9-I4593)= 11,"11", IF(('1 - Cover page'!$B$9-I4593)= 12,"12", IF(('1 - Cover page'!$B$9-I4593)= 13,"13", IF(('1 - Cover page'!$B$9-I4593)= 14,"14", IF(('1 - Cover page'!$B$9-I4593)= 15,"15",  ""))))))))))))))))</f>
        <v>0</v>
      </c>
      <c r="AA4593" t="e">
        <f>VLOOKUP(E4593,'Age group'!$A$2:$B$7,2,TRUE)</f>
        <v>#N/A</v>
      </c>
    </row>
    <row r="4594" spans="1:27" ht="12.75" x14ac:dyDescent="0.2">
      <c r="A4594" s="30">
        <v>4591</v>
      </c>
      <c r="B4594" s="31"/>
      <c r="C4594" s="31"/>
      <c r="D4594" s="32"/>
      <c r="E4594" s="104"/>
      <c r="F4594" s="31"/>
      <c r="G4594" s="31"/>
      <c r="H4594" s="33"/>
      <c r="I4594" s="16"/>
      <c r="J4594" s="34"/>
      <c r="K4594" s="34"/>
      <c r="L4594" s="35"/>
      <c r="M4594" s="36"/>
      <c r="N4594" s="37"/>
      <c r="O4594" s="37"/>
      <c r="P4594" s="37"/>
      <c r="Q4594" s="38"/>
      <c r="R4594" s="38"/>
      <c r="S4594" s="37"/>
      <c r="T4594" s="39"/>
      <c r="U4594" s="39"/>
      <c r="V4594" s="40"/>
      <c r="X4594" t="str">
        <f>IF(('1 - Cover page'!$B$9-M4594)&lt;6,"&lt;=5 Days","&gt;5 Days")</f>
        <v>&lt;=5 Days</v>
      </c>
      <c r="Y4594" t="str">
        <f>IF(('1 - Cover page'!$B$9-M4594)=0,"0", IF(('1 - Cover page'!$B$9-M4594)= 1,"1", IF(('1 - Cover page'!$B$9-M4594)= 2,"2", IF(('1 - Cover page'!$B$9-M4594)= 3,"3", IF(('1 - Cover page'!$B$9-M4594)= 4,"4", IF(('1 - Cover page'!$B$9-M4594)= 5,"5", IF(('1 - Cover page'!$B$9-M4594)= 6,"6", IF(('1 - Cover page'!$B$9-M4594)= 7,"7", IF(('1 - Cover page'!$B$9-M4594)= 8,"8", IF(('1 - Cover page'!$B$9-M4594)= 9,"9", IF(('1 - Cover page'!$B$9-M4594)= 10,"10", IF(('1 - Cover page'!$B$9-M4594)= 11,"11", IF(('1 - Cover page'!$B$9-M4594)= 12,"12", IF(('1 - Cover page'!$B$9-M4594)= 13,"13", IF(('1 - Cover page'!$B$9-M4594)= 14,"14", IF(('1 - Cover page'!$B$9-M4594)= 15,"15",  ""))))))))))))))))</f>
        <v>0</v>
      </c>
      <c r="Z4594" t="str">
        <f>IF(('1 - Cover page'!$B$9-I4594)=0,"0", IF(('1 - Cover page'!$B$9-I4594)= 1,"1", IF(('1 - Cover page'!$B$9-I4594)= 2,"2", IF(('1 - Cover page'!$B$9-I4594)= 3,"3", IF(('1 - Cover page'!$B$9-I4594)= 4,"4", IF(('1 - Cover page'!$B$9-I4594)= 5,"5", IF(('1 - Cover page'!$B$9-I4594)= 6,"6", IF(('1 - Cover page'!$B$9-I4594)= 7,"7", IF(('1 - Cover page'!$B$9-I4594)= 8,"8", IF(('1 - Cover page'!$B$9-I4594)= 9,"9", IF(('1 - Cover page'!$B$9-I4594)= 10,"10", IF(('1 - Cover page'!$B$9-I4594)= 11,"11", IF(('1 - Cover page'!$B$9-I4594)= 12,"12", IF(('1 - Cover page'!$B$9-I4594)= 13,"13", IF(('1 - Cover page'!$B$9-I4594)= 14,"14", IF(('1 - Cover page'!$B$9-I4594)= 15,"15",  ""))))))))))))))))</f>
        <v>0</v>
      </c>
      <c r="AA4594" t="e">
        <f>VLOOKUP(E4594,'Age group'!$A$2:$B$7,2,TRUE)</f>
        <v>#N/A</v>
      </c>
    </row>
    <row r="4595" spans="1:27" ht="12.75" x14ac:dyDescent="0.2">
      <c r="A4595" s="30">
        <v>4592</v>
      </c>
      <c r="B4595" s="31"/>
      <c r="C4595" s="31"/>
      <c r="D4595" s="32"/>
      <c r="E4595" s="104"/>
      <c r="F4595" s="31"/>
      <c r="G4595" s="31"/>
      <c r="H4595" s="33"/>
      <c r="I4595" s="16"/>
      <c r="J4595" s="34"/>
      <c r="K4595" s="34"/>
      <c r="L4595" s="35"/>
      <c r="M4595" s="36"/>
      <c r="N4595" s="37"/>
      <c r="O4595" s="37"/>
      <c r="P4595" s="37"/>
      <c r="Q4595" s="38"/>
      <c r="R4595" s="38"/>
      <c r="S4595" s="37"/>
      <c r="T4595" s="39"/>
      <c r="U4595" s="39"/>
      <c r="V4595" s="40"/>
      <c r="X4595" t="str">
        <f>IF(('1 - Cover page'!$B$9-M4595)&lt;6,"&lt;=5 Days","&gt;5 Days")</f>
        <v>&lt;=5 Days</v>
      </c>
      <c r="Y4595" t="str">
        <f>IF(('1 - Cover page'!$B$9-M4595)=0,"0", IF(('1 - Cover page'!$B$9-M4595)= 1,"1", IF(('1 - Cover page'!$B$9-M4595)= 2,"2", IF(('1 - Cover page'!$B$9-M4595)= 3,"3", IF(('1 - Cover page'!$B$9-M4595)= 4,"4", IF(('1 - Cover page'!$B$9-M4595)= 5,"5", IF(('1 - Cover page'!$B$9-M4595)= 6,"6", IF(('1 - Cover page'!$B$9-M4595)= 7,"7", IF(('1 - Cover page'!$B$9-M4595)= 8,"8", IF(('1 - Cover page'!$B$9-M4595)= 9,"9", IF(('1 - Cover page'!$B$9-M4595)= 10,"10", IF(('1 - Cover page'!$B$9-M4595)= 11,"11", IF(('1 - Cover page'!$B$9-M4595)= 12,"12", IF(('1 - Cover page'!$B$9-M4595)= 13,"13", IF(('1 - Cover page'!$B$9-M4595)= 14,"14", IF(('1 - Cover page'!$B$9-M4595)= 15,"15",  ""))))))))))))))))</f>
        <v>0</v>
      </c>
      <c r="Z4595" t="str">
        <f>IF(('1 - Cover page'!$B$9-I4595)=0,"0", IF(('1 - Cover page'!$B$9-I4595)= 1,"1", IF(('1 - Cover page'!$B$9-I4595)= 2,"2", IF(('1 - Cover page'!$B$9-I4595)= 3,"3", IF(('1 - Cover page'!$B$9-I4595)= 4,"4", IF(('1 - Cover page'!$B$9-I4595)= 5,"5", IF(('1 - Cover page'!$B$9-I4595)= 6,"6", IF(('1 - Cover page'!$B$9-I4595)= 7,"7", IF(('1 - Cover page'!$B$9-I4595)= 8,"8", IF(('1 - Cover page'!$B$9-I4595)= 9,"9", IF(('1 - Cover page'!$B$9-I4595)= 10,"10", IF(('1 - Cover page'!$B$9-I4595)= 11,"11", IF(('1 - Cover page'!$B$9-I4595)= 12,"12", IF(('1 - Cover page'!$B$9-I4595)= 13,"13", IF(('1 - Cover page'!$B$9-I4595)= 14,"14", IF(('1 - Cover page'!$B$9-I4595)= 15,"15",  ""))))))))))))))))</f>
        <v>0</v>
      </c>
      <c r="AA4595" t="e">
        <f>VLOOKUP(E4595,'Age group'!$A$2:$B$7,2,TRUE)</f>
        <v>#N/A</v>
      </c>
    </row>
    <row r="4596" spans="1:27" ht="12.75" x14ac:dyDescent="0.2">
      <c r="A4596" s="30">
        <v>4593</v>
      </c>
      <c r="B4596" s="31"/>
      <c r="C4596" s="31"/>
      <c r="D4596" s="32"/>
      <c r="E4596" s="104"/>
      <c r="F4596" s="31"/>
      <c r="G4596" s="31"/>
      <c r="H4596" s="33"/>
      <c r="I4596" s="16"/>
      <c r="J4596" s="34"/>
      <c r="K4596" s="34"/>
      <c r="L4596" s="35"/>
      <c r="M4596" s="36"/>
      <c r="N4596" s="37"/>
      <c r="O4596" s="37"/>
      <c r="P4596" s="37"/>
      <c r="Q4596" s="38"/>
      <c r="R4596" s="38"/>
      <c r="S4596" s="37"/>
      <c r="T4596" s="39"/>
      <c r="U4596" s="39"/>
      <c r="V4596" s="40"/>
      <c r="X4596" t="str">
        <f>IF(('1 - Cover page'!$B$9-M4596)&lt;6,"&lt;=5 Days","&gt;5 Days")</f>
        <v>&lt;=5 Days</v>
      </c>
      <c r="Y4596" t="str">
        <f>IF(('1 - Cover page'!$B$9-M4596)=0,"0", IF(('1 - Cover page'!$B$9-M4596)= 1,"1", IF(('1 - Cover page'!$B$9-M4596)= 2,"2", IF(('1 - Cover page'!$B$9-M4596)= 3,"3", IF(('1 - Cover page'!$B$9-M4596)= 4,"4", IF(('1 - Cover page'!$B$9-M4596)= 5,"5", IF(('1 - Cover page'!$B$9-M4596)= 6,"6", IF(('1 - Cover page'!$B$9-M4596)= 7,"7", IF(('1 - Cover page'!$B$9-M4596)= 8,"8", IF(('1 - Cover page'!$B$9-M4596)= 9,"9", IF(('1 - Cover page'!$B$9-M4596)= 10,"10", IF(('1 - Cover page'!$B$9-M4596)= 11,"11", IF(('1 - Cover page'!$B$9-M4596)= 12,"12", IF(('1 - Cover page'!$B$9-M4596)= 13,"13", IF(('1 - Cover page'!$B$9-M4596)= 14,"14", IF(('1 - Cover page'!$B$9-M4596)= 15,"15",  ""))))))))))))))))</f>
        <v>0</v>
      </c>
      <c r="Z4596" t="str">
        <f>IF(('1 - Cover page'!$B$9-I4596)=0,"0", IF(('1 - Cover page'!$B$9-I4596)= 1,"1", IF(('1 - Cover page'!$B$9-I4596)= 2,"2", IF(('1 - Cover page'!$B$9-I4596)= 3,"3", IF(('1 - Cover page'!$B$9-I4596)= 4,"4", IF(('1 - Cover page'!$B$9-I4596)= 5,"5", IF(('1 - Cover page'!$B$9-I4596)= 6,"6", IF(('1 - Cover page'!$B$9-I4596)= 7,"7", IF(('1 - Cover page'!$B$9-I4596)= 8,"8", IF(('1 - Cover page'!$B$9-I4596)= 9,"9", IF(('1 - Cover page'!$B$9-I4596)= 10,"10", IF(('1 - Cover page'!$B$9-I4596)= 11,"11", IF(('1 - Cover page'!$B$9-I4596)= 12,"12", IF(('1 - Cover page'!$B$9-I4596)= 13,"13", IF(('1 - Cover page'!$B$9-I4596)= 14,"14", IF(('1 - Cover page'!$B$9-I4596)= 15,"15",  ""))))))))))))))))</f>
        <v>0</v>
      </c>
      <c r="AA4596" t="e">
        <f>VLOOKUP(E4596,'Age group'!$A$2:$B$7,2,TRUE)</f>
        <v>#N/A</v>
      </c>
    </row>
    <row r="4597" spans="1:27" ht="12.75" x14ac:dyDescent="0.2">
      <c r="A4597" s="30">
        <v>4594</v>
      </c>
      <c r="B4597" s="31"/>
      <c r="C4597" s="31"/>
      <c r="D4597" s="32"/>
      <c r="E4597" s="104"/>
      <c r="F4597" s="31"/>
      <c r="G4597" s="31"/>
      <c r="H4597" s="33"/>
      <c r="I4597" s="16"/>
      <c r="J4597" s="34"/>
      <c r="K4597" s="34"/>
      <c r="L4597" s="35"/>
      <c r="M4597" s="36"/>
      <c r="N4597" s="37"/>
      <c r="O4597" s="37"/>
      <c r="P4597" s="37"/>
      <c r="Q4597" s="38"/>
      <c r="R4597" s="38"/>
      <c r="S4597" s="37"/>
      <c r="T4597" s="39"/>
      <c r="U4597" s="39"/>
      <c r="V4597" s="40"/>
      <c r="X4597" t="str">
        <f>IF(('1 - Cover page'!$B$9-M4597)&lt;6,"&lt;=5 Days","&gt;5 Days")</f>
        <v>&lt;=5 Days</v>
      </c>
      <c r="Y4597" t="str">
        <f>IF(('1 - Cover page'!$B$9-M4597)=0,"0", IF(('1 - Cover page'!$B$9-M4597)= 1,"1", IF(('1 - Cover page'!$B$9-M4597)= 2,"2", IF(('1 - Cover page'!$B$9-M4597)= 3,"3", IF(('1 - Cover page'!$B$9-M4597)= 4,"4", IF(('1 - Cover page'!$B$9-M4597)= 5,"5", IF(('1 - Cover page'!$B$9-M4597)= 6,"6", IF(('1 - Cover page'!$B$9-M4597)= 7,"7", IF(('1 - Cover page'!$B$9-M4597)= 8,"8", IF(('1 - Cover page'!$B$9-M4597)= 9,"9", IF(('1 - Cover page'!$B$9-M4597)= 10,"10", IF(('1 - Cover page'!$B$9-M4597)= 11,"11", IF(('1 - Cover page'!$B$9-M4597)= 12,"12", IF(('1 - Cover page'!$B$9-M4597)= 13,"13", IF(('1 - Cover page'!$B$9-M4597)= 14,"14", IF(('1 - Cover page'!$B$9-M4597)= 15,"15",  ""))))))))))))))))</f>
        <v>0</v>
      </c>
      <c r="Z4597" t="str">
        <f>IF(('1 - Cover page'!$B$9-I4597)=0,"0", IF(('1 - Cover page'!$B$9-I4597)= 1,"1", IF(('1 - Cover page'!$B$9-I4597)= 2,"2", IF(('1 - Cover page'!$B$9-I4597)= 3,"3", IF(('1 - Cover page'!$B$9-I4597)= 4,"4", IF(('1 - Cover page'!$B$9-I4597)= 5,"5", IF(('1 - Cover page'!$B$9-I4597)= 6,"6", IF(('1 - Cover page'!$B$9-I4597)= 7,"7", IF(('1 - Cover page'!$B$9-I4597)= 8,"8", IF(('1 - Cover page'!$B$9-I4597)= 9,"9", IF(('1 - Cover page'!$B$9-I4597)= 10,"10", IF(('1 - Cover page'!$B$9-I4597)= 11,"11", IF(('1 - Cover page'!$B$9-I4597)= 12,"12", IF(('1 - Cover page'!$B$9-I4597)= 13,"13", IF(('1 - Cover page'!$B$9-I4597)= 14,"14", IF(('1 - Cover page'!$B$9-I4597)= 15,"15",  ""))))))))))))))))</f>
        <v>0</v>
      </c>
      <c r="AA4597" t="e">
        <f>VLOOKUP(E4597,'Age group'!$A$2:$B$7,2,TRUE)</f>
        <v>#N/A</v>
      </c>
    </row>
    <row r="4598" spans="1:27" ht="12.75" x14ac:dyDescent="0.2">
      <c r="A4598" s="30">
        <v>4595</v>
      </c>
      <c r="B4598" s="31"/>
      <c r="C4598" s="31"/>
      <c r="D4598" s="32"/>
      <c r="E4598" s="104"/>
      <c r="F4598" s="31"/>
      <c r="G4598" s="31"/>
      <c r="H4598" s="33"/>
      <c r="I4598" s="16"/>
      <c r="J4598" s="34"/>
      <c r="K4598" s="34"/>
      <c r="L4598" s="35"/>
      <c r="M4598" s="36"/>
      <c r="N4598" s="37"/>
      <c r="O4598" s="37"/>
      <c r="P4598" s="37"/>
      <c r="Q4598" s="38"/>
      <c r="R4598" s="38"/>
      <c r="S4598" s="37"/>
      <c r="T4598" s="39"/>
      <c r="U4598" s="39"/>
      <c r="V4598" s="40"/>
      <c r="X4598" t="str">
        <f>IF(('1 - Cover page'!$B$9-M4598)&lt;6,"&lt;=5 Days","&gt;5 Days")</f>
        <v>&lt;=5 Days</v>
      </c>
      <c r="Y4598" t="str">
        <f>IF(('1 - Cover page'!$B$9-M4598)=0,"0", IF(('1 - Cover page'!$B$9-M4598)= 1,"1", IF(('1 - Cover page'!$B$9-M4598)= 2,"2", IF(('1 - Cover page'!$B$9-M4598)= 3,"3", IF(('1 - Cover page'!$B$9-M4598)= 4,"4", IF(('1 - Cover page'!$B$9-M4598)= 5,"5", IF(('1 - Cover page'!$B$9-M4598)= 6,"6", IF(('1 - Cover page'!$B$9-M4598)= 7,"7", IF(('1 - Cover page'!$B$9-M4598)= 8,"8", IF(('1 - Cover page'!$B$9-M4598)= 9,"9", IF(('1 - Cover page'!$B$9-M4598)= 10,"10", IF(('1 - Cover page'!$B$9-M4598)= 11,"11", IF(('1 - Cover page'!$B$9-M4598)= 12,"12", IF(('1 - Cover page'!$B$9-M4598)= 13,"13", IF(('1 - Cover page'!$B$9-M4598)= 14,"14", IF(('1 - Cover page'!$B$9-M4598)= 15,"15",  ""))))))))))))))))</f>
        <v>0</v>
      </c>
      <c r="Z4598" t="str">
        <f>IF(('1 - Cover page'!$B$9-I4598)=0,"0", IF(('1 - Cover page'!$B$9-I4598)= 1,"1", IF(('1 - Cover page'!$B$9-I4598)= 2,"2", IF(('1 - Cover page'!$B$9-I4598)= 3,"3", IF(('1 - Cover page'!$B$9-I4598)= 4,"4", IF(('1 - Cover page'!$B$9-I4598)= 5,"5", IF(('1 - Cover page'!$B$9-I4598)= 6,"6", IF(('1 - Cover page'!$B$9-I4598)= 7,"7", IF(('1 - Cover page'!$B$9-I4598)= 8,"8", IF(('1 - Cover page'!$B$9-I4598)= 9,"9", IF(('1 - Cover page'!$B$9-I4598)= 10,"10", IF(('1 - Cover page'!$B$9-I4598)= 11,"11", IF(('1 - Cover page'!$B$9-I4598)= 12,"12", IF(('1 - Cover page'!$B$9-I4598)= 13,"13", IF(('1 - Cover page'!$B$9-I4598)= 14,"14", IF(('1 - Cover page'!$B$9-I4598)= 15,"15",  ""))))))))))))))))</f>
        <v>0</v>
      </c>
      <c r="AA4598" t="e">
        <f>VLOOKUP(E4598,'Age group'!$A$2:$B$7,2,TRUE)</f>
        <v>#N/A</v>
      </c>
    </row>
    <row r="4599" spans="1:27" ht="12.75" x14ac:dyDescent="0.2">
      <c r="A4599" s="30">
        <v>4596</v>
      </c>
      <c r="B4599" s="31"/>
      <c r="C4599" s="31"/>
      <c r="D4599" s="32"/>
      <c r="E4599" s="104"/>
      <c r="F4599" s="31"/>
      <c r="G4599" s="31"/>
      <c r="H4599" s="33"/>
      <c r="I4599" s="16"/>
      <c r="J4599" s="34"/>
      <c r="K4599" s="34"/>
      <c r="L4599" s="35"/>
      <c r="M4599" s="36"/>
      <c r="N4599" s="37"/>
      <c r="O4599" s="37"/>
      <c r="P4599" s="37"/>
      <c r="Q4599" s="38"/>
      <c r="R4599" s="38"/>
      <c r="S4599" s="37"/>
      <c r="T4599" s="39"/>
      <c r="U4599" s="39"/>
      <c r="V4599" s="40"/>
      <c r="X4599" t="str">
        <f>IF(('1 - Cover page'!$B$9-M4599)&lt;6,"&lt;=5 Days","&gt;5 Days")</f>
        <v>&lt;=5 Days</v>
      </c>
      <c r="Y4599" t="str">
        <f>IF(('1 - Cover page'!$B$9-M4599)=0,"0", IF(('1 - Cover page'!$B$9-M4599)= 1,"1", IF(('1 - Cover page'!$B$9-M4599)= 2,"2", IF(('1 - Cover page'!$B$9-M4599)= 3,"3", IF(('1 - Cover page'!$B$9-M4599)= 4,"4", IF(('1 - Cover page'!$B$9-M4599)= 5,"5", IF(('1 - Cover page'!$B$9-M4599)= 6,"6", IF(('1 - Cover page'!$B$9-M4599)= 7,"7", IF(('1 - Cover page'!$B$9-M4599)= 8,"8", IF(('1 - Cover page'!$B$9-M4599)= 9,"9", IF(('1 - Cover page'!$B$9-M4599)= 10,"10", IF(('1 - Cover page'!$B$9-M4599)= 11,"11", IF(('1 - Cover page'!$B$9-M4599)= 12,"12", IF(('1 - Cover page'!$B$9-M4599)= 13,"13", IF(('1 - Cover page'!$B$9-M4599)= 14,"14", IF(('1 - Cover page'!$B$9-M4599)= 15,"15",  ""))))))))))))))))</f>
        <v>0</v>
      </c>
      <c r="Z4599" t="str">
        <f>IF(('1 - Cover page'!$B$9-I4599)=0,"0", IF(('1 - Cover page'!$B$9-I4599)= 1,"1", IF(('1 - Cover page'!$B$9-I4599)= 2,"2", IF(('1 - Cover page'!$B$9-I4599)= 3,"3", IF(('1 - Cover page'!$B$9-I4599)= 4,"4", IF(('1 - Cover page'!$B$9-I4599)= 5,"5", IF(('1 - Cover page'!$B$9-I4599)= 6,"6", IF(('1 - Cover page'!$B$9-I4599)= 7,"7", IF(('1 - Cover page'!$B$9-I4599)= 8,"8", IF(('1 - Cover page'!$B$9-I4599)= 9,"9", IF(('1 - Cover page'!$B$9-I4599)= 10,"10", IF(('1 - Cover page'!$B$9-I4599)= 11,"11", IF(('1 - Cover page'!$B$9-I4599)= 12,"12", IF(('1 - Cover page'!$B$9-I4599)= 13,"13", IF(('1 - Cover page'!$B$9-I4599)= 14,"14", IF(('1 - Cover page'!$B$9-I4599)= 15,"15",  ""))))))))))))))))</f>
        <v>0</v>
      </c>
      <c r="AA4599" t="e">
        <f>VLOOKUP(E4599,'Age group'!$A$2:$B$7,2,TRUE)</f>
        <v>#N/A</v>
      </c>
    </row>
    <row r="4600" spans="1:27" ht="12.75" x14ac:dyDescent="0.2">
      <c r="A4600" s="30">
        <v>4597</v>
      </c>
      <c r="B4600" s="31"/>
      <c r="C4600" s="31"/>
      <c r="D4600" s="32"/>
      <c r="E4600" s="104"/>
      <c r="F4600" s="31"/>
      <c r="G4600" s="31"/>
      <c r="H4600" s="33"/>
      <c r="I4600" s="16"/>
      <c r="J4600" s="34"/>
      <c r="K4600" s="34"/>
      <c r="L4600" s="35"/>
      <c r="M4600" s="36"/>
      <c r="N4600" s="37"/>
      <c r="O4600" s="37"/>
      <c r="P4600" s="37"/>
      <c r="Q4600" s="38"/>
      <c r="R4600" s="38"/>
      <c r="S4600" s="37"/>
      <c r="T4600" s="39"/>
      <c r="U4600" s="39"/>
      <c r="V4600" s="40"/>
      <c r="X4600" t="str">
        <f>IF(('1 - Cover page'!$B$9-M4600)&lt;6,"&lt;=5 Days","&gt;5 Days")</f>
        <v>&lt;=5 Days</v>
      </c>
      <c r="Y4600" t="str">
        <f>IF(('1 - Cover page'!$B$9-M4600)=0,"0", IF(('1 - Cover page'!$B$9-M4600)= 1,"1", IF(('1 - Cover page'!$B$9-M4600)= 2,"2", IF(('1 - Cover page'!$B$9-M4600)= 3,"3", IF(('1 - Cover page'!$B$9-M4600)= 4,"4", IF(('1 - Cover page'!$B$9-M4600)= 5,"5", IF(('1 - Cover page'!$B$9-M4600)= 6,"6", IF(('1 - Cover page'!$B$9-M4600)= 7,"7", IF(('1 - Cover page'!$B$9-M4600)= 8,"8", IF(('1 - Cover page'!$B$9-M4600)= 9,"9", IF(('1 - Cover page'!$B$9-M4600)= 10,"10", IF(('1 - Cover page'!$B$9-M4600)= 11,"11", IF(('1 - Cover page'!$B$9-M4600)= 12,"12", IF(('1 - Cover page'!$B$9-M4600)= 13,"13", IF(('1 - Cover page'!$B$9-M4600)= 14,"14", IF(('1 - Cover page'!$B$9-M4600)= 15,"15",  ""))))))))))))))))</f>
        <v>0</v>
      </c>
      <c r="Z4600" t="str">
        <f>IF(('1 - Cover page'!$B$9-I4600)=0,"0", IF(('1 - Cover page'!$B$9-I4600)= 1,"1", IF(('1 - Cover page'!$B$9-I4600)= 2,"2", IF(('1 - Cover page'!$B$9-I4600)= 3,"3", IF(('1 - Cover page'!$B$9-I4600)= 4,"4", IF(('1 - Cover page'!$B$9-I4600)= 5,"5", IF(('1 - Cover page'!$B$9-I4600)= 6,"6", IF(('1 - Cover page'!$B$9-I4600)= 7,"7", IF(('1 - Cover page'!$B$9-I4600)= 8,"8", IF(('1 - Cover page'!$B$9-I4600)= 9,"9", IF(('1 - Cover page'!$B$9-I4600)= 10,"10", IF(('1 - Cover page'!$B$9-I4600)= 11,"11", IF(('1 - Cover page'!$B$9-I4600)= 12,"12", IF(('1 - Cover page'!$B$9-I4600)= 13,"13", IF(('1 - Cover page'!$B$9-I4600)= 14,"14", IF(('1 - Cover page'!$B$9-I4600)= 15,"15",  ""))))))))))))))))</f>
        <v>0</v>
      </c>
      <c r="AA4600" t="e">
        <f>VLOOKUP(E4600,'Age group'!$A$2:$B$7,2,TRUE)</f>
        <v>#N/A</v>
      </c>
    </row>
    <row r="4601" spans="1:27" ht="12.75" x14ac:dyDescent="0.2">
      <c r="A4601" s="30">
        <v>4598</v>
      </c>
      <c r="B4601" s="31"/>
      <c r="C4601" s="31"/>
      <c r="D4601" s="32"/>
      <c r="E4601" s="104"/>
      <c r="F4601" s="31"/>
      <c r="G4601" s="31"/>
      <c r="H4601" s="33"/>
      <c r="I4601" s="16"/>
      <c r="J4601" s="34"/>
      <c r="K4601" s="34"/>
      <c r="L4601" s="35"/>
      <c r="M4601" s="36"/>
      <c r="N4601" s="37"/>
      <c r="O4601" s="37"/>
      <c r="P4601" s="37"/>
      <c r="Q4601" s="38"/>
      <c r="R4601" s="38"/>
      <c r="S4601" s="37"/>
      <c r="T4601" s="39"/>
      <c r="U4601" s="39"/>
      <c r="V4601" s="40"/>
      <c r="X4601" t="str">
        <f>IF(('1 - Cover page'!$B$9-M4601)&lt;6,"&lt;=5 Days","&gt;5 Days")</f>
        <v>&lt;=5 Days</v>
      </c>
      <c r="Y4601" t="str">
        <f>IF(('1 - Cover page'!$B$9-M4601)=0,"0", IF(('1 - Cover page'!$B$9-M4601)= 1,"1", IF(('1 - Cover page'!$B$9-M4601)= 2,"2", IF(('1 - Cover page'!$B$9-M4601)= 3,"3", IF(('1 - Cover page'!$B$9-M4601)= 4,"4", IF(('1 - Cover page'!$B$9-M4601)= 5,"5", IF(('1 - Cover page'!$B$9-M4601)= 6,"6", IF(('1 - Cover page'!$B$9-M4601)= 7,"7", IF(('1 - Cover page'!$B$9-M4601)= 8,"8", IF(('1 - Cover page'!$B$9-M4601)= 9,"9", IF(('1 - Cover page'!$B$9-M4601)= 10,"10", IF(('1 - Cover page'!$B$9-M4601)= 11,"11", IF(('1 - Cover page'!$B$9-M4601)= 12,"12", IF(('1 - Cover page'!$B$9-M4601)= 13,"13", IF(('1 - Cover page'!$B$9-M4601)= 14,"14", IF(('1 - Cover page'!$B$9-M4601)= 15,"15",  ""))))))))))))))))</f>
        <v>0</v>
      </c>
      <c r="Z4601" t="str">
        <f>IF(('1 - Cover page'!$B$9-I4601)=0,"0", IF(('1 - Cover page'!$B$9-I4601)= 1,"1", IF(('1 - Cover page'!$B$9-I4601)= 2,"2", IF(('1 - Cover page'!$B$9-I4601)= 3,"3", IF(('1 - Cover page'!$B$9-I4601)= 4,"4", IF(('1 - Cover page'!$B$9-I4601)= 5,"5", IF(('1 - Cover page'!$B$9-I4601)= 6,"6", IF(('1 - Cover page'!$B$9-I4601)= 7,"7", IF(('1 - Cover page'!$B$9-I4601)= 8,"8", IF(('1 - Cover page'!$B$9-I4601)= 9,"9", IF(('1 - Cover page'!$B$9-I4601)= 10,"10", IF(('1 - Cover page'!$B$9-I4601)= 11,"11", IF(('1 - Cover page'!$B$9-I4601)= 12,"12", IF(('1 - Cover page'!$B$9-I4601)= 13,"13", IF(('1 - Cover page'!$B$9-I4601)= 14,"14", IF(('1 - Cover page'!$B$9-I4601)= 15,"15",  ""))))))))))))))))</f>
        <v>0</v>
      </c>
      <c r="AA4601" t="e">
        <f>VLOOKUP(E4601,'Age group'!$A$2:$B$7,2,TRUE)</f>
        <v>#N/A</v>
      </c>
    </row>
    <row r="4602" spans="1:27" ht="12.75" x14ac:dyDescent="0.2">
      <c r="A4602" s="30">
        <v>4599</v>
      </c>
      <c r="B4602" s="31"/>
      <c r="C4602" s="31"/>
      <c r="D4602" s="32"/>
      <c r="E4602" s="104"/>
      <c r="F4602" s="31"/>
      <c r="G4602" s="31"/>
      <c r="H4602" s="33"/>
      <c r="I4602" s="16"/>
      <c r="J4602" s="34"/>
      <c r="K4602" s="34"/>
      <c r="L4602" s="35"/>
      <c r="M4602" s="36"/>
      <c r="N4602" s="37"/>
      <c r="O4602" s="37"/>
      <c r="P4602" s="37"/>
      <c r="Q4602" s="38"/>
      <c r="R4602" s="38"/>
      <c r="S4602" s="37"/>
      <c r="T4602" s="39"/>
      <c r="U4602" s="39"/>
      <c r="V4602" s="40"/>
      <c r="X4602" t="str">
        <f>IF(('1 - Cover page'!$B$9-M4602)&lt;6,"&lt;=5 Days","&gt;5 Days")</f>
        <v>&lt;=5 Days</v>
      </c>
      <c r="Y4602" t="str">
        <f>IF(('1 - Cover page'!$B$9-M4602)=0,"0", IF(('1 - Cover page'!$B$9-M4602)= 1,"1", IF(('1 - Cover page'!$B$9-M4602)= 2,"2", IF(('1 - Cover page'!$B$9-M4602)= 3,"3", IF(('1 - Cover page'!$B$9-M4602)= 4,"4", IF(('1 - Cover page'!$B$9-M4602)= 5,"5", IF(('1 - Cover page'!$B$9-M4602)= 6,"6", IF(('1 - Cover page'!$B$9-M4602)= 7,"7", IF(('1 - Cover page'!$B$9-M4602)= 8,"8", IF(('1 - Cover page'!$B$9-M4602)= 9,"9", IF(('1 - Cover page'!$B$9-M4602)= 10,"10", IF(('1 - Cover page'!$B$9-M4602)= 11,"11", IF(('1 - Cover page'!$B$9-M4602)= 12,"12", IF(('1 - Cover page'!$B$9-M4602)= 13,"13", IF(('1 - Cover page'!$B$9-M4602)= 14,"14", IF(('1 - Cover page'!$B$9-M4602)= 15,"15",  ""))))))))))))))))</f>
        <v>0</v>
      </c>
      <c r="Z4602" t="str">
        <f>IF(('1 - Cover page'!$B$9-I4602)=0,"0", IF(('1 - Cover page'!$B$9-I4602)= 1,"1", IF(('1 - Cover page'!$B$9-I4602)= 2,"2", IF(('1 - Cover page'!$B$9-I4602)= 3,"3", IF(('1 - Cover page'!$B$9-I4602)= 4,"4", IF(('1 - Cover page'!$B$9-I4602)= 5,"5", IF(('1 - Cover page'!$B$9-I4602)= 6,"6", IF(('1 - Cover page'!$B$9-I4602)= 7,"7", IF(('1 - Cover page'!$B$9-I4602)= 8,"8", IF(('1 - Cover page'!$B$9-I4602)= 9,"9", IF(('1 - Cover page'!$B$9-I4602)= 10,"10", IF(('1 - Cover page'!$B$9-I4602)= 11,"11", IF(('1 - Cover page'!$B$9-I4602)= 12,"12", IF(('1 - Cover page'!$B$9-I4602)= 13,"13", IF(('1 - Cover page'!$B$9-I4602)= 14,"14", IF(('1 - Cover page'!$B$9-I4602)= 15,"15",  ""))))))))))))))))</f>
        <v>0</v>
      </c>
      <c r="AA4602" t="e">
        <f>VLOOKUP(E4602,'Age group'!$A$2:$B$7,2,TRUE)</f>
        <v>#N/A</v>
      </c>
    </row>
    <row r="4603" spans="1:27" ht="12.75" x14ac:dyDescent="0.2">
      <c r="A4603" s="30">
        <v>4600</v>
      </c>
      <c r="B4603" s="31"/>
      <c r="C4603" s="31"/>
      <c r="D4603" s="32"/>
      <c r="E4603" s="104"/>
      <c r="F4603" s="31"/>
      <c r="G4603" s="31"/>
      <c r="H4603" s="33"/>
      <c r="I4603" s="16"/>
      <c r="J4603" s="34"/>
      <c r="K4603" s="34"/>
      <c r="L4603" s="35"/>
      <c r="M4603" s="36"/>
      <c r="N4603" s="37"/>
      <c r="O4603" s="37"/>
      <c r="P4603" s="37"/>
      <c r="Q4603" s="38"/>
      <c r="R4603" s="38"/>
      <c r="S4603" s="37"/>
      <c r="T4603" s="39"/>
      <c r="U4603" s="39"/>
      <c r="V4603" s="40"/>
      <c r="X4603" t="str">
        <f>IF(('1 - Cover page'!$B$9-M4603)&lt;6,"&lt;=5 Days","&gt;5 Days")</f>
        <v>&lt;=5 Days</v>
      </c>
      <c r="Y4603" t="str">
        <f>IF(('1 - Cover page'!$B$9-M4603)=0,"0", IF(('1 - Cover page'!$B$9-M4603)= 1,"1", IF(('1 - Cover page'!$B$9-M4603)= 2,"2", IF(('1 - Cover page'!$B$9-M4603)= 3,"3", IF(('1 - Cover page'!$B$9-M4603)= 4,"4", IF(('1 - Cover page'!$B$9-M4603)= 5,"5", IF(('1 - Cover page'!$B$9-M4603)= 6,"6", IF(('1 - Cover page'!$B$9-M4603)= 7,"7", IF(('1 - Cover page'!$B$9-M4603)= 8,"8", IF(('1 - Cover page'!$B$9-M4603)= 9,"9", IF(('1 - Cover page'!$B$9-M4603)= 10,"10", IF(('1 - Cover page'!$B$9-M4603)= 11,"11", IF(('1 - Cover page'!$B$9-M4603)= 12,"12", IF(('1 - Cover page'!$B$9-M4603)= 13,"13", IF(('1 - Cover page'!$B$9-M4603)= 14,"14", IF(('1 - Cover page'!$B$9-M4603)= 15,"15",  ""))))))))))))))))</f>
        <v>0</v>
      </c>
      <c r="Z4603" t="str">
        <f>IF(('1 - Cover page'!$B$9-I4603)=0,"0", IF(('1 - Cover page'!$B$9-I4603)= 1,"1", IF(('1 - Cover page'!$B$9-I4603)= 2,"2", IF(('1 - Cover page'!$B$9-I4603)= 3,"3", IF(('1 - Cover page'!$B$9-I4603)= 4,"4", IF(('1 - Cover page'!$B$9-I4603)= 5,"5", IF(('1 - Cover page'!$B$9-I4603)= 6,"6", IF(('1 - Cover page'!$B$9-I4603)= 7,"7", IF(('1 - Cover page'!$B$9-I4603)= 8,"8", IF(('1 - Cover page'!$B$9-I4603)= 9,"9", IF(('1 - Cover page'!$B$9-I4603)= 10,"10", IF(('1 - Cover page'!$B$9-I4603)= 11,"11", IF(('1 - Cover page'!$B$9-I4603)= 12,"12", IF(('1 - Cover page'!$B$9-I4603)= 13,"13", IF(('1 - Cover page'!$B$9-I4603)= 14,"14", IF(('1 - Cover page'!$B$9-I4603)= 15,"15",  ""))))))))))))))))</f>
        <v>0</v>
      </c>
      <c r="AA4603" t="e">
        <f>VLOOKUP(E4603,'Age group'!$A$2:$B$7,2,TRUE)</f>
        <v>#N/A</v>
      </c>
    </row>
    <row r="4604" spans="1:27" ht="12.75" x14ac:dyDescent="0.2">
      <c r="A4604" s="30">
        <v>4601</v>
      </c>
      <c r="B4604" s="31"/>
      <c r="C4604" s="31"/>
      <c r="D4604" s="32"/>
      <c r="E4604" s="104"/>
      <c r="F4604" s="31"/>
      <c r="G4604" s="31"/>
      <c r="H4604" s="33"/>
      <c r="I4604" s="16"/>
      <c r="J4604" s="34"/>
      <c r="K4604" s="34"/>
      <c r="L4604" s="35"/>
      <c r="M4604" s="36"/>
      <c r="N4604" s="37"/>
      <c r="O4604" s="37"/>
      <c r="P4604" s="37"/>
      <c r="Q4604" s="38"/>
      <c r="R4604" s="38"/>
      <c r="S4604" s="37"/>
      <c r="T4604" s="39"/>
      <c r="U4604" s="39"/>
      <c r="V4604" s="40"/>
      <c r="X4604" t="str">
        <f>IF(('1 - Cover page'!$B$9-M4604)&lt;6,"&lt;=5 Days","&gt;5 Days")</f>
        <v>&lt;=5 Days</v>
      </c>
      <c r="Y4604" t="str">
        <f>IF(('1 - Cover page'!$B$9-M4604)=0,"0", IF(('1 - Cover page'!$B$9-M4604)= 1,"1", IF(('1 - Cover page'!$B$9-M4604)= 2,"2", IF(('1 - Cover page'!$B$9-M4604)= 3,"3", IF(('1 - Cover page'!$B$9-M4604)= 4,"4", IF(('1 - Cover page'!$B$9-M4604)= 5,"5", IF(('1 - Cover page'!$B$9-M4604)= 6,"6", IF(('1 - Cover page'!$B$9-M4604)= 7,"7", IF(('1 - Cover page'!$B$9-M4604)= 8,"8", IF(('1 - Cover page'!$B$9-M4604)= 9,"9", IF(('1 - Cover page'!$B$9-M4604)= 10,"10", IF(('1 - Cover page'!$B$9-M4604)= 11,"11", IF(('1 - Cover page'!$B$9-M4604)= 12,"12", IF(('1 - Cover page'!$B$9-M4604)= 13,"13", IF(('1 - Cover page'!$B$9-M4604)= 14,"14", IF(('1 - Cover page'!$B$9-M4604)= 15,"15",  ""))))))))))))))))</f>
        <v>0</v>
      </c>
      <c r="Z4604" t="str">
        <f>IF(('1 - Cover page'!$B$9-I4604)=0,"0", IF(('1 - Cover page'!$B$9-I4604)= 1,"1", IF(('1 - Cover page'!$B$9-I4604)= 2,"2", IF(('1 - Cover page'!$B$9-I4604)= 3,"3", IF(('1 - Cover page'!$B$9-I4604)= 4,"4", IF(('1 - Cover page'!$B$9-I4604)= 5,"5", IF(('1 - Cover page'!$B$9-I4604)= 6,"6", IF(('1 - Cover page'!$B$9-I4604)= 7,"7", IF(('1 - Cover page'!$B$9-I4604)= 8,"8", IF(('1 - Cover page'!$B$9-I4604)= 9,"9", IF(('1 - Cover page'!$B$9-I4604)= 10,"10", IF(('1 - Cover page'!$B$9-I4604)= 11,"11", IF(('1 - Cover page'!$B$9-I4604)= 12,"12", IF(('1 - Cover page'!$B$9-I4604)= 13,"13", IF(('1 - Cover page'!$B$9-I4604)= 14,"14", IF(('1 - Cover page'!$B$9-I4604)= 15,"15",  ""))))))))))))))))</f>
        <v>0</v>
      </c>
      <c r="AA4604" t="e">
        <f>VLOOKUP(E4604,'Age group'!$A$2:$B$7,2,TRUE)</f>
        <v>#N/A</v>
      </c>
    </row>
    <row r="4605" spans="1:27" ht="12.75" x14ac:dyDescent="0.2">
      <c r="A4605" s="30">
        <v>4602</v>
      </c>
      <c r="B4605" s="31"/>
      <c r="C4605" s="31"/>
      <c r="D4605" s="32"/>
      <c r="E4605" s="104"/>
      <c r="F4605" s="31"/>
      <c r="G4605" s="31"/>
      <c r="H4605" s="33"/>
      <c r="I4605" s="16"/>
      <c r="J4605" s="34"/>
      <c r="K4605" s="34"/>
      <c r="L4605" s="35"/>
      <c r="M4605" s="36"/>
      <c r="N4605" s="37"/>
      <c r="O4605" s="37"/>
      <c r="P4605" s="37"/>
      <c r="Q4605" s="38"/>
      <c r="R4605" s="38"/>
      <c r="S4605" s="37"/>
      <c r="T4605" s="39"/>
      <c r="U4605" s="39"/>
      <c r="V4605" s="40"/>
      <c r="X4605" t="str">
        <f>IF(('1 - Cover page'!$B$9-M4605)&lt;6,"&lt;=5 Days","&gt;5 Days")</f>
        <v>&lt;=5 Days</v>
      </c>
      <c r="Y4605" t="str">
        <f>IF(('1 - Cover page'!$B$9-M4605)=0,"0", IF(('1 - Cover page'!$B$9-M4605)= 1,"1", IF(('1 - Cover page'!$B$9-M4605)= 2,"2", IF(('1 - Cover page'!$B$9-M4605)= 3,"3", IF(('1 - Cover page'!$B$9-M4605)= 4,"4", IF(('1 - Cover page'!$B$9-M4605)= 5,"5", IF(('1 - Cover page'!$B$9-M4605)= 6,"6", IF(('1 - Cover page'!$B$9-M4605)= 7,"7", IF(('1 - Cover page'!$B$9-M4605)= 8,"8", IF(('1 - Cover page'!$B$9-M4605)= 9,"9", IF(('1 - Cover page'!$B$9-M4605)= 10,"10", IF(('1 - Cover page'!$B$9-M4605)= 11,"11", IF(('1 - Cover page'!$B$9-M4605)= 12,"12", IF(('1 - Cover page'!$B$9-M4605)= 13,"13", IF(('1 - Cover page'!$B$9-M4605)= 14,"14", IF(('1 - Cover page'!$B$9-M4605)= 15,"15",  ""))))))))))))))))</f>
        <v>0</v>
      </c>
      <c r="Z4605" t="str">
        <f>IF(('1 - Cover page'!$B$9-I4605)=0,"0", IF(('1 - Cover page'!$B$9-I4605)= 1,"1", IF(('1 - Cover page'!$B$9-I4605)= 2,"2", IF(('1 - Cover page'!$B$9-I4605)= 3,"3", IF(('1 - Cover page'!$B$9-I4605)= 4,"4", IF(('1 - Cover page'!$B$9-I4605)= 5,"5", IF(('1 - Cover page'!$B$9-I4605)= 6,"6", IF(('1 - Cover page'!$B$9-I4605)= 7,"7", IF(('1 - Cover page'!$B$9-I4605)= 8,"8", IF(('1 - Cover page'!$B$9-I4605)= 9,"9", IF(('1 - Cover page'!$B$9-I4605)= 10,"10", IF(('1 - Cover page'!$B$9-I4605)= 11,"11", IF(('1 - Cover page'!$B$9-I4605)= 12,"12", IF(('1 - Cover page'!$B$9-I4605)= 13,"13", IF(('1 - Cover page'!$B$9-I4605)= 14,"14", IF(('1 - Cover page'!$B$9-I4605)= 15,"15",  ""))))))))))))))))</f>
        <v>0</v>
      </c>
      <c r="AA4605" t="e">
        <f>VLOOKUP(E4605,'Age group'!$A$2:$B$7,2,TRUE)</f>
        <v>#N/A</v>
      </c>
    </row>
    <row r="4606" spans="1:27" ht="12.75" x14ac:dyDescent="0.2">
      <c r="A4606" s="30">
        <v>4603</v>
      </c>
      <c r="B4606" s="31"/>
      <c r="C4606" s="31"/>
      <c r="D4606" s="32"/>
      <c r="E4606" s="104"/>
      <c r="F4606" s="31"/>
      <c r="G4606" s="31"/>
      <c r="H4606" s="33"/>
      <c r="I4606" s="16"/>
      <c r="J4606" s="34"/>
      <c r="K4606" s="34"/>
      <c r="L4606" s="35"/>
      <c r="M4606" s="36"/>
      <c r="N4606" s="37"/>
      <c r="O4606" s="37"/>
      <c r="P4606" s="37"/>
      <c r="Q4606" s="38"/>
      <c r="R4606" s="38"/>
      <c r="S4606" s="37"/>
      <c r="T4606" s="39"/>
      <c r="U4606" s="39"/>
      <c r="V4606" s="40"/>
      <c r="X4606" t="str">
        <f>IF(('1 - Cover page'!$B$9-M4606)&lt;6,"&lt;=5 Days","&gt;5 Days")</f>
        <v>&lt;=5 Days</v>
      </c>
      <c r="Y4606" t="str">
        <f>IF(('1 - Cover page'!$B$9-M4606)=0,"0", IF(('1 - Cover page'!$B$9-M4606)= 1,"1", IF(('1 - Cover page'!$B$9-M4606)= 2,"2", IF(('1 - Cover page'!$B$9-M4606)= 3,"3", IF(('1 - Cover page'!$B$9-M4606)= 4,"4", IF(('1 - Cover page'!$B$9-M4606)= 5,"5", IF(('1 - Cover page'!$B$9-M4606)= 6,"6", IF(('1 - Cover page'!$B$9-M4606)= 7,"7", IF(('1 - Cover page'!$B$9-M4606)= 8,"8", IF(('1 - Cover page'!$B$9-M4606)= 9,"9", IF(('1 - Cover page'!$B$9-M4606)= 10,"10", IF(('1 - Cover page'!$B$9-M4606)= 11,"11", IF(('1 - Cover page'!$B$9-M4606)= 12,"12", IF(('1 - Cover page'!$B$9-M4606)= 13,"13", IF(('1 - Cover page'!$B$9-M4606)= 14,"14", IF(('1 - Cover page'!$B$9-M4606)= 15,"15",  ""))))))))))))))))</f>
        <v>0</v>
      </c>
      <c r="Z4606" t="str">
        <f>IF(('1 - Cover page'!$B$9-I4606)=0,"0", IF(('1 - Cover page'!$B$9-I4606)= 1,"1", IF(('1 - Cover page'!$B$9-I4606)= 2,"2", IF(('1 - Cover page'!$B$9-I4606)= 3,"3", IF(('1 - Cover page'!$B$9-I4606)= 4,"4", IF(('1 - Cover page'!$B$9-I4606)= 5,"5", IF(('1 - Cover page'!$B$9-I4606)= 6,"6", IF(('1 - Cover page'!$B$9-I4606)= 7,"7", IF(('1 - Cover page'!$B$9-I4606)= 8,"8", IF(('1 - Cover page'!$B$9-I4606)= 9,"9", IF(('1 - Cover page'!$B$9-I4606)= 10,"10", IF(('1 - Cover page'!$B$9-I4606)= 11,"11", IF(('1 - Cover page'!$B$9-I4606)= 12,"12", IF(('1 - Cover page'!$B$9-I4606)= 13,"13", IF(('1 - Cover page'!$B$9-I4606)= 14,"14", IF(('1 - Cover page'!$B$9-I4606)= 15,"15",  ""))))))))))))))))</f>
        <v>0</v>
      </c>
      <c r="AA4606" t="e">
        <f>VLOOKUP(E4606,'Age group'!$A$2:$B$7,2,TRUE)</f>
        <v>#N/A</v>
      </c>
    </row>
    <row r="4607" spans="1:27" ht="12.75" x14ac:dyDescent="0.2">
      <c r="A4607" s="30">
        <v>4604</v>
      </c>
      <c r="B4607" s="31"/>
      <c r="C4607" s="31"/>
      <c r="D4607" s="32"/>
      <c r="E4607" s="104"/>
      <c r="F4607" s="31"/>
      <c r="G4607" s="31"/>
      <c r="H4607" s="33"/>
      <c r="I4607" s="16"/>
      <c r="J4607" s="34"/>
      <c r="K4607" s="34"/>
      <c r="L4607" s="35"/>
      <c r="M4607" s="36"/>
      <c r="N4607" s="37"/>
      <c r="O4607" s="37"/>
      <c r="P4607" s="37"/>
      <c r="Q4607" s="38"/>
      <c r="R4607" s="38"/>
      <c r="S4607" s="37"/>
      <c r="T4607" s="39"/>
      <c r="U4607" s="39"/>
      <c r="V4607" s="40"/>
      <c r="X4607" t="str">
        <f>IF(('1 - Cover page'!$B$9-M4607)&lt;6,"&lt;=5 Days","&gt;5 Days")</f>
        <v>&lt;=5 Days</v>
      </c>
      <c r="Y4607" t="str">
        <f>IF(('1 - Cover page'!$B$9-M4607)=0,"0", IF(('1 - Cover page'!$B$9-M4607)= 1,"1", IF(('1 - Cover page'!$B$9-M4607)= 2,"2", IF(('1 - Cover page'!$B$9-M4607)= 3,"3", IF(('1 - Cover page'!$B$9-M4607)= 4,"4", IF(('1 - Cover page'!$B$9-M4607)= 5,"5", IF(('1 - Cover page'!$B$9-M4607)= 6,"6", IF(('1 - Cover page'!$B$9-M4607)= 7,"7", IF(('1 - Cover page'!$B$9-M4607)= 8,"8", IF(('1 - Cover page'!$B$9-M4607)= 9,"9", IF(('1 - Cover page'!$B$9-M4607)= 10,"10", IF(('1 - Cover page'!$B$9-M4607)= 11,"11", IF(('1 - Cover page'!$B$9-M4607)= 12,"12", IF(('1 - Cover page'!$B$9-M4607)= 13,"13", IF(('1 - Cover page'!$B$9-M4607)= 14,"14", IF(('1 - Cover page'!$B$9-M4607)= 15,"15",  ""))))))))))))))))</f>
        <v>0</v>
      </c>
      <c r="Z4607" t="str">
        <f>IF(('1 - Cover page'!$B$9-I4607)=0,"0", IF(('1 - Cover page'!$B$9-I4607)= 1,"1", IF(('1 - Cover page'!$B$9-I4607)= 2,"2", IF(('1 - Cover page'!$B$9-I4607)= 3,"3", IF(('1 - Cover page'!$B$9-I4607)= 4,"4", IF(('1 - Cover page'!$B$9-I4607)= 5,"5", IF(('1 - Cover page'!$B$9-I4607)= 6,"6", IF(('1 - Cover page'!$B$9-I4607)= 7,"7", IF(('1 - Cover page'!$B$9-I4607)= 8,"8", IF(('1 - Cover page'!$B$9-I4607)= 9,"9", IF(('1 - Cover page'!$B$9-I4607)= 10,"10", IF(('1 - Cover page'!$B$9-I4607)= 11,"11", IF(('1 - Cover page'!$B$9-I4607)= 12,"12", IF(('1 - Cover page'!$B$9-I4607)= 13,"13", IF(('1 - Cover page'!$B$9-I4607)= 14,"14", IF(('1 - Cover page'!$B$9-I4607)= 15,"15",  ""))))))))))))))))</f>
        <v>0</v>
      </c>
      <c r="AA4607" t="e">
        <f>VLOOKUP(E4607,'Age group'!$A$2:$B$7,2,TRUE)</f>
        <v>#N/A</v>
      </c>
    </row>
    <row r="4608" spans="1:27" ht="12.75" x14ac:dyDescent="0.2">
      <c r="A4608" s="30">
        <v>4605</v>
      </c>
      <c r="B4608" s="31"/>
      <c r="C4608" s="31"/>
      <c r="D4608" s="32"/>
      <c r="E4608" s="104"/>
      <c r="F4608" s="31"/>
      <c r="G4608" s="31"/>
      <c r="H4608" s="33"/>
      <c r="I4608" s="16"/>
      <c r="J4608" s="34"/>
      <c r="K4608" s="34"/>
      <c r="L4608" s="35"/>
      <c r="M4608" s="36"/>
      <c r="N4608" s="37"/>
      <c r="O4608" s="37"/>
      <c r="P4608" s="37"/>
      <c r="Q4608" s="38"/>
      <c r="R4608" s="38"/>
      <c r="S4608" s="37"/>
      <c r="T4608" s="39"/>
      <c r="U4608" s="39"/>
      <c r="V4608" s="40"/>
      <c r="X4608" t="str">
        <f>IF(('1 - Cover page'!$B$9-M4608)&lt;6,"&lt;=5 Days","&gt;5 Days")</f>
        <v>&lt;=5 Days</v>
      </c>
      <c r="Y4608" t="str">
        <f>IF(('1 - Cover page'!$B$9-M4608)=0,"0", IF(('1 - Cover page'!$B$9-M4608)= 1,"1", IF(('1 - Cover page'!$B$9-M4608)= 2,"2", IF(('1 - Cover page'!$B$9-M4608)= 3,"3", IF(('1 - Cover page'!$B$9-M4608)= 4,"4", IF(('1 - Cover page'!$B$9-M4608)= 5,"5", IF(('1 - Cover page'!$B$9-M4608)= 6,"6", IF(('1 - Cover page'!$B$9-M4608)= 7,"7", IF(('1 - Cover page'!$B$9-M4608)= 8,"8", IF(('1 - Cover page'!$B$9-M4608)= 9,"9", IF(('1 - Cover page'!$B$9-M4608)= 10,"10", IF(('1 - Cover page'!$B$9-M4608)= 11,"11", IF(('1 - Cover page'!$B$9-M4608)= 12,"12", IF(('1 - Cover page'!$B$9-M4608)= 13,"13", IF(('1 - Cover page'!$B$9-M4608)= 14,"14", IF(('1 - Cover page'!$B$9-M4608)= 15,"15",  ""))))))))))))))))</f>
        <v>0</v>
      </c>
      <c r="Z4608" t="str">
        <f>IF(('1 - Cover page'!$B$9-I4608)=0,"0", IF(('1 - Cover page'!$B$9-I4608)= 1,"1", IF(('1 - Cover page'!$B$9-I4608)= 2,"2", IF(('1 - Cover page'!$B$9-I4608)= 3,"3", IF(('1 - Cover page'!$B$9-I4608)= 4,"4", IF(('1 - Cover page'!$B$9-I4608)= 5,"5", IF(('1 - Cover page'!$B$9-I4608)= 6,"6", IF(('1 - Cover page'!$B$9-I4608)= 7,"7", IF(('1 - Cover page'!$B$9-I4608)= 8,"8", IF(('1 - Cover page'!$B$9-I4608)= 9,"9", IF(('1 - Cover page'!$B$9-I4608)= 10,"10", IF(('1 - Cover page'!$B$9-I4608)= 11,"11", IF(('1 - Cover page'!$B$9-I4608)= 12,"12", IF(('1 - Cover page'!$B$9-I4608)= 13,"13", IF(('1 - Cover page'!$B$9-I4608)= 14,"14", IF(('1 - Cover page'!$B$9-I4608)= 15,"15",  ""))))))))))))))))</f>
        <v>0</v>
      </c>
      <c r="AA4608" t="e">
        <f>VLOOKUP(E4608,'Age group'!$A$2:$B$7,2,TRUE)</f>
        <v>#N/A</v>
      </c>
    </row>
    <row r="4609" spans="1:27" ht="12.75" x14ac:dyDescent="0.2">
      <c r="A4609" s="30">
        <v>4606</v>
      </c>
      <c r="B4609" s="31"/>
      <c r="C4609" s="31"/>
      <c r="D4609" s="32"/>
      <c r="E4609" s="104"/>
      <c r="F4609" s="31"/>
      <c r="G4609" s="31"/>
      <c r="H4609" s="33"/>
      <c r="I4609" s="16"/>
      <c r="J4609" s="34"/>
      <c r="K4609" s="34"/>
      <c r="L4609" s="35"/>
      <c r="M4609" s="36"/>
      <c r="N4609" s="37"/>
      <c r="O4609" s="37"/>
      <c r="P4609" s="37"/>
      <c r="Q4609" s="38"/>
      <c r="R4609" s="38"/>
      <c r="S4609" s="37"/>
      <c r="T4609" s="39"/>
      <c r="U4609" s="39"/>
      <c r="V4609" s="40"/>
      <c r="X4609" t="str">
        <f>IF(('1 - Cover page'!$B$9-M4609)&lt;6,"&lt;=5 Days","&gt;5 Days")</f>
        <v>&lt;=5 Days</v>
      </c>
      <c r="Y4609" t="str">
        <f>IF(('1 - Cover page'!$B$9-M4609)=0,"0", IF(('1 - Cover page'!$B$9-M4609)= 1,"1", IF(('1 - Cover page'!$B$9-M4609)= 2,"2", IF(('1 - Cover page'!$B$9-M4609)= 3,"3", IF(('1 - Cover page'!$B$9-M4609)= 4,"4", IF(('1 - Cover page'!$B$9-M4609)= 5,"5", IF(('1 - Cover page'!$B$9-M4609)= 6,"6", IF(('1 - Cover page'!$B$9-M4609)= 7,"7", IF(('1 - Cover page'!$B$9-M4609)= 8,"8", IF(('1 - Cover page'!$B$9-M4609)= 9,"9", IF(('1 - Cover page'!$B$9-M4609)= 10,"10", IF(('1 - Cover page'!$B$9-M4609)= 11,"11", IF(('1 - Cover page'!$B$9-M4609)= 12,"12", IF(('1 - Cover page'!$B$9-M4609)= 13,"13", IF(('1 - Cover page'!$B$9-M4609)= 14,"14", IF(('1 - Cover page'!$B$9-M4609)= 15,"15",  ""))))))))))))))))</f>
        <v>0</v>
      </c>
      <c r="Z4609" t="str">
        <f>IF(('1 - Cover page'!$B$9-I4609)=0,"0", IF(('1 - Cover page'!$B$9-I4609)= 1,"1", IF(('1 - Cover page'!$B$9-I4609)= 2,"2", IF(('1 - Cover page'!$B$9-I4609)= 3,"3", IF(('1 - Cover page'!$B$9-I4609)= 4,"4", IF(('1 - Cover page'!$B$9-I4609)= 5,"5", IF(('1 - Cover page'!$B$9-I4609)= 6,"6", IF(('1 - Cover page'!$B$9-I4609)= 7,"7", IF(('1 - Cover page'!$B$9-I4609)= 8,"8", IF(('1 - Cover page'!$B$9-I4609)= 9,"9", IF(('1 - Cover page'!$B$9-I4609)= 10,"10", IF(('1 - Cover page'!$B$9-I4609)= 11,"11", IF(('1 - Cover page'!$B$9-I4609)= 12,"12", IF(('1 - Cover page'!$B$9-I4609)= 13,"13", IF(('1 - Cover page'!$B$9-I4609)= 14,"14", IF(('1 - Cover page'!$B$9-I4609)= 15,"15",  ""))))))))))))))))</f>
        <v>0</v>
      </c>
      <c r="AA4609" t="e">
        <f>VLOOKUP(E4609,'Age group'!$A$2:$B$7,2,TRUE)</f>
        <v>#N/A</v>
      </c>
    </row>
    <row r="4610" spans="1:27" ht="12.75" x14ac:dyDescent="0.2">
      <c r="A4610" s="30">
        <v>4607</v>
      </c>
      <c r="B4610" s="31"/>
      <c r="C4610" s="31"/>
      <c r="D4610" s="32"/>
      <c r="E4610" s="104"/>
      <c r="F4610" s="31"/>
      <c r="G4610" s="31"/>
      <c r="H4610" s="33"/>
      <c r="I4610" s="16"/>
      <c r="J4610" s="34"/>
      <c r="K4610" s="34"/>
      <c r="L4610" s="35"/>
      <c r="M4610" s="36"/>
      <c r="N4610" s="37"/>
      <c r="O4610" s="37"/>
      <c r="P4610" s="37"/>
      <c r="Q4610" s="38"/>
      <c r="R4610" s="38"/>
      <c r="S4610" s="37"/>
      <c r="T4610" s="39"/>
      <c r="U4610" s="39"/>
      <c r="V4610" s="40"/>
      <c r="X4610" t="str">
        <f>IF(('1 - Cover page'!$B$9-M4610)&lt;6,"&lt;=5 Days","&gt;5 Days")</f>
        <v>&lt;=5 Days</v>
      </c>
      <c r="Y4610" t="str">
        <f>IF(('1 - Cover page'!$B$9-M4610)=0,"0", IF(('1 - Cover page'!$B$9-M4610)= 1,"1", IF(('1 - Cover page'!$B$9-M4610)= 2,"2", IF(('1 - Cover page'!$B$9-M4610)= 3,"3", IF(('1 - Cover page'!$B$9-M4610)= 4,"4", IF(('1 - Cover page'!$B$9-M4610)= 5,"5", IF(('1 - Cover page'!$B$9-M4610)= 6,"6", IF(('1 - Cover page'!$B$9-M4610)= 7,"7", IF(('1 - Cover page'!$B$9-M4610)= 8,"8", IF(('1 - Cover page'!$B$9-M4610)= 9,"9", IF(('1 - Cover page'!$B$9-M4610)= 10,"10", IF(('1 - Cover page'!$B$9-M4610)= 11,"11", IF(('1 - Cover page'!$B$9-M4610)= 12,"12", IF(('1 - Cover page'!$B$9-M4610)= 13,"13", IF(('1 - Cover page'!$B$9-M4610)= 14,"14", IF(('1 - Cover page'!$B$9-M4610)= 15,"15",  ""))))))))))))))))</f>
        <v>0</v>
      </c>
      <c r="Z4610" t="str">
        <f>IF(('1 - Cover page'!$B$9-I4610)=0,"0", IF(('1 - Cover page'!$B$9-I4610)= 1,"1", IF(('1 - Cover page'!$B$9-I4610)= 2,"2", IF(('1 - Cover page'!$B$9-I4610)= 3,"3", IF(('1 - Cover page'!$B$9-I4610)= 4,"4", IF(('1 - Cover page'!$B$9-I4610)= 5,"5", IF(('1 - Cover page'!$B$9-I4610)= 6,"6", IF(('1 - Cover page'!$B$9-I4610)= 7,"7", IF(('1 - Cover page'!$B$9-I4610)= 8,"8", IF(('1 - Cover page'!$B$9-I4610)= 9,"9", IF(('1 - Cover page'!$B$9-I4610)= 10,"10", IF(('1 - Cover page'!$B$9-I4610)= 11,"11", IF(('1 - Cover page'!$B$9-I4610)= 12,"12", IF(('1 - Cover page'!$B$9-I4610)= 13,"13", IF(('1 - Cover page'!$B$9-I4610)= 14,"14", IF(('1 - Cover page'!$B$9-I4610)= 15,"15",  ""))))))))))))))))</f>
        <v>0</v>
      </c>
      <c r="AA4610" t="e">
        <f>VLOOKUP(E4610,'Age group'!$A$2:$B$7,2,TRUE)</f>
        <v>#N/A</v>
      </c>
    </row>
    <row r="4611" spans="1:27" ht="12.75" x14ac:dyDescent="0.2">
      <c r="A4611" s="30">
        <v>4608</v>
      </c>
      <c r="B4611" s="31"/>
      <c r="C4611" s="31"/>
      <c r="D4611" s="32"/>
      <c r="E4611" s="104"/>
      <c r="F4611" s="31"/>
      <c r="G4611" s="31"/>
      <c r="H4611" s="33"/>
      <c r="I4611" s="16"/>
      <c r="J4611" s="34"/>
      <c r="K4611" s="34"/>
      <c r="L4611" s="35"/>
      <c r="M4611" s="36"/>
      <c r="N4611" s="37"/>
      <c r="O4611" s="37"/>
      <c r="P4611" s="37"/>
      <c r="Q4611" s="38"/>
      <c r="R4611" s="38"/>
      <c r="S4611" s="37"/>
      <c r="T4611" s="39"/>
      <c r="U4611" s="39"/>
      <c r="V4611" s="40"/>
      <c r="X4611" t="str">
        <f>IF(('1 - Cover page'!$B$9-M4611)&lt;6,"&lt;=5 Days","&gt;5 Days")</f>
        <v>&lt;=5 Days</v>
      </c>
      <c r="Y4611" t="str">
        <f>IF(('1 - Cover page'!$B$9-M4611)=0,"0", IF(('1 - Cover page'!$B$9-M4611)= 1,"1", IF(('1 - Cover page'!$B$9-M4611)= 2,"2", IF(('1 - Cover page'!$B$9-M4611)= 3,"3", IF(('1 - Cover page'!$B$9-M4611)= 4,"4", IF(('1 - Cover page'!$B$9-M4611)= 5,"5", IF(('1 - Cover page'!$B$9-M4611)= 6,"6", IF(('1 - Cover page'!$B$9-M4611)= 7,"7", IF(('1 - Cover page'!$B$9-M4611)= 8,"8", IF(('1 - Cover page'!$B$9-M4611)= 9,"9", IF(('1 - Cover page'!$B$9-M4611)= 10,"10", IF(('1 - Cover page'!$B$9-M4611)= 11,"11", IF(('1 - Cover page'!$B$9-M4611)= 12,"12", IF(('1 - Cover page'!$B$9-M4611)= 13,"13", IF(('1 - Cover page'!$B$9-M4611)= 14,"14", IF(('1 - Cover page'!$B$9-M4611)= 15,"15",  ""))))))))))))))))</f>
        <v>0</v>
      </c>
      <c r="Z4611" t="str">
        <f>IF(('1 - Cover page'!$B$9-I4611)=0,"0", IF(('1 - Cover page'!$B$9-I4611)= 1,"1", IF(('1 - Cover page'!$B$9-I4611)= 2,"2", IF(('1 - Cover page'!$B$9-I4611)= 3,"3", IF(('1 - Cover page'!$B$9-I4611)= 4,"4", IF(('1 - Cover page'!$B$9-I4611)= 5,"5", IF(('1 - Cover page'!$B$9-I4611)= 6,"6", IF(('1 - Cover page'!$B$9-I4611)= 7,"7", IF(('1 - Cover page'!$B$9-I4611)= 8,"8", IF(('1 - Cover page'!$B$9-I4611)= 9,"9", IF(('1 - Cover page'!$B$9-I4611)= 10,"10", IF(('1 - Cover page'!$B$9-I4611)= 11,"11", IF(('1 - Cover page'!$B$9-I4611)= 12,"12", IF(('1 - Cover page'!$B$9-I4611)= 13,"13", IF(('1 - Cover page'!$B$9-I4611)= 14,"14", IF(('1 - Cover page'!$B$9-I4611)= 15,"15",  ""))))))))))))))))</f>
        <v>0</v>
      </c>
      <c r="AA4611" t="e">
        <f>VLOOKUP(E4611,'Age group'!$A$2:$B$7,2,TRUE)</f>
        <v>#N/A</v>
      </c>
    </row>
    <row r="4612" spans="1:27" ht="12.75" x14ac:dyDescent="0.2">
      <c r="A4612" s="30">
        <v>4609</v>
      </c>
      <c r="B4612" s="31"/>
      <c r="C4612" s="31"/>
      <c r="D4612" s="32"/>
      <c r="E4612" s="104"/>
      <c r="F4612" s="31"/>
      <c r="G4612" s="31"/>
      <c r="H4612" s="33"/>
      <c r="I4612" s="16"/>
      <c r="J4612" s="34"/>
      <c r="K4612" s="34"/>
      <c r="L4612" s="35"/>
      <c r="M4612" s="36"/>
      <c r="N4612" s="37"/>
      <c r="O4612" s="37"/>
      <c r="P4612" s="37"/>
      <c r="Q4612" s="38"/>
      <c r="R4612" s="38"/>
      <c r="S4612" s="37"/>
      <c r="T4612" s="39"/>
      <c r="U4612" s="39"/>
      <c r="V4612" s="40"/>
      <c r="X4612" t="str">
        <f>IF(('1 - Cover page'!$B$9-M4612)&lt;6,"&lt;=5 Days","&gt;5 Days")</f>
        <v>&lt;=5 Days</v>
      </c>
      <c r="Y4612" t="str">
        <f>IF(('1 - Cover page'!$B$9-M4612)=0,"0", IF(('1 - Cover page'!$B$9-M4612)= 1,"1", IF(('1 - Cover page'!$B$9-M4612)= 2,"2", IF(('1 - Cover page'!$B$9-M4612)= 3,"3", IF(('1 - Cover page'!$B$9-M4612)= 4,"4", IF(('1 - Cover page'!$B$9-M4612)= 5,"5", IF(('1 - Cover page'!$B$9-M4612)= 6,"6", IF(('1 - Cover page'!$B$9-M4612)= 7,"7", IF(('1 - Cover page'!$B$9-M4612)= 8,"8", IF(('1 - Cover page'!$B$9-M4612)= 9,"9", IF(('1 - Cover page'!$B$9-M4612)= 10,"10", IF(('1 - Cover page'!$B$9-M4612)= 11,"11", IF(('1 - Cover page'!$B$9-M4612)= 12,"12", IF(('1 - Cover page'!$B$9-M4612)= 13,"13", IF(('1 - Cover page'!$B$9-M4612)= 14,"14", IF(('1 - Cover page'!$B$9-M4612)= 15,"15",  ""))))))))))))))))</f>
        <v>0</v>
      </c>
      <c r="Z4612" t="str">
        <f>IF(('1 - Cover page'!$B$9-I4612)=0,"0", IF(('1 - Cover page'!$B$9-I4612)= 1,"1", IF(('1 - Cover page'!$B$9-I4612)= 2,"2", IF(('1 - Cover page'!$B$9-I4612)= 3,"3", IF(('1 - Cover page'!$B$9-I4612)= 4,"4", IF(('1 - Cover page'!$B$9-I4612)= 5,"5", IF(('1 - Cover page'!$B$9-I4612)= 6,"6", IF(('1 - Cover page'!$B$9-I4612)= 7,"7", IF(('1 - Cover page'!$B$9-I4612)= 8,"8", IF(('1 - Cover page'!$B$9-I4612)= 9,"9", IF(('1 - Cover page'!$B$9-I4612)= 10,"10", IF(('1 - Cover page'!$B$9-I4612)= 11,"11", IF(('1 - Cover page'!$B$9-I4612)= 12,"12", IF(('1 - Cover page'!$B$9-I4612)= 13,"13", IF(('1 - Cover page'!$B$9-I4612)= 14,"14", IF(('1 - Cover page'!$B$9-I4612)= 15,"15",  ""))))))))))))))))</f>
        <v>0</v>
      </c>
      <c r="AA4612" t="e">
        <f>VLOOKUP(E4612,'Age group'!$A$2:$B$7,2,TRUE)</f>
        <v>#N/A</v>
      </c>
    </row>
    <row r="4613" spans="1:27" ht="12.75" x14ac:dyDescent="0.2">
      <c r="A4613" s="30">
        <v>4610</v>
      </c>
      <c r="B4613" s="31"/>
      <c r="C4613" s="31"/>
      <c r="D4613" s="32"/>
      <c r="E4613" s="104"/>
      <c r="F4613" s="31"/>
      <c r="G4613" s="31"/>
      <c r="H4613" s="33"/>
      <c r="I4613" s="16"/>
      <c r="J4613" s="34"/>
      <c r="K4613" s="34"/>
      <c r="L4613" s="35"/>
      <c r="M4613" s="36"/>
      <c r="N4613" s="37"/>
      <c r="O4613" s="37"/>
      <c r="P4613" s="37"/>
      <c r="Q4613" s="38"/>
      <c r="R4613" s="38"/>
      <c r="S4613" s="37"/>
      <c r="T4613" s="39"/>
      <c r="U4613" s="39"/>
      <c r="V4613" s="40"/>
      <c r="X4613" t="str">
        <f>IF(('1 - Cover page'!$B$9-M4613)&lt;6,"&lt;=5 Days","&gt;5 Days")</f>
        <v>&lt;=5 Days</v>
      </c>
      <c r="Y4613" t="str">
        <f>IF(('1 - Cover page'!$B$9-M4613)=0,"0", IF(('1 - Cover page'!$B$9-M4613)= 1,"1", IF(('1 - Cover page'!$B$9-M4613)= 2,"2", IF(('1 - Cover page'!$B$9-M4613)= 3,"3", IF(('1 - Cover page'!$B$9-M4613)= 4,"4", IF(('1 - Cover page'!$B$9-M4613)= 5,"5", IF(('1 - Cover page'!$B$9-M4613)= 6,"6", IF(('1 - Cover page'!$B$9-M4613)= 7,"7", IF(('1 - Cover page'!$B$9-M4613)= 8,"8", IF(('1 - Cover page'!$B$9-M4613)= 9,"9", IF(('1 - Cover page'!$B$9-M4613)= 10,"10", IF(('1 - Cover page'!$B$9-M4613)= 11,"11", IF(('1 - Cover page'!$B$9-M4613)= 12,"12", IF(('1 - Cover page'!$B$9-M4613)= 13,"13", IF(('1 - Cover page'!$B$9-M4613)= 14,"14", IF(('1 - Cover page'!$B$9-M4613)= 15,"15",  ""))))))))))))))))</f>
        <v>0</v>
      </c>
      <c r="Z4613" t="str">
        <f>IF(('1 - Cover page'!$B$9-I4613)=0,"0", IF(('1 - Cover page'!$B$9-I4613)= 1,"1", IF(('1 - Cover page'!$B$9-I4613)= 2,"2", IF(('1 - Cover page'!$B$9-I4613)= 3,"3", IF(('1 - Cover page'!$B$9-I4613)= 4,"4", IF(('1 - Cover page'!$B$9-I4613)= 5,"5", IF(('1 - Cover page'!$B$9-I4613)= 6,"6", IF(('1 - Cover page'!$B$9-I4613)= 7,"7", IF(('1 - Cover page'!$B$9-I4613)= 8,"8", IF(('1 - Cover page'!$B$9-I4613)= 9,"9", IF(('1 - Cover page'!$B$9-I4613)= 10,"10", IF(('1 - Cover page'!$B$9-I4613)= 11,"11", IF(('1 - Cover page'!$B$9-I4613)= 12,"12", IF(('1 - Cover page'!$B$9-I4613)= 13,"13", IF(('1 - Cover page'!$B$9-I4613)= 14,"14", IF(('1 - Cover page'!$B$9-I4613)= 15,"15",  ""))))))))))))))))</f>
        <v>0</v>
      </c>
      <c r="AA4613" t="e">
        <f>VLOOKUP(E4613,'Age group'!$A$2:$B$7,2,TRUE)</f>
        <v>#N/A</v>
      </c>
    </row>
    <row r="4614" spans="1:27" ht="12.75" x14ac:dyDescent="0.2">
      <c r="A4614" s="30">
        <v>4611</v>
      </c>
      <c r="B4614" s="31"/>
      <c r="C4614" s="31"/>
      <c r="D4614" s="32"/>
      <c r="E4614" s="104"/>
      <c r="F4614" s="31"/>
      <c r="G4614" s="31"/>
      <c r="H4614" s="33"/>
      <c r="I4614" s="16"/>
      <c r="J4614" s="34"/>
      <c r="K4614" s="34"/>
      <c r="L4614" s="35"/>
      <c r="M4614" s="36"/>
      <c r="N4614" s="37"/>
      <c r="O4614" s="37"/>
      <c r="P4614" s="37"/>
      <c r="Q4614" s="38"/>
      <c r="R4614" s="38"/>
      <c r="S4614" s="37"/>
      <c r="T4614" s="39"/>
      <c r="U4614" s="39"/>
      <c r="V4614" s="40"/>
      <c r="X4614" t="str">
        <f>IF(('1 - Cover page'!$B$9-M4614)&lt;6,"&lt;=5 Days","&gt;5 Days")</f>
        <v>&lt;=5 Days</v>
      </c>
      <c r="Y4614" t="str">
        <f>IF(('1 - Cover page'!$B$9-M4614)=0,"0", IF(('1 - Cover page'!$B$9-M4614)= 1,"1", IF(('1 - Cover page'!$B$9-M4614)= 2,"2", IF(('1 - Cover page'!$B$9-M4614)= 3,"3", IF(('1 - Cover page'!$B$9-M4614)= 4,"4", IF(('1 - Cover page'!$B$9-M4614)= 5,"5", IF(('1 - Cover page'!$B$9-M4614)= 6,"6", IF(('1 - Cover page'!$B$9-M4614)= 7,"7", IF(('1 - Cover page'!$B$9-M4614)= 8,"8", IF(('1 - Cover page'!$B$9-M4614)= 9,"9", IF(('1 - Cover page'!$B$9-M4614)= 10,"10", IF(('1 - Cover page'!$B$9-M4614)= 11,"11", IF(('1 - Cover page'!$B$9-M4614)= 12,"12", IF(('1 - Cover page'!$B$9-M4614)= 13,"13", IF(('1 - Cover page'!$B$9-M4614)= 14,"14", IF(('1 - Cover page'!$B$9-M4614)= 15,"15",  ""))))))))))))))))</f>
        <v>0</v>
      </c>
      <c r="Z4614" t="str">
        <f>IF(('1 - Cover page'!$B$9-I4614)=0,"0", IF(('1 - Cover page'!$B$9-I4614)= 1,"1", IF(('1 - Cover page'!$B$9-I4614)= 2,"2", IF(('1 - Cover page'!$B$9-I4614)= 3,"3", IF(('1 - Cover page'!$B$9-I4614)= 4,"4", IF(('1 - Cover page'!$B$9-I4614)= 5,"5", IF(('1 - Cover page'!$B$9-I4614)= 6,"6", IF(('1 - Cover page'!$B$9-I4614)= 7,"7", IF(('1 - Cover page'!$B$9-I4614)= 8,"8", IF(('1 - Cover page'!$B$9-I4614)= 9,"9", IF(('1 - Cover page'!$B$9-I4614)= 10,"10", IF(('1 - Cover page'!$B$9-I4614)= 11,"11", IF(('1 - Cover page'!$B$9-I4614)= 12,"12", IF(('1 - Cover page'!$B$9-I4614)= 13,"13", IF(('1 - Cover page'!$B$9-I4614)= 14,"14", IF(('1 - Cover page'!$B$9-I4614)= 15,"15",  ""))))))))))))))))</f>
        <v>0</v>
      </c>
      <c r="AA4614" t="e">
        <f>VLOOKUP(E4614,'Age group'!$A$2:$B$7,2,TRUE)</f>
        <v>#N/A</v>
      </c>
    </row>
    <row r="4615" spans="1:27" ht="12.75" x14ac:dyDescent="0.2">
      <c r="A4615" s="30">
        <v>4612</v>
      </c>
      <c r="B4615" s="31"/>
      <c r="C4615" s="31"/>
      <c r="D4615" s="32"/>
      <c r="E4615" s="104"/>
      <c r="F4615" s="31"/>
      <c r="G4615" s="31"/>
      <c r="H4615" s="33"/>
      <c r="I4615" s="16"/>
      <c r="J4615" s="34"/>
      <c r="K4615" s="34"/>
      <c r="L4615" s="35"/>
      <c r="M4615" s="36"/>
      <c r="N4615" s="37"/>
      <c r="O4615" s="37"/>
      <c r="P4615" s="37"/>
      <c r="Q4615" s="38"/>
      <c r="R4615" s="38"/>
      <c r="S4615" s="37"/>
      <c r="T4615" s="39"/>
      <c r="U4615" s="39"/>
      <c r="V4615" s="40"/>
      <c r="X4615" t="str">
        <f>IF(('1 - Cover page'!$B$9-M4615)&lt;6,"&lt;=5 Days","&gt;5 Days")</f>
        <v>&lt;=5 Days</v>
      </c>
      <c r="Y4615" t="str">
        <f>IF(('1 - Cover page'!$B$9-M4615)=0,"0", IF(('1 - Cover page'!$B$9-M4615)= 1,"1", IF(('1 - Cover page'!$B$9-M4615)= 2,"2", IF(('1 - Cover page'!$B$9-M4615)= 3,"3", IF(('1 - Cover page'!$B$9-M4615)= 4,"4", IF(('1 - Cover page'!$B$9-M4615)= 5,"5", IF(('1 - Cover page'!$B$9-M4615)= 6,"6", IF(('1 - Cover page'!$B$9-M4615)= 7,"7", IF(('1 - Cover page'!$B$9-M4615)= 8,"8", IF(('1 - Cover page'!$B$9-M4615)= 9,"9", IF(('1 - Cover page'!$B$9-M4615)= 10,"10", IF(('1 - Cover page'!$B$9-M4615)= 11,"11", IF(('1 - Cover page'!$B$9-M4615)= 12,"12", IF(('1 - Cover page'!$B$9-M4615)= 13,"13", IF(('1 - Cover page'!$B$9-M4615)= 14,"14", IF(('1 - Cover page'!$B$9-M4615)= 15,"15",  ""))))))))))))))))</f>
        <v>0</v>
      </c>
      <c r="Z4615" t="str">
        <f>IF(('1 - Cover page'!$B$9-I4615)=0,"0", IF(('1 - Cover page'!$B$9-I4615)= 1,"1", IF(('1 - Cover page'!$B$9-I4615)= 2,"2", IF(('1 - Cover page'!$B$9-I4615)= 3,"3", IF(('1 - Cover page'!$B$9-I4615)= 4,"4", IF(('1 - Cover page'!$B$9-I4615)= 5,"5", IF(('1 - Cover page'!$B$9-I4615)= 6,"6", IF(('1 - Cover page'!$B$9-I4615)= 7,"7", IF(('1 - Cover page'!$B$9-I4615)= 8,"8", IF(('1 - Cover page'!$B$9-I4615)= 9,"9", IF(('1 - Cover page'!$B$9-I4615)= 10,"10", IF(('1 - Cover page'!$B$9-I4615)= 11,"11", IF(('1 - Cover page'!$B$9-I4615)= 12,"12", IF(('1 - Cover page'!$B$9-I4615)= 13,"13", IF(('1 - Cover page'!$B$9-I4615)= 14,"14", IF(('1 - Cover page'!$B$9-I4615)= 15,"15",  ""))))))))))))))))</f>
        <v>0</v>
      </c>
      <c r="AA4615" t="e">
        <f>VLOOKUP(E4615,'Age group'!$A$2:$B$7,2,TRUE)</f>
        <v>#N/A</v>
      </c>
    </row>
    <row r="4616" spans="1:27" ht="12.75" x14ac:dyDescent="0.2">
      <c r="A4616" s="30">
        <v>4613</v>
      </c>
      <c r="B4616" s="31"/>
      <c r="C4616" s="31"/>
      <c r="D4616" s="32"/>
      <c r="E4616" s="104"/>
      <c r="F4616" s="31"/>
      <c r="G4616" s="31"/>
      <c r="H4616" s="33"/>
      <c r="I4616" s="16"/>
      <c r="J4616" s="34"/>
      <c r="K4616" s="34"/>
      <c r="L4616" s="35"/>
      <c r="M4616" s="36"/>
      <c r="N4616" s="37"/>
      <c r="O4616" s="37"/>
      <c r="P4616" s="37"/>
      <c r="Q4616" s="38"/>
      <c r="R4616" s="38"/>
      <c r="S4616" s="37"/>
      <c r="T4616" s="39"/>
      <c r="U4616" s="39"/>
      <c r="V4616" s="40"/>
      <c r="X4616" t="str">
        <f>IF(('1 - Cover page'!$B$9-M4616)&lt;6,"&lt;=5 Days","&gt;5 Days")</f>
        <v>&lt;=5 Days</v>
      </c>
      <c r="Y4616" t="str">
        <f>IF(('1 - Cover page'!$B$9-M4616)=0,"0", IF(('1 - Cover page'!$B$9-M4616)= 1,"1", IF(('1 - Cover page'!$B$9-M4616)= 2,"2", IF(('1 - Cover page'!$B$9-M4616)= 3,"3", IF(('1 - Cover page'!$B$9-M4616)= 4,"4", IF(('1 - Cover page'!$B$9-M4616)= 5,"5", IF(('1 - Cover page'!$B$9-M4616)= 6,"6", IF(('1 - Cover page'!$B$9-M4616)= 7,"7", IF(('1 - Cover page'!$B$9-M4616)= 8,"8", IF(('1 - Cover page'!$B$9-M4616)= 9,"9", IF(('1 - Cover page'!$B$9-M4616)= 10,"10", IF(('1 - Cover page'!$B$9-M4616)= 11,"11", IF(('1 - Cover page'!$B$9-M4616)= 12,"12", IF(('1 - Cover page'!$B$9-M4616)= 13,"13", IF(('1 - Cover page'!$B$9-M4616)= 14,"14", IF(('1 - Cover page'!$B$9-M4616)= 15,"15",  ""))))))))))))))))</f>
        <v>0</v>
      </c>
      <c r="Z4616" t="str">
        <f>IF(('1 - Cover page'!$B$9-I4616)=0,"0", IF(('1 - Cover page'!$B$9-I4616)= 1,"1", IF(('1 - Cover page'!$B$9-I4616)= 2,"2", IF(('1 - Cover page'!$B$9-I4616)= 3,"3", IF(('1 - Cover page'!$B$9-I4616)= 4,"4", IF(('1 - Cover page'!$B$9-I4616)= 5,"5", IF(('1 - Cover page'!$B$9-I4616)= 6,"6", IF(('1 - Cover page'!$B$9-I4616)= 7,"7", IF(('1 - Cover page'!$B$9-I4616)= 8,"8", IF(('1 - Cover page'!$B$9-I4616)= 9,"9", IF(('1 - Cover page'!$B$9-I4616)= 10,"10", IF(('1 - Cover page'!$B$9-I4616)= 11,"11", IF(('1 - Cover page'!$B$9-I4616)= 12,"12", IF(('1 - Cover page'!$B$9-I4616)= 13,"13", IF(('1 - Cover page'!$B$9-I4616)= 14,"14", IF(('1 - Cover page'!$B$9-I4616)= 15,"15",  ""))))))))))))))))</f>
        <v>0</v>
      </c>
      <c r="AA4616" t="e">
        <f>VLOOKUP(E4616,'Age group'!$A$2:$B$7,2,TRUE)</f>
        <v>#N/A</v>
      </c>
    </row>
    <row r="4617" spans="1:27" ht="12.75" x14ac:dyDescent="0.2">
      <c r="A4617" s="30">
        <v>4614</v>
      </c>
      <c r="B4617" s="31"/>
      <c r="C4617" s="31"/>
      <c r="D4617" s="32"/>
      <c r="E4617" s="104"/>
      <c r="F4617" s="31"/>
      <c r="G4617" s="31"/>
      <c r="H4617" s="33"/>
      <c r="I4617" s="16"/>
      <c r="J4617" s="34"/>
      <c r="K4617" s="34"/>
      <c r="L4617" s="35"/>
      <c r="M4617" s="36"/>
      <c r="N4617" s="37"/>
      <c r="O4617" s="37"/>
      <c r="P4617" s="37"/>
      <c r="Q4617" s="38"/>
      <c r="R4617" s="38"/>
      <c r="S4617" s="37"/>
      <c r="T4617" s="39"/>
      <c r="U4617" s="39"/>
      <c r="V4617" s="40"/>
      <c r="X4617" t="str">
        <f>IF(('1 - Cover page'!$B$9-M4617)&lt;6,"&lt;=5 Days","&gt;5 Days")</f>
        <v>&lt;=5 Days</v>
      </c>
      <c r="Y4617" t="str">
        <f>IF(('1 - Cover page'!$B$9-M4617)=0,"0", IF(('1 - Cover page'!$B$9-M4617)= 1,"1", IF(('1 - Cover page'!$B$9-M4617)= 2,"2", IF(('1 - Cover page'!$B$9-M4617)= 3,"3", IF(('1 - Cover page'!$B$9-M4617)= 4,"4", IF(('1 - Cover page'!$B$9-M4617)= 5,"5", IF(('1 - Cover page'!$B$9-M4617)= 6,"6", IF(('1 - Cover page'!$B$9-M4617)= 7,"7", IF(('1 - Cover page'!$B$9-M4617)= 8,"8", IF(('1 - Cover page'!$B$9-M4617)= 9,"9", IF(('1 - Cover page'!$B$9-M4617)= 10,"10", IF(('1 - Cover page'!$B$9-M4617)= 11,"11", IF(('1 - Cover page'!$B$9-M4617)= 12,"12", IF(('1 - Cover page'!$B$9-M4617)= 13,"13", IF(('1 - Cover page'!$B$9-M4617)= 14,"14", IF(('1 - Cover page'!$B$9-M4617)= 15,"15",  ""))))))))))))))))</f>
        <v>0</v>
      </c>
      <c r="Z4617" t="str">
        <f>IF(('1 - Cover page'!$B$9-I4617)=0,"0", IF(('1 - Cover page'!$B$9-I4617)= 1,"1", IF(('1 - Cover page'!$B$9-I4617)= 2,"2", IF(('1 - Cover page'!$B$9-I4617)= 3,"3", IF(('1 - Cover page'!$B$9-I4617)= 4,"4", IF(('1 - Cover page'!$B$9-I4617)= 5,"5", IF(('1 - Cover page'!$B$9-I4617)= 6,"6", IF(('1 - Cover page'!$B$9-I4617)= 7,"7", IF(('1 - Cover page'!$B$9-I4617)= 8,"8", IF(('1 - Cover page'!$B$9-I4617)= 9,"9", IF(('1 - Cover page'!$B$9-I4617)= 10,"10", IF(('1 - Cover page'!$B$9-I4617)= 11,"11", IF(('1 - Cover page'!$B$9-I4617)= 12,"12", IF(('1 - Cover page'!$B$9-I4617)= 13,"13", IF(('1 - Cover page'!$B$9-I4617)= 14,"14", IF(('1 - Cover page'!$B$9-I4617)= 15,"15",  ""))))))))))))))))</f>
        <v>0</v>
      </c>
      <c r="AA4617" t="e">
        <f>VLOOKUP(E4617,'Age group'!$A$2:$B$7,2,TRUE)</f>
        <v>#N/A</v>
      </c>
    </row>
    <row r="4618" spans="1:27" ht="12.75" x14ac:dyDescent="0.2">
      <c r="A4618" s="30">
        <v>4615</v>
      </c>
      <c r="B4618" s="31"/>
      <c r="C4618" s="31"/>
      <c r="D4618" s="32"/>
      <c r="E4618" s="104"/>
      <c r="F4618" s="31"/>
      <c r="G4618" s="31"/>
      <c r="H4618" s="33"/>
      <c r="I4618" s="16"/>
      <c r="J4618" s="34"/>
      <c r="K4618" s="34"/>
      <c r="L4618" s="35"/>
      <c r="M4618" s="36"/>
      <c r="N4618" s="37"/>
      <c r="O4618" s="37"/>
      <c r="P4618" s="37"/>
      <c r="Q4618" s="38"/>
      <c r="R4618" s="38"/>
      <c r="S4618" s="37"/>
      <c r="T4618" s="39"/>
      <c r="U4618" s="39"/>
      <c r="V4618" s="40"/>
      <c r="X4618" t="str">
        <f>IF(('1 - Cover page'!$B$9-M4618)&lt;6,"&lt;=5 Days","&gt;5 Days")</f>
        <v>&lt;=5 Days</v>
      </c>
      <c r="Y4618" t="str">
        <f>IF(('1 - Cover page'!$B$9-M4618)=0,"0", IF(('1 - Cover page'!$B$9-M4618)= 1,"1", IF(('1 - Cover page'!$B$9-M4618)= 2,"2", IF(('1 - Cover page'!$B$9-M4618)= 3,"3", IF(('1 - Cover page'!$B$9-M4618)= 4,"4", IF(('1 - Cover page'!$B$9-M4618)= 5,"5", IF(('1 - Cover page'!$B$9-M4618)= 6,"6", IF(('1 - Cover page'!$B$9-M4618)= 7,"7", IF(('1 - Cover page'!$B$9-M4618)= 8,"8", IF(('1 - Cover page'!$B$9-M4618)= 9,"9", IF(('1 - Cover page'!$B$9-M4618)= 10,"10", IF(('1 - Cover page'!$B$9-M4618)= 11,"11", IF(('1 - Cover page'!$B$9-M4618)= 12,"12", IF(('1 - Cover page'!$B$9-M4618)= 13,"13", IF(('1 - Cover page'!$B$9-M4618)= 14,"14", IF(('1 - Cover page'!$B$9-M4618)= 15,"15",  ""))))))))))))))))</f>
        <v>0</v>
      </c>
      <c r="Z4618" t="str">
        <f>IF(('1 - Cover page'!$B$9-I4618)=0,"0", IF(('1 - Cover page'!$B$9-I4618)= 1,"1", IF(('1 - Cover page'!$B$9-I4618)= 2,"2", IF(('1 - Cover page'!$B$9-I4618)= 3,"3", IF(('1 - Cover page'!$B$9-I4618)= 4,"4", IF(('1 - Cover page'!$B$9-I4618)= 5,"5", IF(('1 - Cover page'!$B$9-I4618)= 6,"6", IF(('1 - Cover page'!$B$9-I4618)= 7,"7", IF(('1 - Cover page'!$B$9-I4618)= 8,"8", IF(('1 - Cover page'!$B$9-I4618)= 9,"9", IF(('1 - Cover page'!$B$9-I4618)= 10,"10", IF(('1 - Cover page'!$B$9-I4618)= 11,"11", IF(('1 - Cover page'!$B$9-I4618)= 12,"12", IF(('1 - Cover page'!$B$9-I4618)= 13,"13", IF(('1 - Cover page'!$B$9-I4618)= 14,"14", IF(('1 - Cover page'!$B$9-I4618)= 15,"15",  ""))))))))))))))))</f>
        <v>0</v>
      </c>
      <c r="AA4618" t="e">
        <f>VLOOKUP(E4618,'Age group'!$A$2:$B$7,2,TRUE)</f>
        <v>#N/A</v>
      </c>
    </row>
    <row r="4619" spans="1:27" ht="12.75" x14ac:dyDescent="0.2">
      <c r="A4619" s="30">
        <v>4616</v>
      </c>
      <c r="B4619" s="31"/>
      <c r="C4619" s="31"/>
      <c r="D4619" s="32"/>
      <c r="E4619" s="104"/>
      <c r="F4619" s="31"/>
      <c r="G4619" s="31"/>
      <c r="H4619" s="33"/>
      <c r="I4619" s="16"/>
      <c r="J4619" s="34"/>
      <c r="K4619" s="34"/>
      <c r="L4619" s="35"/>
      <c r="M4619" s="36"/>
      <c r="N4619" s="37"/>
      <c r="O4619" s="37"/>
      <c r="P4619" s="37"/>
      <c r="Q4619" s="38"/>
      <c r="R4619" s="38"/>
      <c r="S4619" s="37"/>
      <c r="T4619" s="39"/>
      <c r="U4619" s="39"/>
      <c r="V4619" s="40"/>
      <c r="X4619" t="str">
        <f>IF(('1 - Cover page'!$B$9-M4619)&lt;6,"&lt;=5 Days","&gt;5 Days")</f>
        <v>&lt;=5 Days</v>
      </c>
      <c r="Y4619" t="str">
        <f>IF(('1 - Cover page'!$B$9-M4619)=0,"0", IF(('1 - Cover page'!$B$9-M4619)= 1,"1", IF(('1 - Cover page'!$B$9-M4619)= 2,"2", IF(('1 - Cover page'!$B$9-M4619)= 3,"3", IF(('1 - Cover page'!$B$9-M4619)= 4,"4", IF(('1 - Cover page'!$B$9-M4619)= 5,"5", IF(('1 - Cover page'!$B$9-M4619)= 6,"6", IF(('1 - Cover page'!$B$9-M4619)= 7,"7", IF(('1 - Cover page'!$B$9-M4619)= 8,"8", IF(('1 - Cover page'!$B$9-M4619)= 9,"9", IF(('1 - Cover page'!$B$9-M4619)= 10,"10", IF(('1 - Cover page'!$B$9-M4619)= 11,"11", IF(('1 - Cover page'!$B$9-M4619)= 12,"12", IF(('1 - Cover page'!$B$9-M4619)= 13,"13", IF(('1 - Cover page'!$B$9-M4619)= 14,"14", IF(('1 - Cover page'!$B$9-M4619)= 15,"15",  ""))))))))))))))))</f>
        <v>0</v>
      </c>
      <c r="Z4619" t="str">
        <f>IF(('1 - Cover page'!$B$9-I4619)=0,"0", IF(('1 - Cover page'!$B$9-I4619)= 1,"1", IF(('1 - Cover page'!$B$9-I4619)= 2,"2", IF(('1 - Cover page'!$B$9-I4619)= 3,"3", IF(('1 - Cover page'!$B$9-I4619)= 4,"4", IF(('1 - Cover page'!$B$9-I4619)= 5,"5", IF(('1 - Cover page'!$B$9-I4619)= 6,"6", IF(('1 - Cover page'!$B$9-I4619)= 7,"7", IF(('1 - Cover page'!$B$9-I4619)= 8,"8", IF(('1 - Cover page'!$B$9-I4619)= 9,"9", IF(('1 - Cover page'!$B$9-I4619)= 10,"10", IF(('1 - Cover page'!$B$9-I4619)= 11,"11", IF(('1 - Cover page'!$B$9-I4619)= 12,"12", IF(('1 - Cover page'!$B$9-I4619)= 13,"13", IF(('1 - Cover page'!$B$9-I4619)= 14,"14", IF(('1 - Cover page'!$B$9-I4619)= 15,"15",  ""))))))))))))))))</f>
        <v>0</v>
      </c>
      <c r="AA4619" t="e">
        <f>VLOOKUP(E4619,'Age group'!$A$2:$B$7,2,TRUE)</f>
        <v>#N/A</v>
      </c>
    </row>
    <row r="4620" spans="1:27" ht="12.75" x14ac:dyDescent="0.2">
      <c r="A4620" s="30">
        <v>4617</v>
      </c>
      <c r="B4620" s="31"/>
      <c r="C4620" s="31"/>
      <c r="D4620" s="32"/>
      <c r="E4620" s="104"/>
      <c r="F4620" s="31"/>
      <c r="G4620" s="31"/>
      <c r="H4620" s="33"/>
      <c r="I4620" s="16"/>
      <c r="J4620" s="34"/>
      <c r="K4620" s="34"/>
      <c r="L4620" s="35"/>
      <c r="M4620" s="36"/>
      <c r="N4620" s="37"/>
      <c r="O4620" s="37"/>
      <c r="P4620" s="37"/>
      <c r="Q4620" s="38"/>
      <c r="R4620" s="38"/>
      <c r="S4620" s="37"/>
      <c r="T4620" s="39"/>
      <c r="U4620" s="39"/>
      <c r="V4620" s="40"/>
      <c r="X4620" t="str">
        <f>IF(('1 - Cover page'!$B$9-M4620)&lt;6,"&lt;=5 Days","&gt;5 Days")</f>
        <v>&lt;=5 Days</v>
      </c>
      <c r="Y4620" t="str">
        <f>IF(('1 - Cover page'!$B$9-M4620)=0,"0", IF(('1 - Cover page'!$B$9-M4620)= 1,"1", IF(('1 - Cover page'!$B$9-M4620)= 2,"2", IF(('1 - Cover page'!$B$9-M4620)= 3,"3", IF(('1 - Cover page'!$B$9-M4620)= 4,"4", IF(('1 - Cover page'!$B$9-M4620)= 5,"5", IF(('1 - Cover page'!$B$9-M4620)= 6,"6", IF(('1 - Cover page'!$B$9-M4620)= 7,"7", IF(('1 - Cover page'!$B$9-M4620)= 8,"8", IF(('1 - Cover page'!$B$9-M4620)= 9,"9", IF(('1 - Cover page'!$B$9-M4620)= 10,"10", IF(('1 - Cover page'!$B$9-M4620)= 11,"11", IF(('1 - Cover page'!$B$9-M4620)= 12,"12", IF(('1 - Cover page'!$B$9-M4620)= 13,"13", IF(('1 - Cover page'!$B$9-M4620)= 14,"14", IF(('1 - Cover page'!$B$9-M4620)= 15,"15",  ""))))))))))))))))</f>
        <v>0</v>
      </c>
      <c r="Z4620" t="str">
        <f>IF(('1 - Cover page'!$B$9-I4620)=0,"0", IF(('1 - Cover page'!$B$9-I4620)= 1,"1", IF(('1 - Cover page'!$B$9-I4620)= 2,"2", IF(('1 - Cover page'!$B$9-I4620)= 3,"3", IF(('1 - Cover page'!$B$9-I4620)= 4,"4", IF(('1 - Cover page'!$B$9-I4620)= 5,"5", IF(('1 - Cover page'!$B$9-I4620)= 6,"6", IF(('1 - Cover page'!$B$9-I4620)= 7,"7", IF(('1 - Cover page'!$B$9-I4620)= 8,"8", IF(('1 - Cover page'!$B$9-I4620)= 9,"9", IF(('1 - Cover page'!$B$9-I4620)= 10,"10", IF(('1 - Cover page'!$B$9-I4620)= 11,"11", IF(('1 - Cover page'!$B$9-I4620)= 12,"12", IF(('1 - Cover page'!$B$9-I4620)= 13,"13", IF(('1 - Cover page'!$B$9-I4620)= 14,"14", IF(('1 - Cover page'!$B$9-I4620)= 15,"15",  ""))))))))))))))))</f>
        <v>0</v>
      </c>
      <c r="AA4620" t="e">
        <f>VLOOKUP(E4620,'Age group'!$A$2:$B$7,2,TRUE)</f>
        <v>#N/A</v>
      </c>
    </row>
    <row r="4621" spans="1:27" ht="12.75" x14ac:dyDescent="0.2">
      <c r="A4621" s="30">
        <v>4618</v>
      </c>
      <c r="B4621" s="31"/>
      <c r="C4621" s="31"/>
      <c r="D4621" s="32"/>
      <c r="E4621" s="104"/>
      <c r="F4621" s="31"/>
      <c r="G4621" s="31"/>
      <c r="H4621" s="33"/>
      <c r="I4621" s="16"/>
      <c r="J4621" s="34"/>
      <c r="K4621" s="34"/>
      <c r="L4621" s="35"/>
      <c r="M4621" s="36"/>
      <c r="N4621" s="37"/>
      <c r="O4621" s="37"/>
      <c r="P4621" s="37"/>
      <c r="Q4621" s="38"/>
      <c r="R4621" s="38"/>
      <c r="S4621" s="37"/>
      <c r="T4621" s="39"/>
      <c r="U4621" s="39"/>
      <c r="V4621" s="40"/>
      <c r="X4621" t="str">
        <f>IF(('1 - Cover page'!$B$9-M4621)&lt;6,"&lt;=5 Days","&gt;5 Days")</f>
        <v>&lt;=5 Days</v>
      </c>
      <c r="Y4621" t="str">
        <f>IF(('1 - Cover page'!$B$9-M4621)=0,"0", IF(('1 - Cover page'!$B$9-M4621)= 1,"1", IF(('1 - Cover page'!$B$9-M4621)= 2,"2", IF(('1 - Cover page'!$B$9-M4621)= 3,"3", IF(('1 - Cover page'!$B$9-M4621)= 4,"4", IF(('1 - Cover page'!$B$9-M4621)= 5,"5", IF(('1 - Cover page'!$B$9-M4621)= 6,"6", IF(('1 - Cover page'!$B$9-M4621)= 7,"7", IF(('1 - Cover page'!$B$9-M4621)= 8,"8", IF(('1 - Cover page'!$B$9-M4621)= 9,"9", IF(('1 - Cover page'!$B$9-M4621)= 10,"10", IF(('1 - Cover page'!$B$9-M4621)= 11,"11", IF(('1 - Cover page'!$B$9-M4621)= 12,"12", IF(('1 - Cover page'!$B$9-M4621)= 13,"13", IF(('1 - Cover page'!$B$9-M4621)= 14,"14", IF(('1 - Cover page'!$B$9-M4621)= 15,"15",  ""))))))))))))))))</f>
        <v>0</v>
      </c>
      <c r="Z4621" t="str">
        <f>IF(('1 - Cover page'!$B$9-I4621)=0,"0", IF(('1 - Cover page'!$B$9-I4621)= 1,"1", IF(('1 - Cover page'!$B$9-I4621)= 2,"2", IF(('1 - Cover page'!$B$9-I4621)= 3,"3", IF(('1 - Cover page'!$B$9-I4621)= 4,"4", IF(('1 - Cover page'!$B$9-I4621)= 5,"5", IF(('1 - Cover page'!$B$9-I4621)= 6,"6", IF(('1 - Cover page'!$B$9-I4621)= 7,"7", IF(('1 - Cover page'!$B$9-I4621)= 8,"8", IF(('1 - Cover page'!$B$9-I4621)= 9,"9", IF(('1 - Cover page'!$B$9-I4621)= 10,"10", IF(('1 - Cover page'!$B$9-I4621)= 11,"11", IF(('1 - Cover page'!$B$9-I4621)= 12,"12", IF(('1 - Cover page'!$B$9-I4621)= 13,"13", IF(('1 - Cover page'!$B$9-I4621)= 14,"14", IF(('1 - Cover page'!$B$9-I4621)= 15,"15",  ""))))))))))))))))</f>
        <v>0</v>
      </c>
      <c r="AA4621" t="e">
        <f>VLOOKUP(E4621,'Age group'!$A$2:$B$7,2,TRUE)</f>
        <v>#N/A</v>
      </c>
    </row>
    <row r="4622" spans="1:27" ht="12.75" x14ac:dyDescent="0.2">
      <c r="A4622" s="30">
        <v>4619</v>
      </c>
      <c r="B4622" s="31"/>
      <c r="C4622" s="31"/>
      <c r="D4622" s="32"/>
      <c r="E4622" s="104"/>
      <c r="F4622" s="31"/>
      <c r="G4622" s="31"/>
      <c r="H4622" s="33"/>
      <c r="I4622" s="16"/>
      <c r="J4622" s="34"/>
      <c r="K4622" s="34"/>
      <c r="L4622" s="35"/>
      <c r="M4622" s="36"/>
      <c r="N4622" s="37"/>
      <c r="O4622" s="37"/>
      <c r="P4622" s="37"/>
      <c r="Q4622" s="38"/>
      <c r="R4622" s="38"/>
      <c r="S4622" s="37"/>
      <c r="T4622" s="39"/>
      <c r="U4622" s="39"/>
      <c r="V4622" s="40"/>
      <c r="X4622" t="str">
        <f>IF(('1 - Cover page'!$B$9-M4622)&lt;6,"&lt;=5 Days","&gt;5 Days")</f>
        <v>&lt;=5 Days</v>
      </c>
      <c r="Y4622" t="str">
        <f>IF(('1 - Cover page'!$B$9-M4622)=0,"0", IF(('1 - Cover page'!$B$9-M4622)= 1,"1", IF(('1 - Cover page'!$B$9-M4622)= 2,"2", IF(('1 - Cover page'!$B$9-M4622)= 3,"3", IF(('1 - Cover page'!$B$9-M4622)= 4,"4", IF(('1 - Cover page'!$B$9-M4622)= 5,"5", IF(('1 - Cover page'!$B$9-M4622)= 6,"6", IF(('1 - Cover page'!$B$9-M4622)= 7,"7", IF(('1 - Cover page'!$B$9-M4622)= 8,"8", IF(('1 - Cover page'!$B$9-M4622)= 9,"9", IF(('1 - Cover page'!$B$9-M4622)= 10,"10", IF(('1 - Cover page'!$B$9-M4622)= 11,"11", IF(('1 - Cover page'!$B$9-M4622)= 12,"12", IF(('1 - Cover page'!$B$9-M4622)= 13,"13", IF(('1 - Cover page'!$B$9-M4622)= 14,"14", IF(('1 - Cover page'!$B$9-M4622)= 15,"15",  ""))))))))))))))))</f>
        <v>0</v>
      </c>
      <c r="Z4622" t="str">
        <f>IF(('1 - Cover page'!$B$9-I4622)=0,"0", IF(('1 - Cover page'!$B$9-I4622)= 1,"1", IF(('1 - Cover page'!$B$9-I4622)= 2,"2", IF(('1 - Cover page'!$B$9-I4622)= 3,"3", IF(('1 - Cover page'!$B$9-I4622)= 4,"4", IF(('1 - Cover page'!$B$9-I4622)= 5,"5", IF(('1 - Cover page'!$B$9-I4622)= 6,"6", IF(('1 - Cover page'!$B$9-I4622)= 7,"7", IF(('1 - Cover page'!$B$9-I4622)= 8,"8", IF(('1 - Cover page'!$B$9-I4622)= 9,"9", IF(('1 - Cover page'!$B$9-I4622)= 10,"10", IF(('1 - Cover page'!$B$9-I4622)= 11,"11", IF(('1 - Cover page'!$B$9-I4622)= 12,"12", IF(('1 - Cover page'!$B$9-I4622)= 13,"13", IF(('1 - Cover page'!$B$9-I4622)= 14,"14", IF(('1 - Cover page'!$B$9-I4622)= 15,"15",  ""))))))))))))))))</f>
        <v>0</v>
      </c>
      <c r="AA4622" t="e">
        <f>VLOOKUP(E4622,'Age group'!$A$2:$B$7,2,TRUE)</f>
        <v>#N/A</v>
      </c>
    </row>
    <row r="4623" spans="1:27" ht="12.75" x14ac:dyDescent="0.2">
      <c r="A4623" s="30">
        <v>4620</v>
      </c>
      <c r="B4623" s="31"/>
      <c r="C4623" s="31"/>
      <c r="D4623" s="32"/>
      <c r="E4623" s="104"/>
      <c r="F4623" s="31"/>
      <c r="G4623" s="31"/>
      <c r="H4623" s="33"/>
      <c r="I4623" s="16"/>
      <c r="J4623" s="34"/>
      <c r="K4623" s="34"/>
      <c r="L4623" s="35"/>
      <c r="M4623" s="36"/>
      <c r="N4623" s="37"/>
      <c r="O4623" s="37"/>
      <c r="P4623" s="37"/>
      <c r="Q4623" s="38"/>
      <c r="R4623" s="38"/>
      <c r="S4623" s="37"/>
      <c r="T4623" s="39"/>
      <c r="U4623" s="39"/>
      <c r="V4623" s="40"/>
      <c r="X4623" t="str">
        <f>IF(('1 - Cover page'!$B$9-M4623)&lt;6,"&lt;=5 Days","&gt;5 Days")</f>
        <v>&lt;=5 Days</v>
      </c>
      <c r="Y4623" t="str">
        <f>IF(('1 - Cover page'!$B$9-M4623)=0,"0", IF(('1 - Cover page'!$B$9-M4623)= 1,"1", IF(('1 - Cover page'!$B$9-M4623)= 2,"2", IF(('1 - Cover page'!$B$9-M4623)= 3,"3", IF(('1 - Cover page'!$B$9-M4623)= 4,"4", IF(('1 - Cover page'!$B$9-M4623)= 5,"5", IF(('1 - Cover page'!$B$9-M4623)= 6,"6", IF(('1 - Cover page'!$B$9-M4623)= 7,"7", IF(('1 - Cover page'!$B$9-M4623)= 8,"8", IF(('1 - Cover page'!$B$9-M4623)= 9,"9", IF(('1 - Cover page'!$B$9-M4623)= 10,"10", IF(('1 - Cover page'!$B$9-M4623)= 11,"11", IF(('1 - Cover page'!$B$9-M4623)= 12,"12", IF(('1 - Cover page'!$B$9-M4623)= 13,"13", IF(('1 - Cover page'!$B$9-M4623)= 14,"14", IF(('1 - Cover page'!$B$9-M4623)= 15,"15",  ""))))))))))))))))</f>
        <v>0</v>
      </c>
      <c r="Z4623" t="str">
        <f>IF(('1 - Cover page'!$B$9-I4623)=0,"0", IF(('1 - Cover page'!$B$9-I4623)= 1,"1", IF(('1 - Cover page'!$B$9-I4623)= 2,"2", IF(('1 - Cover page'!$B$9-I4623)= 3,"3", IF(('1 - Cover page'!$B$9-I4623)= 4,"4", IF(('1 - Cover page'!$B$9-I4623)= 5,"5", IF(('1 - Cover page'!$B$9-I4623)= 6,"6", IF(('1 - Cover page'!$B$9-I4623)= 7,"7", IF(('1 - Cover page'!$B$9-I4623)= 8,"8", IF(('1 - Cover page'!$B$9-I4623)= 9,"9", IF(('1 - Cover page'!$B$9-I4623)= 10,"10", IF(('1 - Cover page'!$B$9-I4623)= 11,"11", IF(('1 - Cover page'!$B$9-I4623)= 12,"12", IF(('1 - Cover page'!$B$9-I4623)= 13,"13", IF(('1 - Cover page'!$B$9-I4623)= 14,"14", IF(('1 - Cover page'!$B$9-I4623)= 15,"15",  ""))))))))))))))))</f>
        <v>0</v>
      </c>
      <c r="AA4623" t="e">
        <f>VLOOKUP(E4623,'Age group'!$A$2:$B$7,2,TRUE)</f>
        <v>#N/A</v>
      </c>
    </row>
    <row r="4624" spans="1:27" ht="12.75" x14ac:dyDescent="0.2">
      <c r="A4624" s="30">
        <v>4621</v>
      </c>
      <c r="B4624" s="31"/>
      <c r="C4624" s="31"/>
      <c r="D4624" s="32"/>
      <c r="E4624" s="104"/>
      <c r="F4624" s="31"/>
      <c r="G4624" s="31"/>
      <c r="H4624" s="33"/>
      <c r="I4624" s="16"/>
      <c r="J4624" s="34"/>
      <c r="K4624" s="34"/>
      <c r="L4624" s="35"/>
      <c r="M4624" s="36"/>
      <c r="N4624" s="37"/>
      <c r="O4624" s="37"/>
      <c r="P4624" s="37"/>
      <c r="Q4624" s="38"/>
      <c r="R4624" s="38"/>
      <c r="S4624" s="37"/>
      <c r="T4624" s="39"/>
      <c r="U4624" s="39"/>
      <c r="V4624" s="40"/>
      <c r="X4624" t="str">
        <f>IF(('1 - Cover page'!$B$9-M4624)&lt;6,"&lt;=5 Days","&gt;5 Days")</f>
        <v>&lt;=5 Days</v>
      </c>
      <c r="Y4624" t="str">
        <f>IF(('1 - Cover page'!$B$9-M4624)=0,"0", IF(('1 - Cover page'!$B$9-M4624)= 1,"1", IF(('1 - Cover page'!$B$9-M4624)= 2,"2", IF(('1 - Cover page'!$B$9-M4624)= 3,"3", IF(('1 - Cover page'!$B$9-M4624)= 4,"4", IF(('1 - Cover page'!$B$9-M4624)= 5,"5", IF(('1 - Cover page'!$B$9-M4624)= 6,"6", IF(('1 - Cover page'!$B$9-M4624)= 7,"7", IF(('1 - Cover page'!$B$9-M4624)= 8,"8", IF(('1 - Cover page'!$B$9-M4624)= 9,"9", IF(('1 - Cover page'!$B$9-M4624)= 10,"10", IF(('1 - Cover page'!$B$9-M4624)= 11,"11", IF(('1 - Cover page'!$B$9-M4624)= 12,"12", IF(('1 - Cover page'!$B$9-M4624)= 13,"13", IF(('1 - Cover page'!$B$9-M4624)= 14,"14", IF(('1 - Cover page'!$B$9-M4624)= 15,"15",  ""))))))))))))))))</f>
        <v>0</v>
      </c>
      <c r="Z4624" t="str">
        <f>IF(('1 - Cover page'!$B$9-I4624)=0,"0", IF(('1 - Cover page'!$B$9-I4624)= 1,"1", IF(('1 - Cover page'!$B$9-I4624)= 2,"2", IF(('1 - Cover page'!$B$9-I4624)= 3,"3", IF(('1 - Cover page'!$B$9-I4624)= 4,"4", IF(('1 - Cover page'!$B$9-I4624)= 5,"5", IF(('1 - Cover page'!$B$9-I4624)= 6,"6", IF(('1 - Cover page'!$B$9-I4624)= 7,"7", IF(('1 - Cover page'!$B$9-I4624)= 8,"8", IF(('1 - Cover page'!$B$9-I4624)= 9,"9", IF(('1 - Cover page'!$B$9-I4624)= 10,"10", IF(('1 - Cover page'!$B$9-I4624)= 11,"11", IF(('1 - Cover page'!$B$9-I4624)= 12,"12", IF(('1 - Cover page'!$B$9-I4624)= 13,"13", IF(('1 - Cover page'!$B$9-I4624)= 14,"14", IF(('1 - Cover page'!$B$9-I4624)= 15,"15",  ""))))))))))))))))</f>
        <v>0</v>
      </c>
      <c r="AA4624" t="e">
        <f>VLOOKUP(E4624,'Age group'!$A$2:$B$7,2,TRUE)</f>
        <v>#N/A</v>
      </c>
    </row>
    <row r="4625" spans="1:27" ht="12.75" x14ac:dyDescent="0.2">
      <c r="A4625" s="30">
        <v>4622</v>
      </c>
      <c r="B4625" s="31"/>
      <c r="C4625" s="31"/>
      <c r="D4625" s="32"/>
      <c r="E4625" s="104"/>
      <c r="F4625" s="31"/>
      <c r="G4625" s="31"/>
      <c r="H4625" s="33"/>
      <c r="I4625" s="16"/>
      <c r="J4625" s="34"/>
      <c r="K4625" s="34"/>
      <c r="L4625" s="35"/>
      <c r="M4625" s="36"/>
      <c r="N4625" s="37"/>
      <c r="O4625" s="37"/>
      <c r="P4625" s="37"/>
      <c r="Q4625" s="38"/>
      <c r="R4625" s="38"/>
      <c r="S4625" s="37"/>
      <c r="T4625" s="39"/>
      <c r="U4625" s="39"/>
      <c r="V4625" s="40"/>
      <c r="X4625" t="str">
        <f>IF(('1 - Cover page'!$B$9-M4625)&lt;6,"&lt;=5 Days","&gt;5 Days")</f>
        <v>&lt;=5 Days</v>
      </c>
      <c r="Y4625" t="str">
        <f>IF(('1 - Cover page'!$B$9-M4625)=0,"0", IF(('1 - Cover page'!$B$9-M4625)= 1,"1", IF(('1 - Cover page'!$B$9-M4625)= 2,"2", IF(('1 - Cover page'!$B$9-M4625)= 3,"3", IF(('1 - Cover page'!$B$9-M4625)= 4,"4", IF(('1 - Cover page'!$B$9-M4625)= 5,"5", IF(('1 - Cover page'!$B$9-M4625)= 6,"6", IF(('1 - Cover page'!$B$9-M4625)= 7,"7", IF(('1 - Cover page'!$B$9-M4625)= 8,"8", IF(('1 - Cover page'!$B$9-M4625)= 9,"9", IF(('1 - Cover page'!$B$9-M4625)= 10,"10", IF(('1 - Cover page'!$B$9-M4625)= 11,"11", IF(('1 - Cover page'!$B$9-M4625)= 12,"12", IF(('1 - Cover page'!$B$9-M4625)= 13,"13", IF(('1 - Cover page'!$B$9-M4625)= 14,"14", IF(('1 - Cover page'!$B$9-M4625)= 15,"15",  ""))))))))))))))))</f>
        <v>0</v>
      </c>
      <c r="Z4625" t="str">
        <f>IF(('1 - Cover page'!$B$9-I4625)=0,"0", IF(('1 - Cover page'!$B$9-I4625)= 1,"1", IF(('1 - Cover page'!$B$9-I4625)= 2,"2", IF(('1 - Cover page'!$B$9-I4625)= 3,"3", IF(('1 - Cover page'!$B$9-I4625)= 4,"4", IF(('1 - Cover page'!$B$9-I4625)= 5,"5", IF(('1 - Cover page'!$B$9-I4625)= 6,"6", IF(('1 - Cover page'!$B$9-I4625)= 7,"7", IF(('1 - Cover page'!$B$9-I4625)= 8,"8", IF(('1 - Cover page'!$B$9-I4625)= 9,"9", IF(('1 - Cover page'!$B$9-I4625)= 10,"10", IF(('1 - Cover page'!$B$9-I4625)= 11,"11", IF(('1 - Cover page'!$B$9-I4625)= 12,"12", IF(('1 - Cover page'!$B$9-I4625)= 13,"13", IF(('1 - Cover page'!$B$9-I4625)= 14,"14", IF(('1 - Cover page'!$B$9-I4625)= 15,"15",  ""))))))))))))))))</f>
        <v>0</v>
      </c>
      <c r="AA4625" t="e">
        <f>VLOOKUP(E4625,'Age group'!$A$2:$B$7,2,TRUE)</f>
        <v>#N/A</v>
      </c>
    </row>
    <row r="4626" spans="1:27" ht="12.75" x14ac:dyDescent="0.2">
      <c r="A4626" s="30">
        <v>4623</v>
      </c>
      <c r="B4626" s="31"/>
      <c r="C4626" s="31"/>
      <c r="D4626" s="32"/>
      <c r="E4626" s="104"/>
      <c r="F4626" s="31"/>
      <c r="G4626" s="31"/>
      <c r="H4626" s="33"/>
      <c r="I4626" s="16"/>
      <c r="J4626" s="34"/>
      <c r="K4626" s="34"/>
      <c r="L4626" s="35"/>
      <c r="M4626" s="36"/>
      <c r="N4626" s="37"/>
      <c r="O4626" s="37"/>
      <c r="P4626" s="37"/>
      <c r="Q4626" s="38"/>
      <c r="R4626" s="38"/>
      <c r="S4626" s="37"/>
      <c r="T4626" s="39"/>
      <c r="U4626" s="39"/>
      <c r="V4626" s="40"/>
      <c r="X4626" t="str">
        <f>IF(('1 - Cover page'!$B$9-M4626)&lt;6,"&lt;=5 Days","&gt;5 Days")</f>
        <v>&lt;=5 Days</v>
      </c>
      <c r="Y4626" t="str">
        <f>IF(('1 - Cover page'!$B$9-M4626)=0,"0", IF(('1 - Cover page'!$B$9-M4626)= 1,"1", IF(('1 - Cover page'!$B$9-M4626)= 2,"2", IF(('1 - Cover page'!$B$9-M4626)= 3,"3", IF(('1 - Cover page'!$B$9-M4626)= 4,"4", IF(('1 - Cover page'!$B$9-M4626)= 5,"5", IF(('1 - Cover page'!$B$9-M4626)= 6,"6", IF(('1 - Cover page'!$B$9-M4626)= 7,"7", IF(('1 - Cover page'!$B$9-M4626)= 8,"8", IF(('1 - Cover page'!$B$9-M4626)= 9,"9", IF(('1 - Cover page'!$B$9-M4626)= 10,"10", IF(('1 - Cover page'!$B$9-M4626)= 11,"11", IF(('1 - Cover page'!$B$9-M4626)= 12,"12", IF(('1 - Cover page'!$B$9-M4626)= 13,"13", IF(('1 - Cover page'!$B$9-M4626)= 14,"14", IF(('1 - Cover page'!$B$9-M4626)= 15,"15",  ""))))))))))))))))</f>
        <v>0</v>
      </c>
      <c r="Z4626" t="str">
        <f>IF(('1 - Cover page'!$B$9-I4626)=0,"0", IF(('1 - Cover page'!$B$9-I4626)= 1,"1", IF(('1 - Cover page'!$B$9-I4626)= 2,"2", IF(('1 - Cover page'!$B$9-I4626)= 3,"3", IF(('1 - Cover page'!$B$9-I4626)= 4,"4", IF(('1 - Cover page'!$B$9-I4626)= 5,"5", IF(('1 - Cover page'!$B$9-I4626)= 6,"6", IF(('1 - Cover page'!$B$9-I4626)= 7,"7", IF(('1 - Cover page'!$B$9-I4626)= 8,"8", IF(('1 - Cover page'!$B$9-I4626)= 9,"9", IF(('1 - Cover page'!$B$9-I4626)= 10,"10", IF(('1 - Cover page'!$B$9-I4626)= 11,"11", IF(('1 - Cover page'!$B$9-I4626)= 12,"12", IF(('1 - Cover page'!$B$9-I4626)= 13,"13", IF(('1 - Cover page'!$B$9-I4626)= 14,"14", IF(('1 - Cover page'!$B$9-I4626)= 15,"15",  ""))))))))))))))))</f>
        <v>0</v>
      </c>
      <c r="AA4626" t="e">
        <f>VLOOKUP(E4626,'Age group'!$A$2:$B$7,2,TRUE)</f>
        <v>#N/A</v>
      </c>
    </row>
    <row r="4627" spans="1:27" ht="12.75" x14ac:dyDescent="0.2">
      <c r="A4627" s="30">
        <v>4624</v>
      </c>
      <c r="B4627" s="31"/>
      <c r="C4627" s="31"/>
      <c r="D4627" s="32"/>
      <c r="E4627" s="104"/>
      <c r="F4627" s="31"/>
      <c r="G4627" s="31"/>
      <c r="H4627" s="33"/>
      <c r="I4627" s="16"/>
      <c r="J4627" s="34"/>
      <c r="K4627" s="34"/>
      <c r="L4627" s="35"/>
      <c r="M4627" s="36"/>
      <c r="N4627" s="37"/>
      <c r="O4627" s="37"/>
      <c r="P4627" s="37"/>
      <c r="Q4627" s="38"/>
      <c r="R4627" s="38"/>
      <c r="S4627" s="37"/>
      <c r="T4627" s="39"/>
      <c r="U4627" s="39"/>
      <c r="V4627" s="40"/>
      <c r="X4627" t="str">
        <f>IF(('1 - Cover page'!$B$9-M4627)&lt;6,"&lt;=5 Days","&gt;5 Days")</f>
        <v>&lt;=5 Days</v>
      </c>
      <c r="Y4627" t="str">
        <f>IF(('1 - Cover page'!$B$9-M4627)=0,"0", IF(('1 - Cover page'!$B$9-M4627)= 1,"1", IF(('1 - Cover page'!$B$9-M4627)= 2,"2", IF(('1 - Cover page'!$B$9-M4627)= 3,"3", IF(('1 - Cover page'!$B$9-M4627)= 4,"4", IF(('1 - Cover page'!$B$9-M4627)= 5,"5", IF(('1 - Cover page'!$B$9-M4627)= 6,"6", IF(('1 - Cover page'!$B$9-M4627)= 7,"7", IF(('1 - Cover page'!$B$9-M4627)= 8,"8", IF(('1 - Cover page'!$B$9-M4627)= 9,"9", IF(('1 - Cover page'!$B$9-M4627)= 10,"10", IF(('1 - Cover page'!$B$9-M4627)= 11,"11", IF(('1 - Cover page'!$B$9-M4627)= 12,"12", IF(('1 - Cover page'!$B$9-M4627)= 13,"13", IF(('1 - Cover page'!$B$9-M4627)= 14,"14", IF(('1 - Cover page'!$B$9-M4627)= 15,"15",  ""))))))))))))))))</f>
        <v>0</v>
      </c>
      <c r="Z4627" t="str">
        <f>IF(('1 - Cover page'!$B$9-I4627)=0,"0", IF(('1 - Cover page'!$B$9-I4627)= 1,"1", IF(('1 - Cover page'!$B$9-I4627)= 2,"2", IF(('1 - Cover page'!$B$9-I4627)= 3,"3", IF(('1 - Cover page'!$B$9-I4627)= 4,"4", IF(('1 - Cover page'!$B$9-I4627)= 5,"5", IF(('1 - Cover page'!$B$9-I4627)= 6,"6", IF(('1 - Cover page'!$B$9-I4627)= 7,"7", IF(('1 - Cover page'!$B$9-I4627)= 8,"8", IF(('1 - Cover page'!$B$9-I4627)= 9,"9", IF(('1 - Cover page'!$B$9-I4627)= 10,"10", IF(('1 - Cover page'!$B$9-I4627)= 11,"11", IF(('1 - Cover page'!$B$9-I4627)= 12,"12", IF(('1 - Cover page'!$B$9-I4627)= 13,"13", IF(('1 - Cover page'!$B$9-I4627)= 14,"14", IF(('1 - Cover page'!$B$9-I4627)= 15,"15",  ""))))))))))))))))</f>
        <v>0</v>
      </c>
      <c r="AA4627" t="e">
        <f>VLOOKUP(E4627,'Age group'!$A$2:$B$7,2,TRUE)</f>
        <v>#N/A</v>
      </c>
    </row>
    <row r="4628" spans="1:27" ht="12.75" x14ac:dyDescent="0.2">
      <c r="A4628" s="30">
        <v>4625</v>
      </c>
      <c r="B4628" s="31"/>
      <c r="C4628" s="31"/>
      <c r="D4628" s="32"/>
      <c r="E4628" s="104"/>
      <c r="F4628" s="31"/>
      <c r="G4628" s="31"/>
      <c r="H4628" s="33"/>
      <c r="I4628" s="16"/>
      <c r="J4628" s="34"/>
      <c r="K4628" s="34"/>
      <c r="L4628" s="35"/>
      <c r="M4628" s="36"/>
      <c r="N4628" s="37"/>
      <c r="O4628" s="37"/>
      <c r="P4628" s="37"/>
      <c r="Q4628" s="38"/>
      <c r="R4628" s="38"/>
      <c r="S4628" s="37"/>
      <c r="T4628" s="39"/>
      <c r="U4628" s="39"/>
      <c r="V4628" s="40"/>
      <c r="X4628" t="str">
        <f>IF(('1 - Cover page'!$B$9-M4628)&lt;6,"&lt;=5 Days","&gt;5 Days")</f>
        <v>&lt;=5 Days</v>
      </c>
      <c r="Y4628" t="str">
        <f>IF(('1 - Cover page'!$B$9-M4628)=0,"0", IF(('1 - Cover page'!$B$9-M4628)= 1,"1", IF(('1 - Cover page'!$B$9-M4628)= 2,"2", IF(('1 - Cover page'!$B$9-M4628)= 3,"3", IF(('1 - Cover page'!$B$9-M4628)= 4,"4", IF(('1 - Cover page'!$B$9-M4628)= 5,"5", IF(('1 - Cover page'!$B$9-M4628)= 6,"6", IF(('1 - Cover page'!$B$9-M4628)= 7,"7", IF(('1 - Cover page'!$B$9-M4628)= 8,"8", IF(('1 - Cover page'!$B$9-M4628)= 9,"9", IF(('1 - Cover page'!$B$9-M4628)= 10,"10", IF(('1 - Cover page'!$B$9-M4628)= 11,"11", IF(('1 - Cover page'!$B$9-M4628)= 12,"12", IF(('1 - Cover page'!$B$9-M4628)= 13,"13", IF(('1 - Cover page'!$B$9-M4628)= 14,"14", IF(('1 - Cover page'!$B$9-M4628)= 15,"15",  ""))))))))))))))))</f>
        <v>0</v>
      </c>
      <c r="Z4628" t="str">
        <f>IF(('1 - Cover page'!$B$9-I4628)=0,"0", IF(('1 - Cover page'!$B$9-I4628)= 1,"1", IF(('1 - Cover page'!$B$9-I4628)= 2,"2", IF(('1 - Cover page'!$B$9-I4628)= 3,"3", IF(('1 - Cover page'!$B$9-I4628)= 4,"4", IF(('1 - Cover page'!$B$9-I4628)= 5,"5", IF(('1 - Cover page'!$B$9-I4628)= 6,"6", IF(('1 - Cover page'!$B$9-I4628)= 7,"7", IF(('1 - Cover page'!$B$9-I4628)= 8,"8", IF(('1 - Cover page'!$B$9-I4628)= 9,"9", IF(('1 - Cover page'!$B$9-I4628)= 10,"10", IF(('1 - Cover page'!$B$9-I4628)= 11,"11", IF(('1 - Cover page'!$B$9-I4628)= 12,"12", IF(('1 - Cover page'!$B$9-I4628)= 13,"13", IF(('1 - Cover page'!$B$9-I4628)= 14,"14", IF(('1 - Cover page'!$B$9-I4628)= 15,"15",  ""))))))))))))))))</f>
        <v>0</v>
      </c>
      <c r="AA4628" t="e">
        <f>VLOOKUP(E4628,'Age group'!$A$2:$B$7,2,TRUE)</f>
        <v>#N/A</v>
      </c>
    </row>
    <row r="4629" spans="1:27" ht="12.75" x14ac:dyDescent="0.2">
      <c r="A4629" s="30">
        <v>4626</v>
      </c>
      <c r="B4629" s="31"/>
      <c r="C4629" s="31"/>
      <c r="D4629" s="32"/>
      <c r="E4629" s="104"/>
      <c r="F4629" s="31"/>
      <c r="G4629" s="31"/>
      <c r="H4629" s="33"/>
      <c r="I4629" s="16"/>
      <c r="J4629" s="34"/>
      <c r="K4629" s="34"/>
      <c r="L4629" s="35"/>
      <c r="M4629" s="36"/>
      <c r="N4629" s="37"/>
      <c r="O4629" s="37"/>
      <c r="P4629" s="37"/>
      <c r="Q4629" s="38"/>
      <c r="R4629" s="38"/>
      <c r="S4629" s="37"/>
      <c r="T4629" s="39"/>
      <c r="U4629" s="39"/>
      <c r="V4629" s="40"/>
      <c r="X4629" t="str">
        <f>IF(('1 - Cover page'!$B$9-M4629)&lt;6,"&lt;=5 Days","&gt;5 Days")</f>
        <v>&lt;=5 Days</v>
      </c>
      <c r="Y4629" t="str">
        <f>IF(('1 - Cover page'!$B$9-M4629)=0,"0", IF(('1 - Cover page'!$B$9-M4629)= 1,"1", IF(('1 - Cover page'!$B$9-M4629)= 2,"2", IF(('1 - Cover page'!$B$9-M4629)= 3,"3", IF(('1 - Cover page'!$B$9-M4629)= 4,"4", IF(('1 - Cover page'!$B$9-M4629)= 5,"5", IF(('1 - Cover page'!$B$9-M4629)= 6,"6", IF(('1 - Cover page'!$B$9-M4629)= 7,"7", IF(('1 - Cover page'!$B$9-M4629)= 8,"8", IF(('1 - Cover page'!$B$9-M4629)= 9,"9", IF(('1 - Cover page'!$B$9-M4629)= 10,"10", IF(('1 - Cover page'!$B$9-M4629)= 11,"11", IF(('1 - Cover page'!$B$9-M4629)= 12,"12", IF(('1 - Cover page'!$B$9-M4629)= 13,"13", IF(('1 - Cover page'!$B$9-M4629)= 14,"14", IF(('1 - Cover page'!$B$9-M4629)= 15,"15",  ""))))))))))))))))</f>
        <v>0</v>
      </c>
      <c r="Z4629" t="str">
        <f>IF(('1 - Cover page'!$B$9-I4629)=0,"0", IF(('1 - Cover page'!$B$9-I4629)= 1,"1", IF(('1 - Cover page'!$B$9-I4629)= 2,"2", IF(('1 - Cover page'!$B$9-I4629)= 3,"3", IF(('1 - Cover page'!$B$9-I4629)= 4,"4", IF(('1 - Cover page'!$B$9-I4629)= 5,"5", IF(('1 - Cover page'!$B$9-I4629)= 6,"6", IF(('1 - Cover page'!$B$9-I4629)= 7,"7", IF(('1 - Cover page'!$B$9-I4629)= 8,"8", IF(('1 - Cover page'!$B$9-I4629)= 9,"9", IF(('1 - Cover page'!$B$9-I4629)= 10,"10", IF(('1 - Cover page'!$B$9-I4629)= 11,"11", IF(('1 - Cover page'!$B$9-I4629)= 12,"12", IF(('1 - Cover page'!$B$9-I4629)= 13,"13", IF(('1 - Cover page'!$B$9-I4629)= 14,"14", IF(('1 - Cover page'!$B$9-I4629)= 15,"15",  ""))))))))))))))))</f>
        <v>0</v>
      </c>
      <c r="AA4629" t="e">
        <f>VLOOKUP(E4629,'Age group'!$A$2:$B$7,2,TRUE)</f>
        <v>#N/A</v>
      </c>
    </row>
    <row r="4630" spans="1:27" ht="12.75" x14ac:dyDescent="0.2">
      <c r="A4630" s="30">
        <v>4627</v>
      </c>
      <c r="B4630" s="31"/>
      <c r="C4630" s="31"/>
      <c r="D4630" s="32"/>
      <c r="E4630" s="104"/>
      <c r="F4630" s="31"/>
      <c r="G4630" s="31"/>
      <c r="H4630" s="33"/>
      <c r="I4630" s="16"/>
      <c r="J4630" s="34"/>
      <c r="K4630" s="34"/>
      <c r="L4630" s="35"/>
      <c r="M4630" s="36"/>
      <c r="N4630" s="37"/>
      <c r="O4630" s="37"/>
      <c r="P4630" s="37"/>
      <c r="Q4630" s="38"/>
      <c r="R4630" s="38"/>
      <c r="S4630" s="37"/>
      <c r="T4630" s="39"/>
      <c r="U4630" s="39"/>
      <c r="V4630" s="40"/>
      <c r="X4630" t="str">
        <f>IF(('1 - Cover page'!$B$9-M4630)&lt;6,"&lt;=5 Days","&gt;5 Days")</f>
        <v>&lt;=5 Days</v>
      </c>
      <c r="Y4630" t="str">
        <f>IF(('1 - Cover page'!$B$9-M4630)=0,"0", IF(('1 - Cover page'!$B$9-M4630)= 1,"1", IF(('1 - Cover page'!$B$9-M4630)= 2,"2", IF(('1 - Cover page'!$B$9-M4630)= 3,"3", IF(('1 - Cover page'!$B$9-M4630)= 4,"4", IF(('1 - Cover page'!$B$9-M4630)= 5,"5", IF(('1 - Cover page'!$B$9-M4630)= 6,"6", IF(('1 - Cover page'!$B$9-M4630)= 7,"7", IF(('1 - Cover page'!$B$9-M4630)= 8,"8", IF(('1 - Cover page'!$B$9-M4630)= 9,"9", IF(('1 - Cover page'!$B$9-M4630)= 10,"10", IF(('1 - Cover page'!$B$9-M4630)= 11,"11", IF(('1 - Cover page'!$B$9-M4630)= 12,"12", IF(('1 - Cover page'!$B$9-M4630)= 13,"13", IF(('1 - Cover page'!$B$9-M4630)= 14,"14", IF(('1 - Cover page'!$B$9-M4630)= 15,"15",  ""))))))))))))))))</f>
        <v>0</v>
      </c>
      <c r="Z4630" t="str">
        <f>IF(('1 - Cover page'!$B$9-I4630)=0,"0", IF(('1 - Cover page'!$B$9-I4630)= 1,"1", IF(('1 - Cover page'!$B$9-I4630)= 2,"2", IF(('1 - Cover page'!$B$9-I4630)= 3,"3", IF(('1 - Cover page'!$B$9-I4630)= 4,"4", IF(('1 - Cover page'!$B$9-I4630)= 5,"5", IF(('1 - Cover page'!$B$9-I4630)= 6,"6", IF(('1 - Cover page'!$B$9-I4630)= 7,"7", IF(('1 - Cover page'!$B$9-I4630)= 8,"8", IF(('1 - Cover page'!$B$9-I4630)= 9,"9", IF(('1 - Cover page'!$B$9-I4630)= 10,"10", IF(('1 - Cover page'!$B$9-I4630)= 11,"11", IF(('1 - Cover page'!$B$9-I4630)= 12,"12", IF(('1 - Cover page'!$B$9-I4630)= 13,"13", IF(('1 - Cover page'!$B$9-I4630)= 14,"14", IF(('1 - Cover page'!$B$9-I4630)= 15,"15",  ""))))))))))))))))</f>
        <v>0</v>
      </c>
      <c r="AA4630" t="e">
        <f>VLOOKUP(E4630,'Age group'!$A$2:$B$7,2,TRUE)</f>
        <v>#N/A</v>
      </c>
    </row>
    <row r="4631" spans="1:27" ht="12.75" x14ac:dyDescent="0.2">
      <c r="A4631" s="30">
        <v>4628</v>
      </c>
      <c r="B4631" s="31"/>
      <c r="C4631" s="31"/>
      <c r="D4631" s="32"/>
      <c r="E4631" s="104"/>
      <c r="F4631" s="31"/>
      <c r="G4631" s="31"/>
      <c r="H4631" s="33"/>
      <c r="I4631" s="16"/>
      <c r="J4631" s="34"/>
      <c r="K4631" s="34"/>
      <c r="L4631" s="35"/>
      <c r="M4631" s="36"/>
      <c r="N4631" s="37"/>
      <c r="O4631" s="37"/>
      <c r="P4631" s="37"/>
      <c r="Q4631" s="38"/>
      <c r="R4631" s="38"/>
      <c r="S4631" s="37"/>
      <c r="T4631" s="39"/>
      <c r="U4631" s="39"/>
      <c r="V4631" s="40"/>
      <c r="X4631" t="str">
        <f>IF(('1 - Cover page'!$B$9-M4631)&lt;6,"&lt;=5 Days","&gt;5 Days")</f>
        <v>&lt;=5 Days</v>
      </c>
      <c r="Y4631" t="str">
        <f>IF(('1 - Cover page'!$B$9-M4631)=0,"0", IF(('1 - Cover page'!$B$9-M4631)= 1,"1", IF(('1 - Cover page'!$B$9-M4631)= 2,"2", IF(('1 - Cover page'!$B$9-M4631)= 3,"3", IF(('1 - Cover page'!$B$9-M4631)= 4,"4", IF(('1 - Cover page'!$B$9-M4631)= 5,"5", IF(('1 - Cover page'!$B$9-M4631)= 6,"6", IF(('1 - Cover page'!$B$9-M4631)= 7,"7", IF(('1 - Cover page'!$B$9-M4631)= 8,"8", IF(('1 - Cover page'!$B$9-M4631)= 9,"9", IF(('1 - Cover page'!$B$9-M4631)= 10,"10", IF(('1 - Cover page'!$B$9-M4631)= 11,"11", IF(('1 - Cover page'!$B$9-M4631)= 12,"12", IF(('1 - Cover page'!$B$9-M4631)= 13,"13", IF(('1 - Cover page'!$B$9-M4631)= 14,"14", IF(('1 - Cover page'!$B$9-M4631)= 15,"15",  ""))))))))))))))))</f>
        <v>0</v>
      </c>
      <c r="Z4631" t="str">
        <f>IF(('1 - Cover page'!$B$9-I4631)=0,"0", IF(('1 - Cover page'!$B$9-I4631)= 1,"1", IF(('1 - Cover page'!$B$9-I4631)= 2,"2", IF(('1 - Cover page'!$B$9-I4631)= 3,"3", IF(('1 - Cover page'!$B$9-I4631)= 4,"4", IF(('1 - Cover page'!$B$9-I4631)= 5,"5", IF(('1 - Cover page'!$B$9-I4631)= 6,"6", IF(('1 - Cover page'!$B$9-I4631)= 7,"7", IF(('1 - Cover page'!$B$9-I4631)= 8,"8", IF(('1 - Cover page'!$B$9-I4631)= 9,"9", IF(('1 - Cover page'!$B$9-I4631)= 10,"10", IF(('1 - Cover page'!$B$9-I4631)= 11,"11", IF(('1 - Cover page'!$B$9-I4631)= 12,"12", IF(('1 - Cover page'!$B$9-I4631)= 13,"13", IF(('1 - Cover page'!$B$9-I4631)= 14,"14", IF(('1 - Cover page'!$B$9-I4631)= 15,"15",  ""))))))))))))))))</f>
        <v>0</v>
      </c>
      <c r="AA4631" t="e">
        <f>VLOOKUP(E4631,'Age group'!$A$2:$B$7,2,TRUE)</f>
        <v>#N/A</v>
      </c>
    </row>
    <row r="4632" spans="1:27" ht="12.75" x14ac:dyDescent="0.2">
      <c r="A4632" s="30">
        <v>4629</v>
      </c>
      <c r="B4632" s="31"/>
      <c r="C4632" s="31"/>
      <c r="D4632" s="32"/>
      <c r="E4632" s="104"/>
      <c r="F4632" s="31"/>
      <c r="G4632" s="31"/>
      <c r="H4632" s="33"/>
      <c r="I4632" s="16"/>
      <c r="J4632" s="34"/>
      <c r="K4632" s="34"/>
      <c r="L4632" s="35"/>
      <c r="M4632" s="36"/>
      <c r="N4632" s="37"/>
      <c r="O4632" s="37"/>
      <c r="P4632" s="37"/>
      <c r="Q4632" s="38"/>
      <c r="R4632" s="38"/>
      <c r="S4632" s="37"/>
      <c r="T4632" s="39"/>
      <c r="U4632" s="39"/>
      <c r="V4632" s="40"/>
      <c r="X4632" t="str">
        <f>IF(('1 - Cover page'!$B$9-M4632)&lt;6,"&lt;=5 Days","&gt;5 Days")</f>
        <v>&lt;=5 Days</v>
      </c>
      <c r="Y4632" t="str">
        <f>IF(('1 - Cover page'!$B$9-M4632)=0,"0", IF(('1 - Cover page'!$B$9-M4632)= 1,"1", IF(('1 - Cover page'!$B$9-M4632)= 2,"2", IF(('1 - Cover page'!$B$9-M4632)= 3,"3", IF(('1 - Cover page'!$B$9-M4632)= 4,"4", IF(('1 - Cover page'!$B$9-M4632)= 5,"5", IF(('1 - Cover page'!$B$9-M4632)= 6,"6", IF(('1 - Cover page'!$B$9-M4632)= 7,"7", IF(('1 - Cover page'!$B$9-M4632)= 8,"8", IF(('1 - Cover page'!$B$9-M4632)= 9,"9", IF(('1 - Cover page'!$B$9-M4632)= 10,"10", IF(('1 - Cover page'!$B$9-M4632)= 11,"11", IF(('1 - Cover page'!$B$9-M4632)= 12,"12", IF(('1 - Cover page'!$B$9-M4632)= 13,"13", IF(('1 - Cover page'!$B$9-M4632)= 14,"14", IF(('1 - Cover page'!$B$9-M4632)= 15,"15",  ""))))))))))))))))</f>
        <v>0</v>
      </c>
      <c r="Z4632" t="str">
        <f>IF(('1 - Cover page'!$B$9-I4632)=0,"0", IF(('1 - Cover page'!$B$9-I4632)= 1,"1", IF(('1 - Cover page'!$B$9-I4632)= 2,"2", IF(('1 - Cover page'!$B$9-I4632)= 3,"3", IF(('1 - Cover page'!$B$9-I4632)= 4,"4", IF(('1 - Cover page'!$B$9-I4632)= 5,"5", IF(('1 - Cover page'!$B$9-I4632)= 6,"6", IF(('1 - Cover page'!$B$9-I4632)= 7,"7", IF(('1 - Cover page'!$B$9-I4632)= 8,"8", IF(('1 - Cover page'!$B$9-I4632)= 9,"9", IF(('1 - Cover page'!$B$9-I4632)= 10,"10", IF(('1 - Cover page'!$B$9-I4632)= 11,"11", IF(('1 - Cover page'!$B$9-I4632)= 12,"12", IF(('1 - Cover page'!$B$9-I4632)= 13,"13", IF(('1 - Cover page'!$B$9-I4632)= 14,"14", IF(('1 - Cover page'!$B$9-I4632)= 15,"15",  ""))))))))))))))))</f>
        <v>0</v>
      </c>
      <c r="AA4632" t="e">
        <f>VLOOKUP(E4632,'Age group'!$A$2:$B$7,2,TRUE)</f>
        <v>#N/A</v>
      </c>
    </row>
    <row r="4633" spans="1:27" ht="12.75" x14ac:dyDescent="0.2">
      <c r="A4633" s="30">
        <v>4630</v>
      </c>
      <c r="B4633" s="31"/>
      <c r="C4633" s="31"/>
      <c r="D4633" s="32"/>
      <c r="E4633" s="104"/>
      <c r="F4633" s="31"/>
      <c r="G4633" s="31"/>
      <c r="H4633" s="33"/>
      <c r="I4633" s="16"/>
      <c r="J4633" s="34"/>
      <c r="K4633" s="34"/>
      <c r="L4633" s="35"/>
      <c r="M4633" s="36"/>
      <c r="N4633" s="37"/>
      <c r="O4633" s="37"/>
      <c r="P4633" s="37"/>
      <c r="Q4633" s="38"/>
      <c r="R4633" s="38"/>
      <c r="S4633" s="37"/>
      <c r="T4633" s="39"/>
      <c r="U4633" s="39"/>
      <c r="V4633" s="40"/>
      <c r="X4633" t="str">
        <f>IF(('1 - Cover page'!$B$9-M4633)&lt;6,"&lt;=5 Days","&gt;5 Days")</f>
        <v>&lt;=5 Days</v>
      </c>
      <c r="Y4633" t="str">
        <f>IF(('1 - Cover page'!$B$9-M4633)=0,"0", IF(('1 - Cover page'!$B$9-M4633)= 1,"1", IF(('1 - Cover page'!$B$9-M4633)= 2,"2", IF(('1 - Cover page'!$B$9-M4633)= 3,"3", IF(('1 - Cover page'!$B$9-M4633)= 4,"4", IF(('1 - Cover page'!$B$9-M4633)= 5,"5", IF(('1 - Cover page'!$B$9-M4633)= 6,"6", IF(('1 - Cover page'!$B$9-M4633)= 7,"7", IF(('1 - Cover page'!$B$9-M4633)= 8,"8", IF(('1 - Cover page'!$B$9-M4633)= 9,"9", IF(('1 - Cover page'!$B$9-M4633)= 10,"10", IF(('1 - Cover page'!$B$9-M4633)= 11,"11", IF(('1 - Cover page'!$B$9-M4633)= 12,"12", IF(('1 - Cover page'!$B$9-M4633)= 13,"13", IF(('1 - Cover page'!$B$9-M4633)= 14,"14", IF(('1 - Cover page'!$B$9-M4633)= 15,"15",  ""))))))))))))))))</f>
        <v>0</v>
      </c>
      <c r="Z4633" t="str">
        <f>IF(('1 - Cover page'!$B$9-I4633)=0,"0", IF(('1 - Cover page'!$B$9-I4633)= 1,"1", IF(('1 - Cover page'!$B$9-I4633)= 2,"2", IF(('1 - Cover page'!$B$9-I4633)= 3,"3", IF(('1 - Cover page'!$B$9-I4633)= 4,"4", IF(('1 - Cover page'!$B$9-I4633)= 5,"5", IF(('1 - Cover page'!$B$9-I4633)= 6,"6", IF(('1 - Cover page'!$B$9-I4633)= 7,"7", IF(('1 - Cover page'!$B$9-I4633)= 8,"8", IF(('1 - Cover page'!$B$9-I4633)= 9,"9", IF(('1 - Cover page'!$B$9-I4633)= 10,"10", IF(('1 - Cover page'!$B$9-I4633)= 11,"11", IF(('1 - Cover page'!$B$9-I4633)= 12,"12", IF(('1 - Cover page'!$B$9-I4633)= 13,"13", IF(('1 - Cover page'!$B$9-I4633)= 14,"14", IF(('1 - Cover page'!$B$9-I4633)= 15,"15",  ""))))))))))))))))</f>
        <v>0</v>
      </c>
      <c r="AA4633" t="e">
        <f>VLOOKUP(E4633,'Age group'!$A$2:$B$7,2,TRUE)</f>
        <v>#N/A</v>
      </c>
    </row>
    <row r="4634" spans="1:27" ht="12.75" x14ac:dyDescent="0.2">
      <c r="A4634" s="30">
        <v>4631</v>
      </c>
      <c r="B4634" s="31"/>
      <c r="C4634" s="31"/>
      <c r="D4634" s="32"/>
      <c r="E4634" s="104"/>
      <c r="F4634" s="31"/>
      <c r="G4634" s="31"/>
      <c r="H4634" s="33"/>
      <c r="I4634" s="16"/>
      <c r="J4634" s="34"/>
      <c r="K4634" s="34"/>
      <c r="L4634" s="35"/>
      <c r="M4634" s="36"/>
      <c r="N4634" s="37"/>
      <c r="O4634" s="37"/>
      <c r="P4634" s="37"/>
      <c r="Q4634" s="38"/>
      <c r="R4634" s="38"/>
      <c r="S4634" s="37"/>
      <c r="T4634" s="39"/>
      <c r="U4634" s="39"/>
      <c r="V4634" s="40"/>
      <c r="X4634" t="str">
        <f>IF(('1 - Cover page'!$B$9-M4634)&lt;6,"&lt;=5 Days","&gt;5 Days")</f>
        <v>&lt;=5 Days</v>
      </c>
      <c r="Y4634" t="str">
        <f>IF(('1 - Cover page'!$B$9-M4634)=0,"0", IF(('1 - Cover page'!$B$9-M4634)= 1,"1", IF(('1 - Cover page'!$B$9-M4634)= 2,"2", IF(('1 - Cover page'!$B$9-M4634)= 3,"3", IF(('1 - Cover page'!$B$9-M4634)= 4,"4", IF(('1 - Cover page'!$B$9-M4634)= 5,"5", IF(('1 - Cover page'!$B$9-M4634)= 6,"6", IF(('1 - Cover page'!$B$9-M4634)= 7,"7", IF(('1 - Cover page'!$B$9-M4634)= 8,"8", IF(('1 - Cover page'!$B$9-M4634)= 9,"9", IF(('1 - Cover page'!$B$9-M4634)= 10,"10", IF(('1 - Cover page'!$B$9-M4634)= 11,"11", IF(('1 - Cover page'!$B$9-M4634)= 12,"12", IF(('1 - Cover page'!$B$9-M4634)= 13,"13", IF(('1 - Cover page'!$B$9-M4634)= 14,"14", IF(('1 - Cover page'!$B$9-M4634)= 15,"15",  ""))))))))))))))))</f>
        <v>0</v>
      </c>
      <c r="Z4634" t="str">
        <f>IF(('1 - Cover page'!$B$9-I4634)=0,"0", IF(('1 - Cover page'!$B$9-I4634)= 1,"1", IF(('1 - Cover page'!$B$9-I4634)= 2,"2", IF(('1 - Cover page'!$B$9-I4634)= 3,"3", IF(('1 - Cover page'!$B$9-I4634)= 4,"4", IF(('1 - Cover page'!$B$9-I4634)= 5,"5", IF(('1 - Cover page'!$B$9-I4634)= 6,"6", IF(('1 - Cover page'!$B$9-I4634)= 7,"7", IF(('1 - Cover page'!$B$9-I4634)= 8,"8", IF(('1 - Cover page'!$B$9-I4634)= 9,"9", IF(('1 - Cover page'!$B$9-I4634)= 10,"10", IF(('1 - Cover page'!$B$9-I4634)= 11,"11", IF(('1 - Cover page'!$B$9-I4634)= 12,"12", IF(('1 - Cover page'!$B$9-I4634)= 13,"13", IF(('1 - Cover page'!$B$9-I4634)= 14,"14", IF(('1 - Cover page'!$B$9-I4634)= 15,"15",  ""))))))))))))))))</f>
        <v>0</v>
      </c>
      <c r="AA4634" t="e">
        <f>VLOOKUP(E4634,'Age group'!$A$2:$B$7,2,TRUE)</f>
        <v>#N/A</v>
      </c>
    </row>
    <row r="4635" spans="1:27" ht="12.75" x14ac:dyDescent="0.2">
      <c r="A4635" s="30">
        <v>4632</v>
      </c>
      <c r="B4635" s="31"/>
      <c r="C4635" s="31"/>
      <c r="D4635" s="32"/>
      <c r="E4635" s="104"/>
      <c r="F4635" s="31"/>
      <c r="G4635" s="31"/>
      <c r="H4635" s="33"/>
      <c r="I4635" s="16"/>
      <c r="J4635" s="34"/>
      <c r="K4635" s="34"/>
      <c r="L4635" s="35"/>
      <c r="M4635" s="36"/>
      <c r="N4635" s="37"/>
      <c r="O4635" s="37"/>
      <c r="P4635" s="37"/>
      <c r="Q4635" s="38"/>
      <c r="R4635" s="38"/>
      <c r="S4635" s="37"/>
      <c r="T4635" s="39"/>
      <c r="U4635" s="39"/>
      <c r="V4635" s="40"/>
      <c r="X4635" t="str">
        <f>IF(('1 - Cover page'!$B$9-M4635)&lt;6,"&lt;=5 Days","&gt;5 Days")</f>
        <v>&lt;=5 Days</v>
      </c>
      <c r="Y4635" t="str">
        <f>IF(('1 - Cover page'!$B$9-M4635)=0,"0", IF(('1 - Cover page'!$B$9-M4635)= 1,"1", IF(('1 - Cover page'!$B$9-M4635)= 2,"2", IF(('1 - Cover page'!$B$9-M4635)= 3,"3", IF(('1 - Cover page'!$B$9-M4635)= 4,"4", IF(('1 - Cover page'!$B$9-M4635)= 5,"5", IF(('1 - Cover page'!$B$9-M4635)= 6,"6", IF(('1 - Cover page'!$B$9-M4635)= 7,"7", IF(('1 - Cover page'!$B$9-M4635)= 8,"8", IF(('1 - Cover page'!$B$9-M4635)= 9,"9", IF(('1 - Cover page'!$B$9-M4635)= 10,"10", IF(('1 - Cover page'!$B$9-M4635)= 11,"11", IF(('1 - Cover page'!$B$9-M4635)= 12,"12", IF(('1 - Cover page'!$B$9-M4635)= 13,"13", IF(('1 - Cover page'!$B$9-M4635)= 14,"14", IF(('1 - Cover page'!$B$9-M4635)= 15,"15",  ""))))))))))))))))</f>
        <v>0</v>
      </c>
      <c r="Z4635" t="str">
        <f>IF(('1 - Cover page'!$B$9-I4635)=0,"0", IF(('1 - Cover page'!$B$9-I4635)= 1,"1", IF(('1 - Cover page'!$B$9-I4635)= 2,"2", IF(('1 - Cover page'!$B$9-I4635)= 3,"3", IF(('1 - Cover page'!$B$9-I4635)= 4,"4", IF(('1 - Cover page'!$B$9-I4635)= 5,"5", IF(('1 - Cover page'!$B$9-I4635)= 6,"6", IF(('1 - Cover page'!$B$9-I4635)= 7,"7", IF(('1 - Cover page'!$B$9-I4635)= 8,"8", IF(('1 - Cover page'!$B$9-I4635)= 9,"9", IF(('1 - Cover page'!$B$9-I4635)= 10,"10", IF(('1 - Cover page'!$B$9-I4635)= 11,"11", IF(('1 - Cover page'!$B$9-I4635)= 12,"12", IF(('1 - Cover page'!$B$9-I4635)= 13,"13", IF(('1 - Cover page'!$B$9-I4635)= 14,"14", IF(('1 - Cover page'!$B$9-I4635)= 15,"15",  ""))))))))))))))))</f>
        <v>0</v>
      </c>
      <c r="AA4635" t="e">
        <f>VLOOKUP(E4635,'Age group'!$A$2:$B$7,2,TRUE)</f>
        <v>#N/A</v>
      </c>
    </row>
    <row r="4636" spans="1:27" ht="12.75" x14ac:dyDescent="0.2">
      <c r="A4636" s="30">
        <v>4633</v>
      </c>
      <c r="B4636" s="31"/>
      <c r="C4636" s="31"/>
      <c r="D4636" s="32"/>
      <c r="E4636" s="104"/>
      <c r="F4636" s="31"/>
      <c r="G4636" s="31"/>
      <c r="H4636" s="33"/>
      <c r="I4636" s="16"/>
      <c r="J4636" s="34"/>
      <c r="K4636" s="34"/>
      <c r="L4636" s="35"/>
      <c r="M4636" s="36"/>
      <c r="N4636" s="37"/>
      <c r="O4636" s="37"/>
      <c r="P4636" s="37"/>
      <c r="Q4636" s="38"/>
      <c r="R4636" s="38"/>
      <c r="S4636" s="37"/>
      <c r="T4636" s="39"/>
      <c r="U4636" s="39"/>
      <c r="V4636" s="40"/>
      <c r="X4636" t="str">
        <f>IF(('1 - Cover page'!$B$9-M4636)&lt;6,"&lt;=5 Days","&gt;5 Days")</f>
        <v>&lt;=5 Days</v>
      </c>
      <c r="Y4636" t="str">
        <f>IF(('1 - Cover page'!$B$9-M4636)=0,"0", IF(('1 - Cover page'!$B$9-M4636)= 1,"1", IF(('1 - Cover page'!$B$9-M4636)= 2,"2", IF(('1 - Cover page'!$B$9-M4636)= 3,"3", IF(('1 - Cover page'!$B$9-M4636)= 4,"4", IF(('1 - Cover page'!$B$9-M4636)= 5,"5", IF(('1 - Cover page'!$B$9-M4636)= 6,"6", IF(('1 - Cover page'!$B$9-M4636)= 7,"7", IF(('1 - Cover page'!$B$9-M4636)= 8,"8", IF(('1 - Cover page'!$B$9-M4636)= 9,"9", IF(('1 - Cover page'!$B$9-M4636)= 10,"10", IF(('1 - Cover page'!$B$9-M4636)= 11,"11", IF(('1 - Cover page'!$B$9-M4636)= 12,"12", IF(('1 - Cover page'!$B$9-M4636)= 13,"13", IF(('1 - Cover page'!$B$9-M4636)= 14,"14", IF(('1 - Cover page'!$B$9-M4636)= 15,"15",  ""))))))))))))))))</f>
        <v>0</v>
      </c>
      <c r="Z4636" t="str">
        <f>IF(('1 - Cover page'!$B$9-I4636)=0,"0", IF(('1 - Cover page'!$B$9-I4636)= 1,"1", IF(('1 - Cover page'!$B$9-I4636)= 2,"2", IF(('1 - Cover page'!$B$9-I4636)= 3,"3", IF(('1 - Cover page'!$B$9-I4636)= 4,"4", IF(('1 - Cover page'!$B$9-I4636)= 5,"5", IF(('1 - Cover page'!$B$9-I4636)= 6,"6", IF(('1 - Cover page'!$B$9-I4636)= 7,"7", IF(('1 - Cover page'!$B$9-I4636)= 8,"8", IF(('1 - Cover page'!$B$9-I4636)= 9,"9", IF(('1 - Cover page'!$B$9-I4636)= 10,"10", IF(('1 - Cover page'!$B$9-I4636)= 11,"11", IF(('1 - Cover page'!$B$9-I4636)= 12,"12", IF(('1 - Cover page'!$B$9-I4636)= 13,"13", IF(('1 - Cover page'!$B$9-I4636)= 14,"14", IF(('1 - Cover page'!$B$9-I4636)= 15,"15",  ""))))))))))))))))</f>
        <v>0</v>
      </c>
      <c r="AA4636" t="e">
        <f>VLOOKUP(E4636,'Age group'!$A$2:$B$7,2,TRUE)</f>
        <v>#N/A</v>
      </c>
    </row>
    <row r="4637" spans="1:27" ht="12.75" x14ac:dyDescent="0.2">
      <c r="A4637" s="30">
        <v>4634</v>
      </c>
      <c r="B4637" s="31"/>
      <c r="C4637" s="31"/>
      <c r="D4637" s="32"/>
      <c r="E4637" s="104"/>
      <c r="F4637" s="31"/>
      <c r="G4637" s="31"/>
      <c r="H4637" s="33"/>
      <c r="I4637" s="16"/>
      <c r="J4637" s="34"/>
      <c r="K4637" s="34"/>
      <c r="L4637" s="35"/>
      <c r="M4637" s="36"/>
      <c r="N4637" s="37"/>
      <c r="O4637" s="37"/>
      <c r="P4637" s="37"/>
      <c r="Q4637" s="38"/>
      <c r="R4637" s="38"/>
      <c r="S4637" s="37"/>
      <c r="T4637" s="39"/>
      <c r="U4637" s="39"/>
      <c r="V4637" s="40"/>
      <c r="X4637" t="str">
        <f>IF(('1 - Cover page'!$B$9-M4637)&lt;6,"&lt;=5 Days","&gt;5 Days")</f>
        <v>&lt;=5 Days</v>
      </c>
      <c r="Y4637" t="str">
        <f>IF(('1 - Cover page'!$B$9-M4637)=0,"0", IF(('1 - Cover page'!$B$9-M4637)= 1,"1", IF(('1 - Cover page'!$B$9-M4637)= 2,"2", IF(('1 - Cover page'!$B$9-M4637)= 3,"3", IF(('1 - Cover page'!$B$9-M4637)= 4,"4", IF(('1 - Cover page'!$B$9-M4637)= 5,"5", IF(('1 - Cover page'!$B$9-M4637)= 6,"6", IF(('1 - Cover page'!$B$9-M4637)= 7,"7", IF(('1 - Cover page'!$B$9-M4637)= 8,"8", IF(('1 - Cover page'!$B$9-M4637)= 9,"9", IF(('1 - Cover page'!$B$9-M4637)= 10,"10", IF(('1 - Cover page'!$B$9-M4637)= 11,"11", IF(('1 - Cover page'!$B$9-M4637)= 12,"12", IF(('1 - Cover page'!$B$9-M4637)= 13,"13", IF(('1 - Cover page'!$B$9-M4637)= 14,"14", IF(('1 - Cover page'!$B$9-M4637)= 15,"15",  ""))))))))))))))))</f>
        <v>0</v>
      </c>
      <c r="Z4637" t="str">
        <f>IF(('1 - Cover page'!$B$9-I4637)=0,"0", IF(('1 - Cover page'!$B$9-I4637)= 1,"1", IF(('1 - Cover page'!$B$9-I4637)= 2,"2", IF(('1 - Cover page'!$B$9-I4637)= 3,"3", IF(('1 - Cover page'!$B$9-I4637)= 4,"4", IF(('1 - Cover page'!$B$9-I4637)= 5,"5", IF(('1 - Cover page'!$B$9-I4637)= 6,"6", IF(('1 - Cover page'!$B$9-I4637)= 7,"7", IF(('1 - Cover page'!$B$9-I4637)= 8,"8", IF(('1 - Cover page'!$B$9-I4637)= 9,"9", IF(('1 - Cover page'!$B$9-I4637)= 10,"10", IF(('1 - Cover page'!$B$9-I4637)= 11,"11", IF(('1 - Cover page'!$B$9-I4637)= 12,"12", IF(('1 - Cover page'!$B$9-I4637)= 13,"13", IF(('1 - Cover page'!$B$9-I4637)= 14,"14", IF(('1 - Cover page'!$B$9-I4637)= 15,"15",  ""))))))))))))))))</f>
        <v>0</v>
      </c>
      <c r="AA4637" t="e">
        <f>VLOOKUP(E4637,'Age group'!$A$2:$B$7,2,TRUE)</f>
        <v>#N/A</v>
      </c>
    </row>
    <row r="4638" spans="1:27" ht="12.75" x14ac:dyDescent="0.2">
      <c r="A4638" s="30">
        <v>4635</v>
      </c>
      <c r="B4638" s="31"/>
      <c r="C4638" s="31"/>
      <c r="D4638" s="32"/>
      <c r="E4638" s="104"/>
      <c r="F4638" s="31"/>
      <c r="G4638" s="31"/>
      <c r="H4638" s="33"/>
      <c r="I4638" s="16"/>
      <c r="J4638" s="34"/>
      <c r="K4638" s="34"/>
      <c r="L4638" s="35"/>
      <c r="M4638" s="36"/>
      <c r="N4638" s="37"/>
      <c r="O4638" s="37"/>
      <c r="P4638" s="37"/>
      <c r="Q4638" s="38"/>
      <c r="R4638" s="38"/>
      <c r="S4638" s="37"/>
      <c r="T4638" s="39"/>
      <c r="U4638" s="39"/>
      <c r="V4638" s="40"/>
      <c r="X4638" t="str">
        <f>IF(('1 - Cover page'!$B$9-M4638)&lt;6,"&lt;=5 Days","&gt;5 Days")</f>
        <v>&lt;=5 Days</v>
      </c>
      <c r="Y4638" t="str">
        <f>IF(('1 - Cover page'!$B$9-M4638)=0,"0", IF(('1 - Cover page'!$B$9-M4638)= 1,"1", IF(('1 - Cover page'!$B$9-M4638)= 2,"2", IF(('1 - Cover page'!$B$9-M4638)= 3,"3", IF(('1 - Cover page'!$B$9-M4638)= 4,"4", IF(('1 - Cover page'!$B$9-M4638)= 5,"5", IF(('1 - Cover page'!$B$9-M4638)= 6,"6", IF(('1 - Cover page'!$B$9-M4638)= 7,"7", IF(('1 - Cover page'!$B$9-M4638)= 8,"8", IF(('1 - Cover page'!$B$9-M4638)= 9,"9", IF(('1 - Cover page'!$B$9-M4638)= 10,"10", IF(('1 - Cover page'!$B$9-M4638)= 11,"11", IF(('1 - Cover page'!$B$9-M4638)= 12,"12", IF(('1 - Cover page'!$B$9-M4638)= 13,"13", IF(('1 - Cover page'!$B$9-M4638)= 14,"14", IF(('1 - Cover page'!$B$9-M4638)= 15,"15",  ""))))))))))))))))</f>
        <v>0</v>
      </c>
      <c r="Z4638" t="str">
        <f>IF(('1 - Cover page'!$B$9-I4638)=0,"0", IF(('1 - Cover page'!$B$9-I4638)= 1,"1", IF(('1 - Cover page'!$B$9-I4638)= 2,"2", IF(('1 - Cover page'!$B$9-I4638)= 3,"3", IF(('1 - Cover page'!$B$9-I4638)= 4,"4", IF(('1 - Cover page'!$B$9-I4638)= 5,"5", IF(('1 - Cover page'!$B$9-I4638)= 6,"6", IF(('1 - Cover page'!$B$9-I4638)= 7,"7", IF(('1 - Cover page'!$B$9-I4638)= 8,"8", IF(('1 - Cover page'!$B$9-I4638)= 9,"9", IF(('1 - Cover page'!$B$9-I4638)= 10,"10", IF(('1 - Cover page'!$B$9-I4638)= 11,"11", IF(('1 - Cover page'!$B$9-I4638)= 12,"12", IF(('1 - Cover page'!$B$9-I4638)= 13,"13", IF(('1 - Cover page'!$B$9-I4638)= 14,"14", IF(('1 - Cover page'!$B$9-I4638)= 15,"15",  ""))))))))))))))))</f>
        <v>0</v>
      </c>
      <c r="AA4638" t="e">
        <f>VLOOKUP(E4638,'Age group'!$A$2:$B$7,2,TRUE)</f>
        <v>#N/A</v>
      </c>
    </row>
    <row r="4639" spans="1:27" ht="12.75" x14ac:dyDescent="0.2">
      <c r="A4639" s="30">
        <v>4636</v>
      </c>
      <c r="B4639" s="31"/>
      <c r="C4639" s="31"/>
      <c r="D4639" s="32"/>
      <c r="E4639" s="104"/>
      <c r="F4639" s="31"/>
      <c r="G4639" s="31"/>
      <c r="H4639" s="33"/>
      <c r="I4639" s="16"/>
      <c r="J4639" s="34"/>
      <c r="K4639" s="34"/>
      <c r="L4639" s="35"/>
      <c r="M4639" s="36"/>
      <c r="N4639" s="37"/>
      <c r="O4639" s="37"/>
      <c r="P4639" s="37"/>
      <c r="Q4639" s="38"/>
      <c r="R4639" s="38"/>
      <c r="S4639" s="37"/>
      <c r="T4639" s="39"/>
      <c r="U4639" s="39"/>
      <c r="V4639" s="40"/>
      <c r="X4639" t="str">
        <f>IF(('1 - Cover page'!$B$9-M4639)&lt;6,"&lt;=5 Days","&gt;5 Days")</f>
        <v>&lt;=5 Days</v>
      </c>
      <c r="Y4639" t="str">
        <f>IF(('1 - Cover page'!$B$9-M4639)=0,"0", IF(('1 - Cover page'!$B$9-M4639)= 1,"1", IF(('1 - Cover page'!$B$9-M4639)= 2,"2", IF(('1 - Cover page'!$B$9-M4639)= 3,"3", IF(('1 - Cover page'!$B$9-M4639)= 4,"4", IF(('1 - Cover page'!$B$9-M4639)= 5,"5", IF(('1 - Cover page'!$B$9-M4639)= 6,"6", IF(('1 - Cover page'!$B$9-M4639)= 7,"7", IF(('1 - Cover page'!$B$9-M4639)= 8,"8", IF(('1 - Cover page'!$B$9-M4639)= 9,"9", IF(('1 - Cover page'!$B$9-M4639)= 10,"10", IF(('1 - Cover page'!$B$9-M4639)= 11,"11", IF(('1 - Cover page'!$B$9-M4639)= 12,"12", IF(('1 - Cover page'!$B$9-M4639)= 13,"13", IF(('1 - Cover page'!$B$9-M4639)= 14,"14", IF(('1 - Cover page'!$B$9-M4639)= 15,"15",  ""))))))))))))))))</f>
        <v>0</v>
      </c>
      <c r="Z4639" t="str">
        <f>IF(('1 - Cover page'!$B$9-I4639)=0,"0", IF(('1 - Cover page'!$B$9-I4639)= 1,"1", IF(('1 - Cover page'!$B$9-I4639)= 2,"2", IF(('1 - Cover page'!$B$9-I4639)= 3,"3", IF(('1 - Cover page'!$B$9-I4639)= 4,"4", IF(('1 - Cover page'!$B$9-I4639)= 5,"5", IF(('1 - Cover page'!$B$9-I4639)= 6,"6", IF(('1 - Cover page'!$B$9-I4639)= 7,"7", IF(('1 - Cover page'!$B$9-I4639)= 8,"8", IF(('1 - Cover page'!$B$9-I4639)= 9,"9", IF(('1 - Cover page'!$B$9-I4639)= 10,"10", IF(('1 - Cover page'!$B$9-I4639)= 11,"11", IF(('1 - Cover page'!$B$9-I4639)= 12,"12", IF(('1 - Cover page'!$B$9-I4639)= 13,"13", IF(('1 - Cover page'!$B$9-I4639)= 14,"14", IF(('1 - Cover page'!$B$9-I4639)= 15,"15",  ""))))))))))))))))</f>
        <v>0</v>
      </c>
      <c r="AA4639" t="e">
        <f>VLOOKUP(E4639,'Age group'!$A$2:$B$7,2,TRUE)</f>
        <v>#N/A</v>
      </c>
    </row>
    <row r="4640" spans="1:27" ht="12.75" x14ac:dyDescent="0.2">
      <c r="A4640" s="30">
        <v>4637</v>
      </c>
      <c r="B4640" s="31"/>
      <c r="C4640" s="31"/>
      <c r="D4640" s="32"/>
      <c r="E4640" s="104"/>
      <c r="F4640" s="31"/>
      <c r="G4640" s="31"/>
      <c r="H4640" s="33"/>
      <c r="I4640" s="16"/>
      <c r="J4640" s="34"/>
      <c r="K4640" s="34"/>
      <c r="L4640" s="35"/>
      <c r="M4640" s="36"/>
      <c r="N4640" s="37"/>
      <c r="O4640" s="37"/>
      <c r="P4640" s="37"/>
      <c r="Q4640" s="38"/>
      <c r="R4640" s="38"/>
      <c r="S4640" s="37"/>
      <c r="T4640" s="39"/>
      <c r="U4640" s="39"/>
      <c r="V4640" s="40"/>
      <c r="X4640" t="str">
        <f>IF(('1 - Cover page'!$B$9-M4640)&lt;6,"&lt;=5 Days","&gt;5 Days")</f>
        <v>&lt;=5 Days</v>
      </c>
      <c r="Y4640" t="str">
        <f>IF(('1 - Cover page'!$B$9-M4640)=0,"0", IF(('1 - Cover page'!$B$9-M4640)= 1,"1", IF(('1 - Cover page'!$B$9-M4640)= 2,"2", IF(('1 - Cover page'!$B$9-M4640)= 3,"3", IF(('1 - Cover page'!$B$9-M4640)= 4,"4", IF(('1 - Cover page'!$B$9-M4640)= 5,"5", IF(('1 - Cover page'!$B$9-M4640)= 6,"6", IF(('1 - Cover page'!$B$9-M4640)= 7,"7", IF(('1 - Cover page'!$B$9-M4640)= 8,"8", IF(('1 - Cover page'!$B$9-M4640)= 9,"9", IF(('1 - Cover page'!$B$9-M4640)= 10,"10", IF(('1 - Cover page'!$B$9-M4640)= 11,"11", IF(('1 - Cover page'!$B$9-M4640)= 12,"12", IF(('1 - Cover page'!$B$9-M4640)= 13,"13", IF(('1 - Cover page'!$B$9-M4640)= 14,"14", IF(('1 - Cover page'!$B$9-M4640)= 15,"15",  ""))))))))))))))))</f>
        <v>0</v>
      </c>
      <c r="Z4640" t="str">
        <f>IF(('1 - Cover page'!$B$9-I4640)=0,"0", IF(('1 - Cover page'!$B$9-I4640)= 1,"1", IF(('1 - Cover page'!$B$9-I4640)= 2,"2", IF(('1 - Cover page'!$B$9-I4640)= 3,"3", IF(('1 - Cover page'!$B$9-I4640)= 4,"4", IF(('1 - Cover page'!$B$9-I4640)= 5,"5", IF(('1 - Cover page'!$B$9-I4640)= 6,"6", IF(('1 - Cover page'!$B$9-I4640)= 7,"7", IF(('1 - Cover page'!$B$9-I4640)= 8,"8", IF(('1 - Cover page'!$B$9-I4640)= 9,"9", IF(('1 - Cover page'!$B$9-I4640)= 10,"10", IF(('1 - Cover page'!$B$9-I4640)= 11,"11", IF(('1 - Cover page'!$B$9-I4640)= 12,"12", IF(('1 - Cover page'!$B$9-I4640)= 13,"13", IF(('1 - Cover page'!$B$9-I4640)= 14,"14", IF(('1 - Cover page'!$B$9-I4640)= 15,"15",  ""))))))))))))))))</f>
        <v>0</v>
      </c>
      <c r="AA4640" t="e">
        <f>VLOOKUP(E4640,'Age group'!$A$2:$B$7,2,TRUE)</f>
        <v>#N/A</v>
      </c>
    </row>
    <row r="4641" spans="1:27" ht="12.75" x14ac:dyDescent="0.2">
      <c r="A4641" s="30">
        <v>4638</v>
      </c>
      <c r="B4641" s="31"/>
      <c r="C4641" s="31"/>
      <c r="D4641" s="32"/>
      <c r="E4641" s="104"/>
      <c r="F4641" s="31"/>
      <c r="G4641" s="31"/>
      <c r="H4641" s="33"/>
      <c r="I4641" s="16"/>
      <c r="J4641" s="34"/>
      <c r="K4641" s="34"/>
      <c r="L4641" s="35"/>
      <c r="M4641" s="36"/>
      <c r="N4641" s="37"/>
      <c r="O4641" s="37"/>
      <c r="P4641" s="37"/>
      <c r="Q4641" s="38"/>
      <c r="R4641" s="38"/>
      <c r="S4641" s="37"/>
      <c r="T4641" s="39"/>
      <c r="U4641" s="39"/>
      <c r="V4641" s="40"/>
      <c r="X4641" t="str">
        <f>IF(('1 - Cover page'!$B$9-M4641)&lt;6,"&lt;=5 Days","&gt;5 Days")</f>
        <v>&lt;=5 Days</v>
      </c>
      <c r="Y4641" t="str">
        <f>IF(('1 - Cover page'!$B$9-M4641)=0,"0", IF(('1 - Cover page'!$B$9-M4641)= 1,"1", IF(('1 - Cover page'!$B$9-M4641)= 2,"2", IF(('1 - Cover page'!$B$9-M4641)= 3,"3", IF(('1 - Cover page'!$B$9-M4641)= 4,"4", IF(('1 - Cover page'!$B$9-M4641)= 5,"5", IF(('1 - Cover page'!$B$9-M4641)= 6,"6", IF(('1 - Cover page'!$B$9-M4641)= 7,"7", IF(('1 - Cover page'!$B$9-M4641)= 8,"8", IF(('1 - Cover page'!$B$9-M4641)= 9,"9", IF(('1 - Cover page'!$B$9-M4641)= 10,"10", IF(('1 - Cover page'!$B$9-M4641)= 11,"11", IF(('1 - Cover page'!$B$9-M4641)= 12,"12", IF(('1 - Cover page'!$B$9-M4641)= 13,"13", IF(('1 - Cover page'!$B$9-M4641)= 14,"14", IF(('1 - Cover page'!$B$9-M4641)= 15,"15",  ""))))))))))))))))</f>
        <v>0</v>
      </c>
      <c r="Z4641" t="str">
        <f>IF(('1 - Cover page'!$B$9-I4641)=0,"0", IF(('1 - Cover page'!$B$9-I4641)= 1,"1", IF(('1 - Cover page'!$B$9-I4641)= 2,"2", IF(('1 - Cover page'!$B$9-I4641)= 3,"3", IF(('1 - Cover page'!$B$9-I4641)= 4,"4", IF(('1 - Cover page'!$B$9-I4641)= 5,"5", IF(('1 - Cover page'!$B$9-I4641)= 6,"6", IF(('1 - Cover page'!$B$9-I4641)= 7,"7", IF(('1 - Cover page'!$B$9-I4641)= 8,"8", IF(('1 - Cover page'!$B$9-I4641)= 9,"9", IF(('1 - Cover page'!$B$9-I4641)= 10,"10", IF(('1 - Cover page'!$B$9-I4641)= 11,"11", IF(('1 - Cover page'!$B$9-I4641)= 12,"12", IF(('1 - Cover page'!$B$9-I4641)= 13,"13", IF(('1 - Cover page'!$B$9-I4641)= 14,"14", IF(('1 - Cover page'!$B$9-I4641)= 15,"15",  ""))))))))))))))))</f>
        <v>0</v>
      </c>
      <c r="AA4641" t="e">
        <f>VLOOKUP(E4641,'Age group'!$A$2:$B$7,2,TRUE)</f>
        <v>#N/A</v>
      </c>
    </row>
    <row r="4642" spans="1:27" ht="12.75" x14ac:dyDescent="0.2">
      <c r="A4642" s="30">
        <v>4639</v>
      </c>
      <c r="B4642" s="31"/>
      <c r="C4642" s="31"/>
      <c r="D4642" s="32"/>
      <c r="E4642" s="104"/>
      <c r="F4642" s="31"/>
      <c r="G4642" s="31"/>
      <c r="H4642" s="33"/>
      <c r="I4642" s="16"/>
      <c r="J4642" s="34"/>
      <c r="K4642" s="34"/>
      <c r="L4642" s="35"/>
      <c r="M4642" s="36"/>
      <c r="N4642" s="37"/>
      <c r="O4642" s="37"/>
      <c r="P4642" s="37"/>
      <c r="Q4642" s="38"/>
      <c r="R4642" s="38"/>
      <c r="S4642" s="37"/>
      <c r="T4642" s="39"/>
      <c r="U4642" s="39"/>
      <c r="V4642" s="40"/>
      <c r="X4642" t="str">
        <f>IF(('1 - Cover page'!$B$9-M4642)&lt;6,"&lt;=5 Days","&gt;5 Days")</f>
        <v>&lt;=5 Days</v>
      </c>
      <c r="Y4642" t="str">
        <f>IF(('1 - Cover page'!$B$9-M4642)=0,"0", IF(('1 - Cover page'!$B$9-M4642)= 1,"1", IF(('1 - Cover page'!$B$9-M4642)= 2,"2", IF(('1 - Cover page'!$B$9-M4642)= 3,"3", IF(('1 - Cover page'!$B$9-M4642)= 4,"4", IF(('1 - Cover page'!$B$9-M4642)= 5,"5", IF(('1 - Cover page'!$B$9-M4642)= 6,"6", IF(('1 - Cover page'!$B$9-M4642)= 7,"7", IF(('1 - Cover page'!$B$9-M4642)= 8,"8", IF(('1 - Cover page'!$B$9-M4642)= 9,"9", IF(('1 - Cover page'!$B$9-M4642)= 10,"10", IF(('1 - Cover page'!$B$9-M4642)= 11,"11", IF(('1 - Cover page'!$B$9-M4642)= 12,"12", IF(('1 - Cover page'!$B$9-M4642)= 13,"13", IF(('1 - Cover page'!$B$9-M4642)= 14,"14", IF(('1 - Cover page'!$B$9-M4642)= 15,"15",  ""))))))))))))))))</f>
        <v>0</v>
      </c>
      <c r="Z4642" t="str">
        <f>IF(('1 - Cover page'!$B$9-I4642)=0,"0", IF(('1 - Cover page'!$B$9-I4642)= 1,"1", IF(('1 - Cover page'!$B$9-I4642)= 2,"2", IF(('1 - Cover page'!$B$9-I4642)= 3,"3", IF(('1 - Cover page'!$B$9-I4642)= 4,"4", IF(('1 - Cover page'!$B$9-I4642)= 5,"5", IF(('1 - Cover page'!$B$9-I4642)= 6,"6", IF(('1 - Cover page'!$B$9-I4642)= 7,"7", IF(('1 - Cover page'!$B$9-I4642)= 8,"8", IF(('1 - Cover page'!$B$9-I4642)= 9,"9", IF(('1 - Cover page'!$B$9-I4642)= 10,"10", IF(('1 - Cover page'!$B$9-I4642)= 11,"11", IF(('1 - Cover page'!$B$9-I4642)= 12,"12", IF(('1 - Cover page'!$B$9-I4642)= 13,"13", IF(('1 - Cover page'!$B$9-I4642)= 14,"14", IF(('1 - Cover page'!$B$9-I4642)= 15,"15",  ""))))))))))))))))</f>
        <v>0</v>
      </c>
      <c r="AA4642" t="e">
        <f>VLOOKUP(E4642,'Age group'!$A$2:$B$7,2,TRUE)</f>
        <v>#N/A</v>
      </c>
    </row>
    <row r="4643" spans="1:27" ht="12.75" x14ac:dyDescent="0.2">
      <c r="A4643" s="30">
        <v>4640</v>
      </c>
      <c r="B4643" s="31"/>
      <c r="C4643" s="31"/>
      <c r="D4643" s="32"/>
      <c r="E4643" s="104"/>
      <c r="F4643" s="31"/>
      <c r="G4643" s="31"/>
      <c r="H4643" s="33"/>
      <c r="I4643" s="16"/>
      <c r="J4643" s="34"/>
      <c r="K4643" s="34"/>
      <c r="L4643" s="35"/>
      <c r="M4643" s="36"/>
      <c r="N4643" s="37"/>
      <c r="O4643" s="37"/>
      <c r="P4643" s="37"/>
      <c r="Q4643" s="38"/>
      <c r="R4643" s="38"/>
      <c r="S4643" s="37"/>
      <c r="T4643" s="39"/>
      <c r="U4643" s="39"/>
      <c r="V4643" s="40"/>
      <c r="X4643" t="str">
        <f>IF(('1 - Cover page'!$B$9-M4643)&lt;6,"&lt;=5 Days","&gt;5 Days")</f>
        <v>&lt;=5 Days</v>
      </c>
      <c r="Y4643" t="str">
        <f>IF(('1 - Cover page'!$B$9-M4643)=0,"0", IF(('1 - Cover page'!$B$9-M4643)= 1,"1", IF(('1 - Cover page'!$B$9-M4643)= 2,"2", IF(('1 - Cover page'!$B$9-M4643)= 3,"3", IF(('1 - Cover page'!$B$9-M4643)= 4,"4", IF(('1 - Cover page'!$B$9-M4643)= 5,"5", IF(('1 - Cover page'!$B$9-M4643)= 6,"6", IF(('1 - Cover page'!$B$9-M4643)= 7,"7", IF(('1 - Cover page'!$B$9-M4643)= 8,"8", IF(('1 - Cover page'!$B$9-M4643)= 9,"9", IF(('1 - Cover page'!$B$9-M4643)= 10,"10", IF(('1 - Cover page'!$B$9-M4643)= 11,"11", IF(('1 - Cover page'!$B$9-M4643)= 12,"12", IF(('1 - Cover page'!$B$9-M4643)= 13,"13", IF(('1 - Cover page'!$B$9-M4643)= 14,"14", IF(('1 - Cover page'!$B$9-M4643)= 15,"15",  ""))))))))))))))))</f>
        <v>0</v>
      </c>
      <c r="Z4643" t="str">
        <f>IF(('1 - Cover page'!$B$9-I4643)=0,"0", IF(('1 - Cover page'!$B$9-I4643)= 1,"1", IF(('1 - Cover page'!$B$9-I4643)= 2,"2", IF(('1 - Cover page'!$B$9-I4643)= 3,"3", IF(('1 - Cover page'!$B$9-I4643)= 4,"4", IF(('1 - Cover page'!$B$9-I4643)= 5,"5", IF(('1 - Cover page'!$B$9-I4643)= 6,"6", IF(('1 - Cover page'!$B$9-I4643)= 7,"7", IF(('1 - Cover page'!$B$9-I4643)= 8,"8", IF(('1 - Cover page'!$B$9-I4643)= 9,"9", IF(('1 - Cover page'!$B$9-I4643)= 10,"10", IF(('1 - Cover page'!$B$9-I4643)= 11,"11", IF(('1 - Cover page'!$B$9-I4643)= 12,"12", IF(('1 - Cover page'!$B$9-I4643)= 13,"13", IF(('1 - Cover page'!$B$9-I4643)= 14,"14", IF(('1 - Cover page'!$B$9-I4643)= 15,"15",  ""))))))))))))))))</f>
        <v>0</v>
      </c>
      <c r="AA4643" t="e">
        <f>VLOOKUP(E4643,'Age group'!$A$2:$B$7,2,TRUE)</f>
        <v>#N/A</v>
      </c>
    </row>
    <row r="4644" spans="1:27" ht="12.75" x14ac:dyDescent="0.2">
      <c r="A4644" s="30">
        <v>4641</v>
      </c>
      <c r="B4644" s="31"/>
      <c r="C4644" s="31"/>
      <c r="D4644" s="32"/>
      <c r="E4644" s="104"/>
      <c r="F4644" s="31"/>
      <c r="G4644" s="31"/>
      <c r="H4644" s="33"/>
      <c r="I4644" s="16"/>
      <c r="J4644" s="34"/>
      <c r="K4644" s="34"/>
      <c r="L4644" s="35"/>
      <c r="M4644" s="36"/>
      <c r="N4644" s="37"/>
      <c r="O4644" s="37"/>
      <c r="P4644" s="37"/>
      <c r="Q4644" s="38"/>
      <c r="R4644" s="38"/>
      <c r="S4644" s="37"/>
      <c r="T4644" s="39"/>
      <c r="U4644" s="39"/>
      <c r="V4644" s="40"/>
      <c r="X4644" t="str">
        <f>IF(('1 - Cover page'!$B$9-M4644)&lt;6,"&lt;=5 Days","&gt;5 Days")</f>
        <v>&lt;=5 Days</v>
      </c>
      <c r="Y4644" t="str">
        <f>IF(('1 - Cover page'!$B$9-M4644)=0,"0", IF(('1 - Cover page'!$B$9-M4644)= 1,"1", IF(('1 - Cover page'!$B$9-M4644)= 2,"2", IF(('1 - Cover page'!$B$9-M4644)= 3,"3", IF(('1 - Cover page'!$B$9-M4644)= 4,"4", IF(('1 - Cover page'!$B$9-M4644)= 5,"5", IF(('1 - Cover page'!$B$9-M4644)= 6,"6", IF(('1 - Cover page'!$B$9-M4644)= 7,"7", IF(('1 - Cover page'!$B$9-M4644)= 8,"8", IF(('1 - Cover page'!$B$9-M4644)= 9,"9", IF(('1 - Cover page'!$B$9-M4644)= 10,"10", IF(('1 - Cover page'!$B$9-M4644)= 11,"11", IF(('1 - Cover page'!$B$9-M4644)= 12,"12", IF(('1 - Cover page'!$B$9-M4644)= 13,"13", IF(('1 - Cover page'!$B$9-M4644)= 14,"14", IF(('1 - Cover page'!$B$9-M4644)= 15,"15",  ""))))))))))))))))</f>
        <v>0</v>
      </c>
      <c r="Z4644" t="str">
        <f>IF(('1 - Cover page'!$B$9-I4644)=0,"0", IF(('1 - Cover page'!$B$9-I4644)= 1,"1", IF(('1 - Cover page'!$B$9-I4644)= 2,"2", IF(('1 - Cover page'!$B$9-I4644)= 3,"3", IF(('1 - Cover page'!$B$9-I4644)= 4,"4", IF(('1 - Cover page'!$B$9-I4644)= 5,"5", IF(('1 - Cover page'!$B$9-I4644)= 6,"6", IF(('1 - Cover page'!$B$9-I4644)= 7,"7", IF(('1 - Cover page'!$B$9-I4644)= 8,"8", IF(('1 - Cover page'!$B$9-I4644)= 9,"9", IF(('1 - Cover page'!$B$9-I4644)= 10,"10", IF(('1 - Cover page'!$B$9-I4644)= 11,"11", IF(('1 - Cover page'!$B$9-I4644)= 12,"12", IF(('1 - Cover page'!$B$9-I4644)= 13,"13", IF(('1 - Cover page'!$B$9-I4644)= 14,"14", IF(('1 - Cover page'!$B$9-I4644)= 15,"15",  ""))))))))))))))))</f>
        <v>0</v>
      </c>
      <c r="AA4644" t="e">
        <f>VLOOKUP(E4644,'Age group'!$A$2:$B$7,2,TRUE)</f>
        <v>#N/A</v>
      </c>
    </row>
    <row r="4645" spans="1:27" ht="12.75" x14ac:dyDescent="0.2">
      <c r="A4645" s="30">
        <v>4642</v>
      </c>
      <c r="B4645" s="31"/>
      <c r="C4645" s="31"/>
      <c r="D4645" s="32"/>
      <c r="E4645" s="104"/>
      <c r="F4645" s="31"/>
      <c r="G4645" s="31"/>
      <c r="H4645" s="33"/>
      <c r="I4645" s="16"/>
      <c r="J4645" s="34"/>
      <c r="K4645" s="34"/>
      <c r="L4645" s="35"/>
      <c r="M4645" s="36"/>
      <c r="N4645" s="37"/>
      <c r="O4645" s="37"/>
      <c r="P4645" s="37"/>
      <c r="Q4645" s="38"/>
      <c r="R4645" s="38"/>
      <c r="S4645" s="37"/>
      <c r="T4645" s="39"/>
      <c r="U4645" s="39"/>
      <c r="V4645" s="40"/>
      <c r="X4645" t="str">
        <f>IF(('1 - Cover page'!$B$9-M4645)&lt;6,"&lt;=5 Days","&gt;5 Days")</f>
        <v>&lt;=5 Days</v>
      </c>
      <c r="Y4645" t="str">
        <f>IF(('1 - Cover page'!$B$9-M4645)=0,"0", IF(('1 - Cover page'!$B$9-M4645)= 1,"1", IF(('1 - Cover page'!$B$9-M4645)= 2,"2", IF(('1 - Cover page'!$B$9-M4645)= 3,"3", IF(('1 - Cover page'!$B$9-M4645)= 4,"4", IF(('1 - Cover page'!$B$9-M4645)= 5,"5", IF(('1 - Cover page'!$B$9-M4645)= 6,"6", IF(('1 - Cover page'!$B$9-M4645)= 7,"7", IF(('1 - Cover page'!$B$9-M4645)= 8,"8", IF(('1 - Cover page'!$B$9-M4645)= 9,"9", IF(('1 - Cover page'!$B$9-M4645)= 10,"10", IF(('1 - Cover page'!$B$9-M4645)= 11,"11", IF(('1 - Cover page'!$B$9-M4645)= 12,"12", IF(('1 - Cover page'!$B$9-M4645)= 13,"13", IF(('1 - Cover page'!$B$9-M4645)= 14,"14", IF(('1 - Cover page'!$B$9-M4645)= 15,"15",  ""))))))))))))))))</f>
        <v>0</v>
      </c>
      <c r="Z4645" t="str">
        <f>IF(('1 - Cover page'!$B$9-I4645)=0,"0", IF(('1 - Cover page'!$B$9-I4645)= 1,"1", IF(('1 - Cover page'!$B$9-I4645)= 2,"2", IF(('1 - Cover page'!$B$9-I4645)= 3,"3", IF(('1 - Cover page'!$B$9-I4645)= 4,"4", IF(('1 - Cover page'!$B$9-I4645)= 5,"5", IF(('1 - Cover page'!$B$9-I4645)= 6,"6", IF(('1 - Cover page'!$B$9-I4645)= 7,"7", IF(('1 - Cover page'!$B$9-I4645)= 8,"8", IF(('1 - Cover page'!$B$9-I4645)= 9,"9", IF(('1 - Cover page'!$B$9-I4645)= 10,"10", IF(('1 - Cover page'!$B$9-I4645)= 11,"11", IF(('1 - Cover page'!$B$9-I4645)= 12,"12", IF(('1 - Cover page'!$B$9-I4645)= 13,"13", IF(('1 - Cover page'!$B$9-I4645)= 14,"14", IF(('1 - Cover page'!$B$9-I4645)= 15,"15",  ""))))))))))))))))</f>
        <v>0</v>
      </c>
      <c r="AA4645" t="e">
        <f>VLOOKUP(E4645,'Age group'!$A$2:$B$7,2,TRUE)</f>
        <v>#N/A</v>
      </c>
    </row>
    <row r="4646" spans="1:27" ht="12.75" x14ac:dyDescent="0.2">
      <c r="A4646" s="30">
        <v>4643</v>
      </c>
      <c r="B4646" s="31"/>
      <c r="C4646" s="31"/>
      <c r="D4646" s="32"/>
      <c r="E4646" s="104"/>
      <c r="F4646" s="31"/>
      <c r="G4646" s="31"/>
      <c r="H4646" s="33"/>
      <c r="I4646" s="16"/>
      <c r="J4646" s="34"/>
      <c r="K4646" s="34"/>
      <c r="L4646" s="35"/>
      <c r="M4646" s="36"/>
      <c r="N4646" s="37"/>
      <c r="O4646" s="37"/>
      <c r="P4646" s="37"/>
      <c r="Q4646" s="38"/>
      <c r="R4646" s="38"/>
      <c r="S4646" s="37"/>
      <c r="T4646" s="39"/>
      <c r="U4646" s="39"/>
      <c r="V4646" s="40"/>
      <c r="X4646" t="str">
        <f>IF(('1 - Cover page'!$B$9-M4646)&lt;6,"&lt;=5 Days","&gt;5 Days")</f>
        <v>&lt;=5 Days</v>
      </c>
      <c r="Y4646" t="str">
        <f>IF(('1 - Cover page'!$B$9-M4646)=0,"0", IF(('1 - Cover page'!$B$9-M4646)= 1,"1", IF(('1 - Cover page'!$B$9-M4646)= 2,"2", IF(('1 - Cover page'!$B$9-M4646)= 3,"3", IF(('1 - Cover page'!$B$9-M4646)= 4,"4", IF(('1 - Cover page'!$B$9-M4646)= 5,"5", IF(('1 - Cover page'!$B$9-M4646)= 6,"6", IF(('1 - Cover page'!$B$9-M4646)= 7,"7", IF(('1 - Cover page'!$B$9-M4646)= 8,"8", IF(('1 - Cover page'!$B$9-M4646)= 9,"9", IF(('1 - Cover page'!$B$9-M4646)= 10,"10", IF(('1 - Cover page'!$B$9-M4646)= 11,"11", IF(('1 - Cover page'!$B$9-M4646)= 12,"12", IF(('1 - Cover page'!$B$9-M4646)= 13,"13", IF(('1 - Cover page'!$B$9-M4646)= 14,"14", IF(('1 - Cover page'!$B$9-M4646)= 15,"15",  ""))))))))))))))))</f>
        <v>0</v>
      </c>
      <c r="Z4646" t="str">
        <f>IF(('1 - Cover page'!$B$9-I4646)=0,"0", IF(('1 - Cover page'!$B$9-I4646)= 1,"1", IF(('1 - Cover page'!$B$9-I4646)= 2,"2", IF(('1 - Cover page'!$B$9-I4646)= 3,"3", IF(('1 - Cover page'!$B$9-I4646)= 4,"4", IF(('1 - Cover page'!$B$9-I4646)= 5,"5", IF(('1 - Cover page'!$B$9-I4646)= 6,"6", IF(('1 - Cover page'!$B$9-I4646)= 7,"7", IF(('1 - Cover page'!$B$9-I4646)= 8,"8", IF(('1 - Cover page'!$B$9-I4646)= 9,"9", IF(('1 - Cover page'!$B$9-I4646)= 10,"10", IF(('1 - Cover page'!$B$9-I4646)= 11,"11", IF(('1 - Cover page'!$B$9-I4646)= 12,"12", IF(('1 - Cover page'!$B$9-I4646)= 13,"13", IF(('1 - Cover page'!$B$9-I4646)= 14,"14", IF(('1 - Cover page'!$B$9-I4646)= 15,"15",  ""))))))))))))))))</f>
        <v>0</v>
      </c>
      <c r="AA4646" t="e">
        <f>VLOOKUP(E4646,'Age group'!$A$2:$B$7,2,TRUE)</f>
        <v>#N/A</v>
      </c>
    </row>
    <row r="4647" spans="1:27" ht="12.75" x14ac:dyDescent="0.2">
      <c r="A4647" s="30">
        <v>4644</v>
      </c>
      <c r="B4647" s="31"/>
      <c r="C4647" s="31"/>
      <c r="D4647" s="32"/>
      <c r="E4647" s="104"/>
      <c r="F4647" s="31"/>
      <c r="G4647" s="31"/>
      <c r="H4647" s="33"/>
      <c r="I4647" s="16"/>
      <c r="J4647" s="34"/>
      <c r="K4647" s="34"/>
      <c r="L4647" s="35"/>
      <c r="M4647" s="36"/>
      <c r="N4647" s="37"/>
      <c r="O4647" s="37"/>
      <c r="P4647" s="37"/>
      <c r="Q4647" s="38"/>
      <c r="R4647" s="38"/>
      <c r="S4647" s="37"/>
      <c r="T4647" s="39"/>
      <c r="U4647" s="39"/>
      <c r="V4647" s="40"/>
      <c r="X4647" t="str">
        <f>IF(('1 - Cover page'!$B$9-M4647)&lt;6,"&lt;=5 Days","&gt;5 Days")</f>
        <v>&lt;=5 Days</v>
      </c>
      <c r="Y4647" t="str">
        <f>IF(('1 - Cover page'!$B$9-M4647)=0,"0", IF(('1 - Cover page'!$B$9-M4647)= 1,"1", IF(('1 - Cover page'!$B$9-M4647)= 2,"2", IF(('1 - Cover page'!$B$9-M4647)= 3,"3", IF(('1 - Cover page'!$B$9-M4647)= 4,"4", IF(('1 - Cover page'!$B$9-M4647)= 5,"5", IF(('1 - Cover page'!$B$9-M4647)= 6,"6", IF(('1 - Cover page'!$B$9-M4647)= 7,"7", IF(('1 - Cover page'!$B$9-M4647)= 8,"8", IF(('1 - Cover page'!$B$9-M4647)= 9,"9", IF(('1 - Cover page'!$B$9-M4647)= 10,"10", IF(('1 - Cover page'!$B$9-M4647)= 11,"11", IF(('1 - Cover page'!$B$9-M4647)= 12,"12", IF(('1 - Cover page'!$B$9-M4647)= 13,"13", IF(('1 - Cover page'!$B$9-M4647)= 14,"14", IF(('1 - Cover page'!$B$9-M4647)= 15,"15",  ""))))))))))))))))</f>
        <v>0</v>
      </c>
      <c r="Z4647" t="str">
        <f>IF(('1 - Cover page'!$B$9-I4647)=0,"0", IF(('1 - Cover page'!$B$9-I4647)= 1,"1", IF(('1 - Cover page'!$B$9-I4647)= 2,"2", IF(('1 - Cover page'!$B$9-I4647)= 3,"3", IF(('1 - Cover page'!$B$9-I4647)= 4,"4", IF(('1 - Cover page'!$B$9-I4647)= 5,"5", IF(('1 - Cover page'!$B$9-I4647)= 6,"6", IF(('1 - Cover page'!$B$9-I4647)= 7,"7", IF(('1 - Cover page'!$B$9-I4647)= 8,"8", IF(('1 - Cover page'!$B$9-I4647)= 9,"9", IF(('1 - Cover page'!$B$9-I4647)= 10,"10", IF(('1 - Cover page'!$B$9-I4647)= 11,"11", IF(('1 - Cover page'!$B$9-I4647)= 12,"12", IF(('1 - Cover page'!$B$9-I4647)= 13,"13", IF(('1 - Cover page'!$B$9-I4647)= 14,"14", IF(('1 - Cover page'!$B$9-I4647)= 15,"15",  ""))))))))))))))))</f>
        <v>0</v>
      </c>
      <c r="AA4647" t="e">
        <f>VLOOKUP(E4647,'Age group'!$A$2:$B$7,2,TRUE)</f>
        <v>#N/A</v>
      </c>
    </row>
    <row r="4648" spans="1:27" ht="12.75" x14ac:dyDescent="0.2">
      <c r="A4648" s="30">
        <v>4645</v>
      </c>
      <c r="B4648" s="31"/>
      <c r="C4648" s="31"/>
      <c r="D4648" s="32"/>
      <c r="E4648" s="104"/>
      <c r="F4648" s="31"/>
      <c r="G4648" s="31"/>
      <c r="H4648" s="33"/>
      <c r="I4648" s="16"/>
      <c r="J4648" s="34"/>
      <c r="K4648" s="34"/>
      <c r="L4648" s="35"/>
      <c r="M4648" s="36"/>
      <c r="N4648" s="37"/>
      <c r="O4648" s="37"/>
      <c r="P4648" s="37"/>
      <c r="Q4648" s="38"/>
      <c r="R4648" s="38"/>
      <c r="S4648" s="37"/>
      <c r="T4648" s="39"/>
      <c r="U4648" s="39"/>
      <c r="V4648" s="40"/>
      <c r="X4648" t="str">
        <f>IF(('1 - Cover page'!$B$9-M4648)&lt;6,"&lt;=5 Days","&gt;5 Days")</f>
        <v>&lt;=5 Days</v>
      </c>
      <c r="Y4648" t="str">
        <f>IF(('1 - Cover page'!$B$9-M4648)=0,"0", IF(('1 - Cover page'!$B$9-M4648)= 1,"1", IF(('1 - Cover page'!$B$9-M4648)= 2,"2", IF(('1 - Cover page'!$B$9-M4648)= 3,"3", IF(('1 - Cover page'!$B$9-M4648)= 4,"4", IF(('1 - Cover page'!$B$9-M4648)= 5,"5", IF(('1 - Cover page'!$B$9-M4648)= 6,"6", IF(('1 - Cover page'!$B$9-M4648)= 7,"7", IF(('1 - Cover page'!$B$9-M4648)= 8,"8", IF(('1 - Cover page'!$B$9-M4648)= 9,"9", IF(('1 - Cover page'!$B$9-M4648)= 10,"10", IF(('1 - Cover page'!$B$9-M4648)= 11,"11", IF(('1 - Cover page'!$B$9-M4648)= 12,"12", IF(('1 - Cover page'!$B$9-M4648)= 13,"13", IF(('1 - Cover page'!$B$9-M4648)= 14,"14", IF(('1 - Cover page'!$B$9-M4648)= 15,"15",  ""))))))))))))))))</f>
        <v>0</v>
      </c>
      <c r="Z4648" t="str">
        <f>IF(('1 - Cover page'!$B$9-I4648)=0,"0", IF(('1 - Cover page'!$B$9-I4648)= 1,"1", IF(('1 - Cover page'!$B$9-I4648)= 2,"2", IF(('1 - Cover page'!$B$9-I4648)= 3,"3", IF(('1 - Cover page'!$B$9-I4648)= 4,"4", IF(('1 - Cover page'!$B$9-I4648)= 5,"5", IF(('1 - Cover page'!$B$9-I4648)= 6,"6", IF(('1 - Cover page'!$B$9-I4648)= 7,"7", IF(('1 - Cover page'!$B$9-I4648)= 8,"8", IF(('1 - Cover page'!$B$9-I4648)= 9,"9", IF(('1 - Cover page'!$B$9-I4648)= 10,"10", IF(('1 - Cover page'!$B$9-I4648)= 11,"11", IF(('1 - Cover page'!$B$9-I4648)= 12,"12", IF(('1 - Cover page'!$B$9-I4648)= 13,"13", IF(('1 - Cover page'!$B$9-I4648)= 14,"14", IF(('1 - Cover page'!$B$9-I4648)= 15,"15",  ""))))))))))))))))</f>
        <v>0</v>
      </c>
      <c r="AA4648" t="e">
        <f>VLOOKUP(E4648,'Age group'!$A$2:$B$7,2,TRUE)</f>
        <v>#N/A</v>
      </c>
    </row>
    <row r="4649" spans="1:27" ht="12.75" x14ac:dyDescent="0.2">
      <c r="A4649" s="30">
        <v>4646</v>
      </c>
      <c r="B4649" s="31"/>
      <c r="C4649" s="31"/>
      <c r="D4649" s="32"/>
      <c r="E4649" s="104"/>
      <c r="F4649" s="31"/>
      <c r="G4649" s="31"/>
      <c r="H4649" s="33"/>
      <c r="I4649" s="16"/>
      <c r="J4649" s="34"/>
      <c r="K4649" s="34"/>
      <c r="L4649" s="35"/>
      <c r="M4649" s="36"/>
      <c r="N4649" s="37"/>
      <c r="O4649" s="37"/>
      <c r="P4649" s="37"/>
      <c r="Q4649" s="38"/>
      <c r="R4649" s="38"/>
      <c r="S4649" s="37"/>
      <c r="T4649" s="39"/>
      <c r="U4649" s="39"/>
      <c r="V4649" s="40"/>
      <c r="X4649" t="str">
        <f>IF(('1 - Cover page'!$B$9-M4649)&lt;6,"&lt;=5 Days","&gt;5 Days")</f>
        <v>&lt;=5 Days</v>
      </c>
      <c r="Y4649" t="str">
        <f>IF(('1 - Cover page'!$B$9-M4649)=0,"0", IF(('1 - Cover page'!$B$9-M4649)= 1,"1", IF(('1 - Cover page'!$B$9-M4649)= 2,"2", IF(('1 - Cover page'!$B$9-M4649)= 3,"3", IF(('1 - Cover page'!$B$9-M4649)= 4,"4", IF(('1 - Cover page'!$B$9-M4649)= 5,"5", IF(('1 - Cover page'!$B$9-M4649)= 6,"6", IF(('1 - Cover page'!$B$9-M4649)= 7,"7", IF(('1 - Cover page'!$B$9-M4649)= 8,"8", IF(('1 - Cover page'!$B$9-M4649)= 9,"9", IF(('1 - Cover page'!$B$9-M4649)= 10,"10", IF(('1 - Cover page'!$B$9-M4649)= 11,"11", IF(('1 - Cover page'!$B$9-M4649)= 12,"12", IF(('1 - Cover page'!$B$9-M4649)= 13,"13", IF(('1 - Cover page'!$B$9-M4649)= 14,"14", IF(('1 - Cover page'!$B$9-M4649)= 15,"15",  ""))))))))))))))))</f>
        <v>0</v>
      </c>
      <c r="Z4649" t="str">
        <f>IF(('1 - Cover page'!$B$9-I4649)=0,"0", IF(('1 - Cover page'!$B$9-I4649)= 1,"1", IF(('1 - Cover page'!$B$9-I4649)= 2,"2", IF(('1 - Cover page'!$B$9-I4649)= 3,"3", IF(('1 - Cover page'!$B$9-I4649)= 4,"4", IF(('1 - Cover page'!$B$9-I4649)= 5,"5", IF(('1 - Cover page'!$B$9-I4649)= 6,"6", IF(('1 - Cover page'!$B$9-I4649)= 7,"7", IF(('1 - Cover page'!$B$9-I4649)= 8,"8", IF(('1 - Cover page'!$B$9-I4649)= 9,"9", IF(('1 - Cover page'!$B$9-I4649)= 10,"10", IF(('1 - Cover page'!$B$9-I4649)= 11,"11", IF(('1 - Cover page'!$B$9-I4649)= 12,"12", IF(('1 - Cover page'!$B$9-I4649)= 13,"13", IF(('1 - Cover page'!$B$9-I4649)= 14,"14", IF(('1 - Cover page'!$B$9-I4649)= 15,"15",  ""))))))))))))))))</f>
        <v>0</v>
      </c>
      <c r="AA4649" t="e">
        <f>VLOOKUP(E4649,'Age group'!$A$2:$B$7,2,TRUE)</f>
        <v>#N/A</v>
      </c>
    </row>
    <row r="4650" spans="1:27" ht="12.75" x14ac:dyDescent="0.2">
      <c r="A4650" s="30">
        <v>4647</v>
      </c>
      <c r="B4650" s="31"/>
      <c r="C4650" s="31"/>
      <c r="D4650" s="32"/>
      <c r="E4650" s="104"/>
      <c r="F4650" s="31"/>
      <c r="G4650" s="31"/>
      <c r="H4650" s="33"/>
      <c r="I4650" s="16"/>
      <c r="J4650" s="34"/>
      <c r="K4650" s="34"/>
      <c r="L4650" s="35"/>
      <c r="M4650" s="36"/>
      <c r="N4650" s="37"/>
      <c r="O4650" s="37"/>
      <c r="P4650" s="37"/>
      <c r="Q4650" s="38"/>
      <c r="R4650" s="38"/>
      <c r="S4650" s="37"/>
      <c r="T4650" s="39"/>
      <c r="U4650" s="39"/>
      <c r="V4650" s="40"/>
      <c r="X4650" t="str">
        <f>IF(('1 - Cover page'!$B$9-M4650)&lt;6,"&lt;=5 Days","&gt;5 Days")</f>
        <v>&lt;=5 Days</v>
      </c>
      <c r="Y4650" t="str">
        <f>IF(('1 - Cover page'!$B$9-M4650)=0,"0", IF(('1 - Cover page'!$B$9-M4650)= 1,"1", IF(('1 - Cover page'!$B$9-M4650)= 2,"2", IF(('1 - Cover page'!$B$9-M4650)= 3,"3", IF(('1 - Cover page'!$B$9-M4650)= 4,"4", IF(('1 - Cover page'!$B$9-M4650)= 5,"5", IF(('1 - Cover page'!$B$9-M4650)= 6,"6", IF(('1 - Cover page'!$B$9-M4650)= 7,"7", IF(('1 - Cover page'!$B$9-M4650)= 8,"8", IF(('1 - Cover page'!$B$9-M4650)= 9,"9", IF(('1 - Cover page'!$B$9-M4650)= 10,"10", IF(('1 - Cover page'!$B$9-M4650)= 11,"11", IF(('1 - Cover page'!$B$9-M4650)= 12,"12", IF(('1 - Cover page'!$B$9-M4650)= 13,"13", IF(('1 - Cover page'!$B$9-M4650)= 14,"14", IF(('1 - Cover page'!$B$9-M4650)= 15,"15",  ""))))))))))))))))</f>
        <v>0</v>
      </c>
      <c r="Z4650" t="str">
        <f>IF(('1 - Cover page'!$B$9-I4650)=0,"0", IF(('1 - Cover page'!$B$9-I4650)= 1,"1", IF(('1 - Cover page'!$B$9-I4650)= 2,"2", IF(('1 - Cover page'!$B$9-I4650)= 3,"3", IF(('1 - Cover page'!$B$9-I4650)= 4,"4", IF(('1 - Cover page'!$B$9-I4650)= 5,"5", IF(('1 - Cover page'!$B$9-I4650)= 6,"6", IF(('1 - Cover page'!$B$9-I4650)= 7,"7", IF(('1 - Cover page'!$B$9-I4650)= 8,"8", IF(('1 - Cover page'!$B$9-I4650)= 9,"9", IF(('1 - Cover page'!$B$9-I4650)= 10,"10", IF(('1 - Cover page'!$B$9-I4650)= 11,"11", IF(('1 - Cover page'!$B$9-I4650)= 12,"12", IF(('1 - Cover page'!$B$9-I4650)= 13,"13", IF(('1 - Cover page'!$B$9-I4650)= 14,"14", IF(('1 - Cover page'!$B$9-I4650)= 15,"15",  ""))))))))))))))))</f>
        <v>0</v>
      </c>
      <c r="AA4650" t="e">
        <f>VLOOKUP(E4650,'Age group'!$A$2:$B$7,2,TRUE)</f>
        <v>#N/A</v>
      </c>
    </row>
    <row r="4651" spans="1:27" ht="12.75" x14ac:dyDescent="0.2">
      <c r="A4651" s="30">
        <v>4648</v>
      </c>
      <c r="B4651" s="31"/>
      <c r="C4651" s="31"/>
      <c r="D4651" s="32"/>
      <c r="E4651" s="104"/>
      <c r="F4651" s="31"/>
      <c r="G4651" s="31"/>
      <c r="H4651" s="33"/>
      <c r="I4651" s="16"/>
      <c r="J4651" s="34"/>
      <c r="K4651" s="34"/>
      <c r="L4651" s="35"/>
      <c r="M4651" s="36"/>
      <c r="N4651" s="37"/>
      <c r="O4651" s="37"/>
      <c r="P4651" s="37"/>
      <c r="Q4651" s="38"/>
      <c r="R4651" s="38"/>
      <c r="S4651" s="37"/>
      <c r="T4651" s="39"/>
      <c r="U4651" s="39"/>
      <c r="V4651" s="40"/>
      <c r="X4651" t="str">
        <f>IF(('1 - Cover page'!$B$9-M4651)&lt;6,"&lt;=5 Days","&gt;5 Days")</f>
        <v>&lt;=5 Days</v>
      </c>
      <c r="Y4651" t="str">
        <f>IF(('1 - Cover page'!$B$9-M4651)=0,"0", IF(('1 - Cover page'!$B$9-M4651)= 1,"1", IF(('1 - Cover page'!$B$9-M4651)= 2,"2", IF(('1 - Cover page'!$B$9-M4651)= 3,"3", IF(('1 - Cover page'!$B$9-M4651)= 4,"4", IF(('1 - Cover page'!$B$9-M4651)= 5,"5", IF(('1 - Cover page'!$B$9-M4651)= 6,"6", IF(('1 - Cover page'!$B$9-M4651)= 7,"7", IF(('1 - Cover page'!$B$9-M4651)= 8,"8", IF(('1 - Cover page'!$B$9-M4651)= 9,"9", IF(('1 - Cover page'!$B$9-M4651)= 10,"10", IF(('1 - Cover page'!$B$9-M4651)= 11,"11", IF(('1 - Cover page'!$B$9-M4651)= 12,"12", IF(('1 - Cover page'!$B$9-M4651)= 13,"13", IF(('1 - Cover page'!$B$9-M4651)= 14,"14", IF(('1 - Cover page'!$B$9-M4651)= 15,"15",  ""))))))))))))))))</f>
        <v>0</v>
      </c>
      <c r="Z4651" t="str">
        <f>IF(('1 - Cover page'!$B$9-I4651)=0,"0", IF(('1 - Cover page'!$B$9-I4651)= 1,"1", IF(('1 - Cover page'!$B$9-I4651)= 2,"2", IF(('1 - Cover page'!$B$9-I4651)= 3,"3", IF(('1 - Cover page'!$B$9-I4651)= 4,"4", IF(('1 - Cover page'!$B$9-I4651)= 5,"5", IF(('1 - Cover page'!$B$9-I4651)= 6,"6", IF(('1 - Cover page'!$B$9-I4651)= 7,"7", IF(('1 - Cover page'!$B$9-I4651)= 8,"8", IF(('1 - Cover page'!$B$9-I4651)= 9,"9", IF(('1 - Cover page'!$B$9-I4651)= 10,"10", IF(('1 - Cover page'!$B$9-I4651)= 11,"11", IF(('1 - Cover page'!$B$9-I4651)= 12,"12", IF(('1 - Cover page'!$B$9-I4651)= 13,"13", IF(('1 - Cover page'!$B$9-I4651)= 14,"14", IF(('1 - Cover page'!$B$9-I4651)= 15,"15",  ""))))))))))))))))</f>
        <v>0</v>
      </c>
      <c r="AA4651" t="e">
        <f>VLOOKUP(E4651,'Age group'!$A$2:$B$7,2,TRUE)</f>
        <v>#N/A</v>
      </c>
    </row>
    <row r="4652" spans="1:27" ht="12.75" x14ac:dyDescent="0.2">
      <c r="A4652" s="30">
        <v>4649</v>
      </c>
      <c r="B4652" s="31"/>
      <c r="C4652" s="31"/>
      <c r="D4652" s="32"/>
      <c r="E4652" s="104"/>
      <c r="F4652" s="31"/>
      <c r="G4652" s="31"/>
      <c r="H4652" s="33"/>
      <c r="I4652" s="16"/>
      <c r="J4652" s="34"/>
      <c r="K4652" s="34"/>
      <c r="L4652" s="35"/>
      <c r="M4652" s="36"/>
      <c r="N4652" s="37"/>
      <c r="O4652" s="37"/>
      <c r="P4652" s="37"/>
      <c r="Q4652" s="38"/>
      <c r="R4652" s="38"/>
      <c r="S4652" s="37"/>
      <c r="T4652" s="39"/>
      <c r="U4652" s="39"/>
      <c r="V4652" s="40"/>
      <c r="X4652" t="str">
        <f>IF(('1 - Cover page'!$B$9-M4652)&lt;6,"&lt;=5 Days","&gt;5 Days")</f>
        <v>&lt;=5 Days</v>
      </c>
      <c r="Y4652" t="str">
        <f>IF(('1 - Cover page'!$B$9-M4652)=0,"0", IF(('1 - Cover page'!$B$9-M4652)= 1,"1", IF(('1 - Cover page'!$B$9-M4652)= 2,"2", IF(('1 - Cover page'!$B$9-M4652)= 3,"3", IF(('1 - Cover page'!$B$9-M4652)= 4,"4", IF(('1 - Cover page'!$B$9-M4652)= 5,"5", IF(('1 - Cover page'!$B$9-M4652)= 6,"6", IF(('1 - Cover page'!$B$9-M4652)= 7,"7", IF(('1 - Cover page'!$B$9-M4652)= 8,"8", IF(('1 - Cover page'!$B$9-M4652)= 9,"9", IF(('1 - Cover page'!$B$9-M4652)= 10,"10", IF(('1 - Cover page'!$B$9-M4652)= 11,"11", IF(('1 - Cover page'!$B$9-M4652)= 12,"12", IF(('1 - Cover page'!$B$9-M4652)= 13,"13", IF(('1 - Cover page'!$B$9-M4652)= 14,"14", IF(('1 - Cover page'!$B$9-M4652)= 15,"15",  ""))))))))))))))))</f>
        <v>0</v>
      </c>
      <c r="Z4652" t="str">
        <f>IF(('1 - Cover page'!$B$9-I4652)=0,"0", IF(('1 - Cover page'!$B$9-I4652)= 1,"1", IF(('1 - Cover page'!$B$9-I4652)= 2,"2", IF(('1 - Cover page'!$B$9-I4652)= 3,"3", IF(('1 - Cover page'!$B$9-I4652)= 4,"4", IF(('1 - Cover page'!$B$9-I4652)= 5,"5", IF(('1 - Cover page'!$B$9-I4652)= 6,"6", IF(('1 - Cover page'!$B$9-I4652)= 7,"7", IF(('1 - Cover page'!$B$9-I4652)= 8,"8", IF(('1 - Cover page'!$B$9-I4652)= 9,"9", IF(('1 - Cover page'!$B$9-I4652)= 10,"10", IF(('1 - Cover page'!$B$9-I4652)= 11,"11", IF(('1 - Cover page'!$B$9-I4652)= 12,"12", IF(('1 - Cover page'!$B$9-I4652)= 13,"13", IF(('1 - Cover page'!$B$9-I4652)= 14,"14", IF(('1 - Cover page'!$B$9-I4652)= 15,"15",  ""))))))))))))))))</f>
        <v>0</v>
      </c>
      <c r="AA4652" t="e">
        <f>VLOOKUP(E4652,'Age group'!$A$2:$B$7,2,TRUE)</f>
        <v>#N/A</v>
      </c>
    </row>
    <row r="4653" spans="1:27" ht="12.75" x14ac:dyDescent="0.2">
      <c r="A4653" s="30">
        <v>4650</v>
      </c>
      <c r="B4653" s="31"/>
      <c r="C4653" s="31"/>
      <c r="D4653" s="32"/>
      <c r="E4653" s="104"/>
      <c r="F4653" s="31"/>
      <c r="G4653" s="31"/>
      <c r="H4653" s="33"/>
      <c r="I4653" s="16"/>
      <c r="J4653" s="34"/>
      <c r="K4653" s="34"/>
      <c r="L4653" s="35"/>
      <c r="M4653" s="36"/>
      <c r="N4653" s="37"/>
      <c r="O4653" s="37"/>
      <c r="P4653" s="37"/>
      <c r="Q4653" s="38"/>
      <c r="R4653" s="38"/>
      <c r="S4653" s="37"/>
      <c r="T4653" s="39"/>
      <c r="U4653" s="39"/>
      <c r="V4653" s="40"/>
      <c r="X4653" t="str">
        <f>IF(('1 - Cover page'!$B$9-M4653)&lt;6,"&lt;=5 Days","&gt;5 Days")</f>
        <v>&lt;=5 Days</v>
      </c>
      <c r="Y4653" t="str">
        <f>IF(('1 - Cover page'!$B$9-M4653)=0,"0", IF(('1 - Cover page'!$B$9-M4653)= 1,"1", IF(('1 - Cover page'!$B$9-M4653)= 2,"2", IF(('1 - Cover page'!$B$9-M4653)= 3,"3", IF(('1 - Cover page'!$B$9-M4653)= 4,"4", IF(('1 - Cover page'!$B$9-M4653)= 5,"5", IF(('1 - Cover page'!$B$9-M4653)= 6,"6", IF(('1 - Cover page'!$B$9-M4653)= 7,"7", IF(('1 - Cover page'!$B$9-M4653)= 8,"8", IF(('1 - Cover page'!$B$9-M4653)= 9,"9", IF(('1 - Cover page'!$B$9-M4653)= 10,"10", IF(('1 - Cover page'!$B$9-M4653)= 11,"11", IF(('1 - Cover page'!$B$9-M4653)= 12,"12", IF(('1 - Cover page'!$B$9-M4653)= 13,"13", IF(('1 - Cover page'!$B$9-M4653)= 14,"14", IF(('1 - Cover page'!$B$9-M4653)= 15,"15",  ""))))))))))))))))</f>
        <v>0</v>
      </c>
      <c r="Z4653" t="str">
        <f>IF(('1 - Cover page'!$B$9-I4653)=0,"0", IF(('1 - Cover page'!$B$9-I4653)= 1,"1", IF(('1 - Cover page'!$B$9-I4653)= 2,"2", IF(('1 - Cover page'!$B$9-I4653)= 3,"3", IF(('1 - Cover page'!$B$9-I4653)= 4,"4", IF(('1 - Cover page'!$B$9-I4653)= 5,"5", IF(('1 - Cover page'!$B$9-I4653)= 6,"6", IF(('1 - Cover page'!$B$9-I4653)= 7,"7", IF(('1 - Cover page'!$B$9-I4653)= 8,"8", IF(('1 - Cover page'!$B$9-I4653)= 9,"9", IF(('1 - Cover page'!$B$9-I4653)= 10,"10", IF(('1 - Cover page'!$B$9-I4653)= 11,"11", IF(('1 - Cover page'!$B$9-I4653)= 12,"12", IF(('1 - Cover page'!$B$9-I4653)= 13,"13", IF(('1 - Cover page'!$B$9-I4653)= 14,"14", IF(('1 - Cover page'!$B$9-I4653)= 15,"15",  ""))))))))))))))))</f>
        <v>0</v>
      </c>
      <c r="AA4653" t="e">
        <f>VLOOKUP(E4653,'Age group'!$A$2:$B$7,2,TRUE)</f>
        <v>#N/A</v>
      </c>
    </row>
    <row r="4654" spans="1:27" ht="12.75" x14ac:dyDescent="0.2">
      <c r="A4654" s="30">
        <v>4651</v>
      </c>
      <c r="B4654" s="31"/>
      <c r="C4654" s="31"/>
      <c r="D4654" s="32"/>
      <c r="E4654" s="104"/>
      <c r="F4654" s="31"/>
      <c r="G4654" s="31"/>
      <c r="H4654" s="33"/>
      <c r="I4654" s="16"/>
      <c r="J4654" s="34"/>
      <c r="K4654" s="34"/>
      <c r="L4654" s="35"/>
      <c r="M4654" s="36"/>
      <c r="N4654" s="37"/>
      <c r="O4654" s="37"/>
      <c r="P4654" s="37"/>
      <c r="Q4654" s="38"/>
      <c r="R4654" s="38"/>
      <c r="S4654" s="37"/>
      <c r="T4654" s="39"/>
      <c r="U4654" s="39"/>
      <c r="V4654" s="40"/>
      <c r="X4654" t="str">
        <f>IF(('1 - Cover page'!$B$9-M4654)&lt;6,"&lt;=5 Days","&gt;5 Days")</f>
        <v>&lt;=5 Days</v>
      </c>
      <c r="Y4654" t="str">
        <f>IF(('1 - Cover page'!$B$9-M4654)=0,"0", IF(('1 - Cover page'!$B$9-M4654)= 1,"1", IF(('1 - Cover page'!$B$9-M4654)= 2,"2", IF(('1 - Cover page'!$B$9-M4654)= 3,"3", IF(('1 - Cover page'!$B$9-M4654)= 4,"4", IF(('1 - Cover page'!$B$9-M4654)= 5,"5", IF(('1 - Cover page'!$B$9-M4654)= 6,"6", IF(('1 - Cover page'!$B$9-M4654)= 7,"7", IF(('1 - Cover page'!$B$9-M4654)= 8,"8", IF(('1 - Cover page'!$B$9-M4654)= 9,"9", IF(('1 - Cover page'!$B$9-M4654)= 10,"10", IF(('1 - Cover page'!$B$9-M4654)= 11,"11", IF(('1 - Cover page'!$B$9-M4654)= 12,"12", IF(('1 - Cover page'!$B$9-M4654)= 13,"13", IF(('1 - Cover page'!$B$9-M4654)= 14,"14", IF(('1 - Cover page'!$B$9-M4654)= 15,"15",  ""))))))))))))))))</f>
        <v>0</v>
      </c>
      <c r="Z4654" t="str">
        <f>IF(('1 - Cover page'!$B$9-I4654)=0,"0", IF(('1 - Cover page'!$B$9-I4654)= 1,"1", IF(('1 - Cover page'!$B$9-I4654)= 2,"2", IF(('1 - Cover page'!$B$9-I4654)= 3,"3", IF(('1 - Cover page'!$B$9-I4654)= 4,"4", IF(('1 - Cover page'!$B$9-I4654)= 5,"5", IF(('1 - Cover page'!$B$9-I4654)= 6,"6", IF(('1 - Cover page'!$B$9-I4654)= 7,"7", IF(('1 - Cover page'!$B$9-I4654)= 8,"8", IF(('1 - Cover page'!$B$9-I4654)= 9,"9", IF(('1 - Cover page'!$B$9-I4654)= 10,"10", IF(('1 - Cover page'!$B$9-I4654)= 11,"11", IF(('1 - Cover page'!$B$9-I4654)= 12,"12", IF(('1 - Cover page'!$B$9-I4654)= 13,"13", IF(('1 - Cover page'!$B$9-I4654)= 14,"14", IF(('1 - Cover page'!$B$9-I4654)= 15,"15",  ""))))))))))))))))</f>
        <v>0</v>
      </c>
      <c r="AA4654" t="e">
        <f>VLOOKUP(E4654,'Age group'!$A$2:$B$7,2,TRUE)</f>
        <v>#N/A</v>
      </c>
    </row>
    <row r="4655" spans="1:27" ht="12.75" x14ac:dyDescent="0.2">
      <c r="A4655" s="30">
        <v>4652</v>
      </c>
      <c r="B4655" s="31"/>
      <c r="C4655" s="31"/>
      <c r="D4655" s="32"/>
      <c r="E4655" s="104"/>
      <c r="F4655" s="31"/>
      <c r="G4655" s="31"/>
      <c r="H4655" s="33"/>
      <c r="I4655" s="16"/>
      <c r="J4655" s="34"/>
      <c r="K4655" s="34"/>
      <c r="L4655" s="35"/>
      <c r="M4655" s="36"/>
      <c r="N4655" s="37"/>
      <c r="O4655" s="37"/>
      <c r="P4655" s="37"/>
      <c r="Q4655" s="38"/>
      <c r="R4655" s="38"/>
      <c r="S4655" s="37"/>
      <c r="T4655" s="39"/>
      <c r="U4655" s="39"/>
      <c r="V4655" s="40"/>
      <c r="X4655" t="str">
        <f>IF(('1 - Cover page'!$B$9-M4655)&lt;6,"&lt;=5 Days","&gt;5 Days")</f>
        <v>&lt;=5 Days</v>
      </c>
      <c r="Y4655" t="str">
        <f>IF(('1 - Cover page'!$B$9-M4655)=0,"0", IF(('1 - Cover page'!$B$9-M4655)= 1,"1", IF(('1 - Cover page'!$B$9-M4655)= 2,"2", IF(('1 - Cover page'!$B$9-M4655)= 3,"3", IF(('1 - Cover page'!$B$9-M4655)= 4,"4", IF(('1 - Cover page'!$B$9-M4655)= 5,"5", IF(('1 - Cover page'!$B$9-M4655)= 6,"6", IF(('1 - Cover page'!$B$9-M4655)= 7,"7", IF(('1 - Cover page'!$B$9-M4655)= 8,"8", IF(('1 - Cover page'!$B$9-M4655)= 9,"9", IF(('1 - Cover page'!$B$9-M4655)= 10,"10", IF(('1 - Cover page'!$B$9-M4655)= 11,"11", IF(('1 - Cover page'!$B$9-M4655)= 12,"12", IF(('1 - Cover page'!$B$9-M4655)= 13,"13", IF(('1 - Cover page'!$B$9-M4655)= 14,"14", IF(('1 - Cover page'!$B$9-M4655)= 15,"15",  ""))))))))))))))))</f>
        <v>0</v>
      </c>
      <c r="Z4655" t="str">
        <f>IF(('1 - Cover page'!$B$9-I4655)=0,"0", IF(('1 - Cover page'!$B$9-I4655)= 1,"1", IF(('1 - Cover page'!$B$9-I4655)= 2,"2", IF(('1 - Cover page'!$B$9-I4655)= 3,"3", IF(('1 - Cover page'!$B$9-I4655)= 4,"4", IF(('1 - Cover page'!$B$9-I4655)= 5,"5", IF(('1 - Cover page'!$B$9-I4655)= 6,"6", IF(('1 - Cover page'!$B$9-I4655)= 7,"7", IF(('1 - Cover page'!$B$9-I4655)= 8,"8", IF(('1 - Cover page'!$B$9-I4655)= 9,"9", IF(('1 - Cover page'!$B$9-I4655)= 10,"10", IF(('1 - Cover page'!$B$9-I4655)= 11,"11", IF(('1 - Cover page'!$B$9-I4655)= 12,"12", IF(('1 - Cover page'!$B$9-I4655)= 13,"13", IF(('1 - Cover page'!$B$9-I4655)= 14,"14", IF(('1 - Cover page'!$B$9-I4655)= 15,"15",  ""))))))))))))))))</f>
        <v>0</v>
      </c>
      <c r="AA4655" t="e">
        <f>VLOOKUP(E4655,'Age group'!$A$2:$B$7,2,TRUE)</f>
        <v>#N/A</v>
      </c>
    </row>
    <row r="4656" spans="1:27" ht="12.75" x14ac:dyDescent="0.2">
      <c r="A4656" s="30">
        <v>4653</v>
      </c>
      <c r="B4656" s="31"/>
      <c r="C4656" s="31"/>
      <c r="D4656" s="32"/>
      <c r="E4656" s="104"/>
      <c r="F4656" s="31"/>
      <c r="G4656" s="31"/>
      <c r="H4656" s="33"/>
      <c r="I4656" s="16"/>
      <c r="J4656" s="34"/>
      <c r="K4656" s="34"/>
      <c r="L4656" s="35"/>
      <c r="M4656" s="36"/>
      <c r="N4656" s="37"/>
      <c r="O4656" s="37"/>
      <c r="P4656" s="37"/>
      <c r="Q4656" s="38"/>
      <c r="R4656" s="38"/>
      <c r="S4656" s="37"/>
      <c r="T4656" s="39"/>
      <c r="U4656" s="39"/>
      <c r="V4656" s="40"/>
      <c r="X4656" t="str">
        <f>IF(('1 - Cover page'!$B$9-M4656)&lt;6,"&lt;=5 Days","&gt;5 Days")</f>
        <v>&lt;=5 Days</v>
      </c>
      <c r="Y4656" t="str">
        <f>IF(('1 - Cover page'!$B$9-M4656)=0,"0", IF(('1 - Cover page'!$B$9-M4656)= 1,"1", IF(('1 - Cover page'!$B$9-M4656)= 2,"2", IF(('1 - Cover page'!$B$9-M4656)= 3,"3", IF(('1 - Cover page'!$B$9-M4656)= 4,"4", IF(('1 - Cover page'!$B$9-M4656)= 5,"5", IF(('1 - Cover page'!$B$9-M4656)= 6,"6", IF(('1 - Cover page'!$B$9-M4656)= 7,"7", IF(('1 - Cover page'!$B$9-M4656)= 8,"8", IF(('1 - Cover page'!$B$9-M4656)= 9,"9", IF(('1 - Cover page'!$B$9-M4656)= 10,"10", IF(('1 - Cover page'!$B$9-M4656)= 11,"11", IF(('1 - Cover page'!$B$9-M4656)= 12,"12", IF(('1 - Cover page'!$B$9-M4656)= 13,"13", IF(('1 - Cover page'!$B$9-M4656)= 14,"14", IF(('1 - Cover page'!$B$9-M4656)= 15,"15",  ""))))))))))))))))</f>
        <v>0</v>
      </c>
      <c r="Z4656" t="str">
        <f>IF(('1 - Cover page'!$B$9-I4656)=0,"0", IF(('1 - Cover page'!$B$9-I4656)= 1,"1", IF(('1 - Cover page'!$B$9-I4656)= 2,"2", IF(('1 - Cover page'!$B$9-I4656)= 3,"3", IF(('1 - Cover page'!$B$9-I4656)= 4,"4", IF(('1 - Cover page'!$B$9-I4656)= 5,"5", IF(('1 - Cover page'!$B$9-I4656)= 6,"6", IF(('1 - Cover page'!$B$9-I4656)= 7,"7", IF(('1 - Cover page'!$B$9-I4656)= 8,"8", IF(('1 - Cover page'!$B$9-I4656)= 9,"9", IF(('1 - Cover page'!$B$9-I4656)= 10,"10", IF(('1 - Cover page'!$B$9-I4656)= 11,"11", IF(('1 - Cover page'!$B$9-I4656)= 12,"12", IF(('1 - Cover page'!$B$9-I4656)= 13,"13", IF(('1 - Cover page'!$B$9-I4656)= 14,"14", IF(('1 - Cover page'!$B$9-I4656)= 15,"15",  ""))))))))))))))))</f>
        <v>0</v>
      </c>
      <c r="AA4656" t="e">
        <f>VLOOKUP(E4656,'Age group'!$A$2:$B$7,2,TRUE)</f>
        <v>#N/A</v>
      </c>
    </row>
    <row r="4657" spans="1:27" ht="12.75" x14ac:dyDescent="0.2">
      <c r="A4657" s="30">
        <v>4654</v>
      </c>
      <c r="B4657" s="31"/>
      <c r="C4657" s="31"/>
      <c r="D4657" s="32"/>
      <c r="E4657" s="104"/>
      <c r="F4657" s="31"/>
      <c r="G4657" s="31"/>
      <c r="H4657" s="33"/>
      <c r="I4657" s="16"/>
      <c r="J4657" s="34"/>
      <c r="K4657" s="34"/>
      <c r="L4657" s="35"/>
      <c r="M4657" s="36"/>
      <c r="N4657" s="37"/>
      <c r="O4657" s="37"/>
      <c r="P4657" s="37"/>
      <c r="Q4657" s="38"/>
      <c r="R4657" s="38"/>
      <c r="S4657" s="37"/>
      <c r="T4657" s="39"/>
      <c r="U4657" s="39"/>
      <c r="V4657" s="40"/>
      <c r="X4657" t="str">
        <f>IF(('1 - Cover page'!$B$9-M4657)&lt;6,"&lt;=5 Days","&gt;5 Days")</f>
        <v>&lt;=5 Days</v>
      </c>
      <c r="Y4657" t="str">
        <f>IF(('1 - Cover page'!$B$9-M4657)=0,"0", IF(('1 - Cover page'!$B$9-M4657)= 1,"1", IF(('1 - Cover page'!$B$9-M4657)= 2,"2", IF(('1 - Cover page'!$B$9-M4657)= 3,"3", IF(('1 - Cover page'!$B$9-M4657)= 4,"4", IF(('1 - Cover page'!$B$9-M4657)= 5,"5", IF(('1 - Cover page'!$B$9-M4657)= 6,"6", IF(('1 - Cover page'!$B$9-M4657)= 7,"7", IF(('1 - Cover page'!$B$9-M4657)= 8,"8", IF(('1 - Cover page'!$B$9-M4657)= 9,"9", IF(('1 - Cover page'!$B$9-M4657)= 10,"10", IF(('1 - Cover page'!$B$9-M4657)= 11,"11", IF(('1 - Cover page'!$B$9-M4657)= 12,"12", IF(('1 - Cover page'!$B$9-M4657)= 13,"13", IF(('1 - Cover page'!$B$9-M4657)= 14,"14", IF(('1 - Cover page'!$B$9-M4657)= 15,"15",  ""))))))))))))))))</f>
        <v>0</v>
      </c>
      <c r="Z4657" t="str">
        <f>IF(('1 - Cover page'!$B$9-I4657)=0,"0", IF(('1 - Cover page'!$B$9-I4657)= 1,"1", IF(('1 - Cover page'!$B$9-I4657)= 2,"2", IF(('1 - Cover page'!$B$9-I4657)= 3,"3", IF(('1 - Cover page'!$B$9-I4657)= 4,"4", IF(('1 - Cover page'!$B$9-I4657)= 5,"5", IF(('1 - Cover page'!$B$9-I4657)= 6,"6", IF(('1 - Cover page'!$B$9-I4657)= 7,"7", IF(('1 - Cover page'!$B$9-I4657)= 8,"8", IF(('1 - Cover page'!$B$9-I4657)= 9,"9", IF(('1 - Cover page'!$B$9-I4657)= 10,"10", IF(('1 - Cover page'!$B$9-I4657)= 11,"11", IF(('1 - Cover page'!$B$9-I4657)= 12,"12", IF(('1 - Cover page'!$B$9-I4657)= 13,"13", IF(('1 - Cover page'!$B$9-I4657)= 14,"14", IF(('1 - Cover page'!$B$9-I4657)= 15,"15",  ""))))))))))))))))</f>
        <v>0</v>
      </c>
      <c r="AA4657" t="e">
        <f>VLOOKUP(E4657,'Age group'!$A$2:$B$7,2,TRUE)</f>
        <v>#N/A</v>
      </c>
    </row>
    <row r="4658" spans="1:27" ht="12.75" x14ac:dyDescent="0.2">
      <c r="A4658" s="30">
        <v>4655</v>
      </c>
      <c r="B4658" s="31"/>
      <c r="C4658" s="31"/>
      <c r="D4658" s="32"/>
      <c r="E4658" s="104"/>
      <c r="F4658" s="31"/>
      <c r="G4658" s="31"/>
      <c r="H4658" s="33"/>
      <c r="I4658" s="16"/>
      <c r="J4658" s="34"/>
      <c r="K4658" s="34"/>
      <c r="L4658" s="35"/>
      <c r="M4658" s="36"/>
      <c r="N4658" s="37"/>
      <c r="O4658" s="37"/>
      <c r="P4658" s="37"/>
      <c r="Q4658" s="38"/>
      <c r="R4658" s="38"/>
      <c r="S4658" s="37"/>
      <c r="T4658" s="39"/>
      <c r="U4658" s="39"/>
      <c r="V4658" s="40"/>
      <c r="X4658" t="str">
        <f>IF(('1 - Cover page'!$B$9-M4658)&lt;6,"&lt;=5 Days","&gt;5 Days")</f>
        <v>&lt;=5 Days</v>
      </c>
      <c r="Y4658" t="str">
        <f>IF(('1 - Cover page'!$B$9-M4658)=0,"0", IF(('1 - Cover page'!$B$9-M4658)= 1,"1", IF(('1 - Cover page'!$B$9-M4658)= 2,"2", IF(('1 - Cover page'!$B$9-M4658)= 3,"3", IF(('1 - Cover page'!$B$9-M4658)= 4,"4", IF(('1 - Cover page'!$B$9-M4658)= 5,"5", IF(('1 - Cover page'!$B$9-M4658)= 6,"6", IF(('1 - Cover page'!$B$9-M4658)= 7,"7", IF(('1 - Cover page'!$B$9-M4658)= 8,"8", IF(('1 - Cover page'!$B$9-M4658)= 9,"9", IF(('1 - Cover page'!$B$9-M4658)= 10,"10", IF(('1 - Cover page'!$B$9-M4658)= 11,"11", IF(('1 - Cover page'!$B$9-M4658)= 12,"12", IF(('1 - Cover page'!$B$9-M4658)= 13,"13", IF(('1 - Cover page'!$B$9-M4658)= 14,"14", IF(('1 - Cover page'!$B$9-M4658)= 15,"15",  ""))))))))))))))))</f>
        <v>0</v>
      </c>
      <c r="Z4658" t="str">
        <f>IF(('1 - Cover page'!$B$9-I4658)=0,"0", IF(('1 - Cover page'!$B$9-I4658)= 1,"1", IF(('1 - Cover page'!$B$9-I4658)= 2,"2", IF(('1 - Cover page'!$B$9-I4658)= 3,"3", IF(('1 - Cover page'!$B$9-I4658)= 4,"4", IF(('1 - Cover page'!$B$9-I4658)= 5,"5", IF(('1 - Cover page'!$B$9-I4658)= 6,"6", IF(('1 - Cover page'!$B$9-I4658)= 7,"7", IF(('1 - Cover page'!$B$9-I4658)= 8,"8", IF(('1 - Cover page'!$B$9-I4658)= 9,"9", IF(('1 - Cover page'!$B$9-I4658)= 10,"10", IF(('1 - Cover page'!$B$9-I4658)= 11,"11", IF(('1 - Cover page'!$B$9-I4658)= 12,"12", IF(('1 - Cover page'!$B$9-I4658)= 13,"13", IF(('1 - Cover page'!$B$9-I4658)= 14,"14", IF(('1 - Cover page'!$B$9-I4658)= 15,"15",  ""))))))))))))))))</f>
        <v>0</v>
      </c>
      <c r="AA4658" t="e">
        <f>VLOOKUP(E4658,'Age group'!$A$2:$B$7,2,TRUE)</f>
        <v>#N/A</v>
      </c>
    </row>
    <row r="4659" spans="1:27" ht="12.75" x14ac:dyDescent="0.2">
      <c r="A4659" s="30">
        <v>4656</v>
      </c>
      <c r="B4659" s="31"/>
      <c r="C4659" s="31"/>
      <c r="D4659" s="32"/>
      <c r="E4659" s="104"/>
      <c r="F4659" s="31"/>
      <c r="G4659" s="31"/>
      <c r="H4659" s="33"/>
      <c r="I4659" s="16"/>
      <c r="J4659" s="34"/>
      <c r="K4659" s="34"/>
      <c r="L4659" s="35"/>
      <c r="M4659" s="36"/>
      <c r="N4659" s="37"/>
      <c r="O4659" s="37"/>
      <c r="P4659" s="37"/>
      <c r="Q4659" s="38"/>
      <c r="R4659" s="38"/>
      <c r="S4659" s="37"/>
      <c r="T4659" s="39"/>
      <c r="U4659" s="39"/>
      <c r="V4659" s="40"/>
      <c r="X4659" t="str">
        <f>IF(('1 - Cover page'!$B$9-M4659)&lt;6,"&lt;=5 Days","&gt;5 Days")</f>
        <v>&lt;=5 Days</v>
      </c>
      <c r="Y4659" t="str">
        <f>IF(('1 - Cover page'!$B$9-M4659)=0,"0", IF(('1 - Cover page'!$B$9-M4659)= 1,"1", IF(('1 - Cover page'!$B$9-M4659)= 2,"2", IF(('1 - Cover page'!$B$9-M4659)= 3,"3", IF(('1 - Cover page'!$B$9-M4659)= 4,"4", IF(('1 - Cover page'!$B$9-M4659)= 5,"5", IF(('1 - Cover page'!$B$9-M4659)= 6,"6", IF(('1 - Cover page'!$B$9-M4659)= 7,"7", IF(('1 - Cover page'!$B$9-M4659)= 8,"8", IF(('1 - Cover page'!$B$9-M4659)= 9,"9", IF(('1 - Cover page'!$B$9-M4659)= 10,"10", IF(('1 - Cover page'!$B$9-M4659)= 11,"11", IF(('1 - Cover page'!$B$9-M4659)= 12,"12", IF(('1 - Cover page'!$B$9-M4659)= 13,"13", IF(('1 - Cover page'!$B$9-M4659)= 14,"14", IF(('1 - Cover page'!$B$9-M4659)= 15,"15",  ""))))))))))))))))</f>
        <v>0</v>
      </c>
      <c r="Z4659" t="str">
        <f>IF(('1 - Cover page'!$B$9-I4659)=0,"0", IF(('1 - Cover page'!$B$9-I4659)= 1,"1", IF(('1 - Cover page'!$B$9-I4659)= 2,"2", IF(('1 - Cover page'!$B$9-I4659)= 3,"3", IF(('1 - Cover page'!$B$9-I4659)= 4,"4", IF(('1 - Cover page'!$B$9-I4659)= 5,"5", IF(('1 - Cover page'!$B$9-I4659)= 6,"6", IF(('1 - Cover page'!$B$9-I4659)= 7,"7", IF(('1 - Cover page'!$B$9-I4659)= 8,"8", IF(('1 - Cover page'!$B$9-I4659)= 9,"9", IF(('1 - Cover page'!$B$9-I4659)= 10,"10", IF(('1 - Cover page'!$B$9-I4659)= 11,"11", IF(('1 - Cover page'!$B$9-I4659)= 12,"12", IF(('1 - Cover page'!$B$9-I4659)= 13,"13", IF(('1 - Cover page'!$B$9-I4659)= 14,"14", IF(('1 - Cover page'!$B$9-I4659)= 15,"15",  ""))))))))))))))))</f>
        <v>0</v>
      </c>
      <c r="AA4659" t="e">
        <f>VLOOKUP(E4659,'Age group'!$A$2:$B$7,2,TRUE)</f>
        <v>#N/A</v>
      </c>
    </row>
    <row r="4660" spans="1:27" ht="12.75" x14ac:dyDescent="0.2">
      <c r="A4660" s="30">
        <v>4657</v>
      </c>
      <c r="B4660" s="31"/>
      <c r="C4660" s="31"/>
      <c r="D4660" s="32"/>
      <c r="E4660" s="104"/>
      <c r="F4660" s="31"/>
      <c r="G4660" s="31"/>
      <c r="H4660" s="33"/>
      <c r="I4660" s="16"/>
      <c r="J4660" s="34"/>
      <c r="K4660" s="34"/>
      <c r="L4660" s="35"/>
      <c r="M4660" s="36"/>
      <c r="N4660" s="37"/>
      <c r="O4660" s="37"/>
      <c r="P4660" s="37"/>
      <c r="Q4660" s="38"/>
      <c r="R4660" s="38"/>
      <c r="S4660" s="37"/>
      <c r="T4660" s="39"/>
      <c r="U4660" s="39"/>
      <c r="V4660" s="40"/>
      <c r="X4660" t="str">
        <f>IF(('1 - Cover page'!$B$9-M4660)&lt;6,"&lt;=5 Days","&gt;5 Days")</f>
        <v>&lt;=5 Days</v>
      </c>
      <c r="Y4660" t="str">
        <f>IF(('1 - Cover page'!$B$9-M4660)=0,"0", IF(('1 - Cover page'!$B$9-M4660)= 1,"1", IF(('1 - Cover page'!$B$9-M4660)= 2,"2", IF(('1 - Cover page'!$B$9-M4660)= 3,"3", IF(('1 - Cover page'!$B$9-M4660)= 4,"4", IF(('1 - Cover page'!$B$9-M4660)= 5,"5", IF(('1 - Cover page'!$B$9-M4660)= 6,"6", IF(('1 - Cover page'!$B$9-M4660)= 7,"7", IF(('1 - Cover page'!$B$9-M4660)= 8,"8", IF(('1 - Cover page'!$B$9-M4660)= 9,"9", IF(('1 - Cover page'!$B$9-M4660)= 10,"10", IF(('1 - Cover page'!$B$9-M4660)= 11,"11", IF(('1 - Cover page'!$B$9-M4660)= 12,"12", IF(('1 - Cover page'!$B$9-M4660)= 13,"13", IF(('1 - Cover page'!$B$9-M4660)= 14,"14", IF(('1 - Cover page'!$B$9-M4660)= 15,"15",  ""))))))))))))))))</f>
        <v>0</v>
      </c>
      <c r="Z4660" t="str">
        <f>IF(('1 - Cover page'!$B$9-I4660)=0,"0", IF(('1 - Cover page'!$B$9-I4660)= 1,"1", IF(('1 - Cover page'!$B$9-I4660)= 2,"2", IF(('1 - Cover page'!$B$9-I4660)= 3,"3", IF(('1 - Cover page'!$B$9-I4660)= 4,"4", IF(('1 - Cover page'!$B$9-I4660)= 5,"5", IF(('1 - Cover page'!$B$9-I4660)= 6,"6", IF(('1 - Cover page'!$B$9-I4660)= 7,"7", IF(('1 - Cover page'!$B$9-I4660)= 8,"8", IF(('1 - Cover page'!$B$9-I4660)= 9,"9", IF(('1 - Cover page'!$B$9-I4660)= 10,"10", IF(('1 - Cover page'!$B$9-I4660)= 11,"11", IF(('1 - Cover page'!$B$9-I4660)= 12,"12", IF(('1 - Cover page'!$B$9-I4660)= 13,"13", IF(('1 - Cover page'!$B$9-I4660)= 14,"14", IF(('1 - Cover page'!$B$9-I4660)= 15,"15",  ""))))))))))))))))</f>
        <v>0</v>
      </c>
      <c r="AA4660" t="e">
        <f>VLOOKUP(E4660,'Age group'!$A$2:$B$7,2,TRUE)</f>
        <v>#N/A</v>
      </c>
    </row>
    <row r="4661" spans="1:27" ht="12.75" x14ac:dyDescent="0.2">
      <c r="A4661" s="30">
        <v>4658</v>
      </c>
      <c r="B4661" s="31"/>
      <c r="C4661" s="31"/>
      <c r="D4661" s="32"/>
      <c r="E4661" s="104"/>
      <c r="F4661" s="31"/>
      <c r="G4661" s="31"/>
      <c r="H4661" s="33"/>
      <c r="I4661" s="16"/>
      <c r="J4661" s="34"/>
      <c r="K4661" s="34"/>
      <c r="L4661" s="35"/>
      <c r="M4661" s="36"/>
      <c r="N4661" s="37"/>
      <c r="O4661" s="37"/>
      <c r="P4661" s="37"/>
      <c r="Q4661" s="38"/>
      <c r="R4661" s="38"/>
      <c r="S4661" s="37"/>
      <c r="T4661" s="39"/>
      <c r="U4661" s="39"/>
      <c r="V4661" s="40"/>
      <c r="X4661" t="str">
        <f>IF(('1 - Cover page'!$B$9-M4661)&lt;6,"&lt;=5 Days","&gt;5 Days")</f>
        <v>&lt;=5 Days</v>
      </c>
      <c r="Y4661" t="str">
        <f>IF(('1 - Cover page'!$B$9-M4661)=0,"0", IF(('1 - Cover page'!$B$9-M4661)= 1,"1", IF(('1 - Cover page'!$B$9-M4661)= 2,"2", IF(('1 - Cover page'!$B$9-M4661)= 3,"3", IF(('1 - Cover page'!$B$9-M4661)= 4,"4", IF(('1 - Cover page'!$B$9-M4661)= 5,"5", IF(('1 - Cover page'!$B$9-M4661)= 6,"6", IF(('1 - Cover page'!$B$9-M4661)= 7,"7", IF(('1 - Cover page'!$B$9-M4661)= 8,"8", IF(('1 - Cover page'!$B$9-M4661)= 9,"9", IF(('1 - Cover page'!$B$9-M4661)= 10,"10", IF(('1 - Cover page'!$B$9-M4661)= 11,"11", IF(('1 - Cover page'!$B$9-M4661)= 12,"12", IF(('1 - Cover page'!$B$9-M4661)= 13,"13", IF(('1 - Cover page'!$B$9-M4661)= 14,"14", IF(('1 - Cover page'!$B$9-M4661)= 15,"15",  ""))))))))))))))))</f>
        <v>0</v>
      </c>
      <c r="Z4661" t="str">
        <f>IF(('1 - Cover page'!$B$9-I4661)=0,"0", IF(('1 - Cover page'!$B$9-I4661)= 1,"1", IF(('1 - Cover page'!$B$9-I4661)= 2,"2", IF(('1 - Cover page'!$B$9-I4661)= 3,"3", IF(('1 - Cover page'!$B$9-I4661)= 4,"4", IF(('1 - Cover page'!$B$9-I4661)= 5,"5", IF(('1 - Cover page'!$B$9-I4661)= 6,"6", IF(('1 - Cover page'!$B$9-I4661)= 7,"7", IF(('1 - Cover page'!$B$9-I4661)= 8,"8", IF(('1 - Cover page'!$B$9-I4661)= 9,"9", IF(('1 - Cover page'!$B$9-I4661)= 10,"10", IF(('1 - Cover page'!$B$9-I4661)= 11,"11", IF(('1 - Cover page'!$B$9-I4661)= 12,"12", IF(('1 - Cover page'!$B$9-I4661)= 13,"13", IF(('1 - Cover page'!$B$9-I4661)= 14,"14", IF(('1 - Cover page'!$B$9-I4661)= 15,"15",  ""))))))))))))))))</f>
        <v>0</v>
      </c>
      <c r="AA4661" t="e">
        <f>VLOOKUP(E4661,'Age group'!$A$2:$B$7,2,TRUE)</f>
        <v>#N/A</v>
      </c>
    </row>
    <row r="4662" spans="1:27" ht="12.75" x14ac:dyDescent="0.2">
      <c r="A4662" s="30">
        <v>4659</v>
      </c>
      <c r="B4662" s="31"/>
      <c r="C4662" s="31"/>
      <c r="D4662" s="32"/>
      <c r="E4662" s="104"/>
      <c r="F4662" s="31"/>
      <c r="G4662" s="31"/>
      <c r="H4662" s="33"/>
      <c r="I4662" s="16"/>
      <c r="J4662" s="34"/>
      <c r="K4662" s="34"/>
      <c r="L4662" s="35"/>
      <c r="M4662" s="36"/>
      <c r="N4662" s="37"/>
      <c r="O4662" s="37"/>
      <c r="P4662" s="37"/>
      <c r="Q4662" s="38"/>
      <c r="R4662" s="38"/>
      <c r="S4662" s="37"/>
      <c r="T4662" s="39"/>
      <c r="U4662" s="39"/>
      <c r="V4662" s="40"/>
      <c r="X4662" t="str">
        <f>IF(('1 - Cover page'!$B$9-M4662)&lt;6,"&lt;=5 Days","&gt;5 Days")</f>
        <v>&lt;=5 Days</v>
      </c>
      <c r="Y4662" t="str">
        <f>IF(('1 - Cover page'!$B$9-M4662)=0,"0", IF(('1 - Cover page'!$B$9-M4662)= 1,"1", IF(('1 - Cover page'!$B$9-M4662)= 2,"2", IF(('1 - Cover page'!$B$9-M4662)= 3,"3", IF(('1 - Cover page'!$B$9-M4662)= 4,"4", IF(('1 - Cover page'!$B$9-M4662)= 5,"5", IF(('1 - Cover page'!$B$9-M4662)= 6,"6", IF(('1 - Cover page'!$B$9-M4662)= 7,"7", IF(('1 - Cover page'!$B$9-M4662)= 8,"8", IF(('1 - Cover page'!$B$9-M4662)= 9,"9", IF(('1 - Cover page'!$B$9-M4662)= 10,"10", IF(('1 - Cover page'!$B$9-M4662)= 11,"11", IF(('1 - Cover page'!$B$9-M4662)= 12,"12", IF(('1 - Cover page'!$B$9-M4662)= 13,"13", IF(('1 - Cover page'!$B$9-M4662)= 14,"14", IF(('1 - Cover page'!$B$9-M4662)= 15,"15",  ""))))))))))))))))</f>
        <v>0</v>
      </c>
      <c r="Z4662" t="str">
        <f>IF(('1 - Cover page'!$B$9-I4662)=0,"0", IF(('1 - Cover page'!$B$9-I4662)= 1,"1", IF(('1 - Cover page'!$B$9-I4662)= 2,"2", IF(('1 - Cover page'!$B$9-I4662)= 3,"3", IF(('1 - Cover page'!$B$9-I4662)= 4,"4", IF(('1 - Cover page'!$B$9-I4662)= 5,"5", IF(('1 - Cover page'!$B$9-I4662)= 6,"6", IF(('1 - Cover page'!$B$9-I4662)= 7,"7", IF(('1 - Cover page'!$B$9-I4662)= 8,"8", IF(('1 - Cover page'!$B$9-I4662)= 9,"9", IF(('1 - Cover page'!$B$9-I4662)= 10,"10", IF(('1 - Cover page'!$B$9-I4662)= 11,"11", IF(('1 - Cover page'!$B$9-I4662)= 12,"12", IF(('1 - Cover page'!$B$9-I4662)= 13,"13", IF(('1 - Cover page'!$B$9-I4662)= 14,"14", IF(('1 - Cover page'!$B$9-I4662)= 15,"15",  ""))))))))))))))))</f>
        <v>0</v>
      </c>
      <c r="AA4662" t="e">
        <f>VLOOKUP(E4662,'Age group'!$A$2:$B$7,2,TRUE)</f>
        <v>#N/A</v>
      </c>
    </row>
    <row r="4663" spans="1:27" ht="12.75" x14ac:dyDescent="0.2">
      <c r="A4663" s="30">
        <v>4660</v>
      </c>
      <c r="B4663" s="31"/>
      <c r="C4663" s="31"/>
      <c r="D4663" s="32"/>
      <c r="E4663" s="104"/>
      <c r="F4663" s="31"/>
      <c r="G4663" s="31"/>
      <c r="H4663" s="33"/>
      <c r="I4663" s="16"/>
      <c r="J4663" s="34"/>
      <c r="K4663" s="34"/>
      <c r="L4663" s="35"/>
      <c r="M4663" s="36"/>
      <c r="N4663" s="37"/>
      <c r="O4663" s="37"/>
      <c r="P4663" s="37"/>
      <c r="Q4663" s="38"/>
      <c r="R4663" s="38"/>
      <c r="S4663" s="37"/>
      <c r="T4663" s="39"/>
      <c r="U4663" s="39"/>
      <c r="V4663" s="40"/>
      <c r="X4663" t="str">
        <f>IF(('1 - Cover page'!$B$9-M4663)&lt;6,"&lt;=5 Days","&gt;5 Days")</f>
        <v>&lt;=5 Days</v>
      </c>
      <c r="Y4663" t="str">
        <f>IF(('1 - Cover page'!$B$9-M4663)=0,"0", IF(('1 - Cover page'!$B$9-M4663)= 1,"1", IF(('1 - Cover page'!$B$9-M4663)= 2,"2", IF(('1 - Cover page'!$B$9-M4663)= 3,"3", IF(('1 - Cover page'!$B$9-M4663)= 4,"4", IF(('1 - Cover page'!$B$9-M4663)= 5,"5", IF(('1 - Cover page'!$B$9-M4663)= 6,"6", IF(('1 - Cover page'!$B$9-M4663)= 7,"7", IF(('1 - Cover page'!$B$9-M4663)= 8,"8", IF(('1 - Cover page'!$B$9-M4663)= 9,"9", IF(('1 - Cover page'!$B$9-M4663)= 10,"10", IF(('1 - Cover page'!$B$9-M4663)= 11,"11", IF(('1 - Cover page'!$B$9-M4663)= 12,"12", IF(('1 - Cover page'!$B$9-M4663)= 13,"13", IF(('1 - Cover page'!$B$9-M4663)= 14,"14", IF(('1 - Cover page'!$B$9-M4663)= 15,"15",  ""))))))))))))))))</f>
        <v>0</v>
      </c>
      <c r="Z4663" t="str">
        <f>IF(('1 - Cover page'!$B$9-I4663)=0,"0", IF(('1 - Cover page'!$B$9-I4663)= 1,"1", IF(('1 - Cover page'!$B$9-I4663)= 2,"2", IF(('1 - Cover page'!$B$9-I4663)= 3,"3", IF(('1 - Cover page'!$B$9-I4663)= 4,"4", IF(('1 - Cover page'!$B$9-I4663)= 5,"5", IF(('1 - Cover page'!$B$9-I4663)= 6,"6", IF(('1 - Cover page'!$B$9-I4663)= 7,"7", IF(('1 - Cover page'!$B$9-I4663)= 8,"8", IF(('1 - Cover page'!$B$9-I4663)= 9,"9", IF(('1 - Cover page'!$B$9-I4663)= 10,"10", IF(('1 - Cover page'!$B$9-I4663)= 11,"11", IF(('1 - Cover page'!$B$9-I4663)= 12,"12", IF(('1 - Cover page'!$B$9-I4663)= 13,"13", IF(('1 - Cover page'!$B$9-I4663)= 14,"14", IF(('1 - Cover page'!$B$9-I4663)= 15,"15",  ""))))))))))))))))</f>
        <v>0</v>
      </c>
      <c r="AA4663" t="e">
        <f>VLOOKUP(E4663,'Age group'!$A$2:$B$7,2,TRUE)</f>
        <v>#N/A</v>
      </c>
    </row>
    <row r="4664" spans="1:27" ht="12.75" x14ac:dyDescent="0.2">
      <c r="A4664" s="30">
        <v>4661</v>
      </c>
      <c r="B4664" s="31"/>
      <c r="C4664" s="31"/>
      <c r="D4664" s="32"/>
      <c r="E4664" s="104"/>
      <c r="F4664" s="31"/>
      <c r="G4664" s="31"/>
      <c r="H4664" s="33"/>
      <c r="I4664" s="16"/>
      <c r="J4664" s="34"/>
      <c r="K4664" s="34"/>
      <c r="L4664" s="35"/>
      <c r="M4664" s="36"/>
      <c r="N4664" s="37"/>
      <c r="O4664" s="37"/>
      <c r="P4664" s="37"/>
      <c r="Q4664" s="38"/>
      <c r="R4664" s="38"/>
      <c r="S4664" s="37"/>
      <c r="T4664" s="39"/>
      <c r="U4664" s="39"/>
      <c r="V4664" s="40"/>
      <c r="X4664" t="str">
        <f>IF(('1 - Cover page'!$B$9-M4664)&lt;6,"&lt;=5 Days","&gt;5 Days")</f>
        <v>&lt;=5 Days</v>
      </c>
      <c r="Y4664" t="str">
        <f>IF(('1 - Cover page'!$B$9-M4664)=0,"0", IF(('1 - Cover page'!$B$9-M4664)= 1,"1", IF(('1 - Cover page'!$B$9-M4664)= 2,"2", IF(('1 - Cover page'!$B$9-M4664)= 3,"3", IF(('1 - Cover page'!$B$9-M4664)= 4,"4", IF(('1 - Cover page'!$B$9-M4664)= 5,"5", IF(('1 - Cover page'!$B$9-M4664)= 6,"6", IF(('1 - Cover page'!$B$9-M4664)= 7,"7", IF(('1 - Cover page'!$B$9-M4664)= 8,"8", IF(('1 - Cover page'!$B$9-M4664)= 9,"9", IF(('1 - Cover page'!$B$9-M4664)= 10,"10", IF(('1 - Cover page'!$B$9-M4664)= 11,"11", IF(('1 - Cover page'!$B$9-M4664)= 12,"12", IF(('1 - Cover page'!$B$9-M4664)= 13,"13", IF(('1 - Cover page'!$B$9-M4664)= 14,"14", IF(('1 - Cover page'!$B$9-M4664)= 15,"15",  ""))))))))))))))))</f>
        <v>0</v>
      </c>
      <c r="Z4664" t="str">
        <f>IF(('1 - Cover page'!$B$9-I4664)=0,"0", IF(('1 - Cover page'!$B$9-I4664)= 1,"1", IF(('1 - Cover page'!$B$9-I4664)= 2,"2", IF(('1 - Cover page'!$B$9-I4664)= 3,"3", IF(('1 - Cover page'!$B$9-I4664)= 4,"4", IF(('1 - Cover page'!$B$9-I4664)= 5,"5", IF(('1 - Cover page'!$B$9-I4664)= 6,"6", IF(('1 - Cover page'!$B$9-I4664)= 7,"7", IF(('1 - Cover page'!$B$9-I4664)= 8,"8", IF(('1 - Cover page'!$B$9-I4664)= 9,"9", IF(('1 - Cover page'!$B$9-I4664)= 10,"10", IF(('1 - Cover page'!$B$9-I4664)= 11,"11", IF(('1 - Cover page'!$B$9-I4664)= 12,"12", IF(('1 - Cover page'!$B$9-I4664)= 13,"13", IF(('1 - Cover page'!$B$9-I4664)= 14,"14", IF(('1 - Cover page'!$B$9-I4664)= 15,"15",  ""))))))))))))))))</f>
        <v>0</v>
      </c>
      <c r="AA4664" t="e">
        <f>VLOOKUP(E4664,'Age group'!$A$2:$B$7,2,TRUE)</f>
        <v>#N/A</v>
      </c>
    </row>
    <row r="4665" spans="1:27" ht="12.75" x14ac:dyDescent="0.2">
      <c r="A4665" s="30">
        <v>4662</v>
      </c>
      <c r="B4665" s="31"/>
      <c r="C4665" s="31"/>
      <c r="D4665" s="32"/>
      <c r="E4665" s="104"/>
      <c r="F4665" s="31"/>
      <c r="G4665" s="31"/>
      <c r="H4665" s="33"/>
      <c r="I4665" s="16"/>
      <c r="J4665" s="34"/>
      <c r="K4665" s="34"/>
      <c r="L4665" s="35"/>
      <c r="M4665" s="36"/>
      <c r="N4665" s="37"/>
      <c r="O4665" s="37"/>
      <c r="P4665" s="37"/>
      <c r="Q4665" s="38"/>
      <c r="R4665" s="38"/>
      <c r="S4665" s="37"/>
      <c r="T4665" s="39"/>
      <c r="U4665" s="39"/>
      <c r="V4665" s="40"/>
      <c r="X4665" t="str">
        <f>IF(('1 - Cover page'!$B$9-M4665)&lt;6,"&lt;=5 Days","&gt;5 Days")</f>
        <v>&lt;=5 Days</v>
      </c>
      <c r="Y4665" t="str">
        <f>IF(('1 - Cover page'!$B$9-M4665)=0,"0", IF(('1 - Cover page'!$B$9-M4665)= 1,"1", IF(('1 - Cover page'!$B$9-M4665)= 2,"2", IF(('1 - Cover page'!$B$9-M4665)= 3,"3", IF(('1 - Cover page'!$B$9-M4665)= 4,"4", IF(('1 - Cover page'!$B$9-M4665)= 5,"5", IF(('1 - Cover page'!$B$9-M4665)= 6,"6", IF(('1 - Cover page'!$B$9-M4665)= 7,"7", IF(('1 - Cover page'!$B$9-M4665)= 8,"8", IF(('1 - Cover page'!$B$9-M4665)= 9,"9", IF(('1 - Cover page'!$B$9-M4665)= 10,"10", IF(('1 - Cover page'!$B$9-M4665)= 11,"11", IF(('1 - Cover page'!$B$9-M4665)= 12,"12", IF(('1 - Cover page'!$B$9-M4665)= 13,"13", IF(('1 - Cover page'!$B$9-M4665)= 14,"14", IF(('1 - Cover page'!$B$9-M4665)= 15,"15",  ""))))))))))))))))</f>
        <v>0</v>
      </c>
      <c r="Z4665" t="str">
        <f>IF(('1 - Cover page'!$B$9-I4665)=0,"0", IF(('1 - Cover page'!$B$9-I4665)= 1,"1", IF(('1 - Cover page'!$B$9-I4665)= 2,"2", IF(('1 - Cover page'!$B$9-I4665)= 3,"3", IF(('1 - Cover page'!$B$9-I4665)= 4,"4", IF(('1 - Cover page'!$B$9-I4665)= 5,"5", IF(('1 - Cover page'!$B$9-I4665)= 6,"6", IF(('1 - Cover page'!$B$9-I4665)= 7,"7", IF(('1 - Cover page'!$B$9-I4665)= 8,"8", IF(('1 - Cover page'!$B$9-I4665)= 9,"9", IF(('1 - Cover page'!$B$9-I4665)= 10,"10", IF(('1 - Cover page'!$B$9-I4665)= 11,"11", IF(('1 - Cover page'!$B$9-I4665)= 12,"12", IF(('1 - Cover page'!$B$9-I4665)= 13,"13", IF(('1 - Cover page'!$B$9-I4665)= 14,"14", IF(('1 - Cover page'!$B$9-I4665)= 15,"15",  ""))))))))))))))))</f>
        <v>0</v>
      </c>
      <c r="AA4665" t="e">
        <f>VLOOKUP(E4665,'Age group'!$A$2:$B$7,2,TRUE)</f>
        <v>#N/A</v>
      </c>
    </row>
    <row r="4666" spans="1:27" ht="12.75" x14ac:dyDescent="0.2">
      <c r="A4666" s="30">
        <v>4663</v>
      </c>
      <c r="B4666" s="31"/>
      <c r="C4666" s="31"/>
      <c r="D4666" s="32"/>
      <c r="E4666" s="104"/>
      <c r="F4666" s="31"/>
      <c r="G4666" s="31"/>
      <c r="H4666" s="33"/>
      <c r="I4666" s="16"/>
      <c r="J4666" s="34"/>
      <c r="K4666" s="34"/>
      <c r="L4666" s="35"/>
      <c r="M4666" s="36"/>
      <c r="N4666" s="37"/>
      <c r="O4666" s="37"/>
      <c r="P4666" s="37"/>
      <c r="Q4666" s="38"/>
      <c r="R4666" s="38"/>
      <c r="S4666" s="37"/>
      <c r="T4666" s="39"/>
      <c r="U4666" s="39"/>
      <c r="V4666" s="40"/>
      <c r="X4666" t="str">
        <f>IF(('1 - Cover page'!$B$9-M4666)&lt;6,"&lt;=5 Days","&gt;5 Days")</f>
        <v>&lt;=5 Days</v>
      </c>
      <c r="Y4666" t="str">
        <f>IF(('1 - Cover page'!$B$9-M4666)=0,"0", IF(('1 - Cover page'!$B$9-M4666)= 1,"1", IF(('1 - Cover page'!$B$9-M4666)= 2,"2", IF(('1 - Cover page'!$B$9-M4666)= 3,"3", IF(('1 - Cover page'!$B$9-M4666)= 4,"4", IF(('1 - Cover page'!$B$9-M4666)= 5,"5", IF(('1 - Cover page'!$B$9-M4666)= 6,"6", IF(('1 - Cover page'!$B$9-M4666)= 7,"7", IF(('1 - Cover page'!$B$9-M4666)= 8,"8", IF(('1 - Cover page'!$B$9-M4666)= 9,"9", IF(('1 - Cover page'!$B$9-M4666)= 10,"10", IF(('1 - Cover page'!$B$9-M4666)= 11,"11", IF(('1 - Cover page'!$B$9-M4666)= 12,"12", IF(('1 - Cover page'!$B$9-M4666)= 13,"13", IF(('1 - Cover page'!$B$9-M4666)= 14,"14", IF(('1 - Cover page'!$B$9-M4666)= 15,"15",  ""))))))))))))))))</f>
        <v>0</v>
      </c>
      <c r="Z4666" t="str">
        <f>IF(('1 - Cover page'!$B$9-I4666)=0,"0", IF(('1 - Cover page'!$B$9-I4666)= 1,"1", IF(('1 - Cover page'!$B$9-I4666)= 2,"2", IF(('1 - Cover page'!$B$9-I4666)= 3,"3", IF(('1 - Cover page'!$B$9-I4666)= 4,"4", IF(('1 - Cover page'!$B$9-I4666)= 5,"5", IF(('1 - Cover page'!$B$9-I4666)= 6,"6", IF(('1 - Cover page'!$B$9-I4666)= 7,"7", IF(('1 - Cover page'!$B$9-I4666)= 8,"8", IF(('1 - Cover page'!$B$9-I4666)= 9,"9", IF(('1 - Cover page'!$B$9-I4666)= 10,"10", IF(('1 - Cover page'!$B$9-I4666)= 11,"11", IF(('1 - Cover page'!$B$9-I4666)= 12,"12", IF(('1 - Cover page'!$B$9-I4666)= 13,"13", IF(('1 - Cover page'!$B$9-I4666)= 14,"14", IF(('1 - Cover page'!$B$9-I4666)= 15,"15",  ""))))))))))))))))</f>
        <v>0</v>
      </c>
      <c r="AA4666" t="e">
        <f>VLOOKUP(E4666,'Age group'!$A$2:$B$7,2,TRUE)</f>
        <v>#N/A</v>
      </c>
    </row>
    <row r="4667" spans="1:27" ht="12.75" x14ac:dyDescent="0.2">
      <c r="A4667" s="30">
        <v>4664</v>
      </c>
      <c r="B4667" s="31"/>
      <c r="C4667" s="31"/>
      <c r="D4667" s="32"/>
      <c r="E4667" s="104"/>
      <c r="F4667" s="31"/>
      <c r="G4667" s="31"/>
      <c r="H4667" s="33"/>
      <c r="I4667" s="16"/>
      <c r="J4667" s="34"/>
      <c r="K4667" s="34"/>
      <c r="L4667" s="35"/>
      <c r="M4667" s="36"/>
      <c r="N4667" s="37"/>
      <c r="O4667" s="37"/>
      <c r="P4667" s="37"/>
      <c r="Q4667" s="38"/>
      <c r="R4667" s="38"/>
      <c r="S4667" s="37"/>
      <c r="T4667" s="39"/>
      <c r="U4667" s="39"/>
      <c r="V4667" s="40"/>
      <c r="X4667" t="str">
        <f>IF(('1 - Cover page'!$B$9-M4667)&lt;6,"&lt;=5 Days","&gt;5 Days")</f>
        <v>&lt;=5 Days</v>
      </c>
      <c r="Y4667" t="str">
        <f>IF(('1 - Cover page'!$B$9-M4667)=0,"0", IF(('1 - Cover page'!$B$9-M4667)= 1,"1", IF(('1 - Cover page'!$B$9-M4667)= 2,"2", IF(('1 - Cover page'!$B$9-M4667)= 3,"3", IF(('1 - Cover page'!$B$9-M4667)= 4,"4", IF(('1 - Cover page'!$B$9-M4667)= 5,"5", IF(('1 - Cover page'!$B$9-M4667)= 6,"6", IF(('1 - Cover page'!$B$9-M4667)= 7,"7", IF(('1 - Cover page'!$B$9-M4667)= 8,"8", IF(('1 - Cover page'!$B$9-M4667)= 9,"9", IF(('1 - Cover page'!$B$9-M4667)= 10,"10", IF(('1 - Cover page'!$B$9-M4667)= 11,"11", IF(('1 - Cover page'!$B$9-M4667)= 12,"12", IF(('1 - Cover page'!$B$9-M4667)= 13,"13", IF(('1 - Cover page'!$B$9-M4667)= 14,"14", IF(('1 - Cover page'!$B$9-M4667)= 15,"15",  ""))))))))))))))))</f>
        <v>0</v>
      </c>
      <c r="Z4667" t="str">
        <f>IF(('1 - Cover page'!$B$9-I4667)=0,"0", IF(('1 - Cover page'!$B$9-I4667)= 1,"1", IF(('1 - Cover page'!$B$9-I4667)= 2,"2", IF(('1 - Cover page'!$B$9-I4667)= 3,"3", IF(('1 - Cover page'!$B$9-I4667)= 4,"4", IF(('1 - Cover page'!$B$9-I4667)= 5,"5", IF(('1 - Cover page'!$B$9-I4667)= 6,"6", IF(('1 - Cover page'!$B$9-I4667)= 7,"7", IF(('1 - Cover page'!$B$9-I4667)= 8,"8", IF(('1 - Cover page'!$B$9-I4667)= 9,"9", IF(('1 - Cover page'!$B$9-I4667)= 10,"10", IF(('1 - Cover page'!$B$9-I4667)= 11,"11", IF(('1 - Cover page'!$B$9-I4667)= 12,"12", IF(('1 - Cover page'!$B$9-I4667)= 13,"13", IF(('1 - Cover page'!$B$9-I4667)= 14,"14", IF(('1 - Cover page'!$B$9-I4667)= 15,"15",  ""))))))))))))))))</f>
        <v>0</v>
      </c>
      <c r="AA4667" t="e">
        <f>VLOOKUP(E4667,'Age group'!$A$2:$B$7,2,TRUE)</f>
        <v>#N/A</v>
      </c>
    </row>
    <row r="4668" spans="1:27" ht="12.75" x14ac:dyDescent="0.2">
      <c r="A4668" s="30">
        <v>4665</v>
      </c>
      <c r="B4668" s="31"/>
      <c r="C4668" s="31"/>
      <c r="D4668" s="32"/>
      <c r="E4668" s="104"/>
      <c r="F4668" s="31"/>
      <c r="G4668" s="31"/>
      <c r="H4668" s="33"/>
      <c r="I4668" s="16"/>
      <c r="J4668" s="34"/>
      <c r="K4668" s="34"/>
      <c r="L4668" s="35"/>
      <c r="M4668" s="36"/>
      <c r="N4668" s="37"/>
      <c r="O4668" s="37"/>
      <c r="P4668" s="37"/>
      <c r="Q4668" s="38"/>
      <c r="R4668" s="38"/>
      <c r="S4668" s="37"/>
      <c r="T4668" s="39"/>
      <c r="U4668" s="39"/>
      <c r="V4668" s="40"/>
      <c r="X4668" t="str">
        <f>IF(('1 - Cover page'!$B$9-M4668)&lt;6,"&lt;=5 Days","&gt;5 Days")</f>
        <v>&lt;=5 Days</v>
      </c>
      <c r="Y4668" t="str">
        <f>IF(('1 - Cover page'!$B$9-M4668)=0,"0", IF(('1 - Cover page'!$B$9-M4668)= 1,"1", IF(('1 - Cover page'!$B$9-M4668)= 2,"2", IF(('1 - Cover page'!$B$9-M4668)= 3,"3", IF(('1 - Cover page'!$B$9-M4668)= 4,"4", IF(('1 - Cover page'!$B$9-M4668)= 5,"5", IF(('1 - Cover page'!$B$9-M4668)= 6,"6", IF(('1 - Cover page'!$B$9-M4668)= 7,"7", IF(('1 - Cover page'!$B$9-M4668)= 8,"8", IF(('1 - Cover page'!$B$9-M4668)= 9,"9", IF(('1 - Cover page'!$B$9-M4668)= 10,"10", IF(('1 - Cover page'!$B$9-M4668)= 11,"11", IF(('1 - Cover page'!$B$9-M4668)= 12,"12", IF(('1 - Cover page'!$B$9-M4668)= 13,"13", IF(('1 - Cover page'!$B$9-M4668)= 14,"14", IF(('1 - Cover page'!$B$9-M4668)= 15,"15",  ""))))))))))))))))</f>
        <v>0</v>
      </c>
      <c r="Z4668" t="str">
        <f>IF(('1 - Cover page'!$B$9-I4668)=0,"0", IF(('1 - Cover page'!$B$9-I4668)= 1,"1", IF(('1 - Cover page'!$B$9-I4668)= 2,"2", IF(('1 - Cover page'!$B$9-I4668)= 3,"3", IF(('1 - Cover page'!$B$9-I4668)= 4,"4", IF(('1 - Cover page'!$B$9-I4668)= 5,"5", IF(('1 - Cover page'!$B$9-I4668)= 6,"6", IF(('1 - Cover page'!$B$9-I4668)= 7,"7", IF(('1 - Cover page'!$B$9-I4668)= 8,"8", IF(('1 - Cover page'!$B$9-I4668)= 9,"9", IF(('1 - Cover page'!$B$9-I4668)= 10,"10", IF(('1 - Cover page'!$B$9-I4668)= 11,"11", IF(('1 - Cover page'!$B$9-I4668)= 12,"12", IF(('1 - Cover page'!$B$9-I4668)= 13,"13", IF(('1 - Cover page'!$B$9-I4668)= 14,"14", IF(('1 - Cover page'!$B$9-I4668)= 15,"15",  ""))))))))))))))))</f>
        <v>0</v>
      </c>
      <c r="AA4668" t="e">
        <f>VLOOKUP(E4668,'Age group'!$A$2:$B$7,2,TRUE)</f>
        <v>#N/A</v>
      </c>
    </row>
    <row r="4669" spans="1:27" ht="12.75" x14ac:dyDescent="0.2">
      <c r="A4669" s="30">
        <v>4666</v>
      </c>
      <c r="B4669" s="31"/>
      <c r="C4669" s="31"/>
      <c r="D4669" s="32"/>
      <c r="E4669" s="104"/>
      <c r="F4669" s="31"/>
      <c r="G4669" s="31"/>
      <c r="H4669" s="33"/>
      <c r="I4669" s="16"/>
      <c r="J4669" s="34"/>
      <c r="K4669" s="34"/>
      <c r="L4669" s="35"/>
      <c r="M4669" s="36"/>
      <c r="N4669" s="37"/>
      <c r="O4669" s="37"/>
      <c r="P4669" s="37"/>
      <c r="Q4669" s="38"/>
      <c r="R4669" s="38"/>
      <c r="S4669" s="37"/>
      <c r="T4669" s="39"/>
      <c r="U4669" s="39"/>
      <c r="V4669" s="40"/>
      <c r="X4669" t="str">
        <f>IF(('1 - Cover page'!$B$9-M4669)&lt;6,"&lt;=5 Days","&gt;5 Days")</f>
        <v>&lt;=5 Days</v>
      </c>
      <c r="Y4669" t="str">
        <f>IF(('1 - Cover page'!$B$9-M4669)=0,"0", IF(('1 - Cover page'!$B$9-M4669)= 1,"1", IF(('1 - Cover page'!$B$9-M4669)= 2,"2", IF(('1 - Cover page'!$B$9-M4669)= 3,"3", IF(('1 - Cover page'!$B$9-M4669)= 4,"4", IF(('1 - Cover page'!$B$9-M4669)= 5,"5", IF(('1 - Cover page'!$B$9-M4669)= 6,"6", IF(('1 - Cover page'!$B$9-M4669)= 7,"7", IF(('1 - Cover page'!$B$9-M4669)= 8,"8", IF(('1 - Cover page'!$B$9-M4669)= 9,"9", IF(('1 - Cover page'!$B$9-M4669)= 10,"10", IF(('1 - Cover page'!$B$9-M4669)= 11,"11", IF(('1 - Cover page'!$B$9-M4669)= 12,"12", IF(('1 - Cover page'!$B$9-M4669)= 13,"13", IF(('1 - Cover page'!$B$9-M4669)= 14,"14", IF(('1 - Cover page'!$B$9-M4669)= 15,"15",  ""))))))))))))))))</f>
        <v>0</v>
      </c>
      <c r="Z4669" t="str">
        <f>IF(('1 - Cover page'!$B$9-I4669)=0,"0", IF(('1 - Cover page'!$B$9-I4669)= 1,"1", IF(('1 - Cover page'!$B$9-I4669)= 2,"2", IF(('1 - Cover page'!$B$9-I4669)= 3,"3", IF(('1 - Cover page'!$B$9-I4669)= 4,"4", IF(('1 - Cover page'!$B$9-I4669)= 5,"5", IF(('1 - Cover page'!$B$9-I4669)= 6,"6", IF(('1 - Cover page'!$B$9-I4669)= 7,"7", IF(('1 - Cover page'!$B$9-I4669)= 8,"8", IF(('1 - Cover page'!$B$9-I4669)= 9,"9", IF(('1 - Cover page'!$B$9-I4669)= 10,"10", IF(('1 - Cover page'!$B$9-I4669)= 11,"11", IF(('1 - Cover page'!$B$9-I4669)= 12,"12", IF(('1 - Cover page'!$B$9-I4669)= 13,"13", IF(('1 - Cover page'!$B$9-I4669)= 14,"14", IF(('1 - Cover page'!$B$9-I4669)= 15,"15",  ""))))))))))))))))</f>
        <v>0</v>
      </c>
      <c r="AA4669" t="e">
        <f>VLOOKUP(E4669,'Age group'!$A$2:$B$7,2,TRUE)</f>
        <v>#N/A</v>
      </c>
    </row>
    <row r="4670" spans="1:27" ht="12.75" x14ac:dyDescent="0.2">
      <c r="A4670" s="30">
        <v>4667</v>
      </c>
      <c r="B4670" s="31"/>
      <c r="C4670" s="31"/>
      <c r="D4670" s="32"/>
      <c r="E4670" s="104"/>
      <c r="F4670" s="31"/>
      <c r="G4670" s="31"/>
      <c r="H4670" s="33"/>
      <c r="I4670" s="16"/>
      <c r="J4670" s="34"/>
      <c r="K4670" s="34"/>
      <c r="L4670" s="35"/>
      <c r="M4670" s="36"/>
      <c r="N4670" s="37"/>
      <c r="O4670" s="37"/>
      <c r="P4670" s="37"/>
      <c r="Q4670" s="38"/>
      <c r="R4670" s="38"/>
      <c r="S4670" s="37"/>
      <c r="T4670" s="39"/>
      <c r="U4670" s="39"/>
      <c r="V4670" s="40"/>
      <c r="X4670" t="str">
        <f>IF(('1 - Cover page'!$B$9-M4670)&lt;6,"&lt;=5 Days","&gt;5 Days")</f>
        <v>&lt;=5 Days</v>
      </c>
      <c r="Y4670" t="str">
        <f>IF(('1 - Cover page'!$B$9-M4670)=0,"0", IF(('1 - Cover page'!$B$9-M4670)= 1,"1", IF(('1 - Cover page'!$B$9-M4670)= 2,"2", IF(('1 - Cover page'!$B$9-M4670)= 3,"3", IF(('1 - Cover page'!$B$9-M4670)= 4,"4", IF(('1 - Cover page'!$B$9-M4670)= 5,"5", IF(('1 - Cover page'!$B$9-M4670)= 6,"6", IF(('1 - Cover page'!$B$9-M4670)= 7,"7", IF(('1 - Cover page'!$B$9-M4670)= 8,"8", IF(('1 - Cover page'!$B$9-M4670)= 9,"9", IF(('1 - Cover page'!$B$9-M4670)= 10,"10", IF(('1 - Cover page'!$B$9-M4670)= 11,"11", IF(('1 - Cover page'!$B$9-M4670)= 12,"12", IF(('1 - Cover page'!$B$9-M4670)= 13,"13", IF(('1 - Cover page'!$B$9-M4670)= 14,"14", IF(('1 - Cover page'!$B$9-M4670)= 15,"15",  ""))))))))))))))))</f>
        <v>0</v>
      </c>
      <c r="Z4670" t="str">
        <f>IF(('1 - Cover page'!$B$9-I4670)=0,"0", IF(('1 - Cover page'!$B$9-I4670)= 1,"1", IF(('1 - Cover page'!$B$9-I4670)= 2,"2", IF(('1 - Cover page'!$B$9-I4670)= 3,"3", IF(('1 - Cover page'!$B$9-I4670)= 4,"4", IF(('1 - Cover page'!$B$9-I4670)= 5,"5", IF(('1 - Cover page'!$B$9-I4670)= 6,"6", IF(('1 - Cover page'!$B$9-I4670)= 7,"7", IF(('1 - Cover page'!$B$9-I4670)= 8,"8", IF(('1 - Cover page'!$B$9-I4670)= 9,"9", IF(('1 - Cover page'!$B$9-I4670)= 10,"10", IF(('1 - Cover page'!$B$9-I4670)= 11,"11", IF(('1 - Cover page'!$B$9-I4670)= 12,"12", IF(('1 - Cover page'!$B$9-I4670)= 13,"13", IF(('1 - Cover page'!$B$9-I4670)= 14,"14", IF(('1 - Cover page'!$B$9-I4670)= 15,"15",  ""))))))))))))))))</f>
        <v>0</v>
      </c>
      <c r="AA4670" t="e">
        <f>VLOOKUP(E4670,'Age group'!$A$2:$B$7,2,TRUE)</f>
        <v>#N/A</v>
      </c>
    </row>
    <row r="4671" spans="1:27" ht="12.75" x14ac:dyDescent="0.2">
      <c r="A4671" s="30">
        <v>4668</v>
      </c>
      <c r="B4671" s="31"/>
      <c r="C4671" s="31"/>
      <c r="D4671" s="32"/>
      <c r="E4671" s="104"/>
      <c r="F4671" s="31"/>
      <c r="G4671" s="31"/>
      <c r="H4671" s="33"/>
      <c r="I4671" s="16"/>
      <c r="J4671" s="34"/>
      <c r="K4671" s="34"/>
      <c r="L4671" s="35"/>
      <c r="M4671" s="36"/>
      <c r="N4671" s="37"/>
      <c r="O4671" s="37"/>
      <c r="P4671" s="37"/>
      <c r="Q4671" s="38"/>
      <c r="R4671" s="38"/>
      <c r="S4671" s="37"/>
      <c r="T4671" s="39"/>
      <c r="U4671" s="39"/>
      <c r="V4671" s="40"/>
      <c r="X4671" t="str">
        <f>IF(('1 - Cover page'!$B$9-M4671)&lt;6,"&lt;=5 Days","&gt;5 Days")</f>
        <v>&lt;=5 Days</v>
      </c>
      <c r="Y4671" t="str">
        <f>IF(('1 - Cover page'!$B$9-M4671)=0,"0", IF(('1 - Cover page'!$B$9-M4671)= 1,"1", IF(('1 - Cover page'!$B$9-M4671)= 2,"2", IF(('1 - Cover page'!$B$9-M4671)= 3,"3", IF(('1 - Cover page'!$B$9-M4671)= 4,"4", IF(('1 - Cover page'!$B$9-M4671)= 5,"5", IF(('1 - Cover page'!$B$9-M4671)= 6,"6", IF(('1 - Cover page'!$B$9-M4671)= 7,"7", IF(('1 - Cover page'!$B$9-M4671)= 8,"8", IF(('1 - Cover page'!$B$9-M4671)= 9,"9", IF(('1 - Cover page'!$B$9-M4671)= 10,"10", IF(('1 - Cover page'!$B$9-M4671)= 11,"11", IF(('1 - Cover page'!$B$9-M4671)= 12,"12", IF(('1 - Cover page'!$B$9-M4671)= 13,"13", IF(('1 - Cover page'!$B$9-M4671)= 14,"14", IF(('1 - Cover page'!$B$9-M4671)= 15,"15",  ""))))))))))))))))</f>
        <v>0</v>
      </c>
      <c r="Z4671" t="str">
        <f>IF(('1 - Cover page'!$B$9-I4671)=0,"0", IF(('1 - Cover page'!$B$9-I4671)= 1,"1", IF(('1 - Cover page'!$B$9-I4671)= 2,"2", IF(('1 - Cover page'!$B$9-I4671)= 3,"3", IF(('1 - Cover page'!$B$9-I4671)= 4,"4", IF(('1 - Cover page'!$B$9-I4671)= 5,"5", IF(('1 - Cover page'!$B$9-I4671)= 6,"6", IF(('1 - Cover page'!$B$9-I4671)= 7,"7", IF(('1 - Cover page'!$B$9-I4671)= 8,"8", IF(('1 - Cover page'!$B$9-I4671)= 9,"9", IF(('1 - Cover page'!$B$9-I4671)= 10,"10", IF(('1 - Cover page'!$B$9-I4671)= 11,"11", IF(('1 - Cover page'!$B$9-I4671)= 12,"12", IF(('1 - Cover page'!$B$9-I4671)= 13,"13", IF(('1 - Cover page'!$B$9-I4671)= 14,"14", IF(('1 - Cover page'!$B$9-I4671)= 15,"15",  ""))))))))))))))))</f>
        <v>0</v>
      </c>
      <c r="AA4671" t="e">
        <f>VLOOKUP(E4671,'Age group'!$A$2:$B$7,2,TRUE)</f>
        <v>#N/A</v>
      </c>
    </row>
    <row r="4672" spans="1:27" ht="12.75" x14ac:dyDescent="0.2">
      <c r="A4672" s="30">
        <v>4669</v>
      </c>
      <c r="B4672" s="31"/>
      <c r="C4672" s="31"/>
      <c r="D4672" s="32"/>
      <c r="E4672" s="104"/>
      <c r="F4672" s="31"/>
      <c r="G4672" s="31"/>
      <c r="H4672" s="33"/>
      <c r="I4672" s="16"/>
      <c r="J4672" s="34"/>
      <c r="K4672" s="34"/>
      <c r="L4672" s="35"/>
      <c r="M4672" s="36"/>
      <c r="N4672" s="37"/>
      <c r="O4672" s="37"/>
      <c r="P4672" s="37"/>
      <c r="Q4672" s="38"/>
      <c r="R4672" s="38"/>
      <c r="S4672" s="37"/>
      <c r="T4672" s="39"/>
      <c r="U4672" s="39"/>
      <c r="V4672" s="40"/>
      <c r="X4672" t="str">
        <f>IF(('1 - Cover page'!$B$9-M4672)&lt;6,"&lt;=5 Days","&gt;5 Days")</f>
        <v>&lt;=5 Days</v>
      </c>
      <c r="Y4672" t="str">
        <f>IF(('1 - Cover page'!$B$9-M4672)=0,"0", IF(('1 - Cover page'!$B$9-M4672)= 1,"1", IF(('1 - Cover page'!$B$9-M4672)= 2,"2", IF(('1 - Cover page'!$B$9-M4672)= 3,"3", IF(('1 - Cover page'!$B$9-M4672)= 4,"4", IF(('1 - Cover page'!$B$9-M4672)= 5,"5", IF(('1 - Cover page'!$B$9-M4672)= 6,"6", IF(('1 - Cover page'!$B$9-M4672)= 7,"7", IF(('1 - Cover page'!$B$9-M4672)= 8,"8", IF(('1 - Cover page'!$B$9-M4672)= 9,"9", IF(('1 - Cover page'!$B$9-M4672)= 10,"10", IF(('1 - Cover page'!$B$9-M4672)= 11,"11", IF(('1 - Cover page'!$B$9-M4672)= 12,"12", IF(('1 - Cover page'!$B$9-M4672)= 13,"13", IF(('1 - Cover page'!$B$9-M4672)= 14,"14", IF(('1 - Cover page'!$B$9-M4672)= 15,"15",  ""))))))))))))))))</f>
        <v>0</v>
      </c>
      <c r="Z4672" t="str">
        <f>IF(('1 - Cover page'!$B$9-I4672)=0,"0", IF(('1 - Cover page'!$B$9-I4672)= 1,"1", IF(('1 - Cover page'!$B$9-I4672)= 2,"2", IF(('1 - Cover page'!$B$9-I4672)= 3,"3", IF(('1 - Cover page'!$B$9-I4672)= 4,"4", IF(('1 - Cover page'!$B$9-I4672)= 5,"5", IF(('1 - Cover page'!$B$9-I4672)= 6,"6", IF(('1 - Cover page'!$B$9-I4672)= 7,"7", IF(('1 - Cover page'!$B$9-I4672)= 8,"8", IF(('1 - Cover page'!$B$9-I4672)= 9,"9", IF(('1 - Cover page'!$B$9-I4672)= 10,"10", IF(('1 - Cover page'!$B$9-I4672)= 11,"11", IF(('1 - Cover page'!$B$9-I4672)= 12,"12", IF(('1 - Cover page'!$B$9-I4672)= 13,"13", IF(('1 - Cover page'!$B$9-I4672)= 14,"14", IF(('1 - Cover page'!$B$9-I4672)= 15,"15",  ""))))))))))))))))</f>
        <v>0</v>
      </c>
      <c r="AA4672" t="e">
        <f>VLOOKUP(E4672,'Age group'!$A$2:$B$7,2,TRUE)</f>
        <v>#N/A</v>
      </c>
    </row>
    <row r="4673" spans="1:27" ht="12.75" x14ac:dyDescent="0.2">
      <c r="A4673" s="30">
        <v>4670</v>
      </c>
      <c r="B4673" s="31"/>
      <c r="C4673" s="31"/>
      <c r="D4673" s="32"/>
      <c r="E4673" s="104"/>
      <c r="F4673" s="31"/>
      <c r="G4673" s="31"/>
      <c r="H4673" s="33"/>
      <c r="I4673" s="16"/>
      <c r="J4673" s="34"/>
      <c r="K4673" s="34"/>
      <c r="L4673" s="35"/>
      <c r="M4673" s="36"/>
      <c r="N4673" s="37"/>
      <c r="O4673" s="37"/>
      <c r="P4673" s="37"/>
      <c r="Q4673" s="38"/>
      <c r="R4673" s="38"/>
      <c r="S4673" s="37"/>
      <c r="T4673" s="39"/>
      <c r="U4673" s="39"/>
      <c r="V4673" s="40"/>
      <c r="X4673" t="str">
        <f>IF(('1 - Cover page'!$B$9-M4673)&lt;6,"&lt;=5 Days","&gt;5 Days")</f>
        <v>&lt;=5 Days</v>
      </c>
      <c r="Y4673" t="str">
        <f>IF(('1 - Cover page'!$B$9-M4673)=0,"0", IF(('1 - Cover page'!$B$9-M4673)= 1,"1", IF(('1 - Cover page'!$B$9-M4673)= 2,"2", IF(('1 - Cover page'!$B$9-M4673)= 3,"3", IF(('1 - Cover page'!$B$9-M4673)= 4,"4", IF(('1 - Cover page'!$B$9-M4673)= 5,"5", IF(('1 - Cover page'!$B$9-M4673)= 6,"6", IF(('1 - Cover page'!$B$9-M4673)= 7,"7", IF(('1 - Cover page'!$B$9-M4673)= 8,"8", IF(('1 - Cover page'!$B$9-M4673)= 9,"9", IF(('1 - Cover page'!$B$9-M4673)= 10,"10", IF(('1 - Cover page'!$B$9-M4673)= 11,"11", IF(('1 - Cover page'!$B$9-M4673)= 12,"12", IF(('1 - Cover page'!$B$9-M4673)= 13,"13", IF(('1 - Cover page'!$B$9-M4673)= 14,"14", IF(('1 - Cover page'!$B$9-M4673)= 15,"15",  ""))))))))))))))))</f>
        <v>0</v>
      </c>
      <c r="Z4673" t="str">
        <f>IF(('1 - Cover page'!$B$9-I4673)=0,"0", IF(('1 - Cover page'!$B$9-I4673)= 1,"1", IF(('1 - Cover page'!$B$9-I4673)= 2,"2", IF(('1 - Cover page'!$B$9-I4673)= 3,"3", IF(('1 - Cover page'!$B$9-I4673)= 4,"4", IF(('1 - Cover page'!$B$9-I4673)= 5,"5", IF(('1 - Cover page'!$B$9-I4673)= 6,"6", IF(('1 - Cover page'!$B$9-I4673)= 7,"7", IF(('1 - Cover page'!$B$9-I4673)= 8,"8", IF(('1 - Cover page'!$B$9-I4673)= 9,"9", IF(('1 - Cover page'!$B$9-I4673)= 10,"10", IF(('1 - Cover page'!$B$9-I4673)= 11,"11", IF(('1 - Cover page'!$B$9-I4673)= 12,"12", IF(('1 - Cover page'!$B$9-I4673)= 13,"13", IF(('1 - Cover page'!$B$9-I4673)= 14,"14", IF(('1 - Cover page'!$B$9-I4673)= 15,"15",  ""))))))))))))))))</f>
        <v>0</v>
      </c>
      <c r="AA4673" t="e">
        <f>VLOOKUP(E4673,'Age group'!$A$2:$B$7,2,TRUE)</f>
        <v>#N/A</v>
      </c>
    </row>
    <row r="4674" spans="1:27" ht="12.75" x14ac:dyDescent="0.2">
      <c r="A4674" s="30">
        <v>4671</v>
      </c>
      <c r="B4674" s="31"/>
      <c r="C4674" s="31"/>
      <c r="D4674" s="32"/>
      <c r="E4674" s="104"/>
      <c r="F4674" s="31"/>
      <c r="G4674" s="31"/>
      <c r="H4674" s="33"/>
      <c r="I4674" s="16"/>
      <c r="J4674" s="34"/>
      <c r="K4674" s="34"/>
      <c r="L4674" s="35"/>
      <c r="M4674" s="36"/>
      <c r="N4674" s="37"/>
      <c r="O4674" s="37"/>
      <c r="P4674" s="37"/>
      <c r="Q4674" s="38"/>
      <c r="R4674" s="38"/>
      <c r="S4674" s="37"/>
      <c r="T4674" s="39"/>
      <c r="U4674" s="39"/>
      <c r="V4674" s="40"/>
      <c r="X4674" t="str">
        <f>IF(('1 - Cover page'!$B$9-M4674)&lt;6,"&lt;=5 Days","&gt;5 Days")</f>
        <v>&lt;=5 Days</v>
      </c>
      <c r="Y4674" t="str">
        <f>IF(('1 - Cover page'!$B$9-M4674)=0,"0", IF(('1 - Cover page'!$B$9-M4674)= 1,"1", IF(('1 - Cover page'!$B$9-M4674)= 2,"2", IF(('1 - Cover page'!$B$9-M4674)= 3,"3", IF(('1 - Cover page'!$B$9-M4674)= 4,"4", IF(('1 - Cover page'!$B$9-M4674)= 5,"5", IF(('1 - Cover page'!$B$9-M4674)= 6,"6", IF(('1 - Cover page'!$B$9-M4674)= 7,"7", IF(('1 - Cover page'!$B$9-M4674)= 8,"8", IF(('1 - Cover page'!$B$9-M4674)= 9,"9", IF(('1 - Cover page'!$B$9-M4674)= 10,"10", IF(('1 - Cover page'!$B$9-M4674)= 11,"11", IF(('1 - Cover page'!$B$9-M4674)= 12,"12", IF(('1 - Cover page'!$B$9-M4674)= 13,"13", IF(('1 - Cover page'!$B$9-M4674)= 14,"14", IF(('1 - Cover page'!$B$9-M4674)= 15,"15",  ""))))))))))))))))</f>
        <v>0</v>
      </c>
      <c r="Z4674" t="str">
        <f>IF(('1 - Cover page'!$B$9-I4674)=0,"0", IF(('1 - Cover page'!$B$9-I4674)= 1,"1", IF(('1 - Cover page'!$B$9-I4674)= 2,"2", IF(('1 - Cover page'!$B$9-I4674)= 3,"3", IF(('1 - Cover page'!$B$9-I4674)= 4,"4", IF(('1 - Cover page'!$B$9-I4674)= 5,"5", IF(('1 - Cover page'!$B$9-I4674)= 6,"6", IF(('1 - Cover page'!$B$9-I4674)= 7,"7", IF(('1 - Cover page'!$B$9-I4674)= 8,"8", IF(('1 - Cover page'!$B$9-I4674)= 9,"9", IF(('1 - Cover page'!$B$9-I4674)= 10,"10", IF(('1 - Cover page'!$B$9-I4674)= 11,"11", IF(('1 - Cover page'!$B$9-I4674)= 12,"12", IF(('1 - Cover page'!$B$9-I4674)= 13,"13", IF(('1 - Cover page'!$B$9-I4674)= 14,"14", IF(('1 - Cover page'!$B$9-I4674)= 15,"15",  ""))))))))))))))))</f>
        <v>0</v>
      </c>
      <c r="AA4674" t="e">
        <f>VLOOKUP(E4674,'Age group'!$A$2:$B$7,2,TRUE)</f>
        <v>#N/A</v>
      </c>
    </row>
    <row r="4675" spans="1:27" ht="12.75" x14ac:dyDescent="0.2">
      <c r="A4675" s="30">
        <v>4672</v>
      </c>
      <c r="B4675" s="31"/>
      <c r="C4675" s="31"/>
      <c r="D4675" s="32"/>
      <c r="E4675" s="104"/>
      <c r="F4675" s="31"/>
      <c r="G4675" s="31"/>
      <c r="H4675" s="33"/>
      <c r="I4675" s="16"/>
      <c r="J4675" s="34"/>
      <c r="K4675" s="34"/>
      <c r="L4675" s="35"/>
      <c r="M4675" s="36"/>
      <c r="N4675" s="37"/>
      <c r="O4675" s="37"/>
      <c r="P4675" s="37"/>
      <c r="Q4675" s="38"/>
      <c r="R4675" s="38"/>
      <c r="S4675" s="37"/>
      <c r="T4675" s="39"/>
      <c r="U4675" s="39"/>
      <c r="V4675" s="40"/>
      <c r="X4675" t="str">
        <f>IF(('1 - Cover page'!$B$9-M4675)&lt;6,"&lt;=5 Days","&gt;5 Days")</f>
        <v>&lt;=5 Days</v>
      </c>
      <c r="Y4675" t="str">
        <f>IF(('1 - Cover page'!$B$9-M4675)=0,"0", IF(('1 - Cover page'!$B$9-M4675)= 1,"1", IF(('1 - Cover page'!$B$9-M4675)= 2,"2", IF(('1 - Cover page'!$B$9-M4675)= 3,"3", IF(('1 - Cover page'!$B$9-M4675)= 4,"4", IF(('1 - Cover page'!$B$9-M4675)= 5,"5", IF(('1 - Cover page'!$B$9-M4675)= 6,"6", IF(('1 - Cover page'!$B$9-M4675)= 7,"7", IF(('1 - Cover page'!$B$9-M4675)= 8,"8", IF(('1 - Cover page'!$B$9-M4675)= 9,"9", IF(('1 - Cover page'!$B$9-M4675)= 10,"10", IF(('1 - Cover page'!$B$9-M4675)= 11,"11", IF(('1 - Cover page'!$B$9-M4675)= 12,"12", IF(('1 - Cover page'!$B$9-M4675)= 13,"13", IF(('1 - Cover page'!$B$9-M4675)= 14,"14", IF(('1 - Cover page'!$B$9-M4675)= 15,"15",  ""))))))))))))))))</f>
        <v>0</v>
      </c>
      <c r="Z4675" t="str">
        <f>IF(('1 - Cover page'!$B$9-I4675)=0,"0", IF(('1 - Cover page'!$B$9-I4675)= 1,"1", IF(('1 - Cover page'!$B$9-I4675)= 2,"2", IF(('1 - Cover page'!$B$9-I4675)= 3,"3", IF(('1 - Cover page'!$B$9-I4675)= 4,"4", IF(('1 - Cover page'!$B$9-I4675)= 5,"5", IF(('1 - Cover page'!$B$9-I4675)= 6,"6", IF(('1 - Cover page'!$B$9-I4675)= 7,"7", IF(('1 - Cover page'!$B$9-I4675)= 8,"8", IF(('1 - Cover page'!$B$9-I4675)= 9,"9", IF(('1 - Cover page'!$B$9-I4675)= 10,"10", IF(('1 - Cover page'!$B$9-I4675)= 11,"11", IF(('1 - Cover page'!$B$9-I4675)= 12,"12", IF(('1 - Cover page'!$B$9-I4675)= 13,"13", IF(('1 - Cover page'!$B$9-I4675)= 14,"14", IF(('1 - Cover page'!$B$9-I4675)= 15,"15",  ""))))))))))))))))</f>
        <v>0</v>
      </c>
      <c r="AA4675" t="e">
        <f>VLOOKUP(E4675,'Age group'!$A$2:$B$7,2,TRUE)</f>
        <v>#N/A</v>
      </c>
    </row>
    <row r="4676" spans="1:27" ht="12.75" x14ac:dyDescent="0.2">
      <c r="A4676" s="30">
        <v>4673</v>
      </c>
      <c r="B4676" s="31"/>
      <c r="C4676" s="31"/>
      <c r="D4676" s="32"/>
      <c r="E4676" s="104"/>
      <c r="F4676" s="31"/>
      <c r="G4676" s="31"/>
      <c r="H4676" s="33"/>
      <c r="I4676" s="16"/>
      <c r="J4676" s="34"/>
      <c r="K4676" s="34"/>
      <c r="L4676" s="35"/>
      <c r="M4676" s="36"/>
      <c r="N4676" s="37"/>
      <c r="O4676" s="37"/>
      <c r="P4676" s="37"/>
      <c r="Q4676" s="38"/>
      <c r="R4676" s="38"/>
      <c r="S4676" s="37"/>
      <c r="T4676" s="39"/>
      <c r="U4676" s="39"/>
      <c r="V4676" s="40"/>
      <c r="X4676" t="str">
        <f>IF(('1 - Cover page'!$B$9-M4676)&lt;6,"&lt;=5 Days","&gt;5 Days")</f>
        <v>&lt;=5 Days</v>
      </c>
      <c r="Y4676" t="str">
        <f>IF(('1 - Cover page'!$B$9-M4676)=0,"0", IF(('1 - Cover page'!$B$9-M4676)= 1,"1", IF(('1 - Cover page'!$B$9-M4676)= 2,"2", IF(('1 - Cover page'!$B$9-M4676)= 3,"3", IF(('1 - Cover page'!$B$9-M4676)= 4,"4", IF(('1 - Cover page'!$B$9-M4676)= 5,"5", IF(('1 - Cover page'!$B$9-M4676)= 6,"6", IF(('1 - Cover page'!$B$9-M4676)= 7,"7", IF(('1 - Cover page'!$B$9-M4676)= 8,"8", IF(('1 - Cover page'!$B$9-M4676)= 9,"9", IF(('1 - Cover page'!$B$9-M4676)= 10,"10", IF(('1 - Cover page'!$B$9-M4676)= 11,"11", IF(('1 - Cover page'!$B$9-M4676)= 12,"12", IF(('1 - Cover page'!$B$9-M4676)= 13,"13", IF(('1 - Cover page'!$B$9-M4676)= 14,"14", IF(('1 - Cover page'!$B$9-M4676)= 15,"15",  ""))))))))))))))))</f>
        <v>0</v>
      </c>
      <c r="Z4676" t="str">
        <f>IF(('1 - Cover page'!$B$9-I4676)=0,"0", IF(('1 - Cover page'!$B$9-I4676)= 1,"1", IF(('1 - Cover page'!$B$9-I4676)= 2,"2", IF(('1 - Cover page'!$B$9-I4676)= 3,"3", IF(('1 - Cover page'!$B$9-I4676)= 4,"4", IF(('1 - Cover page'!$B$9-I4676)= 5,"5", IF(('1 - Cover page'!$B$9-I4676)= 6,"6", IF(('1 - Cover page'!$B$9-I4676)= 7,"7", IF(('1 - Cover page'!$B$9-I4676)= 8,"8", IF(('1 - Cover page'!$B$9-I4676)= 9,"9", IF(('1 - Cover page'!$B$9-I4676)= 10,"10", IF(('1 - Cover page'!$B$9-I4676)= 11,"11", IF(('1 - Cover page'!$B$9-I4676)= 12,"12", IF(('1 - Cover page'!$B$9-I4676)= 13,"13", IF(('1 - Cover page'!$B$9-I4676)= 14,"14", IF(('1 - Cover page'!$B$9-I4676)= 15,"15",  ""))))))))))))))))</f>
        <v>0</v>
      </c>
      <c r="AA4676" t="e">
        <f>VLOOKUP(E4676,'Age group'!$A$2:$B$7,2,TRUE)</f>
        <v>#N/A</v>
      </c>
    </row>
    <row r="4677" spans="1:27" ht="12.75" x14ac:dyDescent="0.2">
      <c r="A4677" s="30">
        <v>4674</v>
      </c>
      <c r="B4677" s="31"/>
      <c r="C4677" s="31"/>
      <c r="D4677" s="32"/>
      <c r="E4677" s="104"/>
      <c r="F4677" s="31"/>
      <c r="G4677" s="31"/>
      <c r="H4677" s="33"/>
      <c r="I4677" s="16"/>
      <c r="J4677" s="34"/>
      <c r="K4677" s="34"/>
      <c r="L4677" s="35"/>
      <c r="M4677" s="36"/>
      <c r="N4677" s="37"/>
      <c r="O4677" s="37"/>
      <c r="P4677" s="37"/>
      <c r="Q4677" s="38"/>
      <c r="R4677" s="38"/>
      <c r="S4677" s="37"/>
      <c r="T4677" s="39"/>
      <c r="U4677" s="39"/>
      <c r="V4677" s="40"/>
      <c r="X4677" t="str">
        <f>IF(('1 - Cover page'!$B$9-M4677)&lt;6,"&lt;=5 Days","&gt;5 Days")</f>
        <v>&lt;=5 Days</v>
      </c>
      <c r="Y4677" t="str">
        <f>IF(('1 - Cover page'!$B$9-M4677)=0,"0", IF(('1 - Cover page'!$B$9-M4677)= 1,"1", IF(('1 - Cover page'!$B$9-M4677)= 2,"2", IF(('1 - Cover page'!$B$9-M4677)= 3,"3", IF(('1 - Cover page'!$B$9-M4677)= 4,"4", IF(('1 - Cover page'!$B$9-M4677)= 5,"5", IF(('1 - Cover page'!$B$9-M4677)= 6,"6", IF(('1 - Cover page'!$B$9-M4677)= 7,"7", IF(('1 - Cover page'!$B$9-M4677)= 8,"8", IF(('1 - Cover page'!$B$9-M4677)= 9,"9", IF(('1 - Cover page'!$B$9-M4677)= 10,"10", IF(('1 - Cover page'!$B$9-M4677)= 11,"11", IF(('1 - Cover page'!$B$9-M4677)= 12,"12", IF(('1 - Cover page'!$B$9-M4677)= 13,"13", IF(('1 - Cover page'!$B$9-M4677)= 14,"14", IF(('1 - Cover page'!$B$9-M4677)= 15,"15",  ""))))))))))))))))</f>
        <v>0</v>
      </c>
      <c r="Z4677" t="str">
        <f>IF(('1 - Cover page'!$B$9-I4677)=0,"0", IF(('1 - Cover page'!$B$9-I4677)= 1,"1", IF(('1 - Cover page'!$B$9-I4677)= 2,"2", IF(('1 - Cover page'!$B$9-I4677)= 3,"3", IF(('1 - Cover page'!$B$9-I4677)= 4,"4", IF(('1 - Cover page'!$B$9-I4677)= 5,"5", IF(('1 - Cover page'!$B$9-I4677)= 6,"6", IF(('1 - Cover page'!$B$9-I4677)= 7,"7", IF(('1 - Cover page'!$B$9-I4677)= 8,"8", IF(('1 - Cover page'!$B$9-I4677)= 9,"9", IF(('1 - Cover page'!$B$9-I4677)= 10,"10", IF(('1 - Cover page'!$B$9-I4677)= 11,"11", IF(('1 - Cover page'!$B$9-I4677)= 12,"12", IF(('1 - Cover page'!$B$9-I4677)= 13,"13", IF(('1 - Cover page'!$B$9-I4677)= 14,"14", IF(('1 - Cover page'!$B$9-I4677)= 15,"15",  ""))))))))))))))))</f>
        <v>0</v>
      </c>
      <c r="AA4677" t="e">
        <f>VLOOKUP(E4677,'Age group'!$A$2:$B$7,2,TRUE)</f>
        <v>#N/A</v>
      </c>
    </row>
    <row r="4678" spans="1:27" ht="12.75" x14ac:dyDescent="0.2">
      <c r="A4678" s="30">
        <v>4675</v>
      </c>
      <c r="B4678" s="31"/>
      <c r="C4678" s="31"/>
      <c r="D4678" s="32"/>
      <c r="E4678" s="104"/>
      <c r="F4678" s="31"/>
      <c r="G4678" s="31"/>
      <c r="H4678" s="33"/>
      <c r="I4678" s="16"/>
      <c r="J4678" s="34"/>
      <c r="K4678" s="34"/>
      <c r="L4678" s="35"/>
      <c r="M4678" s="36"/>
      <c r="N4678" s="37"/>
      <c r="O4678" s="37"/>
      <c r="P4678" s="37"/>
      <c r="Q4678" s="38"/>
      <c r="R4678" s="38"/>
      <c r="S4678" s="37"/>
      <c r="T4678" s="39"/>
      <c r="U4678" s="39"/>
      <c r="V4678" s="40"/>
      <c r="X4678" t="str">
        <f>IF(('1 - Cover page'!$B$9-M4678)&lt;6,"&lt;=5 Days","&gt;5 Days")</f>
        <v>&lt;=5 Days</v>
      </c>
      <c r="Y4678" t="str">
        <f>IF(('1 - Cover page'!$B$9-M4678)=0,"0", IF(('1 - Cover page'!$B$9-M4678)= 1,"1", IF(('1 - Cover page'!$B$9-M4678)= 2,"2", IF(('1 - Cover page'!$B$9-M4678)= 3,"3", IF(('1 - Cover page'!$B$9-M4678)= 4,"4", IF(('1 - Cover page'!$B$9-M4678)= 5,"5", IF(('1 - Cover page'!$B$9-M4678)= 6,"6", IF(('1 - Cover page'!$B$9-M4678)= 7,"7", IF(('1 - Cover page'!$B$9-M4678)= 8,"8", IF(('1 - Cover page'!$B$9-M4678)= 9,"9", IF(('1 - Cover page'!$B$9-M4678)= 10,"10", IF(('1 - Cover page'!$B$9-M4678)= 11,"11", IF(('1 - Cover page'!$B$9-M4678)= 12,"12", IF(('1 - Cover page'!$B$9-M4678)= 13,"13", IF(('1 - Cover page'!$B$9-M4678)= 14,"14", IF(('1 - Cover page'!$B$9-M4678)= 15,"15",  ""))))))))))))))))</f>
        <v>0</v>
      </c>
      <c r="Z4678" t="str">
        <f>IF(('1 - Cover page'!$B$9-I4678)=0,"0", IF(('1 - Cover page'!$B$9-I4678)= 1,"1", IF(('1 - Cover page'!$B$9-I4678)= 2,"2", IF(('1 - Cover page'!$B$9-I4678)= 3,"3", IF(('1 - Cover page'!$B$9-I4678)= 4,"4", IF(('1 - Cover page'!$B$9-I4678)= 5,"5", IF(('1 - Cover page'!$B$9-I4678)= 6,"6", IF(('1 - Cover page'!$B$9-I4678)= 7,"7", IF(('1 - Cover page'!$B$9-I4678)= 8,"8", IF(('1 - Cover page'!$B$9-I4678)= 9,"9", IF(('1 - Cover page'!$B$9-I4678)= 10,"10", IF(('1 - Cover page'!$B$9-I4678)= 11,"11", IF(('1 - Cover page'!$B$9-I4678)= 12,"12", IF(('1 - Cover page'!$B$9-I4678)= 13,"13", IF(('1 - Cover page'!$B$9-I4678)= 14,"14", IF(('1 - Cover page'!$B$9-I4678)= 15,"15",  ""))))))))))))))))</f>
        <v>0</v>
      </c>
      <c r="AA4678" t="e">
        <f>VLOOKUP(E4678,'Age group'!$A$2:$B$7,2,TRUE)</f>
        <v>#N/A</v>
      </c>
    </row>
    <row r="4679" spans="1:27" ht="12.75" x14ac:dyDescent="0.2">
      <c r="A4679" s="30">
        <v>4676</v>
      </c>
      <c r="B4679" s="31"/>
      <c r="C4679" s="31"/>
      <c r="D4679" s="32"/>
      <c r="E4679" s="104"/>
      <c r="F4679" s="31"/>
      <c r="G4679" s="31"/>
      <c r="H4679" s="33"/>
      <c r="I4679" s="16"/>
      <c r="J4679" s="34"/>
      <c r="K4679" s="34"/>
      <c r="L4679" s="35"/>
      <c r="M4679" s="36"/>
      <c r="N4679" s="37"/>
      <c r="O4679" s="37"/>
      <c r="P4679" s="37"/>
      <c r="Q4679" s="38"/>
      <c r="R4679" s="38"/>
      <c r="S4679" s="37"/>
      <c r="T4679" s="39"/>
      <c r="U4679" s="39"/>
      <c r="V4679" s="40"/>
      <c r="X4679" t="str">
        <f>IF(('1 - Cover page'!$B$9-M4679)&lt;6,"&lt;=5 Days","&gt;5 Days")</f>
        <v>&lt;=5 Days</v>
      </c>
      <c r="Y4679" t="str">
        <f>IF(('1 - Cover page'!$B$9-M4679)=0,"0", IF(('1 - Cover page'!$B$9-M4679)= 1,"1", IF(('1 - Cover page'!$B$9-M4679)= 2,"2", IF(('1 - Cover page'!$B$9-M4679)= 3,"3", IF(('1 - Cover page'!$B$9-M4679)= 4,"4", IF(('1 - Cover page'!$B$9-M4679)= 5,"5", IF(('1 - Cover page'!$B$9-M4679)= 6,"6", IF(('1 - Cover page'!$B$9-M4679)= 7,"7", IF(('1 - Cover page'!$B$9-M4679)= 8,"8", IF(('1 - Cover page'!$B$9-M4679)= 9,"9", IF(('1 - Cover page'!$B$9-M4679)= 10,"10", IF(('1 - Cover page'!$B$9-M4679)= 11,"11", IF(('1 - Cover page'!$B$9-M4679)= 12,"12", IF(('1 - Cover page'!$B$9-M4679)= 13,"13", IF(('1 - Cover page'!$B$9-M4679)= 14,"14", IF(('1 - Cover page'!$B$9-M4679)= 15,"15",  ""))))))))))))))))</f>
        <v>0</v>
      </c>
      <c r="Z4679" t="str">
        <f>IF(('1 - Cover page'!$B$9-I4679)=0,"0", IF(('1 - Cover page'!$B$9-I4679)= 1,"1", IF(('1 - Cover page'!$B$9-I4679)= 2,"2", IF(('1 - Cover page'!$B$9-I4679)= 3,"3", IF(('1 - Cover page'!$B$9-I4679)= 4,"4", IF(('1 - Cover page'!$B$9-I4679)= 5,"5", IF(('1 - Cover page'!$B$9-I4679)= 6,"6", IF(('1 - Cover page'!$B$9-I4679)= 7,"7", IF(('1 - Cover page'!$B$9-I4679)= 8,"8", IF(('1 - Cover page'!$B$9-I4679)= 9,"9", IF(('1 - Cover page'!$B$9-I4679)= 10,"10", IF(('1 - Cover page'!$B$9-I4679)= 11,"11", IF(('1 - Cover page'!$B$9-I4679)= 12,"12", IF(('1 - Cover page'!$B$9-I4679)= 13,"13", IF(('1 - Cover page'!$B$9-I4679)= 14,"14", IF(('1 - Cover page'!$B$9-I4679)= 15,"15",  ""))))))))))))))))</f>
        <v>0</v>
      </c>
      <c r="AA4679" t="e">
        <f>VLOOKUP(E4679,'Age group'!$A$2:$B$7,2,TRUE)</f>
        <v>#N/A</v>
      </c>
    </row>
    <row r="4680" spans="1:27" ht="12.75" x14ac:dyDescent="0.2">
      <c r="A4680" s="30">
        <v>4677</v>
      </c>
      <c r="B4680" s="31"/>
      <c r="C4680" s="31"/>
      <c r="D4680" s="32"/>
      <c r="E4680" s="104"/>
      <c r="F4680" s="31"/>
      <c r="G4680" s="31"/>
      <c r="H4680" s="33"/>
      <c r="I4680" s="16"/>
      <c r="J4680" s="34"/>
      <c r="K4680" s="34"/>
      <c r="L4680" s="35"/>
      <c r="M4680" s="36"/>
      <c r="N4680" s="37"/>
      <c r="O4680" s="37"/>
      <c r="P4680" s="37"/>
      <c r="Q4680" s="38"/>
      <c r="R4680" s="38"/>
      <c r="S4680" s="37"/>
      <c r="T4680" s="39"/>
      <c r="U4680" s="39"/>
      <c r="V4680" s="40"/>
      <c r="X4680" t="str">
        <f>IF(('1 - Cover page'!$B$9-M4680)&lt;6,"&lt;=5 Days","&gt;5 Days")</f>
        <v>&lt;=5 Days</v>
      </c>
      <c r="Y4680" t="str">
        <f>IF(('1 - Cover page'!$B$9-M4680)=0,"0", IF(('1 - Cover page'!$B$9-M4680)= 1,"1", IF(('1 - Cover page'!$B$9-M4680)= 2,"2", IF(('1 - Cover page'!$B$9-M4680)= 3,"3", IF(('1 - Cover page'!$B$9-M4680)= 4,"4", IF(('1 - Cover page'!$B$9-M4680)= 5,"5", IF(('1 - Cover page'!$B$9-M4680)= 6,"6", IF(('1 - Cover page'!$B$9-M4680)= 7,"7", IF(('1 - Cover page'!$B$9-M4680)= 8,"8", IF(('1 - Cover page'!$B$9-M4680)= 9,"9", IF(('1 - Cover page'!$B$9-M4680)= 10,"10", IF(('1 - Cover page'!$B$9-M4680)= 11,"11", IF(('1 - Cover page'!$B$9-M4680)= 12,"12", IF(('1 - Cover page'!$B$9-M4680)= 13,"13", IF(('1 - Cover page'!$B$9-M4680)= 14,"14", IF(('1 - Cover page'!$B$9-M4680)= 15,"15",  ""))))))))))))))))</f>
        <v>0</v>
      </c>
      <c r="Z4680" t="str">
        <f>IF(('1 - Cover page'!$B$9-I4680)=0,"0", IF(('1 - Cover page'!$B$9-I4680)= 1,"1", IF(('1 - Cover page'!$B$9-I4680)= 2,"2", IF(('1 - Cover page'!$B$9-I4680)= 3,"3", IF(('1 - Cover page'!$B$9-I4680)= 4,"4", IF(('1 - Cover page'!$B$9-I4680)= 5,"5", IF(('1 - Cover page'!$B$9-I4680)= 6,"6", IF(('1 - Cover page'!$B$9-I4680)= 7,"7", IF(('1 - Cover page'!$B$9-I4680)= 8,"8", IF(('1 - Cover page'!$B$9-I4680)= 9,"9", IF(('1 - Cover page'!$B$9-I4680)= 10,"10", IF(('1 - Cover page'!$B$9-I4680)= 11,"11", IF(('1 - Cover page'!$B$9-I4680)= 12,"12", IF(('1 - Cover page'!$B$9-I4680)= 13,"13", IF(('1 - Cover page'!$B$9-I4680)= 14,"14", IF(('1 - Cover page'!$B$9-I4680)= 15,"15",  ""))))))))))))))))</f>
        <v>0</v>
      </c>
      <c r="AA4680" t="e">
        <f>VLOOKUP(E4680,'Age group'!$A$2:$B$7,2,TRUE)</f>
        <v>#N/A</v>
      </c>
    </row>
    <row r="4681" spans="1:27" ht="12.75" x14ac:dyDescent="0.2">
      <c r="A4681" s="30">
        <v>4678</v>
      </c>
      <c r="B4681" s="31"/>
      <c r="C4681" s="31"/>
      <c r="D4681" s="32"/>
      <c r="E4681" s="104"/>
      <c r="F4681" s="31"/>
      <c r="G4681" s="31"/>
      <c r="H4681" s="33"/>
      <c r="I4681" s="16"/>
      <c r="J4681" s="34"/>
      <c r="K4681" s="34"/>
      <c r="L4681" s="35"/>
      <c r="M4681" s="36"/>
      <c r="N4681" s="37"/>
      <c r="O4681" s="37"/>
      <c r="P4681" s="37"/>
      <c r="Q4681" s="38"/>
      <c r="R4681" s="38"/>
      <c r="S4681" s="37"/>
      <c r="T4681" s="39"/>
      <c r="U4681" s="39"/>
      <c r="V4681" s="40"/>
      <c r="X4681" t="str">
        <f>IF(('1 - Cover page'!$B$9-M4681)&lt;6,"&lt;=5 Days","&gt;5 Days")</f>
        <v>&lt;=5 Days</v>
      </c>
      <c r="Y4681" t="str">
        <f>IF(('1 - Cover page'!$B$9-M4681)=0,"0", IF(('1 - Cover page'!$B$9-M4681)= 1,"1", IF(('1 - Cover page'!$B$9-M4681)= 2,"2", IF(('1 - Cover page'!$B$9-M4681)= 3,"3", IF(('1 - Cover page'!$B$9-M4681)= 4,"4", IF(('1 - Cover page'!$B$9-M4681)= 5,"5", IF(('1 - Cover page'!$B$9-M4681)= 6,"6", IF(('1 - Cover page'!$B$9-M4681)= 7,"7", IF(('1 - Cover page'!$B$9-M4681)= 8,"8", IF(('1 - Cover page'!$B$9-M4681)= 9,"9", IF(('1 - Cover page'!$B$9-M4681)= 10,"10", IF(('1 - Cover page'!$B$9-M4681)= 11,"11", IF(('1 - Cover page'!$B$9-M4681)= 12,"12", IF(('1 - Cover page'!$B$9-M4681)= 13,"13", IF(('1 - Cover page'!$B$9-M4681)= 14,"14", IF(('1 - Cover page'!$B$9-M4681)= 15,"15",  ""))))))))))))))))</f>
        <v>0</v>
      </c>
      <c r="Z4681" t="str">
        <f>IF(('1 - Cover page'!$B$9-I4681)=0,"0", IF(('1 - Cover page'!$B$9-I4681)= 1,"1", IF(('1 - Cover page'!$B$9-I4681)= 2,"2", IF(('1 - Cover page'!$B$9-I4681)= 3,"3", IF(('1 - Cover page'!$B$9-I4681)= 4,"4", IF(('1 - Cover page'!$B$9-I4681)= 5,"5", IF(('1 - Cover page'!$B$9-I4681)= 6,"6", IF(('1 - Cover page'!$B$9-I4681)= 7,"7", IF(('1 - Cover page'!$B$9-I4681)= 8,"8", IF(('1 - Cover page'!$B$9-I4681)= 9,"9", IF(('1 - Cover page'!$B$9-I4681)= 10,"10", IF(('1 - Cover page'!$B$9-I4681)= 11,"11", IF(('1 - Cover page'!$B$9-I4681)= 12,"12", IF(('1 - Cover page'!$B$9-I4681)= 13,"13", IF(('1 - Cover page'!$B$9-I4681)= 14,"14", IF(('1 - Cover page'!$B$9-I4681)= 15,"15",  ""))))))))))))))))</f>
        <v>0</v>
      </c>
      <c r="AA4681" t="e">
        <f>VLOOKUP(E4681,'Age group'!$A$2:$B$7,2,TRUE)</f>
        <v>#N/A</v>
      </c>
    </row>
    <row r="4682" spans="1:27" ht="12.75" x14ac:dyDescent="0.2">
      <c r="A4682" s="30">
        <v>4679</v>
      </c>
      <c r="B4682" s="31"/>
      <c r="C4682" s="31"/>
      <c r="D4682" s="32"/>
      <c r="E4682" s="104"/>
      <c r="F4682" s="31"/>
      <c r="G4682" s="31"/>
      <c r="H4682" s="33"/>
      <c r="I4682" s="16"/>
      <c r="J4682" s="34"/>
      <c r="K4682" s="34"/>
      <c r="L4682" s="35"/>
      <c r="M4682" s="36"/>
      <c r="N4682" s="37"/>
      <c r="O4682" s="37"/>
      <c r="P4682" s="37"/>
      <c r="Q4682" s="38"/>
      <c r="R4682" s="38"/>
      <c r="S4682" s="37"/>
      <c r="T4682" s="39"/>
      <c r="U4682" s="39"/>
      <c r="V4682" s="40"/>
      <c r="X4682" t="str">
        <f>IF(('1 - Cover page'!$B$9-M4682)&lt;6,"&lt;=5 Days","&gt;5 Days")</f>
        <v>&lt;=5 Days</v>
      </c>
      <c r="Y4682" t="str">
        <f>IF(('1 - Cover page'!$B$9-M4682)=0,"0", IF(('1 - Cover page'!$B$9-M4682)= 1,"1", IF(('1 - Cover page'!$B$9-M4682)= 2,"2", IF(('1 - Cover page'!$B$9-M4682)= 3,"3", IF(('1 - Cover page'!$B$9-M4682)= 4,"4", IF(('1 - Cover page'!$B$9-M4682)= 5,"5", IF(('1 - Cover page'!$B$9-M4682)= 6,"6", IF(('1 - Cover page'!$B$9-M4682)= 7,"7", IF(('1 - Cover page'!$B$9-M4682)= 8,"8", IF(('1 - Cover page'!$B$9-M4682)= 9,"9", IF(('1 - Cover page'!$B$9-M4682)= 10,"10", IF(('1 - Cover page'!$B$9-M4682)= 11,"11", IF(('1 - Cover page'!$B$9-M4682)= 12,"12", IF(('1 - Cover page'!$B$9-M4682)= 13,"13", IF(('1 - Cover page'!$B$9-M4682)= 14,"14", IF(('1 - Cover page'!$B$9-M4682)= 15,"15",  ""))))))))))))))))</f>
        <v>0</v>
      </c>
      <c r="Z4682" t="str">
        <f>IF(('1 - Cover page'!$B$9-I4682)=0,"0", IF(('1 - Cover page'!$B$9-I4682)= 1,"1", IF(('1 - Cover page'!$B$9-I4682)= 2,"2", IF(('1 - Cover page'!$B$9-I4682)= 3,"3", IF(('1 - Cover page'!$B$9-I4682)= 4,"4", IF(('1 - Cover page'!$B$9-I4682)= 5,"5", IF(('1 - Cover page'!$B$9-I4682)= 6,"6", IF(('1 - Cover page'!$B$9-I4682)= 7,"7", IF(('1 - Cover page'!$B$9-I4682)= 8,"8", IF(('1 - Cover page'!$B$9-I4682)= 9,"9", IF(('1 - Cover page'!$B$9-I4682)= 10,"10", IF(('1 - Cover page'!$B$9-I4682)= 11,"11", IF(('1 - Cover page'!$B$9-I4682)= 12,"12", IF(('1 - Cover page'!$B$9-I4682)= 13,"13", IF(('1 - Cover page'!$B$9-I4682)= 14,"14", IF(('1 - Cover page'!$B$9-I4682)= 15,"15",  ""))))))))))))))))</f>
        <v>0</v>
      </c>
      <c r="AA4682" t="e">
        <f>VLOOKUP(E4682,'Age group'!$A$2:$B$7,2,TRUE)</f>
        <v>#N/A</v>
      </c>
    </row>
    <row r="4683" spans="1:27" ht="12.75" x14ac:dyDescent="0.2">
      <c r="A4683" s="30">
        <v>4680</v>
      </c>
      <c r="B4683" s="31"/>
      <c r="C4683" s="31"/>
      <c r="D4683" s="32"/>
      <c r="E4683" s="104"/>
      <c r="F4683" s="31"/>
      <c r="G4683" s="31"/>
      <c r="H4683" s="33"/>
      <c r="I4683" s="16"/>
      <c r="J4683" s="34"/>
      <c r="K4683" s="34"/>
      <c r="L4683" s="35"/>
      <c r="M4683" s="36"/>
      <c r="N4683" s="37"/>
      <c r="O4683" s="37"/>
      <c r="P4683" s="37"/>
      <c r="Q4683" s="38"/>
      <c r="R4683" s="38"/>
      <c r="S4683" s="37"/>
      <c r="T4683" s="39"/>
      <c r="U4683" s="39"/>
      <c r="V4683" s="40"/>
      <c r="X4683" t="str">
        <f>IF(('1 - Cover page'!$B$9-M4683)&lt;6,"&lt;=5 Days","&gt;5 Days")</f>
        <v>&lt;=5 Days</v>
      </c>
      <c r="Y4683" t="str">
        <f>IF(('1 - Cover page'!$B$9-M4683)=0,"0", IF(('1 - Cover page'!$B$9-M4683)= 1,"1", IF(('1 - Cover page'!$B$9-M4683)= 2,"2", IF(('1 - Cover page'!$B$9-M4683)= 3,"3", IF(('1 - Cover page'!$B$9-M4683)= 4,"4", IF(('1 - Cover page'!$B$9-M4683)= 5,"5", IF(('1 - Cover page'!$B$9-M4683)= 6,"6", IF(('1 - Cover page'!$B$9-M4683)= 7,"7", IF(('1 - Cover page'!$B$9-M4683)= 8,"8", IF(('1 - Cover page'!$B$9-M4683)= 9,"9", IF(('1 - Cover page'!$B$9-M4683)= 10,"10", IF(('1 - Cover page'!$B$9-M4683)= 11,"11", IF(('1 - Cover page'!$B$9-M4683)= 12,"12", IF(('1 - Cover page'!$B$9-M4683)= 13,"13", IF(('1 - Cover page'!$B$9-M4683)= 14,"14", IF(('1 - Cover page'!$B$9-M4683)= 15,"15",  ""))))))))))))))))</f>
        <v>0</v>
      </c>
      <c r="Z4683" t="str">
        <f>IF(('1 - Cover page'!$B$9-I4683)=0,"0", IF(('1 - Cover page'!$B$9-I4683)= 1,"1", IF(('1 - Cover page'!$B$9-I4683)= 2,"2", IF(('1 - Cover page'!$B$9-I4683)= 3,"3", IF(('1 - Cover page'!$B$9-I4683)= 4,"4", IF(('1 - Cover page'!$B$9-I4683)= 5,"5", IF(('1 - Cover page'!$B$9-I4683)= 6,"6", IF(('1 - Cover page'!$B$9-I4683)= 7,"7", IF(('1 - Cover page'!$B$9-I4683)= 8,"8", IF(('1 - Cover page'!$B$9-I4683)= 9,"9", IF(('1 - Cover page'!$B$9-I4683)= 10,"10", IF(('1 - Cover page'!$B$9-I4683)= 11,"11", IF(('1 - Cover page'!$B$9-I4683)= 12,"12", IF(('1 - Cover page'!$B$9-I4683)= 13,"13", IF(('1 - Cover page'!$B$9-I4683)= 14,"14", IF(('1 - Cover page'!$B$9-I4683)= 15,"15",  ""))))))))))))))))</f>
        <v>0</v>
      </c>
      <c r="AA4683" t="e">
        <f>VLOOKUP(E4683,'Age group'!$A$2:$B$7,2,TRUE)</f>
        <v>#N/A</v>
      </c>
    </row>
    <row r="4684" spans="1:27" ht="12.75" x14ac:dyDescent="0.2">
      <c r="A4684" s="30">
        <v>4681</v>
      </c>
      <c r="B4684" s="31"/>
      <c r="C4684" s="31"/>
      <c r="D4684" s="32"/>
      <c r="E4684" s="104"/>
      <c r="F4684" s="31"/>
      <c r="G4684" s="31"/>
      <c r="H4684" s="33"/>
      <c r="I4684" s="16"/>
      <c r="J4684" s="34"/>
      <c r="K4684" s="34"/>
      <c r="L4684" s="35"/>
      <c r="M4684" s="36"/>
      <c r="N4684" s="37"/>
      <c r="O4684" s="37"/>
      <c r="P4684" s="37"/>
      <c r="Q4684" s="38"/>
      <c r="R4684" s="38"/>
      <c r="S4684" s="37"/>
      <c r="T4684" s="39"/>
      <c r="U4684" s="39"/>
      <c r="V4684" s="40"/>
      <c r="X4684" t="str">
        <f>IF(('1 - Cover page'!$B$9-M4684)&lt;6,"&lt;=5 Days","&gt;5 Days")</f>
        <v>&lt;=5 Days</v>
      </c>
      <c r="Y4684" t="str">
        <f>IF(('1 - Cover page'!$B$9-M4684)=0,"0", IF(('1 - Cover page'!$B$9-M4684)= 1,"1", IF(('1 - Cover page'!$B$9-M4684)= 2,"2", IF(('1 - Cover page'!$B$9-M4684)= 3,"3", IF(('1 - Cover page'!$B$9-M4684)= 4,"4", IF(('1 - Cover page'!$B$9-M4684)= 5,"5", IF(('1 - Cover page'!$B$9-M4684)= 6,"6", IF(('1 - Cover page'!$B$9-M4684)= 7,"7", IF(('1 - Cover page'!$B$9-M4684)= 8,"8", IF(('1 - Cover page'!$B$9-M4684)= 9,"9", IF(('1 - Cover page'!$B$9-M4684)= 10,"10", IF(('1 - Cover page'!$B$9-M4684)= 11,"11", IF(('1 - Cover page'!$B$9-M4684)= 12,"12", IF(('1 - Cover page'!$B$9-M4684)= 13,"13", IF(('1 - Cover page'!$B$9-M4684)= 14,"14", IF(('1 - Cover page'!$B$9-M4684)= 15,"15",  ""))))))))))))))))</f>
        <v>0</v>
      </c>
      <c r="Z4684" t="str">
        <f>IF(('1 - Cover page'!$B$9-I4684)=0,"0", IF(('1 - Cover page'!$B$9-I4684)= 1,"1", IF(('1 - Cover page'!$B$9-I4684)= 2,"2", IF(('1 - Cover page'!$B$9-I4684)= 3,"3", IF(('1 - Cover page'!$B$9-I4684)= 4,"4", IF(('1 - Cover page'!$B$9-I4684)= 5,"5", IF(('1 - Cover page'!$B$9-I4684)= 6,"6", IF(('1 - Cover page'!$B$9-I4684)= 7,"7", IF(('1 - Cover page'!$B$9-I4684)= 8,"8", IF(('1 - Cover page'!$B$9-I4684)= 9,"9", IF(('1 - Cover page'!$B$9-I4684)= 10,"10", IF(('1 - Cover page'!$B$9-I4684)= 11,"11", IF(('1 - Cover page'!$B$9-I4684)= 12,"12", IF(('1 - Cover page'!$B$9-I4684)= 13,"13", IF(('1 - Cover page'!$B$9-I4684)= 14,"14", IF(('1 - Cover page'!$B$9-I4684)= 15,"15",  ""))))))))))))))))</f>
        <v>0</v>
      </c>
      <c r="AA4684" t="e">
        <f>VLOOKUP(E4684,'Age group'!$A$2:$B$7,2,TRUE)</f>
        <v>#N/A</v>
      </c>
    </row>
    <row r="4685" spans="1:27" ht="12.75" x14ac:dyDescent="0.2">
      <c r="A4685" s="30">
        <v>4682</v>
      </c>
      <c r="B4685" s="31"/>
      <c r="C4685" s="31"/>
      <c r="D4685" s="32"/>
      <c r="E4685" s="104"/>
      <c r="F4685" s="31"/>
      <c r="G4685" s="31"/>
      <c r="H4685" s="33"/>
      <c r="I4685" s="16"/>
      <c r="J4685" s="34"/>
      <c r="K4685" s="34"/>
      <c r="L4685" s="35"/>
      <c r="M4685" s="36"/>
      <c r="N4685" s="37"/>
      <c r="O4685" s="37"/>
      <c r="P4685" s="37"/>
      <c r="Q4685" s="38"/>
      <c r="R4685" s="38"/>
      <c r="S4685" s="37"/>
      <c r="T4685" s="39"/>
      <c r="U4685" s="39"/>
      <c r="V4685" s="40"/>
      <c r="X4685" t="str">
        <f>IF(('1 - Cover page'!$B$9-M4685)&lt;6,"&lt;=5 Days","&gt;5 Days")</f>
        <v>&lt;=5 Days</v>
      </c>
      <c r="Y4685" t="str">
        <f>IF(('1 - Cover page'!$B$9-M4685)=0,"0", IF(('1 - Cover page'!$B$9-M4685)= 1,"1", IF(('1 - Cover page'!$B$9-M4685)= 2,"2", IF(('1 - Cover page'!$B$9-M4685)= 3,"3", IF(('1 - Cover page'!$B$9-M4685)= 4,"4", IF(('1 - Cover page'!$B$9-M4685)= 5,"5", IF(('1 - Cover page'!$B$9-M4685)= 6,"6", IF(('1 - Cover page'!$B$9-M4685)= 7,"7", IF(('1 - Cover page'!$B$9-M4685)= 8,"8", IF(('1 - Cover page'!$B$9-M4685)= 9,"9", IF(('1 - Cover page'!$B$9-M4685)= 10,"10", IF(('1 - Cover page'!$B$9-M4685)= 11,"11", IF(('1 - Cover page'!$B$9-M4685)= 12,"12", IF(('1 - Cover page'!$B$9-M4685)= 13,"13", IF(('1 - Cover page'!$B$9-M4685)= 14,"14", IF(('1 - Cover page'!$B$9-M4685)= 15,"15",  ""))))))))))))))))</f>
        <v>0</v>
      </c>
      <c r="Z4685" t="str">
        <f>IF(('1 - Cover page'!$B$9-I4685)=0,"0", IF(('1 - Cover page'!$B$9-I4685)= 1,"1", IF(('1 - Cover page'!$B$9-I4685)= 2,"2", IF(('1 - Cover page'!$B$9-I4685)= 3,"3", IF(('1 - Cover page'!$B$9-I4685)= 4,"4", IF(('1 - Cover page'!$B$9-I4685)= 5,"5", IF(('1 - Cover page'!$B$9-I4685)= 6,"6", IF(('1 - Cover page'!$B$9-I4685)= 7,"7", IF(('1 - Cover page'!$B$9-I4685)= 8,"8", IF(('1 - Cover page'!$B$9-I4685)= 9,"9", IF(('1 - Cover page'!$B$9-I4685)= 10,"10", IF(('1 - Cover page'!$B$9-I4685)= 11,"11", IF(('1 - Cover page'!$B$9-I4685)= 12,"12", IF(('1 - Cover page'!$B$9-I4685)= 13,"13", IF(('1 - Cover page'!$B$9-I4685)= 14,"14", IF(('1 - Cover page'!$B$9-I4685)= 15,"15",  ""))))))))))))))))</f>
        <v>0</v>
      </c>
      <c r="AA4685" t="e">
        <f>VLOOKUP(E4685,'Age group'!$A$2:$B$7,2,TRUE)</f>
        <v>#N/A</v>
      </c>
    </row>
    <row r="4686" spans="1:27" ht="12.75" x14ac:dyDescent="0.2">
      <c r="A4686" s="30">
        <v>4683</v>
      </c>
      <c r="B4686" s="31"/>
      <c r="C4686" s="31"/>
      <c r="D4686" s="32"/>
      <c r="E4686" s="104"/>
      <c r="F4686" s="31"/>
      <c r="G4686" s="31"/>
      <c r="H4686" s="33"/>
      <c r="I4686" s="16"/>
      <c r="J4686" s="34"/>
      <c r="K4686" s="34"/>
      <c r="L4686" s="35"/>
      <c r="M4686" s="36"/>
      <c r="N4686" s="37"/>
      <c r="O4686" s="37"/>
      <c r="P4686" s="37"/>
      <c r="Q4686" s="38"/>
      <c r="R4686" s="38"/>
      <c r="S4686" s="37"/>
      <c r="T4686" s="39"/>
      <c r="U4686" s="39"/>
      <c r="V4686" s="40"/>
      <c r="X4686" t="str">
        <f>IF(('1 - Cover page'!$B$9-M4686)&lt;6,"&lt;=5 Days","&gt;5 Days")</f>
        <v>&lt;=5 Days</v>
      </c>
      <c r="Y4686" t="str">
        <f>IF(('1 - Cover page'!$B$9-M4686)=0,"0", IF(('1 - Cover page'!$B$9-M4686)= 1,"1", IF(('1 - Cover page'!$B$9-M4686)= 2,"2", IF(('1 - Cover page'!$B$9-M4686)= 3,"3", IF(('1 - Cover page'!$B$9-M4686)= 4,"4", IF(('1 - Cover page'!$B$9-M4686)= 5,"5", IF(('1 - Cover page'!$B$9-M4686)= 6,"6", IF(('1 - Cover page'!$B$9-M4686)= 7,"7", IF(('1 - Cover page'!$B$9-M4686)= 8,"8", IF(('1 - Cover page'!$B$9-M4686)= 9,"9", IF(('1 - Cover page'!$B$9-M4686)= 10,"10", IF(('1 - Cover page'!$B$9-M4686)= 11,"11", IF(('1 - Cover page'!$B$9-M4686)= 12,"12", IF(('1 - Cover page'!$B$9-M4686)= 13,"13", IF(('1 - Cover page'!$B$9-M4686)= 14,"14", IF(('1 - Cover page'!$B$9-M4686)= 15,"15",  ""))))))))))))))))</f>
        <v>0</v>
      </c>
      <c r="Z4686" t="str">
        <f>IF(('1 - Cover page'!$B$9-I4686)=0,"0", IF(('1 - Cover page'!$B$9-I4686)= 1,"1", IF(('1 - Cover page'!$B$9-I4686)= 2,"2", IF(('1 - Cover page'!$B$9-I4686)= 3,"3", IF(('1 - Cover page'!$B$9-I4686)= 4,"4", IF(('1 - Cover page'!$B$9-I4686)= 5,"5", IF(('1 - Cover page'!$B$9-I4686)= 6,"6", IF(('1 - Cover page'!$B$9-I4686)= 7,"7", IF(('1 - Cover page'!$B$9-I4686)= 8,"8", IF(('1 - Cover page'!$B$9-I4686)= 9,"9", IF(('1 - Cover page'!$B$9-I4686)= 10,"10", IF(('1 - Cover page'!$B$9-I4686)= 11,"11", IF(('1 - Cover page'!$B$9-I4686)= 12,"12", IF(('1 - Cover page'!$B$9-I4686)= 13,"13", IF(('1 - Cover page'!$B$9-I4686)= 14,"14", IF(('1 - Cover page'!$B$9-I4686)= 15,"15",  ""))))))))))))))))</f>
        <v>0</v>
      </c>
      <c r="AA4686" t="e">
        <f>VLOOKUP(E4686,'Age group'!$A$2:$B$7,2,TRUE)</f>
        <v>#N/A</v>
      </c>
    </row>
    <row r="4687" spans="1:27" ht="12.75" x14ac:dyDescent="0.2">
      <c r="A4687" s="30">
        <v>4684</v>
      </c>
      <c r="B4687" s="31"/>
      <c r="C4687" s="31"/>
      <c r="D4687" s="32"/>
      <c r="E4687" s="104"/>
      <c r="F4687" s="31"/>
      <c r="G4687" s="31"/>
      <c r="H4687" s="33"/>
      <c r="I4687" s="16"/>
      <c r="J4687" s="34"/>
      <c r="K4687" s="34"/>
      <c r="L4687" s="35"/>
      <c r="M4687" s="36"/>
      <c r="N4687" s="37"/>
      <c r="O4687" s="37"/>
      <c r="P4687" s="37"/>
      <c r="Q4687" s="38"/>
      <c r="R4687" s="38"/>
      <c r="S4687" s="37"/>
      <c r="T4687" s="39"/>
      <c r="U4687" s="39"/>
      <c r="V4687" s="40"/>
      <c r="X4687" t="str">
        <f>IF(('1 - Cover page'!$B$9-M4687)&lt;6,"&lt;=5 Days","&gt;5 Days")</f>
        <v>&lt;=5 Days</v>
      </c>
      <c r="Y4687" t="str">
        <f>IF(('1 - Cover page'!$B$9-M4687)=0,"0", IF(('1 - Cover page'!$B$9-M4687)= 1,"1", IF(('1 - Cover page'!$B$9-M4687)= 2,"2", IF(('1 - Cover page'!$B$9-M4687)= 3,"3", IF(('1 - Cover page'!$B$9-M4687)= 4,"4", IF(('1 - Cover page'!$B$9-M4687)= 5,"5", IF(('1 - Cover page'!$B$9-M4687)= 6,"6", IF(('1 - Cover page'!$B$9-M4687)= 7,"7", IF(('1 - Cover page'!$B$9-M4687)= 8,"8", IF(('1 - Cover page'!$B$9-M4687)= 9,"9", IF(('1 - Cover page'!$B$9-M4687)= 10,"10", IF(('1 - Cover page'!$B$9-M4687)= 11,"11", IF(('1 - Cover page'!$B$9-M4687)= 12,"12", IF(('1 - Cover page'!$B$9-M4687)= 13,"13", IF(('1 - Cover page'!$B$9-M4687)= 14,"14", IF(('1 - Cover page'!$B$9-M4687)= 15,"15",  ""))))))))))))))))</f>
        <v>0</v>
      </c>
      <c r="Z4687" t="str">
        <f>IF(('1 - Cover page'!$B$9-I4687)=0,"0", IF(('1 - Cover page'!$B$9-I4687)= 1,"1", IF(('1 - Cover page'!$B$9-I4687)= 2,"2", IF(('1 - Cover page'!$B$9-I4687)= 3,"3", IF(('1 - Cover page'!$B$9-I4687)= 4,"4", IF(('1 - Cover page'!$B$9-I4687)= 5,"5", IF(('1 - Cover page'!$B$9-I4687)= 6,"6", IF(('1 - Cover page'!$B$9-I4687)= 7,"7", IF(('1 - Cover page'!$B$9-I4687)= 8,"8", IF(('1 - Cover page'!$B$9-I4687)= 9,"9", IF(('1 - Cover page'!$B$9-I4687)= 10,"10", IF(('1 - Cover page'!$B$9-I4687)= 11,"11", IF(('1 - Cover page'!$B$9-I4687)= 12,"12", IF(('1 - Cover page'!$B$9-I4687)= 13,"13", IF(('1 - Cover page'!$B$9-I4687)= 14,"14", IF(('1 - Cover page'!$B$9-I4687)= 15,"15",  ""))))))))))))))))</f>
        <v>0</v>
      </c>
      <c r="AA4687" t="e">
        <f>VLOOKUP(E4687,'Age group'!$A$2:$B$7,2,TRUE)</f>
        <v>#N/A</v>
      </c>
    </row>
    <row r="4688" spans="1:27" ht="12.75" x14ac:dyDescent="0.2">
      <c r="A4688" s="30">
        <v>4685</v>
      </c>
      <c r="B4688" s="31"/>
      <c r="C4688" s="31"/>
      <c r="D4688" s="32"/>
      <c r="E4688" s="104"/>
      <c r="F4688" s="31"/>
      <c r="G4688" s="31"/>
      <c r="H4688" s="33"/>
      <c r="I4688" s="16"/>
      <c r="J4688" s="34"/>
      <c r="K4688" s="34"/>
      <c r="L4688" s="35"/>
      <c r="M4688" s="36"/>
      <c r="N4688" s="37"/>
      <c r="O4688" s="37"/>
      <c r="P4688" s="37"/>
      <c r="Q4688" s="38"/>
      <c r="R4688" s="38"/>
      <c r="S4688" s="37"/>
      <c r="T4688" s="39"/>
      <c r="U4688" s="39"/>
      <c r="V4688" s="40"/>
      <c r="X4688" t="str">
        <f>IF(('1 - Cover page'!$B$9-M4688)&lt;6,"&lt;=5 Days","&gt;5 Days")</f>
        <v>&lt;=5 Days</v>
      </c>
      <c r="Y4688" t="str">
        <f>IF(('1 - Cover page'!$B$9-M4688)=0,"0", IF(('1 - Cover page'!$B$9-M4688)= 1,"1", IF(('1 - Cover page'!$B$9-M4688)= 2,"2", IF(('1 - Cover page'!$B$9-M4688)= 3,"3", IF(('1 - Cover page'!$B$9-M4688)= 4,"4", IF(('1 - Cover page'!$B$9-M4688)= 5,"5", IF(('1 - Cover page'!$B$9-M4688)= 6,"6", IF(('1 - Cover page'!$B$9-M4688)= 7,"7", IF(('1 - Cover page'!$B$9-M4688)= 8,"8", IF(('1 - Cover page'!$B$9-M4688)= 9,"9", IF(('1 - Cover page'!$B$9-M4688)= 10,"10", IF(('1 - Cover page'!$B$9-M4688)= 11,"11", IF(('1 - Cover page'!$B$9-M4688)= 12,"12", IF(('1 - Cover page'!$B$9-M4688)= 13,"13", IF(('1 - Cover page'!$B$9-M4688)= 14,"14", IF(('1 - Cover page'!$B$9-M4688)= 15,"15",  ""))))))))))))))))</f>
        <v>0</v>
      </c>
      <c r="Z4688" t="str">
        <f>IF(('1 - Cover page'!$B$9-I4688)=0,"0", IF(('1 - Cover page'!$B$9-I4688)= 1,"1", IF(('1 - Cover page'!$B$9-I4688)= 2,"2", IF(('1 - Cover page'!$B$9-I4688)= 3,"3", IF(('1 - Cover page'!$B$9-I4688)= 4,"4", IF(('1 - Cover page'!$B$9-I4688)= 5,"5", IF(('1 - Cover page'!$B$9-I4688)= 6,"6", IF(('1 - Cover page'!$B$9-I4688)= 7,"7", IF(('1 - Cover page'!$B$9-I4688)= 8,"8", IF(('1 - Cover page'!$B$9-I4688)= 9,"9", IF(('1 - Cover page'!$B$9-I4688)= 10,"10", IF(('1 - Cover page'!$B$9-I4688)= 11,"11", IF(('1 - Cover page'!$B$9-I4688)= 12,"12", IF(('1 - Cover page'!$B$9-I4688)= 13,"13", IF(('1 - Cover page'!$B$9-I4688)= 14,"14", IF(('1 - Cover page'!$B$9-I4688)= 15,"15",  ""))))))))))))))))</f>
        <v>0</v>
      </c>
      <c r="AA4688" t="e">
        <f>VLOOKUP(E4688,'Age group'!$A$2:$B$7,2,TRUE)</f>
        <v>#N/A</v>
      </c>
    </row>
    <row r="4689" spans="1:27" ht="12.75" x14ac:dyDescent="0.2">
      <c r="A4689" s="30">
        <v>4686</v>
      </c>
      <c r="B4689" s="31"/>
      <c r="C4689" s="31"/>
      <c r="D4689" s="32"/>
      <c r="E4689" s="104"/>
      <c r="F4689" s="31"/>
      <c r="G4689" s="31"/>
      <c r="H4689" s="33"/>
      <c r="I4689" s="16"/>
      <c r="J4689" s="34"/>
      <c r="K4689" s="34"/>
      <c r="L4689" s="35"/>
      <c r="M4689" s="36"/>
      <c r="N4689" s="37"/>
      <c r="O4689" s="37"/>
      <c r="P4689" s="37"/>
      <c r="Q4689" s="38"/>
      <c r="R4689" s="38"/>
      <c r="S4689" s="37"/>
      <c r="T4689" s="39"/>
      <c r="U4689" s="39"/>
      <c r="V4689" s="40"/>
      <c r="X4689" t="str">
        <f>IF(('1 - Cover page'!$B$9-M4689)&lt;6,"&lt;=5 Days","&gt;5 Days")</f>
        <v>&lt;=5 Days</v>
      </c>
      <c r="Y4689" t="str">
        <f>IF(('1 - Cover page'!$B$9-M4689)=0,"0", IF(('1 - Cover page'!$B$9-M4689)= 1,"1", IF(('1 - Cover page'!$B$9-M4689)= 2,"2", IF(('1 - Cover page'!$B$9-M4689)= 3,"3", IF(('1 - Cover page'!$B$9-M4689)= 4,"4", IF(('1 - Cover page'!$B$9-M4689)= 5,"5", IF(('1 - Cover page'!$B$9-M4689)= 6,"6", IF(('1 - Cover page'!$B$9-M4689)= 7,"7", IF(('1 - Cover page'!$B$9-M4689)= 8,"8", IF(('1 - Cover page'!$B$9-M4689)= 9,"9", IF(('1 - Cover page'!$B$9-M4689)= 10,"10", IF(('1 - Cover page'!$B$9-M4689)= 11,"11", IF(('1 - Cover page'!$B$9-M4689)= 12,"12", IF(('1 - Cover page'!$B$9-M4689)= 13,"13", IF(('1 - Cover page'!$B$9-M4689)= 14,"14", IF(('1 - Cover page'!$B$9-M4689)= 15,"15",  ""))))))))))))))))</f>
        <v>0</v>
      </c>
      <c r="Z4689" t="str">
        <f>IF(('1 - Cover page'!$B$9-I4689)=0,"0", IF(('1 - Cover page'!$B$9-I4689)= 1,"1", IF(('1 - Cover page'!$B$9-I4689)= 2,"2", IF(('1 - Cover page'!$B$9-I4689)= 3,"3", IF(('1 - Cover page'!$B$9-I4689)= 4,"4", IF(('1 - Cover page'!$B$9-I4689)= 5,"5", IF(('1 - Cover page'!$B$9-I4689)= 6,"6", IF(('1 - Cover page'!$B$9-I4689)= 7,"7", IF(('1 - Cover page'!$B$9-I4689)= 8,"8", IF(('1 - Cover page'!$B$9-I4689)= 9,"9", IF(('1 - Cover page'!$B$9-I4689)= 10,"10", IF(('1 - Cover page'!$B$9-I4689)= 11,"11", IF(('1 - Cover page'!$B$9-I4689)= 12,"12", IF(('1 - Cover page'!$B$9-I4689)= 13,"13", IF(('1 - Cover page'!$B$9-I4689)= 14,"14", IF(('1 - Cover page'!$B$9-I4689)= 15,"15",  ""))))))))))))))))</f>
        <v>0</v>
      </c>
      <c r="AA4689" t="e">
        <f>VLOOKUP(E4689,'Age group'!$A$2:$B$7,2,TRUE)</f>
        <v>#N/A</v>
      </c>
    </row>
    <row r="4690" spans="1:27" ht="12.75" x14ac:dyDescent="0.2">
      <c r="A4690" s="30">
        <v>4687</v>
      </c>
      <c r="B4690" s="31"/>
      <c r="C4690" s="31"/>
      <c r="D4690" s="32"/>
      <c r="E4690" s="104"/>
      <c r="F4690" s="31"/>
      <c r="G4690" s="31"/>
      <c r="H4690" s="33"/>
      <c r="I4690" s="16"/>
      <c r="J4690" s="34"/>
      <c r="K4690" s="34"/>
      <c r="L4690" s="35"/>
      <c r="M4690" s="36"/>
      <c r="N4690" s="37"/>
      <c r="O4690" s="37"/>
      <c r="P4690" s="37"/>
      <c r="Q4690" s="38"/>
      <c r="R4690" s="38"/>
      <c r="S4690" s="37"/>
      <c r="T4690" s="39"/>
      <c r="U4690" s="39"/>
      <c r="V4690" s="40"/>
      <c r="X4690" t="str">
        <f>IF(('1 - Cover page'!$B$9-M4690)&lt;6,"&lt;=5 Days","&gt;5 Days")</f>
        <v>&lt;=5 Days</v>
      </c>
      <c r="Y4690" t="str">
        <f>IF(('1 - Cover page'!$B$9-M4690)=0,"0", IF(('1 - Cover page'!$B$9-M4690)= 1,"1", IF(('1 - Cover page'!$B$9-M4690)= 2,"2", IF(('1 - Cover page'!$B$9-M4690)= 3,"3", IF(('1 - Cover page'!$B$9-M4690)= 4,"4", IF(('1 - Cover page'!$B$9-M4690)= 5,"5", IF(('1 - Cover page'!$B$9-M4690)= 6,"6", IF(('1 - Cover page'!$B$9-M4690)= 7,"7", IF(('1 - Cover page'!$B$9-M4690)= 8,"8", IF(('1 - Cover page'!$B$9-M4690)= 9,"9", IF(('1 - Cover page'!$B$9-M4690)= 10,"10", IF(('1 - Cover page'!$B$9-M4690)= 11,"11", IF(('1 - Cover page'!$B$9-M4690)= 12,"12", IF(('1 - Cover page'!$B$9-M4690)= 13,"13", IF(('1 - Cover page'!$B$9-M4690)= 14,"14", IF(('1 - Cover page'!$B$9-M4690)= 15,"15",  ""))))))))))))))))</f>
        <v>0</v>
      </c>
      <c r="Z4690" t="str">
        <f>IF(('1 - Cover page'!$B$9-I4690)=0,"0", IF(('1 - Cover page'!$B$9-I4690)= 1,"1", IF(('1 - Cover page'!$B$9-I4690)= 2,"2", IF(('1 - Cover page'!$B$9-I4690)= 3,"3", IF(('1 - Cover page'!$B$9-I4690)= 4,"4", IF(('1 - Cover page'!$B$9-I4690)= 5,"5", IF(('1 - Cover page'!$B$9-I4690)= 6,"6", IF(('1 - Cover page'!$B$9-I4690)= 7,"7", IF(('1 - Cover page'!$B$9-I4690)= 8,"8", IF(('1 - Cover page'!$B$9-I4690)= 9,"9", IF(('1 - Cover page'!$B$9-I4690)= 10,"10", IF(('1 - Cover page'!$B$9-I4690)= 11,"11", IF(('1 - Cover page'!$B$9-I4690)= 12,"12", IF(('1 - Cover page'!$B$9-I4690)= 13,"13", IF(('1 - Cover page'!$B$9-I4690)= 14,"14", IF(('1 - Cover page'!$B$9-I4690)= 15,"15",  ""))))))))))))))))</f>
        <v>0</v>
      </c>
      <c r="AA4690" t="e">
        <f>VLOOKUP(E4690,'Age group'!$A$2:$B$7,2,TRUE)</f>
        <v>#N/A</v>
      </c>
    </row>
    <row r="4691" spans="1:27" ht="12.75" x14ac:dyDescent="0.2">
      <c r="A4691" s="30">
        <v>4688</v>
      </c>
      <c r="B4691" s="31"/>
      <c r="C4691" s="31"/>
      <c r="D4691" s="32"/>
      <c r="E4691" s="104"/>
      <c r="F4691" s="31"/>
      <c r="G4691" s="31"/>
      <c r="H4691" s="33"/>
      <c r="I4691" s="16"/>
      <c r="J4691" s="34"/>
      <c r="K4691" s="34"/>
      <c r="L4691" s="35"/>
      <c r="M4691" s="36"/>
      <c r="N4691" s="37"/>
      <c r="O4691" s="37"/>
      <c r="P4691" s="37"/>
      <c r="Q4691" s="38"/>
      <c r="R4691" s="38"/>
      <c r="S4691" s="37"/>
      <c r="T4691" s="39"/>
      <c r="U4691" s="39"/>
      <c r="V4691" s="40"/>
      <c r="X4691" t="str">
        <f>IF(('1 - Cover page'!$B$9-M4691)&lt;6,"&lt;=5 Days","&gt;5 Days")</f>
        <v>&lt;=5 Days</v>
      </c>
      <c r="Y4691" t="str">
        <f>IF(('1 - Cover page'!$B$9-M4691)=0,"0", IF(('1 - Cover page'!$B$9-M4691)= 1,"1", IF(('1 - Cover page'!$B$9-M4691)= 2,"2", IF(('1 - Cover page'!$B$9-M4691)= 3,"3", IF(('1 - Cover page'!$B$9-M4691)= 4,"4", IF(('1 - Cover page'!$B$9-M4691)= 5,"5", IF(('1 - Cover page'!$B$9-M4691)= 6,"6", IF(('1 - Cover page'!$B$9-M4691)= 7,"7", IF(('1 - Cover page'!$B$9-M4691)= 8,"8", IF(('1 - Cover page'!$B$9-M4691)= 9,"9", IF(('1 - Cover page'!$B$9-M4691)= 10,"10", IF(('1 - Cover page'!$B$9-M4691)= 11,"11", IF(('1 - Cover page'!$B$9-M4691)= 12,"12", IF(('1 - Cover page'!$B$9-M4691)= 13,"13", IF(('1 - Cover page'!$B$9-M4691)= 14,"14", IF(('1 - Cover page'!$B$9-M4691)= 15,"15",  ""))))))))))))))))</f>
        <v>0</v>
      </c>
      <c r="Z4691" t="str">
        <f>IF(('1 - Cover page'!$B$9-I4691)=0,"0", IF(('1 - Cover page'!$B$9-I4691)= 1,"1", IF(('1 - Cover page'!$B$9-I4691)= 2,"2", IF(('1 - Cover page'!$B$9-I4691)= 3,"3", IF(('1 - Cover page'!$B$9-I4691)= 4,"4", IF(('1 - Cover page'!$B$9-I4691)= 5,"5", IF(('1 - Cover page'!$B$9-I4691)= 6,"6", IF(('1 - Cover page'!$B$9-I4691)= 7,"7", IF(('1 - Cover page'!$B$9-I4691)= 8,"8", IF(('1 - Cover page'!$B$9-I4691)= 9,"9", IF(('1 - Cover page'!$B$9-I4691)= 10,"10", IF(('1 - Cover page'!$B$9-I4691)= 11,"11", IF(('1 - Cover page'!$B$9-I4691)= 12,"12", IF(('1 - Cover page'!$B$9-I4691)= 13,"13", IF(('1 - Cover page'!$B$9-I4691)= 14,"14", IF(('1 - Cover page'!$B$9-I4691)= 15,"15",  ""))))))))))))))))</f>
        <v>0</v>
      </c>
      <c r="AA4691" t="e">
        <f>VLOOKUP(E4691,'Age group'!$A$2:$B$7,2,TRUE)</f>
        <v>#N/A</v>
      </c>
    </row>
    <row r="4692" spans="1:27" ht="12.75" x14ac:dyDescent="0.2">
      <c r="A4692" s="30">
        <v>4689</v>
      </c>
      <c r="B4692" s="31"/>
      <c r="C4692" s="31"/>
      <c r="D4692" s="32"/>
      <c r="E4692" s="104"/>
      <c r="F4692" s="31"/>
      <c r="G4692" s="31"/>
      <c r="H4692" s="33"/>
      <c r="I4692" s="16"/>
      <c r="J4692" s="34"/>
      <c r="K4692" s="34"/>
      <c r="L4692" s="35"/>
      <c r="M4692" s="36"/>
      <c r="N4692" s="37"/>
      <c r="O4692" s="37"/>
      <c r="P4692" s="37"/>
      <c r="Q4692" s="38"/>
      <c r="R4692" s="38"/>
      <c r="S4692" s="37"/>
      <c r="T4692" s="39"/>
      <c r="U4692" s="39"/>
      <c r="V4692" s="40"/>
      <c r="X4692" t="str">
        <f>IF(('1 - Cover page'!$B$9-M4692)&lt;6,"&lt;=5 Days","&gt;5 Days")</f>
        <v>&lt;=5 Days</v>
      </c>
      <c r="Y4692" t="str">
        <f>IF(('1 - Cover page'!$B$9-M4692)=0,"0", IF(('1 - Cover page'!$B$9-M4692)= 1,"1", IF(('1 - Cover page'!$B$9-M4692)= 2,"2", IF(('1 - Cover page'!$B$9-M4692)= 3,"3", IF(('1 - Cover page'!$B$9-M4692)= 4,"4", IF(('1 - Cover page'!$B$9-M4692)= 5,"5", IF(('1 - Cover page'!$B$9-M4692)= 6,"6", IF(('1 - Cover page'!$B$9-M4692)= 7,"7", IF(('1 - Cover page'!$B$9-M4692)= 8,"8", IF(('1 - Cover page'!$B$9-M4692)= 9,"9", IF(('1 - Cover page'!$B$9-M4692)= 10,"10", IF(('1 - Cover page'!$B$9-M4692)= 11,"11", IF(('1 - Cover page'!$B$9-M4692)= 12,"12", IF(('1 - Cover page'!$B$9-M4692)= 13,"13", IF(('1 - Cover page'!$B$9-M4692)= 14,"14", IF(('1 - Cover page'!$B$9-M4692)= 15,"15",  ""))))))))))))))))</f>
        <v>0</v>
      </c>
      <c r="Z4692" t="str">
        <f>IF(('1 - Cover page'!$B$9-I4692)=0,"0", IF(('1 - Cover page'!$B$9-I4692)= 1,"1", IF(('1 - Cover page'!$B$9-I4692)= 2,"2", IF(('1 - Cover page'!$B$9-I4692)= 3,"3", IF(('1 - Cover page'!$B$9-I4692)= 4,"4", IF(('1 - Cover page'!$B$9-I4692)= 5,"5", IF(('1 - Cover page'!$B$9-I4692)= 6,"6", IF(('1 - Cover page'!$B$9-I4692)= 7,"7", IF(('1 - Cover page'!$B$9-I4692)= 8,"8", IF(('1 - Cover page'!$B$9-I4692)= 9,"9", IF(('1 - Cover page'!$B$9-I4692)= 10,"10", IF(('1 - Cover page'!$B$9-I4692)= 11,"11", IF(('1 - Cover page'!$B$9-I4692)= 12,"12", IF(('1 - Cover page'!$B$9-I4692)= 13,"13", IF(('1 - Cover page'!$B$9-I4692)= 14,"14", IF(('1 - Cover page'!$B$9-I4692)= 15,"15",  ""))))))))))))))))</f>
        <v>0</v>
      </c>
      <c r="AA4692" t="e">
        <f>VLOOKUP(E4692,'Age group'!$A$2:$B$7,2,TRUE)</f>
        <v>#N/A</v>
      </c>
    </row>
    <row r="4693" spans="1:27" ht="12.75" x14ac:dyDescent="0.2">
      <c r="A4693" s="30">
        <v>4690</v>
      </c>
      <c r="B4693" s="31"/>
      <c r="C4693" s="31"/>
      <c r="D4693" s="32"/>
      <c r="E4693" s="104"/>
      <c r="F4693" s="31"/>
      <c r="G4693" s="31"/>
      <c r="H4693" s="33"/>
      <c r="I4693" s="16"/>
      <c r="J4693" s="34"/>
      <c r="K4693" s="34"/>
      <c r="L4693" s="35"/>
      <c r="M4693" s="36"/>
      <c r="N4693" s="37"/>
      <c r="O4693" s="37"/>
      <c r="P4693" s="37"/>
      <c r="Q4693" s="38"/>
      <c r="R4693" s="38"/>
      <c r="S4693" s="37"/>
      <c r="T4693" s="39"/>
      <c r="U4693" s="39"/>
      <c r="V4693" s="40"/>
      <c r="X4693" t="str">
        <f>IF(('1 - Cover page'!$B$9-M4693)&lt;6,"&lt;=5 Days","&gt;5 Days")</f>
        <v>&lt;=5 Days</v>
      </c>
      <c r="Y4693" t="str">
        <f>IF(('1 - Cover page'!$B$9-M4693)=0,"0", IF(('1 - Cover page'!$B$9-M4693)= 1,"1", IF(('1 - Cover page'!$B$9-M4693)= 2,"2", IF(('1 - Cover page'!$B$9-M4693)= 3,"3", IF(('1 - Cover page'!$B$9-M4693)= 4,"4", IF(('1 - Cover page'!$B$9-M4693)= 5,"5", IF(('1 - Cover page'!$B$9-M4693)= 6,"6", IF(('1 - Cover page'!$B$9-M4693)= 7,"7", IF(('1 - Cover page'!$B$9-M4693)= 8,"8", IF(('1 - Cover page'!$B$9-M4693)= 9,"9", IF(('1 - Cover page'!$B$9-M4693)= 10,"10", IF(('1 - Cover page'!$B$9-M4693)= 11,"11", IF(('1 - Cover page'!$B$9-M4693)= 12,"12", IF(('1 - Cover page'!$B$9-M4693)= 13,"13", IF(('1 - Cover page'!$B$9-M4693)= 14,"14", IF(('1 - Cover page'!$B$9-M4693)= 15,"15",  ""))))))))))))))))</f>
        <v>0</v>
      </c>
      <c r="Z4693" t="str">
        <f>IF(('1 - Cover page'!$B$9-I4693)=0,"0", IF(('1 - Cover page'!$B$9-I4693)= 1,"1", IF(('1 - Cover page'!$B$9-I4693)= 2,"2", IF(('1 - Cover page'!$B$9-I4693)= 3,"3", IF(('1 - Cover page'!$B$9-I4693)= 4,"4", IF(('1 - Cover page'!$B$9-I4693)= 5,"5", IF(('1 - Cover page'!$B$9-I4693)= 6,"6", IF(('1 - Cover page'!$B$9-I4693)= 7,"7", IF(('1 - Cover page'!$B$9-I4693)= 8,"8", IF(('1 - Cover page'!$B$9-I4693)= 9,"9", IF(('1 - Cover page'!$B$9-I4693)= 10,"10", IF(('1 - Cover page'!$B$9-I4693)= 11,"11", IF(('1 - Cover page'!$B$9-I4693)= 12,"12", IF(('1 - Cover page'!$B$9-I4693)= 13,"13", IF(('1 - Cover page'!$B$9-I4693)= 14,"14", IF(('1 - Cover page'!$B$9-I4693)= 15,"15",  ""))))))))))))))))</f>
        <v>0</v>
      </c>
      <c r="AA4693" t="e">
        <f>VLOOKUP(E4693,'Age group'!$A$2:$B$7,2,TRUE)</f>
        <v>#N/A</v>
      </c>
    </row>
    <row r="4694" spans="1:27" ht="12.75" x14ac:dyDescent="0.2">
      <c r="A4694" s="30">
        <v>4691</v>
      </c>
      <c r="B4694" s="31"/>
      <c r="C4694" s="31"/>
      <c r="D4694" s="32"/>
      <c r="E4694" s="104"/>
      <c r="F4694" s="31"/>
      <c r="G4694" s="31"/>
      <c r="H4694" s="33"/>
      <c r="I4694" s="16"/>
      <c r="J4694" s="34"/>
      <c r="K4694" s="34"/>
      <c r="L4694" s="35"/>
      <c r="M4694" s="36"/>
      <c r="N4694" s="37"/>
      <c r="O4694" s="37"/>
      <c r="P4694" s="37"/>
      <c r="Q4694" s="38"/>
      <c r="R4694" s="38"/>
      <c r="S4694" s="37"/>
      <c r="T4694" s="39"/>
      <c r="U4694" s="39"/>
      <c r="V4694" s="40"/>
      <c r="X4694" t="str">
        <f>IF(('1 - Cover page'!$B$9-M4694)&lt;6,"&lt;=5 Days","&gt;5 Days")</f>
        <v>&lt;=5 Days</v>
      </c>
      <c r="Y4694" t="str">
        <f>IF(('1 - Cover page'!$B$9-M4694)=0,"0", IF(('1 - Cover page'!$B$9-M4694)= 1,"1", IF(('1 - Cover page'!$B$9-M4694)= 2,"2", IF(('1 - Cover page'!$B$9-M4694)= 3,"3", IF(('1 - Cover page'!$B$9-M4694)= 4,"4", IF(('1 - Cover page'!$B$9-M4694)= 5,"5", IF(('1 - Cover page'!$B$9-M4694)= 6,"6", IF(('1 - Cover page'!$B$9-M4694)= 7,"7", IF(('1 - Cover page'!$B$9-M4694)= 8,"8", IF(('1 - Cover page'!$B$9-M4694)= 9,"9", IF(('1 - Cover page'!$B$9-M4694)= 10,"10", IF(('1 - Cover page'!$B$9-M4694)= 11,"11", IF(('1 - Cover page'!$B$9-M4694)= 12,"12", IF(('1 - Cover page'!$B$9-M4694)= 13,"13", IF(('1 - Cover page'!$B$9-M4694)= 14,"14", IF(('1 - Cover page'!$B$9-M4694)= 15,"15",  ""))))))))))))))))</f>
        <v>0</v>
      </c>
      <c r="Z4694" t="str">
        <f>IF(('1 - Cover page'!$B$9-I4694)=0,"0", IF(('1 - Cover page'!$B$9-I4694)= 1,"1", IF(('1 - Cover page'!$B$9-I4694)= 2,"2", IF(('1 - Cover page'!$B$9-I4694)= 3,"3", IF(('1 - Cover page'!$B$9-I4694)= 4,"4", IF(('1 - Cover page'!$B$9-I4694)= 5,"5", IF(('1 - Cover page'!$B$9-I4694)= 6,"6", IF(('1 - Cover page'!$B$9-I4694)= 7,"7", IF(('1 - Cover page'!$B$9-I4694)= 8,"8", IF(('1 - Cover page'!$B$9-I4694)= 9,"9", IF(('1 - Cover page'!$B$9-I4694)= 10,"10", IF(('1 - Cover page'!$B$9-I4694)= 11,"11", IF(('1 - Cover page'!$B$9-I4694)= 12,"12", IF(('1 - Cover page'!$B$9-I4694)= 13,"13", IF(('1 - Cover page'!$B$9-I4694)= 14,"14", IF(('1 - Cover page'!$B$9-I4694)= 15,"15",  ""))))))))))))))))</f>
        <v>0</v>
      </c>
      <c r="AA4694" t="e">
        <f>VLOOKUP(E4694,'Age group'!$A$2:$B$7,2,TRUE)</f>
        <v>#N/A</v>
      </c>
    </row>
    <row r="4695" spans="1:27" ht="12.75" x14ac:dyDescent="0.2">
      <c r="A4695" s="30">
        <v>4692</v>
      </c>
      <c r="B4695" s="31"/>
      <c r="C4695" s="31"/>
      <c r="D4695" s="32"/>
      <c r="E4695" s="104"/>
      <c r="F4695" s="31"/>
      <c r="G4695" s="31"/>
      <c r="H4695" s="33"/>
      <c r="I4695" s="16"/>
      <c r="J4695" s="34"/>
      <c r="K4695" s="34"/>
      <c r="L4695" s="35"/>
      <c r="M4695" s="36"/>
      <c r="N4695" s="37"/>
      <c r="O4695" s="37"/>
      <c r="P4695" s="37"/>
      <c r="Q4695" s="38"/>
      <c r="R4695" s="38"/>
      <c r="S4695" s="37"/>
      <c r="T4695" s="39"/>
      <c r="U4695" s="39"/>
      <c r="V4695" s="40"/>
      <c r="X4695" t="str">
        <f>IF(('1 - Cover page'!$B$9-M4695)&lt;6,"&lt;=5 Days","&gt;5 Days")</f>
        <v>&lt;=5 Days</v>
      </c>
      <c r="Y4695" t="str">
        <f>IF(('1 - Cover page'!$B$9-M4695)=0,"0", IF(('1 - Cover page'!$B$9-M4695)= 1,"1", IF(('1 - Cover page'!$B$9-M4695)= 2,"2", IF(('1 - Cover page'!$B$9-M4695)= 3,"3", IF(('1 - Cover page'!$B$9-M4695)= 4,"4", IF(('1 - Cover page'!$B$9-M4695)= 5,"5", IF(('1 - Cover page'!$B$9-M4695)= 6,"6", IF(('1 - Cover page'!$B$9-M4695)= 7,"7", IF(('1 - Cover page'!$B$9-M4695)= 8,"8", IF(('1 - Cover page'!$B$9-M4695)= 9,"9", IF(('1 - Cover page'!$B$9-M4695)= 10,"10", IF(('1 - Cover page'!$B$9-M4695)= 11,"11", IF(('1 - Cover page'!$B$9-M4695)= 12,"12", IF(('1 - Cover page'!$B$9-M4695)= 13,"13", IF(('1 - Cover page'!$B$9-M4695)= 14,"14", IF(('1 - Cover page'!$B$9-M4695)= 15,"15",  ""))))))))))))))))</f>
        <v>0</v>
      </c>
      <c r="Z4695" t="str">
        <f>IF(('1 - Cover page'!$B$9-I4695)=0,"0", IF(('1 - Cover page'!$B$9-I4695)= 1,"1", IF(('1 - Cover page'!$B$9-I4695)= 2,"2", IF(('1 - Cover page'!$B$9-I4695)= 3,"3", IF(('1 - Cover page'!$B$9-I4695)= 4,"4", IF(('1 - Cover page'!$B$9-I4695)= 5,"5", IF(('1 - Cover page'!$B$9-I4695)= 6,"6", IF(('1 - Cover page'!$B$9-I4695)= 7,"7", IF(('1 - Cover page'!$B$9-I4695)= 8,"8", IF(('1 - Cover page'!$B$9-I4695)= 9,"9", IF(('1 - Cover page'!$B$9-I4695)= 10,"10", IF(('1 - Cover page'!$B$9-I4695)= 11,"11", IF(('1 - Cover page'!$B$9-I4695)= 12,"12", IF(('1 - Cover page'!$B$9-I4695)= 13,"13", IF(('1 - Cover page'!$B$9-I4695)= 14,"14", IF(('1 - Cover page'!$B$9-I4695)= 15,"15",  ""))))))))))))))))</f>
        <v>0</v>
      </c>
      <c r="AA4695" t="e">
        <f>VLOOKUP(E4695,'Age group'!$A$2:$B$7,2,TRUE)</f>
        <v>#N/A</v>
      </c>
    </row>
    <row r="4696" spans="1:27" ht="12.75" x14ac:dyDescent="0.2">
      <c r="A4696" s="30">
        <v>4693</v>
      </c>
      <c r="B4696" s="31"/>
      <c r="C4696" s="31"/>
      <c r="D4696" s="32"/>
      <c r="E4696" s="104"/>
      <c r="F4696" s="31"/>
      <c r="G4696" s="31"/>
      <c r="H4696" s="33"/>
      <c r="I4696" s="16"/>
      <c r="J4696" s="34"/>
      <c r="K4696" s="34"/>
      <c r="L4696" s="35"/>
      <c r="M4696" s="36"/>
      <c r="N4696" s="37"/>
      <c r="O4696" s="37"/>
      <c r="P4696" s="37"/>
      <c r="Q4696" s="38"/>
      <c r="R4696" s="38"/>
      <c r="S4696" s="37"/>
      <c r="T4696" s="39"/>
      <c r="U4696" s="39"/>
      <c r="V4696" s="40"/>
      <c r="X4696" t="str">
        <f>IF(('1 - Cover page'!$B$9-M4696)&lt;6,"&lt;=5 Days","&gt;5 Days")</f>
        <v>&lt;=5 Days</v>
      </c>
      <c r="Y4696" t="str">
        <f>IF(('1 - Cover page'!$B$9-M4696)=0,"0", IF(('1 - Cover page'!$B$9-M4696)= 1,"1", IF(('1 - Cover page'!$B$9-M4696)= 2,"2", IF(('1 - Cover page'!$B$9-M4696)= 3,"3", IF(('1 - Cover page'!$B$9-M4696)= 4,"4", IF(('1 - Cover page'!$B$9-M4696)= 5,"5", IF(('1 - Cover page'!$B$9-M4696)= 6,"6", IF(('1 - Cover page'!$B$9-M4696)= 7,"7", IF(('1 - Cover page'!$B$9-M4696)= 8,"8", IF(('1 - Cover page'!$B$9-M4696)= 9,"9", IF(('1 - Cover page'!$B$9-M4696)= 10,"10", IF(('1 - Cover page'!$B$9-M4696)= 11,"11", IF(('1 - Cover page'!$B$9-M4696)= 12,"12", IF(('1 - Cover page'!$B$9-M4696)= 13,"13", IF(('1 - Cover page'!$B$9-M4696)= 14,"14", IF(('1 - Cover page'!$B$9-M4696)= 15,"15",  ""))))))))))))))))</f>
        <v>0</v>
      </c>
      <c r="Z4696" t="str">
        <f>IF(('1 - Cover page'!$B$9-I4696)=0,"0", IF(('1 - Cover page'!$B$9-I4696)= 1,"1", IF(('1 - Cover page'!$B$9-I4696)= 2,"2", IF(('1 - Cover page'!$B$9-I4696)= 3,"3", IF(('1 - Cover page'!$B$9-I4696)= 4,"4", IF(('1 - Cover page'!$B$9-I4696)= 5,"5", IF(('1 - Cover page'!$B$9-I4696)= 6,"6", IF(('1 - Cover page'!$B$9-I4696)= 7,"7", IF(('1 - Cover page'!$B$9-I4696)= 8,"8", IF(('1 - Cover page'!$B$9-I4696)= 9,"9", IF(('1 - Cover page'!$B$9-I4696)= 10,"10", IF(('1 - Cover page'!$B$9-I4696)= 11,"11", IF(('1 - Cover page'!$B$9-I4696)= 12,"12", IF(('1 - Cover page'!$B$9-I4696)= 13,"13", IF(('1 - Cover page'!$B$9-I4696)= 14,"14", IF(('1 - Cover page'!$B$9-I4696)= 15,"15",  ""))))))))))))))))</f>
        <v>0</v>
      </c>
      <c r="AA4696" t="e">
        <f>VLOOKUP(E4696,'Age group'!$A$2:$B$7,2,TRUE)</f>
        <v>#N/A</v>
      </c>
    </row>
    <row r="4697" spans="1:27" ht="12.75" x14ac:dyDescent="0.2">
      <c r="A4697" s="30">
        <v>4694</v>
      </c>
      <c r="B4697" s="31"/>
      <c r="C4697" s="31"/>
      <c r="D4697" s="32"/>
      <c r="E4697" s="104"/>
      <c r="F4697" s="31"/>
      <c r="G4697" s="31"/>
      <c r="H4697" s="33"/>
      <c r="I4697" s="16"/>
      <c r="J4697" s="34"/>
      <c r="K4697" s="34"/>
      <c r="L4697" s="35"/>
      <c r="M4697" s="36"/>
      <c r="N4697" s="37"/>
      <c r="O4697" s="37"/>
      <c r="P4697" s="37"/>
      <c r="Q4697" s="38"/>
      <c r="R4697" s="38"/>
      <c r="S4697" s="37"/>
      <c r="T4697" s="39"/>
      <c r="U4697" s="39"/>
      <c r="V4697" s="40"/>
      <c r="X4697" t="str">
        <f>IF(('1 - Cover page'!$B$9-M4697)&lt;6,"&lt;=5 Days","&gt;5 Days")</f>
        <v>&lt;=5 Days</v>
      </c>
      <c r="Y4697" t="str">
        <f>IF(('1 - Cover page'!$B$9-M4697)=0,"0", IF(('1 - Cover page'!$B$9-M4697)= 1,"1", IF(('1 - Cover page'!$B$9-M4697)= 2,"2", IF(('1 - Cover page'!$B$9-M4697)= 3,"3", IF(('1 - Cover page'!$B$9-M4697)= 4,"4", IF(('1 - Cover page'!$B$9-M4697)= 5,"5", IF(('1 - Cover page'!$B$9-M4697)= 6,"6", IF(('1 - Cover page'!$B$9-M4697)= 7,"7", IF(('1 - Cover page'!$B$9-M4697)= 8,"8", IF(('1 - Cover page'!$B$9-M4697)= 9,"9", IF(('1 - Cover page'!$B$9-M4697)= 10,"10", IF(('1 - Cover page'!$B$9-M4697)= 11,"11", IF(('1 - Cover page'!$B$9-M4697)= 12,"12", IF(('1 - Cover page'!$B$9-M4697)= 13,"13", IF(('1 - Cover page'!$B$9-M4697)= 14,"14", IF(('1 - Cover page'!$B$9-M4697)= 15,"15",  ""))))))))))))))))</f>
        <v>0</v>
      </c>
      <c r="Z4697" t="str">
        <f>IF(('1 - Cover page'!$B$9-I4697)=0,"0", IF(('1 - Cover page'!$B$9-I4697)= 1,"1", IF(('1 - Cover page'!$B$9-I4697)= 2,"2", IF(('1 - Cover page'!$B$9-I4697)= 3,"3", IF(('1 - Cover page'!$B$9-I4697)= 4,"4", IF(('1 - Cover page'!$B$9-I4697)= 5,"5", IF(('1 - Cover page'!$B$9-I4697)= 6,"6", IF(('1 - Cover page'!$B$9-I4697)= 7,"7", IF(('1 - Cover page'!$B$9-I4697)= 8,"8", IF(('1 - Cover page'!$B$9-I4697)= 9,"9", IF(('1 - Cover page'!$B$9-I4697)= 10,"10", IF(('1 - Cover page'!$B$9-I4697)= 11,"11", IF(('1 - Cover page'!$B$9-I4697)= 12,"12", IF(('1 - Cover page'!$B$9-I4697)= 13,"13", IF(('1 - Cover page'!$B$9-I4697)= 14,"14", IF(('1 - Cover page'!$B$9-I4697)= 15,"15",  ""))))))))))))))))</f>
        <v>0</v>
      </c>
      <c r="AA4697" t="e">
        <f>VLOOKUP(E4697,'Age group'!$A$2:$B$7,2,TRUE)</f>
        <v>#N/A</v>
      </c>
    </row>
    <row r="4698" spans="1:27" ht="12.75" x14ac:dyDescent="0.2">
      <c r="A4698" s="30">
        <v>4695</v>
      </c>
      <c r="B4698" s="31"/>
      <c r="C4698" s="31"/>
      <c r="D4698" s="32"/>
      <c r="E4698" s="104"/>
      <c r="F4698" s="31"/>
      <c r="G4698" s="31"/>
      <c r="H4698" s="33"/>
      <c r="I4698" s="16"/>
      <c r="J4698" s="34"/>
      <c r="K4698" s="34"/>
      <c r="L4698" s="35"/>
      <c r="M4698" s="36"/>
      <c r="N4698" s="37"/>
      <c r="O4698" s="37"/>
      <c r="P4698" s="37"/>
      <c r="Q4698" s="38"/>
      <c r="R4698" s="38"/>
      <c r="S4698" s="37"/>
      <c r="T4698" s="39"/>
      <c r="U4698" s="39"/>
      <c r="V4698" s="40"/>
      <c r="X4698" t="str">
        <f>IF(('1 - Cover page'!$B$9-M4698)&lt;6,"&lt;=5 Days","&gt;5 Days")</f>
        <v>&lt;=5 Days</v>
      </c>
      <c r="Y4698" t="str">
        <f>IF(('1 - Cover page'!$B$9-M4698)=0,"0", IF(('1 - Cover page'!$B$9-M4698)= 1,"1", IF(('1 - Cover page'!$B$9-M4698)= 2,"2", IF(('1 - Cover page'!$B$9-M4698)= 3,"3", IF(('1 - Cover page'!$B$9-M4698)= 4,"4", IF(('1 - Cover page'!$B$9-M4698)= 5,"5", IF(('1 - Cover page'!$B$9-M4698)= 6,"6", IF(('1 - Cover page'!$B$9-M4698)= 7,"7", IF(('1 - Cover page'!$B$9-M4698)= 8,"8", IF(('1 - Cover page'!$B$9-M4698)= 9,"9", IF(('1 - Cover page'!$B$9-M4698)= 10,"10", IF(('1 - Cover page'!$B$9-M4698)= 11,"11", IF(('1 - Cover page'!$B$9-M4698)= 12,"12", IF(('1 - Cover page'!$B$9-M4698)= 13,"13", IF(('1 - Cover page'!$B$9-M4698)= 14,"14", IF(('1 - Cover page'!$B$9-M4698)= 15,"15",  ""))))))))))))))))</f>
        <v>0</v>
      </c>
      <c r="Z4698" t="str">
        <f>IF(('1 - Cover page'!$B$9-I4698)=0,"0", IF(('1 - Cover page'!$B$9-I4698)= 1,"1", IF(('1 - Cover page'!$B$9-I4698)= 2,"2", IF(('1 - Cover page'!$B$9-I4698)= 3,"3", IF(('1 - Cover page'!$B$9-I4698)= 4,"4", IF(('1 - Cover page'!$B$9-I4698)= 5,"5", IF(('1 - Cover page'!$B$9-I4698)= 6,"6", IF(('1 - Cover page'!$B$9-I4698)= 7,"7", IF(('1 - Cover page'!$B$9-I4698)= 8,"8", IF(('1 - Cover page'!$B$9-I4698)= 9,"9", IF(('1 - Cover page'!$B$9-I4698)= 10,"10", IF(('1 - Cover page'!$B$9-I4698)= 11,"11", IF(('1 - Cover page'!$B$9-I4698)= 12,"12", IF(('1 - Cover page'!$B$9-I4698)= 13,"13", IF(('1 - Cover page'!$B$9-I4698)= 14,"14", IF(('1 - Cover page'!$B$9-I4698)= 15,"15",  ""))))))))))))))))</f>
        <v>0</v>
      </c>
      <c r="AA4698" t="e">
        <f>VLOOKUP(E4698,'Age group'!$A$2:$B$7,2,TRUE)</f>
        <v>#N/A</v>
      </c>
    </row>
    <row r="4699" spans="1:27" ht="12.75" x14ac:dyDescent="0.2">
      <c r="A4699" s="30">
        <v>4696</v>
      </c>
      <c r="B4699" s="31"/>
      <c r="C4699" s="31"/>
      <c r="D4699" s="32"/>
      <c r="E4699" s="104"/>
      <c r="F4699" s="31"/>
      <c r="G4699" s="31"/>
      <c r="H4699" s="33"/>
      <c r="I4699" s="16"/>
      <c r="J4699" s="34"/>
      <c r="K4699" s="34"/>
      <c r="L4699" s="35"/>
      <c r="M4699" s="36"/>
      <c r="N4699" s="37"/>
      <c r="O4699" s="37"/>
      <c r="P4699" s="37"/>
      <c r="Q4699" s="38"/>
      <c r="R4699" s="38"/>
      <c r="S4699" s="37"/>
      <c r="T4699" s="39"/>
      <c r="U4699" s="39"/>
      <c r="V4699" s="40"/>
      <c r="X4699" t="str">
        <f>IF(('1 - Cover page'!$B$9-M4699)&lt;6,"&lt;=5 Days","&gt;5 Days")</f>
        <v>&lt;=5 Days</v>
      </c>
      <c r="Y4699" t="str">
        <f>IF(('1 - Cover page'!$B$9-M4699)=0,"0", IF(('1 - Cover page'!$B$9-M4699)= 1,"1", IF(('1 - Cover page'!$B$9-M4699)= 2,"2", IF(('1 - Cover page'!$B$9-M4699)= 3,"3", IF(('1 - Cover page'!$B$9-M4699)= 4,"4", IF(('1 - Cover page'!$B$9-M4699)= 5,"5", IF(('1 - Cover page'!$B$9-M4699)= 6,"6", IF(('1 - Cover page'!$B$9-M4699)= 7,"7", IF(('1 - Cover page'!$B$9-M4699)= 8,"8", IF(('1 - Cover page'!$B$9-M4699)= 9,"9", IF(('1 - Cover page'!$B$9-M4699)= 10,"10", IF(('1 - Cover page'!$B$9-M4699)= 11,"11", IF(('1 - Cover page'!$B$9-M4699)= 12,"12", IF(('1 - Cover page'!$B$9-M4699)= 13,"13", IF(('1 - Cover page'!$B$9-M4699)= 14,"14", IF(('1 - Cover page'!$B$9-M4699)= 15,"15",  ""))))))))))))))))</f>
        <v>0</v>
      </c>
      <c r="Z4699" t="str">
        <f>IF(('1 - Cover page'!$B$9-I4699)=0,"0", IF(('1 - Cover page'!$B$9-I4699)= 1,"1", IF(('1 - Cover page'!$B$9-I4699)= 2,"2", IF(('1 - Cover page'!$B$9-I4699)= 3,"3", IF(('1 - Cover page'!$B$9-I4699)= 4,"4", IF(('1 - Cover page'!$B$9-I4699)= 5,"5", IF(('1 - Cover page'!$B$9-I4699)= 6,"6", IF(('1 - Cover page'!$B$9-I4699)= 7,"7", IF(('1 - Cover page'!$B$9-I4699)= 8,"8", IF(('1 - Cover page'!$B$9-I4699)= 9,"9", IF(('1 - Cover page'!$B$9-I4699)= 10,"10", IF(('1 - Cover page'!$B$9-I4699)= 11,"11", IF(('1 - Cover page'!$B$9-I4699)= 12,"12", IF(('1 - Cover page'!$B$9-I4699)= 13,"13", IF(('1 - Cover page'!$B$9-I4699)= 14,"14", IF(('1 - Cover page'!$B$9-I4699)= 15,"15",  ""))))))))))))))))</f>
        <v>0</v>
      </c>
      <c r="AA4699" t="e">
        <f>VLOOKUP(E4699,'Age group'!$A$2:$B$7,2,TRUE)</f>
        <v>#N/A</v>
      </c>
    </row>
    <row r="4700" spans="1:27" ht="12.75" x14ac:dyDescent="0.2">
      <c r="A4700" s="30">
        <v>4697</v>
      </c>
      <c r="B4700" s="31"/>
      <c r="C4700" s="31"/>
      <c r="D4700" s="32"/>
      <c r="E4700" s="104"/>
      <c r="F4700" s="31"/>
      <c r="G4700" s="31"/>
      <c r="H4700" s="33"/>
      <c r="I4700" s="16"/>
      <c r="J4700" s="34"/>
      <c r="K4700" s="34"/>
      <c r="L4700" s="35"/>
      <c r="M4700" s="36"/>
      <c r="N4700" s="37"/>
      <c r="O4700" s="37"/>
      <c r="P4700" s="37"/>
      <c r="Q4700" s="38"/>
      <c r="R4700" s="38"/>
      <c r="S4700" s="37"/>
      <c r="T4700" s="39"/>
      <c r="U4700" s="39"/>
      <c r="V4700" s="40"/>
      <c r="X4700" t="str">
        <f>IF(('1 - Cover page'!$B$9-M4700)&lt;6,"&lt;=5 Days","&gt;5 Days")</f>
        <v>&lt;=5 Days</v>
      </c>
      <c r="Y4700" t="str">
        <f>IF(('1 - Cover page'!$B$9-M4700)=0,"0", IF(('1 - Cover page'!$B$9-M4700)= 1,"1", IF(('1 - Cover page'!$B$9-M4700)= 2,"2", IF(('1 - Cover page'!$B$9-M4700)= 3,"3", IF(('1 - Cover page'!$B$9-M4700)= 4,"4", IF(('1 - Cover page'!$B$9-M4700)= 5,"5", IF(('1 - Cover page'!$B$9-M4700)= 6,"6", IF(('1 - Cover page'!$B$9-M4700)= 7,"7", IF(('1 - Cover page'!$B$9-M4700)= 8,"8", IF(('1 - Cover page'!$B$9-M4700)= 9,"9", IF(('1 - Cover page'!$B$9-M4700)= 10,"10", IF(('1 - Cover page'!$B$9-M4700)= 11,"11", IF(('1 - Cover page'!$B$9-M4700)= 12,"12", IF(('1 - Cover page'!$B$9-M4700)= 13,"13", IF(('1 - Cover page'!$B$9-M4700)= 14,"14", IF(('1 - Cover page'!$B$9-M4700)= 15,"15",  ""))))))))))))))))</f>
        <v>0</v>
      </c>
      <c r="Z4700" t="str">
        <f>IF(('1 - Cover page'!$B$9-I4700)=0,"0", IF(('1 - Cover page'!$B$9-I4700)= 1,"1", IF(('1 - Cover page'!$B$9-I4700)= 2,"2", IF(('1 - Cover page'!$B$9-I4700)= 3,"3", IF(('1 - Cover page'!$B$9-I4700)= 4,"4", IF(('1 - Cover page'!$B$9-I4700)= 5,"5", IF(('1 - Cover page'!$B$9-I4700)= 6,"6", IF(('1 - Cover page'!$B$9-I4700)= 7,"7", IF(('1 - Cover page'!$B$9-I4700)= 8,"8", IF(('1 - Cover page'!$B$9-I4700)= 9,"9", IF(('1 - Cover page'!$B$9-I4700)= 10,"10", IF(('1 - Cover page'!$B$9-I4700)= 11,"11", IF(('1 - Cover page'!$B$9-I4700)= 12,"12", IF(('1 - Cover page'!$B$9-I4700)= 13,"13", IF(('1 - Cover page'!$B$9-I4700)= 14,"14", IF(('1 - Cover page'!$B$9-I4700)= 15,"15",  ""))))))))))))))))</f>
        <v>0</v>
      </c>
      <c r="AA4700" t="e">
        <f>VLOOKUP(E4700,'Age group'!$A$2:$B$7,2,TRUE)</f>
        <v>#N/A</v>
      </c>
    </row>
    <row r="4701" spans="1:27" ht="12.75" x14ac:dyDescent="0.2">
      <c r="A4701" s="30">
        <v>4698</v>
      </c>
      <c r="B4701" s="31"/>
      <c r="C4701" s="31"/>
      <c r="D4701" s="32"/>
      <c r="E4701" s="104"/>
      <c r="F4701" s="31"/>
      <c r="G4701" s="31"/>
      <c r="H4701" s="33"/>
      <c r="I4701" s="16"/>
      <c r="J4701" s="34"/>
      <c r="K4701" s="34"/>
      <c r="L4701" s="35"/>
      <c r="M4701" s="36"/>
      <c r="N4701" s="37"/>
      <c r="O4701" s="37"/>
      <c r="P4701" s="37"/>
      <c r="Q4701" s="38"/>
      <c r="R4701" s="38"/>
      <c r="S4701" s="37"/>
      <c r="T4701" s="39"/>
      <c r="U4701" s="39"/>
      <c r="V4701" s="40"/>
      <c r="X4701" t="str">
        <f>IF(('1 - Cover page'!$B$9-M4701)&lt;6,"&lt;=5 Days","&gt;5 Days")</f>
        <v>&lt;=5 Days</v>
      </c>
      <c r="Y4701" t="str">
        <f>IF(('1 - Cover page'!$B$9-M4701)=0,"0", IF(('1 - Cover page'!$B$9-M4701)= 1,"1", IF(('1 - Cover page'!$B$9-M4701)= 2,"2", IF(('1 - Cover page'!$B$9-M4701)= 3,"3", IF(('1 - Cover page'!$B$9-M4701)= 4,"4", IF(('1 - Cover page'!$B$9-M4701)= 5,"5", IF(('1 - Cover page'!$B$9-M4701)= 6,"6", IF(('1 - Cover page'!$B$9-M4701)= 7,"7", IF(('1 - Cover page'!$B$9-M4701)= 8,"8", IF(('1 - Cover page'!$B$9-M4701)= 9,"9", IF(('1 - Cover page'!$B$9-M4701)= 10,"10", IF(('1 - Cover page'!$B$9-M4701)= 11,"11", IF(('1 - Cover page'!$B$9-M4701)= 12,"12", IF(('1 - Cover page'!$B$9-M4701)= 13,"13", IF(('1 - Cover page'!$B$9-M4701)= 14,"14", IF(('1 - Cover page'!$B$9-M4701)= 15,"15",  ""))))))))))))))))</f>
        <v>0</v>
      </c>
      <c r="Z4701" t="str">
        <f>IF(('1 - Cover page'!$B$9-I4701)=0,"0", IF(('1 - Cover page'!$B$9-I4701)= 1,"1", IF(('1 - Cover page'!$B$9-I4701)= 2,"2", IF(('1 - Cover page'!$B$9-I4701)= 3,"3", IF(('1 - Cover page'!$B$9-I4701)= 4,"4", IF(('1 - Cover page'!$B$9-I4701)= 5,"5", IF(('1 - Cover page'!$B$9-I4701)= 6,"6", IF(('1 - Cover page'!$B$9-I4701)= 7,"7", IF(('1 - Cover page'!$B$9-I4701)= 8,"8", IF(('1 - Cover page'!$B$9-I4701)= 9,"9", IF(('1 - Cover page'!$B$9-I4701)= 10,"10", IF(('1 - Cover page'!$B$9-I4701)= 11,"11", IF(('1 - Cover page'!$B$9-I4701)= 12,"12", IF(('1 - Cover page'!$B$9-I4701)= 13,"13", IF(('1 - Cover page'!$B$9-I4701)= 14,"14", IF(('1 - Cover page'!$B$9-I4701)= 15,"15",  ""))))))))))))))))</f>
        <v>0</v>
      </c>
      <c r="AA4701" t="e">
        <f>VLOOKUP(E4701,'Age group'!$A$2:$B$7,2,TRUE)</f>
        <v>#N/A</v>
      </c>
    </row>
    <row r="4702" spans="1:27" ht="12.75" x14ac:dyDescent="0.2">
      <c r="A4702" s="30">
        <v>4699</v>
      </c>
      <c r="B4702" s="31"/>
      <c r="C4702" s="31"/>
      <c r="D4702" s="32"/>
      <c r="E4702" s="104"/>
      <c r="F4702" s="31"/>
      <c r="G4702" s="31"/>
      <c r="H4702" s="33"/>
      <c r="I4702" s="16"/>
      <c r="J4702" s="34"/>
      <c r="K4702" s="34"/>
      <c r="L4702" s="35"/>
      <c r="M4702" s="36"/>
      <c r="N4702" s="37"/>
      <c r="O4702" s="37"/>
      <c r="P4702" s="37"/>
      <c r="Q4702" s="38"/>
      <c r="R4702" s="38"/>
      <c r="S4702" s="37"/>
      <c r="T4702" s="39"/>
      <c r="U4702" s="39"/>
      <c r="V4702" s="40"/>
      <c r="X4702" t="str">
        <f>IF(('1 - Cover page'!$B$9-M4702)&lt;6,"&lt;=5 Days","&gt;5 Days")</f>
        <v>&lt;=5 Days</v>
      </c>
      <c r="Y4702" t="str">
        <f>IF(('1 - Cover page'!$B$9-M4702)=0,"0", IF(('1 - Cover page'!$B$9-M4702)= 1,"1", IF(('1 - Cover page'!$B$9-M4702)= 2,"2", IF(('1 - Cover page'!$B$9-M4702)= 3,"3", IF(('1 - Cover page'!$B$9-M4702)= 4,"4", IF(('1 - Cover page'!$B$9-M4702)= 5,"5", IF(('1 - Cover page'!$B$9-M4702)= 6,"6", IF(('1 - Cover page'!$B$9-M4702)= 7,"7", IF(('1 - Cover page'!$B$9-M4702)= 8,"8", IF(('1 - Cover page'!$B$9-M4702)= 9,"9", IF(('1 - Cover page'!$B$9-M4702)= 10,"10", IF(('1 - Cover page'!$B$9-M4702)= 11,"11", IF(('1 - Cover page'!$B$9-M4702)= 12,"12", IF(('1 - Cover page'!$B$9-M4702)= 13,"13", IF(('1 - Cover page'!$B$9-M4702)= 14,"14", IF(('1 - Cover page'!$B$9-M4702)= 15,"15",  ""))))))))))))))))</f>
        <v>0</v>
      </c>
      <c r="Z4702" t="str">
        <f>IF(('1 - Cover page'!$B$9-I4702)=0,"0", IF(('1 - Cover page'!$B$9-I4702)= 1,"1", IF(('1 - Cover page'!$B$9-I4702)= 2,"2", IF(('1 - Cover page'!$B$9-I4702)= 3,"3", IF(('1 - Cover page'!$B$9-I4702)= 4,"4", IF(('1 - Cover page'!$B$9-I4702)= 5,"5", IF(('1 - Cover page'!$B$9-I4702)= 6,"6", IF(('1 - Cover page'!$B$9-I4702)= 7,"7", IF(('1 - Cover page'!$B$9-I4702)= 8,"8", IF(('1 - Cover page'!$B$9-I4702)= 9,"9", IF(('1 - Cover page'!$B$9-I4702)= 10,"10", IF(('1 - Cover page'!$B$9-I4702)= 11,"11", IF(('1 - Cover page'!$B$9-I4702)= 12,"12", IF(('1 - Cover page'!$B$9-I4702)= 13,"13", IF(('1 - Cover page'!$B$9-I4702)= 14,"14", IF(('1 - Cover page'!$B$9-I4702)= 15,"15",  ""))))))))))))))))</f>
        <v>0</v>
      </c>
      <c r="AA4702" t="e">
        <f>VLOOKUP(E4702,'Age group'!$A$2:$B$7,2,TRUE)</f>
        <v>#N/A</v>
      </c>
    </row>
    <row r="4703" spans="1:27" ht="12.75" x14ac:dyDescent="0.2">
      <c r="A4703" s="30">
        <v>4700</v>
      </c>
      <c r="B4703" s="31"/>
      <c r="C4703" s="31"/>
      <c r="D4703" s="32"/>
      <c r="E4703" s="104"/>
      <c r="F4703" s="31"/>
      <c r="G4703" s="31"/>
      <c r="H4703" s="33"/>
      <c r="I4703" s="16"/>
      <c r="J4703" s="34"/>
      <c r="K4703" s="34"/>
      <c r="L4703" s="35"/>
      <c r="M4703" s="36"/>
      <c r="N4703" s="37"/>
      <c r="O4703" s="37"/>
      <c r="P4703" s="37"/>
      <c r="Q4703" s="38"/>
      <c r="R4703" s="38"/>
      <c r="S4703" s="37"/>
      <c r="T4703" s="39"/>
      <c r="U4703" s="39"/>
      <c r="V4703" s="40"/>
      <c r="X4703" t="str">
        <f>IF(('1 - Cover page'!$B$9-M4703)&lt;6,"&lt;=5 Days","&gt;5 Days")</f>
        <v>&lt;=5 Days</v>
      </c>
      <c r="Y4703" t="str">
        <f>IF(('1 - Cover page'!$B$9-M4703)=0,"0", IF(('1 - Cover page'!$B$9-M4703)= 1,"1", IF(('1 - Cover page'!$B$9-M4703)= 2,"2", IF(('1 - Cover page'!$B$9-M4703)= 3,"3", IF(('1 - Cover page'!$B$9-M4703)= 4,"4", IF(('1 - Cover page'!$B$9-M4703)= 5,"5", IF(('1 - Cover page'!$B$9-M4703)= 6,"6", IF(('1 - Cover page'!$B$9-M4703)= 7,"7", IF(('1 - Cover page'!$B$9-M4703)= 8,"8", IF(('1 - Cover page'!$B$9-M4703)= 9,"9", IF(('1 - Cover page'!$B$9-M4703)= 10,"10", IF(('1 - Cover page'!$B$9-M4703)= 11,"11", IF(('1 - Cover page'!$B$9-M4703)= 12,"12", IF(('1 - Cover page'!$B$9-M4703)= 13,"13", IF(('1 - Cover page'!$B$9-M4703)= 14,"14", IF(('1 - Cover page'!$B$9-M4703)= 15,"15",  ""))))))))))))))))</f>
        <v>0</v>
      </c>
      <c r="Z4703" t="str">
        <f>IF(('1 - Cover page'!$B$9-I4703)=0,"0", IF(('1 - Cover page'!$B$9-I4703)= 1,"1", IF(('1 - Cover page'!$B$9-I4703)= 2,"2", IF(('1 - Cover page'!$B$9-I4703)= 3,"3", IF(('1 - Cover page'!$B$9-I4703)= 4,"4", IF(('1 - Cover page'!$B$9-I4703)= 5,"5", IF(('1 - Cover page'!$B$9-I4703)= 6,"6", IF(('1 - Cover page'!$B$9-I4703)= 7,"7", IF(('1 - Cover page'!$B$9-I4703)= 8,"8", IF(('1 - Cover page'!$B$9-I4703)= 9,"9", IF(('1 - Cover page'!$B$9-I4703)= 10,"10", IF(('1 - Cover page'!$B$9-I4703)= 11,"11", IF(('1 - Cover page'!$B$9-I4703)= 12,"12", IF(('1 - Cover page'!$B$9-I4703)= 13,"13", IF(('1 - Cover page'!$B$9-I4703)= 14,"14", IF(('1 - Cover page'!$B$9-I4703)= 15,"15",  ""))))))))))))))))</f>
        <v>0</v>
      </c>
      <c r="AA4703" t="e">
        <f>VLOOKUP(E4703,'Age group'!$A$2:$B$7,2,TRUE)</f>
        <v>#N/A</v>
      </c>
    </row>
    <row r="4704" spans="1:27" ht="12.75" x14ac:dyDescent="0.2">
      <c r="A4704" s="30">
        <v>4701</v>
      </c>
      <c r="B4704" s="31"/>
      <c r="C4704" s="31"/>
      <c r="D4704" s="32"/>
      <c r="E4704" s="104"/>
      <c r="F4704" s="31"/>
      <c r="G4704" s="31"/>
      <c r="H4704" s="33"/>
      <c r="I4704" s="16"/>
      <c r="J4704" s="34"/>
      <c r="K4704" s="34"/>
      <c r="L4704" s="35"/>
      <c r="M4704" s="36"/>
      <c r="N4704" s="37"/>
      <c r="O4704" s="37"/>
      <c r="P4704" s="37"/>
      <c r="Q4704" s="38"/>
      <c r="R4704" s="38"/>
      <c r="S4704" s="37"/>
      <c r="T4704" s="39"/>
      <c r="U4704" s="39"/>
      <c r="V4704" s="40"/>
      <c r="X4704" t="str">
        <f>IF(('1 - Cover page'!$B$9-M4704)&lt;6,"&lt;=5 Days","&gt;5 Days")</f>
        <v>&lt;=5 Days</v>
      </c>
      <c r="Y4704" t="str">
        <f>IF(('1 - Cover page'!$B$9-M4704)=0,"0", IF(('1 - Cover page'!$B$9-M4704)= 1,"1", IF(('1 - Cover page'!$B$9-M4704)= 2,"2", IF(('1 - Cover page'!$B$9-M4704)= 3,"3", IF(('1 - Cover page'!$B$9-M4704)= 4,"4", IF(('1 - Cover page'!$B$9-M4704)= 5,"5", IF(('1 - Cover page'!$B$9-M4704)= 6,"6", IF(('1 - Cover page'!$B$9-M4704)= 7,"7", IF(('1 - Cover page'!$B$9-M4704)= 8,"8", IF(('1 - Cover page'!$B$9-M4704)= 9,"9", IF(('1 - Cover page'!$B$9-M4704)= 10,"10", IF(('1 - Cover page'!$B$9-M4704)= 11,"11", IF(('1 - Cover page'!$B$9-M4704)= 12,"12", IF(('1 - Cover page'!$B$9-M4704)= 13,"13", IF(('1 - Cover page'!$B$9-M4704)= 14,"14", IF(('1 - Cover page'!$B$9-M4704)= 15,"15",  ""))))))))))))))))</f>
        <v>0</v>
      </c>
      <c r="Z4704" t="str">
        <f>IF(('1 - Cover page'!$B$9-I4704)=0,"0", IF(('1 - Cover page'!$B$9-I4704)= 1,"1", IF(('1 - Cover page'!$B$9-I4704)= 2,"2", IF(('1 - Cover page'!$B$9-I4704)= 3,"3", IF(('1 - Cover page'!$B$9-I4704)= 4,"4", IF(('1 - Cover page'!$B$9-I4704)= 5,"5", IF(('1 - Cover page'!$B$9-I4704)= 6,"6", IF(('1 - Cover page'!$B$9-I4704)= 7,"7", IF(('1 - Cover page'!$B$9-I4704)= 8,"8", IF(('1 - Cover page'!$B$9-I4704)= 9,"9", IF(('1 - Cover page'!$B$9-I4704)= 10,"10", IF(('1 - Cover page'!$B$9-I4704)= 11,"11", IF(('1 - Cover page'!$B$9-I4704)= 12,"12", IF(('1 - Cover page'!$B$9-I4704)= 13,"13", IF(('1 - Cover page'!$B$9-I4704)= 14,"14", IF(('1 - Cover page'!$B$9-I4704)= 15,"15",  ""))))))))))))))))</f>
        <v>0</v>
      </c>
      <c r="AA4704" t="e">
        <f>VLOOKUP(E4704,'Age group'!$A$2:$B$7,2,TRUE)</f>
        <v>#N/A</v>
      </c>
    </row>
    <row r="4705" spans="1:27" ht="12.75" x14ac:dyDescent="0.2">
      <c r="A4705" s="30">
        <v>4702</v>
      </c>
      <c r="B4705" s="31"/>
      <c r="C4705" s="31"/>
      <c r="D4705" s="32"/>
      <c r="E4705" s="104"/>
      <c r="F4705" s="31"/>
      <c r="G4705" s="31"/>
      <c r="H4705" s="33"/>
      <c r="I4705" s="16"/>
      <c r="J4705" s="34"/>
      <c r="K4705" s="34"/>
      <c r="L4705" s="35"/>
      <c r="M4705" s="36"/>
      <c r="N4705" s="37"/>
      <c r="O4705" s="37"/>
      <c r="P4705" s="37"/>
      <c r="Q4705" s="38"/>
      <c r="R4705" s="38"/>
      <c r="S4705" s="37"/>
      <c r="T4705" s="39"/>
      <c r="U4705" s="39"/>
      <c r="V4705" s="40"/>
      <c r="X4705" t="str">
        <f>IF(('1 - Cover page'!$B$9-M4705)&lt;6,"&lt;=5 Days","&gt;5 Days")</f>
        <v>&lt;=5 Days</v>
      </c>
      <c r="Y4705" t="str">
        <f>IF(('1 - Cover page'!$B$9-M4705)=0,"0", IF(('1 - Cover page'!$B$9-M4705)= 1,"1", IF(('1 - Cover page'!$B$9-M4705)= 2,"2", IF(('1 - Cover page'!$B$9-M4705)= 3,"3", IF(('1 - Cover page'!$B$9-M4705)= 4,"4", IF(('1 - Cover page'!$B$9-M4705)= 5,"5", IF(('1 - Cover page'!$B$9-M4705)= 6,"6", IF(('1 - Cover page'!$B$9-M4705)= 7,"7", IF(('1 - Cover page'!$B$9-M4705)= 8,"8", IF(('1 - Cover page'!$B$9-M4705)= 9,"9", IF(('1 - Cover page'!$B$9-M4705)= 10,"10", IF(('1 - Cover page'!$B$9-M4705)= 11,"11", IF(('1 - Cover page'!$B$9-M4705)= 12,"12", IF(('1 - Cover page'!$B$9-M4705)= 13,"13", IF(('1 - Cover page'!$B$9-M4705)= 14,"14", IF(('1 - Cover page'!$B$9-M4705)= 15,"15",  ""))))))))))))))))</f>
        <v>0</v>
      </c>
      <c r="Z4705" t="str">
        <f>IF(('1 - Cover page'!$B$9-I4705)=0,"0", IF(('1 - Cover page'!$B$9-I4705)= 1,"1", IF(('1 - Cover page'!$B$9-I4705)= 2,"2", IF(('1 - Cover page'!$B$9-I4705)= 3,"3", IF(('1 - Cover page'!$B$9-I4705)= 4,"4", IF(('1 - Cover page'!$B$9-I4705)= 5,"5", IF(('1 - Cover page'!$B$9-I4705)= 6,"6", IF(('1 - Cover page'!$B$9-I4705)= 7,"7", IF(('1 - Cover page'!$B$9-I4705)= 8,"8", IF(('1 - Cover page'!$B$9-I4705)= 9,"9", IF(('1 - Cover page'!$B$9-I4705)= 10,"10", IF(('1 - Cover page'!$B$9-I4705)= 11,"11", IF(('1 - Cover page'!$B$9-I4705)= 12,"12", IF(('1 - Cover page'!$B$9-I4705)= 13,"13", IF(('1 - Cover page'!$B$9-I4705)= 14,"14", IF(('1 - Cover page'!$B$9-I4705)= 15,"15",  ""))))))))))))))))</f>
        <v>0</v>
      </c>
      <c r="AA4705" t="e">
        <f>VLOOKUP(E4705,'Age group'!$A$2:$B$7,2,TRUE)</f>
        <v>#N/A</v>
      </c>
    </row>
    <row r="4706" spans="1:27" ht="12.75" x14ac:dyDescent="0.2">
      <c r="A4706" s="30">
        <v>4703</v>
      </c>
      <c r="B4706" s="31"/>
      <c r="C4706" s="31"/>
      <c r="D4706" s="32"/>
      <c r="E4706" s="104"/>
      <c r="F4706" s="31"/>
      <c r="G4706" s="31"/>
      <c r="H4706" s="33"/>
      <c r="I4706" s="16"/>
      <c r="J4706" s="34"/>
      <c r="K4706" s="34"/>
      <c r="L4706" s="35"/>
      <c r="M4706" s="36"/>
      <c r="N4706" s="37"/>
      <c r="O4706" s="37"/>
      <c r="P4706" s="37"/>
      <c r="Q4706" s="38"/>
      <c r="R4706" s="38"/>
      <c r="S4706" s="37"/>
      <c r="T4706" s="39"/>
      <c r="U4706" s="39"/>
      <c r="V4706" s="40"/>
      <c r="X4706" t="str">
        <f>IF(('1 - Cover page'!$B$9-M4706)&lt;6,"&lt;=5 Days","&gt;5 Days")</f>
        <v>&lt;=5 Days</v>
      </c>
      <c r="Y4706" t="str">
        <f>IF(('1 - Cover page'!$B$9-M4706)=0,"0", IF(('1 - Cover page'!$B$9-M4706)= 1,"1", IF(('1 - Cover page'!$B$9-M4706)= 2,"2", IF(('1 - Cover page'!$B$9-M4706)= 3,"3", IF(('1 - Cover page'!$B$9-M4706)= 4,"4", IF(('1 - Cover page'!$B$9-M4706)= 5,"5", IF(('1 - Cover page'!$B$9-M4706)= 6,"6", IF(('1 - Cover page'!$B$9-M4706)= 7,"7", IF(('1 - Cover page'!$B$9-M4706)= 8,"8", IF(('1 - Cover page'!$B$9-M4706)= 9,"9", IF(('1 - Cover page'!$B$9-M4706)= 10,"10", IF(('1 - Cover page'!$B$9-M4706)= 11,"11", IF(('1 - Cover page'!$B$9-M4706)= 12,"12", IF(('1 - Cover page'!$B$9-M4706)= 13,"13", IF(('1 - Cover page'!$B$9-M4706)= 14,"14", IF(('1 - Cover page'!$B$9-M4706)= 15,"15",  ""))))))))))))))))</f>
        <v>0</v>
      </c>
      <c r="Z4706" t="str">
        <f>IF(('1 - Cover page'!$B$9-I4706)=0,"0", IF(('1 - Cover page'!$B$9-I4706)= 1,"1", IF(('1 - Cover page'!$B$9-I4706)= 2,"2", IF(('1 - Cover page'!$B$9-I4706)= 3,"3", IF(('1 - Cover page'!$B$9-I4706)= 4,"4", IF(('1 - Cover page'!$B$9-I4706)= 5,"5", IF(('1 - Cover page'!$B$9-I4706)= 6,"6", IF(('1 - Cover page'!$B$9-I4706)= 7,"7", IF(('1 - Cover page'!$B$9-I4706)= 8,"8", IF(('1 - Cover page'!$B$9-I4706)= 9,"9", IF(('1 - Cover page'!$B$9-I4706)= 10,"10", IF(('1 - Cover page'!$B$9-I4706)= 11,"11", IF(('1 - Cover page'!$B$9-I4706)= 12,"12", IF(('1 - Cover page'!$B$9-I4706)= 13,"13", IF(('1 - Cover page'!$B$9-I4706)= 14,"14", IF(('1 - Cover page'!$B$9-I4706)= 15,"15",  ""))))))))))))))))</f>
        <v>0</v>
      </c>
      <c r="AA4706" t="e">
        <f>VLOOKUP(E4706,'Age group'!$A$2:$B$7,2,TRUE)</f>
        <v>#N/A</v>
      </c>
    </row>
    <row r="4707" spans="1:27" ht="12.75" x14ac:dyDescent="0.2">
      <c r="A4707" s="30">
        <v>4704</v>
      </c>
      <c r="B4707" s="31"/>
      <c r="C4707" s="31"/>
      <c r="D4707" s="32"/>
      <c r="E4707" s="104"/>
      <c r="F4707" s="31"/>
      <c r="G4707" s="31"/>
      <c r="H4707" s="33"/>
      <c r="I4707" s="16"/>
      <c r="J4707" s="34"/>
      <c r="K4707" s="34"/>
      <c r="L4707" s="35"/>
      <c r="M4707" s="36"/>
      <c r="N4707" s="37"/>
      <c r="O4707" s="37"/>
      <c r="P4707" s="37"/>
      <c r="Q4707" s="38"/>
      <c r="R4707" s="38"/>
      <c r="S4707" s="37"/>
      <c r="T4707" s="39"/>
      <c r="U4707" s="39"/>
      <c r="V4707" s="40"/>
      <c r="X4707" t="str">
        <f>IF(('1 - Cover page'!$B$9-M4707)&lt;6,"&lt;=5 Days","&gt;5 Days")</f>
        <v>&lt;=5 Days</v>
      </c>
      <c r="Y4707" t="str">
        <f>IF(('1 - Cover page'!$B$9-M4707)=0,"0", IF(('1 - Cover page'!$B$9-M4707)= 1,"1", IF(('1 - Cover page'!$B$9-M4707)= 2,"2", IF(('1 - Cover page'!$B$9-M4707)= 3,"3", IF(('1 - Cover page'!$B$9-M4707)= 4,"4", IF(('1 - Cover page'!$B$9-M4707)= 5,"5", IF(('1 - Cover page'!$B$9-M4707)= 6,"6", IF(('1 - Cover page'!$B$9-M4707)= 7,"7", IF(('1 - Cover page'!$B$9-M4707)= 8,"8", IF(('1 - Cover page'!$B$9-M4707)= 9,"9", IF(('1 - Cover page'!$B$9-M4707)= 10,"10", IF(('1 - Cover page'!$B$9-M4707)= 11,"11", IF(('1 - Cover page'!$B$9-M4707)= 12,"12", IF(('1 - Cover page'!$B$9-M4707)= 13,"13", IF(('1 - Cover page'!$B$9-M4707)= 14,"14", IF(('1 - Cover page'!$B$9-M4707)= 15,"15",  ""))))))))))))))))</f>
        <v>0</v>
      </c>
      <c r="Z4707" t="str">
        <f>IF(('1 - Cover page'!$B$9-I4707)=0,"0", IF(('1 - Cover page'!$B$9-I4707)= 1,"1", IF(('1 - Cover page'!$B$9-I4707)= 2,"2", IF(('1 - Cover page'!$B$9-I4707)= 3,"3", IF(('1 - Cover page'!$B$9-I4707)= 4,"4", IF(('1 - Cover page'!$B$9-I4707)= 5,"5", IF(('1 - Cover page'!$B$9-I4707)= 6,"6", IF(('1 - Cover page'!$B$9-I4707)= 7,"7", IF(('1 - Cover page'!$B$9-I4707)= 8,"8", IF(('1 - Cover page'!$B$9-I4707)= 9,"9", IF(('1 - Cover page'!$B$9-I4707)= 10,"10", IF(('1 - Cover page'!$B$9-I4707)= 11,"11", IF(('1 - Cover page'!$B$9-I4707)= 12,"12", IF(('1 - Cover page'!$B$9-I4707)= 13,"13", IF(('1 - Cover page'!$B$9-I4707)= 14,"14", IF(('1 - Cover page'!$B$9-I4707)= 15,"15",  ""))))))))))))))))</f>
        <v>0</v>
      </c>
      <c r="AA4707" t="e">
        <f>VLOOKUP(E4707,'Age group'!$A$2:$B$7,2,TRUE)</f>
        <v>#N/A</v>
      </c>
    </row>
    <row r="4708" spans="1:27" ht="12.75" x14ac:dyDescent="0.2">
      <c r="A4708" s="30">
        <v>4705</v>
      </c>
      <c r="B4708" s="31"/>
      <c r="C4708" s="31"/>
      <c r="D4708" s="32"/>
      <c r="E4708" s="104"/>
      <c r="F4708" s="31"/>
      <c r="G4708" s="31"/>
      <c r="H4708" s="33"/>
      <c r="I4708" s="16"/>
      <c r="J4708" s="34"/>
      <c r="K4708" s="34"/>
      <c r="L4708" s="35"/>
      <c r="M4708" s="36"/>
      <c r="N4708" s="37"/>
      <c r="O4708" s="37"/>
      <c r="P4708" s="37"/>
      <c r="Q4708" s="38"/>
      <c r="R4708" s="38"/>
      <c r="S4708" s="37"/>
      <c r="T4708" s="39"/>
      <c r="U4708" s="39"/>
      <c r="V4708" s="40"/>
      <c r="X4708" t="str">
        <f>IF(('1 - Cover page'!$B$9-M4708)&lt;6,"&lt;=5 Days","&gt;5 Days")</f>
        <v>&lt;=5 Days</v>
      </c>
      <c r="Y4708" t="str">
        <f>IF(('1 - Cover page'!$B$9-M4708)=0,"0", IF(('1 - Cover page'!$B$9-M4708)= 1,"1", IF(('1 - Cover page'!$B$9-M4708)= 2,"2", IF(('1 - Cover page'!$B$9-M4708)= 3,"3", IF(('1 - Cover page'!$B$9-M4708)= 4,"4", IF(('1 - Cover page'!$B$9-M4708)= 5,"5", IF(('1 - Cover page'!$B$9-M4708)= 6,"6", IF(('1 - Cover page'!$B$9-M4708)= 7,"7", IF(('1 - Cover page'!$B$9-M4708)= 8,"8", IF(('1 - Cover page'!$B$9-M4708)= 9,"9", IF(('1 - Cover page'!$B$9-M4708)= 10,"10", IF(('1 - Cover page'!$B$9-M4708)= 11,"11", IF(('1 - Cover page'!$B$9-M4708)= 12,"12", IF(('1 - Cover page'!$B$9-M4708)= 13,"13", IF(('1 - Cover page'!$B$9-M4708)= 14,"14", IF(('1 - Cover page'!$B$9-M4708)= 15,"15",  ""))))))))))))))))</f>
        <v>0</v>
      </c>
      <c r="Z4708" t="str">
        <f>IF(('1 - Cover page'!$B$9-I4708)=0,"0", IF(('1 - Cover page'!$B$9-I4708)= 1,"1", IF(('1 - Cover page'!$B$9-I4708)= 2,"2", IF(('1 - Cover page'!$B$9-I4708)= 3,"3", IF(('1 - Cover page'!$B$9-I4708)= 4,"4", IF(('1 - Cover page'!$B$9-I4708)= 5,"5", IF(('1 - Cover page'!$B$9-I4708)= 6,"6", IF(('1 - Cover page'!$B$9-I4708)= 7,"7", IF(('1 - Cover page'!$B$9-I4708)= 8,"8", IF(('1 - Cover page'!$B$9-I4708)= 9,"9", IF(('1 - Cover page'!$B$9-I4708)= 10,"10", IF(('1 - Cover page'!$B$9-I4708)= 11,"11", IF(('1 - Cover page'!$B$9-I4708)= 12,"12", IF(('1 - Cover page'!$B$9-I4708)= 13,"13", IF(('1 - Cover page'!$B$9-I4708)= 14,"14", IF(('1 - Cover page'!$B$9-I4708)= 15,"15",  ""))))))))))))))))</f>
        <v>0</v>
      </c>
      <c r="AA4708" t="e">
        <f>VLOOKUP(E4708,'Age group'!$A$2:$B$7,2,TRUE)</f>
        <v>#N/A</v>
      </c>
    </row>
    <row r="4709" spans="1:27" ht="12.75" x14ac:dyDescent="0.2">
      <c r="A4709" s="30">
        <v>4706</v>
      </c>
      <c r="B4709" s="31"/>
      <c r="C4709" s="31"/>
      <c r="D4709" s="32"/>
      <c r="E4709" s="104"/>
      <c r="F4709" s="31"/>
      <c r="G4709" s="31"/>
      <c r="H4709" s="33"/>
      <c r="I4709" s="16"/>
      <c r="J4709" s="34"/>
      <c r="K4709" s="34"/>
      <c r="L4709" s="35"/>
      <c r="M4709" s="36"/>
      <c r="N4709" s="37"/>
      <c r="O4709" s="37"/>
      <c r="P4709" s="37"/>
      <c r="Q4709" s="38"/>
      <c r="R4709" s="38"/>
      <c r="S4709" s="37"/>
      <c r="T4709" s="39"/>
      <c r="U4709" s="39"/>
      <c r="V4709" s="40"/>
      <c r="X4709" t="str">
        <f>IF(('1 - Cover page'!$B$9-M4709)&lt;6,"&lt;=5 Days","&gt;5 Days")</f>
        <v>&lt;=5 Days</v>
      </c>
      <c r="Y4709" t="str">
        <f>IF(('1 - Cover page'!$B$9-M4709)=0,"0", IF(('1 - Cover page'!$B$9-M4709)= 1,"1", IF(('1 - Cover page'!$B$9-M4709)= 2,"2", IF(('1 - Cover page'!$B$9-M4709)= 3,"3", IF(('1 - Cover page'!$B$9-M4709)= 4,"4", IF(('1 - Cover page'!$B$9-M4709)= 5,"5", IF(('1 - Cover page'!$B$9-M4709)= 6,"6", IF(('1 - Cover page'!$B$9-M4709)= 7,"7", IF(('1 - Cover page'!$B$9-M4709)= 8,"8", IF(('1 - Cover page'!$B$9-M4709)= 9,"9", IF(('1 - Cover page'!$B$9-M4709)= 10,"10", IF(('1 - Cover page'!$B$9-M4709)= 11,"11", IF(('1 - Cover page'!$B$9-M4709)= 12,"12", IF(('1 - Cover page'!$B$9-M4709)= 13,"13", IF(('1 - Cover page'!$B$9-M4709)= 14,"14", IF(('1 - Cover page'!$B$9-M4709)= 15,"15",  ""))))))))))))))))</f>
        <v>0</v>
      </c>
      <c r="Z4709" t="str">
        <f>IF(('1 - Cover page'!$B$9-I4709)=0,"0", IF(('1 - Cover page'!$B$9-I4709)= 1,"1", IF(('1 - Cover page'!$B$9-I4709)= 2,"2", IF(('1 - Cover page'!$B$9-I4709)= 3,"3", IF(('1 - Cover page'!$B$9-I4709)= 4,"4", IF(('1 - Cover page'!$B$9-I4709)= 5,"5", IF(('1 - Cover page'!$B$9-I4709)= 6,"6", IF(('1 - Cover page'!$B$9-I4709)= 7,"7", IF(('1 - Cover page'!$B$9-I4709)= 8,"8", IF(('1 - Cover page'!$B$9-I4709)= 9,"9", IF(('1 - Cover page'!$B$9-I4709)= 10,"10", IF(('1 - Cover page'!$B$9-I4709)= 11,"11", IF(('1 - Cover page'!$B$9-I4709)= 12,"12", IF(('1 - Cover page'!$B$9-I4709)= 13,"13", IF(('1 - Cover page'!$B$9-I4709)= 14,"14", IF(('1 - Cover page'!$B$9-I4709)= 15,"15",  ""))))))))))))))))</f>
        <v>0</v>
      </c>
      <c r="AA4709" t="e">
        <f>VLOOKUP(E4709,'Age group'!$A$2:$B$7,2,TRUE)</f>
        <v>#N/A</v>
      </c>
    </row>
    <row r="4710" spans="1:27" ht="12.75" x14ac:dyDescent="0.2">
      <c r="A4710" s="30">
        <v>4707</v>
      </c>
      <c r="B4710" s="31"/>
      <c r="C4710" s="31"/>
      <c r="D4710" s="32"/>
      <c r="E4710" s="104"/>
      <c r="F4710" s="31"/>
      <c r="G4710" s="31"/>
      <c r="H4710" s="33"/>
      <c r="I4710" s="16"/>
      <c r="J4710" s="34"/>
      <c r="K4710" s="34"/>
      <c r="L4710" s="35"/>
      <c r="M4710" s="36"/>
      <c r="N4710" s="37"/>
      <c r="O4710" s="37"/>
      <c r="P4710" s="37"/>
      <c r="Q4710" s="38"/>
      <c r="R4710" s="38"/>
      <c r="S4710" s="37"/>
      <c r="T4710" s="39"/>
      <c r="U4710" s="39"/>
      <c r="V4710" s="40"/>
      <c r="X4710" t="str">
        <f>IF(('1 - Cover page'!$B$9-M4710)&lt;6,"&lt;=5 Days","&gt;5 Days")</f>
        <v>&lt;=5 Days</v>
      </c>
      <c r="Y4710" t="str">
        <f>IF(('1 - Cover page'!$B$9-M4710)=0,"0", IF(('1 - Cover page'!$B$9-M4710)= 1,"1", IF(('1 - Cover page'!$B$9-M4710)= 2,"2", IF(('1 - Cover page'!$B$9-M4710)= 3,"3", IF(('1 - Cover page'!$B$9-M4710)= 4,"4", IF(('1 - Cover page'!$B$9-M4710)= 5,"5", IF(('1 - Cover page'!$B$9-M4710)= 6,"6", IF(('1 - Cover page'!$B$9-M4710)= 7,"7", IF(('1 - Cover page'!$B$9-M4710)= 8,"8", IF(('1 - Cover page'!$B$9-M4710)= 9,"9", IF(('1 - Cover page'!$B$9-M4710)= 10,"10", IF(('1 - Cover page'!$B$9-M4710)= 11,"11", IF(('1 - Cover page'!$B$9-M4710)= 12,"12", IF(('1 - Cover page'!$B$9-M4710)= 13,"13", IF(('1 - Cover page'!$B$9-M4710)= 14,"14", IF(('1 - Cover page'!$B$9-M4710)= 15,"15",  ""))))))))))))))))</f>
        <v>0</v>
      </c>
      <c r="Z4710" t="str">
        <f>IF(('1 - Cover page'!$B$9-I4710)=0,"0", IF(('1 - Cover page'!$B$9-I4710)= 1,"1", IF(('1 - Cover page'!$B$9-I4710)= 2,"2", IF(('1 - Cover page'!$B$9-I4710)= 3,"3", IF(('1 - Cover page'!$B$9-I4710)= 4,"4", IF(('1 - Cover page'!$B$9-I4710)= 5,"5", IF(('1 - Cover page'!$B$9-I4710)= 6,"6", IF(('1 - Cover page'!$B$9-I4710)= 7,"7", IF(('1 - Cover page'!$B$9-I4710)= 8,"8", IF(('1 - Cover page'!$B$9-I4710)= 9,"9", IF(('1 - Cover page'!$B$9-I4710)= 10,"10", IF(('1 - Cover page'!$B$9-I4710)= 11,"11", IF(('1 - Cover page'!$B$9-I4710)= 12,"12", IF(('1 - Cover page'!$B$9-I4710)= 13,"13", IF(('1 - Cover page'!$B$9-I4710)= 14,"14", IF(('1 - Cover page'!$B$9-I4710)= 15,"15",  ""))))))))))))))))</f>
        <v>0</v>
      </c>
      <c r="AA4710" t="e">
        <f>VLOOKUP(E4710,'Age group'!$A$2:$B$7,2,TRUE)</f>
        <v>#N/A</v>
      </c>
    </row>
    <row r="4711" spans="1:27" ht="12.75" x14ac:dyDescent="0.2">
      <c r="A4711" s="30">
        <v>4708</v>
      </c>
      <c r="B4711" s="31"/>
      <c r="C4711" s="31"/>
      <c r="D4711" s="32"/>
      <c r="E4711" s="104"/>
      <c r="F4711" s="31"/>
      <c r="G4711" s="31"/>
      <c r="H4711" s="33"/>
      <c r="I4711" s="16"/>
      <c r="J4711" s="34"/>
      <c r="K4711" s="34"/>
      <c r="L4711" s="35"/>
      <c r="M4711" s="36"/>
      <c r="N4711" s="37"/>
      <c r="O4711" s="37"/>
      <c r="P4711" s="37"/>
      <c r="Q4711" s="38"/>
      <c r="R4711" s="38"/>
      <c r="S4711" s="37"/>
      <c r="T4711" s="39"/>
      <c r="U4711" s="39"/>
      <c r="V4711" s="40"/>
      <c r="X4711" t="str">
        <f>IF(('1 - Cover page'!$B$9-M4711)&lt;6,"&lt;=5 Days","&gt;5 Days")</f>
        <v>&lt;=5 Days</v>
      </c>
      <c r="Y4711" t="str">
        <f>IF(('1 - Cover page'!$B$9-M4711)=0,"0", IF(('1 - Cover page'!$B$9-M4711)= 1,"1", IF(('1 - Cover page'!$B$9-M4711)= 2,"2", IF(('1 - Cover page'!$B$9-M4711)= 3,"3", IF(('1 - Cover page'!$B$9-M4711)= 4,"4", IF(('1 - Cover page'!$B$9-M4711)= 5,"5", IF(('1 - Cover page'!$B$9-M4711)= 6,"6", IF(('1 - Cover page'!$B$9-M4711)= 7,"7", IF(('1 - Cover page'!$B$9-M4711)= 8,"8", IF(('1 - Cover page'!$B$9-M4711)= 9,"9", IF(('1 - Cover page'!$B$9-M4711)= 10,"10", IF(('1 - Cover page'!$B$9-M4711)= 11,"11", IF(('1 - Cover page'!$B$9-M4711)= 12,"12", IF(('1 - Cover page'!$B$9-M4711)= 13,"13", IF(('1 - Cover page'!$B$9-M4711)= 14,"14", IF(('1 - Cover page'!$B$9-M4711)= 15,"15",  ""))))))))))))))))</f>
        <v>0</v>
      </c>
      <c r="Z4711" t="str">
        <f>IF(('1 - Cover page'!$B$9-I4711)=0,"0", IF(('1 - Cover page'!$B$9-I4711)= 1,"1", IF(('1 - Cover page'!$B$9-I4711)= 2,"2", IF(('1 - Cover page'!$B$9-I4711)= 3,"3", IF(('1 - Cover page'!$B$9-I4711)= 4,"4", IF(('1 - Cover page'!$B$9-I4711)= 5,"5", IF(('1 - Cover page'!$B$9-I4711)= 6,"6", IF(('1 - Cover page'!$B$9-I4711)= 7,"7", IF(('1 - Cover page'!$B$9-I4711)= 8,"8", IF(('1 - Cover page'!$B$9-I4711)= 9,"9", IF(('1 - Cover page'!$B$9-I4711)= 10,"10", IF(('1 - Cover page'!$B$9-I4711)= 11,"11", IF(('1 - Cover page'!$B$9-I4711)= 12,"12", IF(('1 - Cover page'!$B$9-I4711)= 13,"13", IF(('1 - Cover page'!$B$9-I4711)= 14,"14", IF(('1 - Cover page'!$B$9-I4711)= 15,"15",  ""))))))))))))))))</f>
        <v>0</v>
      </c>
      <c r="AA4711" t="e">
        <f>VLOOKUP(E4711,'Age group'!$A$2:$B$7,2,TRUE)</f>
        <v>#N/A</v>
      </c>
    </row>
    <row r="4712" spans="1:27" ht="12.75" x14ac:dyDescent="0.2">
      <c r="A4712" s="30">
        <v>4709</v>
      </c>
      <c r="B4712" s="31"/>
      <c r="C4712" s="31"/>
      <c r="D4712" s="32"/>
      <c r="E4712" s="104"/>
      <c r="F4712" s="31"/>
      <c r="G4712" s="31"/>
      <c r="H4712" s="33"/>
      <c r="I4712" s="16"/>
      <c r="J4712" s="34"/>
      <c r="K4712" s="34"/>
      <c r="L4712" s="35"/>
      <c r="M4712" s="36"/>
      <c r="N4712" s="37"/>
      <c r="O4712" s="37"/>
      <c r="P4712" s="37"/>
      <c r="Q4712" s="38"/>
      <c r="R4712" s="38"/>
      <c r="S4712" s="37"/>
      <c r="T4712" s="39"/>
      <c r="U4712" s="39"/>
      <c r="V4712" s="40"/>
      <c r="X4712" t="str">
        <f>IF(('1 - Cover page'!$B$9-M4712)&lt;6,"&lt;=5 Days","&gt;5 Days")</f>
        <v>&lt;=5 Days</v>
      </c>
      <c r="Y4712" t="str">
        <f>IF(('1 - Cover page'!$B$9-M4712)=0,"0", IF(('1 - Cover page'!$B$9-M4712)= 1,"1", IF(('1 - Cover page'!$B$9-M4712)= 2,"2", IF(('1 - Cover page'!$B$9-M4712)= 3,"3", IF(('1 - Cover page'!$B$9-M4712)= 4,"4", IF(('1 - Cover page'!$B$9-M4712)= 5,"5", IF(('1 - Cover page'!$B$9-M4712)= 6,"6", IF(('1 - Cover page'!$B$9-M4712)= 7,"7", IF(('1 - Cover page'!$B$9-M4712)= 8,"8", IF(('1 - Cover page'!$B$9-M4712)= 9,"9", IF(('1 - Cover page'!$B$9-M4712)= 10,"10", IF(('1 - Cover page'!$B$9-M4712)= 11,"11", IF(('1 - Cover page'!$B$9-M4712)= 12,"12", IF(('1 - Cover page'!$B$9-M4712)= 13,"13", IF(('1 - Cover page'!$B$9-M4712)= 14,"14", IF(('1 - Cover page'!$B$9-M4712)= 15,"15",  ""))))))))))))))))</f>
        <v>0</v>
      </c>
      <c r="Z4712" t="str">
        <f>IF(('1 - Cover page'!$B$9-I4712)=0,"0", IF(('1 - Cover page'!$B$9-I4712)= 1,"1", IF(('1 - Cover page'!$B$9-I4712)= 2,"2", IF(('1 - Cover page'!$B$9-I4712)= 3,"3", IF(('1 - Cover page'!$B$9-I4712)= 4,"4", IF(('1 - Cover page'!$B$9-I4712)= 5,"5", IF(('1 - Cover page'!$B$9-I4712)= 6,"6", IF(('1 - Cover page'!$B$9-I4712)= 7,"7", IF(('1 - Cover page'!$B$9-I4712)= 8,"8", IF(('1 - Cover page'!$B$9-I4712)= 9,"9", IF(('1 - Cover page'!$B$9-I4712)= 10,"10", IF(('1 - Cover page'!$B$9-I4712)= 11,"11", IF(('1 - Cover page'!$B$9-I4712)= 12,"12", IF(('1 - Cover page'!$B$9-I4712)= 13,"13", IF(('1 - Cover page'!$B$9-I4712)= 14,"14", IF(('1 - Cover page'!$B$9-I4712)= 15,"15",  ""))))))))))))))))</f>
        <v>0</v>
      </c>
      <c r="AA4712" t="e">
        <f>VLOOKUP(E4712,'Age group'!$A$2:$B$7,2,TRUE)</f>
        <v>#N/A</v>
      </c>
    </row>
    <row r="4713" spans="1:27" ht="12.75" x14ac:dyDescent="0.2">
      <c r="A4713" s="30">
        <v>4710</v>
      </c>
      <c r="B4713" s="31"/>
      <c r="C4713" s="31"/>
      <c r="D4713" s="32"/>
      <c r="E4713" s="104"/>
      <c r="F4713" s="31"/>
      <c r="G4713" s="31"/>
      <c r="H4713" s="33"/>
      <c r="I4713" s="16"/>
      <c r="J4713" s="34"/>
      <c r="K4713" s="34"/>
      <c r="L4713" s="35"/>
      <c r="M4713" s="36"/>
      <c r="N4713" s="37"/>
      <c r="O4713" s="37"/>
      <c r="P4713" s="37"/>
      <c r="Q4713" s="38"/>
      <c r="R4713" s="38"/>
      <c r="S4713" s="37"/>
      <c r="T4713" s="39"/>
      <c r="U4713" s="39"/>
      <c r="V4713" s="40"/>
      <c r="X4713" t="str">
        <f>IF(('1 - Cover page'!$B$9-M4713)&lt;6,"&lt;=5 Days","&gt;5 Days")</f>
        <v>&lt;=5 Days</v>
      </c>
      <c r="Y4713" t="str">
        <f>IF(('1 - Cover page'!$B$9-M4713)=0,"0", IF(('1 - Cover page'!$B$9-M4713)= 1,"1", IF(('1 - Cover page'!$B$9-M4713)= 2,"2", IF(('1 - Cover page'!$B$9-M4713)= 3,"3", IF(('1 - Cover page'!$B$9-M4713)= 4,"4", IF(('1 - Cover page'!$B$9-M4713)= 5,"5", IF(('1 - Cover page'!$B$9-M4713)= 6,"6", IF(('1 - Cover page'!$B$9-M4713)= 7,"7", IF(('1 - Cover page'!$B$9-M4713)= 8,"8", IF(('1 - Cover page'!$B$9-M4713)= 9,"9", IF(('1 - Cover page'!$B$9-M4713)= 10,"10", IF(('1 - Cover page'!$B$9-M4713)= 11,"11", IF(('1 - Cover page'!$B$9-M4713)= 12,"12", IF(('1 - Cover page'!$B$9-M4713)= 13,"13", IF(('1 - Cover page'!$B$9-M4713)= 14,"14", IF(('1 - Cover page'!$B$9-M4713)= 15,"15",  ""))))))))))))))))</f>
        <v>0</v>
      </c>
      <c r="Z4713" t="str">
        <f>IF(('1 - Cover page'!$B$9-I4713)=0,"0", IF(('1 - Cover page'!$B$9-I4713)= 1,"1", IF(('1 - Cover page'!$B$9-I4713)= 2,"2", IF(('1 - Cover page'!$B$9-I4713)= 3,"3", IF(('1 - Cover page'!$B$9-I4713)= 4,"4", IF(('1 - Cover page'!$B$9-I4713)= 5,"5", IF(('1 - Cover page'!$B$9-I4713)= 6,"6", IF(('1 - Cover page'!$B$9-I4713)= 7,"7", IF(('1 - Cover page'!$B$9-I4713)= 8,"8", IF(('1 - Cover page'!$B$9-I4713)= 9,"9", IF(('1 - Cover page'!$B$9-I4713)= 10,"10", IF(('1 - Cover page'!$B$9-I4713)= 11,"11", IF(('1 - Cover page'!$B$9-I4713)= 12,"12", IF(('1 - Cover page'!$B$9-I4713)= 13,"13", IF(('1 - Cover page'!$B$9-I4713)= 14,"14", IF(('1 - Cover page'!$B$9-I4713)= 15,"15",  ""))))))))))))))))</f>
        <v>0</v>
      </c>
      <c r="AA4713" t="e">
        <f>VLOOKUP(E4713,'Age group'!$A$2:$B$7,2,TRUE)</f>
        <v>#N/A</v>
      </c>
    </row>
    <row r="4714" spans="1:27" ht="12.75" x14ac:dyDescent="0.2">
      <c r="A4714" s="30">
        <v>4711</v>
      </c>
      <c r="B4714" s="31"/>
      <c r="C4714" s="31"/>
      <c r="D4714" s="32"/>
      <c r="E4714" s="104"/>
      <c r="F4714" s="31"/>
      <c r="G4714" s="31"/>
      <c r="H4714" s="33"/>
      <c r="I4714" s="16"/>
      <c r="J4714" s="34"/>
      <c r="K4714" s="34"/>
      <c r="L4714" s="35"/>
      <c r="M4714" s="36"/>
      <c r="N4714" s="37"/>
      <c r="O4714" s="37"/>
      <c r="P4714" s="37"/>
      <c r="Q4714" s="38"/>
      <c r="R4714" s="38"/>
      <c r="S4714" s="37"/>
      <c r="T4714" s="39"/>
      <c r="U4714" s="39"/>
      <c r="V4714" s="40"/>
      <c r="X4714" t="str">
        <f>IF(('1 - Cover page'!$B$9-M4714)&lt;6,"&lt;=5 Days","&gt;5 Days")</f>
        <v>&lt;=5 Days</v>
      </c>
      <c r="Y4714" t="str">
        <f>IF(('1 - Cover page'!$B$9-M4714)=0,"0", IF(('1 - Cover page'!$B$9-M4714)= 1,"1", IF(('1 - Cover page'!$B$9-M4714)= 2,"2", IF(('1 - Cover page'!$B$9-M4714)= 3,"3", IF(('1 - Cover page'!$B$9-M4714)= 4,"4", IF(('1 - Cover page'!$B$9-M4714)= 5,"5", IF(('1 - Cover page'!$B$9-M4714)= 6,"6", IF(('1 - Cover page'!$B$9-M4714)= 7,"7", IF(('1 - Cover page'!$B$9-M4714)= 8,"8", IF(('1 - Cover page'!$B$9-M4714)= 9,"9", IF(('1 - Cover page'!$B$9-M4714)= 10,"10", IF(('1 - Cover page'!$B$9-M4714)= 11,"11", IF(('1 - Cover page'!$B$9-M4714)= 12,"12", IF(('1 - Cover page'!$B$9-M4714)= 13,"13", IF(('1 - Cover page'!$B$9-M4714)= 14,"14", IF(('1 - Cover page'!$B$9-M4714)= 15,"15",  ""))))))))))))))))</f>
        <v>0</v>
      </c>
      <c r="Z4714" t="str">
        <f>IF(('1 - Cover page'!$B$9-I4714)=0,"0", IF(('1 - Cover page'!$B$9-I4714)= 1,"1", IF(('1 - Cover page'!$B$9-I4714)= 2,"2", IF(('1 - Cover page'!$B$9-I4714)= 3,"3", IF(('1 - Cover page'!$B$9-I4714)= 4,"4", IF(('1 - Cover page'!$B$9-I4714)= 5,"5", IF(('1 - Cover page'!$B$9-I4714)= 6,"6", IF(('1 - Cover page'!$B$9-I4714)= 7,"7", IF(('1 - Cover page'!$B$9-I4714)= 8,"8", IF(('1 - Cover page'!$B$9-I4714)= 9,"9", IF(('1 - Cover page'!$B$9-I4714)= 10,"10", IF(('1 - Cover page'!$B$9-I4714)= 11,"11", IF(('1 - Cover page'!$B$9-I4714)= 12,"12", IF(('1 - Cover page'!$B$9-I4714)= 13,"13", IF(('1 - Cover page'!$B$9-I4714)= 14,"14", IF(('1 - Cover page'!$B$9-I4714)= 15,"15",  ""))))))))))))))))</f>
        <v>0</v>
      </c>
      <c r="AA4714" t="e">
        <f>VLOOKUP(E4714,'Age group'!$A$2:$B$7,2,TRUE)</f>
        <v>#N/A</v>
      </c>
    </row>
    <row r="4715" spans="1:27" ht="12.75" x14ac:dyDescent="0.2">
      <c r="A4715" s="30">
        <v>4712</v>
      </c>
      <c r="B4715" s="31"/>
      <c r="C4715" s="31"/>
      <c r="D4715" s="32"/>
      <c r="E4715" s="104"/>
      <c r="F4715" s="31"/>
      <c r="G4715" s="31"/>
      <c r="H4715" s="33"/>
      <c r="I4715" s="16"/>
      <c r="J4715" s="34"/>
      <c r="K4715" s="34"/>
      <c r="L4715" s="35"/>
      <c r="M4715" s="36"/>
      <c r="N4715" s="37"/>
      <c r="O4715" s="37"/>
      <c r="P4715" s="37"/>
      <c r="Q4715" s="38"/>
      <c r="R4715" s="38"/>
      <c r="S4715" s="37"/>
      <c r="T4715" s="39"/>
      <c r="U4715" s="39"/>
      <c r="V4715" s="40"/>
      <c r="X4715" t="str">
        <f>IF(('1 - Cover page'!$B$9-M4715)&lt;6,"&lt;=5 Days","&gt;5 Days")</f>
        <v>&lt;=5 Days</v>
      </c>
      <c r="Y4715" t="str">
        <f>IF(('1 - Cover page'!$B$9-M4715)=0,"0", IF(('1 - Cover page'!$B$9-M4715)= 1,"1", IF(('1 - Cover page'!$B$9-M4715)= 2,"2", IF(('1 - Cover page'!$B$9-M4715)= 3,"3", IF(('1 - Cover page'!$B$9-M4715)= 4,"4", IF(('1 - Cover page'!$B$9-M4715)= 5,"5", IF(('1 - Cover page'!$B$9-M4715)= 6,"6", IF(('1 - Cover page'!$B$9-M4715)= 7,"7", IF(('1 - Cover page'!$B$9-M4715)= 8,"8", IF(('1 - Cover page'!$B$9-M4715)= 9,"9", IF(('1 - Cover page'!$B$9-M4715)= 10,"10", IF(('1 - Cover page'!$B$9-M4715)= 11,"11", IF(('1 - Cover page'!$B$9-M4715)= 12,"12", IF(('1 - Cover page'!$B$9-M4715)= 13,"13", IF(('1 - Cover page'!$B$9-M4715)= 14,"14", IF(('1 - Cover page'!$B$9-M4715)= 15,"15",  ""))))))))))))))))</f>
        <v>0</v>
      </c>
      <c r="Z4715" t="str">
        <f>IF(('1 - Cover page'!$B$9-I4715)=0,"0", IF(('1 - Cover page'!$B$9-I4715)= 1,"1", IF(('1 - Cover page'!$B$9-I4715)= 2,"2", IF(('1 - Cover page'!$B$9-I4715)= 3,"3", IF(('1 - Cover page'!$B$9-I4715)= 4,"4", IF(('1 - Cover page'!$B$9-I4715)= 5,"5", IF(('1 - Cover page'!$B$9-I4715)= 6,"6", IF(('1 - Cover page'!$B$9-I4715)= 7,"7", IF(('1 - Cover page'!$B$9-I4715)= 8,"8", IF(('1 - Cover page'!$B$9-I4715)= 9,"9", IF(('1 - Cover page'!$B$9-I4715)= 10,"10", IF(('1 - Cover page'!$B$9-I4715)= 11,"11", IF(('1 - Cover page'!$B$9-I4715)= 12,"12", IF(('1 - Cover page'!$B$9-I4715)= 13,"13", IF(('1 - Cover page'!$B$9-I4715)= 14,"14", IF(('1 - Cover page'!$B$9-I4715)= 15,"15",  ""))))))))))))))))</f>
        <v>0</v>
      </c>
      <c r="AA4715" t="e">
        <f>VLOOKUP(E4715,'Age group'!$A$2:$B$7,2,TRUE)</f>
        <v>#N/A</v>
      </c>
    </row>
    <row r="4716" spans="1:27" ht="12.75" x14ac:dyDescent="0.2">
      <c r="A4716" s="30">
        <v>4713</v>
      </c>
      <c r="B4716" s="31"/>
      <c r="C4716" s="31"/>
      <c r="D4716" s="32"/>
      <c r="E4716" s="104"/>
      <c r="F4716" s="31"/>
      <c r="G4716" s="31"/>
      <c r="H4716" s="33"/>
      <c r="I4716" s="16"/>
      <c r="J4716" s="34"/>
      <c r="K4716" s="34"/>
      <c r="L4716" s="35"/>
      <c r="M4716" s="36"/>
      <c r="N4716" s="37"/>
      <c r="O4716" s="37"/>
      <c r="P4716" s="37"/>
      <c r="Q4716" s="38"/>
      <c r="R4716" s="38"/>
      <c r="S4716" s="37"/>
      <c r="T4716" s="39"/>
      <c r="U4716" s="39"/>
      <c r="V4716" s="40"/>
      <c r="X4716" t="str">
        <f>IF(('1 - Cover page'!$B$9-M4716)&lt;6,"&lt;=5 Days","&gt;5 Days")</f>
        <v>&lt;=5 Days</v>
      </c>
      <c r="Y4716" t="str">
        <f>IF(('1 - Cover page'!$B$9-M4716)=0,"0", IF(('1 - Cover page'!$B$9-M4716)= 1,"1", IF(('1 - Cover page'!$B$9-M4716)= 2,"2", IF(('1 - Cover page'!$B$9-M4716)= 3,"3", IF(('1 - Cover page'!$B$9-M4716)= 4,"4", IF(('1 - Cover page'!$B$9-M4716)= 5,"5", IF(('1 - Cover page'!$B$9-M4716)= 6,"6", IF(('1 - Cover page'!$B$9-M4716)= 7,"7", IF(('1 - Cover page'!$B$9-M4716)= 8,"8", IF(('1 - Cover page'!$B$9-M4716)= 9,"9", IF(('1 - Cover page'!$B$9-M4716)= 10,"10", IF(('1 - Cover page'!$B$9-M4716)= 11,"11", IF(('1 - Cover page'!$B$9-M4716)= 12,"12", IF(('1 - Cover page'!$B$9-M4716)= 13,"13", IF(('1 - Cover page'!$B$9-M4716)= 14,"14", IF(('1 - Cover page'!$B$9-M4716)= 15,"15",  ""))))))))))))))))</f>
        <v>0</v>
      </c>
      <c r="Z4716" t="str">
        <f>IF(('1 - Cover page'!$B$9-I4716)=0,"0", IF(('1 - Cover page'!$B$9-I4716)= 1,"1", IF(('1 - Cover page'!$B$9-I4716)= 2,"2", IF(('1 - Cover page'!$B$9-I4716)= 3,"3", IF(('1 - Cover page'!$B$9-I4716)= 4,"4", IF(('1 - Cover page'!$B$9-I4716)= 5,"5", IF(('1 - Cover page'!$B$9-I4716)= 6,"6", IF(('1 - Cover page'!$B$9-I4716)= 7,"7", IF(('1 - Cover page'!$B$9-I4716)= 8,"8", IF(('1 - Cover page'!$B$9-I4716)= 9,"9", IF(('1 - Cover page'!$B$9-I4716)= 10,"10", IF(('1 - Cover page'!$B$9-I4716)= 11,"11", IF(('1 - Cover page'!$B$9-I4716)= 12,"12", IF(('1 - Cover page'!$B$9-I4716)= 13,"13", IF(('1 - Cover page'!$B$9-I4716)= 14,"14", IF(('1 - Cover page'!$B$9-I4716)= 15,"15",  ""))))))))))))))))</f>
        <v>0</v>
      </c>
      <c r="AA4716" t="e">
        <f>VLOOKUP(E4716,'Age group'!$A$2:$B$7,2,TRUE)</f>
        <v>#N/A</v>
      </c>
    </row>
    <row r="4717" spans="1:27" ht="12.75" x14ac:dyDescent="0.2">
      <c r="A4717" s="30">
        <v>4714</v>
      </c>
      <c r="B4717" s="31"/>
      <c r="C4717" s="31"/>
      <c r="D4717" s="32"/>
      <c r="E4717" s="104"/>
      <c r="F4717" s="31"/>
      <c r="G4717" s="31"/>
      <c r="H4717" s="33"/>
      <c r="I4717" s="16"/>
      <c r="J4717" s="34"/>
      <c r="K4717" s="34"/>
      <c r="L4717" s="35"/>
      <c r="M4717" s="36"/>
      <c r="N4717" s="37"/>
      <c r="O4717" s="37"/>
      <c r="P4717" s="37"/>
      <c r="Q4717" s="38"/>
      <c r="R4717" s="38"/>
      <c r="S4717" s="37"/>
      <c r="T4717" s="39"/>
      <c r="U4717" s="39"/>
      <c r="V4717" s="40"/>
      <c r="X4717" t="str">
        <f>IF(('1 - Cover page'!$B$9-M4717)&lt;6,"&lt;=5 Days","&gt;5 Days")</f>
        <v>&lt;=5 Days</v>
      </c>
      <c r="Y4717" t="str">
        <f>IF(('1 - Cover page'!$B$9-M4717)=0,"0", IF(('1 - Cover page'!$B$9-M4717)= 1,"1", IF(('1 - Cover page'!$B$9-M4717)= 2,"2", IF(('1 - Cover page'!$B$9-M4717)= 3,"3", IF(('1 - Cover page'!$B$9-M4717)= 4,"4", IF(('1 - Cover page'!$B$9-M4717)= 5,"5", IF(('1 - Cover page'!$B$9-M4717)= 6,"6", IF(('1 - Cover page'!$B$9-M4717)= 7,"7", IF(('1 - Cover page'!$B$9-M4717)= 8,"8", IF(('1 - Cover page'!$B$9-M4717)= 9,"9", IF(('1 - Cover page'!$B$9-M4717)= 10,"10", IF(('1 - Cover page'!$B$9-M4717)= 11,"11", IF(('1 - Cover page'!$B$9-M4717)= 12,"12", IF(('1 - Cover page'!$B$9-M4717)= 13,"13", IF(('1 - Cover page'!$B$9-M4717)= 14,"14", IF(('1 - Cover page'!$B$9-M4717)= 15,"15",  ""))))))))))))))))</f>
        <v>0</v>
      </c>
      <c r="Z4717" t="str">
        <f>IF(('1 - Cover page'!$B$9-I4717)=0,"0", IF(('1 - Cover page'!$B$9-I4717)= 1,"1", IF(('1 - Cover page'!$B$9-I4717)= 2,"2", IF(('1 - Cover page'!$B$9-I4717)= 3,"3", IF(('1 - Cover page'!$B$9-I4717)= 4,"4", IF(('1 - Cover page'!$B$9-I4717)= 5,"5", IF(('1 - Cover page'!$B$9-I4717)= 6,"6", IF(('1 - Cover page'!$B$9-I4717)= 7,"7", IF(('1 - Cover page'!$B$9-I4717)= 8,"8", IF(('1 - Cover page'!$B$9-I4717)= 9,"9", IF(('1 - Cover page'!$B$9-I4717)= 10,"10", IF(('1 - Cover page'!$B$9-I4717)= 11,"11", IF(('1 - Cover page'!$B$9-I4717)= 12,"12", IF(('1 - Cover page'!$B$9-I4717)= 13,"13", IF(('1 - Cover page'!$B$9-I4717)= 14,"14", IF(('1 - Cover page'!$B$9-I4717)= 15,"15",  ""))))))))))))))))</f>
        <v>0</v>
      </c>
      <c r="AA4717" t="e">
        <f>VLOOKUP(E4717,'Age group'!$A$2:$B$7,2,TRUE)</f>
        <v>#N/A</v>
      </c>
    </row>
    <row r="4718" spans="1:27" ht="12.75" x14ac:dyDescent="0.2">
      <c r="A4718" s="30">
        <v>4715</v>
      </c>
      <c r="B4718" s="31"/>
      <c r="C4718" s="31"/>
      <c r="D4718" s="32"/>
      <c r="E4718" s="104"/>
      <c r="F4718" s="31"/>
      <c r="G4718" s="31"/>
      <c r="H4718" s="33"/>
      <c r="I4718" s="16"/>
      <c r="J4718" s="34"/>
      <c r="K4718" s="34"/>
      <c r="L4718" s="35"/>
      <c r="M4718" s="36"/>
      <c r="N4718" s="37"/>
      <c r="O4718" s="37"/>
      <c r="P4718" s="37"/>
      <c r="Q4718" s="38"/>
      <c r="R4718" s="38"/>
      <c r="S4718" s="37"/>
      <c r="T4718" s="39"/>
      <c r="U4718" s="39"/>
      <c r="V4718" s="40"/>
      <c r="X4718" t="str">
        <f>IF(('1 - Cover page'!$B$9-M4718)&lt;6,"&lt;=5 Days","&gt;5 Days")</f>
        <v>&lt;=5 Days</v>
      </c>
      <c r="Y4718" t="str">
        <f>IF(('1 - Cover page'!$B$9-M4718)=0,"0", IF(('1 - Cover page'!$B$9-M4718)= 1,"1", IF(('1 - Cover page'!$B$9-M4718)= 2,"2", IF(('1 - Cover page'!$B$9-M4718)= 3,"3", IF(('1 - Cover page'!$B$9-M4718)= 4,"4", IF(('1 - Cover page'!$B$9-M4718)= 5,"5", IF(('1 - Cover page'!$B$9-M4718)= 6,"6", IF(('1 - Cover page'!$B$9-M4718)= 7,"7", IF(('1 - Cover page'!$B$9-M4718)= 8,"8", IF(('1 - Cover page'!$B$9-M4718)= 9,"9", IF(('1 - Cover page'!$B$9-M4718)= 10,"10", IF(('1 - Cover page'!$B$9-M4718)= 11,"11", IF(('1 - Cover page'!$B$9-M4718)= 12,"12", IF(('1 - Cover page'!$B$9-M4718)= 13,"13", IF(('1 - Cover page'!$B$9-M4718)= 14,"14", IF(('1 - Cover page'!$B$9-M4718)= 15,"15",  ""))))))))))))))))</f>
        <v>0</v>
      </c>
      <c r="Z4718" t="str">
        <f>IF(('1 - Cover page'!$B$9-I4718)=0,"0", IF(('1 - Cover page'!$B$9-I4718)= 1,"1", IF(('1 - Cover page'!$B$9-I4718)= 2,"2", IF(('1 - Cover page'!$B$9-I4718)= 3,"3", IF(('1 - Cover page'!$B$9-I4718)= 4,"4", IF(('1 - Cover page'!$B$9-I4718)= 5,"5", IF(('1 - Cover page'!$B$9-I4718)= 6,"6", IF(('1 - Cover page'!$B$9-I4718)= 7,"7", IF(('1 - Cover page'!$B$9-I4718)= 8,"8", IF(('1 - Cover page'!$B$9-I4718)= 9,"9", IF(('1 - Cover page'!$B$9-I4718)= 10,"10", IF(('1 - Cover page'!$B$9-I4718)= 11,"11", IF(('1 - Cover page'!$B$9-I4718)= 12,"12", IF(('1 - Cover page'!$B$9-I4718)= 13,"13", IF(('1 - Cover page'!$B$9-I4718)= 14,"14", IF(('1 - Cover page'!$B$9-I4718)= 15,"15",  ""))))))))))))))))</f>
        <v>0</v>
      </c>
      <c r="AA4718" t="e">
        <f>VLOOKUP(E4718,'Age group'!$A$2:$B$7,2,TRUE)</f>
        <v>#N/A</v>
      </c>
    </row>
    <row r="4719" spans="1:27" ht="12.75" x14ac:dyDescent="0.2">
      <c r="A4719" s="30">
        <v>4716</v>
      </c>
      <c r="B4719" s="31"/>
      <c r="C4719" s="31"/>
      <c r="D4719" s="32"/>
      <c r="E4719" s="104"/>
      <c r="F4719" s="31"/>
      <c r="G4719" s="31"/>
      <c r="H4719" s="33"/>
      <c r="I4719" s="16"/>
      <c r="J4719" s="34"/>
      <c r="K4719" s="34"/>
      <c r="L4719" s="35"/>
      <c r="M4719" s="36"/>
      <c r="N4719" s="37"/>
      <c r="O4719" s="37"/>
      <c r="P4719" s="37"/>
      <c r="Q4719" s="38"/>
      <c r="R4719" s="38"/>
      <c r="S4719" s="37"/>
      <c r="T4719" s="39"/>
      <c r="U4719" s="39"/>
      <c r="V4719" s="40"/>
      <c r="X4719" t="str">
        <f>IF(('1 - Cover page'!$B$9-M4719)&lt;6,"&lt;=5 Days","&gt;5 Days")</f>
        <v>&lt;=5 Days</v>
      </c>
      <c r="Y4719" t="str">
        <f>IF(('1 - Cover page'!$B$9-M4719)=0,"0", IF(('1 - Cover page'!$B$9-M4719)= 1,"1", IF(('1 - Cover page'!$B$9-M4719)= 2,"2", IF(('1 - Cover page'!$B$9-M4719)= 3,"3", IF(('1 - Cover page'!$B$9-M4719)= 4,"4", IF(('1 - Cover page'!$B$9-M4719)= 5,"5", IF(('1 - Cover page'!$B$9-M4719)= 6,"6", IF(('1 - Cover page'!$B$9-M4719)= 7,"7", IF(('1 - Cover page'!$B$9-M4719)= 8,"8", IF(('1 - Cover page'!$B$9-M4719)= 9,"9", IF(('1 - Cover page'!$B$9-M4719)= 10,"10", IF(('1 - Cover page'!$B$9-M4719)= 11,"11", IF(('1 - Cover page'!$B$9-M4719)= 12,"12", IF(('1 - Cover page'!$B$9-M4719)= 13,"13", IF(('1 - Cover page'!$B$9-M4719)= 14,"14", IF(('1 - Cover page'!$B$9-M4719)= 15,"15",  ""))))))))))))))))</f>
        <v>0</v>
      </c>
      <c r="Z4719" t="str">
        <f>IF(('1 - Cover page'!$B$9-I4719)=0,"0", IF(('1 - Cover page'!$B$9-I4719)= 1,"1", IF(('1 - Cover page'!$B$9-I4719)= 2,"2", IF(('1 - Cover page'!$B$9-I4719)= 3,"3", IF(('1 - Cover page'!$B$9-I4719)= 4,"4", IF(('1 - Cover page'!$B$9-I4719)= 5,"5", IF(('1 - Cover page'!$B$9-I4719)= 6,"6", IF(('1 - Cover page'!$B$9-I4719)= 7,"7", IF(('1 - Cover page'!$B$9-I4719)= 8,"8", IF(('1 - Cover page'!$B$9-I4719)= 9,"9", IF(('1 - Cover page'!$B$9-I4719)= 10,"10", IF(('1 - Cover page'!$B$9-I4719)= 11,"11", IF(('1 - Cover page'!$B$9-I4719)= 12,"12", IF(('1 - Cover page'!$B$9-I4719)= 13,"13", IF(('1 - Cover page'!$B$9-I4719)= 14,"14", IF(('1 - Cover page'!$B$9-I4719)= 15,"15",  ""))))))))))))))))</f>
        <v>0</v>
      </c>
      <c r="AA4719" t="e">
        <f>VLOOKUP(E4719,'Age group'!$A$2:$B$7,2,TRUE)</f>
        <v>#N/A</v>
      </c>
    </row>
    <row r="4720" spans="1:27" ht="12.75" x14ac:dyDescent="0.2">
      <c r="A4720" s="30">
        <v>4717</v>
      </c>
      <c r="B4720" s="31"/>
      <c r="C4720" s="31"/>
      <c r="D4720" s="32"/>
      <c r="E4720" s="104"/>
      <c r="F4720" s="31"/>
      <c r="G4720" s="31"/>
      <c r="H4720" s="33"/>
      <c r="I4720" s="16"/>
      <c r="J4720" s="34"/>
      <c r="K4720" s="34"/>
      <c r="L4720" s="35"/>
      <c r="M4720" s="36"/>
      <c r="N4720" s="37"/>
      <c r="O4720" s="37"/>
      <c r="P4720" s="37"/>
      <c r="Q4720" s="38"/>
      <c r="R4720" s="38"/>
      <c r="S4720" s="37"/>
      <c r="T4720" s="39"/>
      <c r="U4720" s="39"/>
      <c r="V4720" s="40"/>
      <c r="X4720" t="str">
        <f>IF(('1 - Cover page'!$B$9-M4720)&lt;6,"&lt;=5 Days","&gt;5 Days")</f>
        <v>&lt;=5 Days</v>
      </c>
      <c r="Y4720" t="str">
        <f>IF(('1 - Cover page'!$B$9-M4720)=0,"0", IF(('1 - Cover page'!$B$9-M4720)= 1,"1", IF(('1 - Cover page'!$B$9-M4720)= 2,"2", IF(('1 - Cover page'!$B$9-M4720)= 3,"3", IF(('1 - Cover page'!$B$9-M4720)= 4,"4", IF(('1 - Cover page'!$B$9-M4720)= 5,"5", IF(('1 - Cover page'!$B$9-M4720)= 6,"6", IF(('1 - Cover page'!$B$9-M4720)= 7,"7", IF(('1 - Cover page'!$B$9-M4720)= 8,"8", IF(('1 - Cover page'!$B$9-M4720)= 9,"9", IF(('1 - Cover page'!$B$9-M4720)= 10,"10", IF(('1 - Cover page'!$B$9-M4720)= 11,"11", IF(('1 - Cover page'!$B$9-M4720)= 12,"12", IF(('1 - Cover page'!$B$9-M4720)= 13,"13", IF(('1 - Cover page'!$B$9-M4720)= 14,"14", IF(('1 - Cover page'!$B$9-M4720)= 15,"15",  ""))))))))))))))))</f>
        <v>0</v>
      </c>
      <c r="Z4720" t="str">
        <f>IF(('1 - Cover page'!$B$9-I4720)=0,"0", IF(('1 - Cover page'!$B$9-I4720)= 1,"1", IF(('1 - Cover page'!$B$9-I4720)= 2,"2", IF(('1 - Cover page'!$B$9-I4720)= 3,"3", IF(('1 - Cover page'!$B$9-I4720)= 4,"4", IF(('1 - Cover page'!$B$9-I4720)= 5,"5", IF(('1 - Cover page'!$B$9-I4720)= 6,"6", IF(('1 - Cover page'!$B$9-I4720)= 7,"7", IF(('1 - Cover page'!$B$9-I4720)= 8,"8", IF(('1 - Cover page'!$B$9-I4720)= 9,"9", IF(('1 - Cover page'!$B$9-I4720)= 10,"10", IF(('1 - Cover page'!$B$9-I4720)= 11,"11", IF(('1 - Cover page'!$B$9-I4720)= 12,"12", IF(('1 - Cover page'!$B$9-I4720)= 13,"13", IF(('1 - Cover page'!$B$9-I4720)= 14,"14", IF(('1 - Cover page'!$B$9-I4720)= 15,"15",  ""))))))))))))))))</f>
        <v>0</v>
      </c>
      <c r="AA4720" t="e">
        <f>VLOOKUP(E4720,'Age group'!$A$2:$B$7,2,TRUE)</f>
        <v>#N/A</v>
      </c>
    </row>
    <row r="4721" spans="1:27" ht="12.75" x14ac:dyDescent="0.2">
      <c r="A4721" s="30">
        <v>4718</v>
      </c>
      <c r="B4721" s="31"/>
      <c r="C4721" s="31"/>
      <c r="D4721" s="32"/>
      <c r="E4721" s="104"/>
      <c r="F4721" s="31"/>
      <c r="G4721" s="31"/>
      <c r="H4721" s="33"/>
      <c r="I4721" s="16"/>
      <c r="J4721" s="34"/>
      <c r="K4721" s="34"/>
      <c r="L4721" s="35"/>
      <c r="M4721" s="36"/>
      <c r="N4721" s="37"/>
      <c r="O4721" s="37"/>
      <c r="P4721" s="37"/>
      <c r="Q4721" s="38"/>
      <c r="R4721" s="38"/>
      <c r="S4721" s="37"/>
      <c r="T4721" s="39"/>
      <c r="U4721" s="39"/>
      <c r="V4721" s="40"/>
      <c r="X4721" t="str">
        <f>IF(('1 - Cover page'!$B$9-M4721)&lt;6,"&lt;=5 Days","&gt;5 Days")</f>
        <v>&lt;=5 Days</v>
      </c>
      <c r="Y4721" t="str">
        <f>IF(('1 - Cover page'!$B$9-M4721)=0,"0", IF(('1 - Cover page'!$B$9-M4721)= 1,"1", IF(('1 - Cover page'!$B$9-M4721)= 2,"2", IF(('1 - Cover page'!$B$9-M4721)= 3,"3", IF(('1 - Cover page'!$B$9-M4721)= 4,"4", IF(('1 - Cover page'!$B$9-M4721)= 5,"5", IF(('1 - Cover page'!$B$9-M4721)= 6,"6", IF(('1 - Cover page'!$B$9-M4721)= 7,"7", IF(('1 - Cover page'!$B$9-M4721)= 8,"8", IF(('1 - Cover page'!$B$9-M4721)= 9,"9", IF(('1 - Cover page'!$B$9-M4721)= 10,"10", IF(('1 - Cover page'!$B$9-M4721)= 11,"11", IF(('1 - Cover page'!$B$9-M4721)= 12,"12", IF(('1 - Cover page'!$B$9-M4721)= 13,"13", IF(('1 - Cover page'!$B$9-M4721)= 14,"14", IF(('1 - Cover page'!$B$9-M4721)= 15,"15",  ""))))))))))))))))</f>
        <v>0</v>
      </c>
      <c r="Z4721" t="str">
        <f>IF(('1 - Cover page'!$B$9-I4721)=0,"0", IF(('1 - Cover page'!$B$9-I4721)= 1,"1", IF(('1 - Cover page'!$B$9-I4721)= 2,"2", IF(('1 - Cover page'!$B$9-I4721)= 3,"3", IF(('1 - Cover page'!$B$9-I4721)= 4,"4", IF(('1 - Cover page'!$B$9-I4721)= 5,"5", IF(('1 - Cover page'!$B$9-I4721)= 6,"6", IF(('1 - Cover page'!$B$9-I4721)= 7,"7", IF(('1 - Cover page'!$B$9-I4721)= 8,"8", IF(('1 - Cover page'!$B$9-I4721)= 9,"9", IF(('1 - Cover page'!$B$9-I4721)= 10,"10", IF(('1 - Cover page'!$B$9-I4721)= 11,"11", IF(('1 - Cover page'!$B$9-I4721)= 12,"12", IF(('1 - Cover page'!$B$9-I4721)= 13,"13", IF(('1 - Cover page'!$B$9-I4721)= 14,"14", IF(('1 - Cover page'!$B$9-I4721)= 15,"15",  ""))))))))))))))))</f>
        <v>0</v>
      </c>
      <c r="AA4721" t="e">
        <f>VLOOKUP(E4721,'Age group'!$A$2:$B$7,2,TRUE)</f>
        <v>#N/A</v>
      </c>
    </row>
    <row r="4722" spans="1:27" ht="12.75" x14ac:dyDescent="0.2">
      <c r="A4722" s="30">
        <v>4719</v>
      </c>
      <c r="B4722" s="31"/>
      <c r="C4722" s="31"/>
      <c r="D4722" s="32"/>
      <c r="E4722" s="104"/>
      <c r="F4722" s="31"/>
      <c r="G4722" s="31"/>
      <c r="H4722" s="33"/>
      <c r="I4722" s="16"/>
      <c r="J4722" s="34"/>
      <c r="K4722" s="34"/>
      <c r="L4722" s="35"/>
      <c r="M4722" s="36"/>
      <c r="N4722" s="37"/>
      <c r="O4722" s="37"/>
      <c r="P4722" s="37"/>
      <c r="Q4722" s="38"/>
      <c r="R4722" s="38"/>
      <c r="S4722" s="37"/>
      <c r="T4722" s="39"/>
      <c r="U4722" s="39"/>
      <c r="V4722" s="40"/>
      <c r="X4722" t="str">
        <f>IF(('1 - Cover page'!$B$9-M4722)&lt;6,"&lt;=5 Days","&gt;5 Days")</f>
        <v>&lt;=5 Days</v>
      </c>
      <c r="Y4722" t="str">
        <f>IF(('1 - Cover page'!$B$9-M4722)=0,"0", IF(('1 - Cover page'!$B$9-M4722)= 1,"1", IF(('1 - Cover page'!$B$9-M4722)= 2,"2", IF(('1 - Cover page'!$B$9-M4722)= 3,"3", IF(('1 - Cover page'!$B$9-M4722)= 4,"4", IF(('1 - Cover page'!$B$9-M4722)= 5,"5", IF(('1 - Cover page'!$B$9-M4722)= 6,"6", IF(('1 - Cover page'!$B$9-M4722)= 7,"7", IF(('1 - Cover page'!$B$9-M4722)= 8,"8", IF(('1 - Cover page'!$B$9-M4722)= 9,"9", IF(('1 - Cover page'!$B$9-M4722)= 10,"10", IF(('1 - Cover page'!$B$9-M4722)= 11,"11", IF(('1 - Cover page'!$B$9-M4722)= 12,"12", IF(('1 - Cover page'!$B$9-M4722)= 13,"13", IF(('1 - Cover page'!$B$9-M4722)= 14,"14", IF(('1 - Cover page'!$B$9-M4722)= 15,"15",  ""))))))))))))))))</f>
        <v>0</v>
      </c>
      <c r="Z4722" t="str">
        <f>IF(('1 - Cover page'!$B$9-I4722)=0,"0", IF(('1 - Cover page'!$B$9-I4722)= 1,"1", IF(('1 - Cover page'!$B$9-I4722)= 2,"2", IF(('1 - Cover page'!$B$9-I4722)= 3,"3", IF(('1 - Cover page'!$B$9-I4722)= 4,"4", IF(('1 - Cover page'!$B$9-I4722)= 5,"5", IF(('1 - Cover page'!$B$9-I4722)= 6,"6", IF(('1 - Cover page'!$B$9-I4722)= 7,"7", IF(('1 - Cover page'!$B$9-I4722)= 8,"8", IF(('1 - Cover page'!$B$9-I4722)= 9,"9", IF(('1 - Cover page'!$B$9-I4722)= 10,"10", IF(('1 - Cover page'!$B$9-I4722)= 11,"11", IF(('1 - Cover page'!$B$9-I4722)= 12,"12", IF(('1 - Cover page'!$B$9-I4722)= 13,"13", IF(('1 - Cover page'!$B$9-I4722)= 14,"14", IF(('1 - Cover page'!$B$9-I4722)= 15,"15",  ""))))))))))))))))</f>
        <v>0</v>
      </c>
      <c r="AA4722" t="e">
        <f>VLOOKUP(E4722,'Age group'!$A$2:$B$7,2,TRUE)</f>
        <v>#N/A</v>
      </c>
    </row>
    <row r="4723" spans="1:27" ht="12.75" x14ac:dyDescent="0.2">
      <c r="A4723" s="30">
        <v>4720</v>
      </c>
      <c r="B4723" s="31"/>
      <c r="C4723" s="31"/>
      <c r="D4723" s="32"/>
      <c r="E4723" s="104"/>
      <c r="F4723" s="31"/>
      <c r="G4723" s="31"/>
      <c r="H4723" s="33"/>
      <c r="I4723" s="16"/>
      <c r="J4723" s="34"/>
      <c r="K4723" s="34"/>
      <c r="L4723" s="35"/>
      <c r="M4723" s="36"/>
      <c r="N4723" s="37"/>
      <c r="O4723" s="37"/>
      <c r="P4723" s="37"/>
      <c r="Q4723" s="38"/>
      <c r="R4723" s="38"/>
      <c r="S4723" s="37"/>
      <c r="T4723" s="39"/>
      <c r="U4723" s="39"/>
      <c r="V4723" s="40"/>
      <c r="X4723" t="str">
        <f>IF(('1 - Cover page'!$B$9-M4723)&lt;6,"&lt;=5 Days","&gt;5 Days")</f>
        <v>&lt;=5 Days</v>
      </c>
      <c r="Y4723" t="str">
        <f>IF(('1 - Cover page'!$B$9-M4723)=0,"0", IF(('1 - Cover page'!$B$9-M4723)= 1,"1", IF(('1 - Cover page'!$B$9-M4723)= 2,"2", IF(('1 - Cover page'!$B$9-M4723)= 3,"3", IF(('1 - Cover page'!$B$9-M4723)= 4,"4", IF(('1 - Cover page'!$B$9-M4723)= 5,"5", IF(('1 - Cover page'!$B$9-M4723)= 6,"6", IF(('1 - Cover page'!$B$9-M4723)= 7,"7", IF(('1 - Cover page'!$B$9-M4723)= 8,"8", IF(('1 - Cover page'!$B$9-M4723)= 9,"9", IF(('1 - Cover page'!$B$9-M4723)= 10,"10", IF(('1 - Cover page'!$B$9-M4723)= 11,"11", IF(('1 - Cover page'!$B$9-M4723)= 12,"12", IF(('1 - Cover page'!$B$9-M4723)= 13,"13", IF(('1 - Cover page'!$B$9-M4723)= 14,"14", IF(('1 - Cover page'!$B$9-M4723)= 15,"15",  ""))))))))))))))))</f>
        <v>0</v>
      </c>
      <c r="Z4723" t="str">
        <f>IF(('1 - Cover page'!$B$9-I4723)=0,"0", IF(('1 - Cover page'!$B$9-I4723)= 1,"1", IF(('1 - Cover page'!$B$9-I4723)= 2,"2", IF(('1 - Cover page'!$B$9-I4723)= 3,"3", IF(('1 - Cover page'!$B$9-I4723)= 4,"4", IF(('1 - Cover page'!$B$9-I4723)= 5,"5", IF(('1 - Cover page'!$B$9-I4723)= 6,"6", IF(('1 - Cover page'!$B$9-I4723)= 7,"7", IF(('1 - Cover page'!$B$9-I4723)= 8,"8", IF(('1 - Cover page'!$B$9-I4723)= 9,"9", IF(('1 - Cover page'!$B$9-I4723)= 10,"10", IF(('1 - Cover page'!$B$9-I4723)= 11,"11", IF(('1 - Cover page'!$B$9-I4723)= 12,"12", IF(('1 - Cover page'!$B$9-I4723)= 13,"13", IF(('1 - Cover page'!$B$9-I4723)= 14,"14", IF(('1 - Cover page'!$B$9-I4723)= 15,"15",  ""))))))))))))))))</f>
        <v>0</v>
      </c>
      <c r="AA4723" t="e">
        <f>VLOOKUP(E4723,'Age group'!$A$2:$B$7,2,TRUE)</f>
        <v>#N/A</v>
      </c>
    </row>
    <row r="4724" spans="1:27" ht="12.75" x14ac:dyDescent="0.2">
      <c r="A4724" s="30">
        <v>4721</v>
      </c>
      <c r="B4724" s="31"/>
      <c r="C4724" s="31"/>
      <c r="D4724" s="32"/>
      <c r="E4724" s="104"/>
      <c r="F4724" s="31"/>
      <c r="G4724" s="31"/>
      <c r="H4724" s="33"/>
      <c r="I4724" s="16"/>
      <c r="J4724" s="34"/>
      <c r="K4724" s="34"/>
      <c r="L4724" s="35"/>
      <c r="M4724" s="36"/>
      <c r="N4724" s="37"/>
      <c r="O4724" s="37"/>
      <c r="P4724" s="37"/>
      <c r="Q4724" s="38"/>
      <c r="R4724" s="38"/>
      <c r="S4724" s="37"/>
      <c r="T4724" s="39"/>
      <c r="U4724" s="39"/>
      <c r="V4724" s="40"/>
      <c r="X4724" t="str">
        <f>IF(('1 - Cover page'!$B$9-M4724)&lt;6,"&lt;=5 Days","&gt;5 Days")</f>
        <v>&lt;=5 Days</v>
      </c>
      <c r="Y4724" t="str">
        <f>IF(('1 - Cover page'!$B$9-M4724)=0,"0", IF(('1 - Cover page'!$B$9-M4724)= 1,"1", IF(('1 - Cover page'!$B$9-M4724)= 2,"2", IF(('1 - Cover page'!$B$9-M4724)= 3,"3", IF(('1 - Cover page'!$B$9-M4724)= 4,"4", IF(('1 - Cover page'!$B$9-M4724)= 5,"5", IF(('1 - Cover page'!$B$9-M4724)= 6,"6", IF(('1 - Cover page'!$B$9-M4724)= 7,"7", IF(('1 - Cover page'!$B$9-M4724)= 8,"8", IF(('1 - Cover page'!$B$9-M4724)= 9,"9", IF(('1 - Cover page'!$B$9-M4724)= 10,"10", IF(('1 - Cover page'!$B$9-M4724)= 11,"11", IF(('1 - Cover page'!$B$9-M4724)= 12,"12", IF(('1 - Cover page'!$B$9-M4724)= 13,"13", IF(('1 - Cover page'!$B$9-M4724)= 14,"14", IF(('1 - Cover page'!$B$9-M4724)= 15,"15",  ""))))))))))))))))</f>
        <v>0</v>
      </c>
      <c r="Z4724" t="str">
        <f>IF(('1 - Cover page'!$B$9-I4724)=0,"0", IF(('1 - Cover page'!$B$9-I4724)= 1,"1", IF(('1 - Cover page'!$B$9-I4724)= 2,"2", IF(('1 - Cover page'!$B$9-I4724)= 3,"3", IF(('1 - Cover page'!$B$9-I4724)= 4,"4", IF(('1 - Cover page'!$B$9-I4724)= 5,"5", IF(('1 - Cover page'!$B$9-I4724)= 6,"6", IF(('1 - Cover page'!$B$9-I4724)= 7,"7", IF(('1 - Cover page'!$B$9-I4724)= 8,"8", IF(('1 - Cover page'!$B$9-I4724)= 9,"9", IF(('1 - Cover page'!$B$9-I4724)= 10,"10", IF(('1 - Cover page'!$B$9-I4724)= 11,"11", IF(('1 - Cover page'!$B$9-I4724)= 12,"12", IF(('1 - Cover page'!$B$9-I4724)= 13,"13", IF(('1 - Cover page'!$B$9-I4724)= 14,"14", IF(('1 - Cover page'!$B$9-I4724)= 15,"15",  ""))))))))))))))))</f>
        <v>0</v>
      </c>
      <c r="AA4724" t="e">
        <f>VLOOKUP(E4724,'Age group'!$A$2:$B$7,2,TRUE)</f>
        <v>#N/A</v>
      </c>
    </row>
    <row r="4725" spans="1:27" ht="12.75" x14ac:dyDescent="0.2">
      <c r="A4725" s="30">
        <v>4722</v>
      </c>
      <c r="B4725" s="31"/>
      <c r="C4725" s="31"/>
      <c r="D4725" s="32"/>
      <c r="E4725" s="104"/>
      <c r="F4725" s="31"/>
      <c r="G4725" s="31"/>
      <c r="H4725" s="33"/>
      <c r="I4725" s="16"/>
      <c r="J4725" s="34"/>
      <c r="K4725" s="34"/>
      <c r="L4725" s="35"/>
      <c r="M4725" s="36"/>
      <c r="N4725" s="37"/>
      <c r="O4725" s="37"/>
      <c r="P4725" s="37"/>
      <c r="Q4725" s="38"/>
      <c r="R4725" s="38"/>
      <c r="S4725" s="37"/>
      <c r="T4725" s="39"/>
      <c r="U4725" s="39"/>
      <c r="V4725" s="40"/>
      <c r="X4725" t="str">
        <f>IF(('1 - Cover page'!$B$9-M4725)&lt;6,"&lt;=5 Days","&gt;5 Days")</f>
        <v>&lt;=5 Days</v>
      </c>
      <c r="Y4725" t="str">
        <f>IF(('1 - Cover page'!$B$9-M4725)=0,"0", IF(('1 - Cover page'!$B$9-M4725)= 1,"1", IF(('1 - Cover page'!$B$9-M4725)= 2,"2", IF(('1 - Cover page'!$B$9-M4725)= 3,"3", IF(('1 - Cover page'!$B$9-M4725)= 4,"4", IF(('1 - Cover page'!$B$9-M4725)= 5,"5", IF(('1 - Cover page'!$B$9-M4725)= 6,"6", IF(('1 - Cover page'!$B$9-M4725)= 7,"7", IF(('1 - Cover page'!$B$9-M4725)= 8,"8", IF(('1 - Cover page'!$B$9-M4725)= 9,"9", IF(('1 - Cover page'!$B$9-M4725)= 10,"10", IF(('1 - Cover page'!$B$9-M4725)= 11,"11", IF(('1 - Cover page'!$B$9-M4725)= 12,"12", IF(('1 - Cover page'!$B$9-M4725)= 13,"13", IF(('1 - Cover page'!$B$9-M4725)= 14,"14", IF(('1 - Cover page'!$B$9-M4725)= 15,"15",  ""))))))))))))))))</f>
        <v>0</v>
      </c>
      <c r="Z4725" t="str">
        <f>IF(('1 - Cover page'!$B$9-I4725)=0,"0", IF(('1 - Cover page'!$B$9-I4725)= 1,"1", IF(('1 - Cover page'!$B$9-I4725)= 2,"2", IF(('1 - Cover page'!$B$9-I4725)= 3,"3", IF(('1 - Cover page'!$B$9-I4725)= 4,"4", IF(('1 - Cover page'!$B$9-I4725)= 5,"5", IF(('1 - Cover page'!$B$9-I4725)= 6,"6", IF(('1 - Cover page'!$B$9-I4725)= 7,"7", IF(('1 - Cover page'!$B$9-I4725)= 8,"8", IF(('1 - Cover page'!$B$9-I4725)= 9,"9", IF(('1 - Cover page'!$B$9-I4725)= 10,"10", IF(('1 - Cover page'!$B$9-I4725)= 11,"11", IF(('1 - Cover page'!$B$9-I4725)= 12,"12", IF(('1 - Cover page'!$B$9-I4725)= 13,"13", IF(('1 - Cover page'!$B$9-I4725)= 14,"14", IF(('1 - Cover page'!$B$9-I4725)= 15,"15",  ""))))))))))))))))</f>
        <v>0</v>
      </c>
      <c r="AA4725" t="e">
        <f>VLOOKUP(E4725,'Age group'!$A$2:$B$7,2,TRUE)</f>
        <v>#N/A</v>
      </c>
    </row>
    <row r="4726" spans="1:27" ht="12.75" x14ac:dyDescent="0.2">
      <c r="A4726" s="30">
        <v>4723</v>
      </c>
      <c r="B4726" s="31"/>
      <c r="C4726" s="31"/>
      <c r="D4726" s="32"/>
      <c r="E4726" s="104"/>
      <c r="F4726" s="31"/>
      <c r="G4726" s="31"/>
      <c r="H4726" s="33"/>
      <c r="I4726" s="16"/>
      <c r="J4726" s="34"/>
      <c r="K4726" s="34"/>
      <c r="L4726" s="35"/>
      <c r="M4726" s="36"/>
      <c r="N4726" s="37"/>
      <c r="O4726" s="37"/>
      <c r="P4726" s="37"/>
      <c r="Q4726" s="38"/>
      <c r="R4726" s="38"/>
      <c r="S4726" s="37"/>
      <c r="T4726" s="39"/>
      <c r="U4726" s="39"/>
      <c r="V4726" s="40"/>
      <c r="X4726" t="str">
        <f>IF(('1 - Cover page'!$B$9-M4726)&lt;6,"&lt;=5 Days","&gt;5 Days")</f>
        <v>&lt;=5 Days</v>
      </c>
      <c r="Y4726" t="str">
        <f>IF(('1 - Cover page'!$B$9-M4726)=0,"0", IF(('1 - Cover page'!$B$9-M4726)= 1,"1", IF(('1 - Cover page'!$B$9-M4726)= 2,"2", IF(('1 - Cover page'!$B$9-M4726)= 3,"3", IF(('1 - Cover page'!$B$9-M4726)= 4,"4", IF(('1 - Cover page'!$B$9-M4726)= 5,"5", IF(('1 - Cover page'!$B$9-M4726)= 6,"6", IF(('1 - Cover page'!$B$9-M4726)= 7,"7", IF(('1 - Cover page'!$B$9-M4726)= 8,"8", IF(('1 - Cover page'!$B$9-M4726)= 9,"9", IF(('1 - Cover page'!$B$9-M4726)= 10,"10", IF(('1 - Cover page'!$B$9-M4726)= 11,"11", IF(('1 - Cover page'!$B$9-M4726)= 12,"12", IF(('1 - Cover page'!$B$9-M4726)= 13,"13", IF(('1 - Cover page'!$B$9-M4726)= 14,"14", IF(('1 - Cover page'!$B$9-M4726)= 15,"15",  ""))))))))))))))))</f>
        <v>0</v>
      </c>
      <c r="Z4726" t="str">
        <f>IF(('1 - Cover page'!$B$9-I4726)=0,"0", IF(('1 - Cover page'!$B$9-I4726)= 1,"1", IF(('1 - Cover page'!$B$9-I4726)= 2,"2", IF(('1 - Cover page'!$B$9-I4726)= 3,"3", IF(('1 - Cover page'!$B$9-I4726)= 4,"4", IF(('1 - Cover page'!$B$9-I4726)= 5,"5", IF(('1 - Cover page'!$B$9-I4726)= 6,"6", IF(('1 - Cover page'!$B$9-I4726)= 7,"7", IF(('1 - Cover page'!$B$9-I4726)= 8,"8", IF(('1 - Cover page'!$B$9-I4726)= 9,"9", IF(('1 - Cover page'!$B$9-I4726)= 10,"10", IF(('1 - Cover page'!$B$9-I4726)= 11,"11", IF(('1 - Cover page'!$B$9-I4726)= 12,"12", IF(('1 - Cover page'!$B$9-I4726)= 13,"13", IF(('1 - Cover page'!$B$9-I4726)= 14,"14", IF(('1 - Cover page'!$B$9-I4726)= 15,"15",  ""))))))))))))))))</f>
        <v>0</v>
      </c>
      <c r="AA4726" t="e">
        <f>VLOOKUP(E4726,'Age group'!$A$2:$B$7,2,TRUE)</f>
        <v>#N/A</v>
      </c>
    </row>
    <row r="4727" spans="1:27" ht="12.75" x14ac:dyDescent="0.2">
      <c r="A4727" s="30">
        <v>4724</v>
      </c>
      <c r="B4727" s="31"/>
      <c r="C4727" s="31"/>
      <c r="D4727" s="32"/>
      <c r="E4727" s="104"/>
      <c r="F4727" s="31"/>
      <c r="G4727" s="31"/>
      <c r="H4727" s="33"/>
      <c r="I4727" s="16"/>
      <c r="J4727" s="34"/>
      <c r="K4727" s="34"/>
      <c r="L4727" s="35"/>
      <c r="M4727" s="36"/>
      <c r="N4727" s="37"/>
      <c r="O4727" s="37"/>
      <c r="P4727" s="37"/>
      <c r="Q4727" s="38"/>
      <c r="R4727" s="38"/>
      <c r="S4727" s="37"/>
      <c r="T4727" s="39"/>
      <c r="U4727" s="39"/>
      <c r="V4727" s="40"/>
      <c r="X4727" t="str">
        <f>IF(('1 - Cover page'!$B$9-M4727)&lt;6,"&lt;=5 Days","&gt;5 Days")</f>
        <v>&lt;=5 Days</v>
      </c>
      <c r="Y4727" t="str">
        <f>IF(('1 - Cover page'!$B$9-M4727)=0,"0", IF(('1 - Cover page'!$B$9-M4727)= 1,"1", IF(('1 - Cover page'!$B$9-M4727)= 2,"2", IF(('1 - Cover page'!$B$9-M4727)= 3,"3", IF(('1 - Cover page'!$B$9-M4727)= 4,"4", IF(('1 - Cover page'!$B$9-M4727)= 5,"5", IF(('1 - Cover page'!$B$9-M4727)= 6,"6", IF(('1 - Cover page'!$B$9-M4727)= 7,"7", IF(('1 - Cover page'!$B$9-M4727)= 8,"8", IF(('1 - Cover page'!$B$9-M4727)= 9,"9", IF(('1 - Cover page'!$B$9-M4727)= 10,"10", IF(('1 - Cover page'!$B$9-M4727)= 11,"11", IF(('1 - Cover page'!$B$9-M4727)= 12,"12", IF(('1 - Cover page'!$B$9-M4727)= 13,"13", IF(('1 - Cover page'!$B$9-M4727)= 14,"14", IF(('1 - Cover page'!$B$9-M4727)= 15,"15",  ""))))))))))))))))</f>
        <v>0</v>
      </c>
      <c r="Z4727" t="str">
        <f>IF(('1 - Cover page'!$B$9-I4727)=0,"0", IF(('1 - Cover page'!$B$9-I4727)= 1,"1", IF(('1 - Cover page'!$B$9-I4727)= 2,"2", IF(('1 - Cover page'!$B$9-I4727)= 3,"3", IF(('1 - Cover page'!$B$9-I4727)= 4,"4", IF(('1 - Cover page'!$B$9-I4727)= 5,"5", IF(('1 - Cover page'!$B$9-I4727)= 6,"6", IF(('1 - Cover page'!$B$9-I4727)= 7,"7", IF(('1 - Cover page'!$B$9-I4727)= 8,"8", IF(('1 - Cover page'!$B$9-I4727)= 9,"9", IF(('1 - Cover page'!$B$9-I4727)= 10,"10", IF(('1 - Cover page'!$B$9-I4727)= 11,"11", IF(('1 - Cover page'!$B$9-I4727)= 12,"12", IF(('1 - Cover page'!$B$9-I4727)= 13,"13", IF(('1 - Cover page'!$B$9-I4727)= 14,"14", IF(('1 - Cover page'!$B$9-I4727)= 15,"15",  ""))))))))))))))))</f>
        <v>0</v>
      </c>
      <c r="AA4727" t="e">
        <f>VLOOKUP(E4727,'Age group'!$A$2:$B$7,2,TRUE)</f>
        <v>#N/A</v>
      </c>
    </row>
    <row r="4728" spans="1:27" ht="12.75" x14ac:dyDescent="0.2">
      <c r="A4728" s="30">
        <v>4725</v>
      </c>
      <c r="B4728" s="31"/>
      <c r="C4728" s="31"/>
      <c r="D4728" s="32"/>
      <c r="E4728" s="104"/>
      <c r="F4728" s="31"/>
      <c r="G4728" s="31"/>
      <c r="H4728" s="33"/>
      <c r="I4728" s="16"/>
      <c r="J4728" s="34"/>
      <c r="K4728" s="34"/>
      <c r="L4728" s="35"/>
      <c r="M4728" s="36"/>
      <c r="N4728" s="37"/>
      <c r="O4728" s="37"/>
      <c r="P4728" s="37"/>
      <c r="Q4728" s="38"/>
      <c r="R4728" s="38"/>
      <c r="S4728" s="37"/>
      <c r="T4728" s="39"/>
      <c r="U4728" s="39"/>
      <c r="V4728" s="40"/>
      <c r="X4728" t="str">
        <f>IF(('1 - Cover page'!$B$9-M4728)&lt;6,"&lt;=5 Days","&gt;5 Days")</f>
        <v>&lt;=5 Days</v>
      </c>
      <c r="Y4728" t="str">
        <f>IF(('1 - Cover page'!$B$9-M4728)=0,"0", IF(('1 - Cover page'!$B$9-M4728)= 1,"1", IF(('1 - Cover page'!$B$9-M4728)= 2,"2", IF(('1 - Cover page'!$B$9-M4728)= 3,"3", IF(('1 - Cover page'!$B$9-M4728)= 4,"4", IF(('1 - Cover page'!$B$9-M4728)= 5,"5", IF(('1 - Cover page'!$B$9-M4728)= 6,"6", IF(('1 - Cover page'!$B$9-M4728)= 7,"7", IF(('1 - Cover page'!$B$9-M4728)= 8,"8", IF(('1 - Cover page'!$B$9-M4728)= 9,"9", IF(('1 - Cover page'!$B$9-M4728)= 10,"10", IF(('1 - Cover page'!$B$9-M4728)= 11,"11", IF(('1 - Cover page'!$B$9-M4728)= 12,"12", IF(('1 - Cover page'!$B$9-M4728)= 13,"13", IF(('1 - Cover page'!$B$9-M4728)= 14,"14", IF(('1 - Cover page'!$B$9-M4728)= 15,"15",  ""))))))))))))))))</f>
        <v>0</v>
      </c>
      <c r="Z4728" t="str">
        <f>IF(('1 - Cover page'!$B$9-I4728)=0,"0", IF(('1 - Cover page'!$B$9-I4728)= 1,"1", IF(('1 - Cover page'!$B$9-I4728)= 2,"2", IF(('1 - Cover page'!$B$9-I4728)= 3,"3", IF(('1 - Cover page'!$B$9-I4728)= 4,"4", IF(('1 - Cover page'!$B$9-I4728)= 5,"5", IF(('1 - Cover page'!$B$9-I4728)= 6,"6", IF(('1 - Cover page'!$B$9-I4728)= 7,"7", IF(('1 - Cover page'!$B$9-I4728)= 8,"8", IF(('1 - Cover page'!$B$9-I4728)= 9,"9", IF(('1 - Cover page'!$B$9-I4728)= 10,"10", IF(('1 - Cover page'!$B$9-I4728)= 11,"11", IF(('1 - Cover page'!$B$9-I4728)= 12,"12", IF(('1 - Cover page'!$B$9-I4728)= 13,"13", IF(('1 - Cover page'!$B$9-I4728)= 14,"14", IF(('1 - Cover page'!$B$9-I4728)= 15,"15",  ""))))))))))))))))</f>
        <v>0</v>
      </c>
      <c r="AA4728" t="e">
        <f>VLOOKUP(E4728,'Age group'!$A$2:$B$7,2,TRUE)</f>
        <v>#N/A</v>
      </c>
    </row>
    <row r="4729" spans="1:27" ht="12.75" x14ac:dyDescent="0.2">
      <c r="A4729" s="30">
        <v>4726</v>
      </c>
      <c r="B4729" s="31"/>
      <c r="C4729" s="31"/>
      <c r="D4729" s="32"/>
      <c r="E4729" s="104"/>
      <c r="F4729" s="31"/>
      <c r="G4729" s="31"/>
      <c r="H4729" s="33"/>
      <c r="I4729" s="16"/>
      <c r="J4729" s="34"/>
      <c r="K4729" s="34"/>
      <c r="L4729" s="35"/>
      <c r="M4729" s="36"/>
      <c r="N4729" s="37"/>
      <c r="O4729" s="37"/>
      <c r="P4729" s="37"/>
      <c r="Q4729" s="38"/>
      <c r="R4729" s="38"/>
      <c r="S4729" s="37"/>
      <c r="T4729" s="39"/>
      <c r="U4729" s="39"/>
      <c r="V4729" s="40"/>
      <c r="X4729" t="str">
        <f>IF(('1 - Cover page'!$B$9-M4729)&lt;6,"&lt;=5 Days","&gt;5 Days")</f>
        <v>&lt;=5 Days</v>
      </c>
      <c r="Y4729" t="str">
        <f>IF(('1 - Cover page'!$B$9-M4729)=0,"0", IF(('1 - Cover page'!$B$9-M4729)= 1,"1", IF(('1 - Cover page'!$B$9-M4729)= 2,"2", IF(('1 - Cover page'!$B$9-M4729)= 3,"3", IF(('1 - Cover page'!$B$9-M4729)= 4,"4", IF(('1 - Cover page'!$B$9-M4729)= 5,"5", IF(('1 - Cover page'!$B$9-M4729)= 6,"6", IF(('1 - Cover page'!$B$9-M4729)= 7,"7", IF(('1 - Cover page'!$B$9-M4729)= 8,"8", IF(('1 - Cover page'!$B$9-M4729)= 9,"9", IF(('1 - Cover page'!$B$9-M4729)= 10,"10", IF(('1 - Cover page'!$B$9-M4729)= 11,"11", IF(('1 - Cover page'!$B$9-M4729)= 12,"12", IF(('1 - Cover page'!$B$9-M4729)= 13,"13", IF(('1 - Cover page'!$B$9-M4729)= 14,"14", IF(('1 - Cover page'!$B$9-M4729)= 15,"15",  ""))))))))))))))))</f>
        <v>0</v>
      </c>
      <c r="Z4729" t="str">
        <f>IF(('1 - Cover page'!$B$9-I4729)=0,"0", IF(('1 - Cover page'!$B$9-I4729)= 1,"1", IF(('1 - Cover page'!$B$9-I4729)= 2,"2", IF(('1 - Cover page'!$B$9-I4729)= 3,"3", IF(('1 - Cover page'!$B$9-I4729)= 4,"4", IF(('1 - Cover page'!$B$9-I4729)= 5,"5", IF(('1 - Cover page'!$B$9-I4729)= 6,"6", IF(('1 - Cover page'!$B$9-I4729)= 7,"7", IF(('1 - Cover page'!$B$9-I4729)= 8,"8", IF(('1 - Cover page'!$B$9-I4729)= 9,"9", IF(('1 - Cover page'!$B$9-I4729)= 10,"10", IF(('1 - Cover page'!$B$9-I4729)= 11,"11", IF(('1 - Cover page'!$B$9-I4729)= 12,"12", IF(('1 - Cover page'!$B$9-I4729)= 13,"13", IF(('1 - Cover page'!$B$9-I4729)= 14,"14", IF(('1 - Cover page'!$B$9-I4729)= 15,"15",  ""))))))))))))))))</f>
        <v>0</v>
      </c>
      <c r="AA4729" t="e">
        <f>VLOOKUP(E4729,'Age group'!$A$2:$B$7,2,TRUE)</f>
        <v>#N/A</v>
      </c>
    </row>
    <row r="4730" spans="1:27" ht="12.75" x14ac:dyDescent="0.2">
      <c r="A4730" s="30">
        <v>4727</v>
      </c>
      <c r="B4730" s="31"/>
      <c r="C4730" s="31"/>
      <c r="D4730" s="32"/>
      <c r="E4730" s="104"/>
      <c r="F4730" s="31"/>
      <c r="G4730" s="31"/>
      <c r="H4730" s="33"/>
      <c r="I4730" s="16"/>
      <c r="J4730" s="34"/>
      <c r="K4730" s="34"/>
      <c r="L4730" s="35"/>
      <c r="M4730" s="36"/>
      <c r="N4730" s="37"/>
      <c r="O4730" s="37"/>
      <c r="P4730" s="37"/>
      <c r="Q4730" s="38"/>
      <c r="R4730" s="38"/>
      <c r="S4730" s="37"/>
      <c r="T4730" s="39"/>
      <c r="U4730" s="39"/>
      <c r="V4730" s="40"/>
      <c r="X4730" t="str">
        <f>IF(('1 - Cover page'!$B$9-M4730)&lt;6,"&lt;=5 Days","&gt;5 Days")</f>
        <v>&lt;=5 Days</v>
      </c>
      <c r="Y4730" t="str">
        <f>IF(('1 - Cover page'!$B$9-M4730)=0,"0", IF(('1 - Cover page'!$B$9-M4730)= 1,"1", IF(('1 - Cover page'!$B$9-M4730)= 2,"2", IF(('1 - Cover page'!$B$9-M4730)= 3,"3", IF(('1 - Cover page'!$B$9-M4730)= 4,"4", IF(('1 - Cover page'!$B$9-M4730)= 5,"5", IF(('1 - Cover page'!$B$9-M4730)= 6,"6", IF(('1 - Cover page'!$B$9-M4730)= 7,"7", IF(('1 - Cover page'!$B$9-M4730)= 8,"8", IF(('1 - Cover page'!$B$9-M4730)= 9,"9", IF(('1 - Cover page'!$B$9-M4730)= 10,"10", IF(('1 - Cover page'!$B$9-M4730)= 11,"11", IF(('1 - Cover page'!$B$9-M4730)= 12,"12", IF(('1 - Cover page'!$B$9-M4730)= 13,"13", IF(('1 - Cover page'!$B$9-M4730)= 14,"14", IF(('1 - Cover page'!$B$9-M4730)= 15,"15",  ""))))))))))))))))</f>
        <v>0</v>
      </c>
      <c r="Z4730" t="str">
        <f>IF(('1 - Cover page'!$B$9-I4730)=0,"0", IF(('1 - Cover page'!$B$9-I4730)= 1,"1", IF(('1 - Cover page'!$B$9-I4730)= 2,"2", IF(('1 - Cover page'!$B$9-I4730)= 3,"3", IF(('1 - Cover page'!$B$9-I4730)= 4,"4", IF(('1 - Cover page'!$B$9-I4730)= 5,"5", IF(('1 - Cover page'!$B$9-I4730)= 6,"6", IF(('1 - Cover page'!$B$9-I4730)= 7,"7", IF(('1 - Cover page'!$B$9-I4730)= 8,"8", IF(('1 - Cover page'!$B$9-I4730)= 9,"9", IF(('1 - Cover page'!$B$9-I4730)= 10,"10", IF(('1 - Cover page'!$B$9-I4730)= 11,"11", IF(('1 - Cover page'!$B$9-I4730)= 12,"12", IF(('1 - Cover page'!$B$9-I4730)= 13,"13", IF(('1 - Cover page'!$B$9-I4730)= 14,"14", IF(('1 - Cover page'!$B$9-I4730)= 15,"15",  ""))))))))))))))))</f>
        <v>0</v>
      </c>
      <c r="AA4730" t="e">
        <f>VLOOKUP(E4730,'Age group'!$A$2:$B$7,2,TRUE)</f>
        <v>#N/A</v>
      </c>
    </row>
    <row r="4731" spans="1:27" ht="12.75" x14ac:dyDescent="0.2">
      <c r="A4731" s="30">
        <v>4728</v>
      </c>
      <c r="B4731" s="31"/>
      <c r="C4731" s="31"/>
      <c r="D4731" s="32"/>
      <c r="E4731" s="104"/>
      <c r="F4731" s="31"/>
      <c r="G4731" s="31"/>
      <c r="H4731" s="33"/>
      <c r="I4731" s="16"/>
      <c r="J4731" s="34"/>
      <c r="K4731" s="34"/>
      <c r="L4731" s="35"/>
      <c r="M4731" s="36"/>
      <c r="N4731" s="37"/>
      <c r="O4731" s="37"/>
      <c r="P4731" s="37"/>
      <c r="Q4731" s="38"/>
      <c r="R4731" s="38"/>
      <c r="S4731" s="37"/>
      <c r="T4731" s="39"/>
      <c r="U4731" s="39"/>
      <c r="V4731" s="40"/>
      <c r="X4731" t="str">
        <f>IF(('1 - Cover page'!$B$9-M4731)&lt;6,"&lt;=5 Days","&gt;5 Days")</f>
        <v>&lt;=5 Days</v>
      </c>
      <c r="Y4731" t="str">
        <f>IF(('1 - Cover page'!$B$9-M4731)=0,"0", IF(('1 - Cover page'!$B$9-M4731)= 1,"1", IF(('1 - Cover page'!$B$9-M4731)= 2,"2", IF(('1 - Cover page'!$B$9-M4731)= 3,"3", IF(('1 - Cover page'!$B$9-M4731)= 4,"4", IF(('1 - Cover page'!$B$9-M4731)= 5,"5", IF(('1 - Cover page'!$B$9-M4731)= 6,"6", IF(('1 - Cover page'!$B$9-M4731)= 7,"7", IF(('1 - Cover page'!$B$9-M4731)= 8,"8", IF(('1 - Cover page'!$B$9-M4731)= 9,"9", IF(('1 - Cover page'!$B$9-M4731)= 10,"10", IF(('1 - Cover page'!$B$9-M4731)= 11,"11", IF(('1 - Cover page'!$B$9-M4731)= 12,"12", IF(('1 - Cover page'!$B$9-M4731)= 13,"13", IF(('1 - Cover page'!$B$9-M4731)= 14,"14", IF(('1 - Cover page'!$B$9-M4731)= 15,"15",  ""))))))))))))))))</f>
        <v>0</v>
      </c>
      <c r="Z4731" t="str">
        <f>IF(('1 - Cover page'!$B$9-I4731)=0,"0", IF(('1 - Cover page'!$B$9-I4731)= 1,"1", IF(('1 - Cover page'!$B$9-I4731)= 2,"2", IF(('1 - Cover page'!$B$9-I4731)= 3,"3", IF(('1 - Cover page'!$B$9-I4731)= 4,"4", IF(('1 - Cover page'!$B$9-I4731)= 5,"5", IF(('1 - Cover page'!$B$9-I4731)= 6,"6", IF(('1 - Cover page'!$B$9-I4731)= 7,"7", IF(('1 - Cover page'!$B$9-I4731)= 8,"8", IF(('1 - Cover page'!$B$9-I4731)= 9,"9", IF(('1 - Cover page'!$B$9-I4731)= 10,"10", IF(('1 - Cover page'!$B$9-I4731)= 11,"11", IF(('1 - Cover page'!$B$9-I4731)= 12,"12", IF(('1 - Cover page'!$B$9-I4731)= 13,"13", IF(('1 - Cover page'!$B$9-I4731)= 14,"14", IF(('1 - Cover page'!$B$9-I4731)= 15,"15",  ""))))))))))))))))</f>
        <v>0</v>
      </c>
      <c r="AA4731" t="e">
        <f>VLOOKUP(E4731,'Age group'!$A$2:$B$7,2,TRUE)</f>
        <v>#N/A</v>
      </c>
    </row>
    <row r="4732" spans="1:27" ht="12.75" x14ac:dyDescent="0.2">
      <c r="A4732" s="30">
        <v>4729</v>
      </c>
      <c r="B4732" s="31"/>
      <c r="C4732" s="31"/>
      <c r="D4732" s="32"/>
      <c r="E4732" s="104"/>
      <c r="F4732" s="31"/>
      <c r="G4732" s="31"/>
      <c r="H4732" s="33"/>
      <c r="I4732" s="16"/>
      <c r="J4732" s="34"/>
      <c r="K4732" s="34"/>
      <c r="L4732" s="35"/>
      <c r="M4732" s="36"/>
      <c r="N4732" s="37"/>
      <c r="O4732" s="37"/>
      <c r="P4732" s="37"/>
      <c r="Q4732" s="38"/>
      <c r="R4732" s="38"/>
      <c r="S4732" s="37"/>
      <c r="T4732" s="39"/>
      <c r="U4732" s="39"/>
      <c r="V4732" s="40"/>
      <c r="X4732" t="str">
        <f>IF(('1 - Cover page'!$B$9-M4732)&lt;6,"&lt;=5 Days","&gt;5 Days")</f>
        <v>&lt;=5 Days</v>
      </c>
      <c r="Y4732" t="str">
        <f>IF(('1 - Cover page'!$B$9-M4732)=0,"0", IF(('1 - Cover page'!$B$9-M4732)= 1,"1", IF(('1 - Cover page'!$B$9-M4732)= 2,"2", IF(('1 - Cover page'!$B$9-M4732)= 3,"3", IF(('1 - Cover page'!$B$9-M4732)= 4,"4", IF(('1 - Cover page'!$B$9-M4732)= 5,"5", IF(('1 - Cover page'!$B$9-M4732)= 6,"6", IF(('1 - Cover page'!$B$9-M4732)= 7,"7", IF(('1 - Cover page'!$B$9-M4732)= 8,"8", IF(('1 - Cover page'!$B$9-M4732)= 9,"9", IF(('1 - Cover page'!$B$9-M4732)= 10,"10", IF(('1 - Cover page'!$B$9-M4732)= 11,"11", IF(('1 - Cover page'!$B$9-M4732)= 12,"12", IF(('1 - Cover page'!$B$9-M4732)= 13,"13", IF(('1 - Cover page'!$B$9-M4732)= 14,"14", IF(('1 - Cover page'!$B$9-M4732)= 15,"15",  ""))))))))))))))))</f>
        <v>0</v>
      </c>
      <c r="Z4732" t="str">
        <f>IF(('1 - Cover page'!$B$9-I4732)=0,"0", IF(('1 - Cover page'!$B$9-I4732)= 1,"1", IF(('1 - Cover page'!$B$9-I4732)= 2,"2", IF(('1 - Cover page'!$B$9-I4732)= 3,"3", IF(('1 - Cover page'!$B$9-I4732)= 4,"4", IF(('1 - Cover page'!$B$9-I4732)= 5,"5", IF(('1 - Cover page'!$B$9-I4732)= 6,"6", IF(('1 - Cover page'!$B$9-I4732)= 7,"7", IF(('1 - Cover page'!$B$9-I4732)= 8,"8", IF(('1 - Cover page'!$B$9-I4732)= 9,"9", IF(('1 - Cover page'!$B$9-I4732)= 10,"10", IF(('1 - Cover page'!$B$9-I4732)= 11,"11", IF(('1 - Cover page'!$B$9-I4732)= 12,"12", IF(('1 - Cover page'!$B$9-I4732)= 13,"13", IF(('1 - Cover page'!$B$9-I4732)= 14,"14", IF(('1 - Cover page'!$B$9-I4732)= 15,"15",  ""))))))))))))))))</f>
        <v>0</v>
      </c>
      <c r="AA4732" t="e">
        <f>VLOOKUP(E4732,'Age group'!$A$2:$B$7,2,TRUE)</f>
        <v>#N/A</v>
      </c>
    </row>
    <row r="4733" spans="1:27" ht="12.75" x14ac:dyDescent="0.2">
      <c r="A4733" s="30">
        <v>4730</v>
      </c>
      <c r="B4733" s="31"/>
      <c r="C4733" s="31"/>
      <c r="D4733" s="32"/>
      <c r="E4733" s="104"/>
      <c r="F4733" s="31"/>
      <c r="G4733" s="31"/>
      <c r="H4733" s="33"/>
      <c r="I4733" s="16"/>
      <c r="J4733" s="34"/>
      <c r="K4733" s="34"/>
      <c r="L4733" s="35"/>
      <c r="M4733" s="36"/>
      <c r="N4733" s="37"/>
      <c r="O4733" s="37"/>
      <c r="P4733" s="37"/>
      <c r="Q4733" s="38"/>
      <c r="R4733" s="38"/>
      <c r="S4733" s="37"/>
      <c r="T4733" s="39"/>
      <c r="U4733" s="39"/>
      <c r="V4733" s="40"/>
      <c r="X4733" t="str">
        <f>IF(('1 - Cover page'!$B$9-M4733)&lt;6,"&lt;=5 Days","&gt;5 Days")</f>
        <v>&lt;=5 Days</v>
      </c>
      <c r="Y4733" t="str">
        <f>IF(('1 - Cover page'!$B$9-M4733)=0,"0", IF(('1 - Cover page'!$B$9-M4733)= 1,"1", IF(('1 - Cover page'!$B$9-M4733)= 2,"2", IF(('1 - Cover page'!$B$9-M4733)= 3,"3", IF(('1 - Cover page'!$B$9-M4733)= 4,"4", IF(('1 - Cover page'!$B$9-M4733)= 5,"5", IF(('1 - Cover page'!$B$9-M4733)= 6,"6", IF(('1 - Cover page'!$B$9-M4733)= 7,"7", IF(('1 - Cover page'!$B$9-M4733)= 8,"8", IF(('1 - Cover page'!$B$9-M4733)= 9,"9", IF(('1 - Cover page'!$B$9-M4733)= 10,"10", IF(('1 - Cover page'!$B$9-M4733)= 11,"11", IF(('1 - Cover page'!$B$9-M4733)= 12,"12", IF(('1 - Cover page'!$B$9-M4733)= 13,"13", IF(('1 - Cover page'!$B$9-M4733)= 14,"14", IF(('1 - Cover page'!$B$9-M4733)= 15,"15",  ""))))))))))))))))</f>
        <v>0</v>
      </c>
      <c r="Z4733" t="str">
        <f>IF(('1 - Cover page'!$B$9-I4733)=0,"0", IF(('1 - Cover page'!$B$9-I4733)= 1,"1", IF(('1 - Cover page'!$B$9-I4733)= 2,"2", IF(('1 - Cover page'!$B$9-I4733)= 3,"3", IF(('1 - Cover page'!$B$9-I4733)= 4,"4", IF(('1 - Cover page'!$B$9-I4733)= 5,"5", IF(('1 - Cover page'!$B$9-I4733)= 6,"6", IF(('1 - Cover page'!$B$9-I4733)= 7,"7", IF(('1 - Cover page'!$B$9-I4733)= 8,"8", IF(('1 - Cover page'!$B$9-I4733)= 9,"9", IF(('1 - Cover page'!$B$9-I4733)= 10,"10", IF(('1 - Cover page'!$B$9-I4733)= 11,"11", IF(('1 - Cover page'!$B$9-I4733)= 12,"12", IF(('1 - Cover page'!$B$9-I4733)= 13,"13", IF(('1 - Cover page'!$B$9-I4733)= 14,"14", IF(('1 - Cover page'!$B$9-I4733)= 15,"15",  ""))))))))))))))))</f>
        <v>0</v>
      </c>
      <c r="AA4733" t="e">
        <f>VLOOKUP(E4733,'Age group'!$A$2:$B$7,2,TRUE)</f>
        <v>#N/A</v>
      </c>
    </row>
    <row r="4734" spans="1:27" ht="12.75" x14ac:dyDescent="0.2">
      <c r="A4734" s="30">
        <v>4731</v>
      </c>
      <c r="B4734" s="31"/>
      <c r="C4734" s="31"/>
      <c r="D4734" s="32"/>
      <c r="E4734" s="104"/>
      <c r="F4734" s="31"/>
      <c r="G4734" s="31"/>
      <c r="H4734" s="33"/>
      <c r="I4734" s="16"/>
      <c r="J4734" s="34"/>
      <c r="K4734" s="34"/>
      <c r="L4734" s="35"/>
      <c r="M4734" s="36"/>
      <c r="N4734" s="37"/>
      <c r="O4734" s="37"/>
      <c r="P4734" s="37"/>
      <c r="Q4734" s="38"/>
      <c r="R4734" s="38"/>
      <c r="S4734" s="37"/>
      <c r="T4734" s="39"/>
      <c r="U4734" s="39"/>
      <c r="V4734" s="40"/>
      <c r="X4734" t="str">
        <f>IF(('1 - Cover page'!$B$9-M4734)&lt;6,"&lt;=5 Days","&gt;5 Days")</f>
        <v>&lt;=5 Days</v>
      </c>
      <c r="Y4734" t="str">
        <f>IF(('1 - Cover page'!$B$9-M4734)=0,"0", IF(('1 - Cover page'!$B$9-M4734)= 1,"1", IF(('1 - Cover page'!$B$9-M4734)= 2,"2", IF(('1 - Cover page'!$B$9-M4734)= 3,"3", IF(('1 - Cover page'!$B$9-M4734)= 4,"4", IF(('1 - Cover page'!$B$9-M4734)= 5,"5", IF(('1 - Cover page'!$B$9-M4734)= 6,"6", IF(('1 - Cover page'!$B$9-M4734)= 7,"7", IF(('1 - Cover page'!$B$9-M4734)= 8,"8", IF(('1 - Cover page'!$B$9-M4734)= 9,"9", IF(('1 - Cover page'!$B$9-M4734)= 10,"10", IF(('1 - Cover page'!$B$9-M4734)= 11,"11", IF(('1 - Cover page'!$B$9-M4734)= 12,"12", IF(('1 - Cover page'!$B$9-M4734)= 13,"13", IF(('1 - Cover page'!$B$9-M4734)= 14,"14", IF(('1 - Cover page'!$B$9-M4734)= 15,"15",  ""))))))))))))))))</f>
        <v>0</v>
      </c>
      <c r="Z4734" t="str">
        <f>IF(('1 - Cover page'!$B$9-I4734)=0,"0", IF(('1 - Cover page'!$B$9-I4734)= 1,"1", IF(('1 - Cover page'!$B$9-I4734)= 2,"2", IF(('1 - Cover page'!$B$9-I4734)= 3,"3", IF(('1 - Cover page'!$B$9-I4734)= 4,"4", IF(('1 - Cover page'!$B$9-I4734)= 5,"5", IF(('1 - Cover page'!$B$9-I4734)= 6,"6", IF(('1 - Cover page'!$B$9-I4734)= 7,"7", IF(('1 - Cover page'!$B$9-I4734)= 8,"8", IF(('1 - Cover page'!$B$9-I4734)= 9,"9", IF(('1 - Cover page'!$B$9-I4734)= 10,"10", IF(('1 - Cover page'!$B$9-I4734)= 11,"11", IF(('1 - Cover page'!$B$9-I4734)= 12,"12", IF(('1 - Cover page'!$B$9-I4734)= 13,"13", IF(('1 - Cover page'!$B$9-I4734)= 14,"14", IF(('1 - Cover page'!$B$9-I4734)= 15,"15",  ""))))))))))))))))</f>
        <v>0</v>
      </c>
      <c r="AA4734" t="e">
        <f>VLOOKUP(E4734,'Age group'!$A$2:$B$7,2,TRUE)</f>
        <v>#N/A</v>
      </c>
    </row>
    <row r="4735" spans="1:27" ht="12.75" x14ac:dyDescent="0.2">
      <c r="A4735" s="30">
        <v>4732</v>
      </c>
      <c r="B4735" s="31"/>
      <c r="C4735" s="31"/>
      <c r="D4735" s="32"/>
      <c r="E4735" s="104"/>
      <c r="F4735" s="31"/>
      <c r="G4735" s="31"/>
      <c r="H4735" s="33"/>
      <c r="I4735" s="16"/>
      <c r="J4735" s="34"/>
      <c r="K4735" s="34"/>
      <c r="L4735" s="35"/>
      <c r="M4735" s="36"/>
      <c r="N4735" s="37"/>
      <c r="O4735" s="37"/>
      <c r="P4735" s="37"/>
      <c r="Q4735" s="38"/>
      <c r="R4735" s="38"/>
      <c r="S4735" s="37"/>
      <c r="T4735" s="39"/>
      <c r="U4735" s="39"/>
      <c r="V4735" s="40"/>
      <c r="X4735" t="str">
        <f>IF(('1 - Cover page'!$B$9-M4735)&lt;6,"&lt;=5 Days","&gt;5 Days")</f>
        <v>&lt;=5 Days</v>
      </c>
      <c r="Y4735" t="str">
        <f>IF(('1 - Cover page'!$B$9-M4735)=0,"0", IF(('1 - Cover page'!$B$9-M4735)= 1,"1", IF(('1 - Cover page'!$B$9-M4735)= 2,"2", IF(('1 - Cover page'!$B$9-M4735)= 3,"3", IF(('1 - Cover page'!$B$9-M4735)= 4,"4", IF(('1 - Cover page'!$B$9-M4735)= 5,"5", IF(('1 - Cover page'!$B$9-M4735)= 6,"6", IF(('1 - Cover page'!$B$9-M4735)= 7,"7", IF(('1 - Cover page'!$B$9-M4735)= 8,"8", IF(('1 - Cover page'!$B$9-M4735)= 9,"9", IF(('1 - Cover page'!$B$9-M4735)= 10,"10", IF(('1 - Cover page'!$B$9-M4735)= 11,"11", IF(('1 - Cover page'!$B$9-M4735)= 12,"12", IF(('1 - Cover page'!$B$9-M4735)= 13,"13", IF(('1 - Cover page'!$B$9-M4735)= 14,"14", IF(('1 - Cover page'!$B$9-M4735)= 15,"15",  ""))))))))))))))))</f>
        <v>0</v>
      </c>
      <c r="Z4735" t="str">
        <f>IF(('1 - Cover page'!$B$9-I4735)=0,"0", IF(('1 - Cover page'!$B$9-I4735)= 1,"1", IF(('1 - Cover page'!$B$9-I4735)= 2,"2", IF(('1 - Cover page'!$B$9-I4735)= 3,"3", IF(('1 - Cover page'!$B$9-I4735)= 4,"4", IF(('1 - Cover page'!$B$9-I4735)= 5,"5", IF(('1 - Cover page'!$B$9-I4735)= 6,"6", IF(('1 - Cover page'!$B$9-I4735)= 7,"7", IF(('1 - Cover page'!$B$9-I4735)= 8,"8", IF(('1 - Cover page'!$B$9-I4735)= 9,"9", IF(('1 - Cover page'!$B$9-I4735)= 10,"10", IF(('1 - Cover page'!$B$9-I4735)= 11,"11", IF(('1 - Cover page'!$B$9-I4735)= 12,"12", IF(('1 - Cover page'!$B$9-I4735)= 13,"13", IF(('1 - Cover page'!$B$9-I4735)= 14,"14", IF(('1 - Cover page'!$B$9-I4735)= 15,"15",  ""))))))))))))))))</f>
        <v>0</v>
      </c>
      <c r="AA4735" t="e">
        <f>VLOOKUP(E4735,'Age group'!$A$2:$B$7,2,TRUE)</f>
        <v>#N/A</v>
      </c>
    </row>
    <row r="4736" spans="1:27" ht="12.75" x14ac:dyDescent="0.2">
      <c r="A4736" s="30">
        <v>4733</v>
      </c>
      <c r="B4736" s="31"/>
      <c r="C4736" s="31"/>
      <c r="D4736" s="32"/>
      <c r="E4736" s="104"/>
      <c r="F4736" s="31"/>
      <c r="G4736" s="31"/>
      <c r="H4736" s="33"/>
      <c r="I4736" s="16"/>
      <c r="J4736" s="34"/>
      <c r="K4736" s="34"/>
      <c r="L4736" s="35"/>
      <c r="M4736" s="36"/>
      <c r="N4736" s="37"/>
      <c r="O4736" s="37"/>
      <c r="P4736" s="37"/>
      <c r="Q4736" s="38"/>
      <c r="R4736" s="38"/>
      <c r="S4736" s="37"/>
      <c r="T4736" s="39"/>
      <c r="U4736" s="39"/>
      <c r="V4736" s="40"/>
      <c r="X4736" t="str">
        <f>IF(('1 - Cover page'!$B$9-M4736)&lt;6,"&lt;=5 Days","&gt;5 Days")</f>
        <v>&lt;=5 Days</v>
      </c>
      <c r="Y4736" t="str">
        <f>IF(('1 - Cover page'!$B$9-M4736)=0,"0", IF(('1 - Cover page'!$B$9-M4736)= 1,"1", IF(('1 - Cover page'!$B$9-M4736)= 2,"2", IF(('1 - Cover page'!$B$9-M4736)= 3,"3", IF(('1 - Cover page'!$B$9-M4736)= 4,"4", IF(('1 - Cover page'!$B$9-M4736)= 5,"5", IF(('1 - Cover page'!$B$9-M4736)= 6,"6", IF(('1 - Cover page'!$B$9-M4736)= 7,"7", IF(('1 - Cover page'!$B$9-M4736)= 8,"8", IF(('1 - Cover page'!$B$9-M4736)= 9,"9", IF(('1 - Cover page'!$B$9-M4736)= 10,"10", IF(('1 - Cover page'!$B$9-M4736)= 11,"11", IF(('1 - Cover page'!$B$9-M4736)= 12,"12", IF(('1 - Cover page'!$B$9-M4736)= 13,"13", IF(('1 - Cover page'!$B$9-M4736)= 14,"14", IF(('1 - Cover page'!$B$9-M4736)= 15,"15",  ""))))))))))))))))</f>
        <v>0</v>
      </c>
      <c r="Z4736" t="str">
        <f>IF(('1 - Cover page'!$B$9-I4736)=0,"0", IF(('1 - Cover page'!$B$9-I4736)= 1,"1", IF(('1 - Cover page'!$B$9-I4736)= 2,"2", IF(('1 - Cover page'!$B$9-I4736)= 3,"3", IF(('1 - Cover page'!$B$9-I4736)= 4,"4", IF(('1 - Cover page'!$B$9-I4736)= 5,"5", IF(('1 - Cover page'!$B$9-I4736)= 6,"6", IF(('1 - Cover page'!$B$9-I4736)= 7,"7", IF(('1 - Cover page'!$B$9-I4736)= 8,"8", IF(('1 - Cover page'!$B$9-I4736)= 9,"9", IF(('1 - Cover page'!$B$9-I4736)= 10,"10", IF(('1 - Cover page'!$B$9-I4736)= 11,"11", IF(('1 - Cover page'!$B$9-I4736)= 12,"12", IF(('1 - Cover page'!$B$9-I4736)= 13,"13", IF(('1 - Cover page'!$B$9-I4736)= 14,"14", IF(('1 - Cover page'!$B$9-I4736)= 15,"15",  ""))))))))))))))))</f>
        <v>0</v>
      </c>
      <c r="AA4736" t="e">
        <f>VLOOKUP(E4736,'Age group'!$A$2:$B$7,2,TRUE)</f>
        <v>#N/A</v>
      </c>
    </row>
    <row r="4737" spans="1:27" ht="12.75" x14ac:dyDescent="0.2">
      <c r="A4737" s="30">
        <v>4734</v>
      </c>
      <c r="B4737" s="31"/>
      <c r="C4737" s="31"/>
      <c r="D4737" s="32"/>
      <c r="E4737" s="104"/>
      <c r="F4737" s="31"/>
      <c r="G4737" s="31"/>
      <c r="H4737" s="33"/>
      <c r="I4737" s="16"/>
      <c r="J4737" s="34"/>
      <c r="K4737" s="34"/>
      <c r="L4737" s="35"/>
      <c r="M4737" s="36"/>
      <c r="N4737" s="37"/>
      <c r="O4737" s="37"/>
      <c r="P4737" s="37"/>
      <c r="Q4737" s="38"/>
      <c r="R4737" s="38"/>
      <c r="S4737" s="37"/>
      <c r="T4737" s="39"/>
      <c r="U4737" s="39"/>
      <c r="V4737" s="40"/>
      <c r="X4737" t="str">
        <f>IF(('1 - Cover page'!$B$9-M4737)&lt;6,"&lt;=5 Days","&gt;5 Days")</f>
        <v>&lt;=5 Days</v>
      </c>
      <c r="Y4737" t="str">
        <f>IF(('1 - Cover page'!$B$9-M4737)=0,"0", IF(('1 - Cover page'!$B$9-M4737)= 1,"1", IF(('1 - Cover page'!$B$9-M4737)= 2,"2", IF(('1 - Cover page'!$B$9-M4737)= 3,"3", IF(('1 - Cover page'!$B$9-M4737)= 4,"4", IF(('1 - Cover page'!$B$9-M4737)= 5,"5", IF(('1 - Cover page'!$B$9-M4737)= 6,"6", IF(('1 - Cover page'!$B$9-M4737)= 7,"7", IF(('1 - Cover page'!$B$9-M4737)= 8,"8", IF(('1 - Cover page'!$B$9-M4737)= 9,"9", IF(('1 - Cover page'!$B$9-M4737)= 10,"10", IF(('1 - Cover page'!$B$9-M4737)= 11,"11", IF(('1 - Cover page'!$B$9-M4737)= 12,"12", IF(('1 - Cover page'!$B$9-M4737)= 13,"13", IF(('1 - Cover page'!$B$9-M4737)= 14,"14", IF(('1 - Cover page'!$B$9-M4737)= 15,"15",  ""))))))))))))))))</f>
        <v>0</v>
      </c>
      <c r="Z4737" t="str">
        <f>IF(('1 - Cover page'!$B$9-I4737)=0,"0", IF(('1 - Cover page'!$B$9-I4737)= 1,"1", IF(('1 - Cover page'!$B$9-I4737)= 2,"2", IF(('1 - Cover page'!$B$9-I4737)= 3,"3", IF(('1 - Cover page'!$B$9-I4737)= 4,"4", IF(('1 - Cover page'!$B$9-I4737)= 5,"5", IF(('1 - Cover page'!$B$9-I4737)= 6,"6", IF(('1 - Cover page'!$B$9-I4737)= 7,"7", IF(('1 - Cover page'!$B$9-I4737)= 8,"8", IF(('1 - Cover page'!$B$9-I4737)= 9,"9", IF(('1 - Cover page'!$B$9-I4737)= 10,"10", IF(('1 - Cover page'!$B$9-I4737)= 11,"11", IF(('1 - Cover page'!$B$9-I4737)= 12,"12", IF(('1 - Cover page'!$B$9-I4737)= 13,"13", IF(('1 - Cover page'!$B$9-I4737)= 14,"14", IF(('1 - Cover page'!$B$9-I4737)= 15,"15",  ""))))))))))))))))</f>
        <v>0</v>
      </c>
      <c r="AA4737" t="e">
        <f>VLOOKUP(E4737,'Age group'!$A$2:$B$7,2,TRUE)</f>
        <v>#N/A</v>
      </c>
    </row>
    <row r="4738" spans="1:27" ht="12.75" x14ac:dyDescent="0.2">
      <c r="A4738" s="30">
        <v>4735</v>
      </c>
      <c r="B4738" s="31"/>
      <c r="C4738" s="31"/>
      <c r="D4738" s="32"/>
      <c r="E4738" s="104"/>
      <c r="F4738" s="31"/>
      <c r="G4738" s="31"/>
      <c r="H4738" s="33"/>
      <c r="I4738" s="16"/>
      <c r="J4738" s="34"/>
      <c r="K4738" s="34"/>
      <c r="L4738" s="35"/>
      <c r="M4738" s="36"/>
      <c r="N4738" s="37"/>
      <c r="O4738" s="37"/>
      <c r="P4738" s="37"/>
      <c r="Q4738" s="38"/>
      <c r="R4738" s="38"/>
      <c r="S4738" s="37"/>
      <c r="T4738" s="39"/>
      <c r="U4738" s="39"/>
      <c r="V4738" s="40"/>
      <c r="X4738" t="str">
        <f>IF(('1 - Cover page'!$B$9-M4738)&lt;6,"&lt;=5 Days","&gt;5 Days")</f>
        <v>&lt;=5 Days</v>
      </c>
      <c r="Y4738" t="str">
        <f>IF(('1 - Cover page'!$B$9-M4738)=0,"0", IF(('1 - Cover page'!$B$9-M4738)= 1,"1", IF(('1 - Cover page'!$B$9-M4738)= 2,"2", IF(('1 - Cover page'!$B$9-M4738)= 3,"3", IF(('1 - Cover page'!$B$9-M4738)= 4,"4", IF(('1 - Cover page'!$B$9-M4738)= 5,"5", IF(('1 - Cover page'!$B$9-M4738)= 6,"6", IF(('1 - Cover page'!$B$9-M4738)= 7,"7", IF(('1 - Cover page'!$B$9-M4738)= 8,"8", IF(('1 - Cover page'!$B$9-M4738)= 9,"9", IF(('1 - Cover page'!$B$9-M4738)= 10,"10", IF(('1 - Cover page'!$B$9-M4738)= 11,"11", IF(('1 - Cover page'!$B$9-M4738)= 12,"12", IF(('1 - Cover page'!$B$9-M4738)= 13,"13", IF(('1 - Cover page'!$B$9-M4738)= 14,"14", IF(('1 - Cover page'!$B$9-M4738)= 15,"15",  ""))))))))))))))))</f>
        <v>0</v>
      </c>
      <c r="Z4738" t="str">
        <f>IF(('1 - Cover page'!$B$9-I4738)=0,"0", IF(('1 - Cover page'!$B$9-I4738)= 1,"1", IF(('1 - Cover page'!$B$9-I4738)= 2,"2", IF(('1 - Cover page'!$B$9-I4738)= 3,"3", IF(('1 - Cover page'!$B$9-I4738)= 4,"4", IF(('1 - Cover page'!$B$9-I4738)= 5,"5", IF(('1 - Cover page'!$B$9-I4738)= 6,"6", IF(('1 - Cover page'!$B$9-I4738)= 7,"7", IF(('1 - Cover page'!$B$9-I4738)= 8,"8", IF(('1 - Cover page'!$B$9-I4738)= 9,"9", IF(('1 - Cover page'!$B$9-I4738)= 10,"10", IF(('1 - Cover page'!$B$9-I4738)= 11,"11", IF(('1 - Cover page'!$B$9-I4738)= 12,"12", IF(('1 - Cover page'!$B$9-I4738)= 13,"13", IF(('1 - Cover page'!$B$9-I4738)= 14,"14", IF(('1 - Cover page'!$B$9-I4738)= 15,"15",  ""))))))))))))))))</f>
        <v>0</v>
      </c>
      <c r="AA4738" t="e">
        <f>VLOOKUP(E4738,'Age group'!$A$2:$B$7,2,TRUE)</f>
        <v>#N/A</v>
      </c>
    </row>
    <row r="4739" spans="1:27" ht="12.75" x14ac:dyDescent="0.2">
      <c r="A4739" s="30">
        <v>4736</v>
      </c>
      <c r="B4739" s="31"/>
      <c r="C4739" s="31"/>
      <c r="D4739" s="32"/>
      <c r="E4739" s="104"/>
      <c r="F4739" s="31"/>
      <c r="G4739" s="31"/>
      <c r="H4739" s="33"/>
      <c r="I4739" s="16"/>
      <c r="J4739" s="34"/>
      <c r="K4739" s="34"/>
      <c r="L4739" s="35"/>
      <c r="M4739" s="36"/>
      <c r="N4739" s="37"/>
      <c r="O4739" s="37"/>
      <c r="P4739" s="37"/>
      <c r="Q4739" s="38"/>
      <c r="R4739" s="38"/>
      <c r="S4739" s="37"/>
      <c r="T4739" s="39"/>
      <c r="U4739" s="39"/>
      <c r="V4739" s="40"/>
      <c r="X4739" t="str">
        <f>IF(('1 - Cover page'!$B$9-M4739)&lt;6,"&lt;=5 Days","&gt;5 Days")</f>
        <v>&lt;=5 Days</v>
      </c>
      <c r="Y4739" t="str">
        <f>IF(('1 - Cover page'!$B$9-M4739)=0,"0", IF(('1 - Cover page'!$B$9-M4739)= 1,"1", IF(('1 - Cover page'!$B$9-M4739)= 2,"2", IF(('1 - Cover page'!$B$9-M4739)= 3,"3", IF(('1 - Cover page'!$B$9-M4739)= 4,"4", IF(('1 - Cover page'!$B$9-M4739)= 5,"5", IF(('1 - Cover page'!$B$9-M4739)= 6,"6", IF(('1 - Cover page'!$B$9-M4739)= 7,"7", IF(('1 - Cover page'!$B$9-M4739)= 8,"8", IF(('1 - Cover page'!$B$9-M4739)= 9,"9", IF(('1 - Cover page'!$B$9-M4739)= 10,"10", IF(('1 - Cover page'!$B$9-M4739)= 11,"11", IF(('1 - Cover page'!$B$9-M4739)= 12,"12", IF(('1 - Cover page'!$B$9-M4739)= 13,"13", IF(('1 - Cover page'!$B$9-M4739)= 14,"14", IF(('1 - Cover page'!$B$9-M4739)= 15,"15",  ""))))))))))))))))</f>
        <v>0</v>
      </c>
      <c r="Z4739" t="str">
        <f>IF(('1 - Cover page'!$B$9-I4739)=0,"0", IF(('1 - Cover page'!$B$9-I4739)= 1,"1", IF(('1 - Cover page'!$B$9-I4739)= 2,"2", IF(('1 - Cover page'!$B$9-I4739)= 3,"3", IF(('1 - Cover page'!$B$9-I4739)= 4,"4", IF(('1 - Cover page'!$B$9-I4739)= 5,"5", IF(('1 - Cover page'!$B$9-I4739)= 6,"6", IF(('1 - Cover page'!$B$9-I4739)= 7,"7", IF(('1 - Cover page'!$B$9-I4739)= 8,"8", IF(('1 - Cover page'!$B$9-I4739)= 9,"9", IF(('1 - Cover page'!$B$9-I4739)= 10,"10", IF(('1 - Cover page'!$B$9-I4739)= 11,"11", IF(('1 - Cover page'!$B$9-I4739)= 12,"12", IF(('1 - Cover page'!$B$9-I4739)= 13,"13", IF(('1 - Cover page'!$B$9-I4739)= 14,"14", IF(('1 - Cover page'!$B$9-I4739)= 15,"15",  ""))))))))))))))))</f>
        <v>0</v>
      </c>
      <c r="AA4739" t="e">
        <f>VLOOKUP(E4739,'Age group'!$A$2:$B$7,2,TRUE)</f>
        <v>#N/A</v>
      </c>
    </row>
    <row r="4740" spans="1:27" ht="12.75" x14ac:dyDescent="0.2">
      <c r="A4740" s="30">
        <v>4737</v>
      </c>
      <c r="B4740" s="31"/>
      <c r="C4740" s="31"/>
      <c r="D4740" s="32"/>
      <c r="E4740" s="104"/>
      <c r="F4740" s="31"/>
      <c r="G4740" s="31"/>
      <c r="H4740" s="33"/>
      <c r="I4740" s="16"/>
      <c r="J4740" s="34"/>
      <c r="K4740" s="34"/>
      <c r="L4740" s="35"/>
      <c r="M4740" s="36"/>
      <c r="N4740" s="37"/>
      <c r="O4740" s="37"/>
      <c r="P4740" s="37"/>
      <c r="Q4740" s="38"/>
      <c r="R4740" s="38"/>
      <c r="S4740" s="37"/>
      <c r="T4740" s="39"/>
      <c r="U4740" s="39"/>
      <c r="V4740" s="40"/>
      <c r="X4740" t="str">
        <f>IF(('1 - Cover page'!$B$9-M4740)&lt;6,"&lt;=5 Days","&gt;5 Days")</f>
        <v>&lt;=5 Days</v>
      </c>
      <c r="Y4740" t="str">
        <f>IF(('1 - Cover page'!$B$9-M4740)=0,"0", IF(('1 - Cover page'!$B$9-M4740)= 1,"1", IF(('1 - Cover page'!$B$9-M4740)= 2,"2", IF(('1 - Cover page'!$B$9-M4740)= 3,"3", IF(('1 - Cover page'!$B$9-M4740)= 4,"4", IF(('1 - Cover page'!$B$9-M4740)= 5,"5", IF(('1 - Cover page'!$B$9-M4740)= 6,"6", IF(('1 - Cover page'!$B$9-M4740)= 7,"7", IF(('1 - Cover page'!$B$9-M4740)= 8,"8", IF(('1 - Cover page'!$B$9-M4740)= 9,"9", IF(('1 - Cover page'!$B$9-M4740)= 10,"10", IF(('1 - Cover page'!$B$9-M4740)= 11,"11", IF(('1 - Cover page'!$B$9-M4740)= 12,"12", IF(('1 - Cover page'!$B$9-M4740)= 13,"13", IF(('1 - Cover page'!$B$9-M4740)= 14,"14", IF(('1 - Cover page'!$B$9-M4740)= 15,"15",  ""))))))))))))))))</f>
        <v>0</v>
      </c>
      <c r="Z4740" t="str">
        <f>IF(('1 - Cover page'!$B$9-I4740)=0,"0", IF(('1 - Cover page'!$B$9-I4740)= 1,"1", IF(('1 - Cover page'!$B$9-I4740)= 2,"2", IF(('1 - Cover page'!$B$9-I4740)= 3,"3", IF(('1 - Cover page'!$B$9-I4740)= 4,"4", IF(('1 - Cover page'!$B$9-I4740)= 5,"5", IF(('1 - Cover page'!$B$9-I4740)= 6,"6", IF(('1 - Cover page'!$B$9-I4740)= 7,"7", IF(('1 - Cover page'!$B$9-I4740)= 8,"8", IF(('1 - Cover page'!$B$9-I4740)= 9,"9", IF(('1 - Cover page'!$B$9-I4740)= 10,"10", IF(('1 - Cover page'!$B$9-I4740)= 11,"11", IF(('1 - Cover page'!$B$9-I4740)= 12,"12", IF(('1 - Cover page'!$B$9-I4740)= 13,"13", IF(('1 - Cover page'!$B$9-I4740)= 14,"14", IF(('1 - Cover page'!$B$9-I4740)= 15,"15",  ""))))))))))))))))</f>
        <v>0</v>
      </c>
      <c r="AA4740" t="e">
        <f>VLOOKUP(E4740,'Age group'!$A$2:$B$7,2,TRUE)</f>
        <v>#N/A</v>
      </c>
    </row>
    <row r="4741" spans="1:27" ht="12.75" x14ac:dyDescent="0.2">
      <c r="A4741" s="30">
        <v>4738</v>
      </c>
      <c r="B4741" s="31"/>
      <c r="C4741" s="31"/>
      <c r="D4741" s="32"/>
      <c r="E4741" s="104"/>
      <c r="F4741" s="31"/>
      <c r="G4741" s="31"/>
      <c r="H4741" s="33"/>
      <c r="I4741" s="16"/>
      <c r="J4741" s="34"/>
      <c r="K4741" s="34"/>
      <c r="L4741" s="35"/>
      <c r="M4741" s="36"/>
      <c r="N4741" s="37"/>
      <c r="O4741" s="37"/>
      <c r="P4741" s="37"/>
      <c r="Q4741" s="38"/>
      <c r="R4741" s="38"/>
      <c r="S4741" s="37"/>
      <c r="T4741" s="39"/>
      <c r="U4741" s="39"/>
      <c r="V4741" s="40"/>
      <c r="X4741" t="str">
        <f>IF(('1 - Cover page'!$B$9-M4741)&lt;6,"&lt;=5 Days","&gt;5 Days")</f>
        <v>&lt;=5 Days</v>
      </c>
      <c r="Y4741" t="str">
        <f>IF(('1 - Cover page'!$B$9-M4741)=0,"0", IF(('1 - Cover page'!$B$9-M4741)= 1,"1", IF(('1 - Cover page'!$B$9-M4741)= 2,"2", IF(('1 - Cover page'!$B$9-M4741)= 3,"3", IF(('1 - Cover page'!$B$9-M4741)= 4,"4", IF(('1 - Cover page'!$B$9-M4741)= 5,"5", IF(('1 - Cover page'!$B$9-M4741)= 6,"6", IF(('1 - Cover page'!$B$9-M4741)= 7,"7", IF(('1 - Cover page'!$B$9-M4741)= 8,"8", IF(('1 - Cover page'!$B$9-M4741)= 9,"9", IF(('1 - Cover page'!$B$9-M4741)= 10,"10", IF(('1 - Cover page'!$B$9-M4741)= 11,"11", IF(('1 - Cover page'!$B$9-M4741)= 12,"12", IF(('1 - Cover page'!$B$9-M4741)= 13,"13", IF(('1 - Cover page'!$B$9-M4741)= 14,"14", IF(('1 - Cover page'!$B$9-M4741)= 15,"15",  ""))))))))))))))))</f>
        <v>0</v>
      </c>
      <c r="Z4741" t="str">
        <f>IF(('1 - Cover page'!$B$9-I4741)=0,"0", IF(('1 - Cover page'!$B$9-I4741)= 1,"1", IF(('1 - Cover page'!$B$9-I4741)= 2,"2", IF(('1 - Cover page'!$B$9-I4741)= 3,"3", IF(('1 - Cover page'!$B$9-I4741)= 4,"4", IF(('1 - Cover page'!$B$9-I4741)= 5,"5", IF(('1 - Cover page'!$B$9-I4741)= 6,"6", IF(('1 - Cover page'!$B$9-I4741)= 7,"7", IF(('1 - Cover page'!$B$9-I4741)= 8,"8", IF(('1 - Cover page'!$B$9-I4741)= 9,"9", IF(('1 - Cover page'!$B$9-I4741)= 10,"10", IF(('1 - Cover page'!$B$9-I4741)= 11,"11", IF(('1 - Cover page'!$B$9-I4741)= 12,"12", IF(('1 - Cover page'!$B$9-I4741)= 13,"13", IF(('1 - Cover page'!$B$9-I4741)= 14,"14", IF(('1 - Cover page'!$B$9-I4741)= 15,"15",  ""))))))))))))))))</f>
        <v>0</v>
      </c>
      <c r="AA4741" t="e">
        <f>VLOOKUP(E4741,'Age group'!$A$2:$B$7,2,TRUE)</f>
        <v>#N/A</v>
      </c>
    </row>
    <row r="4742" spans="1:27" ht="12.75" x14ac:dyDescent="0.2">
      <c r="A4742" s="30">
        <v>4739</v>
      </c>
      <c r="B4742" s="31"/>
      <c r="C4742" s="31"/>
      <c r="D4742" s="32"/>
      <c r="E4742" s="104"/>
      <c r="F4742" s="31"/>
      <c r="G4742" s="31"/>
      <c r="H4742" s="33"/>
      <c r="I4742" s="16"/>
      <c r="J4742" s="34"/>
      <c r="K4742" s="34"/>
      <c r="L4742" s="35"/>
      <c r="M4742" s="36"/>
      <c r="N4742" s="37"/>
      <c r="O4742" s="37"/>
      <c r="P4742" s="37"/>
      <c r="Q4742" s="38"/>
      <c r="R4742" s="38"/>
      <c r="S4742" s="37"/>
      <c r="T4742" s="39"/>
      <c r="U4742" s="39"/>
      <c r="V4742" s="40"/>
      <c r="X4742" t="str">
        <f>IF(('1 - Cover page'!$B$9-M4742)&lt;6,"&lt;=5 Days","&gt;5 Days")</f>
        <v>&lt;=5 Days</v>
      </c>
      <c r="Y4742" t="str">
        <f>IF(('1 - Cover page'!$B$9-M4742)=0,"0", IF(('1 - Cover page'!$B$9-M4742)= 1,"1", IF(('1 - Cover page'!$B$9-M4742)= 2,"2", IF(('1 - Cover page'!$B$9-M4742)= 3,"3", IF(('1 - Cover page'!$B$9-M4742)= 4,"4", IF(('1 - Cover page'!$B$9-M4742)= 5,"5", IF(('1 - Cover page'!$B$9-M4742)= 6,"6", IF(('1 - Cover page'!$B$9-M4742)= 7,"7", IF(('1 - Cover page'!$B$9-M4742)= 8,"8", IF(('1 - Cover page'!$B$9-M4742)= 9,"9", IF(('1 - Cover page'!$B$9-M4742)= 10,"10", IF(('1 - Cover page'!$B$9-M4742)= 11,"11", IF(('1 - Cover page'!$B$9-M4742)= 12,"12", IF(('1 - Cover page'!$B$9-M4742)= 13,"13", IF(('1 - Cover page'!$B$9-M4742)= 14,"14", IF(('1 - Cover page'!$B$9-M4742)= 15,"15",  ""))))))))))))))))</f>
        <v>0</v>
      </c>
      <c r="Z4742" t="str">
        <f>IF(('1 - Cover page'!$B$9-I4742)=0,"0", IF(('1 - Cover page'!$B$9-I4742)= 1,"1", IF(('1 - Cover page'!$B$9-I4742)= 2,"2", IF(('1 - Cover page'!$B$9-I4742)= 3,"3", IF(('1 - Cover page'!$B$9-I4742)= 4,"4", IF(('1 - Cover page'!$B$9-I4742)= 5,"5", IF(('1 - Cover page'!$B$9-I4742)= 6,"6", IF(('1 - Cover page'!$B$9-I4742)= 7,"7", IF(('1 - Cover page'!$B$9-I4742)= 8,"8", IF(('1 - Cover page'!$B$9-I4742)= 9,"9", IF(('1 - Cover page'!$B$9-I4742)= 10,"10", IF(('1 - Cover page'!$B$9-I4742)= 11,"11", IF(('1 - Cover page'!$B$9-I4742)= 12,"12", IF(('1 - Cover page'!$B$9-I4742)= 13,"13", IF(('1 - Cover page'!$B$9-I4742)= 14,"14", IF(('1 - Cover page'!$B$9-I4742)= 15,"15",  ""))))))))))))))))</f>
        <v>0</v>
      </c>
      <c r="AA4742" t="e">
        <f>VLOOKUP(E4742,'Age group'!$A$2:$B$7,2,TRUE)</f>
        <v>#N/A</v>
      </c>
    </row>
    <row r="4743" spans="1:27" ht="12.75" x14ac:dyDescent="0.2">
      <c r="A4743" s="30">
        <v>4740</v>
      </c>
      <c r="B4743" s="31"/>
      <c r="C4743" s="31"/>
      <c r="D4743" s="32"/>
      <c r="E4743" s="104"/>
      <c r="F4743" s="31"/>
      <c r="G4743" s="31"/>
      <c r="H4743" s="33"/>
      <c r="I4743" s="16"/>
      <c r="J4743" s="34"/>
      <c r="K4743" s="34"/>
      <c r="L4743" s="35"/>
      <c r="M4743" s="36"/>
      <c r="N4743" s="37"/>
      <c r="O4743" s="37"/>
      <c r="P4743" s="37"/>
      <c r="Q4743" s="38"/>
      <c r="R4743" s="38"/>
      <c r="S4743" s="37"/>
      <c r="T4743" s="39"/>
      <c r="U4743" s="39"/>
      <c r="V4743" s="40"/>
      <c r="X4743" t="str">
        <f>IF(('1 - Cover page'!$B$9-M4743)&lt;6,"&lt;=5 Days","&gt;5 Days")</f>
        <v>&lt;=5 Days</v>
      </c>
      <c r="Y4743" t="str">
        <f>IF(('1 - Cover page'!$B$9-M4743)=0,"0", IF(('1 - Cover page'!$B$9-M4743)= 1,"1", IF(('1 - Cover page'!$B$9-M4743)= 2,"2", IF(('1 - Cover page'!$B$9-M4743)= 3,"3", IF(('1 - Cover page'!$B$9-M4743)= 4,"4", IF(('1 - Cover page'!$B$9-M4743)= 5,"5", IF(('1 - Cover page'!$B$9-M4743)= 6,"6", IF(('1 - Cover page'!$B$9-M4743)= 7,"7", IF(('1 - Cover page'!$B$9-M4743)= 8,"8", IF(('1 - Cover page'!$B$9-M4743)= 9,"9", IF(('1 - Cover page'!$B$9-M4743)= 10,"10", IF(('1 - Cover page'!$B$9-M4743)= 11,"11", IF(('1 - Cover page'!$B$9-M4743)= 12,"12", IF(('1 - Cover page'!$B$9-M4743)= 13,"13", IF(('1 - Cover page'!$B$9-M4743)= 14,"14", IF(('1 - Cover page'!$B$9-M4743)= 15,"15",  ""))))))))))))))))</f>
        <v>0</v>
      </c>
      <c r="Z4743" t="str">
        <f>IF(('1 - Cover page'!$B$9-I4743)=0,"0", IF(('1 - Cover page'!$B$9-I4743)= 1,"1", IF(('1 - Cover page'!$B$9-I4743)= 2,"2", IF(('1 - Cover page'!$B$9-I4743)= 3,"3", IF(('1 - Cover page'!$B$9-I4743)= 4,"4", IF(('1 - Cover page'!$B$9-I4743)= 5,"5", IF(('1 - Cover page'!$B$9-I4743)= 6,"6", IF(('1 - Cover page'!$B$9-I4743)= 7,"7", IF(('1 - Cover page'!$B$9-I4743)= 8,"8", IF(('1 - Cover page'!$B$9-I4743)= 9,"9", IF(('1 - Cover page'!$B$9-I4743)= 10,"10", IF(('1 - Cover page'!$B$9-I4743)= 11,"11", IF(('1 - Cover page'!$B$9-I4743)= 12,"12", IF(('1 - Cover page'!$B$9-I4743)= 13,"13", IF(('1 - Cover page'!$B$9-I4743)= 14,"14", IF(('1 - Cover page'!$B$9-I4743)= 15,"15",  ""))))))))))))))))</f>
        <v>0</v>
      </c>
      <c r="AA4743" t="e">
        <f>VLOOKUP(E4743,'Age group'!$A$2:$B$7,2,TRUE)</f>
        <v>#N/A</v>
      </c>
    </row>
    <row r="4744" spans="1:27" ht="12.75" x14ac:dyDescent="0.2">
      <c r="A4744" s="30">
        <v>4741</v>
      </c>
      <c r="B4744" s="31"/>
      <c r="C4744" s="31"/>
      <c r="D4744" s="32"/>
      <c r="E4744" s="104"/>
      <c r="F4744" s="31"/>
      <c r="G4744" s="31"/>
      <c r="H4744" s="33"/>
      <c r="I4744" s="16"/>
      <c r="J4744" s="34"/>
      <c r="K4744" s="34"/>
      <c r="L4744" s="35"/>
      <c r="M4744" s="36"/>
      <c r="N4744" s="37"/>
      <c r="O4744" s="37"/>
      <c r="P4744" s="37"/>
      <c r="Q4744" s="38"/>
      <c r="R4744" s="38"/>
      <c r="S4744" s="37"/>
      <c r="T4744" s="39"/>
      <c r="U4744" s="39"/>
      <c r="V4744" s="40"/>
      <c r="X4744" t="str">
        <f>IF(('1 - Cover page'!$B$9-M4744)&lt;6,"&lt;=5 Days","&gt;5 Days")</f>
        <v>&lt;=5 Days</v>
      </c>
      <c r="Y4744" t="str">
        <f>IF(('1 - Cover page'!$B$9-M4744)=0,"0", IF(('1 - Cover page'!$B$9-M4744)= 1,"1", IF(('1 - Cover page'!$B$9-M4744)= 2,"2", IF(('1 - Cover page'!$B$9-M4744)= 3,"3", IF(('1 - Cover page'!$B$9-M4744)= 4,"4", IF(('1 - Cover page'!$B$9-M4744)= 5,"5", IF(('1 - Cover page'!$B$9-M4744)= 6,"6", IF(('1 - Cover page'!$B$9-M4744)= 7,"7", IF(('1 - Cover page'!$B$9-M4744)= 8,"8", IF(('1 - Cover page'!$B$9-M4744)= 9,"9", IF(('1 - Cover page'!$B$9-M4744)= 10,"10", IF(('1 - Cover page'!$B$9-M4744)= 11,"11", IF(('1 - Cover page'!$B$9-M4744)= 12,"12", IF(('1 - Cover page'!$B$9-M4744)= 13,"13", IF(('1 - Cover page'!$B$9-M4744)= 14,"14", IF(('1 - Cover page'!$B$9-M4744)= 15,"15",  ""))))))))))))))))</f>
        <v>0</v>
      </c>
      <c r="Z4744" t="str">
        <f>IF(('1 - Cover page'!$B$9-I4744)=0,"0", IF(('1 - Cover page'!$B$9-I4744)= 1,"1", IF(('1 - Cover page'!$B$9-I4744)= 2,"2", IF(('1 - Cover page'!$B$9-I4744)= 3,"3", IF(('1 - Cover page'!$B$9-I4744)= 4,"4", IF(('1 - Cover page'!$B$9-I4744)= 5,"5", IF(('1 - Cover page'!$B$9-I4744)= 6,"6", IF(('1 - Cover page'!$B$9-I4744)= 7,"7", IF(('1 - Cover page'!$B$9-I4744)= 8,"8", IF(('1 - Cover page'!$B$9-I4744)= 9,"9", IF(('1 - Cover page'!$B$9-I4744)= 10,"10", IF(('1 - Cover page'!$B$9-I4744)= 11,"11", IF(('1 - Cover page'!$B$9-I4744)= 12,"12", IF(('1 - Cover page'!$B$9-I4744)= 13,"13", IF(('1 - Cover page'!$B$9-I4744)= 14,"14", IF(('1 - Cover page'!$B$9-I4744)= 15,"15",  ""))))))))))))))))</f>
        <v>0</v>
      </c>
      <c r="AA4744" t="e">
        <f>VLOOKUP(E4744,'Age group'!$A$2:$B$7,2,TRUE)</f>
        <v>#N/A</v>
      </c>
    </row>
    <row r="4745" spans="1:27" ht="12.75" x14ac:dyDescent="0.2">
      <c r="A4745" s="30">
        <v>4742</v>
      </c>
      <c r="B4745" s="31"/>
      <c r="C4745" s="31"/>
      <c r="D4745" s="32"/>
      <c r="E4745" s="104"/>
      <c r="F4745" s="31"/>
      <c r="G4745" s="31"/>
      <c r="H4745" s="33"/>
      <c r="I4745" s="16"/>
      <c r="J4745" s="34"/>
      <c r="K4745" s="34"/>
      <c r="L4745" s="35"/>
      <c r="M4745" s="36"/>
      <c r="N4745" s="37"/>
      <c r="O4745" s="37"/>
      <c r="P4745" s="37"/>
      <c r="Q4745" s="38"/>
      <c r="R4745" s="38"/>
      <c r="S4745" s="37"/>
      <c r="T4745" s="39"/>
      <c r="U4745" s="39"/>
      <c r="V4745" s="40"/>
      <c r="X4745" t="str">
        <f>IF(('1 - Cover page'!$B$9-M4745)&lt;6,"&lt;=5 Days","&gt;5 Days")</f>
        <v>&lt;=5 Days</v>
      </c>
      <c r="Y4745" t="str">
        <f>IF(('1 - Cover page'!$B$9-M4745)=0,"0", IF(('1 - Cover page'!$B$9-M4745)= 1,"1", IF(('1 - Cover page'!$B$9-M4745)= 2,"2", IF(('1 - Cover page'!$B$9-M4745)= 3,"3", IF(('1 - Cover page'!$B$9-M4745)= 4,"4", IF(('1 - Cover page'!$B$9-M4745)= 5,"5", IF(('1 - Cover page'!$B$9-M4745)= 6,"6", IF(('1 - Cover page'!$B$9-M4745)= 7,"7", IF(('1 - Cover page'!$B$9-M4745)= 8,"8", IF(('1 - Cover page'!$B$9-M4745)= 9,"9", IF(('1 - Cover page'!$B$9-M4745)= 10,"10", IF(('1 - Cover page'!$B$9-M4745)= 11,"11", IF(('1 - Cover page'!$B$9-M4745)= 12,"12", IF(('1 - Cover page'!$B$9-M4745)= 13,"13", IF(('1 - Cover page'!$B$9-M4745)= 14,"14", IF(('1 - Cover page'!$B$9-M4745)= 15,"15",  ""))))))))))))))))</f>
        <v>0</v>
      </c>
      <c r="Z4745" t="str">
        <f>IF(('1 - Cover page'!$B$9-I4745)=0,"0", IF(('1 - Cover page'!$B$9-I4745)= 1,"1", IF(('1 - Cover page'!$B$9-I4745)= 2,"2", IF(('1 - Cover page'!$B$9-I4745)= 3,"3", IF(('1 - Cover page'!$B$9-I4745)= 4,"4", IF(('1 - Cover page'!$B$9-I4745)= 5,"5", IF(('1 - Cover page'!$B$9-I4745)= 6,"6", IF(('1 - Cover page'!$B$9-I4745)= 7,"7", IF(('1 - Cover page'!$B$9-I4745)= 8,"8", IF(('1 - Cover page'!$B$9-I4745)= 9,"9", IF(('1 - Cover page'!$B$9-I4745)= 10,"10", IF(('1 - Cover page'!$B$9-I4745)= 11,"11", IF(('1 - Cover page'!$B$9-I4745)= 12,"12", IF(('1 - Cover page'!$B$9-I4745)= 13,"13", IF(('1 - Cover page'!$B$9-I4745)= 14,"14", IF(('1 - Cover page'!$B$9-I4745)= 15,"15",  ""))))))))))))))))</f>
        <v>0</v>
      </c>
      <c r="AA4745" t="e">
        <f>VLOOKUP(E4745,'Age group'!$A$2:$B$7,2,TRUE)</f>
        <v>#N/A</v>
      </c>
    </row>
    <row r="4746" spans="1:27" ht="12.75" x14ac:dyDescent="0.2">
      <c r="A4746" s="30">
        <v>4743</v>
      </c>
      <c r="B4746" s="31"/>
      <c r="C4746" s="31"/>
      <c r="D4746" s="32"/>
      <c r="E4746" s="104"/>
      <c r="F4746" s="31"/>
      <c r="G4746" s="31"/>
      <c r="H4746" s="33"/>
      <c r="I4746" s="16"/>
      <c r="J4746" s="34"/>
      <c r="K4746" s="34"/>
      <c r="L4746" s="35"/>
      <c r="M4746" s="36"/>
      <c r="N4746" s="37"/>
      <c r="O4746" s="37"/>
      <c r="P4746" s="37"/>
      <c r="Q4746" s="38"/>
      <c r="R4746" s="38"/>
      <c r="S4746" s="37"/>
      <c r="T4746" s="39"/>
      <c r="U4746" s="39"/>
      <c r="V4746" s="40"/>
      <c r="X4746" t="str">
        <f>IF(('1 - Cover page'!$B$9-M4746)&lt;6,"&lt;=5 Days","&gt;5 Days")</f>
        <v>&lt;=5 Days</v>
      </c>
      <c r="Y4746" t="str">
        <f>IF(('1 - Cover page'!$B$9-M4746)=0,"0", IF(('1 - Cover page'!$B$9-M4746)= 1,"1", IF(('1 - Cover page'!$B$9-M4746)= 2,"2", IF(('1 - Cover page'!$B$9-M4746)= 3,"3", IF(('1 - Cover page'!$B$9-M4746)= 4,"4", IF(('1 - Cover page'!$B$9-M4746)= 5,"5", IF(('1 - Cover page'!$B$9-M4746)= 6,"6", IF(('1 - Cover page'!$B$9-M4746)= 7,"7", IF(('1 - Cover page'!$B$9-M4746)= 8,"8", IF(('1 - Cover page'!$B$9-M4746)= 9,"9", IF(('1 - Cover page'!$B$9-M4746)= 10,"10", IF(('1 - Cover page'!$B$9-M4746)= 11,"11", IF(('1 - Cover page'!$B$9-M4746)= 12,"12", IF(('1 - Cover page'!$B$9-M4746)= 13,"13", IF(('1 - Cover page'!$B$9-M4746)= 14,"14", IF(('1 - Cover page'!$B$9-M4746)= 15,"15",  ""))))))))))))))))</f>
        <v>0</v>
      </c>
      <c r="Z4746" t="str">
        <f>IF(('1 - Cover page'!$B$9-I4746)=0,"0", IF(('1 - Cover page'!$B$9-I4746)= 1,"1", IF(('1 - Cover page'!$B$9-I4746)= 2,"2", IF(('1 - Cover page'!$B$9-I4746)= 3,"3", IF(('1 - Cover page'!$B$9-I4746)= 4,"4", IF(('1 - Cover page'!$B$9-I4746)= 5,"5", IF(('1 - Cover page'!$B$9-I4746)= 6,"6", IF(('1 - Cover page'!$B$9-I4746)= 7,"7", IF(('1 - Cover page'!$B$9-I4746)= 8,"8", IF(('1 - Cover page'!$B$9-I4746)= 9,"9", IF(('1 - Cover page'!$B$9-I4746)= 10,"10", IF(('1 - Cover page'!$B$9-I4746)= 11,"11", IF(('1 - Cover page'!$B$9-I4746)= 12,"12", IF(('1 - Cover page'!$B$9-I4746)= 13,"13", IF(('1 - Cover page'!$B$9-I4746)= 14,"14", IF(('1 - Cover page'!$B$9-I4746)= 15,"15",  ""))))))))))))))))</f>
        <v>0</v>
      </c>
      <c r="AA4746" t="e">
        <f>VLOOKUP(E4746,'Age group'!$A$2:$B$7,2,TRUE)</f>
        <v>#N/A</v>
      </c>
    </row>
    <row r="4747" spans="1:27" ht="12.75" x14ac:dyDescent="0.2">
      <c r="A4747" s="30">
        <v>4744</v>
      </c>
      <c r="B4747" s="31"/>
      <c r="C4747" s="31"/>
      <c r="D4747" s="32"/>
      <c r="E4747" s="104"/>
      <c r="F4747" s="31"/>
      <c r="G4747" s="31"/>
      <c r="H4747" s="33"/>
      <c r="I4747" s="16"/>
      <c r="J4747" s="34"/>
      <c r="K4747" s="34"/>
      <c r="L4747" s="35"/>
      <c r="M4747" s="36"/>
      <c r="N4747" s="37"/>
      <c r="O4747" s="37"/>
      <c r="P4747" s="37"/>
      <c r="Q4747" s="38"/>
      <c r="R4747" s="38"/>
      <c r="S4747" s="37"/>
      <c r="T4747" s="39"/>
      <c r="U4747" s="39"/>
      <c r="V4747" s="40"/>
      <c r="X4747" t="str">
        <f>IF(('1 - Cover page'!$B$9-M4747)&lt;6,"&lt;=5 Days","&gt;5 Days")</f>
        <v>&lt;=5 Days</v>
      </c>
      <c r="Y4747" t="str">
        <f>IF(('1 - Cover page'!$B$9-M4747)=0,"0", IF(('1 - Cover page'!$B$9-M4747)= 1,"1", IF(('1 - Cover page'!$B$9-M4747)= 2,"2", IF(('1 - Cover page'!$B$9-M4747)= 3,"3", IF(('1 - Cover page'!$B$9-M4747)= 4,"4", IF(('1 - Cover page'!$B$9-M4747)= 5,"5", IF(('1 - Cover page'!$B$9-M4747)= 6,"6", IF(('1 - Cover page'!$B$9-M4747)= 7,"7", IF(('1 - Cover page'!$B$9-M4747)= 8,"8", IF(('1 - Cover page'!$B$9-M4747)= 9,"9", IF(('1 - Cover page'!$B$9-M4747)= 10,"10", IF(('1 - Cover page'!$B$9-M4747)= 11,"11", IF(('1 - Cover page'!$B$9-M4747)= 12,"12", IF(('1 - Cover page'!$B$9-M4747)= 13,"13", IF(('1 - Cover page'!$B$9-M4747)= 14,"14", IF(('1 - Cover page'!$B$9-M4747)= 15,"15",  ""))))))))))))))))</f>
        <v>0</v>
      </c>
      <c r="Z4747" t="str">
        <f>IF(('1 - Cover page'!$B$9-I4747)=0,"0", IF(('1 - Cover page'!$B$9-I4747)= 1,"1", IF(('1 - Cover page'!$B$9-I4747)= 2,"2", IF(('1 - Cover page'!$B$9-I4747)= 3,"3", IF(('1 - Cover page'!$B$9-I4747)= 4,"4", IF(('1 - Cover page'!$B$9-I4747)= 5,"5", IF(('1 - Cover page'!$B$9-I4747)= 6,"6", IF(('1 - Cover page'!$B$9-I4747)= 7,"7", IF(('1 - Cover page'!$B$9-I4747)= 8,"8", IF(('1 - Cover page'!$B$9-I4747)= 9,"9", IF(('1 - Cover page'!$B$9-I4747)= 10,"10", IF(('1 - Cover page'!$B$9-I4747)= 11,"11", IF(('1 - Cover page'!$B$9-I4747)= 12,"12", IF(('1 - Cover page'!$B$9-I4747)= 13,"13", IF(('1 - Cover page'!$B$9-I4747)= 14,"14", IF(('1 - Cover page'!$B$9-I4747)= 15,"15",  ""))))))))))))))))</f>
        <v>0</v>
      </c>
      <c r="AA4747" t="e">
        <f>VLOOKUP(E4747,'Age group'!$A$2:$B$7,2,TRUE)</f>
        <v>#N/A</v>
      </c>
    </row>
    <row r="4748" spans="1:27" ht="12.75" x14ac:dyDescent="0.2">
      <c r="A4748" s="30">
        <v>4745</v>
      </c>
      <c r="B4748" s="31"/>
      <c r="C4748" s="31"/>
      <c r="D4748" s="32"/>
      <c r="E4748" s="104"/>
      <c r="F4748" s="31"/>
      <c r="G4748" s="31"/>
      <c r="H4748" s="33"/>
      <c r="I4748" s="16"/>
      <c r="J4748" s="34"/>
      <c r="K4748" s="34"/>
      <c r="L4748" s="35"/>
      <c r="M4748" s="36"/>
      <c r="N4748" s="37"/>
      <c r="O4748" s="37"/>
      <c r="P4748" s="37"/>
      <c r="Q4748" s="38"/>
      <c r="R4748" s="38"/>
      <c r="S4748" s="37"/>
      <c r="T4748" s="39"/>
      <c r="U4748" s="39"/>
      <c r="V4748" s="40"/>
      <c r="X4748" t="str">
        <f>IF(('1 - Cover page'!$B$9-M4748)&lt;6,"&lt;=5 Days","&gt;5 Days")</f>
        <v>&lt;=5 Days</v>
      </c>
      <c r="Y4748" t="str">
        <f>IF(('1 - Cover page'!$B$9-M4748)=0,"0", IF(('1 - Cover page'!$B$9-M4748)= 1,"1", IF(('1 - Cover page'!$B$9-M4748)= 2,"2", IF(('1 - Cover page'!$B$9-M4748)= 3,"3", IF(('1 - Cover page'!$B$9-M4748)= 4,"4", IF(('1 - Cover page'!$B$9-M4748)= 5,"5", IF(('1 - Cover page'!$B$9-M4748)= 6,"6", IF(('1 - Cover page'!$B$9-M4748)= 7,"7", IF(('1 - Cover page'!$B$9-M4748)= 8,"8", IF(('1 - Cover page'!$B$9-M4748)= 9,"9", IF(('1 - Cover page'!$B$9-M4748)= 10,"10", IF(('1 - Cover page'!$B$9-M4748)= 11,"11", IF(('1 - Cover page'!$B$9-M4748)= 12,"12", IF(('1 - Cover page'!$B$9-M4748)= 13,"13", IF(('1 - Cover page'!$B$9-M4748)= 14,"14", IF(('1 - Cover page'!$B$9-M4748)= 15,"15",  ""))))))))))))))))</f>
        <v>0</v>
      </c>
      <c r="Z4748" t="str">
        <f>IF(('1 - Cover page'!$B$9-I4748)=0,"0", IF(('1 - Cover page'!$B$9-I4748)= 1,"1", IF(('1 - Cover page'!$B$9-I4748)= 2,"2", IF(('1 - Cover page'!$B$9-I4748)= 3,"3", IF(('1 - Cover page'!$B$9-I4748)= 4,"4", IF(('1 - Cover page'!$B$9-I4748)= 5,"5", IF(('1 - Cover page'!$B$9-I4748)= 6,"6", IF(('1 - Cover page'!$B$9-I4748)= 7,"7", IF(('1 - Cover page'!$B$9-I4748)= 8,"8", IF(('1 - Cover page'!$B$9-I4748)= 9,"9", IF(('1 - Cover page'!$B$9-I4748)= 10,"10", IF(('1 - Cover page'!$B$9-I4748)= 11,"11", IF(('1 - Cover page'!$B$9-I4748)= 12,"12", IF(('1 - Cover page'!$B$9-I4748)= 13,"13", IF(('1 - Cover page'!$B$9-I4748)= 14,"14", IF(('1 - Cover page'!$B$9-I4748)= 15,"15",  ""))))))))))))))))</f>
        <v>0</v>
      </c>
      <c r="AA4748" t="e">
        <f>VLOOKUP(E4748,'Age group'!$A$2:$B$7,2,TRUE)</f>
        <v>#N/A</v>
      </c>
    </row>
    <row r="4749" spans="1:27" ht="12.75" x14ac:dyDescent="0.2">
      <c r="A4749" s="30">
        <v>4746</v>
      </c>
      <c r="B4749" s="31"/>
      <c r="C4749" s="31"/>
      <c r="D4749" s="32"/>
      <c r="E4749" s="104"/>
      <c r="F4749" s="31"/>
      <c r="G4749" s="31"/>
      <c r="H4749" s="33"/>
      <c r="I4749" s="16"/>
      <c r="J4749" s="34"/>
      <c r="K4749" s="34"/>
      <c r="L4749" s="35"/>
      <c r="M4749" s="36"/>
      <c r="N4749" s="37"/>
      <c r="O4749" s="37"/>
      <c r="P4749" s="37"/>
      <c r="Q4749" s="38"/>
      <c r="R4749" s="38"/>
      <c r="S4749" s="37"/>
      <c r="T4749" s="39"/>
      <c r="U4749" s="39"/>
      <c r="V4749" s="40"/>
      <c r="X4749" t="str">
        <f>IF(('1 - Cover page'!$B$9-M4749)&lt;6,"&lt;=5 Days","&gt;5 Days")</f>
        <v>&lt;=5 Days</v>
      </c>
      <c r="Y4749" t="str">
        <f>IF(('1 - Cover page'!$B$9-M4749)=0,"0", IF(('1 - Cover page'!$B$9-M4749)= 1,"1", IF(('1 - Cover page'!$B$9-M4749)= 2,"2", IF(('1 - Cover page'!$B$9-M4749)= 3,"3", IF(('1 - Cover page'!$B$9-M4749)= 4,"4", IF(('1 - Cover page'!$B$9-M4749)= 5,"5", IF(('1 - Cover page'!$B$9-M4749)= 6,"6", IF(('1 - Cover page'!$B$9-M4749)= 7,"7", IF(('1 - Cover page'!$B$9-M4749)= 8,"8", IF(('1 - Cover page'!$B$9-M4749)= 9,"9", IF(('1 - Cover page'!$B$9-M4749)= 10,"10", IF(('1 - Cover page'!$B$9-M4749)= 11,"11", IF(('1 - Cover page'!$B$9-M4749)= 12,"12", IF(('1 - Cover page'!$B$9-M4749)= 13,"13", IF(('1 - Cover page'!$B$9-M4749)= 14,"14", IF(('1 - Cover page'!$B$9-M4749)= 15,"15",  ""))))))))))))))))</f>
        <v>0</v>
      </c>
      <c r="Z4749" t="str">
        <f>IF(('1 - Cover page'!$B$9-I4749)=0,"0", IF(('1 - Cover page'!$B$9-I4749)= 1,"1", IF(('1 - Cover page'!$B$9-I4749)= 2,"2", IF(('1 - Cover page'!$B$9-I4749)= 3,"3", IF(('1 - Cover page'!$B$9-I4749)= 4,"4", IF(('1 - Cover page'!$B$9-I4749)= 5,"5", IF(('1 - Cover page'!$B$9-I4749)= 6,"6", IF(('1 - Cover page'!$B$9-I4749)= 7,"7", IF(('1 - Cover page'!$B$9-I4749)= 8,"8", IF(('1 - Cover page'!$B$9-I4749)= 9,"9", IF(('1 - Cover page'!$B$9-I4749)= 10,"10", IF(('1 - Cover page'!$B$9-I4749)= 11,"11", IF(('1 - Cover page'!$B$9-I4749)= 12,"12", IF(('1 - Cover page'!$B$9-I4749)= 13,"13", IF(('1 - Cover page'!$B$9-I4749)= 14,"14", IF(('1 - Cover page'!$B$9-I4749)= 15,"15",  ""))))))))))))))))</f>
        <v>0</v>
      </c>
      <c r="AA4749" t="e">
        <f>VLOOKUP(E4749,'Age group'!$A$2:$B$7,2,TRUE)</f>
        <v>#N/A</v>
      </c>
    </row>
    <row r="4750" spans="1:27" ht="12.75" x14ac:dyDescent="0.2">
      <c r="A4750" s="30">
        <v>4747</v>
      </c>
      <c r="B4750" s="31"/>
      <c r="C4750" s="31"/>
      <c r="D4750" s="32"/>
      <c r="E4750" s="104"/>
      <c r="F4750" s="31"/>
      <c r="G4750" s="31"/>
      <c r="H4750" s="33"/>
      <c r="I4750" s="16"/>
      <c r="J4750" s="34"/>
      <c r="K4750" s="34"/>
      <c r="L4750" s="35"/>
      <c r="M4750" s="36"/>
      <c r="N4750" s="37"/>
      <c r="O4750" s="37"/>
      <c r="P4750" s="37"/>
      <c r="Q4750" s="38"/>
      <c r="R4750" s="38"/>
      <c r="S4750" s="37"/>
      <c r="T4750" s="39"/>
      <c r="U4750" s="39"/>
      <c r="V4750" s="40"/>
      <c r="X4750" t="str">
        <f>IF(('1 - Cover page'!$B$9-M4750)&lt;6,"&lt;=5 Days","&gt;5 Days")</f>
        <v>&lt;=5 Days</v>
      </c>
      <c r="Y4750" t="str">
        <f>IF(('1 - Cover page'!$B$9-M4750)=0,"0", IF(('1 - Cover page'!$B$9-M4750)= 1,"1", IF(('1 - Cover page'!$B$9-M4750)= 2,"2", IF(('1 - Cover page'!$B$9-M4750)= 3,"3", IF(('1 - Cover page'!$B$9-M4750)= 4,"4", IF(('1 - Cover page'!$B$9-M4750)= 5,"5", IF(('1 - Cover page'!$B$9-M4750)= 6,"6", IF(('1 - Cover page'!$B$9-M4750)= 7,"7", IF(('1 - Cover page'!$B$9-M4750)= 8,"8", IF(('1 - Cover page'!$B$9-M4750)= 9,"9", IF(('1 - Cover page'!$B$9-M4750)= 10,"10", IF(('1 - Cover page'!$B$9-M4750)= 11,"11", IF(('1 - Cover page'!$B$9-M4750)= 12,"12", IF(('1 - Cover page'!$B$9-M4750)= 13,"13", IF(('1 - Cover page'!$B$9-M4750)= 14,"14", IF(('1 - Cover page'!$B$9-M4750)= 15,"15",  ""))))))))))))))))</f>
        <v>0</v>
      </c>
      <c r="Z4750" t="str">
        <f>IF(('1 - Cover page'!$B$9-I4750)=0,"0", IF(('1 - Cover page'!$B$9-I4750)= 1,"1", IF(('1 - Cover page'!$B$9-I4750)= 2,"2", IF(('1 - Cover page'!$B$9-I4750)= 3,"3", IF(('1 - Cover page'!$B$9-I4750)= 4,"4", IF(('1 - Cover page'!$B$9-I4750)= 5,"5", IF(('1 - Cover page'!$B$9-I4750)= 6,"6", IF(('1 - Cover page'!$B$9-I4750)= 7,"7", IF(('1 - Cover page'!$B$9-I4750)= 8,"8", IF(('1 - Cover page'!$B$9-I4750)= 9,"9", IF(('1 - Cover page'!$B$9-I4750)= 10,"10", IF(('1 - Cover page'!$B$9-I4750)= 11,"11", IF(('1 - Cover page'!$B$9-I4750)= 12,"12", IF(('1 - Cover page'!$B$9-I4750)= 13,"13", IF(('1 - Cover page'!$B$9-I4750)= 14,"14", IF(('1 - Cover page'!$B$9-I4750)= 15,"15",  ""))))))))))))))))</f>
        <v>0</v>
      </c>
      <c r="AA4750" t="e">
        <f>VLOOKUP(E4750,'Age group'!$A$2:$B$7,2,TRUE)</f>
        <v>#N/A</v>
      </c>
    </row>
    <row r="4751" spans="1:27" ht="12.75" x14ac:dyDescent="0.2">
      <c r="A4751" s="30">
        <v>4748</v>
      </c>
      <c r="B4751" s="31"/>
      <c r="C4751" s="31"/>
      <c r="D4751" s="32"/>
      <c r="E4751" s="104"/>
      <c r="F4751" s="31"/>
      <c r="G4751" s="31"/>
      <c r="H4751" s="33"/>
      <c r="I4751" s="16"/>
      <c r="J4751" s="34"/>
      <c r="K4751" s="34"/>
      <c r="L4751" s="35"/>
      <c r="M4751" s="36"/>
      <c r="N4751" s="37"/>
      <c r="O4751" s="37"/>
      <c r="P4751" s="37"/>
      <c r="Q4751" s="38"/>
      <c r="R4751" s="38"/>
      <c r="S4751" s="37"/>
      <c r="T4751" s="39"/>
      <c r="U4751" s="39"/>
      <c r="V4751" s="40"/>
      <c r="X4751" t="str">
        <f>IF(('1 - Cover page'!$B$9-M4751)&lt;6,"&lt;=5 Days","&gt;5 Days")</f>
        <v>&lt;=5 Days</v>
      </c>
      <c r="Y4751" t="str">
        <f>IF(('1 - Cover page'!$B$9-M4751)=0,"0", IF(('1 - Cover page'!$B$9-M4751)= 1,"1", IF(('1 - Cover page'!$B$9-M4751)= 2,"2", IF(('1 - Cover page'!$B$9-M4751)= 3,"3", IF(('1 - Cover page'!$B$9-M4751)= 4,"4", IF(('1 - Cover page'!$B$9-M4751)= 5,"5", IF(('1 - Cover page'!$B$9-M4751)= 6,"6", IF(('1 - Cover page'!$B$9-M4751)= 7,"7", IF(('1 - Cover page'!$B$9-M4751)= 8,"8", IF(('1 - Cover page'!$B$9-M4751)= 9,"9", IF(('1 - Cover page'!$B$9-M4751)= 10,"10", IF(('1 - Cover page'!$B$9-M4751)= 11,"11", IF(('1 - Cover page'!$B$9-M4751)= 12,"12", IF(('1 - Cover page'!$B$9-M4751)= 13,"13", IF(('1 - Cover page'!$B$9-M4751)= 14,"14", IF(('1 - Cover page'!$B$9-M4751)= 15,"15",  ""))))))))))))))))</f>
        <v>0</v>
      </c>
      <c r="Z4751" t="str">
        <f>IF(('1 - Cover page'!$B$9-I4751)=0,"0", IF(('1 - Cover page'!$B$9-I4751)= 1,"1", IF(('1 - Cover page'!$B$9-I4751)= 2,"2", IF(('1 - Cover page'!$B$9-I4751)= 3,"3", IF(('1 - Cover page'!$B$9-I4751)= 4,"4", IF(('1 - Cover page'!$B$9-I4751)= 5,"5", IF(('1 - Cover page'!$B$9-I4751)= 6,"6", IF(('1 - Cover page'!$B$9-I4751)= 7,"7", IF(('1 - Cover page'!$B$9-I4751)= 8,"8", IF(('1 - Cover page'!$B$9-I4751)= 9,"9", IF(('1 - Cover page'!$B$9-I4751)= 10,"10", IF(('1 - Cover page'!$B$9-I4751)= 11,"11", IF(('1 - Cover page'!$B$9-I4751)= 12,"12", IF(('1 - Cover page'!$B$9-I4751)= 13,"13", IF(('1 - Cover page'!$B$9-I4751)= 14,"14", IF(('1 - Cover page'!$B$9-I4751)= 15,"15",  ""))))))))))))))))</f>
        <v>0</v>
      </c>
      <c r="AA4751" t="e">
        <f>VLOOKUP(E4751,'Age group'!$A$2:$B$7,2,TRUE)</f>
        <v>#N/A</v>
      </c>
    </row>
    <row r="4752" spans="1:27" ht="12.75" x14ac:dyDescent="0.2">
      <c r="A4752" s="30">
        <v>4749</v>
      </c>
      <c r="B4752" s="31"/>
      <c r="C4752" s="31"/>
      <c r="D4752" s="32"/>
      <c r="E4752" s="104"/>
      <c r="F4752" s="31"/>
      <c r="G4752" s="31"/>
      <c r="H4752" s="33"/>
      <c r="I4752" s="16"/>
      <c r="J4752" s="34"/>
      <c r="K4752" s="34"/>
      <c r="L4752" s="35"/>
      <c r="M4752" s="36"/>
      <c r="N4752" s="37"/>
      <c r="O4752" s="37"/>
      <c r="P4752" s="37"/>
      <c r="Q4752" s="38"/>
      <c r="R4752" s="38"/>
      <c r="S4752" s="37"/>
      <c r="T4752" s="39"/>
      <c r="U4752" s="39"/>
      <c r="V4752" s="40"/>
      <c r="X4752" t="str">
        <f>IF(('1 - Cover page'!$B$9-M4752)&lt;6,"&lt;=5 Days","&gt;5 Days")</f>
        <v>&lt;=5 Days</v>
      </c>
      <c r="Y4752" t="str">
        <f>IF(('1 - Cover page'!$B$9-M4752)=0,"0", IF(('1 - Cover page'!$B$9-M4752)= 1,"1", IF(('1 - Cover page'!$B$9-M4752)= 2,"2", IF(('1 - Cover page'!$B$9-M4752)= 3,"3", IF(('1 - Cover page'!$B$9-M4752)= 4,"4", IF(('1 - Cover page'!$B$9-M4752)= 5,"5", IF(('1 - Cover page'!$B$9-M4752)= 6,"6", IF(('1 - Cover page'!$B$9-M4752)= 7,"7", IF(('1 - Cover page'!$B$9-M4752)= 8,"8", IF(('1 - Cover page'!$B$9-M4752)= 9,"9", IF(('1 - Cover page'!$B$9-M4752)= 10,"10", IF(('1 - Cover page'!$B$9-M4752)= 11,"11", IF(('1 - Cover page'!$B$9-M4752)= 12,"12", IF(('1 - Cover page'!$B$9-M4752)= 13,"13", IF(('1 - Cover page'!$B$9-M4752)= 14,"14", IF(('1 - Cover page'!$B$9-M4752)= 15,"15",  ""))))))))))))))))</f>
        <v>0</v>
      </c>
      <c r="Z4752" t="str">
        <f>IF(('1 - Cover page'!$B$9-I4752)=0,"0", IF(('1 - Cover page'!$B$9-I4752)= 1,"1", IF(('1 - Cover page'!$B$9-I4752)= 2,"2", IF(('1 - Cover page'!$B$9-I4752)= 3,"3", IF(('1 - Cover page'!$B$9-I4752)= 4,"4", IF(('1 - Cover page'!$B$9-I4752)= 5,"5", IF(('1 - Cover page'!$B$9-I4752)= 6,"6", IF(('1 - Cover page'!$B$9-I4752)= 7,"7", IF(('1 - Cover page'!$B$9-I4752)= 8,"8", IF(('1 - Cover page'!$B$9-I4752)= 9,"9", IF(('1 - Cover page'!$B$9-I4752)= 10,"10", IF(('1 - Cover page'!$B$9-I4752)= 11,"11", IF(('1 - Cover page'!$B$9-I4752)= 12,"12", IF(('1 - Cover page'!$B$9-I4752)= 13,"13", IF(('1 - Cover page'!$B$9-I4752)= 14,"14", IF(('1 - Cover page'!$B$9-I4752)= 15,"15",  ""))))))))))))))))</f>
        <v>0</v>
      </c>
      <c r="AA4752" t="e">
        <f>VLOOKUP(E4752,'Age group'!$A$2:$B$7,2,TRUE)</f>
        <v>#N/A</v>
      </c>
    </row>
    <row r="4753" spans="1:27" ht="12.75" x14ac:dyDescent="0.2">
      <c r="A4753" s="30">
        <v>4750</v>
      </c>
      <c r="B4753" s="31"/>
      <c r="C4753" s="31"/>
      <c r="D4753" s="32"/>
      <c r="E4753" s="104"/>
      <c r="F4753" s="31"/>
      <c r="G4753" s="31"/>
      <c r="H4753" s="33"/>
      <c r="I4753" s="16"/>
      <c r="J4753" s="34"/>
      <c r="K4753" s="34"/>
      <c r="L4753" s="35"/>
      <c r="M4753" s="36"/>
      <c r="N4753" s="37"/>
      <c r="O4753" s="37"/>
      <c r="P4753" s="37"/>
      <c r="Q4753" s="38"/>
      <c r="R4753" s="38"/>
      <c r="S4753" s="37"/>
      <c r="T4753" s="39"/>
      <c r="U4753" s="39"/>
      <c r="V4753" s="40"/>
      <c r="X4753" t="str">
        <f>IF(('1 - Cover page'!$B$9-M4753)&lt;6,"&lt;=5 Days","&gt;5 Days")</f>
        <v>&lt;=5 Days</v>
      </c>
      <c r="Y4753" t="str">
        <f>IF(('1 - Cover page'!$B$9-M4753)=0,"0", IF(('1 - Cover page'!$B$9-M4753)= 1,"1", IF(('1 - Cover page'!$B$9-M4753)= 2,"2", IF(('1 - Cover page'!$B$9-M4753)= 3,"3", IF(('1 - Cover page'!$B$9-M4753)= 4,"4", IF(('1 - Cover page'!$B$9-M4753)= 5,"5", IF(('1 - Cover page'!$B$9-M4753)= 6,"6", IF(('1 - Cover page'!$B$9-M4753)= 7,"7", IF(('1 - Cover page'!$B$9-M4753)= 8,"8", IF(('1 - Cover page'!$B$9-M4753)= 9,"9", IF(('1 - Cover page'!$B$9-M4753)= 10,"10", IF(('1 - Cover page'!$B$9-M4753)= 11,"11", IF(('1 - Cover page'!$B$9-M4753)= 12,"12", IF(('1 - Cover page'!$B$9-M4753)= 13,"13", IF(('1 - Cover page'!$B$9-M4753)= 14,"14", IF(('1 - Cover page'!$B$9-M4753)= 15,"15",  ""))))))))))))))))</f>
        <v>0</v>
      </c>
      <c r="Z4753" t="str">
        <f>IF(('1 - Cover page'!$B$9-I4753)=0,"0", IF(('1 - Cover page'!$B$9-I4753)= 1,"1", IF(('1 - Cover page'!$B$9-I4753)= 2,"2", IF(('1 - Cover page'!$B$9-I4753)= 3,"3", IF(('1 - Cover page'!$B$9-I4753)= 4,"4", IF(('1 - Cover page'!$B$9-I4753)= 5,"5", IF(('1 - Cover page'!$B$9-I4753)= 6,"6", IF(('1 - Cover page'!$B$9-I4753)= 7,"7", IF(('1 - Cover page'!$B$9-I4753)= 8,"8", IF(('1 - Cover page'!$B$9-I4753)= 9,"9", IF(('1 - Cover page'!$B$9-I4753)= 10,"10", IF(('1 - Cover page'!$B$9-I4753)= 11,"11", IF(('1 - Cover page'!$B$9-I4753)= 12,"12", IF(('1 - Cover page'!$B$9-I4753)= 13,"13", IF(('1 - Cover page'!$B$9-I4753)= 14,"14", IF(('1 - Cover page'!$B$9-I4753)= 15,"15",  ""))))))))))))))))</f>
        <v>0</v>
      </c>
      <c r="AA4753" t="e">
        <f>VLOOKUP(E4753,'Age group'!$A$2:$B$7,2,TRUE)</f>
        <v>#N/A</v>
      </c>
    </row>
    <row r="4754" spans="1:27" ht="12.75" x14ac:dyDescent="0.2">
      <c r="A4754" s="30">
        <v>4751</v>
      </c>
      <c r="B4754" s="31"/>
      <c r="C4754" s="31"/>
      <c r="D4754" s="32"/>
      <c r="E4754" s="104"/>
      <c r="F4754" s="31"/>
      <c r="G4754" s="31"/>
      <c r="H4754" s="33"/>
      <c r="I4754" s="16"/>
      <c r="J4754" s="34"/>
      <c r="K4754" s="34"/>
      <c r="L4754" s="35"/>
      <c r="M4754" s="36"/>
      <c r="N4754" s="37"/>
      <c r="O4754" s="37"/>
      <c r="P4754" s="37"/>
      <c r="Q4754" s="38"/>
      <c r="R4754" s="38"/>
      <c r="S4754" s="37"/>
      <c r="T4754" s="39"/>
      <c r="U4754" s="39"/>
      <c r="V4754" s="40"/>
      <c r="X4754" t="str">
        <f>IF(('1 - Cover page'!$B$9-M4754)&lt;6,"&lt;=5 Days","&gt;5 Days")</f>
        <v>&lt;=5 Days</v>
      </c>
      <c r="Y4754" t="str">
        <f>IF(('1 - Cover page'!$B$9-M4754)=0,"0", IF(('1 - Cover page'!$B$9-M4754)= 1,"1", IF(('1 - Cover page'!$B$9-M4754)= 2,"2", IF(('1 - Cover page'!$B$9-M4754)= 3,"3", IF(('1 - Cover page'!$B$9-M4754)= 4,"4", IF(('1 - Cover page'!$B$9-M4754)= 5,"5", IF(('1 - Cover page'!$B$9-M4754)= 6,"6", IF(('1 - Cover page'!$B$9-M4754)= 7,"7", IF(('1 - Cover page'!$B$9-M4754)= 8,"8", IF(('1 - Cover page'!$B$9-M4754)= 9,"9", IF(('1 - Cover page'!$B$9-M4754)= 10,"10", IF(('1 - Cover page'!$B$9-M4754)= 11,"11", IF(('1 - Cover page'!$B$9-M4754)= 12,"12", IF(('1 - Cover page'!$B$9-M4754)= 13,"13", IF(('1 - Cover page'!$B$9-M4754)= 14,"14", IF(('1 - Cover page'!$B$9-M4754)= 15,"15",  ""))))))))))))))))</f>
        <v>0</v>
      </c>
      <c r="Z4754" t="str">
        <f>IF(('1 - Cover page'!$B$9-I4754)=0,"0", IF(('1 - Cover page'!$B$9-I4754)= 1,"1", IF(('1 - Cover page'!$B$9-I4754)= 2,"2", IF(('1 - Cover page'!$B$9-I4754)= 3,"3", IF(('1 - Cover page'!$B$9-I4754)= 4,"4", IF(('1 - Cover page'!$B$9-I4754)= 5,"5", IF(('1 - Cover page'!$B$9-I4754)= 6,"6", IF(('1 - Cover page'!$B$9-I4754)= 7,"7", IF(('1 - Cover page'!$B$9-I4754)= 8,"8", IF(('1 - Cover page'!$B$9-I4754)= 9,"9", IF(('1 - Cover page'!$B$9-I4754)= 10,"10", IF(('1 - Cover page'!$B$9-I4754)= 11,"11", IF(('1 - Cover page'!$B$9-I4754)= 12,"12", IF(('1 - Cover page'!$B$9-I4754)= 13,"13", IF(('1 - Cover page'!$B$9-I4754)= 14,"14", IF(('1 - Cover page'!$B$9-I4754)= 15,"15",  ""))))))))))))))))</f>
        <v>0</v>
      </c>
      <c r="AA4754" t="e">
        <f>VLOOKUP(E4754,'Age group'!$A$2:$B$7,2,TRUE)</f>
        <v>#N/A</v>
      </c>
    </row>
    <row r="4755" spans="1:27" ht="12.75" x14ac:dyDescent="0.2">
      <c r="A4755" s="30">
        <v>4752</v>
      </c>
      <c r="B4755" s="31"/>
      <c r="C4755" s="31"/>
      <c r="D4755" s="32"/>
      <c r="E4755" s="104"/>
      <c r="F4755" s="31"/>
      <c r="G4755" s="31"/>
      <c r="H4755" s="33"/>
      <c r="I4755" s="16"/>
      <c r="J4755" s="34"/>
      <c r="K4755" s="34"/>
      <c r="L4755" s="35"/>
      <c r="M4755" s="36"/>
      <c r="N4755" s="37"/>
      <c r="O4755" s="37"/>
      <c r="P4755" s="37"/>
      <c r="Q4755" s="38"/>
      <c r="R4755" s="38"/>
      <c r="S4755" s="37"/>
      <c r="T4755" s="39"/>
      <c r="U4755" s="39"/>
      <c r="V4755" s="40"/>
      <c r="X4755" t="str">
        <f>IF(('1 - Cover page'!$B$9-M4755)&lt;6,"&lt;=5 Days","&gt;5 Days")</f>
        <v>&lt;=5 Days</v>
      </c>
      <c r="Y4755" t="str">
        <f>IF(('1 - Cover page'!$B$9-M4755)=0,"0", IF(('1 - Cover page'!$B$9-M4755)= 1,"1", IF(('1 - Cover page'!$B$9-M4755)= 2,"2", IF(('1 - Cover page'!$B$9-M4755)= 3,"3", IF(('1 - Cover page'!$B$9-M4755)= 4,"4", IF(('1 - Cover page'!$B$9-M4755)= 5,"5", IF(('1 - Cover page'!$B$9-M4755)= 6,"6", IF(('1 - Cover page'!$B$9-M4755)= 7,"7", IF(('1 - Cover page'!$B$9-M4755)= 8,"8", IF(('1 - Cover page'!$B$9-M4755)= 9,"9", IF(('1 - Cover page'!$B$9-M4755)= 10,"10", IF(('1 - Cover page'!$B$9-M4755)= 11,"11", IF(('1 - Cover page'!$B$9-M4755)= 12,"12", IF(('1 - Cover page'!$B$9-M4755)= 13,"13", IF(('1 - Cover page'!$B$9-M4755)= 14,"14", IF(('1 - Cover page'!$B$9-M4755)= 15,"15",  ""))))))))))))))))</f>
        <v>0</v>
      </c>
      <c r="Z4755" t="str">
        <f>IF(('1 - Cover page'!$B$9-I4755)=0,"0", IF(('1 - Cover page'!$B$9-I4755)= 1,"1", IF(('1 - Cover page'!$B$9-I4755)= 2,"2", IF(('1 - Cover page'!$B$9-I4755)= 3,"3", IF(('1 - Cover page'!$B$9-I4755)= 4,"4", IF(('1 - Cover page'!$B$9-I4755)= 5,"5", IF(('1 - Cover page'!$B$9-I4755)= 6,"6", IF(('1 - Cover page'!$B$9-I4755)= 7,"7", IF(('1 - Cover page'!$B$9-I4755)= 8,"8", IF(('1 - Cover page'!$B$9-I4755)= 9,"9", IF(('1 - Cover page'!$B$9-I4755)= 10,"10", IF(('1 - Cover page'!$B$9-I4755)= 11,"11", IF(('1 - Cover page'!$B$9-I4755)= 12,"12", IF(('1 - Cover page'!$B$9-I4755)= 13,"13", IF(('1 - Cover page'!$B$9-I4755)= 14,"14", IF(('1 - Cover page'!$B$9-I4755)= 15,"15",  ""))))))))))))))))</f>
        <v>0</v>
      </c>
      <c r="AA4755" t="e">
        <f>VLOOKUP(E4755,'Age group'!$A$2:$B$7,2,TRUE)</f>
        <v>#N/A</v>
      </c>
    </row>
    <row r="4756" spans="1:27" ht="12.75" x14ac:dyDescent="0.2">
      <c r="A4756" s="30">
        <v>4753</v>
      </c>
      <c r="B4756" s="31"/>
      <c r="C4756" s="31"/>
      <c r="D4756" s="32"/>
      <c r="E4756" s="104"/>
      <c r="F4756" s="31"/>
      <c r="G4756" s="31"/>
      <c r="H4756" s="33"/>
      <c r="I4756" s="16"/>
      <c r="J4756" s="34"/>
      <c r="K4756" s="34"/>
      <c r="L4756" s="35"/>
      <c r="M4756" s="36"/>
      <c r="N4756" s="37"/>
      <c r="O4756" s="37"/>
      <c r="P4756" s="37"/>
      <c r="Q4756" s="38"/>
      <c r="R4756" s="38"/>
      <c r="S4756" s="37"/>
      <c r="T4756" s="39"/>
      <c r="U4756" s="39"/>
      <c r="V4756" s="40"/>
      <c r="X4756" t="str">
        <f>IF(('1 - Cover page'!$B$9-M4756)&lt;6,"&lt;=5 Days","&gt;5 Days")</f>
        <v>&lt;=5 Days</v>
      </c>
      <c r="Y4756" t="str">
        <f>IF(('1 - Cover page'!$B$9-M4756)=0,"0", IF(('1 - Cover page'!$B$9-M4756)= 1,"1", IF(('1 - Cover page'!$B$9-M4756)= 2,"2", IF(('1 - Cover page'!$B$9-M4756)= 3,"3", IF(('1 - Cover page'!$B$9-M4756)= 4,"4", IF(('1 - Cover page'!$B$9-M4756)= 5,"5", IF(('1 - Cover page'!$B$9-M4756)= 6,"6", IF(('1 - Cover page'!$B$9-M4756)= 7,"7", IF(('1 - Cover page'!$B$9-M4756)= 8,"8", IF(('1 - Cover page'!$B$9-M4756)= 9,"9", IF(('1 - Cover page'!$B$9-M4756)= 10,"10", IF(('1 - Cover page'!$B$9-M4756)= 11,"11", IF(('1 - Cover page'!$B$9-M4756)= 12,"12", IF(('1 - Cover page'!$B$9-M4756)= 13,"13", IF(('1 - Cover page'!$B$9-M4756)= 14,"14", IF(('1 - Cover page'!$B$9-M4756)= 15,"15",  ""))))))))))))))))</f>
        <v>0</v>
      </c>
      <c r="Z4756" t="str">
        <f>IF(('1 - Cover page'!$B$9-I4756)=0,"0", IF(('1 - Cover page'!$B$9-I4756)= 1,"1", IF(('1 - Cover page'!$B$9-I4756)= 2,"2", IF(('1 - Cover page'!$B$9-I4756)= 3,"3", IF(('1 - Cover page'!$B$9-I4756)= 4,"4", IF(('1 - Cover page'!$B$9-I4756)= 5,"5", IF(('1 - Cover page'!$B$9-I4756)= 6,"6", IF(('1 - Cover page'!$B$9-I4756)= 7,"7", IF(('1 - Cover page'!$B$9-I4756)= 8,"8", IF(('1 - Cover page'!$B$9-I4756)= 9,"9", IF(('1 - Cover page'!$B$9-I4756)= 10,"10", IF(('1 - Cover page'!$B$9-I4756)= 11,"11", IF(('1 - Cover page'!$B$9-I4756)= 12,"12", IF(('1 - Cover page'!$B$9-I4756)= 13,"13", IF(('1 - Cover page'!$B$9-I4756)= 14,"14", IF(('1 - Cover page'!$B$9-I4756)= 15,"15",  ""))))))))))))))))</f>
        <v>0</v>
      </c>
      <c r="AA4756" t="e">
        <f>VLOOKUP(E4756,'Age group'!$A$2:$B$7,2,TRUE)</f>
        <v>#N/A</v>
      </c>
    </row>
    <row r="4757" spans="1:27" ht="12.75" x14ac:dyDescent="0.2">
      <c r="A4757" s="30">
        <v>4754</v>
      </c>
      <c r="B4757" s="31"/>
      <c r="C4757" s="31"/>
      <c r="D4757" s="32"/>
      <c r="E4757" s="104"/>
      <c r="F4757" s="31"/>
      <c r="G4757" s="31"/>
      <c r="H4757" s="33"/>
      <c r="I4757" s="16"/>
      <c r="J4757" s="34"/>
      <c r="K4757" s="34"/>
      <c r="L4757" s="35"/>
      <c r="M4757" s="36"/>
      <c r="N4757" s="37"/>
      <c r="O4757" s="37"/>
      <c r="P4757" s="37"/>
      <c r="Q4757" s="38"/>
      <c r="R4757" s="38"/>
      <c r="S4757" s="37"/>
      <c r="T4757" s="39"/>
      <c r="U4757" s="39"/>
      <c r="V4757" s="40"/>
      <c r="X4757" t="str">
        <f>IF(('1 - Cover page'!$B$9-M4757)&lt;6,"&lt;=5 Days","&gt;5 Days")</f>
        <v>&lt;=5 Days</v>
      </c>
      <c r="Y4757" t="str">
        <f>IF(('1 - Cover page'!$B$9-M4757)=0,"0", IF(('1 - Cover page'!$B$9-M4757)= 1,"1", IF(('1 - Cover page'!$B$9-M4757)= 2,"2", IF(('1 - Cover page'!$B$9-M4757)= 3,"3", IF(('1 - Cover page'!$B$9-M4757)= 4,"4", IF(('1 - Cover page'!$B$9-M4757)= 5,"5", IF(('1 - Cover page'!$B$9-M4757)= 6,"6", IF(('1 - Cover page'!$B$9-M4757)= 7,"7", IF(('1 - Cover page'!$B$9-M4757)= 8,"8", IF(('1 - Cover page'!$B$9-M4757)= 9,"9", IF(('1 - Cover page'!$B$9-M4757)= 10,"10", IF(('1 - Cover page'!$B$9-M4757)= 11,"11", IF(('1 - Cover page'!$B$9-M4757)= 12,"12", IF(('1 - Cover page'!$B$9-M4757)= 13,"13", IF(('1 - Cover page'!$B$9-M4757)= 14,"14", IF(('1 - Cover page'!$B$9-M4757)= 15,"15",  ""))))))))))))))))</f>
        <v>0</v>
      </c>
      <c r="Z4757" t="str">
        <f>IF(('1 - Cover page'!$B$9-I4757)=0,"0", IF(('1 - Cover page'!$B$9-I4757)= 1,"1", IF(('1 - Cover page'!$B$9-I4757)= 2,"2", IF(('1 - Cover page'!$B$9-I4757)= 3,"3", IF(('1 - Cover page'!$B$9-I4757)= 4,"4", IF(('1 - Cover page'!$B$9-I4757)= 5,"5", IF(('1 - Cover page'!$B$9-I4757)= 6,"6", IF(('1 - Cover page'!$B$9-I4757)= 7,"7", IF(('1 - Cover page'!$B$9-I4757)= 8,"8", IF(('1 - Cover page'!$B$9-I4757)= 9,"9", IF(('1 - Cover page'!$B$9-I4757)= 10,"10", IF(('1 - Cover page'!$B$9-I4757)= 11,"11", IF(('1 - Cover page'!$B$9-I4757)= 12,"12", IF(('1 - Cover page'!$B$9-I4757)= 13,"13", IF(('1 - Cover page'!$B$9-I4757)= 14,"14", IF(('1 - Cover page'!$B$9-I4757)= 15,"15",  ""))))))))))))))))</f>
        <v>0</v>
      </c>
      <c r="AA4757" t="e">
        <f>VLOOKUP(E4757,'Age group'!$A$2:$B$7,2,TRUE)</f>
        <v>#N/A</v>
      </c>
    </row>
    <row r="4758" spans="1:27" ht="12.75" x14ac:dyDescent="0.2">
      <c r="A4758" s="30">
        <v>4755</v>
      </c>
      <c r="B4758" s="31"/>
      <c r="C4758" s="31"/>
      <c r="D4758" s="32"/>
      <c r="E4758" s="104"/>
      <c r="F4758" s="31"/>
      <c r="G4758" s="31"/>
      <c r="H4758" s="33"/>
      <c r="I4758" s="16"/>
      <c r="J4758" s="34"/>
      <c r="K4758" s="34"/>
      <c r="L4758" s="35"/>
      <c r="M4758" s="36"/>
      <c r="N4758" s="37"/>
      <c r="O4758" s="37"/>
      <c r="P4758" s="37"/>
      <c r="Q4758" s="38"/>
      <c r="R4758" s="38"/>
      <c r="S4758" s="37"/>
      <c r="T4758" s="39"/>
      <c r="U4758" s="39"/>
      <c r="V4758" s="40"/>
      <c r="X4758" t="str">
        <f>IF(('1 - Cover page'!$B$9-M4758)&lt;6,"&lt;=5 Days","&gt;5 Days")</f>
        <v>&lt;=5 Days</v>
      </c>
      <c r="Y4758" t="str">
        <f>IF(('1 - Cover page'!$B$9-M4758)=0,"0", IF(('1 - Cover page'!$B$9-M4758)= 1,"1", IF(('1 - Cover page'!$B$9-M4758)= 2,"2", IF(('1 - Cover page'!$B$9-M4758)= 3,"3", IF(('1 - Cover page'!$B$9-M4758)= 4,"4", IF(('1 - Cover page'!$B$9-M4758)= 5,"5", IF(('1 - Cover page'!$B$9-M4758)= 6,"6", IF(('1 - Cover page'!$B$9-M4758)= 7,"7", IF(('1 - Cover page'!$B$9-M4758)= 8,"8", IF(('1 - Cover page'!$B$9-M4758)= 9,"9", IF(('1 - Cover page'!$B$9-M4758)= 10,"10", IF(('1 - Cover page'!$B$9-M4758)= 11,"11", IF(('1 - Cover page'!$B$9-M4758)= 12,"12", IF(('1 - Cover page'!$B$9-M4758)= 13,"13", IF(('1 - Cover page'!$B$9-M4758)= 14,"14", IF(('1 - Cover page'!$B$9-M4758)= 15,"15",  ""))))))))))))))))</f>
        <v>0</v>
      </c>
      <c r="Z4758" t="str">
        <f>IF(('1 - Cover page'!$B$9-I4758)=0,"0", IF(('1 - Cover page'!$B$9-I4758)= 1,"1", IF(('1 - Cover page'!$B$9-I4758)= 2,"2", IF(('1 - Cover page'!$B$9-I4758)= 3,"3", IF(('1 - Cover page'!$B$9-I4758)= 4,"4", IF(('1 - Cover page'!$B$9-I4758)= 5,"5", IF(('1 - Cover page'!$B$9-I4758)= 6,"6", IF(('1 - Cover page'!$B$9-I4758)= 7,"7", IF(('1 - Cover page'!$B$9-I4758)= 8,"8", IF(('1 - Cover page'!$B$9-I4758)= 9,"9", IF(('1 - Cover page'!$B$9-I4758)= 10,"10", IF(('1 - Cover page'!$B$9-I4758)= 11,"11", IF(('1 - Cover page'!$B$9-I4758)= 12,"12", IF(('1 - Cover page'!$B$9-I4758)= 13,"13", IF(('1 - Cover page'!$B$9-I4758)= 14,"14", IF(('1 - Cover page'!$B$9-I4758)= 15,"15",  ""))))))))))))))))</f>
        <v>0</v>
      </c>
      <c r="AA4758" t="e">
        <f>VLOOKUP(E4758,'Age group'!$A$2:$B$7,2,TRUE)</f>
        <v>#N/A</v>
      </c>
    </row>
    <row r="4759" spans="1:27" ht="12.75" x14ac:dyDescent="0.2">
      <c r="A4759" s="30">
        <v>4756</v>
      </c>
      <c r="B4759" s="31"/>
      <c r="C4759" s="31"/>
      <c r="D4759" s="32"/>
      <c r="E4759" s="104"/>
      <c r="F4759" s="31"/>
      <c r="G4759" s="31"/>
      <c r="H4759" s="33"/>
      <c r="I4759" s="16"/>
      <c r="J4759" s="34"/>
      <c r="K4759" s="34"/>
      <c r="L4759" s="35"/>
      <c r="M4759" s="36"/>
      <c r="N4759" s="37"/>
      <c r="O4759" s="37"/>
      <c r="P4759" s="37"/>
      <c r="Q4759" s="38"/>
      <c r="R4759" s="38"/>
      <c r="S4759" s="37"/>
      <c r="T4759" s="39"/>
      <c r="U4759" s="39"/>
      <c r="V4759" s="40"/>
      <c r="X4759" t="str">
        <f>IF(('1 - Cover page'!$B$9-M4759)&lt;6,"&lt;=5 Days","&gt;5 Days")</f>
        <v>&lt;=5 Days</v>
      </c>
      <c r="Y4759" t="str">
        <f>IF(('1 - Cover page'!$B$9-M4759)=0,"0", IF(('1 - Cover page'!$B$9-M4759)= 1,"1", IF(('1 - Cover page'!$B$9-M4759)= 2,"2", IF(('1 - Cover page'!$B$9-M4759)= 3,"3", IF(('1 - Cover page'!$B$9-M4759)= 4,"4", IF(('1 - Cover page'!$B$9-M4759)= 5,"5", IF(('1 - Cover page'!$B$9-M4759)= 6,"6", IF(('1 - Cover page'!$B$9-M4759)= 7,"7", IF(('1 - Cover page'!$B$9-M4759)= 8,"8", IF(('1 - Cover page'!$B$9-M4759)= 9,"9", IF(('1 - Cover page'!$B$9-M4759)= 10,"10", IF(('1 - Cover page'!$B$9-M4759)= 11,"11", IF(('1 - Cover page'!$B$9-M4759)= 12,"12", IF(('1 - Cover page'!$B$9-M4759)= 13,"13", IF(('1 - Cover page'!$B$9-M4759)= 14,"14", IF(('1 - Cover page'!$B$9-M4759)= 15,"15",  ""))))))))))))))))</f>
        <v>0</v>
      </c>
      <c r="Z4759" t="str">
        <f>IF(('1 - Cover page'!$B$9-I4759)=0,"0", IF(('1 - Cover page'!$B$9-I4759)= 1,"1", IF(('1 - Cover page'!$B$9-I4759)= 2,"2", IF(('1 - Cover page'!$B$9-I4759)= 3,"3", IF(('1 - Cover page'!$B$9-I4759)= 4,"4", IF(('1 - Cover page'!$B$9-I4759)= 5,"5", IF(('1 - Cover page'!$B$9-I4759)= 6,"6", IF(('1 - Cover page'!$B$9-I4759)= 7,"7", IF(('1 - Cover page'!$B$9-I4759)= 8,"8", IF(('1 - Cover page'!$B$9-I4759)= 9,"9", IF(('1 - Cover page'!$B$9-I4759)= 10,"10", IF(('1 - Cover page'!$B$9-I4759)= 11,"11", IF(('1 - Cover page'!$B$9-I4759)= 12,"12", IF(('1 - Cover page'!$B$9-I4759)= 13,"13", IF(('1 - Cover page'!$B$9-I4759)= 14,"14", IF(('1 - Cover page'!$B$9-I4759)= 15,"15",  ""))))))))))))))))</f>
        <v>0</v>
      </c>
      <c r="AA4759" t="e">
        <f>VLOOKUP(E4759,'Age group'!$A$2:$B$7,2,TRUE)</f>
        <v>#N/A</v>
      </c>
    </row>
    <row r="4760" spans="1:27" ht="12.75" x14ac:dyDescent="0.2">
      <c r="A4760" s="30">
        <v>4757</v>
      </c>
      <c r="B4760" s="31"/>
      <c r="C4760" s="31"/>
      <c r="D4760" s="32"/>
      <c r="E4760" s="104"/>
      <c r="F4760" s="31"/>
      <c r="G4760" s="31"/>
      <c r="H4760" s="33"/>
      <c r="I4760" s="16"/>
      <c r="J4760" s="34"/>
      <c r="K4760" s="34"/>
      <c r="L4760" s="35"/>
      <c r="M4760" s="36"/>
      <c r="N4760" s="37"/>
      <c r="O4760" s="37"/>
      <c r="P4760" s="37"/>
      <c r="Q4760" s="38"/>
      <c r="R4760" s="38"/>
      <c r="S4760" s="37"/>
      <c r="T4760" s="39"/>
      <c r="U4760" s="39"/>
      <c r="V4760" s="40"/>
      <c r="X4760" t="str">
        <f>IF(('1 - Cover page'!$B$9-M4760)&lt;6,"&lt;=5 Days","&gt;5 Days")</f>
        <v>&lt;=5 Days</v>
      </c>
      <c r="Y4760" t="str">
        <f>IF(('1 - Cover page'!$B$9-M4760)=0,"0", IF(('1 - Cover page'!$B$9-M4760)= 1,"1", IF(('1 - Cover page'!$B$9-M4760)= 2,"2", IF(('1 - Cover page'!$B$9-M4760)= 3,"3", IF(('1 - Cover page'!$B$9-M4760)= 4,"4", IF(('1 - Cover page'!$B$9-M4760)= 5,"5", IF(('1 - Cover page'!$B$9-M4760)= 6,"6", IF(('1 - Cover page'!$B$9-M4760)= 7,"7", IF(('1 - Cover page'!$B$9-M4760)= 8,"8", IF(('1 - Cover page'!$B$9-M4760)= 9,"9", IF(('1 - Cover page'!$B$9-M4760)= 10,"10", IF(('1 - Cover page'!$B$9-M4760)= 11,"11", IF(('1 - Cover page'!$B$9-M4760)= 12,"12", IF(('1 - Cover page'!$B$9-M4760)= 13,"13", IF(('1 - Cover page'!$B$9-M4760)= 14,"14", IF(('1 - Cover page'!$B$9-M4760)= 15,"15",  ""))))))))))))))))</f>
        <v>0</v>
      </c>
      <c r="Z4760" t="str">
        <f>IF(('1 - Cover page'!$B$9-I4760)=0,"0", IF(('1 - Cover page'!$B$9-I4760)= 1,"1", IF(('1 - Cover page'!$B$9-I4760)= 2,"2", IF(('1 - Cover page'!$B$9-I4760)= 3,"3", IF(('1 - Cover page'!$B$9-I4760)= 4,"4", IF(('1 - Cover page'!$B$9-I4760)= 5,"5", IF(('1 - Cover page'!$B$9-I4760)= 6,"6", IF(('1 - Cover page'!$B$9-I4760)= 7,"7", IF(('1 - Cover page'!$B$9-I4760)= 8,"8", IF(('1 - Cover page'!$B$9-I4760)= 9,"9", IF(('1 - Cover page'!$B$9-I4760)= 10,"10", IF(('1 - Cover page'!$B$9-I4760)= 11,"11", IF(('1 - Cover page'!$B$9-I4760)= 12,"12", IF(('1 - Cover page'!$B$9-I4760)= 13,"13", IF(('1 - Cover page'!$B$9-I4760)= 14,"14", IF(('1 - Cover page'!$B$9-I4760)= 15,"15",  ""))))))))))))))))</f>
        <v>0</v>
      </c>
      <c r="AA4760" t="e">
        <f>VLOOKUP(E4760,'Age group'!$A$2:$B$7,2,TRUE)</f>
        <v>#N/A</v>
      </c>
    </row>
    <row r="4761" spans="1:27" ht="12.75" x14ac:dyDescent="0.2">
      <c r="A4761" s="30">
        <v>4758</v>
      </c>
      <c r="B4761" s="31"/>
      <c r="C4761" s="31"/>
      <c r="D4761" s="32"/>
      <c r="E4761" s="104"/>
      <c r="F4761" s="31"/>
      <c r="G4761" s="31"/>
      <c r="H4761" s="33"/>
      <c r="I4761" s="16"/>
      <c r="J4761" s="34"/>
      <c r="K4761" s="34"/>
      <c r="L4761" s="35"/>
      <c r="M4761" s="36"/>
      <c r="N4761" s="37"/>
      <c r="O4761" s="37"/>
      <c r="P4761" s="37"/>
      <c r="Q4761" s="38"/>
      <c r="R4761" s="38"/>
      <c r="S4761" s="37"/>
      <c r="T4761" s="39"/>
      <c r="U4761" s="39"/>
      <c r="V4761" s="40"/>
      <c r="X4761" t="str">
        <f>IF(('1 - Cover page'!$B$9-M4761)&lt;6,"&lt;=5 Days","&gt;5 Days")</f>
        <v>&lt;=5 Days</v>
      </c>
      <c r="Y4761" t="str">
        <f>IF(('1 - Cover page'!$B$9-M4761)=0,"0", IF(('1 - Cover page'!$B$9-M4761)= 1,"1", IF(('1 - Cover page'!$B$9-M4761)= 2,"2", IF(('1 - Cover page'!$B$9-M4761)= 3,"3", IF(('1 - Cover page'!$B$9-M4761)= 4,"4", IF(('1 - Cover page'!$B$9-M4761)= 5,"5", IF(('1 - Cover page'!$B$9-M4761)= 6,"6", IF(('1 - Cover page'!$B$9-M4761)= 7,"7", IF(('1 - Cover page'!$B$9-M4761)= 8,"8", IF(('1 - Cover page'!$B$9-M4761)= 9,"9", IF(('1 - Cover page'!$B$9-M4761)= 10,"10", IF(('1 - Cover page'!$B$9-M4761)= 11,"11", IF(('1 - Cover page'!$B$9-M4761)= 12,"12", IF(('1 - Cover page'!$B$9-M4761)= 13,"13", IF(('1 - Cover page'!$B$9-M4761)= 14,"14", IF(('1 - Cover page'!$B$9-M4761)= 15,"15",  ""))))))))))))))))</f>
        <v>0</v>
      </c>
      <c r="Z4761" t="str">
        <f>IF(('1 - Cover page'!$B$9-I4761)=0,"0", IF(('1 - Cover page'!$B$9-I4761)= 1,"1", IF(('1 - Cover page'!$B$9-I4761)= 2,"2", IF(('1 - Cover page'!$B$9-I4761)= 3,"3", IF(('1 - Cover page'!$B$9-I4761)= 4,"4", IF(('1 - Cover page'!$B$9-I4761)= 5,"5", IF(('1 - Cover page'!$B$9-I4761)= 6,"6", IF(('1 - Cover page'!$B$9-I4761)= 7,"7", IF(('1 - Cover page'!$B$9-I4761)= 8,"8", IF(('1 - Cover page'!$B$9-I4761)= 9,"9", IF(('1 - Cover page'!$B$9-I4761)= 10,"10", IF(('1 - Cover page'!$B$9-I4761)= 11,"11", IF(('1 - Cover page'!$B$9-I4761)= 12,"12", IF(('1 - Cover page'!$B$9-I4761)= 13,"13", IF(('1 - Cover page'!$B$9-I4761)= 14,"14", IF(('1 - Cover page'!$B$9-I4761)= 15,"15",  ""))))))))))))))))</f>
        <v>0</v>
      </c>
      <c r="AA4761" t="e">
        <f>VLOOKUP(E4761,'Age group'!$A$2:$B$7,2,TRUE)</f>
        <v>#N/A</v>
      </c>
    </row>
    <row r="4762" spans="1:27" ht="12.75" x14ac:dyDescent="0.2">
      <c r="A4762" s="30">
        <v>4759</v>
      </c>
      <c r="B4762" s="31"/>
      <c r="C4762" s="31"/>
      <c r="D4762" s="32"/>
      <c r="E4762" s="104"/>
      <c r="F4762" s="31"/>
      <c r="G4762" s="31"/>
      <c r="H4762" s="33"/>
      <c r="I4762" s="16"/>
      <c r="J4762" s="34"/>
      <c r="K4762" s="34"/>
      <c r="L4762" s="35"/>
      <c r="M4762" s="36"/>
      <c r="N4762" s="37"/>
      <c r="O4762" s="37"/>
      <c r="P4762" s="37"/>
      <c r="Q4762" s="38"/>
      <c r="R4762" s="38"/>
      <c r="S4762" s="37"/>
      <c r="T4762" s="39"/>
      <c r="U4762" s="39"/>
      <c r="V4762" s="40"/>
      <c r="X4762" t="str">
        <f>IF(('1 - Cover page'!$B$9-M4762)&lt;6,"&lt;=5 Days","&gt;5 Days")</f>
        <v>&lt;=5 Days</v>
      </c>
      <c r="Y4762" t="str">
        <f>IF(('1 - Cover page'!$B$9-M4762)=0,"0", IF(('1 - Cover page'!$B$9-M4762)= 1,"1", IF(('1 - Cover page'!$B$9-M4762)= 2,"2", IF(('1 - Cover page'!$B$9-M4762)= 3,"3", IF(('1 - Cover page'!$B$9-M4762)= 4,"4", IF(('1 - Cover page'!$B$9-M4762)= 5,"5", IF(('1 - Cover page'!$B$9-M4762)= 6,"6", IF(('1 - Cover page'!$B$9-M4762)= 7,"7", IF(('1 - Cover page'!$B$9-M4762)= 8,"8", IF(('1 - Cover page'!$B$9-M4762)= 9,"9", IF(('1 - Cover page'!$B$9-M4762)= 10,"10", IF(('1 - Cover page'!$B$9-M4762)= 11,"11", IF(('1 - Cover page'!$B$9-M4762)= 12,"12", IF(('1 - Cover page'!$B$9-M4762)= 13,"13", IF(('1 - Cover page'!$B$9-M4762)= 14,"14", IF(('1 - Cover page'!$B$9-M4762)= 15,"15",  ""))))))))))))))))</f>
        <v>0</v>
      </c>
      <c r="Z4762" t="str">
        <f>IF(('1 - Cover page'!$B$9-I4762)=0,"0", IF(('1 - Cover page'!$B$9-I4762)= 1,"1", IF(('1 - Cover page'!$B$9-I4762)= 2,"2", IF(('1 - Cover page'!$B$9-I4762)= 3,"3", IF(('1 - Cover page'!$B$9-I4762)= 4,"4", IF(('1 - Cover page'!$B$9-I4762)= 5,"5", IF(('1 - Cover page'!$B$9-I4762)= 6,"6", IF(('1 - Cover page'!$B$9-I4762)= 7,"7", IF(('1 - Cover page'!$B$9-I4762)= 8,"8", IF(('1 - Cover page'!$B$9-I4762)= 9,"9", IF(('1 - Cover page'!$B$9-I4762)= 10,"10", IF(('1 - Cover page'!$B$9-I4762)= 11,"11", IF(('1 - Cover page'!$B$9-I4762)= 12,"12", IF(('1 - Cover page'!$B$9-I4762)= 13,"13", IF(('1 - Cover page'!$B$9-I4762)= 14,"14", IF(('1 - Cover page'!$B$9-I4762)= 15,"15",  ""))))))))))))))))</f>
        <v>0</v>
      </c>
      <c r="AA4762" t="e">
        <f>VLOOKUP(E4762,'Age group'!$A$2:$B$7,2,TRUE)</f>
        <v>#N/A</v>
      </c>
    </row>
    <row r="4763" spans="1:27" ht="12.75" x14ac:dyDescent="0.2">
      <c r="A4763" s="30">
        <v>4760</v>
      </c>
      <c r="B4763" s="31"/>
      <c r="C4763" s="31"/>
      <c r="D4763" s="32"/>
      <c r="E4763" s="104"/>
      <c r="F4763" s="31"/>
      <c r="G4763" s="31"/>
      <c r="H4763" s="33"/>
      <c r="I4763" s="16"/>
      <c r="J4763" s="34"/>
      <c r="K4763" s="34"/>
      <c r="L4763" s="35"/>
      <c r="M4763" s="36"/>
      <c r="N4763" s="37"/>
      <c r="O4763" s="37"/>
      <c r="P4763" s="37"/>
      <c r="Q4763" s="38"/>
      <c r="R4763" s="38"/>
      <c r="S4763" s="37"/>
      <c r="T4763" s="39"/>
      <c r="U4763" s="39"/>
      <c r="V4763" s="40"/>
      <c r="X4763" t="str">
        <f>IF(('1 - Cover page'!$B$9-M4763)&lt;6,"&lt;=5 Days","&gt;5 Days")</f>
        <v>&lt;=5 Days</v>
      </c>
      <c r="Y4763" t="str">
        <f>IF(('1 - Cover page'!$B$9-M4763)=0,"0", IF(('1 - Cover page'!$B$9-M4763)= 1,"1", IF(('1 - Cover page'!$B$9-M4763)= 2,"2", IF(('1 - Cover page'!$B$9-M4763)= 3,"3", IF(('1 - Cover page'!$B$9-M4763)= 4,"4", IF(('1 - Cover page'!$B$9-M4763)= 5,"5", IF(('1 - Cover page'!$B$9-M4763)= 6,"6", IF(('1 - Cover page'!$B$9-M4763)= 7,"7", IF(('1 - Cover page'!$B$9-M4763)= 8,"8", IF(('1 - Cover page'!$B$9-M4763)= 9,"9", IF(('1 - Cover page'!$B$9-M4763)= 10,"10", IF(('1 - Cover page'!$B$9-M4763)= 11,"11", IF(('1 - Cover page'!$B$9-M4763)= 12,"12", IF(('1 - Cover page'!$B$9-M4763)= 13,"13", IF(('1 - Cover page'!$B$9-M4763)= 14,"14", IF(('1 - Cover page'!$B$9-M4763)= 15,"15",  ""))))))))))))))))</f>
        <v>0</v>
      </c>
      <c r="Z4763" t="str">
        <f>IF(('1 - Cover page'!$B$9-I4763)=0,"0", IF(('1 - Cover page'!$B$9-I4763)= 1,"1", IF(('1 - Cover page'!$B$9-I4763)= 2,"2", IF(('1 - Cover page'!$B$9-I4763)= 3,"3", IF(('1 - Cover page'!$B$9-I4763)= 4,"4", IF(('1 - Cover page'!$B$9-I4763)= 5,"5", IF(('1 - Cover page'!$B$9-I4763)= 6,"6", IF(('1 - Cover page'!$B$9-I4763)= 7,"7", IF(('1 - Cover page'!$B$9-I4763)= 8,"8", IF(('1 - Cover page'!$B$9-I4763)= 9,"9", IF(('1 - Cover page'!$B$9-I4763)= 10,"10", IF(('1 - Cover page'!$B$9-I4763)= 11,"11", IF(('1 - Cover page'!$B$9-I4763)= 12,"12", IF(('1 - Cover page'!$B$9-I4763)= 13,"13", IF(('1 - Cover page'!$B$9-I4763)= 14,"14", IF(('1 - Cover page'!$B$9-I4763)= 15,"15",  ""))))))))))))))))</f>
        <v>0</v>
      </c>
      <c r="AA4763" t="e">
        <f>VLOOKUP(E4763,'Age group'!$A$2:$B$7,2,TRUE)</f>
        <v>#N/A</v>
      </c>
    </row>
    <row r="4764" spans="1:27" ht="12.75" x14ac:dyDescent="0.2">
      <c r="A4764" s="30">
        <v>4761</v>
      </c>
      <c r="B4764" s="31"/>
      <c r="C4764" s="31"/>
      <c r="D4764" s="32"/>
      <c r="E4764" s="104"/>
      <c r="F4764" s="31"/>
      <c r="G4764" s="31"/>
      <c r="H4764" s="33"/>
      <c r="I4764" s="16"/>
      <c r="J4764" s="34"/>
      <c r="K4764" s="34"/>
      <c r="L4764" s="35"/>
      <c r="M4764" s="36"/>
      <c r="N4764" s="37"/>
      <c r="O4764" s="37"/>
      <c r="P4764" s="37"/>
      <c r="Q4764" s="38"/>
      <c r="R4764" s="38"/>
      <c r="S4764" s="37"/>
      <c r="T4764" s="39"/>
      <c r="U4764" s="39"/>
      <c r="V4764" s="40"/>
      <c r="X4764" t="str">
        <f>IF(('1 - Cover page'!$B$9-M4764)&lt;6,"&lt;=5 Days","&gt;5 Days")</f>
        <v>&lt;=5 Days</v>
      </c>
      <c r="Y4764" t="str">
        <f>IF(('1 - Cover page'!$B$9-M4764)=0,"0", IF(('1 - Cover page'!$B$9-M4764)= 1,"1", IF(('1 - Cover page'!$B$9-M4764)= 2,"2", IF(('1 - Cover page'!$B$9-M4764)= 3,"3", IF(('1 - Cover page'!$B$9-M4764)= 4,"4", IF(('1 - Cover page'!$B$9-M4764)= 5,"5", IF(('1 - Cover page'!$B$9-M4764)= 6,"6", IF(('1 - Cover page'!$B$9-M4764)= 7,"7", IF(('1 - Cover page'!$B$9-M4764)= 8,"8", IF(('1 - Cover page'!$B$9-M4764)= 9,"9", IF(('1 - Cover page'!$B$9-M4764)= 10,"10", IF(('1 - Cover page'!$B$9-M4764)= 11,"11", IF(('1 - Cover page'!$B$9-M4764)= 12,"12", IF(('1 - Cover page'!$B$9-M4764)= 13,"13", IF(('1 - Cover page'!$B$9-M4764)= 14,"14", IF(('1 - Cover page'!$B$9-M4764)= 15,"15",  ""))))))))))))))))</f>
        <v>0</v>
      </c>
      <c r="Z4764" t="str">
        <f>IF(('1 - Cover page'!$B$9-I4764)=0,"0", IF(('1 - Cover page'!$B$9-I4764)= 1,"1", IF(('1 - Cover page'!$B$9-I4764)= 2,"2", IF(('1 - Cover page'!$B$9-I4764)= 3,"3", IF(('1 - Cover page'!$B$9-I4764)= 4,"4", IF(('1 - Cover page'!$B$9-I4764)= 5,"5", IF(('1 - Cover page'!$B$9-I4764)= 6,"6", IF(('1 - Cover page'!$B$9-I4764)= 7,"7", IF(('1 - Cover page'!$B$9-I4764)= 8,"8", IF(('1 - Cover page'!$B$9-I4764)= 9,"9", IF(('1 - Cover page'!$B$9-I4764)= 10,"10", IF(('1 - Cover page'!$B$9-I4764)= 11,"11", IF(('1 - Cover page'!$B$9-I4764)= 12,"12", IF(('1 - Cover page'!$B$9-I4764)= 13,"13", IF(('1 - Cover page'!$B$9-I4764)= 14,"14", IF(('1 - Cover page'!$B$9-I4764)= 15,"15",  ""))))))))))))))))</f>
        <v>0</v>
      </c>
      <c r="AA4764" t="e">
        <f>VLOOKUP(E4764,'Age group'!$A$2:$B$7,2,TRUE)</f>
        <v>#N/A</v>
      </c>
    </row>
    <row r="4765" spans="1:27" ht="12.75" x14ac:dyDescent="0.2">
      <c r="A4765" s="30">
        <v>4762</v>
      </c>
      <c r="B4765" s="31"/>
      <c r="C4765" s="31"/>
      <c r="D4765" s="32"/>
      <c r="E4765" s="104"/>
      <c r="F4765" s="31"/>
      <c r="G4765" s="31"/>
      <c r="H4765" s="33"/>
      <c r="I4765" s="16"/>
      <c r="J4765" s="34"/>
      <c r="K4765" s="34"/>
      <c r="L4765" s="35"/>
      <c r="M4765" s="36"/>
      <c r="N4765" s="37"/>
      <c r="O4765" s="37"/>
      <c r="P4765" s="37"/>
      <c r="Q4765" s="38"/>
      <c r="R4765" s="38"/>
      <c r="S4765" s="37"/>
      <c r="T4765" s="39"/>
      <c r="U4765" s="39"/>
      <c r="V4765" s="40"/>
      <c r="X4765" t="str">
        <f>IF(('1 - Cover page'!$B$9-M4765)&lt;6,"&lt;=5 Days","&gt;5 Days")</f>
        <v>&lt;=5 Days</v>
      </c>
      <c r="Y4765" t="str">
        <f>IF(('1 - Cover page'!$B$9-M4765)=0,"0", IF(('1 - Cover page'!$B$9-M4765)= 1,"1", IF(('1 - Cover page'!$B$9-M4765)= 2,"2", IF(('1 - Cover page'!$B$9-M4765)= 3,"3", IF(('1 - Cover page'!$B$9-M4765)= 4,"4", IF(('1 - Cover page'!$B$9-M4765)= 5,"5", IF(('1 - Cover page'!$B$9-M4765)= 6,"6", IF(('1 - Cover page'!$B$9-M4765)= 7,"7", IF(('1 - Cover page'!$B$9-M4765)= 8,"8", IF(('1 - Cover page'!$B$9-M4765)= 9,"9", IF(('1 - Cover page'!$B$9-M4765)= 10,"10", IF(('1 - Cover page'!$B$9-M4765)= 11,"11", IF(('1 - Cover page'!$B$9-M4765)= 12,"12", IF(('1 - Cover page'!$B$9-M4765)= 13,"13", IF(('1 - Cover page'!$B$9-M4765)= 14,"14", IF(('1 - Cover page'!$B$9-M4765)= 15,"15",  ""))))))))))))))))</f>
        <v>0</v>
      </c>
      <c r="Z4765" t="str">
        <f>IF(('1 - Cover page'!$B$9-I4765)=0,"0", IF(('1 - Cover page'!$B$9-I4765)= 1,"1", IF(('1 - Cover page'!$B$9-I4765)= 2,"2", IF(('1 - Cover page'!$B$9-I4765)= 3,"3", IF(('1 - Cover page'!$B$9-I4765)= 4,"4", IF(('1 - Cover page'!$B$9-I4765)= 5,"5", IF(('1 - Cover page'!$B$9-I4765)= 6,"6", IF(('1 - Cover page'!$B$9-I4765)= 7,"7", IF(('1 - Cover page'!$B$9-I4765)= 8,"8", IF(('1 - Cover page'!$B$9-I4765)= 9,"9", IF(('1 - Cover page'!$B$9-I4765)= 10,"10", IF(('1 - Cover page'!$B$9-I4765)= 11,"11", IF(('1 - Cover page'!$B$9-I4765)= 12,"12", IF(('1 - Cover page'!$B$9-I4765)= 13,"13", IF(('1 - Cover page'!$B$9-I4765)= 14,"14", IF(('1 - Cover page'!$B$9-I4765)= 15,"15",  ""))))))))))))))))</f>
        <v>0</v>
      </c>
      <c r="AA4765" t="e">
        <f>VLOOKUP(E4765,'Age group'!$A$2:$B$7,2,TRUE)</f>
        <v>#N/A</v>
      </c>
    </row>
    <row r="4766" spans="1:27" ht="12.75" x14ac:dyDescent="0.2">
      <c r="A4766" s="30">
        <v>4763</v>
      </c>
      <c r="B4766" s="31"/>
      <c r="C4766" s="31"/>
      <c r="D4766" s="32"/>
      <c r="E4766" s="104"/>
      <c r="F4766" s="31"/>
      <c r="G4766" s="31"/>
      <c r="H4766" s="33"/>
      <c r="I4766" s="16"/>
      <c r="J4766" s="34"/>
      <c r="K4766" s="34"/>
      <c r="L4766" s="35"/>
      <c r="M4766" s="36"/>
      <c r="N4766" s="37"/>
      <c r="O4766" s="37"/>
      <c r="P4766" s="37"/>
      <c r="Q4766" s="38"/>
      <c r="R4766" s="38"/>
      <c r="S4766" s="37"/>
      <c r="T4766" s="39"/>
      <c r="U4766" s="39"/>
      <c r="V4766" s="40"/>
      <c r="X4766" t="str">
        <f>IF(('1 - Cover page'!$B$9-M4766)&lt;6,"&lt;=5 Days","&gt;5 Days")</f>
        <v>&lt;=5 Days</v>
      </c>
      <c r="Y4766" t="str">
        <f>IF(('1 - Cover page'!$B$9-M4766)=0,"0", IF(('1 - Cover page'!$B$9-M4766)= 1,"1", IF(('1 - Cover page'!$B$9-M4766)= 2,"2", IF(('1 - Cover page'!$B$9-M4766)= 3,"3", IF(('1 - Cover page'!$B$9-M4766)= 4,"4", IF(('1 - Cover page'!$B$9-M4766)= 5,"5", IF(('1 - Cover page'!$B$9-M4766)= 6,"6", IF(('1 - Cover page'!$B$9-M4766)= 7,"7", IF(('1 - Cover page'!$B$9-M4766)= 8,"8", IF(('1 - Cover page'!$B$9-M4766)= 9,"9", IF(('1 - Cover page'!$B$9-M4766)= 10,"10", IF(('1 - Cover page'!$B$9-M4766)= 11,"11", IF(('1 - Cover page'!$B$9-M4766)= 12,"12", IF(('1 - Cover page'!$B$9-M4766)= 13,"13", IF(('1 - Cover page'!$B$9-M4766)= 14,"14", IF(('1 - Cover page'!$B$9-M4766)= 15,"15",  ""))))))))))))))))</f>
        <v>0</v>
      </c>
      <c r="Z4766" t="str">
        <f>IF(('1 - Cover page'!$B$9-I4766)=0,"0", IF(('1 - Cover page'!$B$9-I4766)= 1,"1", IF(('1 - Cover page'!$B$9-I4766)= 2,"2", IF(('1 - Cover page'!$B$9-I4766)= 3,"3", IF(('1 - Cover page'!$B$9-I4766)= 4,"4", IF(('1 - Cover page'!$B$9-I4766)= 5,"5", IF(('1 - Cover page'!$B$9-I4766)= 6,"6", IF(('1 - Cover page'!$B$9-I4766)= 7,"7", IF(('1 - Cover page'!$B$9-I4766)= 8,"8", IF(('1 - Cover page'!$B$9-I4766)= 9,"9", IF(('1 - Cover page'!$B$9-I4766)= 10,"10", IF(('1 - Cover page'!$B$9-I4766)= 11,"11", IF(('1 - Cover page'!$B$9-I4766)= 12,"12", IF(('1 - Cover page'!$B$9-I4766)= 13,"13", IF(('1 - Cover page'!$B$9-I4766)= 14,"14", IF(('1 - Cover page'!$B$9-I4766)= 15,"15",  ""))))))))))))))))</f>
        <v>0</v>
      </c>
      <c r="AA4766" t="e">
        <f>VLOOKUP(E4766,'Age group'!$A$2:$B$7,2,TRUE)</f>
        <v>#N/A</v>
      </c>
    </row>
    <row r="4767" spans="1:27" ht="12.75" x14ac:dyDescent="0.2">
      <c r="A4767" s="30">
        <v>4764</v>
      </c>
      <c r="B4767" s="31"/>
      <c r="C4767" s="31"/>
      <c r="D4767" s="32"/>
      <c r="E4767" s="104"/>
      <c r="F4767" s="31"/>
      <c r="G4767" s="31"/>
      <c r="H4767" s="33"/>
      <c r="I4767" s="16"/>
      <c r="J4767" s="34"/>
      <c r="K4767" s="34"/>
      <c r="L4767" s="35"/>
      <c r="M4767" s="36"/>
      <c r="N4767" s="37"/>
      <c r="O4767" s="37"/>
      <c r="P4767" s="37"/>
      <c r="Q4767" s="38"/>
      <c r="R4767" s="38"/>
      <c r="S4767" s="37"/>
      <c r="T4767" s="39"/>
      <c r="U4767" s="39"/>
      <c r="V4767" s="40"/>
      <c r="X4767" t="str">
        <f>IF(('1 - Cover page'!$B$9-M4767)&lt;6,"&lt;=5 Days","&gt;5 Days")</f>
        <v>&lt;=5 Days</v>
      </c>
      <c r="Y4767" t="str">
        <f>IF(('1 - Cover page'!$B$9-M4767)=0,"0", IF(('1 - Cover page'!$B$9-M4767)= 1,"1", IF(('1 - Cover page'!$B$9-M4767)= 2,"2", IF(('1 - Cover page'!$B$9-M4767)= 3,"3", IF(('1 - Cover page'!$B$9-M4767)= 4,"4", IF(('1 - Cover page'!$B$9-M4767)= 5,"5", IF(('1 - Cover page'!$B$9-M4767)= 6,"6", IF(('1 - Cover page'!$B$9-M4767)= 7,"7", IF(('1 - Cover page'!$B$9-M4767)= 8,"8", IF(('1 - Cover page'!$B$9-M4767)= 9,"9", IF(('1 - Cover page'!$B$9-M4767)= 10,"10", IF(('1 - Cover page'!$B$9-M4767)= 11,"11", IF(('1 - Cover page'!$B$9-M4767)= 12,"12", IF(('1 - Cover page'!$B$9-M4767)= 13,"13", IF(('1 - Cover page'!$B$9-M4767)= 14,"14", IF(('1 - Cover page'!$B$9-M4767)= 15,"15",  ""))))))))))))))))</f>
        <v>0</v>
      </c>
      <c r="Z4767" t="str">
        <f>IF(('1 - Cover page'!$B$9-I4767)=0,"0", IF(('1 - Cover page'!$B$9-I4767)= 1,"1", IF(('1 - Cover page'!$B$9-I4767)= 2,"2", IF(('1 - Cover page'!$B$9-I4767)= 3,"3", IF(('1 - Cover page'!$B$9-I4767)= 4,"4", IF(('1 - Cover page'!$B$9-I4767)= 5,"5", IF(('1 - Cover page'!$B$9-I4767)= 6,"6", IF(('1 - Cover page'!$B$9-I4767)= 7,"7", IF(('1 - Cover page'!$B$9-I4767)= 8,"8", IF(('1 - Cover page'!$B$9-I4767)= 9,"9", IF(('1 - Cover page'!$B$9-I4767)= 10,"10", IF(('1 - Cover page'!$B$9-I4767)= 11,"11", IF(('1 - Cover page'!$B$9-I4767)= 12,"12", IF(('1 - Cover page'!$B$9-I4767)= 13,"13", IF(('1 - Cover page'!$B$9-I4767)= 14,"14", IF(('1 - Cover page'!$B$9-I4767)= 15,"15",  ""))))))))))))))))</f>
        <v>0</v>
      </c>
      <c r="AA4767" t="e">
        <f>VLOOKUP(E4767,'Age group'!$A$2:$B$7,2,TRUE)</f>
        <v>#N/A</v>
      </c>
    </row>
    <row r="4768" spans="1:27" ht="12.75" x14ac:dyDescent="0.2">
      <c r="A4768" s="30">
        <v>4765</v>
      </c>
      <c r="B4768" s="31"/>
      <c r="C4768" s="31"/>
      <c r="D4768" s="32"/>
      <c r="E4768" s="104"/>
      <c r="F4768" s="31"/>
      <c r="G4768" s="31"/>
      <c r="H4768" s="33"/>
      <c r="I4768" s="16"/>
      <c r="J4768" s="34"/>
      <c r="K4768" s="34"/>
      <c r="L4768" s="35"/>
      <c r="M4768" s="36"/>
      <c r="N4768" s="37"/>
      <c r="O4768" s="37"/>
      <c r="P4768" s="37"/>
      <c r="Q4768" s="38"/>
      <c r="R4768" s="38"/>
      <c r="S4768" s="37"/>
      <c r="T4768" s="39"/>
      <c r="U4768" s="39"/>
      <c r="V4768" s="40"/>
      <c r="X4768" t="str">
        <f>IF(('1 - Cover page'!$B$9-M4768)&lt;6,"&lt;=5 Days","&gt;5 Days")</f>
        <v>&lt;=5 Days</v>
      </c>
      <c r="Y4768" t="str">
        <f>IF(('1 - Cover page'!$B$9-M4768)=0,"0", IF(('1 - Cover page'!$B$9-M4768)= 1,"1", IF(('1 - Cover page'!$B$9-M4768)= 2,"2", IF(('1 - Cover page'!$B$9-M4768)= 3,"3", IF(('1 - Cover page'!$B$9-M4768)= 4,"4", IF(('1 - Cover page'!$B$9-M4768)= 5,"5", IF(('1 - Cover page'!$B$9-M4768)= 6,"6", IF(('1 - Cover page'!$B$9-M4768)= 7,"7", IF(('1 - Cover page'!$B$9-M4768)= 8,"8", IF(('1 - Cover page'!$B$9-M4768)= 9,"9", IF(('1 - Cover page'!$B$9-M4768)= 10,"10", IF(('1 - Cover page'!$B$9-M4768)= 11,"11", IF(('1 - Cover page'!$B$9-M4768)= 12,"12", IF(('1 - Cover page'!$B$9-M4768)= 13,"13", IF(('1 - Cover page'!$B$9-M4768)= 14,"14", IF(('1 - Cover page'!$B$9-M4768)= 15,"15",  ""))))))))))))))))</f>
        <v>0</v>
      </c>
      <c r="Z4768" t="str">
        <f>IF(('1 - Cover page'!$B$9-I4768)=0,"0", IF(('1 - Cover page'!$B$9-I4768)= 1,"1", IF(('1 - Cover page'!$B$9-I4768)= 2,"2", IF(('1 - Cover page'!$B$9-I4768)= 3,"3", IF(('1 - Cover page'!$B$9-I4768)= 4,"4", IF(('1 - Cover page'!$B$9-I4768)= 5,"5", IF(('1 - Cover page'!$B$9-I4768)= 6,"6", IF(('1 - Cover page'!$B$9-I4768)= 7,"7", IF(('1 - Cover page'!$B$9-I4768)= 8,"8", IF(('1 - Cover page'!$B$9-I4768)= 9,"9", IF(('1 - Cover page'!$B$9-I4768)= 10,"10", IF(('1 - Cover page'!$B$9-I4768)= 11,"11", IF(('1 - Cover page'!$B$9-I4768)= 12,"12", IF(('1 - Cover page'!$B$9-I4768)= 13,"13", IF(('1 - Cover page'!$B$9-I4768)= 14,"14", IF(('1 - Cover page'!$B$9-I4768)= 15,"15",  ""))))))))))))))))</f>
        <v>0</v>
      </c>
      <c r="AA4768" t="e">
        <f>VLOOKUP(E4768,'Age group'!$A$2:$B$7,2,TRUE)</f>
        <v>#N/A</v>
      </c>
    </row>
    <row r="4769" spans="1:27" ht="12.75" x14ac:dyDescent="0.2">
      <c r="A4769" s="30">
        <v>4766</v>
      </c>
      <c r="B4769" s="31"/>
      <c r="C4769" s="31"/>
      <c r="D4769" s="32"/>
      <c r="E4769" s="104"/>
      <c r="F4769" s="31"/>
      <c r="G4769" s="31"/>
      <c r="H4769" s="33"/>
      <c r="I4769" s="16"/>
      <c r="J4769" s="34"/>
      <c r="K4769" s="34"/>
      <c r="L4769" s="35"/>
      <c r="M4769" s="36"/>
      <c r="N4769" s="37"/>
      <c r="O4769" s="37"/>
      <c r="P4769" s="37"/>
      <c r="Q4769" s="38"/>
      <c r="R4769" s="38"/>
      <c r="S4769" s="37"/>
      <c r="T4769" s="39"/>
      <c r="U4769" s="39"/>
      <c r="V4769" s="40"/>
      <c r="X4769" t="str">
        <f>IF(('1 - Cover page'!$B$9-M4769)&lt;6,"&lt;=5 Days","&gt;5 Days")</f>
        <v>&lt;=5 Days</v>
      </c>
      <c r="Y4769" t="str">
        <f>IF(('1 - Cover page'!$B$9-M4769)=0,"0", IF(('1 - Cover page'!$B$9-M4769)= 1,"1", IF(('1 - Cover page'!$B$9-M4769)= 2,"2", IF(('1 - Cover page'!$B$9-M4769)= 3,"3", IF(('1 - Cover page'!$B$9-M4769)= 4,"4", IF(('1 - Cover page'!$B$9-M4769)= 5,"5", IF(('1 - Cover page'!$B$9-M4769)= 6,"6", IF(('1 - Cover page'!$B$9-M4769)= 7,"7", IF(('1 - Cover page'!$B$9-M4769)= 8,"8", IF(('1 - Cover page'!$B$9-M4769)= 9,"9", IF(('1 - Cover page'!$B$9-M4769)= 10,"10", IF(('1 - Cover page'!$B$9-M4769)= 11,"11", IF(('1 - Cover page'!$B$9-M4769)= 12,"12", IF(('1 - Cover page'!$B$9-M4769)= 13,"13", IF(('1 - Cover page'!$B$9-M4769)= 14,"14", IF(('1 - Cover page'!$B$9-M4769)= 15,"15",  ""))))))))))))))))</f>
        <v>0</v>
      </c>
      <c r="Z4769" t="str">
        <f>IF(('1 - Cover page'!$B$9-I4769)=0,"0", IF(('1 - Cover page'!$B$9-I4769)= 1,"1", IF(('1 - Cover page'!$B$9-I4769)= 2,"2", IF(('1 - Cover page'!$B$9-I4769)= 3,"3", IF(('1 - Cover page'!$B$9-I4769)= 4,"4", IF(('1 - Cover page'!$B$9-I4769)= 5,"5", IF(('1 - Cover page'!$B$9-I4769)= 6,"6", IF(('1 - Cover page'!$B$9-I4769)= 7,"7", IF(('1 - Cover page'!$B$9-I4769)= 8,"8", IF(('1 - Cover page'!$B$9-I4769)= 9,"9", IF(('1 - Cover page'!$B$9-I4769)= 10,"10", IF(('1 - Cover page'!$B$9-I4769)= 11,"11", IF(('1 - Cover page'!$B$9-I4769)= 12,"12", IF(('1 - Cover page'!$B$9-I4769)= 13,"13", IF(('1 - Cover page'!$B$9-I4769)= 14,"14", IF(('1 - Cover page'!$B$9-I4769)= 15,"15",  ""))))))))))))))))</f>
        <v>0</v>
      </c>
      <c r="AA4769" t="e">
        <f>VLOOKUP(E4769,'Age group'!$A$2:$B$7,2,TRUE)</f>
        <v>#N/A</v>
      </c>
    </row>
    <row r="4770" spans="1:27" ht="12.75" x14ac:dyDescent="0.2">
      <c r="A4770" s="30">
        <v>4767</v>
      </c>
      <c r="B4770" s="31"/>
      <c r="C4770" s="31"/>
      <c r="D4770" s="32"/>
      <c r="E4770" s="104"/>
      <c r="F4770" s="31"/>
      <c r="G4770" s="31"/>
      <c r="H4770" s="33"/>
      <c r="I4770" s="16"/>
      <c r="J4770" s="34"/>
      <c r="K4770" s="34"/>
      <c r="L4770" s="35"/>
      <c r="M4770" s="36"/>
      <c r="N4770" s="37"/>
      <c r="O4770" s="37"/>
      <c r="P4770" s="37"/>
      <c r="Q4770" s="38"/>
      <c r="R4770" s="38"/>
      <c r="S4770" s="37"/>
      <c r="T4770" s="39"/>
      <c r="U4770" s="39"/>
      <c r="V4770" s="40"/>
      <c r="X4770" t="str">
        <f>IF(('1 - Cover page'!$B$9-M4770)&lt;6,"&lt;=5 Days","&gt;5 Days")</f>
        <v>&lt;=5 Days</v>
      </c>
      <c r="Y4770" t="str">
        <f>IF(('1 - Cover page'!$B$9-M4770)=0,"0", IF(('1 - Cover page'!$B$9-M4770)= 1,"1", IF(('1 - Cover page'!$B$9-M4770)= 2,"2", IF(('1 - Cover page'!$B$9-M4770)= 3,"3", IF(('1 - Cover page'!$B$9-M4770)= 4,"4", IF(('1 - Cover page'!$B$9-M4770)= 5,"5", IF(('1 - Cover page'!$B$9-M4770)= 6,"6", IF(('1 - Cover page'!$B$9-M4770)= 7,"7", IF(('1 - Cover page'!$B$9-M4770)= 8,"8", IF(('1 - Cover page'!$B$9-M4770)= 9,"9", IF(('1 - Cover page'!$B$9-M4770)= 10,"10", IF(('1 - Cover page'!$B$9-M4770)= 11,"11", IF(('1 - Cover page'!$B$9-M4770)= 12,"12", IF(('1 - Cover page'!$B$9-M4770)= 13,"13", IF(('1 - Cover page'!$B$9-M4770)= 14,"14", IF(('1 - Cover page'!$B$9-M4770)= 15,"15",  ""))))))))))))))))</f>
        <v>0</v>
      </c>
      <c r="Z4770" t="str">
        <f>IF(('1 - Cover page'!$B$9-I4770)=0,"0", IF(('1 - Cover page'!$B$9-I4770)= 1,"1", IF(('1 - Cover page'!$B$9-I4770)= 2,"2", IF(('1 - Cover page'!$B$9-I4770)= 3,"3", IF(('1 - Cover page'!$B$9-I4770)= 4,"4", IF(('1 - Cover page'!$B$9-I4770)= 5,"5", IF(('1 - Cover page'!$B$9-I4770)= 6,"6", IF(('1 - Cover page'!$B$9-I4770)= 7,"7", IF(('1 - Cover page'!$B$9-I4770)= 8,"8", IF(('1 - Cover page'!$B$9-I4770)= 9,"9", IF(('1 - Cover page'!$B$9-I4770)= 10,"10", IF(('1 - Cover page'!$B$9-I4770)= 11,"11", IF(('1 - Cover page'!$B$9-I4770)= 12,"12", IF(('1 - Cover page'!$B$9-I4770)= 13,"13", IF(('1 - Cover page'!$B$9-I4770)= 14,"14", IF(('1 - Cover page'!$B$9-I4770)= 15,"15",  ""))))))))))))))))</f>
        <v>0</v>
      </c>
      <c r="AA4770" t="e">
        <f>VLOOKUP(E4770,'Age group'!$A$2:$B$7,2,TRUE)</f>
        <v>#N/A</v>
      </c>
    </row>
    <row r="4771" spans="1:27" ht="12.75" x14ac:dyDescent="0.2">
      <c r="A4771" s="30">
        <v>4768</v>
      </c>
      <c r="B4771" s="31"/>
      <c r="C4771" s="31"/>
      <c r="D4771" s="32"/>
      <c r="E4771" s="104"/>
      <c r="F4771" s="31"/>
      <c r="G4771" s="31"/>
      <c r="H4771" s="33"/>
      <c r="I4771" s="16"/>
      <c r="J4771" s="34"/>
      <c r="K4771" s="34"/>
      <c r="L4771" s="35"/>
      <c r="M4771" s="36"/>
      <c r="N4771" s="37"/>
      <c r="O4771" s="37"/>
      <c r="P4771" s="37"/>
      <c r="Q4771" s="38"/>
      <c r="R4771" s="38"/>
      <c r="S4771" s="37"/>
      <c r="T4771" s="39"/>
      <c r="U4771" s="39"/>
      <c r="V4771" s="40"/>
      <c r="X4771" t="str">
        <f>IF(('1 - Cover page'!$B$9-M4771)&lt;6,"&lt;=5 Days","&gt;5 Days")</f>
        <v>&lt;=5 Days</v>
      </c>
      <c r="Y4771" t="str">
        <f>IF(('1 - Cover page'!$B$9-M4771)=0,"0", IF(('1 - Cover page'!$B$9-M4771)= 1,"1", IF(('1 - Cover page'!$B$9-M4771)= 2,"2", IF(('1 - Cover page'!$B$9-M4771)= 3,"3", IF(('1 - Cover page'!$B$9-M4771)= 4,"4", IF(('1 - Cover page'!$B$9-M4771)= 5,"5", IF(('1 - Cover page'!$B$9-M4771)= 6,"6", IF(('1 - Cover page'!$B$9-M4771)= 7,"7", IF(('1 - Cover page'!$B$9-M4771)= 8,"8", IF(('1 - Cover page'!$B$9-M4771)= 9,"9", IF(('1 - Cover page'!$B$9-M4771)= 10,"10", IF(('1 - Cover page'!$B$9-M4771)= 11,"11", IF(('1 - Cover page'!$B$9-M4771)= 12,"12", IF(('1 - Cover page'!$B$9-M4771)= 13,"13", IF(('1 - Cover page'!$B$9-M4771)= 14,"14", IF(('1 - Cover page'!$B$9-M4771)= 15,"15",  ""))))))))))))))))</f>
        <v>0</v>
      </c>
      <c r="Z4771" t="str">
        <f>IF(('1 - Cover page'!$B$9-I4771)=0,"0", IF(('1 - Cover page'!$B$9-I4771)= 1,"1", IF(('1 - Cover page'!$B$9-I4771)= 2,"2", IF(('1 - Cover page'!$B$9-I4771)= 3,"3", IF(('1 - Cover page'!$B$9-I4771)= 4,"4", IF(('1 - Cover page'!$B$9-I4771)= 5,"5", IF(('1 - Cover page'!$B$9-I4771)= 6,"6", IF(('1 - Cover page'!$B$9-I4771)= 7,"7", IF(('1 - Cover page'!$B$9-I4771)= 8,"8", IF(('1 - Cover page'!$B$9-I4771)= 9,"9", IF(('1 - Cover page'!$B$9-I4771)= 10,"10", IF(('1 - Cover page'!$B$9-I4771)= 11,"11", IF(('1 - Cover page'!$B$9-I4771)= 12,"12", IF(('1 - Cover page'!$B$9-I4771)= 13,"13", IF(('1 - Cover page'!$B$9-I4771)= 14,"14", IF(('1 - Cover page'!$B$9-I4771)= 15,"15",  ""))))))))))))))))</f>
        <v>0</v>
      </c>
      <c r="AA4771" t="e">
        <f>VLOOKUP(E4771,'Age group'!$A$2:$B$7,2,TRUE)</f>
        <v>#N/A</v>
      </c>
    </row>
    <row r="4772" spans="1:27" ht="12.75" x14ac:dyDescent="0.2">
      <c r="A4772" s="30">
        <v>4769</v>
      </c>
      <c r="B4772" s="31"/>
      <c r="C4772" s="31"/>
      <c r="D4772" s="32"/>
      <c r="E4772" s="104"/>
      <c r="F4772" s="31"/>
      <c r="G4772" s="31"/>
      <c r="H4772" s="33"/>
      <c r="I4772" s="16"/>
      <c r="J4772" s="34"/>
      <c r="K4772" s="34"/>
      <c r="L4772" s="35"/>
      <c r="M4772" s="36"/>
      <c r="N4772" s="37"/>
      <c r="O4772" s="37"/>
      <c r="P4772" s="37"/>
      <c r="Q4772" s="38"/>
      <c r="R4772" s="38"/>
      <c r="S4772" s="37"/>
      <c r="T4772" s="39"/>
      <c r="U4772" s="39"/>
      <c r="V4772" s="40"/>
      <c r="X4772" t="str">
        <f>IF(('1 - Cover page'!$B$9-M4772)&lt;6,"&lt;=5 Days","&gt;5 Days")</f>
        <v>&lt;=5 Days</v>
      </c>
      <c r="Y4772" t="str">
        <f>IF(('1 - Cover page'!$B$9-M4772)=0,"0", IF(('1 - Cover page'!$B$9-M4772)= 1,"1", IF(('1 - Cover page'!$B$9-M4772)= 2,"2", IF(('1 - Cover page'!$B$9-M4772)= 3,"3", IF(('1 - Cover page'!$B$9-M4772)= 4,"4", IF(('1 - Cover page'!$B$9-M4772)= 5,"5", IF(('1 - Cover page'!$B$9-M4772)= 6,"6", IF(('1 - Cover page'!$B$9-M4772)= 7,"7", IF(('1 - Cover page'!$B$9-M4772)= 8,"8", IF(('1 - Cover page'!$B$9-M4772)= 9,"9", IF(('1 - Cover page'!$B$9-M4772)= 10,"10", IF(('1 - Cover page'!$B$9-M4772)= 11,"11", IF(('1 - Cover page'!$B$9-M4772)= 12,"12", IF(('1 - Cover page'!$B$9-M4772)= 13,"13", IF(('1 - Cover page'!$B$9-M4772)= 14,"14", IF(('1 - Cover page'!$B$9-M4772)= 15,"15",  ""))))))))))))))))</f>
        <v>0</v>
      </c>
      <c r="Z4772" t="str">
        <f>IF(('1 - Cover page'!$B$9-I4772)=0,"0", IF(('1 - Cover page'!$B$9-I4772)= 1,"1", IF(('1 - Cover page'!$B$9-I4772)= 2,"2", IF(('1 - Cover page'!$B$9-I4772)= 3,"3", IF(('1 - Cover page'!$B$9-I4772)= 4,"4", IF(('1 - Cover page'!$B$9-I4772)= 5,"5", IF(('1 - Cover page'!$B$9-I4772)= 6,"6", IF(('1 - Cover page'!$B$9-I4772)= 7,"7", IF(('1 - Cover page'!$B$9-I4772)= 8,"8", IF(('1 - Cover page'!$B$9-I4772)= 9,"9", IF(('1 - Cover page'!$B$9-I4772)= 10,"10", IF(('1 - Cover page'!$B$9-I4772)= 11,"11", IF(('1 - Cover page'!$B$9-I4772)= 12,"12", IF(('1 - Cover page'!$B$9-I4772)= 13,"13", IF(('1 - Cover page'!$B$9-I4772)= 14,"14", IF(('1 - Cover page'!$B$9-I4772)= 15,"15",  ""))))))))))))))))</f>
        <v>0</v>
      </c>
      <c r="AA4772" t="e">
        <f>VLOOKUP(E4772,'Age group'!$A$2:$B$7,2,TRUE)</f>
        <v>#N/A</v>
      </c>
    </row>
    <row r="4773" spans="1:27" ht="12.75" x14ac:dyDescent="0.2">
      <c r="A4773" s="30">
        <v>4770</v>
      </c>
      <c r="B4773" s="31"/>
      <c r="C4773" s="31"/>
      <c r="D4773" s="32"/>
      <c r="E4773" s="104"/>
      <c r="F4773" s="31"/>
      <c r="G4773" s="31"/>
      <c r="H4773" s="33"/>
      <c r="I4773" s="16"/>
      <c r="J4773" s="34"/>
      <c r="K4773" s="34"/>
      <c r="L4773" s="35"/>
      <c r="M4773" s="36"/>
      <c r="N4773" s="37"/>
      <c r="O4773" s="37"/>
      <c r="P4773" s="37"/>
      <c r="Q4773" s="38"/>
      <c r="R4773" s="38"/>
      <c r="S4773" s="37"/>
      <c r="T4773" s="39"/>
      <c r="U4773" s="39"/>
      <c r="V4773" s="40"/>
      <c r="X4773" t="str">
        <f>IF(('1 - Cover page'!$B$9-M4773)&lt;6,"&lt;=5 Days","&gt;5 Days")</f>
        <v>&lt;=5 Days</v>
      </c>
      <c r="Y4773" t="str">
        <f>IF(('1 - Cover page'!$B$9-M4773)=0,"0", IF(('1 - Cover page'!$B$9-M4773)= 1,"1", IF(('1 - Cover page'!$B$9-M4773)= 2,"2", IF(('1 - Cover page'!$B$9-M4773)= 3,"3", IF(('1 - Cover page'!$B$9-M4773)= 4,"4", IF(('1 - Cover page'!$B$9-M4773)= 5,"5", IF(('1 - Cover page'!$B$9-M4773)= 6,"6", IF(('1 - Cover page'!$B$9-M4773)= 7,"7", IF(('1 - Cover page'!$B$9-M4773)= 8,"8", IF(('1 - Cover page'!$B$9-M4773)= 9,"9", IF(('1 - Cover page'!$B$9-M4773)= 10,"10", IF(('1 - Cover page'!$B$9-M4773)= 11,"11", IF(('1 - Cover page'!$B$9-M4773)= 12,"12", IF(('1 - Cover page'!$B$9-M4773)= 13,"13", IF(('1 - Cover page'!$B$9-M4773)= 14,"14", IF(('1 - Cover page'!$B$9-M4773)= 15,"15",  ""))))))))))))))))</f>
        <v>0</v>
      </c>
      <c r="Z4773" t="str">
        <f>IF(('1 - Cover page'!$B$9-I4773)=0,"0", IF(('1 - Cover page'!$B$9-I4773)= 1,"1", IF(('1 - Cover page'!$B$9-I4773)= 2,"2", IF(('1 - Cover page'!$B$9-I4773)= 3,"3", IF(('1 - Cover page'!$B$9-I4773)= 4,"4", IF(('1 - Cover page'!$B$9-I4773)= 5,"5", IF(('1 - Cover page'!$B$9-I4773)= 6,"6", IF(('1 - Cover page'!$B$9-I4773)= 7,"7", IF(('1 - Cover page'!$B$9-I4773)= 8,"8", IF(('1 - Cover page'!$B$9-I4773)= 9,"9", IF(('1 - Cover page'!$B$9-I4773)= 10,"10", IF(('1 - Cover page'!$B$9-I4773)= 11,"11", IF(('1 - Cover page'!$B$9-I4773)= 12,"12", IF(('1 - Cover page'!$B$9-I4773)= 13,"13", IF(('1 - Cover page'!$B$9-I4773)= 14,"14", IF(('1 - Cover page'!$B$9-I4773)= 15,"15",  ""))))))))))))))))</f>
        <v>0</v>
      </c>
      <c r="AA4773" t="e">
        <f>VLOOKUP(E4773,'Age group'!$A$2:$B$7,2,TRUE)</f>
        <v>#N/A</v>
      </c>
    </row>
    <row r="4774" spans="1:27" ht="12.75" x14ac:dyDescent="0.2">
      <c r="A4774" s="30">
        <v>4771</v>
      </c>
      <c r="B4774" s="31"/>
      <c r="C4774" s="31"/>
      <c r="D4774" s="32"/>
      <c r="E4774" s="104"/>
      <c r="F4774" s="31"/>
      <c r="G4774" s="31"/>
      <c r="H4774" s="33"/>
      <c r="I4774" s="16"/>
      <c r="J4774" s="34"/>
      <c r="K4774" s="34"/>
      <c r="L4774" s="35"/>
      <c r="M4774" s="36"/>
      <c r="N4774" s="37"/>
      <c r="O4774" s="37"/>
      <c r="P4774" s="37"/>
      <c r="Q4774" s="38"/>
      <c r="R4774" s="38"/>
      <c r="S4774" s="37"/>
      <c r="T4774" s="39"/>
      <c r="U4774" s="39"/>
      <c r="V4774" s="40"/>
      <c r="X4774" t="str">
        <f>IF(('1 - Cover page'!$B$9-M4774)&lt;6,"&lt;=5 Days","&gt;5 Days")</f>
        <v>&lt;=5 Days</v>
      </c>
      <c r="Y4774" t="str">
        <f>IF(('1 - Cover page'!$B$9-M4774)=0,"0", IF(('1 - Cover page'!$B$9-M4774)= 1,"1", IF(('1 - Cover page'!$B$9-M4774)= 2,"2", IF(('1 - Cover page'!$B$9-M4774)= 3,"3", IF(('1 - Cover page'!$B$9-M4774)= 4,"4", IF(('1 - Cover page'!$B$9-M4774)= 5,"5", IF(('1 - Cover page'!$B$9-M4774)= 6,"6", IF(('1 - Cover page'!$B$9-M4774)= 7,"7", IF(('1 - Cover page'!$B$9-M4774)= 8,"8", IF(('1 - Cover page'!$B$9-M4774)= 9,"9", IF(('1 - Cover page'!$B$9-M4774)= 10,"10", IF(('1 - Cover page'!$B$9-M4774)= 11,"11", IF(('1 - Cover page'!$B$9-M4774)= 12,"12", IF(('1 - Cover page'!$B$9-M4774)= 13,"13", IF(('1 - Cover page'!$B$9-M4774)= 14,"14", IF(('1 - Cover page'!$B$9-M4774)= 15,"15",  ""))))))))))))))))</f>
        <v>0</v>
      </c>
      <c r="Z4774" t="str">
        <f>IF(('1 - Cover page'!$B$9-I4774)=0,"0", IF(('1 - Cover page'!$B$9-I4774)= 1,"1", IF(('1 - Cover page'!$B$9-I4774)= 2,"2", IF(('1 - Cover page'!$B$9-I4774)= 3,"3", IF(('1 - Cover page'!$B$9-I4774)= 4,"4", IF(('1 - Cover page'!$B$9-I4774)= 5,"5", IF(('1 - Cover page'!$B$9-I4774)= 6,"6", IF(('1 - Cover page'!$B$9-I4774)= 7,"7", IF(('1 - Cover page'!$B$9-I4774)= 8,"8", IF(('1 - Cover page'!$B$9-I4774)= 9,"9", IF(('1 - Cover page'!$B$9-I4774)= 10,"10", IF(('1 - Cover page'!$B$9-I4774)= 11,"11", IF(('1 - Cover page'!$B$9-I4774)= 12,"12", IF(('1 - Cover page'!$B$9-I4774)= 13,"13", IF(('1 - Cover page'!$B$9-I4774)= 14,"14", IF(('1 - Cover page'!$B$9-I4774)= 15,"15",  ""))))))))))))))))</f>
        <v>0</v>
      </c>
      <c r="AA4774" t="e">
        <f>VLOOKUP(E4774,'Age group'!$A$2:$B$7,2,TRUE)</f>
        <v>#N/A</v>
      </c>
    </row>
    <row r="4775" spans="1:27" ht="12.75" x14ac:dyDescent="0.2">
      <c r="A4775" s="30">
        <v>4772</v>
      </c>
      <c r="B4775" s="31"/>
      <c r="C4775" s="31"/>
      <c r="D4775" s="32"/>
      <c r="E4775" s="104"/>
      <c r="F4775" s="31"/>
      <c r="G4775" s="31"/>
      <c r="H4775" s="33"/>
      <c r="I4775" s="16"/>
      <c r="J4775" s="34"/>
      <c r="K4775" s="34"/>
      <c r="L4775" s="35"/>
      <c r="M4775" s="36"/>
      <c r="N4775" s="37"/>
      <c r="O4775" s="37"/>
      <c r="P4775" s="37"/>
      <c r="Q4775" s="38"/>
      <c r="R4775" s="38"/>
      <c r="S4775" s="37"/>
      <c r="T4775" s="39"/>
      <c r="U4775" s="39"/>
      <c r="V4775" s="40"/>
      <c r="X4775" t="str">
        <f>IF(('1 - Cover page'!$B$9-M4775)&lt;6,"&lt;=5 Days","&gt;5 Days")</f>
        <v>&lt;=5 Days</v>
      </c>
      <c r="Y4775" t="str">
        <f>IF(('1 - Cover page'!$B$9-M4775)=0,"0", IF(('1 - Cover page'!$B$9-M4775)= 1,"1", IF(('1 - Cover page'!$B$9-M4775)= 2,"2", IF(('1 - Cover page'!$B$9-M4775)= 3,"3", IF(('1 - Cover page'!$B$9-M4775)= 4,"4", IF(('1 - Cover page'!$B$9-M4775)= 5,"5", IF(('1 - Cover page'!$B$9-M4775)= 6,"6", IF(('1 - Cover page'!$B$9-M4775)= 7,"7", IF(('1 - Cover page'!$B$9-M4775)= 8,"8", IF(('1 - Cover page'!$B$9-M4775)= 9,"9", IF(('1 - Cover page'!$B$9-M4775)= 10,"10", IF(('1 - Cover page'!$B$9-M4775)= 11,"11", IF(('1 - Cover page'!$B$9-M4775)= 12,"12", IF(('1 - Cover page'!$B$9-M4775)= 13,"13", IF(('1 - Cover page'!$B$9-M4775)= 14,"14", IF(('1 - Cover page'!$B$9-M4775)= 15,"15",  ""))))))))))))))))</f>
        <v>0</v>
      </c>
      <c r="Z4775" t="str">
        <f>IF(('1 - Cover page'!$B$9-I4775)=0,"0", IF(('1 - Cover page'!$B$9-I4775)= 1,"1", IF(('1 - Cover page'!$B$9-I4775)= 2,"2", IF(('1 - Cover page'!$B$9-I4775)= 3,"3", IF(('1 - Cover page'!$B$9-I4775)= 4,"4", IF(('1 - Cover page'!$B$9-I4775)= 5,"5", IF(('1 - Cover page'!$B$9-I4775)= 6,"6", IF(('1 - Cover page'!$B$9-I4775)= 7,"7", IF(('1 - Cover page'!$B$9-I4775)= 8,"8", IF(('1 - Cover page'!$B$9-I4775)= 9,"9", IF(('1 - Cover page'!$B$9-I4775)= 10,"10", IF(('1 - Cover page'!$B$9-I4775)= 11,"11", IF(('1 - Cover page'!$B$9-I4775)= 12,"12", IF(('1 - Cover page'!$B$9-I4775)= 13,"13", IF(('1 - Cover page'!$B$9-I4775)= 14,"14", IF(('1 - Cover page'!$B$9-I4775)= 15,"15",  ""))))))))))))))))</f>
        <v>0</v>
      </c>
      <c r="AA4775" t="e">
        <f>VLOOKUP(E4775,'Age group'!$A$2:$B$7,2,TRUE)</f>
        <v>#N/A</v>
      </c>
    </row>
    <row r="4776" spans="1:27" ht="12.75" x14ac:dyDescent="0.2">
      <c r="A4776" s="30">
        <v>4773</v>
      </c>
      <c r="B4776" s="31"/>
      <c r="C4776" s="31"/>
      <c r="D4776" s="32"/>
      <c r="E4776" s="104"/>
      <c r="F4776" s="31"/>
      <c r="G4776" s="31"/>
      <c r="H4776" s="33"/>
      <c r="I4776" s="16"/>
      <c r="J4776" s="34"/>
      <c r="K4776" s="34"/>
      <c r="L4776" s="35"/>
      <c r="M4776" s="36"/>
      <c r="N4776" s="37"/>
      <c r="O4776" s="37"/>
      <c r="P4776" s="37"/>
      <c r="Q4776" s="38"/>
      <c r="R4776" s="38"/>
      <c r="S4776" s="37"/>
      <c r="T4776" s="39"/>
      <c r="U4776" s="39"/>
      <c r="V4776" s="40"/>
      <c r="X4776" t="str">
        <f>IF(('1 - Cover page'!$B$9-M4776)&lt;6,"&lt;=5 Days","&gt;5 Days")</f>
        <v>&lt;=5 Days</v>
      </c>
      <c r="Y4776" t="str">
        <f>IF(('1 - Cover page'!$B$9-M4776)=0,"0", IF(('1 - Cover page'!$B$9-M4776)= 1,"1", IF(('1 - Cover page'!$B$9-M4776)= 2,"2", IF(('1 - Cover page'!$B$9-M4776)= 3,"3", IF(('1 - Cover page'!$B$9-M4776)= 4,"4", IF(('1 - Cover page'!$B$9-M4776)= 5,"5", IF(('1 - Cover page'!$B$9-M4776)= 6,"6", IF(('1 - Cover page'!$B$9-M4776)= 7,"7", IF(('1 - Cover page'!$B$9-M4776)= 8,"8", IF(('1 - Cover page'!$B$9-M4776)= 9,"9", IF(('1 - Cover page'!$B$9-M4776)= 10,"10", IF(('1 - Cover page'!$B$9-M4776)= 11,"11", IF(('1 - Cover page'!$B$9-M4776)= 12,"12", IF(('1 - Cover page'!$B$9-M4776)= 13,"13", IF(('1 - Cover page'!$B$9-M4776)= 14,"14", IF(('1 - Cover page'!$B$9-M4776)= 15,"15",  ""))))))))))))))))</f>
        <v>0</v>
      </c>
      <c r="Z4776" t="str">
        <f>IF(('1 - Cover page'!$B$9-I4776)=0,"0", IF(('1 - Cover page'!$B$9-I4776)= 1,"1", IF(('1 - Cover page'!$B$9-I4776)= 2,"2", IF(('1 - Cover page'!$B$9-I4776)= 3,"3", IF(('1 - Cover page'!$B$9-I4776)= 4,"4", IF(('1 - Cover page'!$B$9-I4776)= 5,"5", IF(('1 - Cover page'!$B$9-I4776)= 6,"6", IF(('1 - Cover page'!$B$9-I4776)= 7,"7", IF(('1 - Cover page'!$B$9-I4776)= 8,"8", IF(('1 - Cover page'!$B$9-I4776)= 9,"9", IF(('1 - Cover page'!$B$9-I4776)= 10,"10", IF(('1 - Cover page'!$B$9-I4776)= 11,"11", IF(('1 - Cover page'!$B$9-I4776)= 12,"12", IF(('1 - Cover page'!$B$9-I4776)= 13,"13", IF(('1 - Cover page'!$B$9-I4776)= 14,"14", IF(('1 - Cover page'!$B$9-I4776)= 15,"15",  ""))))))))))))))))</f>
        <v>0</v>
      </c>
      <c r="AA4776" t="e">
        <f>VLOOKUP(E4776,'Age group'!$A$2:$B$7,2,TRUE)</f>
        <v>#N/A</v>
      </c>
    </row>
    <row r="4777" spans="1:27" ht="12.75" x14ac:dyDescent="0.2">
      <c r="A4777" s="30">
        <v>4774</v>
      </c>
      <c r="B4777" s="31"/>
      <c r="C4777" s="31"/>
      <c r="D4777" s="32"/>
      <c r="E4777" s="104"/>
      <c r="F4777" s="31"/>
      <c r="G4777" s="31"/>
      <c r="H4777" s="33"/>
      <c r="I4777" s="16"/>
      <c r="J4777" s="34"/>
      <c r="K4777" s="34"/>
      <c r="L4777" s="35"/>
      <c r="M4777" s="36"/>
      <c r="N4777" s="37"/>
      <c r="O4777" s="37"/>
      <c r="P4777" s="37"/>
      <c r="Q4777" s="38"/>
      <c r="R4777" s="38"/>
      <c r="S4777" s="37"/>
      <c r="T4777" s="39"/>
      <c r="U4777" s="39"/>
      <c r="V4777" s="40"/>
      <c r="X4777" t="str">
        <f>IF(('1 - Cover page'!$B$9-M4777)&lt;6,"&lt;=5 Days","&gt;5 Days")</f>
        <v>&lt;=5 Days</v>
      </c>
      <c r="Y4777" t="str">
        <f>IF(('1 - Cover page'!$B$9-M4777)=0,"0", IF(('1 - Cover page'!$B$9-M4777)= 1,"1", IF(('1 - Cover page'!$B$9-M4777)= 2,"2", IF(('1 - Cover page'!$B$9-M4777)= 3,"3", IF(('1 - Cover page'!$B$9-M4777)= 4,"4", IF(('1 - Cover page'!$B$9-M4777)= 5,"5", IF(('1 - Cover page'!$B$9-M4777)= 6,"6", IF(('1 - Cover page'!$B$9-M4777)= 7,"7", IF(('1 - Cover page'!$B$9-M4777)= 8,"8", IF(('1 - Cover page'!$B$9-M4777)= 9,"9", IF(('1 - Cover page'!$B$9-M4777)= 10,"10", IF(('1 - Cover page'!$B$9-M4777)= 11,"11", IF(('1 - Cover page'!$B$9-M4777)= 12,"12", IF(('1 - Cover page'!$B$9-M4777)= 13,"13", IF(('1 - Cover page'!$B$9-M4777)= 14,"14", IF(('1 - Cover page'!$B$9-M4777)= 15,"15",  ""))))))))))))))))</f>
        <v>0</v>
      </c>
      <c r="Z4777" t="str">
        <f>IF(('1 - Cover page'!$B$9-I4777)=0,"0", IF(('1 - Cover page'!$B$9-I4777)= 1,"1", IF(('1 - Cover page'!$B$9-I4777)= 2,"2", IF(('1 - Cover page'!$B$9-I4777)= 3,"3", IF(('1 - Cover page'!$B$9-I4777)= 4,"4", IF(('1 - Cover page'!$B$9-I4777)= 5,"5", IF(('1 - Cover page'!$B$9-I4777)= 6,"6", IF(('1 - Cover page'!$B$9-I4777)= 7,"7", IF(('1 - Cover page'!$B$9-I4777)= 8,"8", IF(('1 - Cover page'!$B$9-I4777)= 9,"9", IF(('1 - Cover page'!$B$9-I4777)= 10,"10", IF(('1 - Cover page'!$B$9-I4777)= 11,"11", IF(('1 - Cover page'!$B$9-I4777)= 12,"12", IF(('1 - Cover page'!$B$9-I4777)= 13,"13", IF(('1 - Cover page'!$B$9-I4777)= 14,"14", IF(('1 - Cover page'!$B$9-I4777)= 15,"15",  ""))))))))))))))))</f>
        <v>0</v>
      </c>
      <c r="AA4777" t="e">
        <f>VLOOKUP(E4777,'Age group'!$A$2:$B$7,2,TRUE)</f>
        <v>#N/A</v>
      </c>
    </row>
    <row r="4778" spans="1:27" ht="12.75" x14ac:dyDescent="0.2">
      <c r="A4778" s="30">
        <v>4775</v>
      </c>
      <c r="B4778" s="31"/>
      <c r="C4778" s="31"/>
      <c r="D4778" s="32"/>
      <c r="E4778" s="104"/>
      <c r="F4778" s="31"/>
      <c r="G4778" s="31"/>
      <c r="H4778" s="33"/>
      <c r="I4778" s="16"/>
      <c r="J4778" s="34"/>
      <c r="K4778" s="34"/>
      <c r="L4778" s="35"/>
      <c r="M4778" s="36"/>
      <c r="N4778" s="37"/>
      <c r="O4778" s="37"/>
      <c r="P4778" s="37"/>
      <c r="Q4778" s="38"/>
      <c r="R4778" s="38"/>
      <c r="S4778" s="37"/>
      <c r="T4778" s="39"/>
      <c r="U4778" s="39"/>
      <c r="V4778" s="40"/>
      <c r="X4778" t="str">
        <f>IF(('1 - Cover page'!$B$9-M4778)&lt;6,"&lt;=5 Days","&gt;5 Days")</f>
        <v>&lt;=5 Days</v>
      </c>
      <c r="Y4778" t="str">
        <f>IF(('1 - Cover page'!$B$9-M4778)=0,"0", IF(('1 - Cover page'!$B$9-M4778)= 1,"1", IF(('1 - Cover page'!$B$9-M4778)= 2,"2", IF(('1 - Cover page'!$B$9-M4778)= 3,"3", IF(('1 - Cover page'!$B$9-M4778)= 4,"4", IF(('1 - Cover page'!$B$9-M4778)= 5,"5", IF(('1 - Cover page'!$B$9-M4778)= 6,"6", IF(('1 - Cover page'!$B$9-M4778)= 7,"7", IF(('1 - Cover page'!$B$9-M4778)= 8,"8", IF(('1 - Cover page'!$B$9-M4778)= 9,"9", IF(('1 - Cover page'!$B$9-M4778)= 10,"10", IF(('1 - Cover page'!$B$9-M4778)= 11,"11", IF(('1 - Cover page'!$B$9-M4778)= 12,"12", IF(('1 - Cover page'!$B$9-M4778)= 13,"13", IF(('1 - Cover page'!$B$9-M4778)= 14,"14", IF(('1 - Cover page'!$B$9-M4778)= 15,"15",  ""))))))))))))))))</f>
        <v>0</v>
      </c>
      <c r="Z4778" t="str">
        <f>IF(('1 - Cover page'!$B$9-I4778)=0,"0", IF(('1 - Cover page'!$B$9-I4778)= 1,"1", IF(('1 - Cover page'!$B$9-I4778)= 2,"2", IF(('1 - Cover page'!$B$9-I4778)= 3,"3", IF(('1 - Cover page'!$B$9-I4778)= 4,"4", IF(('1 - Cover page'!$B$9-I4778)= 5,"5", IF(('1 - Cover page'!$B$9-I4778)= 6,"6", IF(('1 - Cover page'!$B$9-I4778)= 7,"7", IF(('1 - Cover page'!$B$9-I4778)= 8,"8", IF(('1 - Cover page'!$B$9-I4778)= 9,"9", IF(('1 - Cover page'!$B$9-I4778)= 10,"10", IF(('1 - Cover page'!$B$9-I4778)= 11,"11", IF(('1 - Cover page'!$B$9-I4778)= 12,"12", IF(('1 - Cover page'!$B$9-I4778)= 13,"13", IF(('1 - Cover page'!$B$9-I4778)= 14,"14", IF(('1 - Cover page'!$B$9-I4778)= 15,"15",  ""))))))))))))))))</f>
        <v>0</v>
      </c>
      <c r="AA4778" t="e">
        <f>VLOOKUP(E4778,'Age group'!$A$2:$B$7,2,TRUE)</f>
        <v>#N/A</v>
      </c>
    </row>
    <row r="4779" spans="1:27" ht="12.75" x14ac:dyDescent="0.2">
      <c r="A4779" s="30">
        <v>4776</v>
      </c>
      <c r="B4779" s="31"/>
      <c r="C4779" s="31"/>
      <c r="D4779" s="32"/>
      <c r="E4779" s="104"/>
      <c r="F4779" s="31"/>
      <c r="G4779" s="31"/>
      <c r="H4779" s="33"/>
      <c r="I4779" s="16"/>
      <c r="J4779" s="34"/>
      <c r="K4779" s="34"/>
      <c r="L4779" s="35"/>
      <c r="M4779" s="36"/>
      <c r="N4779" s="37"/>
      <c r="O4779" s="37"/>
      <c r="P4779" s="37"/>
      <c r="Q4779" s="38"/>
      <c r="R4779" s="38"/>
      <c r="S4779" s="37"/>
      <c r="T4779" s="39"/>
      <c r="U4779" s="39"/>
      <c r="V4779" s="40"/>
      <c r="X4779" t="str">
        <f>IF(('1 - Cover page'!$B$9-M4779)&lt;6,"&lt;=5 Days","&gt;5 Days")</f>
        <v>&lt;=5 Days</v>
      </c>
      <c r="Y4779" t="str">
        <f>IF(('1 - Cover page'!$B$9-M4779)=0,"0", IF(('1 - Cover page'!$B$9-M4779)= 1,"1", IF(('1 - Cover page'!$B$9-M4779)= 2,"2", IF(('1 - Cover page'!$B$9-M4779)= 3,"3", IF(('1 - Cover page'!$B$9-M4779)= 4,"4", IF(('1 - Cover page'!$B$9-M4779)= 5,"5", IF(('1 - Cover page'!$B$9-M4779)= 6,"6", IF(('1 - Cover page'!$B$9-M4779)= 7,"7", IF(('1 - Cover page'!$B$9-M4779)= 8,"8", IF(('1 - Cover page'!$B$9-M4779)= 9,"9", IF(('1 - Cover page'!$B$9-M4779)= 10,"10", IF(('1 - Cover page'!$B$9-M4779)= 11,"11", IF(('1 - Cover page'!$B$9-M4779)= 12,"12", IF(('1 - Cover page'!$B$9-M4779)= 13,"13", IF(('1 - Cover page'!$B$9-M4779)= 14,"14", IF(('1 - Cover page'!$B$9-M4779)= 15,"15",  ""))))))))))))))))</f>
        <v>0</v>
      </c>
      <c r="Z4779" t="str">
        <f>IF(('1 - Cover page'!$B$9-I4779)=0,"0", IF(('1 - Cover page'!$B$9-I4779)= 1,"1", IF(('1 - Cover page'!$B$9-I4779)= 2,"2", IF(('1 - Cover page'!$B$9-I4779)= 3,"3", IF(('1 - Cover page'!$B$9-I4779)= 4,"4", IF(('1 - Cover page'!$B$9-I4779)= 5,"5", IF(('1 - Cover page'!$B$9-I4779)= 6,"6", IF(('1 - Cover page'!$B$9-I4779)= 7,"7", IF(('1 - Cover page'!$B$9-I4779)= 8,"8", IF(('1 - Cover page'!$B$9-I4779)= 9,"9", IF(('1 - Cover page'!$B$9-I4779)= 10,"10", IF(('1 - Cover page'!$B$9-I4779)= 11,"11", IF(('1 - Cover page'!$B$9-I4779)= 12,"12", IF(('1 - Cover page'!$B$9-I4779)= 13,"13", IF(('1 - Cover page'!$B$9-I4779)= 14,"14", IF(('1 - Cover page'!$B$9-I4779)= 15,"15",  ""))))))))))))))))</f>
        <v>0</v>
      </c>
      <c r="AA4779" t="e">
        <f>VLOOKUP(E4779,'Age group'!$A$2:$B$7,2,TRUE)</f>
        <v>#N/A</v>
      </c>
    </row>
    <row r="4780" spans="1:27" ht="12.75" x14ac:dyDescent="0.2">
      <c r="A4780" s="30">
        <v>4777</v>
      </c>
      <c r="B4780" s="31"/>
      <c r="C4780" s="31"/>
      <c r="D4780" s="32"/>
      <c r="E4780" s="104"/>
      <c r="F4780" s="31"/>
      <c r="G4780" s="31"/>
      <c r="H4780" s="33"/>
      <c r="I4780" s="16"/>
      <c r="J4780" s="34"/>
      <c r="K4780" s="34"/>
      <c r="L4780" s="35"/>
      <c r="M4780" s="36"/>
      <c r="N4780" s="37"/>
      <c r="O4780" s="37"/>
      <c r="P4780" s="37"/>
      <c r="Q4780" s="38"/>
      <c r="R4780" s="38"/>
      <c r="S4780" s="37"/>
      <c r="T4780" s="39"/>
      <c r="U4780" s="39"/>
      <c r="V4780" s="40"/>
      <c r="X4780" t="str">
        <f>IF(('1 - Cover page'!$B$9-M4780)&lt;6,"&lt;=5 Days","&gt;5 Days")</f>
        <v>&lt;=5 Days</v>
      </c>
      <c r="Y4780" t="str">
        <f>IF(('1 - Cover page'!$B$9-M4780)=0,"0", IF(('1 - Cover page'!$B$9-M4780)= 1,"1", IF(('1 - Cover page'!$B$9-M4780)= 2,"2", IF(('1 - Cover page'!$B$9-M4780)= 3,"3", IF(('1 - Cover page'!$B$9-M4780)= 4,"4", IF(('1 - Cover page'!$B$9-M4780)= 5,"5", IF(('1 - Cover page'!$B$9-M4780)= 6,"6", IF(('1 - Cover page'!$B$9-M4780)= 7,"7", IF(('1 - Cover page'!$B$9-M4780)= 8,"8", IF(('1 - Cover page'!$B$9-M4780)= 9,"9", IF(('1 - Cover page'!$B$9-M4780)= 10,"10", IF(('1 - Cover page'!$B$9-M4780)= 11,"11", IF(('1 - Cover page'!$B$9-M4780)= 12,"12", IF(('1 - Cover page'!$B$9-M4780)= 13,"13", IF(('1 - Cover page'!$B$9-M4780)= 14,"14", IF(('1 - Cover page'!$B$9-M4780)= 15,"15",  ""))))))))))))))))</f>
        <v>0</v>
      </c>
      <c r="Z4780" t="str">
        <f>IF(('1 - Cover page'!$B$9-I4780)=0,"0", IF(('1 - Cover page'!$B$9-I4780)= 1,"1", IF(('1 - Cover page'!$B$9-I4780)= 2,"2", IF(('1 - Cover page'!$B$9-I4780)= 3,"3", IF(('1 - Cover page'!$B$9-I4780)= 4,"4", IF(('1 - Cover page'!$B$9-I4780)= 5,"5", IF(('1 - Cover page'!$B$9-I4780)= 6,"6", IF(('1 - Cover page'!$B$9-I4780)= 7,"7", IF(('1 - Cover page'!$B$9-I4780)= 8,"8", IF(('1 - Cover page'!$B$9-I4780)= 9,"9", IF(('1 - Cover page'!$B$9-I4780)= 10,"10", IF(('1 - Cover page'!$B$9-I4780)= 11,"11", IF(('1 - Cover page'!$B$9-I4780)= 12,"12", IF(('1 - Cover page'!$B$9-I4780)= 13,"13", IF(('1 - Cover page'!$B$9-I4780)= 14,"14", IF(('1 - Cover page'!$B$9-I4780)= 15,"15",  ""))))))))))))))))</f>
        <v>0</v>
      </c>
      <c r="AA4780" t="e">
        <f>VLOOKUP(E4780,'Age group'!$A$2:$B$7,2,TRUE)</f>
        <v>#N/A</v>
      </c>
    </row>
    <row r="4781" spans="1:27" ht="12.75" x14ac:dyDescent="0.2">
      <c r="A4781" s="30">
        <v>4778</v>
      </c>
      <c r="B4781" s="31"/>
      <c r="C4781" s="31"/>
      <c r="D4781" s="32"/>
      <c r="E4781" s="104"/>
      <c r="F4781" s="31"/>
      <c r="G4781" s="31"/>
      <c r="H4781" s="33"/>
      <c r="I4781" s="16"/>
      <c r="J4781" s="34"/>
      <c r="K4781" s="34"/>
      <c r="L4781" s="35"/>
      <c r="M4781" s="36"/>
      <c r="N4781" s="37"/>
      <c r="O4781" s="37"/>
      <c r="P4781" s="37"/>
      <c r="Q4781" s="38"/>
      <c r="R4781" s="38"/>
      <c r="S4781" s="37"/>
      <c r="T4781" s="39"/>
      <c r="U4781" s="39"/>
      <c r="V4781" s="40"/>
      <c r="X4781" t="str">
        <f>IF(('1 - Cover page'!$B$9-M4781)&lt;6,"&lt;=5 Days","&gt;5 Days")</f>
        <v>&lt;=5 Days</v>
      </c>
      <c r="Y4781" t="str">
        <f>IF(('1 - Cover page'!$B$9-M4781)=0,"0", IF(('1 - Cover page'!$B$9-M4781)= 1,"1", IF(('1 - Cover page'!$B$9-M4781)= 2,"2", IF(('1 - Cover page'!$B$9-M4781)= 3,"3", IF(('1 - Cover page'!$B$9-M4781)= 4,"4", IF(('1 - Cover page'!$B$9-M4781)= 5,"5", IF(('1 - Cover page'!$B$9-M4781)= 6,"6", IF(('1 - Cover page'!$B$9-M4781)= 7,"7", IF(('1 - Cover page'!$B$9-M4781)= 8,"8", IF(('1 - Cover page'!$B$9-M4781)= 9,"9", IF(('1 - Cover page'!$B$9-M4781)= 10,"10", IF(('1 - Cover page'!$B$9-M4781)= 11,"11", IF(('1 - Cover page'!$B$9-M4781)= 12,"12", IF(('1 - Cover page'!$B$9-M4781)= 13,"13", IF(('1 - Cover page'!$B$9-M4781)= 14,"14", IF(('1 - Cover page'!$B$9-M4781)= 15,"15",  ""))))))))))))))))</f>
        <v>0</v>
      </c>
      <c r="Z4781" t="str">
        <f>IF(('1 - Cover page'!$B$9-I4781)=0,"0", IF(('1 - Cover page'!$B$9-I4781)= 1,"1", IF(('1 - Cover page'!$B$9-I4781)= 2,"2", IF(('1 - Cover page'!$B$9-I4781)= 3,"3", IF(('1 - Cover page'!$B$9-I4781)= 4,"4", IF(('1 - Cover page'!$B$9-I4781)= 5,"5", IF(('1 - Cover page'!$B$9-I4781)= 6,"6", IF(('1 - Cover page'!$B$9-I4781)= 7,"7", IF(('1 - Cover page'!$B$9-I4781)= 8,"8", IF(('1 - Cover page'!$B$9-I4781)= 9,"9", IF(('1 - Cover page'!$B$9-I4781)= 10,"10", IF(('1 - Cover page'!$B$9-I4781)= 11,"11", IF(('1 - Cover page'!$B$9-I4781)= 12,"12", IF(('1 - Cover page'!$B$9-I4781)= 13,"13", IF(('1 - Cover page'!$B$9-I4781)= 14,"14", IF(('1 - Cover page'!$B$9-I4781)= 15,"15",  ""))))))))))))))))</f>
        <v>0</v>
      </c>
      <c r="AA4781" t="e">
        <f>VLOOKUP(E4781,'Age group'!$A$2:$B$7,2,TRUE)</f>
        <v>#N/A</v>
      </c>
    </row>
    <row r="4782" spans="1:27" ht="12.75" x14ac:dyDescent="0.2">
      <c r="A4782" s="30">
        <v>4779</v>
      </c>
      <c r="B4782" s="31"/>
      <c r="C4782" s="31"/>
      <c r="D4782" s="32"/>
      <c r="E4782" s="104"/>
      <c r="F4782" s="31"/>
      <c r="G4782" s="31"/>
      <c r="H4782" s="33"/>
      <c r="I4782" s="16"/>
      <c r="J4782" s="34"/>
      <c r="K4782" s="34"/>
      <c r="L4782" s="35"/>
      <c r="M4782" s="36"/>
      <c r="N4782" s="37"/>
      <c r="O4782" s="37"/>
      <c r="P4782" s="37"/>
      <c r="Q4782" s="38"/>
      <c r="R4782" s="38"/>
      <c r="S4782" s="37"/>
      <c r="T4782" s="39"/>
      <c r="U4782" s="39"/>
      <c r="V4782" s="40"/>
      <c r="X4782" t="str">
        <f>IF(('1 - Cover page'!$B$9-M4782)&lt;6,"&lt;=5 Days","&gt;5 Days")</f>
        <v>&lt;=5 Days</v>
      </c>
      <c r="Y4782" t="str">
        <f>IF(('1 - Cover page'!$B$9-M4782)=0,"0", IF(('1 - Cover page'!$B$9-M4782)= 1,"1", IF(('1 - Cover page'!$B$9-M4782)= 2,"2", IF(('1 - Cover page'!$B$9-M4782)= 3,"3", IF(('1 - Cover page'!$B$9-M4782)= 4,"4", IF(('1 - Cover page'!$B$9-M4782)= 5,"5", IF(('1 - Cover page'!$B$9-M4782)= 6,"6", IF(('1 - Cover page'!$B$9-M4782)= 7,"7", IF(('1 - Cover page'!$B$9-M4782)= 8,"8", IF(('1 - Cover page'!$B$9-M4782)= 9,"9", IF(('1 - Cover page'!$B$9-M4782)= 10,"10", IF(('1 - Cover page'!$B$9-M4782)= 11,"11", IF(('1 - Cover page'!$B$9-M4782)= 12,"12", IF(('1 - Cover page'!$B$9-M4782)= 13,"13", IF(('1 - Cover page'!$B$9-M4782)= 14,"14", IF(('1 - Cover page'!$B$9-M4782)= 15,"15",  ""))))))))))))))))</f>
        <v>0</v>
      </c>
      <c r="Z4782" t="str">
        <f>IF(('1 - Cover page'!$B$9-I4782)=0,"0", IF(('1 - Cover page'!$B$9-I4782)= 1,"1", IF(('1 - Cover page'!$B$9-I4782)= 2,"2", IF(('1 - Cover page'!$B$9-I4782)= 3,"3", IF(('1 - Cover page'!$B$9-I4782)= 4,"4", IF(('1 - Cover page'!$B$9-I4782)= 5,"5", IF(('1 - Cover page'!$B$9-I4782)= 6,"6", IF(('1 - Cover page'!$B$9-I4782)= 7,"7", IF(('1 - Cover page'!$B$9-I4782)= 8,"8", IF(('1 - Cover page'!$B$9-I4782)= 9,"9", IF(('1 - Cover page'!$B$9-I4782)= 10,"10", IF(('1 - Cover page'!$B$9-I4782)= 11,"11", IF(('1 - Cover page'!$B$9-I4782)= 12,"12", IF(('1 - Cover page'!$B$9-I4782)= 13,"13", IF(('1 - Cover page'!$B$9-I4782)= 14,"14", IF(('1 - Cover page'!$B$9-I4782)= 15,"15",  ""))))))))))))))))</f>
        <v>0</v>
      </c>
      <c r="AA4782" t="e">
        <f>VLOOKUP(E4782,'Age group'!$A$2:$B$7,2,TRUE)</f>
        <v>#N/A</v>
      </c>
    </row>
    <row r="4783" spans="1:27" ht="12.75" x14ac:dyDescent="0.2">
      <c r="A4783" s="30">
        <v>4780</v>
      </c>
      <c r="B4783" s="31"/>
      <c r="C4783" s="31"/>
      <c r="D4783" s="32"/>
      <c r="E4783" s="104"/>
      <c r="F4783" s="31"/>
      <c r="G4783" s="31"/>
      <c r="H4783" s="33"/>
      <c r="I4783" s="16"/>
      <c r="J4783" s="34"/>
      <c r="K4783" s="34"/>
      <c r="L4783" s="35"/>
      <c r="M4783" s="36"/>
      <c r="N4783" s="37"/>
      <c r="O4783" s="37"/>
      <c r="P4783" s="37"/>
      <c r="Q4783" s="38"/>
      <c r="R4783" s="38"/>
      <c r="S4783" s="37"/>
      <c r="T4783" s="39"/>
      <c r="U4783" s="39"/>
      <c r="V4783" s="40"/>
      <c r="X4783" t="str">
        <f>IF(('1 - Cover page'!$B$9-M4783)&lt;6,"&lt;=5 Days","&gt;5 Days")</f>
        <v>&lt;=5 Days</v>
      </c>
      <c r="Y4783" t="str">
        <f>IF(('1 - Cover page'!$B$9-M4783)=0,"0", IF(('1 - Cover page'!$B$9-M4783)= 1,"1", IF(('1 - Cover page'!$B$9-M4783)= 2,"2", IF(('1 - Cover page'!$B$9-M4783)= 3,"3", IF(('1 - Cover page'!$B$9-M4783)= 4,"4", IF(('1 - Cover page'!$B$9-M4783)= 5,"5", IF(('1 - Cover page'!$B$9-M4783)= 6,"6", IF(('1 - Cover page'!$B$9-M4783)= 7,"7", IF(('1 - Cover page'!$B$9-M4783)= 8,"8", IF(('1 - Cover page'!$B$9-M4783)= 9,"9", IF(('1 - Cover page'!$B$9-M4783)= 10,"10", IF(('1 - Cover page'!$B$9-M4783)= 11,"11", IF(('1 - Cover page'!$B$9-M4783)= 12,"12", IF(('1 - Cover page'!$B$9-M4783)= 13,"13", IF(('1 - Cover page'!$B$9-M4783)= 14,"14", IF(('1 - Cover page'!$B$9-M4783)= 15,"15",  ""))))))))))))))))</f>
        <v>0</v>
      </c>
      <c r="Z4783" t="str">
        <f>IF(('1 - Cover page'!$B$9-I4783)=0,"0", IF(('1 - Cover page'!$B$9-I4783)= 1,"1", IF(('1 - Cover page'!$B$9-I4783)= 2,"2", IF(('1 - Cover page'!$B$9-I4783)= 3,"3", IF(('1 - Cover page'!$B$9-I4783)= 4,"4", IF(('1 - Cover page'!$B$9-I4783)= 5,"5", IF(('1 - Cover page'!$B$9-I4783)= 6,"6", IF(('1 - Cover page'!$B$9-I4783)= 7,"7", IF(('1 - Cover page'!$B$9-I4783)= 8,"8", IF(('1 - Cover page'!$B$9-I4783)= 9,"9", IF(('1 - Cover page'!$B$9-I4783)= 10,"10", IF(('1 - Cover page'!$B$9-I4783)= 11,"11", IF(('1 - Cover page'!$B$9-I4783)= 12,"12", IF(('1 - Cover page'!$B$9-I4783)= 13,"13", IF(('1 - Cover page'!$B$9-I4783)= 14,"14", IF(('1 - Cover page'!$B$9-I4783)= 15,"15",  ""))))))))))))))))</f>
        <v>0</v>
      </c>
      <c r="AA4783" t="e">
        <f>VLOOKUP(E4783,'Age group'!$A$2:$B$7,2,TRUE)</f>
        <v>#N/A</v>
      </c>
    </row>
    <row r="4784" spans="1:27" ht="12.75" x14ac:dyDescent="0.2">
      <c r="A4784" s="30">
        <v>4781</v>
      </c>
      <c r="B4784" s="31"/>
      <c r="C4784" s="31"/>
      <c r="D4784" s="32"/>
      <c r="E4784" s="104"/>
      <c r="F4784" s="31"/>
      <c r="G4784" s="31"/>
      <c r="H4784" s="33"/>
      <c r="I4784" s="16"/>
      <c r="J4784" s="34"/>
      <c r="K4784" s="34"/>
      <c r="L4784" s="35"/>
      <c r="M4784" s="36"/>
      <c r="N4784" s="37"/>
      <c r="O4784" s="37"/>
      <c r="P4784" s="37"/>
      <c r="Q4784" s="38"/>
      <c r="R4784" s="38"/>
      <c r="S4784" s="37"/>
      <c r="T4784" s="39"/>
      <c r="U4784" s="39"/>
      <c r="V4784" s="40"/>
      <c r="X4784" t="str">
        <f>IF(('1 - Cover page'!$B$9-M4784)&lt;6,"&lt;=5 Days","&gt;5 Days")</f>
        <v>&lt;=5 Days</v>
      </c>
      <c r="Y4784" t="str">
        <f>IF(('1 - Cover page'!$B$9-M4784)=0,"0", IF(('1 - Cover page'!$B$9-M4784)= 1,"1", IF(('1 - Cover page'!$B$9-M4784)= 2,"2", IF(('1 - Cover page'!$B$9-M4784)= 3,"3", IF(('1 - Cover page'!$B$9-M4784)= 4,"4", IF(('1 - Cover page'!$B$9-M4784)= 5,"5", IF(('1 - Cover page'!$B$9-M4784)= 6,"6", IF(('1 - Cover page'!$B$9-M4784)= 7,"7", IF(('1 - Cover page'!$B$9-M4784)= 8,"8", IF(('1 - Cover page'!$B$9-M4784)= 9,"9", IF(('1 - Cover page'!$B$9-M4784)= 10,"10", IF(('1 - Cover page'!$B$9-M4784)= 11,"11", IF(('1 - Cover page'!$B$9-M4784)= 12,"12", IF(('1 - Cover page'!$B$9-M4784)= 13,"13", IF(('1 - Cover page'!$B$9-M4784)= 14,"14", IF(('1 - Cover page'!$B$9-M4784)= 15,"15",  ""))))))))))))))))</f>
        <v>0</v>
      </c>
      <c r="Z4784" t="str">
        <f>IF(('1 - Cover page'!$B$9-I4784)=0,"0", IF(('1 - Cover page'!$B$9-I4784)= 1,"1", IF(('1 - Cover page'!$B$9-I4784)= 2,"2", IF(('1 - Cover page'!$B$9-I4784)= 3,"3", IF(('1 - Cover page'!$B$9-I4784)= 4,"4", IF(('1 - Cover page'!$B$9-I4784)= 5,"5", IF(('1 - Cover page'!$B$9-I4784)= 6,"6", IF(('1 - Cover page'!$B$9-I4784)= 7,"7", IF(('1 - Cover page'!$B$9-I4784)= 8,"8", IF(('1 - Cover page'!$B$9-I4784)= 9,"9", IF(('1 - Cover page'!$B$9-I4784)= 10,"10", IF(('1 - Cover page'!$B$9-I4784)= 11,"11", IF(('1 - Cover page'!$B$9-I4784)= 12,"12", IF(('1 - Cover page'!$B$9-I4784)= 13,"13", IF(('1 - Cover page'!$B$9-I4784)= 14,"14", IF(('1 - Cover page'!$B$9-I4784)= 15,"15",  ""))))))))))))))))</f>
        <v>0</v>
      </c>
      <c r="AA4784" t="e">
        <f>VLOOKUP(E4784,'Age group'!$A$2:$B$7,2,TRUE)</f>
        <v>#N/A</v>
      </c>
    </row>
    <row r="4785" spans="1:27" ht="12.75" x14ac:dyDescent="0.2">
      <c r="A4785" s="30">
        <v>4782</v>
      </c>
      <c r="B4785" s="31"/>
      <c r="C4785" s="31"/>
      <c r="D4785" s="32"/>
      <c r="E4785" s="104"/>
      <c r="F4785" s="31"/>
      <c r="G4785" s="31"/>
      <c r="H4785" s="33"/>
      <c r="I4785" s="16"/>
      <c r="J4785" s="34"/>
      <c r="K4785" s="34"/>
      <c r="L4785" s="35"/>
      <c r="M4785" s="36"/>
      <c r="N4785" s="37"/>
      <c r="O4785" s="37"/>
      <c r="P4785" s="37"/>
      <c r="Q4785" s="38"/>
      <c r="R4785" s="38"/>
      <c r="S4785" s="37"/>
      <c r="T4785" s="39"/>
      <c r="U4785" s="39"/>
      <c r="V4785" s="40"/>
      <c r="X4785" t="str">
        <f>IF(('1 - Cover page'!$B$9-M4785)&lt;6,"&lt;=5 Days","&gt;5 Days")</f>
        <v>&lt;=5 Days</v>
      </c>
      <c r="Y4785" t="str">
        <f>IF(('1 - Cover page'!$B$9-M4785)=0,"0", IF(('1 - Cover page'!$B$9-M4785)= 1,"1", IF(('1 - Cover page'!$B$9-M4785)= 2,"2", IF(('1 - Cover page'!$B$9-M4785)= 3,"3", IF(('1 - Cover page'!$B$9-M4785)= 4,"4", IF(('1 - Cover page'!$B$9-M4785)= 5,"5", IF(('1 - Cover page'!$B$9-M4785)= 6,"6", IF(('1 - Cover page'!$B$9-M4785)= 7,"7", IF(('1 - Cover page'!$B$9-M4785)= 8,"8", IF(('1 - Cover page'!$B$9-M4785)= 9,"9", IF(('1 - Cover page'!$B$9-M4785)= 10,"10", IF(('1 - Cover page'!$B$9-M4785)= 11,"11", IF(('1 - Cover page'!$B$9-M4785)= 12,"12", IF(('1 - Cover page'!$B$9-M4785)= 13,"13", IF(('1 - Cover page'!$B$9-M4785)= 14,"14", IF(('1 - Cover page'!$B$9-M4785)= 15,"15",  ""))))))))))))))))</f>
        <v>0</v>
      </c>
      <c r="Z4785" t="str">
        <f>IF(('1 - Cover page'!$B$9-I4785)=0,"0", IF(('1 - Cover page'!$B$9-I4785)= 1,"1", IF(('1 - Cover page'!$B$9-I4785)= 2,"2", IF(('1 - Cover page'!$B$9-I4785)= 3,"3", IF(('1 - Cover page'!$B$9-I4785)= 4,"4", IF(('1 - Cover page'!$B$9-I4785)= 5,"5", IF(('1 - Cover page'!$B$9-I4785)= 6,"6", IF(('1 - Cover page'!$B$9-I4785)= 7,"7", IF(('1 - Cover page'!$B$9-I4785)= 8,"8", IF(('1 - Cover page'!$B$9-I4785)= 9,"9", IF(('1 - Cover page'!$B$9-I4785)= 10,"10", IF(('1 - Cover page'!$B$9-I4785)= 11,"11", IF(('1 - Cover page'!$B$9-I4785)= 12,"12", IF(('1 - Cover page'!$B$9-I4785)= 13,"13", IF(('1 - Cover page'!$B$9-I4785)= 14,"14", IF(('1 - Cover page'!$B$9-I4785)= 15,"15",  ""))))))))))))))))</f>
        <v>0</v>
      </c>
      <c r="AA4785" t="e">
        <f>VLOOKUP(E4785,'Age group'!$A$2:$B$7,2,TRUE)</f>
        <v>#N/A</v>
      </c>
    </row>
    <row r="4786" spans="1:27" ht="12.75" x14ac:dyDescent="0.2">
      <c r="A4786" s="30">
        <v>4783</v>
      </c>
      <c r="B4786" s="31"/>
      <c r="C4786" s="31"/>
      <c r="D4786" s="32"/>
      <c r="E4786" s="104"/>
      <c r="F4786" s="31"/>
      <c r="G4786" s="31"/>
      <c r="H4786" s="33"/>
      <c r="I4786" s="16"/>
      <c r="J4786" s="34"/>
      <c r="K4786" s="34"/>
      <c r="L4786" s="35"/>
      <c r="M4786" s="36"/>
      <c r="N4786" s="37"/>
      <c r="O4786" s="37"/>
      <c r="P4786" s="37"/>
      <c r="Q4786" s="38"/>
      <c r="R4786" s="38"/>
      <c r="S4786" s="37"/>
      <c r="T4786" s="39"/>
      <c r="U4786" s="39"/>
      <c r="V4786" s="40"/>
      <c r="X4786" t="str">
        <f>IF(('1 - Cover page'!$B$9-M4786)&lt;6,"&lt;=5 Days","&gt;5 Days")</f>
        <v>&lt;=5 Days</v>
      </c>
      <c r="Y4786" t="str">
        <f>IF(('1 - Cover page'!$B$9-M4786)=0,"0", IF(('1 - Cover page'!$B$9-M4786)= 1,"1", IF(('1 - Cover page'!$B$9-M4786)= 2,"2", IF(('1 - Cover page'!$B$9-M4786)= 3,"3", IF(('1 - Cover page'!$B$9-M4786)= 4,"4", IF(('1 - Cover page'!$B$9-M4786)= 5,"5", IF(('1 - Cover page'!$B$9-M4786)= 6,"6", IF(('1 - Cover page'!$B$9-M4786)= 7,"7", IF(('1 - Cover page'!$B$9-M4786)= 8,"8", IF(('1 - Cover page'!$B$9-M4786)= 9,"9", IF(('1 - Cover page'!$B$9-M4786)= 10,"10", IF(('1 - Cover page'!$B$9-M4786)= 11,"11", IF(('1 - Cover page'!$B$9-M4786)= 12,"12", IF(('1 - Cover page'!$B$9-M4786)= 13,"13", IF(('1 - Cover page'!$B$9-M4786)= 14,"14", IF(('1 - Cover page'!$B$9-M4786)= 15,"15",  ""))))))))))))))))</f>
        <v>0</v>
      </c>
      <c r="Z4786" t="str">
        <f>IF(('1 - Cover page'!$B$9-I4786)=0,"0", IF(('1 - Cover page'!$B$9-I4786)= 1,"1", IF(('1 - Cover page'!$B$9-I4786)= 2,"2", IF(('1 - Cover page'!$B$9-I4786)= 3,"3", IF(('1 - Cover page'!$B$9-I4786)= 4,"4", IF(('1 - Cover page'!$B$9-I4786)= 5,"5", IF(('1 - Cover page'!$B$9-I4786)= 6,"6", IF(('1 - Cover page'!$B$9-I4786)= 7,"7", IF(('1 - Cover page'!$B$9-I4786)= 8,"8", IF(('1 - Cover page'!$B$9-I4786)= 9,"9", IF(('1 - Cover page'!$B$9-I4786)= 10,"10", IF(('1 - Cover page'!$B$9-I4786)= 11,"11", IF(('1 - Cover page'!$B$9-I4786)= 12,"12", IF(('1 - Cover page'!$B$9-I4786)= 13,"13", IF(('1 - Cover page'!$B$9-I4786)= 14,"14", IF(('1 - Cover page'!$B$9-I4786)= 15,"15",  ""))))))))))))))))</f>
        <v>0</v>
      </c>
      <c r="AA4786" t="e">
        <f>VLOOKUP(E4786,'Age group'!$A$2:$B$7,2,TRUE)</f>
        <v>#N/A</v>
      </c>
    </row>
    <row r="4787" spans="1:27" ht="12.75" x14ac:dyDescent="0.2">
      <c r="A4787" s="30">
        <v>4784</v>
      </c>
      <c r="B4787" s="31"/>
      <c r="C4787" s="31"/>
      <c r="D4787" s="32"/>
      <c r="E4787" s="104"/>
      <c r="F4787" s="31"/>
      <c r="G4787" s="31"/>
      <c r="H4787" s="33"/>
      <c r="I4787" s="16"/>
      <c r="J4787" s="34"/>
      <c r="K4787" s="34"/>
      <c r="L4787" s="35"/>
      <c r="M4787" s="36"/>
      <c r="N4787" s="37"/>
      <c r="O4787" s="37"/>
      <c r="P4787" s="37"/>
      <c r="Q4787" s="38"/>
      <c r="R4787" s="38"/>
      <c r="S4787" s="37"/>
      <c r="T4787" s="39"/>
      <c r="U4787" s="39"/>
      <c r="V4787" s="40"/>
      <c r="X4787" t="str">
        <f>IF(('1 - Cover page'!$B$9-M4787)&lt;6,"&lt;=5 Days","&gt;5 Days")</f>
        <v>&lt;=5 Days</v>
      </c>
      <c r="Y4787" t="str">
        <f>IF(('1 - Cover page'!$B$9-M4787)=0,"0", IF(('1 - Cover page'!$B$9-M4787)= 1,"1", IF(('1 - Cover page'!$B$9-M4787)= 2,"2", IF(('1 - Cover page'!$B$9-M4787)= 3,"3", IF(('1 - Cover page'!$B$9-M4787)= 4,"4", IF(('1 - Cover page'!$B$9-M4787)= 5,"5", IF(('1 - Cover page'!$B$9-M4787)= 6,"6", IF(('1 - Cover page'!$B$9-M4787)= 7,"7", IF(('1 - Cover page'!$B$9-M4787)= 8,"8", IF(('1 - Cover page'!$B$9-M4787)= 9,"9", IF(('1 - Cover page'!$B$9-M4787)= 10,"10", IF(('1 - Cover page'!$B$9-M4787)= 11,"11", IF(('1 - Cover page'!$B$9-M4787)= 12,"12", IF(('1 - Cover page'!$B$9-M4787)= 13,"13", IF(('1 - Cover page'!$B$9-M4787)= 14,"14", IF(('1 - Cover page'!$B$9-M4787)= 15,"15",  ""))))))))))))))))</f>
        <v>0</v>
      </c>
      <c r="Z4787" t="str">
        <f>IF(('1 - Cover page'!$B$9-I4787)=0,"0", IF(('1 - Cover page'!$B$9-I4787)= 1,"1", IF(('1 - Cover page'!$B$9-I4787)= 2,"2", IF(('1 - Cover page'!$B$9-I4787)= 3,"3", IF(('1 - Cover page'!$B$9-I4787)= 4,"4", IF(('1 - Cover page'!$B$9-I4787)= 5,"5", IF(('1 - Cover page'!$B$9-I4787)= 6,"6", IF(('1 - Cover page'!$B$9-I4787)= 7,"7", IF(('1 - Cover page'!$B$9-I4787)= 8,"8", IF(('1 - Cover page'!$B$9-I4787)= 9,"9", IF(('1 - Cover page'!$B$9-I4787)= 10,"10", IF(('1 - Cover page'!$B$9-I4787)= 11,"11", IF(('1 - Cover page'!$B$9-I4787)= 12,"12", IF(('1 - Cover page'!$B$9-I4787)= 13,"13", IF(('1 - Cover page'!$B$9-I4787)= 14,"14", IF(('1 - Cover page'!$B$9-I4787)= 15,"15",  ""))))))))))))))))</f>
        <v>0</v>
      </c>
      <c r="AA4787" t="e">
        <f>VLOOKUP(E4787,'Age group'!$A$2:$B$7,2,TRUE)</f>
        <v>#N/A</v>
      </c>
    </row>
    <row r="4788" spans="1:27" ht="12.75" x14ac:dyDescent="0.2">
      <c r="A4788" s="30">
        <v>4785</v>
      </c>
      <c r="B4788" s="31"/>
      <c r="C4788" s="31"/>
      <c r="D4788" s="32"/>
      <c r="E4788" s="104"/>
      <c r="F4788" s="31"/>
      <c r="G4788" s="31"/>
      <c r="H4788" s="33"/>
      <c r="I4788" s="16"/>
      <c r="J4788" s="34"/>
      <c r="K4788" s="34"/>
      <c r="L4788" s="35"/>
      <c r="M4788" s="36"/>
      <c r="N4788" s="37"/>
      <c r="O4788" s="37"/>
      <c r="P4788" s="37"/>
      <c r="Q4788" s="38"/>
      <c r="R4788" s="38"/>
      <c r="S4788" s="37"/>
      <c r="T4788" s="39"/>
      <c r="U4788" s="39"/>
      <c r="V4788" s="40"/>
      <c r="X4788" t="str">
        <f>IF(('1 - Cover page'!$B$9-M4788)&lt;6,"&lt;=5 Days","&gt;5 Days")</f>
        <v>&lt;=5 Days</v>
      </c>
      <c r="Y4788" t="str">
        <f>IF(('1 - Cover page'!$B$9-M4788)=0,"0", IF(('1 - Cover page'!$B$9-M4788)= 1,"1", IF(('1 - Cover page'!$B$9-M4788)= 2,"2", IF(('1 - Cover page'!$B$9-M4788)= 3,"3", IF(('1 - Cover page'!$B$9-M4788)= 4,"4", IF(('1 - Cover page'!$B$9-M4788)= 5,"5", IF(('1 - Cover page'!$B$9-M4788)= 6,"6", IF(('1 - Cover page'!$B$9-M4788)= 7,"7", IF(('1 - Cover page'!$B$9-M4788)= 8,"8", IF(('1 - Cover page'!$B$9-M4788)= 9,"9", IF(('1 - Cover page'!$B$9-M4788)= 10,"10", IF(('1 - Cover page'!$B$9-M4788)= 11,"11", IF(('1 - Cover page'!$B$9-M4788)= 12,"12", IF(('1 - Cover page'!$B$9-M4788)= 13,"13", IF(('1 - Cover page'!$B$9-M4788)= 14,"14", IF(('1 - Cover page'!$B$9-M4788)= 15,"15",  ""))))))))))))))))</f>
        <v>0</v>
      </c>
      <c r="Z4788" t="str">
        <f>IF(('1 - Cover page'!$B$9-I4788)=0,"0", IF(('1 - Cover page'!$B$9-I4788)= 1,"1", IF(('1 - Cover page'!$B$9-I4788)= 2,"2", IF(('1 - Cover page'!$B$9-I4788)= 3,"3", IF(('1 - Cover page'!$B$9-I4788)= 4,"4", IF(('1 - Cover page'!$B$9-I4788)= 5,"5", IF(('1 - Cover page'!$B$9-I4788)= 6,"6", IF(('1 - Cover page'!$B$9-I4788)= 7,"7", IF(('1 - Cover page'!$B$9-I4788)= 8,"8", IF(('1 - Cover page'!$B$9-I4788)= 9,"9", IF(('1 - Cover page'!$B$9-I4788)= 10,"10", IF(('1 - Cover page'!$B$9-I4788)= 11,"11", IF(('1 - Cover page'!$B$9-I4788)= 12,"12", IF(('1 - Cover page'!$B$9-I4788)= 13,"13", IF(('1 - Cover page'!$B$9-I4788)= 14,"14", IF(('1 - Cover page'!$B$9-I4788)= 15,"15",  ""))))))))))))))))</f>
        <v>0</v>
      </c>
      <c r="AA4788" t="e">
        <f>VLOOKUP(E4788,'Age group'!$A$2:$B$7,2,TRUE)</f>
        <v>#N/A</v>
      </c>
    </row>
    <row r="4789" spans="1:27" ht="12.75" x14ac:dyDescent="0.2">
      <c r="A4789" s="30">
        <v>4786</v>
      </c>
      <c r="B4789" s="31"/>
      <c r="C4789" s="31"/>
      <c r="D4789" s="32"/>
      <c r="E4789" s="104"/>
      <c r="F4789" s="31"/>
      <c r="G4789" s="31"/>
      <c r="H4789" s="33"/>
      <c r="I4789" s="16"/>
      <c r="J4789" s="34"/>
      <c r="K4789" s="34"/>
      <c r="L4789" s="35"/>
      <c r="M4789" s="36"/>
      <c r="N4789" s="37"/>
      <c r="O4789" s="37"/>
      <c r="P4789" s="37"/>
      <c r="Q4789" s="38"/>
      <c r="R4789" s="38"/>
      <c r="S4789" s="37"/>
      <c r="T4789" s="39"/>
      <c r="U4789" s="39"/>
      <c r="V4789" s="40"/>
      <c r="X4789" t="str">
        <f>IF(('1 - Cover page'!$B$9-M4789)&lt;6,"&lt;=5 Days","&gt;5 Days")</f>
        <v>&lt;=5 Days</v>
      </c>
      <c r="Y4789" t="str">
        <f>IF(('1 - Cover page'!$B$9-M4789)=0,"0", IF(('1 - Cover page'!$B$9-M4789)= 1,"1", IF(('1 - Cover page'!$B$9-M4789)= 2,"2", IF(('1 - Cover page'!$B$9-M4789)= 3,"3", IF(('1 - Cover page'!$B$9-M4789)= 4,"4", IF(('1 - Cover page'!$B$9-M4789)= 5,"5", IF(('1 - Cover page'!$B$9-M4789)= 6,"6", IF(('1 - Cover page'!$B$9-M4789)= 7,"7", IF(('1 - Cover page'!$B$9-M4789)= 8,"8", IF(('1 - Cover page'!$B$9-M4789)= 9,"9", IF(('1 - Cover page'!$B$9-M4789)= 10,"10", IF(('1 - Cover page'!$B$9-M4789)= 11,"11", IF(('1 - Cover page'!$B$9-M4789)= 12,"12", IF(('1 - Cover page'!$B$9-M4789)= 13,"13", IF(('1 - Cover page'!$B$9-M4789)= 14,"14", IF(('1 - Cover page'!$B$9-M4789)= 15,"15",  ""))))))))))))))))</f>
        <v>0</v>
      </c>
      <c r="Z4789" t="str">
        <f>IF(('1 - Cover page'!$B$9-I4789)=0,"0", IF(('1 - Cover page'!$B$9-I4789)= 1,"1", IF(('1 - Cover page'!$B$9-I4789)= 2,"2", IF(('1 - Cover page'!$B$9-I4789)= 3,"3", IF(('1 - Cover page'!$B$9-I4789)= 4,"4", IF(('1 - Cover page'!$B$9-I4789)= 5,"5", IF(('1 - Cover page'!$B$9-I4789)= 6,"6", IF(('1 - Cover page'!$B$9-I4789)= 7,"7", IF(('1 - Cover page'!$B$9-I4789)= 8,"8", IF(('1 - Cover page'!$B$9-I4789)= 9,"9", IF(('1 - Cover page'!$B$9-I4789)= 10,"10", IF(('1 - Cover page'!$B$9-I4789)= 11,"11", IF(('1 - Cover page'!$B$9-I4789)= 12,"12", IF(('1 - Cover page'!$B$9-I4789)= 13,"13", IF(('1 - Cover page'!$B$9-I4789)= 14,"14", IF(('1 - Cover page'!$B$9-I4789)= 15,"15",  ""))))))))))))))))</f>
        <v>0</v>
      </c>
      <c r="AA4789" t="e">
        <f>VLOOKUP(E4789,'Age group'!$A$2:$B$7,2,TRUE)</f>
        <v>#N/A</v>
      </c>
    </row>
    <row r="4790" spans="1:27" ht="12.75" x14ac:dyDescent="0.2">
      <c r="A4790" s="30">
        <v>4787</v>
      </c>
      <c r="B4790" s="31"/>
      <c r="C4790" s="31"/>
      <c r="D4790" s="32"/>
      <c r="E4790" s="104"/>
      <c r="F4790" s="31"/>
      <c r="G4790" s="31"/>
      <c r="H4790" s="33"/>
      <c r="I4790" s="16"/>
      <c r="J4790" s="34"/>
      <c r="K4790" s="34"/>
      <c r="L4790" s="35"/>
      <c r="M4790" s="36"/>
      <c r="N4790" s="37"/>
      <c r="O4790" s="37"/>
      <c r="P4790" s="37"/>
      <c r="Q4790" s="38"/>
      <c r="R4790" s="38"/>
      <c r="S4790" s="37"/>
      <c r="T4790" s="39"/>
      <c r="U4790" s="39"/>
      <c r="V4790" s="40"/>
      <c r="X4790" t="str">
        <f>IF(('1 - Cover page'!$B$9-M4790)&lt;6,"&lt;=5 Days","&gt;5 Days")</f>
        <v>&lt;=5 Days</v>
      </c>
      <c r="Y4790" t="str">
        <f>IF(('1 - Cover page'!$B$9-M4790)=0,"0", IF(('1 - Cover page'!$B$9-M4790)= 1,"1", IF(('1 - Cover page'!$B$9-M4790)= 2,"2", IF(('1 - Cover page'!$B$9-M4790)= 3,"3", IF(('1 - Cover page'!$B$9-M4790)= 4,"4", IF(('1 - Cover page'!$B$9-M4790)= 5,"5", IF(('1 - Cover page'!$B$9-M4790)= 6,"6", IF(('1 - Cover page'!$B$9-M4790)= 7,"7", IF(('1 - Cover page'!$B$9-M4790)= 8,"8", IF(('1 - Cover page'!$B$9-M4790)= 9,"9", IF(('1 - Cover page'!$B$9-M4790)= 10,"10", IF(('1 - Cover page'!$B$9-M4790)= 11,"11", IF(('1 - Cover page'!$B$9-M4790)= 12,"12", IF(('1 - Cover page'!$B$9-M4790)= 13,"13", IF(('1 - Cover page'!$B$9-M4790)= 14,"14", IF(('1 - Cover page'!$B$9-M4790)= 15,"15",  ""))))))))))))))))</f>
        <v>0</v>
      </c>
      <c r="Z4790" t="str">
        <f>IF(('1 - Cover page'!$B$9-I4790)=0,"0", IF(('1 - Cover page'!$B$9-I4790)= 1,"1", IF(('1 - Cover page'!$B$9-I4790)= 2,"2", IF(('1 - Cover page'!$B$9-I4790)= 3,"3", IF(('1 - Cover page'!$B$9-I4790)= 4,"4", IF(('1 - Cover page'!$B$9-I4790)= 5,"5", IF(('1 - Cover page'!$B$9-I4790)= 6,"6", IF(('1 - Cover page'!$B$9-I4790)= 7,"7", IF(('1 - Cover page'!$B$9-I4790)= 8,"8", IF(('1 - Cover page'!$B$9-I4790)= 9,"9", IF(('1 - Cover page'!$B$9-I4790)= 10,"10", IF(('1 - Cover page'!$B$9-I4790)= 11,"11", IF(('1 - Cover page'!$B$9-I4790)= 12,"12", IF(('1 - Cover page'!$B$9-I4790)= 13,"13", IF(('1 - Cover page'!$B$9-I4790)= 14,"14", IF(('1 - Cover page'!$B$9-I4790)= 15,"15",  ""))))))))))))))))</f>
        <v>0</v>
      </c>
      <c r="AA4790" t="e">
        <f>VLOOKUP(E4790,'Age group'!$A$2:$B$7,2,TRUE)</f>
        <v>#N/A</v>
      </c>
    </row>
    <row r="4791" spans="1:27" ht="12.75" x14ac:dyDescent="0.2">
      <c r="A4791" s="30">
        <v>4788</v>
      </c>
      <c r="B4791" s="31"/>
      <c r="C4791" s="31"/>
      <c r="D4791" s="32"/>
      <c r="E4791" s="104"/>
      <c r="F4791" s="31"/>
      <c r="G4791" s="31"/>
      <c r="H4791" s="33"/>
      <c r="I4791" s="16"/>
      <c r="J4791" s="34"/>
      <c r="K4791" s="34"/>
      <c r="L4791" s="35"/>
      <c r="M4791" s="36"/>
      <c r="N4791" s="37"/>
      <c r="O4791" s="37"/>
      <c r="P4791" s="37"/>
      <c r="Q4791" s="38"/>
      <c r="R4791" s="38"/>
      <c r="S4791" s="37"/>
      <c r="T4791" s="39"/>
      <c r="U4791" s="39"/>
      <c r="V4791" s="40"/>
      <c r="X4791" t="str">
        <f>IF(('1 - Cover page'!$B$9-M4791)&lt;6,"&lt;=5 Days","&gt;5 Days")</f>
        <v>&lt;=5 Days</v>
      </c>
      <c r="Y4791" t="str">
        <f>IF(('1 - Cover page'!$B$9-M4791)=0,"0", IF(('1 - Cover page'!$B$9-M4791)= 1,"1", IF(('1 - Cover page'!$B$9-M4791)= 2,"2", IF(('1 - Cover page'!$B$9-M4791)= 3,"3", IF(('1 - Cover page'!$B$9-M4791)= 4,"4", IF(('1 - Cover page'!$B$9-M4791)= 5,"5", IF(('1 - Cover page'!$B$9-M4791)= 6,"6", IF(('1 - Cover page'!$B$9-M4791)= 7,"7", IF(('1 - Cover page'!$B$9-M4791)= 8,"8", IF(('1 - Cover page'!$B$9-M4791)= 9,"9", IF(('1 - Cover page'!$B$9-M4791)= 10,"10", IF(('1 - Cover page'!$B$9-M4791)= 11,"11", IF(('1 - Cover page'!$B$9-M4791)= 12,"12", IF(('1 - Cover page'!$B$9-M4791)= 13,"13", IF(('1 - Cover page'!$B$9-M4791)= 14,"14", IF(('1 - Cover page'!$B$9-M4791)= 15,"15",  ""))))))))))))))))</f>
        <v>0</v>
      </c>
      <c r="Z4791" t="str">
        <f>IF(('1 - Cover page'!$B$9-I4791)=0,"0", IF(('1 - Cover page'!$B$9-I4791)= 1,"1", IF(('1 - Cover page'!$B$9-I4791)= 2,"2", IF(('1 - Cover page'!$B$9-I4791)= 3,"3", IF(('1 - Cover page'!$B$9-I4791)= 4,"4", IF(('1 - Cover page'!$B$9-I4791)= 5,"5", IF(('1 - Cover page'!$B$9-I4791)= 6,"6", IF(('1 - Cover page'!$B$9-I4791)= 7,"7", IF(('1 - Cover page'!$B$9-I4791)= 8,"8", IF(('1 - Cover page'!$B$9-I4791)= 9,"9", IF(('1 - Cover page'!$B$9-I4791)= 10,"10", IF(('1 - Cover page'!$B$9-I4791)= 11,"11", IF(('1 - Cover page'!$B$9-I4791)= 12,"12", IF(('1 - Cover page'!$B$9-I4791)= 13,"13", IF(('1 - Cover page'!$B$9-I4791)= 14,"14", IF(('1 - Cover page'!$B$9-I4791)= 15,"15",  ""))))))))))))))))</f>
        <v>0</v>
      </c>
      <c r="AA4791" t="e">
        <f>VLOOKUP(E4791,'Age group'!$A$2:$B$7,2,TRUE)</f>
        <v>#N/A</v>
      </c>
    </row>
    <row r="4792" spans="1:27" ht="12.75" x14ac:dyDescent="0.2">
      <c r="A4792" s="30">
        <v>4789</v>
      </c>
      <c r="B4792" s="31"/>
      <c r="C4792" s="31"/>
      <c r="D4792" s="32"/>
      <c r="E4792" s="104"/>
      <c r="F4792" s="31"/>
      <c r="G4792" s="31"/>
      <c r="H4792" s="33"/>
      <c r="I4792" s="16"/>
      <c r="J4792" s="34"/>
      <c r="K4792" s="34"/>
      <c r="L4792" s="35"/>
      <c r="M4792" s="36"/>
      <c r="N4792" s="37"/>
      <c r="O4792" s="37"/>
      <c r="P4792" s="37"/>
      <c r="Q4792" s="38"/>
      <c r="R4792" s="38"/>
      <c r="S4792" s="37"/>
      <c r="T4792" s="39"/>
      <c r="U4792" s="39"/>
      <c r="V4792" s="40"/>
      <c r="X4792" t="str">
        <f>IF(('1 - Cover page'!$B$9-M4792)&lt;6,"&lt;=5 Days","&gt;5 Days")</f>
        <v>&lt;=5 Days</v>
      </c>
      <c r="Y4792" t="str">
        <f>IF(('1 - Cover page'!$B$9-M4792)=0,"0", IF(('1 - Cover page'!$B$9-M4792)= 1,"1", IF(('1 - Cover page'!$B$9-M4792)= 2,"2", IF(('1 - Cover page'!$B$9-M4792)= 3,"3", IF(('1 - Cover page'!$B$9-M4792)= 4,"4", IF(('1 - Cover page'!$B$9-M4792)= 5,"5", IF(('1 - Cover page'!$B$9-M4792)= 6,"6", IF(('1 - Cover page'!$B$9-M4792)= 7,"7", IF(('1 - Cover page'!$B$9-M4792)= 8,"8", IF(('1 - Cover page'!$B$9-M4792)= 9,"9", IF(('1 - Cover page'!$B$9-M4792)= 10,"10", IF(('1 - Cover page'!$B$9-M4792)= 11,"11", IF(('1 - Cover page'!$B$9-M4792)= 12,"12", IF(('1 - Cover page'!$B$9-M4792)= 13,"13", IF(('1 - Cover page'!$B$9-M4792)= 14,"14", IF(('1 - Cover page'!$B$9-M4792)= 15,"15",  ""))))))))))))))))</f>
        <v>0</v>
      </c>
      <c r="Z4792" t="str">
        <f>IF(('1 - Cover page'!$B$9-I4792)=0,"0", IF(('1 - Cover page'!$B$9-I4792)= 1,"1", IF(('1 - Cover page'!$B$9-I4792)= 2,"2", IF(('1 - Cover page'!$B$9-I4792)= 3,"3", IF(('1 - Cover page'!$B$9-I4792)= 4,"4", IF(('1 - Cover page'!$B$9-I4792)= 5,"5", IF(('1 - Cover page'!$B$9-I4792)= 6,"6", IF(('1 - Cover page'!$B$9-I4792)= 7,"7", IF(('1 - Cover page'!$B$9-I4792)= 8,"8", IF(('1 - Cover page'!$B$9-I4792)= 9,"9", IF(('1 - Cover page'!$B$9-I4792)= 10,"10", IF(('1 - Cover page'!$B$9-I4792)= 11,"11", IF(('1 - Cover page'!$B$9-I4792)= 12,"12", IF(('1 - Cover page'!$B$9-I4792)= 13,"13", IF(('1 - Cover page'!$B$9-I4792)= 14,"14", IF(('1 - Cover page'!$B$9-I4792)= 15,"15",  ""))))))))))))))))</f>
        <v>0</v>
      </c>
      <c r="AA4792" t="e">
        <f>VLOOKUP(E4792,'Age group'!$A$2:$B$7,2,TRUE)</f>
        <v>#N/A</v>
      </c>
    </row>
    <row r="4793" spans="1:27" ht="12.75" x14ac:dyDescent="0.2">
      <c r="A4793" s="30">
        <v>4790</v>
      </c>
      <c r="B4793" s="31"/>
      <c r="C4793" s="31"/>
      <c r="D4793" s="32"/>
      <c r="E4793" s="104"/>
      <c r="F4793" s="31"/>
      <c r="G4793" s="31"/>
      <c r="H4793" s="33"/>
      <c r="I4793" s="16"/>
      <c r="J4793" s="34"/>
      <c r="K4793" s="34"/>
      <c r="L4793" s="35"/>
      <c r="M4793" s="36"/>
      <c r="N4793" s="37"/>
      <c r="O4793" s="37"/>
      <c r="P4793" s="37"/>
      <c r="Q4793" s="38"/>
      <c r="R4793" s="38"/>
      <c r="S4793" s="37"/>
      <c r="T4793" s="39"/>
      <c r="U4793" s="39"/>
      <c r="V4793" s="40"/>
      <c r="X4793" t="str">
        <f>IF(('1 - Cover page'!$B$9-M4793)&lt;6,"&lt;=5 Days","&gt;5 Days")</f>
        <v>&lt;=5 Days</v>
      </c>
      <c r="Y4793" t="str">
        <f>IF(('1 - Cover page'!$B$9-M4793)=0,"0", IF(('1 - Cover page'!$B$9-M4793)= 1,"1", IF(('1 - Cover page'!$B$9-M4793)= 2,"2", IF(('1 - Cover page'!$B$9-M4793)= 3,"3", IF(('1 - Cover page'!$B$9-M4793)= 4,"4", IF(('1 - Cover page'!$B$9-M4793)= 5,"5", IF(('1 - Cover page'!$B$9-M4793)= 6,"6", IF(('1 - Cover page'!$B$9-M4793)= 7,"7", IF(('1 - Cover page'!$B$9-M4793)= 8,"8", IF(('1 - Cover page'!$B$9-M4793)= 9,"9", IF(('1 - Cover page'!$B$9-M4793)= 10,"10", IF(('1 - Cover page'!$B$9-M4793)= 11,"11", IF(('1 - Cover page'!$B$9-M4793)= 12,"12", IF(('1 - Cover page'!$B$9-M4793)= 13,"13", IF(('1 - Cover page'!$B$9-M4793)= 14,"14", IF(('1 - Cover page'!$B$9-M4793)= 15,"15",  ""))))))))))))))))</f>
        <v>0</v>
      </c>
      <c r="Z4793" t="str">
        <f>IF(('1 - Cover page'!$B$9-I4793)=0,"0", IF(('1 - Cover page'!$B$9-I4793)= 1,"1", IF(('1 - Cover page'!$B$9-I4793)= 2,"2", IF(('1 - Cover page'!$B$9-I4793)= 3,"3", IF(('1 - Cover page'!$B$9-I4793)= 4,"4", IF(('1 - Cover page'!$B$9-I4793)= 5,"5", IF(('1 - Cover page'!$B$9-I4793)= 6,"6", IF(('1 - Cover page'!$B$9-I4793)= 7,"7", IF(('1 - Cover page'!$B$9-I4793)= 8,"8", IF(('1 - Cover page'!$B$9-I4793)= 9,"9", IF(('1 - Cover page'!$B$9-I4793)= 10,"10", IF(('1 - Cover page'!$B$9-I4793)= 11,"11", IF(('1 - Cover page'!$B$9-I4793)= 12,"12", IF(('1 - Cover page'!$B$9-I4793)= 13,"13", IF(('1 - Cover page'!$B$9-I4793)= 14,"14", IF(('1 - Cover page'!$B$9-I4793)= 15,"15",  ""))))))))))))))))</f>
        <v>0</v>
      </c>
      <c r="AA4793" t="e">
        <f>VLOOKUP(E4793,'Age group'!$A$2:$B$7,2,TRUE)</f>
        <v>#N/A</v>
      </c>
    </row>
    <row r="4794" spans="1:27" ht="12.75" x14ac:dyDescent="0.2">
      <c r="A4794" s="30">
        <v>4791</v>
      </c>
      <c r="B4794" s="31"/>
      <c r="C4794" s="31"/>
      <c r="D4794" s="32"/>
      <c r="E4794" s="104"/>
      <c r="F4794" s="31"/>
      <c r="G4794" s="31"/>
      <c r="H4794" s="33"/>
      <c r="I4794" s="16"/>
      <c r="J4794" s="34"/>
      <c r="K4794" s="34"/>
      <c r="L4794" s="35"/>
      <c r="M4794" s="36"/>
      <c r="N4794" s="37"/>
      <c r="O4794" s="37"/>
      <c r="P4794" s="37"/>
      <c r="Q4794" s="38"/>
      <c r="R4794" s="38"/>
      <c r="S4794" s="37"/>
      <c r="T4794" s="39"/>
      <c r="U4794" s="39"/>
      <c r="V4794" s="40"/>
      <c r="X4794" t="str">
        <f>IF(('1 - Cover page'!$B$9-M4794)&lt;6,"&lt;=5 Days","&gt;5 Days")</f>
        <v>&lt;=5 Days</v>
      </c>
      <c r="Y4794" t="str">
        <f>IF(('1 - Cover page'!$B$9-M4794)=0,"0", IF(('1 - Cover page'!$B$9-M4794)= 1,"1", IF(('1 - Cover page'!$B$9-M4794)= 2,"2", IF(('1 - Cover page'!$B$9-M4794)= 3,"3", IF(('1 - Cover page'!$B$9-M4794)= 4,"4", IF(('1 - Cover page'!$B$9-M4794)= 5,"5", IF(('1 - Cover page'!$B$9-M4794)= 6,"6", IF(('1 - Cover page'!$B$9-M4794)= 7,"7", IF(('1 - Cover page'!$B$9-M4794)= 8,"8", IF(('1 - Cover page'!$B$9-M4794)= 9,"9", IF(('1 - Cover page'!$B$9-M4794)= 10,"10", IF(('1 - Cover page'!$B$9-M4794)= 11,"11", IF(('1 - Cover page'!$B$9-M4794)= 12,"12", IF(('1 - Cover page'!$B$9-M4794)= 13,"13", IF(('1 - Cover page'!$B$9-M4794)= 14,"14", IF(('1 - Cover page'!$B$9-M4794)= 15,"15",  ""))))))))))))))))</f>
        <v>0</v>
      </c>
      <c r="Z4794" t="str">
        <f>IF(('1 - Cover page'!$B$9-I4794)=0,"0", IF(('1 - Cover page'!$B$9-I4794)= 1,"1", IF(('1 - Cover page'!$B$9-I4794)= 2,"2", IF(('1 - Cover page'!$B$9-I4794)= 3,"3", IF(('1 - Cover page'!$B$9-I4794)= 4,"4", IF(('1 - Cover page'!$B$9-I4794)= 5,"5", IF(('1 - Cover page'!$B$9-I4794)= 6,"6", IF(('1 - Cover page'!$B$9-I4794)= 7,"7", IF(('1 - Cover page'!$B$9-I4794)= 8,"8", IF(('1 - Cover page'!$B$9-I4794)= 9,"9", IF(('1 - Cover page'!$B$9-I4794)= 10,"10", IF(('1 - Cover page'!$B$9-I4794)= 11,"11", IF(('1 - Cover page'!$B$9-I4794)= 12,"12", IF(('1 - Cover page'!$B$9-I4794)= 13,"13", IF(('1 - Cover page'!$B$9-I4794)= 14,"14", IF(('1 - Cover page'!$B$9-I4794)= 15,"15",  ""))))))))))))))))</f>
        <v>0</v>
      </c>
      <c r="AA4794" t="e">
        <f>VLOOKUP(E4794,'Age group'!$A$2:$B$7,2,TRUE)</f>
        <v>#N/A</v>
      </c>
    </row>
    <row r="4795" spans="1:27" ht="12.75" x14ac:dyDescent="0.2">
      <c r="A4795" s="30">
        <v>4792</v>
      </c>
      <c r="B4795" s="31"/>
      <c r="C4795" s="31"/>
      <c r="D4795" s="32"/>
      <c r="E4795" s="104"/>
      <c r="F4795" s="31"/>
      <c r="G4795" s="31"/>
      <c r="H4795" s="33"/>
      <c r="I4795" s="16"/>
      <c r="J4795" s="34"/>
      <c r="K4795" s="34"/>
      <c r="L4795" s="35"/>
      <c r="M4795" s="36"/>
      <c r="N4795" s="37"/>
      <c r="O4795" s="37"/>
      <c r="P4795" s="37"/>
      <c r="Q4795" s="38"/>
      <c r="R4795" s="38"/>
      <c r="S4795" s="37"/>
      <c r="T4795" s="39"/>
      <c r="U4795" s="39"/>
      <c r="V4795" s="40"/>
      <c r="X4795" t="str">
        <f>IF(('1 - Cover page'!$B$9-M4795)&lt;6,"&lt;=5 Days","&gt;5 Days")</f>
        <v>&lt;=5 Days</v>
      </c>
      <c r="Y4795" t="str">
        <f>IF(('1 - Cover page'!$B$9-M4795)=0,"0", IF(('1 - Cover page'!$B$9-M4795)= 1,"1", IF(('1 - Cover page'!$B$9-M4795)= 2,"2", IF(('1 - Cover page'!$B$9-M4795)= 3,"3", IF(('1 - Cover page'!$B$9-M4795)= 4,"4", IF(('1 - Cover page'!$B$9-M4795)= 5,"5", IF(('1 - Cover page'!$B$9-M4795)= 6,"6", IF(('1 - Cover page'!$B$9-M4795)= 7,"7", IF(('1 - Cover page'!$B$9-M4795)= 8,"8", IF(('1 - Cover page'!$B$9-M4795)= 9,"9", IF(('1 - Cover page'!$B$9-M4795)= 10,"10", IF(('1 - Cover page'!$B$9-M4795)= 11,"11", IF(('1 - Cover page'!$B$9-M4795)= 12,"12", IF(('1 - Cover page'!$B$9-M4795)= 13,"13", IF(('1 - Cover page'!$B$9-M4795)= 14,"14", IF(('1 - Cover page'!$B$9-M4795)= 15,"15",  ""))))))))))))))))</f>
        <v>0</v>
      </c>
      <c r="Z4795" t="str">
        <f>IF(('1 - Cover page'!$B$9-I4795)=0,"0", IF(('1 - Cover page'!$B$9-I4795)= 1,"1", IF(('1 - Cover page'!$B$9-I4795)= 2,"2", IF(('1 - Cover page'!$B$9-I4795)= 3,"3", IF(('1 - Cover page'!$B$9-I4795)= 4,"4", IF(('1 - Cover page'!$B$9-I4795)= 5,"5", IF(('1 - Cover page'!$B$9-I4795)= 6,"6", IF(('1 - Cover page'!$B$9-I4795)= 7,"7", IF(('1 - Cover page'!$B$9-I4795)= 8,"8", IF(('1 - Cover page'!$B$9-I4795)= 9,"9", IF(('1 - Cover page'!$B$9-I4795)= 10,"10", IF(('1 - Cover page'!$B$9-I4795)= 11,"11", IF(('1 - Cover page'!$B$9-I4795)= 12,"12", IF(('1 - Cover page'!$B$9-I4795)= 13,"13", IF(('1 - Cover page'!$B$9-I4795)= 14,"14", IF(('1 - Cover page'!$B$9-I4795)= 15,"15",  ""))))))))))))))))</f>
        <v>0</v>
      </c>
      <c r="AA4795" t="e">
        <f>VLOOKUP(E4795,'Age group'!$A$2:$B$7,2,TRUE)</f>
        <v>#N/A</v>
      </c>
    </row>
    <row r="4796" spans="1:27" ht="12.75" x14ac:dyDescent="0.2">
      <c r="A4796" s="30">
        <v>4793</v>
      </c>
      <c r="B4796" s="31"/>
      <c r="C4796" s="31"/>
      <c r="D4796" s="32"/>
      <c r="E4796" s="104"/>
      <c r="F4796" s="31"/>
      <c r="G4796" s="31"/>
      <c r="H4796" s="33"/>
      <c r="I4796" s="16"/>
      <c r="J4796" s="34"/>
      <c r="K4796" s="34"/>
      <c r="L4796" s="35"/>
      <c r="M4796" s="36"/>
      <c r="N4796" s="37"/>
      <c r="O4796" s="37"/>
      <c r="P4796" s="37"/>
      <c r="Q4796" s="38"/>
      <c r="R4796" s="38"/>
      <c r="S4796" s="37"/>
      <c r="T4796" s="39"/>
      <c r="U4796" s="39"/>
      <c r="V4796" s="40"/>
      <c r="X4796" t="str">
        <f>IF(('1 - Cover page'!$B$9-M4796)&lt;6,"&lt;=5 Days","&gt;5 Days")</f>
        <v>&lt;=5 Days</v>
      </c>
      <c r="Y4796" t="str">
        <f>IF(('1 - Cover page'!$B$9-M4796)=0,"0", IF(('1 - Cover page'!$B$9-M4796)= 1,"1", IF(('1 - Cover page'!$B$9-M4796)= 2,"2", IF(('1 - Cover page'!$B$9-M4796)= 3,"3", IF(('1 - Cover page'!$B$9-M4796)= 4,"4", IF(('1 - Cover page'!$B$9-M4796)= 5,"5", IF(('1 - Cover page'!$B$9-M4796)= 6,"6", IF(('1 - Cover page'!$B$9-M4796)= 7,"7", IF(('1 - Cover page'!$B$9-M4796)= 8,"8", IF(('1 - Cover page'!$B$9-M4796)= 9,"9", IF(('1 - Cover page'!$B$9-M4796)= 10,"10", IF(('1 - Cover page'!$B$9-M4796)= 11,"11", IF(('1 - Cover page'!$B$9-M4796)= 12,"12", IF(('1 - Cover page'!$B$9-M4796)= 13,"13", IF(('1 - Cover page'!$B$9-M4796)= 14,"14", IF(('1 - Cover page'!$B$9-M4796)= 15,"15",  ""))))))))))))))))</f>
        <v>0</v>
      </c>
      <c r="Z4796" t="str">
        <f>IF(('1 - Cover page'!$B$9-I4796)=0,"0", IF(('1 - Cover page'!$B$9-I4796)= 1,"1", IF(('1 - Cover page'!$B$9-I4796)= 2,"2", IF(('1 - Cover page'!$B$9-I4796)= 3,"3", IF(('1 - Cover page'!$B$9-I4796)= 4,"4", IF(('1 - Cover page'!$B$9-I4796)= 5,"5", IF(('1 - Cover page'!$B$9-I4796)= 6,"6", IF(('1 - Cover page'!$B$9-I4796)= 7,"7", IF(('1 - Cover page'!$B$9-I4796)= 8,"8", IF(('1 - Cover page'!$B$9-I4796)= 9,"9", IF(('1 - Cover page'!$B$9-I4796)= 10,"10", IF(('1 - Cover page'!$B$9-I4796)= 11,"11", IF(('1 - Cover page'!$B$9-I4796)= 12,"12", IF(('1 - Cover page'!$B$9-I4796)= 13,"13", IF(('1 - Cover page'!$B$9-I4796)= 14,"14", IF(('1 - Cover page'!$B$9-I4796)= 15,"15",  ""))))))))))))))))</f>
        <v>0</v>
      </c>
      <c r="AA4796" t="e">
        <f>VLOOKUP(E4796,'Age group'!$A$2:$B$7,2,TRUE)</f>
        <v>#N/A</v>
      </c>
    </row>
    <row r="4797" spans="1:27" ht="12.75" x14ac:dyDescent="0.2">
      <c r="A4797" s="30">
        <v>4794</v>
      </c>
      <c r="B4797" s="31"/>
      <c r="C4797" s="31"/>
      <c r="D4797" s="32"/>
      <c r="E4797" s="104"/>
      <c r="F4797" s="31"/>
      <c r="G4797" s="31"/>
      <c r="H4797" s="33"/>
      <c r="I4797" s="16"/>
      <c r="J4797" s="34"/>
      <c r="K4797" s="34"/>
      <c r="L4797" s="35"/>
      <c r="M4797" s="36"/>
      <c r="N4797" s="37"/>
      <c r="O4797" s="37"/>
      <c r="P4797" s="37"/>
      <c r="Q4797" s="38"/>
      <c r="R4797" s="38"/>
      <c r="S4797" s="37"/>
      <c r="T4797" s="39"/>
      <c r="U4797" s="39"/>
      <c r="V4797" s="40"/>
      <c r="X4797" t="str">
        <f>IF(('1 - Cover page'!$B$9-M4797)&lt;6,"&lt;=5 Days","&gt;5 Days")</f>
        <v>&lt;=5 Days</v>
      </c>
      <c r="Y4797" t="str">
        <f>IF(('1 - Cover page'!$B$9-M4797)=0,"0", IF(('1 - Cover page'!$B$9-M4797)= 1,"1", IF(('1 - Cover page'!$B$9-M4797)= 2,"2", IF(('1 - Cover page'!$B$9-M4797)= 3,"3", IF(('1 - Cover page'!$B$9-M4797)= 4,"4", IF(('1 - Cover page'!$B$9-M4797)= 5,"5", IF(('1 - Cover page'!$B$9-M4797)= 6,"6", IF(('1 - Cover page'!$B$9-M4797)= 7,"7", IF(('1 - Cover page'!$B$9-M4797)= 8,"8", IF(('1 - Cover page'!$B$9-M4797)= 9,"9", IF(('1 - Cover page'!$B$9-M4797)= 10,"10", IF(('1 - Cover page'!$B$9-M4797)= 11,"11", IF(('1 - Cover page'!$B$9-M4797)= 12,"12", IF(('1 - Cover page'!$B$9-M4797)= 13,"13", IF(('1 - Cover page'!$B$9-M4797)= 14,"14", IF(('1 - Cover page'!$B$9-M4797)= 15,"15",  ""))))))))))))))))</f>
        <v>0</v>
      </c>
      <c r="Z4797" t="str">
        <f>IF(('1 - Cover page'!$B$9-I4797)=0,"0", IF(('1 - Cover page'!$B$9-I4797)= 1,"1", IF(('1 - Cover page'!$B$9-I4797)= 2,"2", IF(('1 - Cover page'!$B$9-I4797)= 3,"3", IF(('1 - Cover page'!$B$9-I4797)= 4,"4", IF(('1 - Cover page'!$B$9-I4797)= 5,"5", IF(('1 - Cover page'!$B$9-I4797)= 6,"6", IF(('1 - Cover page'!$B$9-I4797)= 7,"7", IF(('1 - Cover page'!$B$9-I4797)= 8,"8", IF(('1 - Cover page'!$B$9-I4797)= 9,"9", IF(('1 - Cover page'!$B$9-I4797)= 10,"10", IF(('1 - Cover page'!$B$9-I4797)= 11,"11", IF(('1 - Cover page'!$B$9-I4797)= 12,"12", IF(('1 - Cover page'!$B$9-I4797)= 13,"13", IF(('1 - Cover page'!$B$9-I4797)= 14,"14", IF(('1 - Cover page'!$B$9-I4797)= 15,"15",  ""))))))))))))))))</f>
        <v>0</v>
      </c>
      <c r="AA4797" t="e">
        <f>VLOOKUP(E4797,'Age group'!$A$2:$B$7,2,TRUE)</f>
        <v>#N/A</v>
      </c>
    </row>
    <row r="4798" spans="1:27" ht="12.75" x14ac:dyDescent="0.2">
      <c r="A4798" s="30">
        <v>4795</v>
      </c>
      <c r="B4798" s="31"/>
      <c r="C4798" s="31"/>
      <c r="D4798" s="32"/>
      <c r="E4798" s="104"/>
      <c r="F4798" s="31"/>
      <c r="G4798" s="31"/>
      <c r="H4798" s="33"/>
      <c r="I4798" s="16"/>
      <c r="J4798" s="34"/>
      <c r="K4798" s="34"/>
      <c r="L4798" s="35"/>
      <c r="M4798" s="36"/>
      <c r="N4798" s="37"/>
      <c r="O4798" s="37"/>
      <c r="P4798" s="37"/>
      <c r="Q4798" s="38"/>
      <c r="R4798" s="38"/>
      <c r="S4798" s="37"/>
      <c r="T4798" s="39"/>
      <c r="U4798" s="39"/>
      <c r="V4798" s="40"/>
      <c r="X4798" t="str">
        <f>IF(('1 - Cover page'!$B$9-M4798)&lt;6,"&lt;=5 Days","&gt;5 Days")</f>
        <v>&lt;=5 Days</v>
      </c>
      <c r="Y4798" t="str">
        <f>IF(('1 - Cover page'!$B$9-M4798)=0,"0", IF(('1 - Cover page'!$B$9-M4798)= 1,"1", IF(('1 - Cover page'!$B$9-M4798)= 2,"2", IF(('1 - Cover page'!$B$9-M4798)= 3,"3", IF(('1 - Cover page'!$B$9-M4798)= 4,"4", IF(('1 - Cover page'!$B$9-M4798)= 5,"5", IF(('1 - Cover page'!$B$9-M4798)= 6,"6", IF(('1 - Cover page'!$B$9-M4798)= 7,"7", IF(('1 - Cover page'!$B$9-M4798)= 8,"8", IF(('1 - Cover page'!$B$9-M4798)= 9,"9", IF(('1 - Cover page'!$B$9-M4798)= 10,"10", IF(('1 - Cover page'!$B$9-M4798)= 11,"11", IF(('1 - Cover page'!$B$9-M4798)= 12,"12", IF(('1 - Cover page'!$B$9-M4798)= 13,"13", IF(('1 - Cover page'!$B$9-M4798)= 14,"14", IF(('1 - Cover page'!$B$9-M4798)= 15,"15",  ""))))))))))))))))</f>
        <v>0</v>
      </c>
      <c r="Z4798" t="str">
        <f>IF(('1 - Cover page'!$B$9-I4798)=0,"0", IF(('1 - Cover page'!$B$9-I4798)= 1,"1", IF(('1 - Cover page'!$B$9-I4798)= 2,"2", IF(('1 - Cover page'!$B$9-I4798)= 3,"3", IF(('1 - Cover page'!$B$9-I4798)= 4,"4", IF(('1 - Cover page'!$B$9-I4798)= 5,"5", IF(('1 - Cover page'!$B$9-I4798)= 6,"6", IF(('1 - Cover page'!$B$9-I4798)= 7,"7", IF(('1 - Cover page'!$B$9-I4798)= 8,"8", IF(('1 - Cover page'!$B$9-I4798)= 9,"9", IF(('1 - Cover page'!$B$9-I4798)= 10,"10", IF(('1 - Cover page'!$B$9-I4798)= 11,"11", IF(('1 - Cover page'!$B$9-I4798)= 12,"12", IF(('1 - Cover page'!$B$9-I4798)= 13,"13", IF(('1 - Cover page'!$B$9-I4798)= 14,"14", IF(('1 - Cover page'!$B$9-I4798)= 15,"15",  ""))))))))))))))))</f>
        <v>0</v>
      </c>
      <c r="AA4798" t="e">
        <f>VLOOKUP(E4798,'Age group'!$A$2:$B$7,2,TRUE)</f>
        <v>#N/A</v>
      </c>
    </row>
    <row r="4799" spans="1:27" ht="12.75" x14ac:dyDescent="0.2">
      <c r="A4799" s="30">
        <v>4796</v>
      </c>
      <c r="B4799" s="31"/>
      <c r="C4799" s="31"/>
      <c r="D4799" s="32"/>
      <c r="E4799" s="104"/>
      <c r="F4799" s="31"/>
      <c r="G4799" s="31"/>
      <c r="H4799" s="33"/>
      <c r="I4799" s="16"/>
      <c r="J4799" s="34"/>
      <c r="K4799" s="34"/>
      <c r="L4799" s="35"/>
      <c r="M4799" s="36"/>
      <c r="N4799" s="37"/>
      <c r="O4799" s="37"/>
      <c r="P4799" s="37"/>
      <c r="Q4799" s="38"/>
      <c r="R4799" s="38"/>
      <c r="S4799" s="37"/>
      <c r="T4799" s="39"/>
      <c r="U4799" s="39"/>
      <c r="V4799" s="40"/>
      <c r="X4799" t="str">
        <f>IF(('1 - Cover page'!$B$9-M4799)&lt;6,"&lt;=5 Days","&gt;5 Days")</f>
        <v>&lt;=5 Days</v>
      </c>
      <c r="Y4799" t="str">
        <f>IF(('1 - Cover page'!$B$9-M4799)=0,"0", IF(('1 - Cover page'!$B$9-M4799)= 1,"1", IF(('1 - Cover page'!$B$9-M4799)= 2,"2", IF(('1 - Cover page'!$B$9-M4799)= 3,"3", IF(('1 - Cover page'!$B$9-M4799)= 4,"4", IF(('1 - Cover page'!$B$9-M4799)= 5,"5", IF(('1 - Cover page'!$B$9-M4799)= 6,"6", IF(('1 - Cover page'!$B$9-M4799)= 7,"7", IF(('1 - Cover page'!$B$9-M4799)= 8,"8", IF(('1 - Cover page'!$B$9-M4799)= 9,"9", IF(('1 - Cover page'!$B$9-M4799)= 10,"10", IF(('1 - Cover page'!$B$9-M4799)= 11,"11", IF(('1 - Cover page'!$B$9-M4799)= 12,"12", IF(('1 - Cover page'!$B$9-M4799)= 13,"13", IF(('1 - Cover page'!$B$9-M4799)= 14,"14", IF(('1 - Cover page'!$B$9-M4799)= 15,"15",  ""))))))))))))))))</f>
        <v>0</v>
      </c>
      <c r="Z4799" t="str">
        <f>IF(('1 - Cover page'!$B$9-I4799)=0,"0", IF(('1 - Cover page'!$B$9-I4799)= 1,"1", IF(('1 - Cover page'!$B$9-I4799)= 2,"2", IF(('1 - Cover page'!$B$9-I4799)= 3,"3", IF(('1 - Cover page'!$B$9-I4799)= 4,"4", IF(('1 - Cover page'!$B$9-I4799)= 5,"5", IF(('1 - Cover page'!$B$9-I4799)= 6,"6", IF(('1 - Cover page'!$B$9-I4799)= 7,"7", IF(('1 - Cover page'!$B$9-I4799)= 8,"8", IF(('1 - Cover page'!$B$9-I4799)= 9,"9", IF(('1 - Cover page'!$B$9-I4799)= 10,"10", IF(('1 - Cover page'!$B$9-I4799)= 11,"11", IF(('1 - Cover page'!$B$9-I4799)= 12,"12", IF(('1 - Cover page'!$B$9-I4799)= 13,"13", IF(('1 - Cover page'!$B$9-I4799)= 14,"14", IF(('1 - Cover page'!$B$9-I4799)= 15,"15",  ""))))))))))))))))</f>
        <v>0</v>
      </c>
      <c r="AA4799" t="e">
        <f>VLOOKUP(E4799,'Age group'!$A$2:$B$7,2,TRUE)</f>
        <v>#N/A</v>
      </c>
    </row>
    <row r="4800" spans="1:27" ht="12.75" x14ac:dyDescent="0.2">
      <c r="A4800" s="30">
        <v>4797</v>
      </c>
      <c r="B4800" s="31"/>
      <c r="C4800" s="31"/>
      <c r="D4800" s="32"/>
      <c r="E4800" s="104"/>
      <c r="F4800" s="31"/>
      <c r="G4800" s="31"/>
      <c r="H4800" s="33"/>
      <c r="I4800" s="16"/>
      <c r="J4800" s="34"/>
      <c r="K4800" s="34"/>
      <c r="L4800" s="35"/>
      <c r="M4800" s="36"/>
      <c r="N4800" s="37"/>
      <c r="O4800" s="37"/>
      <c r="P4800" s="37"/>
      <c r="Q4800" s="38"/>
      <c r="R4800" s="38"/>
      <c r="S4800" s="37"/>
      <c r="T4800" s="39"/>
      <c r="U4800" s="39"/>
      <c r="V4800" s="40"/>
      <c r="X4800" t="str">
        <f>IF(('1 - Cover page'!$B$9-M4800)&lt;6,"&lt;=5 Days","&gt;5 Days")</f>
        <v>&lt;=5 Days</v>
      </c>
      <c r="Y4800" t="str">
        <f>IF(('1 - Cover page'!$B$9-M4800)=0,"0", IF(('1 - Cover page'!$B$9-M4800)= 1,"1", IF(('1 - Cover page'!$B$9-M4800)= 2,"2", IF(('1 - Cover page'!$B$9-M4800)= 3,"3", IF(('1 - Cover page'!$B$9-M4800)= 4,"4", IF(('1 - Cover page'!$B$9-M4800)= 5,"5", IF(('1 - Cover page'!$B$9-M4800)= 6,"6", IF(('1 - Cover page'!$B$9-M4800)= 7,"7", IF(('1 - Cover page'!$B$9-M4800)= 8,"8", IF(('1 - Cover page'!$B$9-M4800)= 9,"9", IF(('1 - Cover page'!$B$9-M4800)= 10,"10", IF(('1 - Cover page'!$B$9-M4800)= 11,"11", IF(('1 - Cover page'!$B$9-M4800)= 12,"12", IF(('1 - Cover page'!$B$9-M4800)= 13,"13", IF(('1 - Cover page'!$B$9-M4800)= 14,"14", IF(('1 - Cover page'!$B$9-M4800)= 15,"15",  ""))))))))))))))))</f>
        <v>0</v>
      </c>
      <c r="Z4800" t="str">
        <f>IF(('1 - Cover page'!$B$9-I4800)=0,"0", IF(('1 - Cover page'!$B$9-I4800)= 1,"1", IF(('1 - Cover page'!$B$9-I4800)= 2,"2", IF(('1 - Cover page'!$B$9-I4800)= 3,"3", IF(('1 - Cover page'!$B$9-I4800)= 4,"4", IF(('1 - Cover page'!$B$9-I4800)= 5,"5", IF(('1 - Cover page'!$B$9-I4800)= 6,"6", IF(('1 - Cover page'!$B$9-I4800)= 7,"7", IF(('1 - Cover page'!$B$9-I4800)= 8,"8", IF(('1 - Cover page'!$B$9-I4800)= 9,"9", IF(('1 - Cover page'!$B$9-I4800)= 10,"10", IF(('1 - Cover page'!$B$9-I4800)= 11,"11", IF(('1 - Cover page'!$B$9-I4800)= 12,"12", IF(('1 - Cover page'!$B$9-I4800)= 13,"13", IF(('1 - Cover page'!$B$9-I4800)= 14,"14", IF(('1 - Cover page'!$B$9-I4800)= 15,"15",  ""))))))))))))))))</f>
        <v>0</v>
      </c>
      <c r="AA4800" t="e">
        <f>VLOOKUP(E4800,'Age group'!$A$2:$B$7,2,TRUE)</f>
        <v>#N/A</v>
      </c>
    </row>
    <row r="4801" spans="1:27" ht="12.75" x14ac:dyDescent="0.2">
      <c r="A4801" s="30">
        <v>4798</v>
      </c>
      <c r="B4801" s="31"/>
      <c r="C4801" s="31"/>
      <c r="D4801" s="32"/>
      <c r="E4801" s="104"/>
      <c r="F4801" s="31"/>
      <c r="G4801" s="31"/>
      <c r="H4801" s="33"/>
      <c r="I4801" s="16"/>
      <c r="J4801" s="34"/>
      <c r="K4801" s="34"/>
      <c r="L4801" s="35"/>
      <c r="M4801" s="36"/>
      <c r="N4801" s="37"/>
      <c r="O4801" s="37"/>
      <c r="P4801" s="37"/>
      <c r="Q4801" s="38"/>
      <c r="R4801" s="38"/>
      <c r="S4801" s="37"/>
      <c r="T4801" s="39"/>
      <c r="U4801" s="39"/>
      <c r="V4801" s="40"/>
      <c r="X4801" t="str">
        <f>IF(('1 - Cover page'!$B$9-M4801)&lt;6,"&lt;=5 Days","&gt;5 Days")</f>
        <v>&lt;=5 Days</v>
      </c>
      <c r="Y4801" t="str">
        <f>IF(('1 - Cover page'!$B$9-M4801)=0,"0", IF(('1 - Cover page'!$B$9-M4801)= 1,"1", IF(('1 - Cover page'!$B$9-M4801)= 2,"2", IF(('1 - Cover page'!$B$9-M4801)= 3,"3", IF(('1 - Cover page'!$B$9-M4801)= 4,"4", IF(('1 - Cover page'!$B$9-M4801)= 5,"5", IF(('1 - Cover page'!$B$9-M4801)= 6,"6", IF(('1 - Cover page'!$B$9-M4801)= 7,"7", IF(('1 - Cover page'!$B$9-M4801)= 8,"8", IF(('1 - Cover page'!$B$9-M4801)= 9,"9", IF(('1 - Cover page'!$B$9-M4801)= 10,"10", IF(('1 - Cover page'!$B$9-M4801)= 11,"11", IF(('1 - Cover page'!$B$9-M4801)= 12,"12", IF(('1 - Cover page'!$B$9-M4801)= 13,"13", IF(('1 - Cover page'!$B$9-M4801)= 14,"14", IF(('1 - Cover page'!$B$9-M4801)= 15,"15",  ""))))))))))))))))</f>
        <v>0</v>
      </c>
      <c r="Z4801" t="str">
        <f>IF(('1 - Cover page'!$B$9-I4801)=0,"0", IF(('1 - Cover page'!$B$9-I4801)= 1,"1", IF(('1 - Cover page'!$B$9-I4801)= 2,"2", IF(('1 - Cover page'!$B$9-I4801)= 3,"3", IF(('1 - Cover page'!$B$9-I4801)= 4,"4", IF(('1 - Cover page'!$B$9-I4801)= 5,"5", IF(('1 - Cover page'!$B$9-I4801)= 6,"6", IF(('1 - Cover page'!$B$9-I4801)= 7,"7", IF(('1 - Cover page'!$B$9-I4801)= 8,"8", IF(('1 - Cover page'!$B$9-I4801)= 9,"9", IF(('1 - Cover page'!$B$9-I4801)= 10,"10", IF(('1 - Cover page'!$B$9-I4801)= 11,"11", IF(('1 - Cover page'!$B$9-I4801)= 12,"12", IF(('1 - Cover page'!$B$9-I4801)= 13,"13", IF(('1 - Cover page'!$B$9-I4801)= 14,"14", IF(('1 - Cover page'!$B$9-I4801)= 15,"15",  ""))))))))))))))))</f>
        <v>0</v>
      </c>
      <c r="AA4801" t="e">
        <f>VLOOKUP(E4801,'Age group'!$A$2:$B$7,2,TRUE)</f>
        <v>#N/A</v>
      </c>
    </row>
    <row r="4802" spans="1:27" ht="12.75" x14ac:dyDescent="0.2">
      <c r="A4802" s="30">
        <v>4799</v>
      </c>
      <c r="B4802" s="31"/>
      <c r="C4802" s="31"/>
      <c r="D4802" s="32"/>
      <c r="E4802" s="104"/>
      <c r="F4802" s="31"/>
      <c r="G4802" s="31"/>
      <c r="H4802" s="33"/>
      <c r="I4802" s="16"/>
      <c r="J4802" s="34"/>
      <c r="K4802" s="34"/>
      <c r="L4802" s="35"/>
      <c r="M4802" s="36"/>
      <c r="N4802" s="37"/>
      <c r="O4802" s="37"/>
      <c r="P4802" s="37"/>
      <c r="Q4802" s="38"/>
      <c r="R4802" s="38"/>
      <c r="S4802" s="37"/>
      <c r="T4802" s="39"/>
      <c r="U4802" s="39"/>
      <c r="V4802" s="40"/>
      <c r="X4802" t="str">
        <f>IF(('1 - Cover page'!$B$9-M4802)&lt;6,"&lt;=5 Days","&gt;5 Days")</f>
        <v>&lt;=5 Days</v>
      </c>
      <c r="Y4802" t="str">
        <f>IF(('1 - Cover page'!$B$9-M4802)=0,"0", IF(('1 - Cover page'!$B$9-M4802)= 1,"1", IF(('1 - Cover page'!$B$9-M4802)= 2,"2", IF(('1 - Cover page'!$B$9-M4802)= 3,"3", IF(('1 - Cover page'!$B$9-M4802)= 4,"4", IF(('1 - Cover page'!$B$9-M4802)= 5,"5", IF(('1 - Cover page'!$B$9-M4802)= 6,"6", IF(('1 - Cover page'!$B$9-M4802)= 7,"7", IF(('1 - Cover page'!$B$9-M4802)= 8,"8", IF(('1 - Cover page'!$B$9-M4802)= 9,"9", IF(('1 - Cover page'!$B$9-M4802)= 10,"10", IF(('1 - Cover page'!$B$9-M4802)= 11,"11", IF(('1 - Cover page'!$B$9-M4802)= 12,"12", IF(('1 - Cover page'!$B$9-M4802)= 13,"13", IF(('1 - Cover page'!$B$9-M4802)= 14,"14", IF(('1 - Cover page'!$B$9-M4802)= 15,"15",  ""))))))))))))))))</f>
        <v>0</v>
      </c>
      <c r="Z4802" t="str">
        <f>IF(('1 - Cover page'!$B$9-I4802)=0,"0", IF(('1 - Cover page'!$B$9-I4802)= 1,"1", IF(('1 - Cover page'!$B$9-I4802)= 2,"2", IF(('1 - Cover page'!$B$9-I4802)= 3,"3", IF(('1 - Cover page'!$B$9-I4802)= 4,"4", IF(('1 - Cover page'!$B$9-I4802)= 5,"5", IF(('1 - Cover page'!$B$9-I4802)= 6,"6", IF(('1 - Cover page'!$B$9-I4802)= 7,"7", IF(('1 - Cover page'!$B$9-I4802)= 8,"8", IF(('1 - Cover page'!$B$9-I4802)= 9,"9", IF(('1 - Cover page'!$B$9-I4802)= 10,"10", IF(('1 - Cover page'!$B$9-I4802)= 11,"11", IF(('1 - Cover page'!$B$9-I4802)= 12,"12", IF(('1 - Cover page'!$B$9-I4802)= 13,"13", IF(('1 - Cover page'!$B$9-I4802)= 14,"14", IF(('1 - Cover page'!$B$9-I4802)= 15,"15",  ""))))))))))))))))</f>
        <v>0</v>
      </c>
      <c r="AA4802" t="e">
        <f>VLOOKUP(E4802,'Age group'!$A$2:$B$7,2,TRUE)</f>
        <v>#N/A</v>
      </c>
    </row>
    <row r="4803" spans="1:27" ht="12.75" x14ac:dyDescent="0.2">
      <c r="A4803" s="30">
        <v>4800</v>
      </c>
      <c r="B4803" s="31"/>
      <c r="C4803" s="31"/>
      <c r="D4803" s="32"/>
      <c r="E4803" s="104"/>
      <c r="F4803" s="31"/>
      <c r="G4803" s="31"/>
      <c r="H4803" s="33"/>
      <c r="I4803" s="16"/>
      <c r="J4803" s="34"/>
      <c r="K4803" s="34"/>
      <c r="L4803" s="35"/>
      <c r="M4803" s="36"/>
      <c r="N4803" s="37"/>
      <c r="O4803" s="37"/>
      <c r="P4803" s="37"/>
      <c r="Q4803" s="38"/>
      <c r="R4803" s="38"/>
      <c r="S4803" s="37"/>
      <c r="T4803" s="39"/>
      <c r="U4803" s="39"/>
      <c r="V4803" s="40"/>
      <c r="X4803" t="str">
        <f>IF(('1 - Cover page'!$B$9-M4803)&lt;6,"&lt;=5 Days","&gt;5 Days")</f>
        <v>&lt;=5 Days</v>
      </c>
      <c r="Y4803" t="str">
        <f>IF(('1 - Cover page'!$B$9-M4803)=0,"0", IF(('1 - Cover page'!$B$9-M4803)= 1,"1", IF(('1 - Cover page'!$B$9-M4803)= 2,"2", IF(('1 - Cover page'!$B$9-M4803)= 3,"3", IF(('1 - Cover page'!$B$9-M4803)= 4,"4", IF(('1 - Cover page'!$B$9-M4803)= 5,"5", IF(('1 - Cover page'!$B$9-M4803)= 6,"6", IF(('1 - Cover page'!$B$9-M4803)= 7,"7", IF(('1 - Cover page'!$B$9-M4803)= 8,"8", IF(('1 - Cover page'!$B$9-M4803)= 9,"9", IF(('1 - Cover page'!$B$9-M4803)= 10,"10", IF(('1 - Cover page'!$B$9-M4803)= 11,"11", IF(('1 - Cover page'!$B$9-M4803)= 12,"12", IF(('1 - Cover page'!$B$9-M4803)= 13,"13", IF(('1 - Cover page'!$B$9-M4803)= 14,"14", IF(('1 - Cover page'!$B$9-M4803)= 15,"15",  ""))))))))))))))))</f>
        <v>0</v>
      </c>
      <c r="Z4803" t="str">
        <f>IF(('1 - Cover page'!$B$9-I4803)=0,"0", IF(('1 - Cover page'!$B$9-I4803)= 1,"1", IF(('1 - Cover page'!$B$9-I4803)= 2,"2", IF(('1 - Cover page'!$B$9-I4803)= 3,"3", IF(('1 - Cover page'!$B$9-I4803)= 4,"4", IF(('1 - Cover page'!$B$9-I4803)= 5,"5", IF(('1 - Cover page'!$B$9-I4803)= 6,"6", IF(('1 - Cover page'!$B$9-I4803)= 7,"7", IF(('1 - Cover page'!$B$9-I4803)= 8,"8", IF(('1 - Cover page'!$B$9-I4803)= 9,"9", IF(('1 - Cover page'!$B$9-I4803)= 10,"10", IF(('1 - Cover page'!$B$9-I4803)= 11,"11", IF(('1 - Cover page'!$B$9-I4803)= 12,"12", IF(('1 - Cover page'!$B$9-I4803)= 13,"13", IF(('1 - Cover page'!$B$9-I4803)= 14,"14", IF(('1 - Cover page'!$B$9-I4803)= 15,"15",  ""))))))))))))))))</f>
        <v>0</v>
      </c>
      <c r="AA4803" t="e">
        <f>VLOOKUP(E4803,'Age group'!$A$2:$B$7,2,TRUE)</f>
        <v>#N/A</v>
      </c>
    </row>
    <row r="4804" spans="1:27" ht="12.75" x14ac:dyDescent="0.2">
      <c r="A4804" s="30">
        <v>4801</v>
      </c>
      <c r="B4804" s="31"/>
      <c r="C4804" s="31"/>
      <c r="D4804" s="32"/>
      <c r="E4804" s="104"/>
      <c r="F4804" s="31"/>
      <c r="G4804" s="31"/>
      <c r="H4804" s="33"/>
      <c r="I4804" s="16"/>
      <c r="J4804" s="34"/>
      <c r="K4804" s="34"/>
      <c r="L4804" s="35"/>
      <c r="M4804" s="36"/>
      <c r="N4804" s="37"/>
      <c r="O4804" s="37"/>
      <c r="P4804" s="37"/>
      <c r="Q4804" s="38"/>
      <c r="R4804" s="38"/>
      <c r="S4804" s="37"/>
      <c r="T4804" s="39"/>
      <c r="U4804" s="39"/>
      <c r="V4804" s="40"/>
      <c r="X4804" t="str">
        <f>IF(('1 - Cover page'!$B$9-M4804)&lt;6,"&lt;=5 Days","&gt;5 Days")</f>
        <v>&lt;=5 Days</v>
      </c>
      <c r="Y4804" t="str">
        <f>IF(('1 - Cover page'!$B$9-M4804)=0,"0", IF(('1 - Cover page'!$B$9-M4804)= 1,"1", IF(('1 - Cover page'!$B$9-M4804)= 2,"2", IF(('1 - Cover page'!$B$9-M4804)= 3,"3", IF(('1 - Cover page'!$B$9-M4804)= 4,"4", IF(('1 - Cover page'!$B$9-M4804)= 5,"5", IF(('1 - Cover page'!$B$9-M4804)= 6,"6", IF(('1 - Cover page'!$B$9-M4804)= 7,"7", IF(('1 - Cover page'!$B$9-M4804)= 8,"8", IF(('1 - Cover page'!$B$9-M4804)= 9,"9", IF(('1 - Cover page'!$B$9-M4804)= 10,"10", IF(('1 - Cover page'!$B$9-M4804)= 11,"11", IF(('1 - Cover page'!$B$9-M4804)= 12,"12", IF(('1 - Cover page'!$B$9-M4804)= 13,"13", IF(('1 - Cover page'!$B$9-M4804)= 14,"14", IF(('1 - Cover page'!$B$9-M4804)= 15,"15",  ""))))))))))))))))</f>
        <v>0</v>
      </c>
      <c r="Z4804" t="str">
        <f>IF(('1 - Cover page'!$B$9-I4804)=0,"0", IF(('1 - Cover page'!$B$9-I4804)= 1,"1", IF(('1 - Cover page'!$B$9-I4804)= 2,"2", IF(('1 - Cover page'!$B$9-I4804)= 3,"3", IF(('1 - Cover page'!$B$9-I4804)= 4,"4", IF(('1 - Cover page'!$B$9-I4804)= 5,"5", IF(('1 - Cover page'!$B$9-I4804)= 6,"6", IF(('1 - Cover page'!$B$9-I4804)= 7,"7", IF(('1 - Cover page'!$B$9-I4804)= 8,"8", IF(('1 - Cover page'!$B$9-I4804)= 9,"9", IF(('1 - Cover page'!$B$9-I4804)= 10,"10", IF(('1 - Cover page'!$B$9-I4804)= 11,"11", IF(('1 - Cover page'!$B$9-I4804)= 12,"12", IF(('1 - Cover page'!$B$9-I4804)= 13,"13", IF(('1 - Cover page'!$B$9-I4804)= 14,"14", IF(('1 - Cover page'!$B$9-I4804)= 15,"15",  ""))))))))))))))))</f>
        <v>0</v>
      </c>
      <c r="AA4804" t="e">
        <f>VLOOKUP(E4804,'Age group'!$A$2:$B$7,2,TRUE)</f>
        <v>#N/A</v>
      </c>
    </row>
    <row r="4805" spans="1:27" ht="12.75" x14ac:dyDescent="0.2">
      <c r="A4805" s="30">
        <v>4802</v>
      </c>
      <c r="B4805" s="31"/>
      <c r="C4805" s="31"/>
      <c r="D4805" s="32"/>
      <c r="E4805" s="104"/>
      <c r="F4805" s="31"/>
      <c r="G4805" s="31"/>
      <c r="H4805" s="33"/>
      <c r="I4805" s="16"/>
      <c r="J4805" s="34"/>
      <c r="K4805" s="34"/>
      <c r="L4805" s="35"/>
      <c r="M4805" s="36"/>
      <c r="N4805" s="37"/>
      <c r="O4805" s="37"/>
      <c r="P4805" s="37"/>
      <c r="Q4805" s="38"/>
      <c r="R4805" s="38"/>
      <c r="S4805" s="37"/>
      <c r="T4805" s="39"/>
      <c r="U4805" s="39"/>
      <c r="V4805" s="40"/>
      <c r="X4805" t="str">
        <f>IF(('1 - Cover page'!$B$9-M4805)&lt;6,"&lt;=5 Days","&gt;5 Days")</f>
        <v>&lt;=5 Days</v>
      </c>
      <c r="Y4805" t="str">
        <f>IF(('1 - Cover page'!$B$9-M4805)=0,"0", IF(('1 - Cover page'!$B$9-M4805)= 1,"1", IF(('1 - Cover page'!$B$9-M4805)= 2,"2", IF(('1 - Cover page'!$B$9-M4805)= 3,"3", IF(('1 - Cover page'!$B$9-M4805)= 4,"4", IF(('1 - Cover page'!$B$9-M4805)= 5,"5", IF(('1 - Cover page'!$B$9-M4805)= 6,"6", IF(('1 - Cover page'!$B$9-M4805)= 7,"7", IF(('1 - Cover page'!$B$9-M4805)= 8,"8", IF(('1 - Cover page'!$B$9-M4805)= 9,"9", IF(('1 - Cover page'!$B$9-M4805)= 10,"10", IF(('1 - Cover page'!$B$9-M4805)= 11,"11", IF(('1 - Cover page'!$B$9-M4805)= 12,"12", IF(('1 - Cover page'!$B$9-M4805)= 13,"13", IF(('1 - Cover page'!$B$9-M4805)= 14,"14", IF(('1 - Cover page'!$B$9-M4805)= 15,"15",  ""))))))))))))))))</f>
        <v>0</v>
      </c>
      <c r="Z4805" t="str">
        <f>IF(('1 - Cover page'!$B$9-I4805)=0,"0", IF(('1 - Cover page'!$B$9-I4805)= 1,"1", IF(('1 - Cover page'!$B$9-I4805)= 2,"2", IF(('1 - Cover page'!$B$9-I4805)= 3,"3", IF(('1 - Cover page'!$B$9-I4805)= 4,"4", IF(('1 - Cover page'!$B$9-I4805)= 5,"5", IF(('1 - Cover page'!$B$9-I4805)= 6,"6", IF(('1 - Cover page'!$B$9-I4805)= 7,"7", IF(('1 - Cover page'!$B$9-I4805)= 8,"8", IF(('1 - Cover page'!$B$9-I4805)= 9,"9", IF(('1 - Cover page'!$B$9-I4805)= 10,"10", IF(('1 - Cover page'!$B$9-I4805)= 11,"11", IF(('1 - Cover page'!$B$9-I4805)= 12,"12", IF(('1 - Cover page'!$B$9-I4805)= 13,"13", IF(('1 - Cover page'!$B$9-I4805)= 14,"14", IF(('1 - Cover page'!$B$9-I4805)= 15,"15",  ""))))))))))))))))</f>
        <v>0</v>
      </c>
      <c r="AA4805" t="e">
        <f>VLOOKUP(E4805,'Age group'!$A$2:$B$7,2,TRUE)</f>
        <v>#N/A</v>
      </c>
    </row>
    <row r="4806" spans="1:27" ht="12.75" x14ac:dyDescent="0.2">
      <c r="A4806" s="30">
        <v>4803</v>
      </c>
      <c r="B4806" s="31"/>
      <c r="C4806" s="31"/>
      <c r="D4806" s="32"/>
      <c r="E4806" s="104"/>
      <c r="F4806" s="31"/>
      <c r="G4806" s="31"/>
      <c r="H4806" s="33"/>
      <c r="I4806" s="16"/>
      <c r="J4806" s="34"/>
      <c r="K4806" s="34"/>
      <c r="L4806" s="35"/>
      <c r="M4806" s="36"/>
      <c r="N4806" s="37"/>
      <c r="O4806" s="37"/>
      <c r="P4806" s="37"/>
      <c r="Q4806" s="38"/>
      <c r="R4806" s="38"/>
      <c r="S4806" s="37"/>
      <c r="T4806" s="39"/>
      <c r="U4806" s="39"/>
      <c r="V4806" s="40"/>
      <c r="X4806" t="str">
        <f>IF(('1 - Cover page'!$B$9-M4806)&lt;6,"&lt;=5 Days","&gt;5 Days")</f>
        <v>&lt;=5 Days</v>
      </c>
      <c r="Y4806" t="str">
        <f>IF(('1 - Cover page'!$B$9-M4806)=0,"0", IF(('1 - Cover page'!$B$9-M4806)= 1,"1", IF(('1 - Cover page'!$B$9-M4806)= 2,"2", IF(('1 - Cover page'!$B$9-M4806)= 3,"3", IF(('1 - Cover page'!$B$9-M4806)= 4,"4", IF(('1 - Cover page'!$B$9-M4806)= 5,"5", IF(('1 - Cover page'!$B$9-M4806)= 6,"6", IF(('1 - Cover page'!$B$9-M4806)= 7,"7", IF(('1 - Cover page'!$B$9-M4806)= 8,"8", IF(('1 - Cover page'!$B$9-M4806)= 9,"9", IF(('1 - Cover page'!$B$9-M4806)= 10,"10", IF(('1 - Cover page'!$B$9-M4806)= 11,"11", IF(('1 - Cover page'!$B$9-M4806)= 12,"12", IF(('1 - Cover page'!$B$9-M4806)= 13,"13", IF(('1 - Cover page'!$B$9-M4806)= 14,"14", IF(('1 - Cover page'!$B$9-M4806)= 15,"15",  ""))))))))))))))))</f>
        <v>0</v>
      </c>
      <c r="Z4806" t="str">
        <f>IF(('1 - Cover page'!$B$9-I4806)=0,"0", IF(('1 - Cover page'!$B$9-I4806)= 1,"1", IF(('1 - Cover page'!$B$9-I4806)= 2,"2", IF(('1 - Cover page'!$B$9-I4806)= 3,"3", IF(('1 - Cover page'!$B$9-I4806)= 4,"4", IF(('1 - Cover page'!$B$9-I4806)= 5,"5", IF(('1 - Cover page'!$B$9-I4806)= 6,"6", IF(('1 - Cover page'!$B$9-I4806)= 7,"7", IF(('1 - Cover page'!$B$9-I4806)= 8,"8", IF(('1 - Cover page'!$B$9-I4806)= 9,"9", IF(('1 - Cover page'!$B$9-I4806)= 10,"10", IF(('1 - Cover page'!$B$9-I4806)= 11,"11", IF(('1 - Cover page'!$B$9-I4806)= 12,"12", IF(('1 - Cover page'!$B$9-I4806)= 13,"13", IF(('1 - Cover page'!$B$9-I4806)= 14,"14", IF(('1 - Cover page'!$B$9-I4806)= 15,"15",  ""))))))))))))))))</f>
        <v>0</v>
      </c>
      <c r="AA4806" t="e">
        <f>VLOOKUP(E4806,'Age group'!$A$2:$B$7,2,TRUE)</f>
        <v>#N/A</v>
      </c>
    </row>
    <row r="4807" spans="1:27" ht="12.75" x14ac:dyDescent="0.2">
      <c r="A4807" s="30">
        <v>4804</v>
      </c>
      <c r="B4807" s="31"/>
      <c r="C4807" s="31"/>
      <c r="D4807" s="32"/>
      <c r="E4807" s="104"/>
      <c r="F4807" s="31"/>
      <c r="G4807" s="31"/>
      <c r="H4807" s="33"/>
      <c r="I4807" s="16"/>
      <c r="J4807" s="34"/>
      <c r="K4807" s="34"/>
      <c r="L4807" s="35"/>
      <c r="M4807" s="36"/>
      <c r="N4807" s="37"/>
      <c r="O4807" s="37"/>
      <c r="P4807" s="37"/>
      <c r="Q4807" s="38"/>
      <c r="R4807" s="38"/>
      <c r="S4807" s="37"/>
      <c r="T4807" s="39"/>
      <c r="U4807" s="39"/>
      <c r="V4807" s="40"/>
      <c r="X4807" t="str">
        <f>IF(('1 - Cover page'!$B$9-M4807)&lt;6,"&lt;=5 Days","&gt;5 Days")</f>
        <v>&lt;=5 Days</v>
      </c>
      <c r="Y4807" t="str">
        <f>IF(('1 - Cover page'!$B$9-M4807)=0,"0", IF(('1 - Cover page'!$B$9-M4807)= 1,"1", IF(('1 - Cover page'!$B$9-M4807)= 2,"2", IF(('1 - Cover page'!$B$9-M4807)= 3,"3", IF(('1 - Cover page'!$B$9-M4807)= 4,"4", IF(('1 - Cover page'!$B$9-M4807)= 5,"5", IF(('1 - Cover page'!$B$9-M4807)= 6,"6", IF(('1 - Cover page'!$B$9-M4807)= 7,"7", IF(('1 - Cover page'!$B$9-M4807)= 8,"8", IF(('1 - Cover page'!$B$9-M4807)= 9,"9", IF(('1 - Cover page'!$B$9-M4807)= 10,"10", IF(('1 - Cover page'!$B$9-M4807)= 11,"11", IF(('1 - Cover page'!$B$9-M4807)= 12,"12", IF(('1 - Cover page'!$B$9-M4807)= 13,"13", IF(('1 - Cover page'!$B$9-M4807)= 14,"14", IF(('1 - Cover page'!$B$9-M4807)= 15,"15",  ""))))))))))))))))</f>
        <v>0</v>
      </c>
      <c r="Z4807" t="str">
        <f>IF(('1 - Cover page'!$B$9-I4807)=0,"0", IF(('1 - Cover page'!$B$9-I4807)= 1,"1", IF(('1 - Cover page'!$B$9-I4807)= 2,"2", IF(('1 - Cover page'!$B$9-I4807)= 3,"3", IF(('1 - Cover page'!$B$9-I4807)= 4,"4", IF(('1 - Cover page'!$B$9-I4807)= 5,"5", IF(('1 - Cover page'!$B$9-I4807)= 6,"6", IF(('1 - Cover page'!$B$9-I4807)= 7,"7", IF(('1 - Cover page'!$B$9-I4807)= 8,"8", IF(('1 - Cover page'!$B$9-I4807)= 9,"9", IF(('1 - Cover page'!$B$9-I4807)= 10,"10", IF(('1 - Cover page'!$B$9-I4807)= 11,"11", IF(('1 - Cover page'!$B$9-I4807)= 12,"12", IF(('1 - Cover page'!$B$9-I4807)= 13,"13", IF(('1 - Cover page'!$B$9-I4807)= 14,"14", IF(('1 - Cover page'!$B$9-I4807)= 15,"15",  ""))))))))))))))))</f>
        <v>0</v>
      </c>
      <c r="AA4807" t="e">
        <f>VLOOKUP(E4807,'Age group'!$A$2:$B$7,2,TRUE)</f>
        <v>#N/A</v>
      </c>
    </row>
    <row r="4808" spans="1:27" ht="12.75" x14ac:dyDescent="0.2">
      <c r="A4808" s="30">
        <v>4805</v>
      </c>
      <c r="B4808" s="31"/>
      <c r="C4808" s="31"/>
      <c r="D4808" s="32"/>
      <c r="E4808" s="104"/>
      <c r="F4808" s="31"/>
      <c r="G4808" s="31"/>
      <c r="H4808" s="33"/>
      <c r="I4808" s="16"/>
      <c r="J4808" s="34"/>
      <c r="K4808" s="34"/>
      <c r="L4808" s="35"/>
      <c r="M4808" s="36"/>
      <c r="N4808" s="37"/>
      <c r="O4808" s="37"/>
      <c r="P4808" s="37"/>
      <c r="Q4808" s="38"/>
      <c r="R4808" s="38"/>
      <c r="S4808" s="37"/>
      <c r="T4808" s="39"/>
      <c r="U4808" s="39"/>
      <c r="V4808" s="40"/>
      <c r="X4808" t="str">
        <f>IF(('1 - Cover page'!$B$9-M4808)&lt;6,"&lt;=5 Days","&gt;5 Days")</f>
        <v>&lt;=5 Days</v>
      </c>
      <c r="Y4808" t="str">
        <f>IF(('1 - Cover page'!$B$9-M4808)=0,"0", IF(('1 - Cover page'!$B$9-M4808)= 1,"1", IF(('1 - Cover page'!$B$9-M4808)= 2,"2", IF(('1 - Cover page'!$B$9-M4808)= 3,"3", IF(('1 - Cover page'!$B$9-M4808)= 4,"4", IF(('1 - Cover page'!$B$9-M4808)= 5,"5", IF(('1 - Cover page'!$B$9-M4808)= 6,"6", IF(('1 - Cover page'!$B$9-M4808)= 7,"7", IF(('1 - Cover page'!$B$9-M4808)= 8,"8", IF(('1 - Cover page'!$B$9-M4808)= 9,"9", IF(('1 - Cover page'!$B$9-M4808)= 10,"10", IF(('1 - Cover page'!$B$9-M4808)= 11,"11", IF(('1 - Cover page'!$B$9-M4808)= 12,"12", IF(('1 - Cover page'!$B$9-M4808)= 13,"13", IF(('1 - Cover page'!$B$9-M4808)= 14,"14", IF(('1 - Cover page'!$B$9-M4808)= 15,"15",  ""))))))))))))))))</f>
        <v>0</v>
      </c>
      <c r="Z4808" t="str">
        <f>IF(('1 - Cover page'!$B$9-I4808)=0,"0", IF(('1 - Cover page'!$B$9-I4808)= 1,"1", IF(('1 - Cover page'!$B$9-I4808)= 2,"2", IF(('1 - Cover page'!$B$9-I4808)= 3,"3", IF(('1 - Cover page'!$B$9-I4808)= 4,"4", IF(('1 - Cover page'!$B$9-I4808)= 5,"5", IF(('1 - Cover page'!$B$9-I4808)= 6,"6", IF(('1 - Cover page'!$B$9-I4808)= 7,"7", IF(('1 - Cover page'!$B$9-I4808)= 8,"8", IF(('1 - Cover page'!$B$9-I4808)= 9,"9", IF(('1 - Cover page'!$B$9-I4808)= 10,"10", IF(('1 - Cover page'!$B$9-I4808)= 11,"11", IF(('1 - Cover page'!$B$9-I4808)= 12,"12", IF(('1 - Cover page'!$B$9-I4808)= 13,"13", IF(('1 - Cover page'!$B$9-I4808)= 14,"14", IF(('1 - Cover page'!$B$9-I4808)= 15,"15",  ""))))))))))))))))</f>
        <v>0</v>
      </c>
      <c r="AA4808" t="e">
        <f>VLOOKUP(E4808,'Age group'!$A$2:$B$7,2,TRUE)</f>
        <v>#N/A</v>
      </c>
    </row>
    <row r="4809" spans="1:27" ht="12.75" x14ac:dyDescent="0.2">
      <c r="A4809" s="30">
        <v>4806</v>
      </c>
      <c r="B4809" s="31"/>
      <c r="C4809" s="31"/>
      <c r="D4809" s="32"/>
      <c r="E4809" s="104"/>
      <c r="F4809" s="31"/>
      <c r="G4809" s="31"/>
      <c r="H4809" s="33"/>
      <c r="I4809" s="16"/>
      <c r="J4809" s="34"/>
      <c r="K4809" s="34"/>
      <c r="L4809" s="35"/>
      <c r="M4809" s="36"/>
      <c r="N4809" s="37"/>
      <c r="O4809" s="37"/>
      <c r="P4809" s="37"/>
      <c r="Q4809" s="38"/>
      <c r="R4809" s="38"/>
      <c r="S4809" s="37"/>
      <c r="T4809" s="39"/>
      <c r="U4809" s="39"/>
      <c r="V4809" s="40"/>
      <c r="X4809" t="str">
        <f>IF(('1 - Cover page'!$B$9-M4809)&lt;6,"&lt;=5 Days","&gt;5 Days")</f>
        <v>&lt;=5 Days</v>
      </c>
      <c r="Y4809" t="str">
        <f>IF(('1 - Cover page'!$B$9-M4809)=0,"0", IF(('1 - Cover page'!$B$9-M4809)= 1,"1", IF(('1 - Cover page'!$B$9-M4809)= 2,"2", IF(('1 - Cover page'!$B$9-M4809)= 3,"3", IF(('1 - Cover page'!$B$9-M4809)= 4,"4", IF(('1 - Cover page'!$B$9-M4809)= 5,"5", IF(('1 - Cover page'!$B$9-M4809)= 6,"6", IF(('1 - Cover page'!$B$9-M4809)= 7,"7", IF(('1 - Cover page'!$B$9-M4809)= 8,"8", IF(('1 - Cover page'!$B$9-M4809)= 9,"9", IF(('1 - Cover page'!$B$9-M4809)= 10,"10", IF(('1 - Cover page'!$B$9-M4809)= 11,"11", IF(('1 - Cover page'!$B$9-M4809)= 12,"12", IF(('1 - Cover page'!$B$9-M4809)= 13,"13", IF(('1 - Cover page'!$B$9-M4809)= 14,"14", IF(('1 - Cover page'!$B$9-M4809)= 15,"15",  ""))))))))))))))))</f>
        <v>0</v>
      </c>
      <c r="Z4809" t="str">
        <f>IF(('1 - Cover page'!$B$9-I4809)=0,"0", IF(('1 - Cover page'!$B$9-I4809)= 1,"1", IF(('1 - Cover page'!$B$9-I4809)= 2,"2", IF(('1 - Cover page'!$B$9-I4809)= 3,"3", IF(('1 - Cover page'!$B$9-I4809)= 4,"4", IF(('1 - Cover page'!$B$9-I4809)= 5,"5", IF(('1 - Cover page'!$B$9-I4809)= 6,"6", IF(('1 - Cover page'!$B$9-I4809)= 7,"7", IF(('1 - Cover page'!$B$9-I4809)= 8,"8", IF(('1 - Cover page'!$B$9-I4809)= 9,"9", IF(('1 - Cover page'!$B$9-I4809)= 10,"10", IF(('1 - Cover page'!$B$9-I4809)= 11,"11", IF(('1 - Cover page'!$B$9-I4809)= 12,"12", IF(('1 - Cover page'!$B$9-I4809)= 13,"13", IF(('1 - Cover page'!$B$9-I4809)= 14,"14", IF(('1 - Cover page'!$B$9-I4809)= 15,"15",  ""))))))))))))))))</f>
        <v>0</v>
      </c>
      <c r="AA4809" t="e">
        <f>VLOOKUP(E4809,'Age group'!$A$2:$B$7,2,TRUE)</f>
        <v>#N/A</v>
      </c>
    </row>
    <row r="4810" spans="1:27" ht="12.75" x14ac:dyDescent="0.2">
      <c r="A4810" s="30">
        <v>4807</v>
      </c>
      <c r="B4810" s="31"/>
      <c r="C4810" s="31"/>
      <c r="D4810" s="32"/>
      <c r="E4810" s="104"/>
      <c r="F4810" s="31"/>
      <c r="G4810" s="31"/>
      <c r="H4810" s="33"/>
      <c r="I4810" s="16"/>
      <c r="J4810" s="34"/>
      <c r="K4810" s="34"/>
      <c r="L4810" s="35"/>
      <c r="M4810" s="36"/>
      <c r="N4810" s="37"/>
      <c r="O4810" s="37"/>
      <c r="P4810" s="37"/>
      <c r="Q4810" s="38"/>
      <c r="R4810" s="38"/>
      <c r="S4810" s="37"/>
      <c r="T4810" s="39"/>
      <c r="U4810" s="39"/>
      <c r="V4810" s="40"/>
      <c r="X4810" t="str">
        <f>IF(('1 - Cover page'!$B$9-M4810)&lt;6,"&lt;=5 Days","&gt;5 Days")</f>
        <v>&lt;=5 Days</v>
      </c>
      <c r="Y4810" t="str">
        <f>IF(('1 - Cover page'!$B$9-M4810)=0,"0", IF(('1 - Cover page'!$B$9-M4810)= 1,"1", IF(('1 - Cover page'!$B$9-M4810)= 2,"2", IF(('1 - Cover page'!$B$9-M4810)= 3,"3", IF(('1 - Cover page'!$B$9-M4810)= 4,"4", IF(('1 - Cover page'!$B$9-M4810)= 5,"5", IF(('1 - Cover page'!$B$9-M4810)= 6,"6", IF(('1 - Cover page'!$B$9-M4810)= 7,"7", IF(('1 - Cover page'!$B$9-M4810)= 8,"8", IF(('1 - Cover page'!$B$9-M4810)= 9,"9", IF(('1 - Cover page'!$B$9-M4810)= 10,"10", IF(('1 - Cover page'!$B$9-M4810)= 11,"11", IF(('1 - Cover page'!$B$9-M4810)= 12,"12", IF(('1 - Cover page'!$B$9-M4810)= 13,"13", IF(('1 - Cover page'!$B$9-M4810)= 14,"14", IF(('1 - Cover page'!$B$9-M4810)= 15,"15",  ""))))))))))))))))</f>
        <v>0</v>
      </c>
      <c r="Z4810" t="str">
        <f>IF(('1 - Cover page'!$B$9-I4810)=0,"0", IF(('1 - Cover page'!$B$9-I4810)= 1,"1", IF(('1 - Cover page'!$B$9-I4810)= 2,"2", IF(('1 - Cover page'!$B$9-I4810)= 3,"3", IF(('1 - Cover page'!$B$9-I4810)= 4,"4", IF(('1 - Cover page'!$B$9-I4810)= 5,"5", IF(('1 - Cover page'!$B$9-I4810)= 6,"6", IF(('1 - Cover page'!$B$9-I4810)= 7,"7", IF(('1 - Cover page'!$B$9-I4810)= 8,"8", IF(('1 - Cover page'!$B$9-I4810)= 9,"9", IF(('1 - Cover page'!$B$9-I4810)= 10,"10", IF(('1 - Cover page'!$B$9-I4810)= 11,"11", IF(('1 - Cover page'!$B$9-I4810)= 12,"12", IF(('1 - Cover page'!$B$9-I4810)= 13,"13", IF(('1 - Cover page'!$B$9-I4810)= 14,"14", IF(('1 - Cover page'!$B$9-I4810)= 15,"15",  ""))))))))))))))))</f>
        <v>0</v>
      </c>
      <c r="AA4810" t="e">
        <f>VLOOKUP(E4810,'Age group'!$A$2:$B$7,2,TRUE)</f>
        <v>#N/A</v>
      </c>
    </row>
    <row r="4811" spans="1:27" ht="12.75" x14ac:dyDescent="0.2">
      <c r="A4811" s="30">
        <v>4808</v>
      </c>
      <c r="B4811" s="31"/>
      <c r="C4811" s="31"/>
      <c r="D4811" s="32"/>
      <c r="E4811" s="104"/>
      <c r="F4811" s="31"/>
      <c r="G4811" s="31"/>
      <c r="H4811" s="33"/>
      <c r="I4811" s="16"/>
      <c r="J4811" s="34"/>
      <c r="K4811" s="34"/>
      <c r="L4811" s="35"/>
      <c r="M4811" s="36"/>
      <c r="N4811" s="37"/>
      <c r="O4811" s="37"/>
      <c r="P4811" s="37"/>
      <c r="Q4811" s="38"/>
      <c r="R4811" s="38"/>
      <c r="S4811" s="37"/>
      <c r="T4811" s="39"/>
      <c r="U4811" s="39"/>
      <c r="V4811" s="40"/>
      <c r="X4811" t="str">
        <f>IF(('1 - Cover page'!$B$9-M4811)&lt;6,"&lt;=5 Days","&gt;5 Days")</f>
        <v>&lt;=5 Days</v>
      </c>
      <c r="Y4811" t="str">
        <f>IF(('1 - Cover page'!$B$9-M4811)=0,"0", IF(('1 - Cover page'!$B$9-M4811)= 1,"1", IF(('1 - Cover page'!$B$9-M4811)= 2,"2", IF(('1 - Cover page'!$B$9-M4811)= 3,"3", IF(('1 - Cover page'!$B$9-M4811)= 4,"4", IF(('1 - Cover page'!$B$9-M4811)= 5,"5", IF(('1 - Cover page'!$B$9-M4811)= 6,"6", IF(('1 - Cover page'!$B$9-M4811)= 7,"7", IF(('1 - Cover page'!$B$9-M4811)= 8,"8", IF(('1 - Cover page'!$B$9-M4811)= 9,"9", IF(('1 - Cover page'!$B$9-M4811)= 10,"10", IF(('1 - Cover page'!$B$9-M4811)= 11,"11", IF(('1 - Cover page'!$B$9-M4811)= 12,"12", IF(('1 - Cover page'!$B$9-M4811)= 13,"13", IF(('1 - Cover page'!$B$9-M4811)= 14,"14", IF(('1 - Cover page'!$B$9-M4811)= 15,"15",  ""))))))))))))))))</f>
        <v>0</v>
      </c>
      <c r="Z4811" t="str">
        <f>IF(('1 - Cover page'!$B$9-I4811)=0,"0", IF(('1 - Cover page'!$B$9-I4811)= 1,"1", IF(('1 - Cover page'!$B$9-I4811)= 2,"2", IF(('1 - Cover page'!$B$9-I4811)= 3,"3", IF(('1 - Cover page'!$B$9-I4811)= 4,"4", IF(('1 - Cover page'!$B$9-I4811)= 5,"5", IF(('1 - Cover page'!$B$9-I4811)= 6,"6", IF(('1 - Cover page'!$B$9-I4811)= 7,"7", IF(('1 - Cover page'!$B$9-I4811)= 8,"8", IF(('1 - Cover page'!$B$9-I4811)= 9,"9", IF(('1 - Cover page'!$B$9-I4811)= 10,"10", IF(('1 - Cover page'!$B$9-I4811)= 11,"11", IF(('1 - Cover page'!$B$9-I4811)= 12,"12", IF(('1 - Cover page'!$B$9-I4811)= 13,"13", IF(('1 - Cover page'!$B$9-I4811)= 14,"14", IF(('1 - Cover page'!$B$9-I4811)= 15,"15",  ""))))))))))))))))</f>
        <v>0</v>
      </c>
      <c r="AA4811" t="e">
        <f>VLOOKUP(E4811,'Age group'!$A$2:$B$7,2,TRUE)</f>
        <v>#N/A</v>
      </c>
    </row>
    <row r="4812" spans="1:27" ht="12.75" x14ac:dyDescent="0.2">
      <c r="A4812" s="30">
        <v>4809</v>
      </c>
      <c r="B4812" s="31"/>
      <c r="C4812" s="31"/>
      <c r="D4812" s="32"/>
      <c r="E4812" s="104"/>
      <c r="F4812" s="31"/>
      <c r="G4812" s="31"/>
      <c r="H4812" s="33"/>
      <c r="I4812" s="16"/>
      <c r="J4812" s="34"/>
      <c r="K4812" s="34"/>
      <c r="L4812" s="35"/>
      <c r="M4812" s="36"/>
      <c r="N4812" s="37"/>
      <c r="O4812" s="37"/>
      <c r="P4812" s="37"/>
      <c r="Q4812" s="38"/>
      <c r="R4812" s="38"/>
      <c r="S4812" s="37"/>
      <c r="T4812" s="39"/>
      <c r="U4812" s="39"/>
      <c r="V4812" s="40"/>
      <c r="X4812" t="str">
        <f>IF(('1 - Cover page'!$B$9-M4812)&lt;6,"&lt;=5 Days","&gt;5 Days")</f>
        <v>&lt;=5 Days</v>
      </c>
      <c r="Y4812" t="str">
        <f>IF(('1 - Cover page'!$B$9-M4812)=0,"0", IF(('1 - Cover page'!$B$9-M4812)= 1,"1", IF(('1 - Cover page'!$B$9-M4812)= 2,"2", IF(('1 - Cover page'!$B$9-M4812)= 3,"3", IF(('1 - Cover page'!$B$9-M4812)= 4,"4", IF(('1 - Cover page'!$B$9-M4812)= 5,"5", IF(('1 - Cover page'!$B$9-M4812)= 6,"6", IF(('1 - Cover page'!$B$9-M4812)= 7,"7", IF(('1 - Cover page'!$B$9-M4812)= 8,"8", IF(('1 - Cover page'!$B$9-M4812)= 9,"9", IF(('1 - Cover page'!$B$9-M4812)= 10,"10", IF(('1 - Cover page'!$B$9-M4812)= 11,"11", IF(('1 - Cover page'!$B$9-M4812)= 12,"12", IF(('1 - Cover page'!$B$9-M4812)= 13,"13", IF(('1 - Cover page'!$B$9-M4812)= 14,"14", IF(('1 - Cover page'!$B$9-M4812)= 15,"15",  ""))))))))))))))))</f>
        <v>0</v>
      </c>
      <c r="Z4812" t="str">
        <f>IF(('1 - Cover page'!$B$9-I4812)=0,"0", IF(('1 - Cover page'!$B$9-I4812)= 1,"1", IF(('1 - Cover page'!$B$9-I4812)= 2,"2", IF(('1 - Cover page'!$B$9-I4812)= 3,"3", IF(('1 - Cover page'!$B$9-I4812)= 4,"4", IF(('1 - Cover page'!$B$9-I4812)= 5,"5", IF(('1 - Cover page'!$B$9-I4812)= 6,"6", IF(('1 - Cover page'!$B$9-I4812)= 7,"7", IF(('1 - Cover page'!$B$9-I4812)= 8,"8", IF(('1 - Cover page'!$B$9-I4812)= 9,"9", IF(('1 - Cover page'!$B$9-I4812)= 10,"10", IF(('1 - Cover page'!$B$9-I4812)= 11,"11", IF(('1 - Cover page'!$B$9-I4812)= 12,"12", IF(('1 - Cover page'!$B$9-I4812)= 13,"13", IF(('1 - Cover page'!$B$9-I4812)= 14,"14", IF(('1 - Cover page'!$B$9-I4812)= 15,"15",  ""))))))))))))))))</f>
        <v>0</v>
      </c>
      <c r="AA4812" t="e">
        <f>VLOOKUP(E4812,'Age group'!$A$2:$B$7,2,TRUE)</f>
        <v>#N/A</v>
      </c>
    </row>
    <row r="4813" spans="1:27" ht="12.75" x14ac:dyDescent="0.2">
      <c r="A4813" s="30">
        <v>4810</v>
      </c>
      <c r="B4813" s="31"/>
      <c r="C4813" s="31"/>
      <c r="D4813" s="32"/>
      <c r="E4813" s="104"/>
      <c r="F4813" s="31"/>
      <c r="G4813" s="31"/>
      <c r="H4813" s="33"/>
      <c r="I4813" s="16"/>
      <c r="J4813" s="34"/>
      <c r="K4813" s="34"/>
      <c r="L4813" s="35"/>
      <c r="M4813" s="36"/>
      <c r="N4813" s="37"/>
      <c r="O4813" s="37"/>
      <c r="P4813" s="37"/>
      <c r="Q4813" s="38"/>
      <c r="R4813" s="38"/>
      <c r="S4813" s="37"/>
      <c r="T4813" s="39"/>
      <c r="U4813" s="39"/>
      <c r="V4813" s="40"/>
      <c r="X4813" t="str">
        <f>IF(('1 - Cover page'!$B$9-M4813)&lt;6,"&lt;=5 Days","&gt;5 Days")</f>
        <v>&lt;=5 Days</v>
      </c>
      <c r="Y4813" t="str">
        <f>IF(('1 - Cover page'!$B$9-M4813)=0,"0", IF(('1 - Cover page'!$B$9-M4813)= 1,"1", IF(('1 - Cover page'!$B$9-M4813)= 2,"2", IF(('1 - Cover page'!$B$9-M4813)= 3,"3", IF(('1 - Cover page'!$B$9-M4813)= 4,"4", IF(('1 - Cover page'!$B$9-M4813)= 5,"5", IF(('1 - Cover page'!$B$9-M4813)= 6,"6", IF(('1 - Cover page'!$B$9-M4813)= 7,"7", IF(('1 - Cover page'!$B$9-M4813)= 8,"8", IF(('1 - Cover page'!$B$9-M4813)= 9,"9", IF(('1 - Cover page'!$B$9-M4813)= 10,"10", IF(('1 - Cover page'!$B$9-M4813)= 11,"11", IF(('1 - Cover page'!$B$9-M4813)= 12,"12", IF(('1 - Cover page'!$B$9-M4813)= 13,"13", IF(('1 - Cover page'!$B$9-M4813)= 14,"14", IF(('1 - Cover page'!$B$9-M4813)= 15,"15",  ""))))))))))))))))</f>
        <v>0</v>
      </c>
      <c r="Z4813" t="str">
        <f>IF(('1 - Cover page'!$B$9-I4813)=0,"0", IF(('1 - Cover page'!$B$9-I4813)= 1,"1", IF(('1 - Cover page'!$B$9-I4813)= 2,"2", IF(('1 - Cover page'!$B$9-I4813)= 3,"3", IF(('1 - Cover page'!$B$9-I4813)= 4,"4", IF(('1 - Cover page'!$B$9-I4813)= 5,"5", IF(('1 - Cover page'!$B$9-I4813)= 6,"6", IF(('1 - Cover page'!$B$9-I4813)= 7,"7", IF(('1 - Cover page'!$B$9-I4813)= 8,"8", IF(('1 - Cover page'!$B$9-I4813)= 9,"9", IF(('1 - Cover page'!$B$9-I4813)= 10,"10", IF(('1 - Cover page'!$B$9-I4813)= 11,"11", IF(('1 - Cover page'!$B$9-I4813)= 12,"12", IF(('1 - Cover page'!$B$9-I4813)= 13,"13", IF(('1 - Cover page'!$B$9-I4813)= 14,"14", IF(('1 - Cover page'!$B$9-I4813)= 15,"15",  ""))))))))))))))))</f>
        <v>0</v>
      </c>
      <c r="AA4813" t="e">
        <f>VLOOKUP(E4813,'Age group'!$A$2:$B$7,2,TRUE)</f>
        <v>#N/A</v>
      </c>
    </row>
    <row r="4814" spans="1:27" ht="12.75" x14ac:dyDescent="0.2">
      <c r="A4814" s="30">
        <v>4811</v>
      </c>
      <c r="B4814" s="31"/>
      <c r="C4814" s="31"/>
      <c r="D4814" s="32"/>
      <c r="E4814" s="104"/>
      <c r="F4814" s="31"/>
      <c r="G4814" s="31"/>
      <c r="H4814" s="33"/>
      <c r="I4814" s="16"/>
      <c r="J4814" s="34"/>
      <c r="K4814" s="34"/>
      <c r="L4814" s="35"/>
      <c r="M4814" s="36"/>
      <c r="N4814" s="37"/>
      <c r="O4814" s="37"/>
      <c r="P4814" s="37"/>
      <c r="Q4814" s="38"/>
      <c r="R4814" s="38"/>
      <c r="S4814" s="37"/>
      <c r="T4814" s="39"/>
      <c r="U4814" s="39"/>
      <c r="V4814" s="40"/>
      <c r="X4814" t="str">
        <f>IF(('1 - Cover page'!$B$9-M4814)&lt;6,"&lt;=5 Days","&gt;5 Days")</f>
        <v>&lt;=5 Days</v>
      </c>
      <c r="Y4814" t="str">
        <f>IF(('1 - Cover page'!$B$9-M4814)=0,"0", IF(('1 - Cover page'!$B$9-M4814)= 1,"1", IF(('1 - Cover page'!$B$9-M4814)= 2,"2", IF(('1 - Cover page'!$B$9-M4814)= 3,"3", IF(('1 - Cover page'!$B$9-M4814)= 4,"4", IF(('1 - Cover page'!$B$9-M4814)= 5,"5", IF(('1 - Cover page'!$B$9-M4814)= 6,"6", IF(('1 - Cover page'!$B$9-M4814)= 7,"7", IF(('1 - Cover page'!$B$9-M4814)= 8,"8", IF(('1 - Cover page'!$B$9-M4814)= 9,"9", IF(('1 - Cover page'!$B$9-M4814)= 10,"10", IF(('1 - Cover page'!$B$9-M4814)= 11,"11", IF(('1 - Cover page'!$B$9-M4814)= 12,"12", IF(('1 - Cover page'!$B$9-M4814)= 13,"13", IF(('1 - Cover page'!$B$9-M4814)= 14,"14", IF(('1 - Cover page'!$B$9-M4814)= 15,"15",  ""))))))))))))))))</f>
        <v>0</v>
      </c>
      <c r="Z4814" t="str">
        <f>IF(('1 - Cover page'!$B$9-I4814)=0,"0", IF(('1 - Cover page'!$B$9-I4814)= 1,"1", IF(('1 - Cover page'!$B$9-I4814)= 2,"2", IF(('1 - Cover page'!$B$9-I4814)= 3,"3", IF(('1 - Cover page'!$B$9-I4814)= 4,"4", IF(('1 - Cover page'!$B$9-I4814)= 5,"5", IF(('1 - Cover page'!$B$9-I4814)= 6,"6", IF(('1 - Cover page'!$B$9-I4814)= 7,"7", IF(('1 - Cover page'!$B$9-I4814)= 8,"8", IF(('1 - Cover page'!$B$9-I4814)= 9,"9", IF(('1 - Cover page'!$B$9-I4814)= 10,"10", IF(('1 - Cover page'!$B$9-I4814)= 11,"11", IF(('1 - Cover page'!$B$9-I4814)= 12,"12", IF(('1 - Cover page'!$B$9-I4814)= 13,"13", IF(('1 - Cover page'!$B$9-I4814)= 14,"14", IF(('1 - Cover page'!$B$9-I4814)= 15,"15",  ""))))))))))))))))</f>
        <v>0</v>
      </c>
      <c r="AA4814" t="e">
        <f>VLOOKUP(E4814,'Age group'!$A$2:$B$7,2,TRUE)</f>
        <v>#N/A</v>
      </c>
    </row>
    <row r="4815" spans="1:27" ht="12.75" x14ac:dyDescent="0.2">
      <c r="A4815" s="30">
        <v>4812</v>
      </c>
      <c r="B4815" s="31"/>
      <c r="C4815" s="31"/>
      <c r="D4815" s="32"/>
      <c r="E4815" s="104"/>
      <c r="F4815" s="31"/>
      <c r="G4815" s="31"/>
      <c r="H4815" s="33"/>
      <c r="I4815" s="16"/>
      <c r="J4815" s="34"/>
      <c r="K4815" s="34"/>
      <c r="L4815" s="35"/>
      <c r="M4815" s="36"/>
      <c r="N4815" s="37"/>
      <c r="O4815" s="37"/>
      <c r="P4815" s="37"/>
      <c r="Q4815" s="38"/>
      <c r="R4815" s="38"/>
      <c r="S4815" s="37"/>
      <c r="T4815" s="39"/>
      <c r="U4815" s="39"/>
      <c r="V4815" s="40"/>
      <c r="X4815" t="str">
        <f>IF(('1 - Cover page'!$B$9-M4815)&lt;6,"&lt;=5 Days","&gt;5 Days")</f>
        <v>&lt;=5 Days</v>
      </c>
      <c r="Y4815" t="str">
        <f>IF(('1 - Cover page'!$B$9-M4815)=0,"0", IF(('1 - Cover page'!$B$9-M4815)= 1,"1", IF(('1 - Cover page'!$B$9-M4815)= 2,"2", IF(('1 - Cover page'!$B$9-M4815)= 3,"3", IF(('1 - Cover page'!$B$9-M4815)= 4,"4", IF(('1 - Cover page'!$B$9-M4815)= 5,"5", IF(('1 - Cover page'!$B$9-M4815)= 6,"6", IF(('1 - Cover page'!$B$9-M4815)= 7,"7", IF(('1 - Cover page'!$B$9-M4815)= 8,"8", IF(('1 - Cover page'!$B$9-M4815)= 9,"9", IF(('1 - Cover page'!$B$9-M4815)= 10,"10", IF(('1 - Cover page'!$B$9-M4815)= 11,"11", IF(('1 - Cover page'!$B$9-M4815)= 12,"12", IF(('1 - Cover page'!$B$9-M4815)= 13,"13", IF(('1 - Cover page'!$B$9-M4815)= 14,"14", IF(('1 - Cover page'!$B$9-M4815)= 15,"15",  ""))))))))))))))))</f>
        <v>0</v>
      </c>
      <c r="Z4815" t="str">
        <f>IF(('1 - Cover page'!$B$9-I4815)=0,"0", IF(('1 - Cover page'!$B$9-I4815)= 1,"1", IF(('1 - Cover page'!$B$9-I4815)= 2,"2", IF(('1 - Cover page'!$B$9-I4815)= 3,"3", IF(('1 - Cover page'!$B$9-I4815)= 4,"4", IF(('1 - Cover page'!$B$9-I4815)= 5,"5", IF(('1 - Cover page'!$B$9-I4815)= 6,"6", IF(('1 - Cover page'!$B$9-I4815)= 7,"7", IF(('1 - Cover page'!$B$9-I4815)= 8,"8", IF(('1 - Cover page'!$B$9-I4815)= 9,"9", IF(('1 - Cover page'!$B$9-I4815)= 10,"10", IF(('1 - Cover page'!$B$9-I4815)= 11,"11", IF(('1 - Cover page'!$B$9-I4815)= 12,"12", IF(('1 - Cover page'!$B$9-I4815)= 13,"13", IF(('1 - Cover page'!$B$9-I4815)= 14,"14", IF(('1 - Cover page'!$B$9-I4815)= 15,"15",  ""))))))))))))))))</f>
        <v>0</v>
      </c>
      <c r="AA4815" t="e">
        <f>VLOOKUP(E4815,'Age group'!$A$2:$B$7,2,TRUE)</f>
        <v>#N/A</v>
      </c>
    </row>
    <row r="4816" spans="1:27" ht="12.75" x14ac:dyDescent="0.2">
      <c r="A4816" s="30">
        <v>4813</v>
      </c>
      <c r="B4816" s="31"/>
      <c r="C4816" s="31"/>
      <c r="D4816" s="32"/>
      <c r="E4816" s="104"/>
      <c r="F4816" s="31"/>
      <c r="G4816" s="31"/>
      <c r="H4816" s="33"/>
      <c r="I4816" s="16"/>
      <c r="J4816" s="34"/>
      <c r="K4816" s="34"/>
      <c r="L4816" s="35"/>
      <c r="M4816" s="36"/>
      <c r="N4816" s="37"/>
      <c r="O4816" s="37"/>
      <c r="P4816" s="37"/>
      <c r="Q4816" s="38"/>
      <c r="R4816" s="38"/>
      <c r="S4816" s="37"/>
      <c r="T4816" s="39"/>
      <c r="U4816" s="39"/>
      <c r="V4816" s="40"/>
      <c r="X4816" t="str">
        <f>IF(('1 - Cover page'!$B$9-M4816)&lt;6,"&lt;=5 Days","&gt;5 Days")</f>
        <v>&lt;=5 Days</v>
      </c>
      <c r="Y4816" t="str">
        <f>IF(('1 - Cover page'!$B$9-M4816)=0,"0", IF(('1 - Cover page'!$B$9-M4816)= 1,"1", IF(('1 - Cover page'!$B$9-M4816)= 2,"2", IF(('1 - Cover page'!$B$9-M4816)= 3,"3", IF(('1 - Cover page'!$B$9-M4816)= 4,"4", IF(('1 - Cover page'!$B$9-M4816)= 5,"5", IF(('1 - Cover page'!$B$9-M4816)= 6,"6", IF(('1 - Cover page'!$B$9-M4816)= 7,"7", IF(('1 - Cover page'!$B$9-M4816)= 8,"8", IF(('1 - Cover page'!$B$9-M4816)= 9,"9", IF(('1 - Cover page'!$B$9-M4816)= 10,"10", IF(('1 - Cover page'!$B$9-M4816)= 11,"11", IF(('1 - Cover page'!$B$9-M4816)= 12,"12", IF(('1 - Cover page'!$B$9-M4816)= 13,"13", IF(('1 - Cover page'!$B$9-M4816)= 14,"14", IF(('1 - Cover page'!$B$9-M4816)= 15,"15",  ""))))))))))))))))</f>
        <v>0</v>
      </c>
      <c r="Z4816" t="str">
        <f>IF(('1 - Cover page'!$B$9-I4816)=0,"0", IF(('1 - Cover page'!$B$9-I4816)= 1,"1", IF(('1 - Cover page'!$B$9-I4816)= 2,"2", IF(('1 - Cover page'!$B$9-I4816)= 3,"3", IF(('1 - Cover page'!$B$9-I4816)= 4,"4", IF(('1 - Cover page'!$B$9-I4816)= 5,"5", IF(('1 - Cover page'!$B$9-I4816)= 6,"6", IF(('1 - Cover page'!$B$9-I4816)= 7,"7", IF(('1 - Cover page'!$B$9-I4816)= 8,"8", IF(('1 - Cover page'!$B$9-I4816)= 9,"9", IF(('1 - Cover page'!$B$9-I4816)= 10,"10", IF(('1 - Cover page'!$B$9-I4816)= 11,"11", IF(('1 - Cover page'!$B$9-I4816)= 12,"12", IF(('1 - Cover page'!$B$9-I4816)= 13,"13", IF(('1 - Cover page'!$B$9-I4816)= 14,"14", IF(('1 - Cover page'!$B$9-I4816)= 15,"15",  ""))))))))))))))))</f>
        <v>0</v>
      </c>
      <c r="AA4816" t="e">
        <f>VLOOKUP(E4816,'Age group'!$A$2:$B$7,2,TRUE)</f>
        <v>#N/A</v>
      </c>
    </row>
    <row r="4817" spans="1:27" ht="12.75" x14ac:dyDescent="0.2">
      <c r="A4817" s="30">
        <v>4814</v>
      </c>
      <c r="B4817" s="31"/>
      <c r="C4817" s="31"/>
      <c r="D4817" s="32"/>
      <c r="E4817" s="104"/>
      <c r="F4817" s="31"/>
      <c r="G4817" s="31"/>
      <c r="H4817" s="33"/>
      <c r="I4817" s="16"/>
      <c r="J4817" s="34"/>
      <c r="K4817" s="34"/>
      <c r="L4817" s="35"/>
      <c r="M4817" s="36"/>
      <c r="N4817" s="37"/>
      <c r="O4817" s="37"/>
      <c r="P4817" s="37"/>
      <c r="Q4817" s="38"/>
      <c r="R4817" s="38"/>
      <c r="S4817" s="37"/>
      <c r="T4817" s="39"/>
      <c r="U4817" s="39"/>
      <c r="V4817" s="40"/>
      <c r="X4817" t="str">
        <f>IF(('1 - Cover page'!$B$9-M4817)&lt;6,"&lt;=5 Days","&gt;5 Days")</f>
        <v>&lt;=5 Days</v>
      </c>
      <c r="Y4817" t="str">
        <f>IF(('1 - Cover page'!$B$9-M4817)=0,"0", IF(('1 - Cover page'!$B$9-M4817)= 1,"1", IF(('1 - Cover page'!$B$9-M4817)= 2,"2", IF(('1 - Cover page'!$B$9-M4817)= 3,"3", IF(('1 - Cover page'!$B$9-M4817)= 4,"4", IF(('1 - Cover page'!$B$9-M4817)= 5,"5", IF(('1 - Cover page'!$B$9-M4817)= 6,"6", IF(('1 - Cover page'!$B$9-M4817)= 7,"7", IF(('1 - Cover page'!$B$9-M4817)= 8,"8", IF(('1 - Cover page'!$B$9-M4817)= 9,"9", IF(('1 - Cover page'!$B$9-M4817)= 10,"10", IF(('1 - Cover page'!$B$9-M4817)= 11,"11", IF(('1 - Cover page'!$B$9-M4817)= 12,"12", IF(('1 - Cover page'!$B$9-M4817)= 13,"13", IF(('1 - Cover page'!$B$9-M4817)= 14,"14", IF(('1 - Cover page'!$B$9-M4817)= 15,"15",  ""))))))))))))))))</f>
        <v>0</v>
      </c>
      <c r="Z4817" t="str">
        <f>IF(('1 - Cover page'!$B$9-I4817)=0,"0", IF(('1 - Cover page'!$B$9-I4817)= 1,"1", IF(('1 - Cover page'!$B$9-I4817)= 2,"2", IF(('1 - Cover page'!$B$9-I4817)= 3,"3", IF(('1 - Cover page'!$B$9-I4817)= 4,"4", IF(('1 - Cover page'!$B$9-I4817)= 5,"5", IF(('1 - Cover page'!$B$9-I4817)= 6,"6", IF(('1 - Cover page'!$B$9-I4817)= 7,"7", IF(('1 - Cover page'!$B$9-I4817)= 8,"8", IF(('1 - Cover page'!$B$9-I4817)= 9,"9", IF(('1 - Cover page'!$B$9-I4817)= 10,"10", IF(('1 - Cover page'!$B$9-I4817)= 11,"11", IF(('1 - Cover page'!$B$9-I4817)= 12,"12", IF(('1 - Cover page'!$B$9-I4817)= 13,"13", IF(('1 - Cover page'!$B$9-I4817)= 14,"14", IF(('1 - Cover page'!$B$9-I4817)= 15,"15",  ""))))))))))))))))</f>
        <v>0</v>
      </c>
      <c r="AA4817" t="e">
        <f>VLOOKUP(E4817,'Age group'!$A$2:$B$7,2,TRUE)</f>
        <v>#N/A</v>
      </c>
    </row>
    <row r="4818" spans="1:27" ht="12.75" x14ac:dyDescent="0.2">
      <c r="A4818" s="30">
        <v>4815</v>
      </c>
      <c r="B4818" s="31"/>
      <c r="C4818" s="31"/>
      <c r="D4818" s="32"/>
      <c r="E4818" s="104"/>
      <c r="F4818" s="31"/>
      <c r="G4818" s="31"/>
      <c r="H4818" s="33"/>
      <c r="I4818" s="16"/>
      <c r="J4818" s="34"/>
      <c r="K4818" s="34"/>
      <c r="L4818" s="35"/>
      <c r="M4818" s="36"/>
      <c r="N4818" s="37"/>
      <c r="O4818" s="37"/>
      <c r="P4818" s="37"/>
      <c r="Q4818" s="38"/>
      <c r="R4818" s="38"/>
      <c r="S4818" s="37"/>
      <c r="T4818" s="39"/>
      <c r="U4818" s="39"/>
      <c r="V4818" s="40"/>
      <c r="X4818" t="str">
        <f>IF(('1 - Cover page'!$B$9-M4818)&lt;6,"&lt;=5 Days","&gt;5 Days")</f>
        <v>&lt;=5 Days</v>
      </c>
      <c r="Y4818" t="str">
        <f>IF(('1 - Cover page'!$B$9-M4818)=0,"0", IF(('1 - Cover page'!$B$9-M4818)= 1,"1", IF(('1 - Cover page'!$B$9-M4818)= 2,"2", IF(('1 - Cover page'!$B$9-M4818)= 3,"3", IF(('1 - Cover page'!$B$9-M4818)= 4,"4", IF(('1 - Cover page'!$B$9-M4818)= 5,"5", IF(('1 - Cover page'!$B$9-M4818)= 6,"6", IF(('1 - Cover page'!$B$9-M4818)= 7,"7", IF(('1 - Cover page'!$B$9-M4818)= 8,"8", IF(('1 - Cover page'!$B$9-M4818)= 9,"9", IF(('1 - Cover page'!$B$9-M4818)= 10,"10", IF(('1 - Cover page'!$B$9-M4818)= 11,"11", IF(('1 - Cover page'!$B$9-M4818)= 12,"12", IF(('1 - Cover page'!$B$9-M4818)= 13,"13", IF(('1 - Cover page'!$B$9-M4818)= 14,"14", IF(('1 - Cover page'!$B$9-M4818)= 15,"15",  ""))))))))))))))))</f>
        <v>0</v>
      </c>
      <c r="Z4818" t="str">
        <f>IF(('1 - Cover page'!$B$9-I4818)=0,"0", IF(('1 - Cover page'!$B$9-I4818)= 1,"1", IF(('1 - Cover page'!$B$9-I4818)= 2,"2", IF(('1 - Cover page'!$B$9-I4818)= 3,"3", IF(('1 - Cover page'!$B$9-I4818)= 4,"4", IF(('1 - Cover page'!$B$9-I4818)= 5,"5", IF(('1 - Cover page'!$B$9-I4818)= 6,"6", IF(('1 - Cover page'!$B$9-I4818)= 7,"7", IF(('1 - Cover page'!$B$9-I4818)= 8,"8", IF(('1 - Cover page'!$B$9-I4818)= 9,"9", IF(('1 - Cover page'!$B$9-I4818)= 10,"10", IF(('1 - Cover page'!$B$9-I4818)= 11,"11", IF(('1 - Cover page'!$B$9-I4818)= 12,"12", IF(('1 - Cover page'!$B$9-I4818)= 13,"13", IF(('1 - Cover page'!$B$9-I4818)= 14,"14", IF(('1 - Cover page'!$B$9-I4818)= 15,"15",  ""))))))))))))))))</f>
        <v>0</v>
      </c>
      <c r="AA4818" t="e">
        <f>VLOOKUP(E4818,'Age group'!$A$2:$B$7,2,TRUE)</f>
        <v>#N/A</v>
      </c>
    </row>
    <row r="4819" spans="1:27" ht="12.75" x14ac:dyDescent="0.2">
      <c r="A4819" s="30">
        <v>4816</v>
      </c>
      <c r="B4819" s="31"/>
      <c r="C4819" s="31"/>
      <c r="D4819" s="32"/>
      <c r="E4819" s="104"/>
      <c r="F4819" s="31"/>
      <c r="G4819" s="31"/>
      <c r="H4819" s="33"/>
      <c r="I4819" s="16"/>
      <c r="J4819" s="34"/>
      <c r="K4819" s="34"/>
      <c r="L4819" s="35"/>
      <c r="M4819" s="36"/>
      <c r="N4819" s="37"/>
      <c r="O4819" s="37"/>
      <c r="P4819" s="37"/>
      <c r="Q4819" s="38"/>
      <c r="R4819" s="38"/>
      <c r="S4819" s="37"/>
      <c r="T4819" s="39"/>
      <c r="U4819" s="39"/>
      <c r="V4819" s="40"/>
      <c r="X4819" t="str">
        <f>IF(('1 - Cover page'!$B$9-M4819)&lt;6,"&lt;=5 Days","&gt;5 Days")</f>
        <v>&lt;=5 Days</v>
      </c>
      <c r="Y4819" t="str">
        <f>IF(('1 - Cover page'!$B$9-M4819)=0,"0", IF(('1 - Cover page'!$B$9-M4819)= 1,"1", IF(('1 - Cover page'!$B$9-M4819)= 2,"2", IF(('1 - Cover page'!$B$9-M4819)= 3,"3", IF(('1 - Cover page'!$B$9-M4819)= 4,"4", IF(('1 - Cover page'!$B$9-M4819)= 5,"5", IF(('1 - Cover page'!$B$9-M4819)= 6,"6", IF(('1 - Cover page'!$B$9-M4819)= 7,"7", IF(('1 - Cover page'!$B$9-M4819)= 8,"8", IF(('1 - Cover page'!$B$9-M4819)= 9,"9", IF(('1 - Cover page'!$B$9-M4819)= 10,"10", IF(('1 - Cover page'!$B$9-M4819)= 11,"11", IF(('1 - Cover page'!$B$9-M4819)= 12,"12", IF(('1 - Cover page'!$B$9-M4819)= 13,"13", IF(('1 - Cover page'!$B$9-M4819)= 14,"14", IF(('1 - Cover page'!$B$9-M4819)= 15,"15",  ""))))))))))))))))</f>
        <v>0</v>
      </c>
      <c r="Z4819" t="str">
        <f>IF(('1 - Cover page'!$B$9-I4819)=0,"0", IF(('1 - Cover page'!$B$9-I4819)= 1,"1", IF(('1 - Cover page'!$B$9-I4819)= 2,"2", IF(('1 - Cover page'!$B$9-I4819)= 3,"3", IF(('1 - Cover page'!$B$9-I4819)= 4,"4", IF(('1 - Cover page'!$B$9-I4819)= 5,"5", IF(('1 - Cover page'!$B$9-I4819)= 6,"6", IF(('1 - Cover page'!$B$9-I4819)= 7,"7", IF(('1 - Cover page'!$B$9-I4819)= 8,"8", IF(('1 - Cover page'!$B$9-I4819)= 9,"9", IF(('1 - Cover page'!$B$9-I4819)= 10,"10", IF(('1 - Cover page'!$B$9-I4819)= 11,"11", IF(('1 - Cover page'!$B$9-I4819)= 12,"12", IF(('1 - Cover page'!$B$9-I4819)= 13,"13", IF(('1 - Cover page'!$B$9-I4819)= 14,"14", IF(('1 - Cover page'!$B$9-I4819)= 15,"15",  ""))))))))))))))))</f>
        <v>0</v>
      </c>
      <c r="AA4819" t="e">
        <f>VLOOKUP(E4819,'Age group'!$A$2:$B$7,2,TRUE)</f>
        <v>#N/A</v>
      </c>
    </row>
    <row r="4820" spans="1:27" ht="12.75" x14ac:dyDescent="0.2">
      <c r="A4820" s="30">
        <v>4817</v>
      </c>
      <c r="B4820" s="31"/>
      <c r="C4820" s="31"/>
      <c r="D4820" s="32"/>
      <c r="E4820" s="104"/>
      <c r="F4820" s="31"/>
      <c r="G4820" s="31"/>
      <c r="H4820" s="33"/>
      <c r="I4820" s="16"/>
      <c r="J4820" s="34"/>
      <c r="K4820" s="34"/>
      <c r="L4820" s="35"/>
      <c r="M4820" s="36"/>
      <c r="N4820" s="37"/>
      <c r="O4820" s="37"/>
      <c r="P4820" s="37"/>
      <c r="Q4820" s="38"/>
      <c r="R4820" s="38"/>
      <c r="S4820" s="37"/>
      <c r="T4820" s="39"/>
      <c r="U4820" s="39"/>
      <c r="V4820" s="40"/>
      <c r="X4820" t="str">
        <f>IF(('1 - Cover page'!$B$9-M4820)&lt;6,"&lt;=5 Days","&gt;5 Days")</f>
        <v>&lt;=5 Days</v>
      </c>
      <c r="Y4820" t="str">
        <f>IF(('1 - Cover page'!$B$9-M4820)=0,"0", IF(('1 - Cover page'!$B$9-M4820)= 1,"1", IF(('1 - Cover page'!$B$9-M4820)= 2,"2", IF(('1 - Cover page'!$B$9-M4820)= 3,"3", IF(('1 - Cover page'!$B$9-M4820)= 4,"4", IF(('1 - Cover page'!$B$9-M4820)= 5,"5", IF(('1 - Cover page'!$B$9-M4820)= 6,"6", IF(('1 - Cover page'!$B$9-M4820)= 7,"7", IF(('1 - Cover page'!$B$9-M4820)= 8,"8", IF(('1 - Cover page'!$B$9-M4820)= 9,"9", IF(('1 - Cover page'!$B$9-M4820)= 10,"10", IF(('1 - Cover page'!$B$9-M4820)= 11,"11", IF(('1 - Cover page'!$B$9-M4820)= 12,"12", IF(('1 - Cover page'!$B$9-M4820)= 13,"13", IF(('1 - Cover page'!$B$9-M4820)= 14,"14", IF(('1 - Cover page'!$B$9-M4820)= 15,"15",  ""))))))))))))))))</f>
        <v>0</v>
      </c>
      <c r="Z4820" t="str">
        <f>IF(('1 - Cover page'!$B$9-I4820)=0,"0", IF(('1 - Cover page'!$B$9-I4820)= 1,"1", IF(('1 - Cover page'!$B$9-I4820)= 2,"2", IF(('1 - Cover page'!$B$9-I4820)= 3,"3", IF(('1 - Cover page'!$B$9-I4820)= 4,"4", IF(('1 - Cover page'!$B$9-I4820)= 5,"5", IF(('1 - Cover page'!$B$9-I4820)= 6,"6", IF(('1 - Cover page'!$B$9-I4820)= 7,"7", IF(('1 - Cover page'!$B$9-I4820)= 8,"8", IF(('1 - Cover page'!$B$9-I4820)= 9,"9", IF(('1 - Cover page'!$B$9-I4820)= 10,"10", IF(('1 - Cover page'!$B$9-I4820)= 11,"11", IF(('1 - Cover page'!$B$9-I4820)= 12,"12", IF(('1 - Cover page'!$B$9-I4820)= 13,"13", IF(('1 - Cover page'!$B$9-I4820)= 14,"14", IF(('1 - Cover page'!$B$9-I4820)= 15,"15",  ""))))))))))))))))</f>
        <v>0</v>
      </c>
      <c r="AA4820" t="e">
        <f>VLOOKUP(E4820,'Age group'!$A$2:$B$7,2,TRUE)</f>
        <v>#N/A</v>
      </c>
    </row>
    <row r="4821" spans="1:27" ht="12.75" x14ac:dyDescent="0.2">
      <c r="A4821" s="30">
        <v>4818</v>
      </c>
      <c r="B4821" s="31"/>
      <c r="C4821" s="31"/>
      <c r="D4821" s="32"/>
      <c r="E4821" s="104"/>
      <c r="F4821" s="31"/>
      <c r="G4821" s="31"/>
      <c r="H4821" s="33"/>
      <c r="I4821" s="16"/>
      <c r="J4821" s="34"/>
      <c r="K4821" s="34"/>
      <c r="L4821" s="35"/>
      <c r="M4821" s="36"/>
      <c r="N4821" s="37"/>
      <c r="O4821" s="37"/>
      <c r="P4821" s="37"/>
      <c r="Q4821" s="38"/>
      <c r="R4821" s="38"/>
      <c r="S4821" s="37"/>
      <c r="T4821" s="39"/>
      <c r="U4821" s="39"/>
      <c r="V4821" s="40"/>
      <c r="X4821" t="str">
        <f>IF(('1 - Cover page'!$B$9-M4821)&lt;6,"&lt;=5 Days","&gt;5 Days")</f>
        <v>&lt;=5 Days</v>
      </c>
      <c r="Y4821" t="str">
        <f>IF(('1 - Cover page'!$B$9-M4821)=0,"0", IF(('1 - Cover page'!$B$9-M4821)= 1,"1", IF(('1 - Cover page'!$B$9-M4821)= 2,"2", IF(('1 - Cover page'!$B$9-M4821)= 3,"3", IF(('1 - Cover page'!$B$9-M4821)= 4,"4", IF(('1 - Cover page'!$B$9-M4821)= 5,"5", IF(('1 - Cover page'!$B$9-M4821)= 6,"6", IF(('1 - Cover page'!$B$9-M4821)= 7,"7", IF(('1 - Cover page'!$B$9-M4821)= 8,"8", IF(('1 - Cover page'!$B$9-M4821)= 9,"9", IF(('1 - Cover page'!$B$9-M4821)= 10,"10", IF(('1 - Cover page'!$B$9-M4821)= 11,"11", IF(('1 - Cover page'!$B$9-M4821)= 12,"12", IF(('1 - Cover page'!$B$9-M4821)= 13,"13", IF(('1 - Cover page'!$B$9-M4821)= 14,"14", IF(('1 - Cover page'!$B$9-M4821)= 15,"15",  ""))))))))))))))))</f>
        <v>0</v>
      </c>
      <c r="Z4821" t="str">
        <f>IF(('1 - Cover page'!$B$9-I4821)=0,"0", IF(('1 - Cover page'!$B$9-I4821)= 1,"1", IF(('1 - Cover page'!$B$9-I4821)= 2,"2", IF(('1 - Cover page'!$B$9-I4821)= 3,"3", IF(('1 - Cover page'!$B$9-I4821)= 4,"4", IF(('1 - Cover page'!$B$9-I4821)= 5,"5", IF(('1 - Cover page'!$B$9-I4821)= 6,"6", IF(('1 - Cover page'!$B$9-I4821)= 7,"7", IF(('1 - Cover page'!$B$9-I4821)= 8,"8", IF(('1 - Cover page'!$B$9-I4821)= 9,"9", IF(('1 - Cover page'!$B$9-I4821)= 10,"10", IF(('1 - Cover page'!$B$9-I4821)= 11,"11", IF(('1 - Cover page'!$B$9-I4821)= 12,"12", IF(('1 - Cover page'!$B$9-I4821)= 13,"13", IF(('1 - Cover page'!$B$9-I4821)= 14,"14", IF(('1 - Cover page'!$B$9-I4821)= 15,"15",  ""))))))))))))))))</f>
        <v>0</v>
      </c>
      <c r="AA4821" t="e">
        <f>VLOOKUP(E4821,'Age group'!$A$2:$B$7,2,TRUE)</f>
        <v>#N/A</v>
      </c>
    </row>
    <row r="4822" spans="1:27" ht="12.75" x14ac:dyDescent="0.2">
      <c r="A4822" s="30">
        <v>4819</v>
      </c>
      <c r="B4822" s="31"/>
      <c r="C4822" s="31"/>
      <c r="D4822" s="32"/>
      <c r="E4822" s="104"/>
      <c r="F4822" s="31"/>
      <c r="G4822" s="31"/>
      <c r="H4822" s="33"/>
      <c r="I4822" s="16"/>
      <c r="J4822" s="34"/>
      <c r="K4822" s="34"/>
      <c r="L4822" s="35"/>
      <c r="M4822" s="36"/>
      <c r="N4822" s="37"/>
      <c r="O4822" s="37"/>
      <c r="P4822" s="37"/>
      <c r="Q4822" s="38"/>
      <c r="R4822" s="38"/>
      <c r="S4822" s="37"/>
      <c r="T4822" s="39"/>
      <c r="U4822" s="39"/>
      <c r="V4822" s="40"/>
      <c r="X4822" t="str">
        <f>IF(('1 - Cover page'!$B$9-M4822)&lt;6,"&lt;=5 Days","&gt;5 Days")</f>
        <v>&lt;=5 Days</v>
      </c>
      <c r="Y4822" t="str">
        <f>IF(('1 - Cover page'!$B$9-M4822)=0,"0", IF(('1 - Cover page'!$B$9-M4822)= 1,"1", IF(('1 - Cover page'!$B$9-M4822)= 2,"2", IF(('1 - Cover page'!$B$9-M4822)= 3,"3", IF(('1 - Cover page'!$B$9-M4822)= 4,"4", IF(('1 - Cover page'!$B$9-M4822)= 5,"5", IF(('1 - Cover page'!$B$9-M4822)= 6,"6", IF(('1 - Cover page'!$B$9-M4822)= 7,"7", IF(('1 - Cover page'!$B$9-M4822)= 8,"8", IF(('1 - Cover page'!$B$9-M4822)= 9,"9", IF(('1 - Cover page'!$B$9-M4822)= 10,"10", IF(('1 - Cover page'!$B$9-M4822)= 11,"11", IF(('1 - Cover page'!$B$9-M4822)= 12,"12", IF(('1 - Cover page'!$B$9-M4822)= 13,"13", IF(('1 - Cover page'!$B$9-M4822)= 14,"14", IF(('1 - Cover page'!$B$9-M4822)= 15,"15",  ""))))))))))))))))</f>
        <v>0</v>
      </c>
      <c r="Z4822" t="str">
        <f>IF(('1 - Cover page'!$B$9-I4822)=0,"0", IF(('1 - Cover page'!$B$9-I4822)= 1,"1", IF(('1 - Cover page'!$B$9-I4822)= 2,"2", IF(('1 - Cover page'!$B$9-I4822)= 3,"3", IF(('1 - Cover page'!$B$9-I4822)= 4,"4", IF(('1 - Cover page'!$B$9-I4822)= 5,"5", IF(('1 - Cover page'!$B$9-I4822)= 6,"6", IF(('1 - Cover page'!$B$9-I4822)= 7,"7", IF(('1 - Cover page'!$B$9-I4822)= 8,"8", IF(('1 - Cover page'!$B$9-I4822)= 9,"9", IF(('1 - Cover page'!$B$9-I4822)= 10,"10", IF(('1 - Cover page'!$B$9-I4822)= 11,"11", IF(('1 - Cover page'!$B$9-I4822)= 12,"12", IF(('1 - Cover page'!$B$9-I4822)= 13,"13", IF(('1 - Cover page'!$B$9-I4822)= 14,"14", IF(('1 - Cover page'!$B$9-I4822)= 15,"15",  ""))))))))))))))))</f>
        <v>0</v>
      </c>
      <c r="AA4822" t="e">
        <f>VLOOKUP(E4822,'Age group'!$A$2:$B$7,2,TRUE)</f>
        <v>#N/A</v>
      </c>
    </row>
    <row r="4823" spans="1:27" ht="12.75" x14ac:dyDescent="0.2">
      <c r="A4823" s="30">
        <v>4820</v>
      </c>
      <c r="B4823" s="31"/>
      <c r="C4823" s="31"/>
      <c r="D4823" s="32"/>
      <c r="E4823" s="104"/>
      <c r="F4823" s="31"/>
      <c r="G4823" s="31"/>
      <c r="H4823" s="33"/>
      <c r="I4823" s="16"/>
      <c r="J4823" s="34"/>
      <c r="K4823" s="34"/>
      <c r="L4823" s="35"/>
      <c r="M4823" s="36"/>
      <c r="N4823" s="37"/>
      <c r="O4823" s="37"/>
      <c r="P4823" s="37"/>
      <c r="Q4823" s="38"/>
      <c r="R4823" s="38"/>
      <c r="S4823" s="37"/>
      <c r="T4823" s="39"/>
      <c r="U4823" s="39"/>
      <c r="V4823" s="40"/>
      <c r="X4823" t="str">
        <f>IF(('1 - Cover page'!$B$9-M4823)&lt;6,"&lt;=5 Days","&gt;5 Days")</f>
        <v>&lt;=5 Days</v>
      </c>
      <c r="Y4823" t="str">
        <f>IF(('1 - Cover page'!$B$9-M4823)=0,"0", IF(('1 - Cover page'!$B$9-M4823)= 1,"1", IF(('1 - Cover page'!$B$9-M4823)= 2,"2", IF(('1 - Cover page'!$B$9-M4823)= 3,"3", IF(('1 - Cover page'!$B$9-M4823)= 4,"4", IF(('1 - Cover page'!$B$9-M4823)= 5,"5", IF(('1 - Cover page'!$B$9-M4823)= 6,"6", IF(('1 - Cover page'!$B$9-M4823)= 7,"7", IF(('1 - Cover page'!$B$9-M4823)= 8,"8", IF(('1 - Cover page'!$B$9-M4823)= 9,"9", IF(('1 - Cover page'!$B$9-M4823)= 10,"10", IF(('1 - Cover page'!$B$9-M4823)= 11,"11", IF(('1 - Cover page'!$B$9-M4823)= 12,"12", IF(('1 - Cover page'!$B$9-M4823)= 13,"13", IF(('1 - Cover page'!$B$9-M4823)= 14,"14", IF(('1 - Cover page'!$B$9-M4823)= 15,"15",  ""))))))))))))))))</f>
        <v>0</v>
      </c>
      <c r="Z4823" t="str">
        <f>IF(('1 - Cover page'!$B$9-I4823)=0,"0", IF(('1 - Cover page'!$B$9-I4823)= 1,"1", IF(('1 - Cover page'!$B$9-I4823)= 2,"2", IF(('1 - Cover page'!$B$9-I4823)= 3,"3", IF(('1 - Cover page'!$B$9-I4823)= 4,"4", IF(('1 - Cover page'!$B$9-I4823)= 5,"5", IF(('1 - Cover page'!$B$9-I4823)= 6,"6", IF(('1 - Cover page'!$B$9-I4823)= 7,"7", IF(('1 - Cover page'!$B$9-I4823)= 8,"8", IF(('1 - Cover page'!$B$9-I4823)= 9,"9", IF(('1 - Cover page'!$B$9-I4823)= 10,"10", IF(('1 - Cover page'!$B$9-I4823)= 11,"11", IF(('1 - Cover page'!$B$9-I4823)= 12,"12", IF(('1 - Cover page'!$B$9-I4823)= 13,"13", IF(('1 - Cover page'!$B$9-I4823)= 14,"14", IF(('1 - Cover page'!$B$9-I4823)= 15,"15",  ""))))))))))))))))</f>
        <v>0</v>
      </c>
      <c r="AA4823" t="e">
        <f>VLOOKUP(E4823,'Age group'!$A$2:$B$7,2,TRUE)</f>
        <v>#N/A</v>
      </c>
    </row>
    <row r="4824" spans="1:27" ht="12.75" x14ac:dyDescent="0.2">
      <c r="A4824" s="30">
        <v>4821</v>
      </c>
      <c r="B4824" s="31"/>
      <c r="C4824" s="31"/>
      <c r="D4824" s="32"/>
      <c r="E4824" s="104"/>
      <c r="F4824" s="31"/>
      <c r="G4824" s="31"/>
      <c r="H4824" s="33"/>
      <c r="I4824" s="16"/>
      <c r="J4824" s="34"/>
      <c r="K4824" s="34"/>
      <c r="L4824" s="35"/>
      <c r="M4824" s="36"/>
      <c r="N4824" s="37"/>
      <c r="O4824" s="37"/>
      <c r="P4824" s="37"/>
      <c r="Q4824" s="38"/>
      <c r="R4824" s="38"/>
      <c r="S4824" s="37"/>
      <c r="T4824" s="39"/>
      <c r="U4824" s="39"/>
      <c r="V4824" s="40"/>
      <c r="X4824" t="str">
        <f>IF(('1 - Cover page'!$B$9-M4824)&lt;6,"&lt;=5 Days","&gt;5 Days")</f>
        <v>&lt;=5 Days</v>
      </c>
      <c r="Y4824" t="str">
        <f>IF(('1 - Cover page'!$B$9-M4824)=0,"0", IF(('1 - Cover page'!$B$9-M4824)= 1,"1", IF(('1 - Cover page'!$B$9-M4824)= 2,"2", IF(('1 - Cover page'!$B$9-M4824)= 3,"3", IF(('1 - Cover page'!$B$9-M4824)= 4,"4", IF(('1 - Cover page'!$B$9-M4824)= 5,"5", IF(('1 - Cover page'!$B$9-M4824)= 6,"6", IF(('1 - Cover page'!$B$9-M4824)= 7,"7", IF(('1 - Cover page'!$B$9-M4824)= 8,"8", IF(('1 - Cover page'!$B$9-M4824)= 9,"9", IF(('1 - Cover page'!$B$9-M4824)= 10,"10", IF(('1 - Cover page'!$B$9-M4824)= 11,"11", IF(('1 - Cover page'!$B$9-M4824)= 12,"12", IF(('1 - Cover page'!$B$9-M4824)= 13,"13", IF(('1 - Cover page'!$B$9-M4824)= 14,"14", IF(('1 - Cover page'!$B$9-M4824)= 15,"15",  ""))))))))))))))))</f>
        <v>0</v>
      </c>
      <c r="Z4824" t="str">
        <f>IF(('1 - Cover page'!$B$9-I4824)=0,"0", IF(('1 - Cover page'!$B$9-I4824)= 1,"1", IF(('1 - Cover page'!$B$9-I4824)= 2,"2", IF(('1 - Cover page'!$B$9-I4824)= 3,"3", IF(('1 - Cover page'!$B$9-I4824)= 4,"4", IF(('1 - Cover page'!$B$9-I4824)= 5,"5", IF(('1 - Cover page'!$B$9-I4824)= 6,"6", IF(('1 - Cover page'!$B$9-I4824)= 7,"7", IF(('1 - Cover page'!$B$9-I4824)= 8,"8", IF(('1 - Cover page'!$B$9-I4824)= 9,"9", IF(('1 - Cover page'!$B$9-I4824)= 10,"10", IF(('1 - Cover page'!$B$9-I4824)= 11,"11", IF(('1 - Cover page'!$B$9-I4824)= 12,"12", IF(('1 - Cover page'!$B$9-I4824)= 13,"13", IF(('1 - Cover page'!$B$9-I4824)= 14,"14", IF(('1 - Cover page'!$B$9-I4824)= 15,"15",  ""))))))))))))))))</f>
        <v>0</v>
      </c>
      <c r="AA4824" t="e">
        <f>VLOOKUP(E4824,'Age group'!$A$2:$B$7,2,TRUE)</f>
        <v>#N/A</v>
      </c>
    </row>
    <row r="4825" spans="1:27" ht="12.75" x14ac:dyDescent="0.2">
      <c r="A4825" s="30">
        <v>4822</v>
      </c>
      <c r="B4825" s="31"/>
      <c r="C4825" s="31"/>
      <c r="D4825" s="32"/>
      <c r="E4825" s="104"/>
      <c r="F4825" s="31"/>
      <c r="G4825" s="31"/>
      <c r="H4825" s="33"/>
      <c r="I4825" s="16"/>
      <c r="J4825" s="34"/>
      <c r="K4825" s="34"/>
      <c r="L4825" s="35"/>
      <c r="M4825" s="36"/>
      <c r="N4825" s="37"/>
      <c r="O4825" s="37"/>
      <c r="P4825" s="37"/>
      <c r="Q4825" s="38"/>
      <c r="R4825" s="38"/>
      <c r="S4825" s="37"/>
      <c r="T4825" s="39"/>
      <c r="U4825" s="39"/>
      <c r="V4825" s="40"/>
      <c r="X4825" t="str">
        <f>IF(('1 - Cover page'!$B$9-M4825)&lt;6,"&lt;=5 Days","&gt;5 Days")</f>
        <v>&lt;=5 Days</v>
      </c>
      <c r="Y4825" t="str">
        <f>IF(('1 - Cover page'!$B$9-M4825)=0,"0", IF(('1 - Cover page'!$B$9-M4825)= 1,"1", IF(('1 - Cover page'!$B$9-M4825)= 2,"2", IF(('1 - Cover page'!$B$9-M4825)= 3,"3", IF(('1 - Cover page'!$B$9-M4825)= 4,"4", IF(('1 - Cover page'!$B$9-M4825)= 5,"5", IF(('1 - Cover page'!$B$9-M4825)= 6,"6", IF(('1 - Cover page'!$B$9-M4825)= 7,"7", IF(('1 - Cover page'!$B$9-M4825)= 8,"8", IF(('1 - Cover page'!$B$9-M4825)= 9,"9", IF(('1 - Cover page'!$B$9-M4825)= 10,"10", IF(('1 - Cover page'!$B$9-M4825)= 11,"11", IF(('1 - Cover page'!$B$9-M4825)= 12,"12", IF(('1 - Cover page'!$B$9-M4825)= 13,"13", IF(('1 - Cover page'!$B$9-M4825)= 14,"14", IF(('1 - Cover page'!$B$9-M4825)= 15,"15",  ""))))))))))))))))</f>
        <v>0</v>
      </c>
      <c r="Z4825" t="str">
        <f>IF(('1 - Cover page'!$B$9-I4825)=0,"0", IF(('1 - Cover page'!$B$9-I4825)= 1,"1", IF(('1 - Cover page'!$B$9-I4825)= 2,"2", IF(('1 - Cover page'!$B$9-I4825)= 3,"3", IF(('1 - Cover page'!$B$9-I4825)= 4,"4", IF(('1 - Cover page'!$B$9-I4825)= 5,"5", IF(('1 - Cover page'!$B$9-I4825)= 6,"6", IF(('1 - Cover page'!$B$9-I4825)= 7,"7", IF(('1 - Cover page'!$B$9-I4825)= 8,"8", IF(('1 - Cover page'!$B$9-I4825)= 9,"9", IF(('1 - Cover page'!$B$9-I4825)= 10,"10", IF(('1 - Cover page'!$B$9-I4825)= 11,"11", IF(('1 - Cover page'!$B$9-I4825)= 12,"12", IF(('1 - Cover page'!$B$9-I4825)= 13,"13", IF(('1 - Cover page'!$B$9-I4825)= 14,"14", IF(('1 - Cover page'!$B$9-I4825)= 15,"15",  ""))))))))))))))))</f>
        <v>0</v>
      </c>
      <c r="AA4825" t="e">
        <f>VLOOKUP(E4825,'Age group'!$A$2:$B$7,2,TRUE)</f>
        <v>#N/A</v>
      </c>
    </row>
    <row r="4826" spans="1:27" ht="12.75" x14ac:dyDescent="0.2">
      <c r="A4826" s="30">
        <v>4823</v>
      </c>
      <c r="B4826" s="31"/>
      <c r="C4826" s="31"/>
      <c r="D4826" s="32"/>
      <c r="E4826" s="104"/>
      <c r="F4826" s="31"/>
      <c r="G4826" s="31"/>
      <c r="H4826" s="33"/>
      <c r="I4826" s="16"/>
      <c r="J4826" s="34"/>
      <c r="K4826" s="34"/>
      <c r="L4826" s="35"/>
      <c r="M4826" s="36"/>
      <c r="N4826" s="37"/>
      <c r="O4826" s="37"/>
      <c r="P4826" s="37"/>
      <c r="Q4826" s="38"/>
      <c r="R4826" s="38"/>
      <c r="S4826" s="37"/>
      <c r="T4826" s="39"/>
      <c r="U4826" s="39"/>
      <c r="V4826" s="40"/>
      <c r="X4826" t="str">
        <f>IF(('1 - Cover page'!$B$9-M4826)&lt;6,"&lt;=5 Days","&gt;5 Days")</f>
        <v>&lt;=5 Days</v>
      </c>
      <c r="Y4826" t="str">
        <f>IF(('1 - Cover page'!$B$9-M4826)=0,"0", IF(('1 - Cover page'!$B$9-M4826)= 1,"1", IF(('1 - Cover page'!$B$9-M4826)= 2,"2", IF(('1 - Cover page'!$B$9-M4826)= 3,"3", IF(('1 - Cover page'!$B$9-M4826)= 4,"4", IF(('1 - Cover page'!$B$9-M4826)= 5,"5", IF(('1 - Cover page'!$B$9-M4826)= 6,"6", IF(('1 - Cover page'!$B$9-M4826)= 7,"7", IF(('1 - Cover page'!$B$9-M4826)= 8,"8", IF(('1 - Cover page'!$B$9-M4826)= 9,"9", IF(('1 - Cover page'!$B$9-M4826)= 10,"10", IF(('1 - Cover page'!$B$9-M4826)= 11,"11", IF(('1 - Cover page'!$B$9-M4826)= 12,"12", IF(('1 - Cover page'!$B$9-M4826)= 13,"13", IF(('1 - Cover page'!$B$9-M4826)= 14,"14", IF(('1 - Cover page'!$B$9-M4826)= 15,"15",  ""))))))))))))))))</f>
        <v>0</v>
      </c>
      <c r="Z4826" t="str">
        <f>IF(('1 - Cover page'!$B$9-I4826)=0,"0", IF(('1 - Cover page'!$B$9-I4826)= 1,"1", IF(('1 - Cover page'!$B$9-I4826)= 2,"2", IF(('1 - Cover page'!$B$9-I4826)= 3,"3", IF(('1 - Cover page'!$B$9-I4826)= 4,"4", IF(('1 - Cover page'!$B$9-I4826)= 5,"5", IF(('1 - Cover page'!$B$9-I4826)= 6,"6", IF(('1 - Cover page'!$B$9-I4826)= 7,"7", IF(('1 - Cover page'!$B$9-I4826)= 8,"8", IF(('1 - Cover page'!$B$9-I4826)= 9,"9", IF(('1 - Cover page'!$B$9-I4826)= 10,"10", IF(('1 - Cover page'!$B$9-I4826)= 11,"11", IF(('1 - Cover page'!$B$9-I4826)= 12,"12", IF(('1 - Cover page'!$B$9-I4826)= 13,"13", IF(('1 - Cover page'!$B$9-I4826)= 14,"14", IF(('1 - Cover page'!$B$9-I4826)= 15,"15",  ""))))))))))))))))</f>
        <v>0</v>
      </c>
      <c r="AA4826" t="e">
        <f>VLOOKUP(E4826,'Age group'!$A$2:$B$7,2,TRUE)</f>
        <v>#N/A</v>
      </c>
    </row>
    <row r="4827" spans="1:27" ht="12.75" x14ac:dyDescent="0.2">
      <c r="A4827" s="30">
        <v>4824</v>
      </c>
      <c r="B4827" s="31"/>
      <c r="C4827" s="31"/>
      <c r="D4827" s="32"/>
      <c r="E4827" s="104"/>
      <c r="F4827" s="31"/>
      <c r="G4827" s="31"/>
      <c r="H4827" s="33"/>
      <c r="I4827" s="16"/>
      <c r="J4827" s="34"/>
      <c r="K4827" s="34"/>
      <c r="L4827" s="35"/>
      <c r="M4827" s="36"/>
      <c r="N4827" s="37"/>
      <c r="O4827" s="37"/>
      <c r="P4827" s="37"/>
      <c r="Q4827" s="38"/>
      <c r="R4827" s="38"/>
      <c r="S4827" s="37"/>
      <c r="T4827" s="39"/>
      <c r="U4827" s="39"/>
      <c r="V4827" s="40"/>
      <c r="X4827" t="str">
        <f>IF(('1 - Cover page'!$B$9-M4827)&lt;6,"&lt;=5 Days","&gt;5 Days")</f>
        <v>&lt;=5 Days</v>
      </c>
      <c r="Y4827" t="str">
        <f>IF(('1 - Cover page'!$B$9-M4827)=0,"0", IF(('1 - Cover page'!$B$9-M4827)= 1,"1", IF(('1 - Cover page'!$B$9-M4827)= 2,"2", IF(('1 - Cover page'!$B$9-M4827)= 3,"3", IF(('1 - Cover page'!$B$9-M4827)= 4,"4", IF(('1 - Cover page'!$B$9-M4827)= 5,"5", IF(('1 - Cover page'!$B$9-M4827)= 6,"6", IF(('1 - Cover page'!$B$9-M4827)= 7,"7", IF(('1 - Cover page'!$B$9-M4827)= 8,"8", IF(('1 - Cover page'!$B$9-M4827)= 9,"9", IF(('1 - Cover page'!$B$9-M4827)= 10,"10", IF(('1 - Cover page'!$B$9-M4827)= 11,"11", IF(('1 - Cover page'!$B$9-M4827)= 12,"12", IF(('1 - Cover page'!$B$9-M4827)= 13,"13", IF(('1 - Cover page'!$B$9-M4827)= 14,"14", IF(('1 - Cover page'!$B$9-M4827)= 15,"15",  ""))))))))))))))))</f>
        <v>0</v>
      </c>
      <c r="Z4827" t="str">
        <f>IF(('1 - Cover page'!$B$9-I4827)=0,"0", IF(('1 - Cover page'!$B$9-I4827)= 1,"1", IF(('1 - Cover page'!$B$9-I4827)= 2,"2", IF(('1 - Cover page'!$B$9-I4827)= 3,"3", IF(('1 - Cover page'!$B$9-I4827)= 4,"4", IF(('1 - Cover page'!$B$9-I4827)= 5,"5", IF(('1 - Cover page'!$B$9-I4827)= 6,"6", IF(('1 - Cover page'!$B$9-I4827)= 7,"7", IF(('1 - Cover page'!$B$9-I4827)= 8,"8", IF(('1 - Cover page'!$B$9-I4827)= 9,"9", IF(('1 - Cover page'!$B$9-I4827)= 10,"10", IF(('1 - Cover page'!$B$9-I4827)= 11,"11", IF(('1 - Cover page'!$B$9-I4827)= 12,"12", IF(('1 - Cover page'!$B$9-I4827)= 13,"13", IF(('1 - Cover page'!$B$9-I4827)= 14,"14", IF(('1 - Cover page'!$B$9-I4827)= 15,"15",  ""))))))))))))))))</f>
        <v>0</v>
      </c>
      <c r="AA4827" t="e">
        <f>VLOOKUP(E4827,'Age group'!$A$2:$B$7,2,TRUE)</f>
        <v>#N/A</v>
      </c>
    </row>
    <row r="4828" spans="1:27" ht="12.75" x14ac:dyDescent="0.2">
      <c r="A4828" s="30">
        <v>4825</v>
      </c>
      <c r="B4828" s="31"/>
      <c r="C4828" s="31"/>
      <c r="D4828" s="32"/>
      <c r="E4828" s="104"/>
      <c r="F4828" s="31"/>
      <c r="G4828" s="31"/>
      <c r="H4828" s="33"/>
      <c r="I4828" s="16"/>
      <c r="J4828" s="34"/>
      <c r="K4828" s="34"/>
      <c r="L4828" s="35"/>
      <c r="M4828" s="36"/>
      <c r="N4828" s="37"/>
      <c r="O4828" s="37"/>
      <c r="P4828" s="37"/>
      <c r="Q4828" s="38"/>
      <c r="R4828" s="38"/>
      <c r="S4828" s="37"/>
      <c r="T4828" s="39"/>
      <c r="U4828" s="39"/>
      <c r="V4828" s="40"/>
      <c r="X4828" t="str">
        <f>IF(('1 - Cover page'!$B$9-M4828)&lt;6,"&lt;=5 Days","&gt;5 Days")</f>
        <v>&lt;=5 Days</v>
      </c>
      <c r="Y4828" t="str">
        <f>IF(('1 - Cover page'!$B$9-M4828)=0,"0", IF(('1 - Cover page'!$B$9-M4828)= 1,"1", IF(('1 - Cover page'!$B$9-M4828)= 2,"2", IF(('1 - Cover page'!$B$9-M4828)= 3,"3", IF(('1 - Cover page'!$B$9-M4828)= 4,"4", IF(('1 - Cover page'!$B$9-M4828)= 5,"5", IF(('1 - Cover page'!$B$9-M4828)= 6,"6", IF(('1 - Cover page'!$B$9-M4828)= 7,"7", IF(('1 - Cover page'!$B$9-M4828)= 8,"8", IF(('1 - Cover page'!$B$9-M4828)= 9,"9", IF(('1 - Cover page'!$B$9-M4828)= 10,"10", IF(('1 - Cover page'!$B$9-M4828)= 11,"11", IF(('1 - Cover page'!$B$9-M4828)= 12,"12", IF(('1 - Cover page'!$B$9-M4828)= 13,"13", IF(('1 - Cover page'!$B$9-M4828)= 14,"14", IF(('1 - Cover page'!$B$9-M4828)= 15,"15",  ""))))))))))))))))</f>
        <v>0</v>
      </c>
      <c r="Z4828" t="str">
        <f>IF(('1 - Cover page'!$B$9-I4828)=0,"0", IF(('1 - Cover page'!$B$9-I4828)= 1,"1", IF(('1 - Cover page'!$B$9-I4828)= 2,"2", IF(('1 - Cover page'!$B$9-I4828)= 3,"3", IF(('1 - Cover page'!$B$9-I4828)= 4,"4", IF(('1 - Cover page'!$B$9-I4828)= 5,"5", IF(('1 - Cover page'!$B$9-I4828)= 6,"6", IF(('1 - Cover page'!$B$9-I4828)= 7,"7", IF(('1 - Cover page'!$B$9-I4828)= 8,"8", IF(('1 - Cover page'!$B$9-I4828)= 9,"9", IF(('1 - Cover page'!$B$9-I4828)= 10,"10", IF(('1 - Cover page'!$B$9-I4828)= 11,"11", IF(('1 - Cover page'!$B$9-I4828)= 12,"12", IF(('1 - Cover page'!$B$9-I4828)= 13,"13", IF(('1 - Cover page'!$B$9-I4828)= 14,"14", IF(('1 - Cover page'!$B$9-I4828)= 15,"15",  ""))))))))))))))))</f>
        <v>0</v>
      </c>
      <c r="AA4828" t="e">
        <f>VLOOKUP(E4828,'Age group'!$A$2:$B$7,2,TRUE)</f>
        <v>#N/A</v>
      </c>
    </row>
    <row r="4829" spans="1:27" ht="12.75" x14ac:dyDescent="0.2">
      <c r="A4829" s="30">
        <v>4826</v>
      </c>
      <c r="B4829" s="31"/>
      <c r="C4829" s="31"/>
      <c r="D4829" s="32"/>
      <c r="E4829" s="104"/>
      <c r="F4829" s="31"/>
      <c r="G4829" s="31"/>
      <c r="H4829" s="33"/>
      <c r="I4829" s="16"/>
      <c r="J4829" s="34"/>
      <c r="K4829" s="34"/>
      <c r="L4829" s="35"/>
      <c r="M4829" s="36"/>
      <c r="N4829" s="37"/>
      <c r="O4829" s="37"/>
      <c r="P4829" s="37"/>
      <c r="Q4829" s="38"/>
      <c r="R4829" s="38"/>
      <c r="S4829" s="37"/>
      <c r="T4829" s="39"/>
      <c r="U4829" s="39"/>
      <c r="V4829" s="40"/>
      <c r="X4829" t="str">
        <f>IF(('1 - Cover page'!$B$9-M4829)&lt;6,"&lt;=5 Days","&gt;5 Days")</f>
        <v>&lt;=5 Days</v>
      </c>
      <c r="Y4829" t="str">
        <f>IF(('1 - Cover page'!$B$9-M4829)=0,"0", IF(('1 - Cover page'!$B$9-M4829)= 1,"1", IF(('1 - Cover page'!$B$9-M4829)= 2,"2", IF(('1 - Cover page'!$B$9-M4829)= 3,"3", IF(('1 - Cover page'!$B$9-M4829)= 4,"4", IF(('1 - Cover page'!$B$9-M4829)= 5,"5", IF(('1 - Cover page'!$B$9-M4829)= 6,"6", IF(('1 - Cover page'!$B$9-M4829)= 7,"7", IF(('1 - Cover page'!$B$9-M4829)= 8,"8", IF(('1 - Cover page'!$B$9-M4829)= 9,"9", IF(('1 - Cover page'!$B$9-M4829)= 10,"10", IF(('1 - Cover page'!$B$9-M4829)= 11,"11", IF(('1 - Cover page'!$B$9-M4829)= 12,"12", IF(('1 - Cover page'!$B$9-M4829)= 13,"13", IF(('1 - Cover page'!$B$9-M4829)= 14,"14", IF(('1 - Cover page'!$B$9-M4829)= 15,"15",  ""))))))))))))))))</f>
        <v>0</v>
      </c>
      <c r="Z4829" t="str">
        <f>IF(('1 - Cover page'!$B$9-I4829)=0,"0", IF(('1 - Cover page'!$B$9-I4829)= 1,"1", IF(('1 - Cover page'!$B$9-I4829)= 2,"2", IF(('1 - Cover page'!$B$9-I4829)= 3,"3", IF(('1 - Cover page'!$B$9-I4829)= 4,"4", IF(('1 - Cover page'!$B$9-I4829)= 5,"5", IF(('1 - Cover page'!$B$9-I4829)= 6,"6", IF(('1 - Cover page'!$B$9-I4829)= 7,"7", IF(('1 - Cover page'!$B$9-I4829)= 8,"8", IF(('1 - Cover page'!$B$9-I4829)= 9,"9", IF(('1 - Cover page'!$B$9-I4829)= 10,"10", IF(('1 - Cover page'!$B$9-I4829)= 11,"11", IF(('1 - Cover page'!$B$9-I4829)= 12,"12", IF(('1 - Cover page'!$B$9-I4829)= 13,"13", IF(('1 - Cover page'!$B$9-I4829)= 14,"14", IF(('1 - Cover page'!$B$9-I4829)= 15,"15",  ""))))))))))))))))</f>
        <v>0</v>
      </c>
      <c r="AA4829" t="e">
        <f>VLOOKUP(E4829,'Age group'!$A$2:$B$7,2,TRUE)</f>
        <v>#N/A</v>
      </c>
    </row>
    <row r="4830" spans="1:27" ht="12.75" x14ac:dyDescent="0.2">
      <c r="A4830" s="30">
        <v>4827</v>
      </c>
      <c r="B4830" s="31"/>
      <c r="C4830" s="31"/>
      <c r="D4830" s="32"/>
      <c r="E4830" s="104"/>
      <c r="F4830" s="31"/>
      <c r="G4830" s="31"/>
      <c r="H4830" s="33"/>
      <c r="I4830" s="16"/>
      <c r="J4830" s="34"/>
      <c r="K4830" s="34"/>
      <c r="L4830" s="35"/>
      <c r="M4830" s="36"/>
      <c r="N4830" s="37"/>
      <c r="O4830" s="37"/>
      <c r="P4830" s="37"/>
      <c r="Q4830" s="38"/>
      <c r="R4830" s="38"/>
      <c r="S4830" s="37"/>
      <c r="T4830" s="39"/>
      <c r="U4830" s="39"/>
      <c r="V4830" s="40"/>
      <c r="X4830" t="str">
        <f>IF(('1 - Cover page'!$B$9-M4830)&lt;6,"&lt;=5 Days","&gt;5 Days")</f>
        <v>&lt;=5 Days</v>
      </c>
      <c r="Y4830" t="str">
        <f>IF(('1 - Cover page'!$B$9-M4830)=0,"0", IF(('1 - Cover page'!$B$9-M4830)= 1,"1", IF(('1 - Cover page'!$B$9-M4830)= 2,"2", IF(('1 - Cover page'!$B$9-M4830)= 3,"3", IF(('1 - Cover page'!$B$9-M4830)= 4,"4", IF(('1 - Cover page'!$B$9-M4830)= 5,"5", IF(('1 - Cover page'!$B$9-M4830)= 6,"6", IF(('1 - Cover page'!$B$9-M4830)= 7,"7", IF(('1 - Cover page'!$B$9-M4830)= 8,"8", IF(('1 - Cover page'!$B$9-M4830)= 9,"9", IF(('1 - Cover page'!$B$9-M4830)= 10,"10", IF(('1 - Cover page'!$B$9-M4830)= 11,"11", IF(('1 - Cover page'!$B$9-M4830)= 12,"12", IF(('1 - Cover page'!$B$9-M4830)= 13,"13", IF(('1 - Cover page'!$B$9-M4830)= 14,"14", IF(('1 - Cover page'!$B$9-M4830)= 15,"15",  ""))))))))))))))))</f>
        <v>0</v>
      </c>
      <c r="Z4830" t="str">
        <f>IF(('1 - Cover page'!$B$9-I4830)=0,"0", IF(('1 - Cover page'!$B$9-I4830)= 1,"1", IF(('1 - Cover page'!$B$9-I4830)= 2,"2", IF(('1 - Cover page'!$B$9-I4830)= 3,"3", IF(('1 - Cover page'!$B$9-I4830)= 4,"4", IF(('1 - Cover page'!$B$9-I4830)= 5,"5", IF(('1 - Cover page'!$B$9-I4830)= 6,"6", IF(('1 - Cover page'!$B$9-I4830)= 7,"7", IF(('1 - Cover page'!$B$9-I4830)= 8,"8", IF(('1 - Cover page'!$B$9-I4830)= 9,"9", IF(('1 - Cover page'!$B$9-I4830)= 10,"10", IF(('1 - Cover page'!$B$9-I4830)= 11,"11", IF(('1 - Cover page'!$B$9-I4830)= 12,"12", IF(('1 - Cover page'!$B$9-I4830)= 13,"13", IF(('1 - Cover page'!$B$9-I4830)= 14,"14", IF(('1 - Cover page'!$B$9-I4830)= 15,"15",  ""))))))))))))))))</f>
        <v>0</v>
      </c>
      <c r="AA4830" t="e">
        <f>VLOOKUP(E4830,'Age group'!$A$2:$B$7,2,TRUE)</f>
        <v>#N/A</v>
      </c>
    </row>
    <row r="4831" spans="1:27" ht="12.75" x14ac:dyDescent="0.2">
      <c r="A4831" s="30">
        <v>4828</v>
      </c>
      <c r="B4831" s="31"/>
      <c r="C4831" s="31"/>
      <c r="D4831" s="32"/>
      <c r="E4831" s="104"/>
      <c r="F4831" s="31"/>
      <c r="G4831" s="31"/>
      <c r="H4831" s="33"/>
      <c r="I4831" s="16"/>
      <c r="J4831" s="34"/>
      <c r="K4831" s="34"/>
      <c r="L4831" s="35"/>
      <c r="M4831" s="36"/>
      <c r="N4831" s="37"/>
      <c r="O4831" s="37"/>
      <c r="P4831" s="37"/>
      <c r="Q4831" s="38"/>
      <c r="R4831" s="38"/>
      <c r="S4831" s="37"/>
      <c r="T4831" s="39"/>
      <c r="U4831" s="39"/>
      <c r="V4831" s="40"/>
      <c r="X4831" t="str">
        <f>IF(('1 - Cover page'!$B$9-M4831)&lt;6,"&lt;=5 Days","&gt;5 Days")</f>
        <v>&lt;=5 Days</v>
      </c>
      <c r="Y4831" t="str">
        <f>IF(('1 - Cover page'!$B$9-M4831)=0,"0", IF(('1 - Cover page'!$B$9-M4831)= 1,"1", IF(('1 - Cover page'!$B$9-M4831)= 2,"2", IF(('1 - Cover page'!$B$9-M4831)= 3,"3", IF(('1 - Cover page'!$B$9-M4831)= 4,"4", IF(('1 - Cover page'!$B$9-M4831)= 5,"5", IF(('1 - Cover page'!$B$9-M4831)= 6,"6", IF(('1 - Cover page'!$B$9-M4831)= 7,"7", IF(('1 - Cover page'!$B$9-M4831)= 8,"8", IF(('1 - Cover page'!$B$9-M4831)= 9,"9", IF(('1 - Cover page'!$B$9-M4831)= 10,"10", IF(('1 - Cover page'!$B$9-M4831)= 11,"11", IF(('1 - Cover page'!$B$9-M4831)= 12,"12", IF(('1 - Cover page'!$B$9-M4831)= 13,"13", IF(('1 - Cover page'!$B$9-M4831)= 14,"14", IF(('1 - Cover page'!$B$9-M4831)= 15,"15",  ""))))))))))))))))</f>
        <v>0</v>
      </c>
      <c r="Z4831" t="str">
        <f>IF(('1 - Cover page'!$B$9-I4831)=0,"0", IF(('1 - Cover page'!$B$9-I4831)= 1,"1", IF(('1 - Cover page'!$B$9-I4831)= 2,"2", IF(('1 - Cover page'!$B$9-I4831)= 3,"3", IF(('1 - Cover page'!$B$9-I4831)= 4,"4", IF(('1 - Cover page'!$B$9-I4831)= 5,"5", IF(('1 - Cover page'!$B$9-I4831)= 6,"6", IF(('1 - Cover page'!$B$9-I4831)= 7,"7", IF(('1 - Cover page'!$B$9-I4831)= 8,"8", IF(('1 - Cover page'!$B$9-I4831)= 9,"9", IF(('1 - Cover page'!$B$9-I4831)= 10,"10", IF(('1 - Cover page'!$B$9-I4831)= 11,"11", IF(('1 - Cover page'!$B$9-I4831)= 12,"12", IF(('1 - Cover page'!$B$9-I4831)= 13,"13", IF(('1 - Cover page'!$B$9-I4831)= 14,"14", IF(('1 - Cover page'!$B$9-I4831)= 15,"15",  ""))))))))))))))))</f>
        <v>0</v>
      </c>
      <c r="AA4831" t="e">
        <f>VLOOKUP(E4831,'Age group'!$A$2:$B$7,2,TRUE)</f>
        <v>#N/A</v>
      </c>
    </row>
    <row r="4832" spans="1:27" ht="12.75" x14ac:dyDescent="0.2">
      <c r="A4832" s="30">
        <v>4829</v>
      </c>
      <c r="B4832" s="31"/>
      <c r="C4832" s="31"/>
      <c r="D4832" s="32"/>
      <c r="E4832" s="104"/>
      <c r="F4832" s="31"/>
      <c r="G4832" s="31"/>
      <c r="H4832" s="33"/>
      <c r="I4832" s="16"/>
      <c r="J4832" s="34"/>
      <c r="K4832" s="34"/>
      <c r="L4832" s="35"/>
      <c r="M4832" s="36"/>
      <c r="N4832" s="37"/>
      <c r="O4832" s="37"/>
      <c r="P4832" s="37"/>
      <c r="Q4832" s="38"/>
      <c r="R4832" s="38"/>
      <c r="S4832" s="37"/>
      <c r="T4832" s="39"/>
      <c r="U4832" s="39"/>
      <c r="V4832" s="40"/>
      <c r="X4832" t="str">
        <f>IF(('1 - Cover page'!$B$9-M4832)&lt;6,"&lt;=5 Days","&gt;5 Days")</f>
        <v>&lt;=5 Days</v>
      </c>
      <c r="Y4832" t="str">
        <f>IF(('1 - Cover page'!$B$9-M4832)=0,"0", IF(('1 - Cover page'!$B$9-M4832)= 1,"1", IF(('1 - Cover page'!$B$9-M4832)= 2,"2", IF(('1 - Cover page'!$B$9-M4832)= 3,"3", IF(('1 - Cover page'!$B$9-M4832)= 4,"4", IF(('1 - Cover page'!$B$9-M4832)= 5,"5", IF(('1 - Cover page'!$B$9-M4832)= 6,"6", IF(('1 - Cover page'!$B$9-M4832)= 7,"7", IF(('1 - Cover page'!$B$9-M4832)= 8,"8", IF(('1 - Cover page'!$B$9-M4832)= 9,"9", IF(('1 - Cover page'!$B$9-M4832)= 10,"10", IF(('1 - Cover page'!$B$9-M4832)= 11,"11", IF(('1 - Cover page'!$B$9-M4832)= 12,"12", IF(('1 - Cover page'!$B$9-M4832)= 13,"13", IF(('1 - Cover page'!$B$9-M4832)= 14,"14", IF(('1 - Cover page'!$B$9-M4832)= 15,"15",  ""))))))))))))))))</f>
        <v>0</v>
      </c>
      <c r="Z4832" t="str">
        <f>IF(('1 - Cover page'!$B$9-I4832)=0,"0", IF(('1 - Cover page'!$B$9-I4832)= 1,"1", IF(('1 - Cover page'!$B$9-I4832)= 2,"2", IF(('1 - Cover page'!$B$9-I4832)= 3,"3", IF(('1 - Cover page'!$B$9-I4832)= 4,"4", IF(('1 - Cover page'!$B$9-I4832)= 5,"5", IF(('1 - Cover page'!$B$9-I4832)= 6,"6", IF(('1 - Cover page'!$B$9-I4832)= 7,"7", IF(('1 - Cover page'!$B$9-I4832)= 8,"8", IF(('1 - Cover page'!$B$9-I4832)= 9,"9", IF(('1 - Cover page'!$B$9-I4832)= 10,"10", IF(('1 - Cover page'!$B$9-I4832)= 11,"11", IF(('1 - Cover page'!$B$9-I4832)= 12,"12", IF(('1 - Cover page'!$B$9-I4832)= 13,"13", IF(('1 - Cover page'!$B$9-I4832)= 14,"14", IF(('1 - Cover page'!$B$9-I4832)= 15,"15",  ""))))))))))))))))</f>
        <v>0</v>
      </c>
      <c r="AA4832" t="e">
        <f>VLOOKUP(E4832,'Age group'!$A$2:$B$7,2,TRUE)</f>
        <v>#N/A</v>
      </c>
    </row>
    <row r="4833" spans="1:27" ht="12.75" x14ac:dyDescent="0.2">
      <c r="A4833" s="30">
        <v>4830</v>
      </c>
      <c r="B4833" s="31"/>
      <c r="C4833" s="31"/>
      <c r="D4833" s="32"/>
      <c r="E4833" s="104"/>
      <c r="F4833" s="31"/>
      <c r="G4833" s="31"/>
      <c r="H4833" s="33"/>
      <c r="I4833" s="16"/>
      <c r="J4833" s="34"/>
      <c r="K4833" s="34"/>
      <c r="L4833" s="35"/>
      <c r="M4833" s="36"/>
      <c r="N4833" s="37"/>
      <c r="O4833" s="37"/>
      <c r="P4833" s="37"/>
      <c r="Q4833" s="38"/>
      <c r="R4833" s="38"/>
      <c r="S4833" s="37"/>
      <c r="T4833" s="39"/>
      <c r="U4833" s="39"/>
      <c r="V4833" s="40"/>
      <c r="X4833" t="str">
        <f>IF(('1 - Cover page'!$B$9-M4833)&lt;6,"&lt;=5 Days","&gt;5 Days")</f>
        <v>&lt;=5 Days</v>
      </c>
      <c r="Y4833" t="str">
        <f>IF(('1 - Cover page'!$B$9-M4833)=0,"0", IF(('1 - Cover page'!$B$9-M4833)= 1,"1", IF(('1 - Cover page'!$B$9-M4833)= 2,"2", IF(('1 - Cover page'!$B$9-M4833)= 3,"3", IF(('1 - Cover page'!$B$9-M4833)= 4,"4", IF(('1 - Cover page'!$B$9-M4833)= 5,"5", IF(('1 - Cover page'!$B$9-M4833)= 6,"6", IF(('1 - Cover page'!$B$9-M4833)= 7,"7", IF(('1 - Cover page'!$B$9-M4833)= 8,"8", IF(('1 - Cover page'!$B$9-M4833)= 9,"9", IF(('1 - Cover page'!$B$9-M4833)= 10,"10", IF(('1 - Cover page'!$B$9-M4833)= 11,"11", IF(('1 - Cover page'!$B$9-M4833)= 12,"12", IF(('1 - Cover page'!$B$9-M4833)= 13,"13", IF(('1 - Cover page'!$B$9-M4833)= 14,"14", IF(('1 - Cover page'!$B$9-M4833)= 15,"15",  ""))))))))))))))))</f>
        <v>0</v>
      </c>
      <c r="Z4833" t="str">
        <f>IF(('1 - Cover page'!$B$9-I4833)=0,"0", IF(('1 - Cover page'!$B$9-I4833)= 1,"1", IF(('1 - Cover page'!$B$9-I4833)= 2,"2", IF(('1 - Cover page'!$B$9-I4833)= 3,"3", IF(('1 - Cover page'!$B$9-I4833)= 4,"4", IF(('1 - Cover page'!$B$9-I4833)= 5,"5", IF(('1 - Cover page'!$B$9-I4833)= 6,"6", IF(('1 - Cover page'!$B$9-I4833)= 7,"7", IF(('1 - Cover page'!$B$9-I4833)= 8,"8", IF(('1 - Cover page'!$B$9-I4833)= 9,"9", IF(('1 - Cover page'!$B$9-I4833)= 10,"10", IF(('1 - Cover page'!$B$9-I4833)= 11,"11", IF(('1 - Cover page'!$B$9-I4833)= 12,"12", IF(('1 - Cover page'!$B$9-I4833)= 13,"13", IF(('1 - Cover page'!$B$9-I4833)= 14,"14", IF(('1 - Cover page'!$B$9-I4833)= 15,"15",  ""))))))))))))))))</f>
        <v>0</v>
      </c>
      <c r="AA4833" t="e">
        <f>VLOOKUP(E4833,'Age group'!$A$2:$B$7,2,TRUE)</f>
        <v>#N/A</v>
      </c>
    </row>
    <row r="4834" spans="1:27" ht="12.75" x14ac:dyDescent="0.2">
      <c r="A4834" s="30">
        <v>4831</v>
      </c>
      <c r="B4834" s="31"/>
      <c r="C4834" s="31"/>
      <c r="D4834" s="32"/>
      <c r="E4834" s="104"/>
      <c r="F4834" s="31"/>
      <c r="G4834" s="31"/>
      <c r="H4834" s="33"/>
      <c r="I4834" s="16"/>
      <c r="J4834" s="34"/>
      <c r="K4834" s="34"/>
      <c r="L4834" s="35"/>
      <c r="M4834" s="36"/>
      <c r="N4834" s="37"/>
      <c r="O4834" s="37"/>
      <c r="P4834" s="37"/>
      <c r="Q4834" s="38"/>
      <c r="R4834" s="38"/>
      <c r="S4834" s="37"/>
      <c r="T4834" s="39"/>
      <c r="U4834" s="39"/>
      <c r="V4834" s="40"/>
      <c r="X4834" t="str">
        <f>IF(('1 - Cover page'!$B$9-M4834)&lt;6,"&lt;=5 Days","&gt;5 Days")</f>
        <v>&lt;=5 Days</v>
      </c>
      <c r="Y4834" t="str">
        <f>IF(('1 - Cover page'!$B$9-M4834)=0,"0", IF(('1 - Cover page'!$B$9-M4834)= 1,"1", IF(('1 - Cover page'!$B$9-M4834)= 2,"2", IF(('1 - Cover page'!$B$9-M4834)= 3,"3", IF(('1 - Cover page'!$B$9-M4834)= 4,"4", IF(('1 - Cover page'!$B$9-M4834)= 5,"5", IF(('1 - Cover page'!$B$9-M4834)= 6,"6", IF(('1 - Cover page'!$B$9-M4834)= 7,"7", IF(('1 - Cover page'!$B$9-M4834)= 8,"8", IF(('1 - Cover page'!$B$9-M4834)= 9,"9", IF(('1 - Cover page'!$B$9-M4834)= 10,"10", IF(('1 - Cover page'!$B$9-M4834)= 11,"11", IF(('1 - Cover page'!$B$9-M4834)= 12,"12", IF(('1 - Cover page'!$B$9-M4834)= 13,"13", IF(('1 - Cover page'!$B$9-M4834)= 14,"14", IF(('1 - Cover page'!$B$9-M4834)= 15,"15",  ""))))))))))))))))</f>
        <v>0</v>
      </c>
      <c r="Z4834" t="str">
        <f>IF(('1 - Cover page'!$B$9-I4834)=0,"0", IF(('1 - Cover page'!$B$9-I4834)= 1,"1", IF(('1 - Cover page'!$B$9-I4834)= 2,"2", IF(('1 - Cover page'!$B$9-I4834)= 3,"3", IF(('1 - Cover page'!$B$9-I4834)= 4,"4", IF(('1 - Cover page'!$B$9-I4834)= 5,"5", IF(('1 - Cover page'!$B$9-I4834)= 6,"6", IF(('1 - Cover page'!$B$9-I4834)= 7,"7", IF(('1 - Cover page'!$B$9-I4834)= 8,"8", IF(('1 - Cover page'!$B$9-I4834)= 9,"9", IF(('1 - Cover page'!$B$9-I4834)= 10,"10", IF(('1 - Cover page'!$B$9-I4834)= 11,"11", IF(('1 - Cover page'!$B$9-I4834)= 12,"12", IF(('1 - Cover page'!$B$9-I4834)= 13,"13", IF(('1 - Cover page'!$B$9-I4834)= 14,"14", IF(('1 - Cover page'!$B$9-I4834)= 15,"15",  ""))))))))))))))))</f>
        <v>0</v>
      </c>
      <c r="AA4834" t="e">
        <f>VLOOKUP(E4834,'Age group'!$A$2:$B$7,2,TRUE)</f>
        <v>#N/A</v>
      </c>
    </row>
    <row r="4835" spans="1:27" ht="12.75" x14ac:dyDescent="0.2">
      <c r="A4835" s="30">
        <v>4832</v>
      </c>
      <c r="B4835" s="31"/>
      <c r="C4835" s="31"/>
      <c r="D4835" s="32"/>
      <c r="E4835" s="104"/>
      <c r="F4835" s="31"/>
      <c r="G4835" s="31"/>
      <c r="H4835" s="33"/>
      <c r="I4835" s="16"/>
      <c r="J4835" s="34"/>
      <c r="K4835" s="34"/>
      <c r="L4835" s="35"/>
      <c r="M4835" s="36"/>
      <c r="N4835" s="37"/>
      <c r="O4835" s="37"/>
      <c r="P4835" s="37"/>
      <c r="Q4835" s="38"/>
      <c r="R4835" s="38"/>
      <c r="S4835" s="37"/>
      <c r="T4835" s="39"/>
      <c r="U4835" s="39"/>
      <c r="V4835" s="40"/>
      <c r="X4835" t="str">
        <f>IF(('1 - Cover page'!$B$9-M4835)&lt;6,"&lt;=5 Days","&gt;5 Days")</f>
        <v>&lt;=5 Days</v>
      </c>
      <c r="Y4835" t="str">
        <f>IF(('1 - Cover page'!$B$9-M4835)=0,"0", IF(('1 - Cover page'!$B$9-M4835)= 1,"1", IF(('1 - Cover page'!$B$9-M4835)= 2,"2", IF(('1 - Cover page'!$B$9-M4835)= 3,"3", IF(('1 - Cover page'!$B$9-M4835)= 4,"4", IF(('1 - Cover page'!$B$9-M4835)= 5,"5", IF(('1 - Cover page'!$B$9-M4835)= 6,"6", IF(('1 - Cover page'!$B$9-M4835)= 7,"7", IF(('1 - Cover page'!$B$9-M4835)= 8,"8", IF(('1 - Cover page'!$B$9-M4835)= 9,"9", IF(('1 - Cover page'!$B$9-M4835)= 10,"10", IF(('1 - Cover page'!$B$9-M4835)= 11,"11", IF(('1 - Cover page'!$B$9-M4835)= 12,"12", IF(('1 - Cover page'!$B$9-M4835)= 13,"13", IF(('1 - Cover page'!$B$9-M4835)= 14,"14", IF(('1 - Cover page'!$B$9-M4835)= 15,"15",  ""))))))))))))))))</f>
        <v>0</v>
      </c>
      <c r="Z4835" t="str">
        <f>IF(('1 - Cover page'!$B$9-I4835)=0,"0", IF(('1 - Cover page'!$B$9-I4835)= 1,"1", IF(('1 - Cover page'!$B$9-I4835)= 2,"2", IF(('1 - Cover page'!$B$9-I4835)= 3,"3", IF(('1 - Cover page'!$B$9-I4835)= 4,"4", IF(('1 - Cover page'!$B$9-I4835)= 5,"5", IF(('1 - Cover page'!$B$9-I4835)= 6,"6", IF(('1 - Cover page'!$B$9-I4835)= 7,"7", IF(('1 - Cover page'!$B$9-I4835)= 8,"8", IF(('1 - Cover page'!$B$9-I4835)= 9,"9", IF(('1 - Cover page'!$B$9-I4835)= 10,"10", IF(('1 - Cover page'!$B$9-I4835)= 11,"11", IF(('1 - Cover page'!$B$9-I4835)= 12,"12", IF(('1 - Cover page'!$B$9-I4835)= 13,"13", IF(('1 - Cover page'!$B$9-I4835)= 14,"14", IF(('1 - Cover page'!$B$9-I4835)= 15,"15",  ""))))))))))))))))</f>
        <v>0</v>
      </c>
      <c r="AA4835" t="e">
        <f>VLOOKUP(E4835,'Age group'!$A$2:$B$7,2,TRUE)</f>
        <v>#N/A</v>
      </c>
    </row>
    <row r="4836" spans="1:27" ht="12.75" x14ac:dyDescent="0.2">
      <c r="A4836" s="30">
        <v>4833</v>
      </c>
      <c r="B4836" s="31"/>
      <c r="C4836" s="31"/>
      <c r="D4836" s="32"/>
      <c r="E4836" s="104"/>
      <c r="F4836" s="31"/>
      <c r="G4836" s="31"/>
      <c r="H4836" s="33"/>
      <c r="I4836" s="16"/>
      <c r="J4836" s="34"/>
      <c r="K4836" s="34"/>
      <c r="L4836" s="35"/>
      <c r="M4836" s="36"/>
      <c r="N4836" s="37"/>
      <c r="O4836" s="37"/>
      <c r="P4836" s="37"/>
      <c r="Q4836" s="38"/>
      <c r="R4836" s="38"/>
      <c r="S4836" s="37"/>
      <c r="T4836" s="39"/>
      <c r="U4836" s="39"/>
      <c r="V4836" s="40"/>
      <c r="X4836" t="str">
        <f>IF(('1 - Cover page'!$B$9-M4836)&lt;6,"&lt;=5 Days","&gt;5 Days")</f>
        <v>&lt;=5 Days</v>
      </c>
      <c r="Y4836" t="str">
        <f>IF(('1 - Cover page'!$B$9-M4836)=0,"0", IF(('1 - Cover page'!$B$9-M4836)= 1,"1", IF(('1 - Cover page'!$B$9-M4836)= 2,"2", IF(('1 - Cover page'!$B$9-M4836)= 3,"3", IF(('1 - Cover page'!$B$9-M4836)= 4,"4", IF(('1 - Cover page'!$B$9-M4836)= 5,"5", IF(('1 - Cover page'!$B$9-M4836)= 6,"6", IF(('1 - Cover page'!$B$9-M4836)= 7,"7", IF(('1 - Cover page'!$B$9-M4836)= 8,"8", IF(('1 - Cover page'!$B$9-M4836)= 9,"9", IF(('1 - Cover page'!$B$9-M4836)= 10,"10", IF(('1 - Cover page'!$B$9-M4836)= 11,"11", IF(('1 - Cover page'!$B$9-M4836)= 12,"12", IF(('1 - Cover page'!$B$9-M4836)= 13,"13", IF(('1 - Cover page'!$B$9-M4836)= 14,"14", IF(('1 - Cover page'!$B$9-M4836)= 15,"15",  ""))))))))))))))))</f>
        <v>0</v>
      </c>
      <c r="Z4836" t="str">
        <f>IF(('1 - Cover page'!$B$9-I4836)=0,"0", IF(('1 - Cover page'!$B$9-I4836)= 1,"1", IF(('1 - Cover page'!$B$9-I4836)= 2,"2", IF(('1 - Cover page'!$B$9-I4836)= 3,"3", IF(('1 - Cover page'!$B$9-I4836)= 4,"4", IF(('1 - Cover page'!$B$9-I4836)= 5,"5", IF(('1 - Cover page'!$B$9-I4836)= 6,"6", IF(('1 - Cover page'!$B$9-I4836)= 7,"7", IF(('1 - Cover page'!$B$9-I4836)= 8,"8", IF(('1 - Cover page'!$B$9-I4836)= 9,"9", IF(('1 - Cover page'!$B$9-I4836)= 10,"10", IF(('1 - Cover page'!$B$9-I4836)= 11,"11", IF(('1 - Cover page'!$B$9-I4836)= 12,"12", IF(('1 - Cover page'!$B$9-I4836)= 13,"13", IF(('1 - Cover page'!$B$9-I4836)= 14,"14", IF(('1 - Cover page'!$B$9-I4836)= 15,"15",  ""))))))))))))))))</f>
        <v>0</v>
      </c>
      <c r="AA4836" t="e">
        <f>VLOOKUP(E4836,'Age group'!$A$2:$B$7,2,TRUE)</f>
        <v>#N/A</v>
      </c>
    </row>
    <row r="4837" spans="1:27" ht="12.75" x14ac:dyDescent="0.2">
      <c r="A4837" s="30">
        <v>4834</v>
      </c>
      <c r="B4837" s="31"/>
      <c r="C4837" s="31"/>
      <c r="D4837" s="32"/>
      <c r="E4837" s="104"/>
      <c r="F4837" s="31"/>
      <c r="G4837" s="31"/>
      <c r="H4837" s="33"/>
      <c r="I4837" s="16"/>
      <c r="J4837" s="34"/>
      <c r="K4837" s="34"/>
      <c r="L4837" s="35"/>
      <c r="M4837" s="36"/>
      <c r="N4837" s="37"/>
      <c r="O4837" s="37"/>
      <c r="P4837" s="37"/>
      <c r="Q4837" s="38"/>
      <c r="R4837" s="38"/>
      <c r="S4837" s="37"/>
      <c r="T4837" s="39"/>
      <c r="U4837" s="39"/>
      <c r="V4837" s="40"/>
      <c r="X4837" t="str">
        <f>IF(('1 - Cover page'!$B$9-M4837)&lt;6,"&lt;=5 Days","&gt;5 Days")</f>
        <v>&lt;=5 Days</v>
      </c>
      <c r="Y4837" t="str">
        <f>IF(('1 - Cover page'!$B$9-M4837)=0,"0", IF(('1 - Cover page'!$B$9-M4837)= 1,"1", IF(('1 - Cover page'!$B$9-M4837)= 2,"2", IF(('1 - Cover page'!$B$9-M4837)= 3,"3", IF(('1 - Cover page'!$B$9-M4837)= 4,"4", IF(('1 - Cover page'!$B$9-M4837)= 5,"5", IF(('1 - Cover page'!$B$9-M4837)= 6,"6", IF(('1 - Cover page'!$B$9-M4837)= 7,"7", IF(('1 - Cover page'!$B$9-M4837)= 8,"8", IF(('1 - Cover page'!$B$9-M4837)= 9,"9", IF(('1 - Cover page'!$B$9-M4837)= 10,"10", IF(('1 - Cover page'!$B$9-M4837)= 11,"11", IF(('1 - Cover page'!$B$9-M4837)= 12,"12", IF(('1 - Cover page'!$B$9-M4837)= 13,"13", IF(('1 - Cover page'!$B$9-M4837)= 14,"14", IF(('1 - Cover page'!$B$9-M4837)= 15,"15",  ""))))))))))))))))</f>
        <v>0</v>
      </c>
      <c r="Z4837" t="str">
        <f>IF(('1 - Cover page'!$B$9-I4837)=0,"0", IF(('1 - Cover page'!$B$9-I4837)= 1,"1", IF(('1 - Cover page'!$B$9-I4837)= 2,"2", IF(('1 - Cover page'!$B$9-I4837)= 3,"3", IF(('1 - Cover page'!$B$9-I4837)= 4,"4", IF(('1 - Cover page'!$B$9-I4837)= 5,"5", IF(('1 - Cover page'!$B$9-I4837)= 6,"6", IF(('1 - Cover page'!$B$9-I4837)= 7,"7", IF(('1 - Cover page'!$B$9-I4837)= 8,"8", IF(('1 - Cover page'!$B$9-I4837)= 9,"9", IF(('1 - Cover page'!$B$9-I4837)= 10,"10", IF(('1 - Cover page'!$B$9-I4837)= 11,"11", IF(('1 - Cover page'!$B$9-I4837)= 12,"12", IF(('1 - Cover page'!$B$9-I4837)= 13,"13", IF(('1 - Cover page'!$B$9-I4837)= 14,"14", IF(('1 - Cover page'!$B$9-I4837)= 15,"15",  ""))))))))))))))))</f>
        <v>0</v>
      </c>
      <c r="AA4837" t="e">
        <f>VLOOKUP(E4837,'Age group'!$A$2:$B$7,2,TRUE)</f>
        <v>#N/A</v>
      </c>
    </row>
    <row r="4838" spans="1:27" ht="12.75" x14ac:dyDescent="0.2">
      <c r="A4838" s="30">
        <v>4835</v>
      </c>
      <c r="B4838" s="31"/>
      <c r="C4838" s="31"/>
      <c r="D4838" s="32"/>
      <c r="E4838" s="104"/>
      <c r="F4838" s="31"/>
      <c r="G4838" s="31"/>
      <c r="H4838" s="33"/>
      <c r="I4838" s="16"/>
      <c r="J4838" s="34"/>
      <c r="K4838" s="34"/>
      <c r="L4838" s="35"/>
      <c r="M4838" s="36"/>
      <c r="N4838" s="37"/>
      <c r="O4838" s="37"/>
      <c r="P4838" s="37"/>
      <c r="Q4838" s="38"/>
      <c r="R4838" s="38"/>
      <c r="S4838" s="37"/>
      <c r="T4838" s="39"/>
      <c r="U4838" s="39"/>
      <c r="V4838" s="40"/>
      <c r="X4838" t="str">
        <f>IF(('1 - Cover page'!$B$9-M4838)&lt;6,"&lt;=5 Days","&gt;5 Days")</f>
        <v>&lt;=5 Days</v>
      </c>
      <c r="Y4838" t="str">
        <f>IF(('1 - Cover page'!$B$9-M4838)=0,"0", IF(('1 - Cover page'!$B$9-M4838)= 1,"1", IF(('1 - Cover page'!$B$9-M4838)= 2,"2", IF(('1 - Cover page'!$B$9-M4838)= 3,"3", IF(('1 - Cover page'!$B$9-M4838)= 4,"4", IF(('1 - Cover page'!$B$9-M4838)= 5,"5", IF(('1 - Cover page'!$B$9-M4838)= 6,"6", IF(('1 - Cover page'!$B$9-M4838)= 7,"7", IF(('1 - Cover page'!$B$9-M4838)= 8,"8", IF(('1 - Cover page'!$B$9-M4838)= 9,"9", IF(('1 - Cover page'!$B$9-M4838)= 10,"10", IF(('1 - Cover page'!$B$9-M4838)= 11,"11", IF(('1 - Cover page'!$B$9-M4838)= 12,"12", IF(('1 - Cover page'!$B$9-M4838)= 13,"13", IF(('1 - Cover page'!$B$9-M4838)= 14,"14", IF(('1 - Cover page'!$B$9-M4838)= 15,"15",  ""))))))))))))))))</f>
        <v>0</v>
      </c>
      <c r="Z4838" t="str">
        <f>IF(('1 - Cover page'!$B$9-I4838)=0,"0", IF(('1 - Cover page'!$B$9-I4838)= 1,"1", IF(('1 - Cover page'!$B$9-I4838)= 2,"2", IF(('1 - Cover page'!$B$9-I4838)= 3,"3", IF(('1 - Cover page'!$B$9-I4838)= 4,"4", IF(('1 - Cover page'!$B$9-I4838)= 5,"5", IF(('1 - Cover page'!$B$9-I4838)= 6,"6", IF(('1 - Cover page'!$B$9-I4838)= 7,"7", IF(('1 - Cover page'!$B$9-I4838)= 8,"8", IF(('1 - Cover page'!$B$9-I4838)= 9,"9", IF(('1 - Cover page'!$B$9-I4838)= 10,"10", IF(('1 - Cover page'!$B$9-I4838)= 11,"11", IF(('1 - Cover page'!$B$9-I4838)= 12,"12", IF(('1 - Cover page'!$B$9-I4838)= 13,"13", IF(('1 - Cover page'!$B$9-I4838)= 14,"14", IF(('1 - Cover page'!$B$9-I4838)= 15,"15",  ""))))))))))))))))</f>
        <v>0</v>
      </c>
      <c r="AA4838" t="e">
        <f>VLOOKUP(E4838,'Age group'!$A$2:$B$7,2,TRUE)</f>
        <v>#N/A</v>
      </c>
    </row>
    <row r="4839" spans="1:27" ht="12.75" x14ac:dyDescent="0.2">
      <c r="A4839" s="30">
        <v>4836</v>
      </c>
      <c r="B4839" s="31"/>
      <c r="C4839" s="31"/>
      <c r="D4839" s="32"/>
      <c r="E4839" s="104"/>
      <c r="F4839" s="31"/>
      <c r="G4839" s="31"/>
      <c r="H4839" s="33"/>
      <c r="I4839" s="16"/>
      <c r="J4839" s="34"/>
      <c r="K4839" s="34"/>
      <c r="L4839" s="35"/>
      <c r="M4839" s="36"/>
      <c r="N4839" s="37"/>
      <c r="O4839" s="37"/>
      <c r="P4839" s="37"/>
      <c r="Q4839" s="38"/>
      <c r="R4839" s="38"/>
      <c r="S4839" s="37"/>
      <c r="T4839" s="39"/>
      <c r="U4839" s="39"/>
      <c r="V4839" s="40"/>
      <c r="X4839" t="str">
        <f>IF(('1 - Cover page'!$B$9-M4839)&lt;6,"&lt;=5 Days","&gt;5 Days")</f>
        <v>&lt;=5 Days</v>
      </c>
      <c r="Y4839" t="str">
        <f>IF(('1 - Cover page'!$B$9-M4839)=0,"0", IF(('1 - Cover page'!$B$9-M4839)= 1,"1", IF(('1 - Cover page'!$B$9-M4839)= 2,"2", IF(('1 - Cover page'!$B$9-M4839)= 3,"3", IF(('1 - Cover page'!$B$9-M4839)= 4,"4", IF(('1 - Cover page'!$B$9-M4839)= 5,"5", IF(('1 - Cover page'!$B$9-M4839)= 6,"6", IF(('1 - Cover page'!$B$9-M4839)= 7,"7", IF(('1 - Cover page'!$B$9-M4839)= 8,"8", IF(('1 - Cover page'!$B$9-M4839)= 9,"9", IF(('1 - Cover page'!$B$9-M4839)= 10,"10", IF(('1 - Cover page'!$B$9-M4839)= 11,"11", IF(('1 - Cover page'!$B$9-M4839)= 12,"12", IF(('1 - Cover page'!$B$9-M4839)= 13,"13", IF(('1 - Cover page'!$B$9-M4839)= 14,"14", IF(('1 - Cover page'!$B$9-M4839)= 15,"15",  ""))))))))))))))))</f>
        <v>0</v>
      </c>
      <c r="Z4839" t="str">
        <f>IF(('1 - Cover page'!$B$9-I4839)=0,"0", IF(('1 - Cover page'!$B$9-I4839)= 1,"1", IF(('1 - Cover page'!$B$9-I4839)= 2,"2", IF(('1 - Cover page'!$B$9-I4839)= 3,"3", IF(('1 - Cover page'!$B$9-I4839)= 4,"4", IF(('1 - Cover page'!$B$9-I4839)= 5,"5", IF(('1 - Cover page'!$B$9-I4839)= 6,"6", IF(('1 - Cover page'!$B$9-I4839)= 7,"7", IF(('1 - Cover page'!$B$9-I4839)= 8,"8", IF(('1 - Cover page'!$B$9-I4839)= 9,"9", IF(('1 - Cover page'!$B$9-I4839)= 10,"10", IF(('1 - Cover page'!$B$9-I4839)= 11,"11", IF(('1 - Cover page'!$B$9-I4839)= 12,"12", IF(('1 - Cover page'!$B$9-I4839)= 13,"13", IF(('1 - Cover page'!$B$9-I4839)= 14,"14", IF(('1 - Cover page'!$B$9-I4839)= 15,"15",  ""))))))))))))))))</f>
        <v>0</v>
      </c>
      <c r="AA4839" t="e">
        <f>VLOOKUP(E4839,'Age group'!$A$2:$B$7,2,TRUE)</f>
        <v>#N/A</v>
      </c>
    </row>
    <row r="4840" spans="1:27" ht="12.75" x14ac:dyDescent="0.2">
      <c r="A4840" s="30">
        <v>4837</v>
      </c>
      <c r="B4840" s="31"/>
      <c r="C4840" s="31"/>
      <c r="D4840" s="32"/>
      <c r="E4840" s="104"/>
      <c r="F4840" s="31"/>
      <c r="G4840" s="31"/>
      <c r="H4840" s="33"/>
      <c r="I4840" s="16"/>
      <c r="J4840" s="34"/>
      <c r="K4840" s="34"/>
      <c r="L4840" s="35"/>
      <c r="M4840" s="36"/>
      <c r="N4840" s="37"/>
      <c r="O4840" s="37"/>
      <c r="P4840" s="37"/>
      <c r="Q4840" s="38"/>
      <c r="R4840" s="38"/>
      <c r="S4840" s="37"/>
      <c r="T4840" s="39"/>
      <c r="U4840" s="39"/>
      <c r="V4840" s="40"/>
      <c r="X4840" t="str">
        <f>IF(('1 - Cover page'!$B$9-M4840)&lt;6,"&lt;=5 Days","&gt;5 Days")</f>
        <v>&lt;=5 Days</v>
      </c>
      <c r="Y4840" t="str">
        <f>IF(('1 - Cover page'!$B$9-M4840)=0,"0", IF(('1 - Cover page'!$B$9-M4840)= 1,"1", IF(('1 - Cover page'!$B$9-M4840)= 2,"2", IF(('1 - Cover page'!$B$9-M4840)= 3,"3", IF(('1 - Cover page'!$B$9-M4840)= 4,"4", IF(('1 - Cover page'!$B$9-M4840)= 5,"5", IF(('1 - Cover page'!$B$9-M4840)= 6,"6", IF(('1 - Cover page'!$B$9-M4840)= 7,"7", IF(('1 - Cover page'!$B$9-M4840)= 8,"8", IF(('1 - Cover page'!$B$9-M4840)= 9,"9", IF(('1 - Cover page'!$B$9-M4840)= 10,"10", IF(('1 - Cover page'!$B$9-M4840)= 11,"11", IF(('1 - Cover page'!$B$9-M4840)= 12,"12", IF(('1 - Cover page'!$B$9-M4840)= 13,"13", IF(('1 - Cover page'!$B$9-M4840)= 14,"14", IF(('1 - Cover page'!$B$9-M4840)= 15,"15",  ""))))))))))))))))</f>
        <v>0</v>
      </c>
      <c r="Z4840" t="str">
        <f>IF(('1 - Cover page'!$B$9-I4840)=0,"0", IF(('1 - Cover page'!$B$9-I4840)= 1,"1", IF(('1 - Cover page'!$B$9-I4840)= 2,"2", IF(('1 - Cover page'!$B$9-I4840)= 3,"3", IF(('1 - Cover page'!$B$9-I4840)= 4,"4", IF(('1 - Cover page'!$B$9-I4840)= 5,"5", IF(('1 - Cover page'!$B$9-I4840)= 6,"6", IF(('1 - Cover page'!$B$9-I4840)= 7,"7", IF(('1 - Cover page'!$B$9-I4840)= 8,"8", IF(('1 - Cover page'!$B$9-I4840)= 9,"9", IF(('1 - Cover page'!$B$9-I4840)= 10,"10", IF(('1 - Cover page'!$B$9-I4840)= 11,"11", IF(('1 - Cover page'!$B$9-I4840)= 12,"12", IF(('1 - Cover page'!$B$9-I4840)= 13,"13", IF(('1 - Cover page'!$B$9-I4840)= 14,"14", IF(('1 - Cover page'!$B$9-I4840)= 15,"15",  ""))))))))))))))))</f>
        <v>0</v>
      </c>
      <c r="AA4840" t="e">
        <f>VLOOKUP(E4840,'Age group'!$A$2:$B$7,2,TRUE)</f>
        <v>#N/A</v>
      </c>
    </row>
    <row r="4841" spans="1:27" ht="12.75" x14ac:dyDescent="0.2">
      <c r="A4841" s="30">
        <v>4838</v>
      </c>
      <c r="B4841" s="31"/>
      <c r="C4841" s="31"/>
      <c r="D4841" s="32"/>
      <c r="E4841" s="104"/>
      <c r="F4841" s="31"/>
      <c r="G4841" s="31"/>
      <c r="H4841" s="33"/>
      <c r="I4841" s="16"/>
      <c r="J4841" s="34"/>
      <c r="K4841" s="34"/>
      <c r="L4841" s="35"/>
      <c r="M4841" s="36"/>
      <c r="N4841" s="37"/>
      <c r="O4841" s="37"/>
      <c r="P4841" s="37"/>
      <c r="Q4841" s="38"/>
      <c r="R4841" s="38"/>
      <c r="S4841" s="37"/>
      <c r="T4841" s="39"/>
      <c r="U4841" s="39"/>
      <c r="V4841" s="40"/>
      <c r="X4841" t="str">
        <f>IF(('1 - Cover page'!$B$9-M4841)&lt;6,"&lt;=5 Days","&gt;5 Days")</f>
        <v>&lt;=5 Days</v>
      </c>
      <c r="Y4841" t="str">
        <f>IF(('1 - Cover page'!$B$9-M4841)=0,"0", IF(('1 - Cover page'!$B$9-M4841)= 1,"1", IF(('1 - Cover page'!$B$9-M4841)= 2,"2", IF(('1 - Cover page'!$B$9-M4841)= 3,"3", IF(('1 - Cover page'!$B$9-M4841)= 4,"4", IF(('1 - Cover page'!$B$9-M4841)= 5,"5", IF(('1 - Cover page'!$B$9-M4841)= 6,"6", IF(('1 - Cover page'!$B$9-M4841)= 7,"7", IF(('1 - Cover page'!$B$9-M4841)= 8,"8", IF(('1 - Cover page'!$B$9-M4841)= 9,"9", IF(('1 - Cover page'!$B$9-M4841)= 10,"10", IF(('1 - Cover page'!$B$9-M4841)= 11,"11", IF(('1 - Cover page'!$B$9-M4841)= 12,"12", IF(('1 - Cover page'!$B$9-M4841)= 13,"13", IF(('1 - Cover page'!$B$9-M4841)= 14,"14", IF(('1 - Cover page'!$B$9-M4841)= 15,"15",  ""))))))))))))))))</f>
        <v>0</v>
      </c>
      <c r="Z4841" t="str">
        <f>IF(('1 - Cover page'!$B$9-I4841)=0,"0", IF(('1 - Cover page'!$B$9-I4841)= 1,"1", IF(('1 - Cover page'!$B$9-I4841)= 2,"2", IF(('1 - Cover page'!$B$9-I4841)= 3,"3", IF(('1 - Cover page'!$B$9-I4841)= 4,"4", IF(('1 - Cover page'!$B$9-I4841)= 5,"5", IF(('1 - Cover page'!$B$9-I4841)= 6,"6", IF(('1 - Cover page'!$B$9-I4841)= 7,"7", IF(('1 - Cover page'!$B$9-I4841)= 8,"8", IF(('1 - Cover page'!$B$9-I4841)= 9,"9", IF(('1 - Cover page'!$B$9-I4841)= 10,"10", IF(('1 - Cover page'!$B$9-I4841)= 11,"11", IF(('1 - Cover page'!$B$9-I4841)= 12,"12", IF(('1 - Cover page'!$B$9-I4841)= 13,"13", IF(('1 - Cover page'!$B$9-I4841)= 14,"14", IF(('1 - Cover page'!$B$9-I4841)= 15,"15",  ""))))))))))))))))</f>
        <v>0</v>
      </c>
      <c r="AA4841" t="e">
        <f>VLOOKUP(E4841,'Age group'!$A$2:$B$7,2,TRUE)</f>
        <v>#N/A</v>
      </c>
    </row>
    <row r="4842" spans="1:27" ht="12.75" x14ac:dyDescent="0.2">
      <c r="A4842" s="30">
        <v>4839</v>
      </c>
      <c r="B4842" s="31"/>
      <c r="C4842" s="31"/>
      <c r="D4842" s="32"/>
      <c r="E4842" s="104"/>
      <c r="F4842" s="31"/>
      <c r="G4842" s="31"/>
      <c r="H4842" s="33"/>
      <c r="I4842" s="16"/>
      <c r="J4842" s="34"/>
      <c r="K4842" s="34"/>
      <c r="L4842" s="35"/>
      <c r="M4842" s="36"/>
      <c r="N4842" s="37"/>
      <c r="O4842" s="37"/>
      <c r="P4842" s="37"/>
      <c r="Q4842" s="38"/>
      <c r="R4842" s="38"/>
      <c r="S4842" s="37"/>
      <c r="T4842" s="39"/>
      <c r="U4842" s="39"/>
      <c r="V4842" s="40"/>
      <c r="X4842" t="str">
        <f>IF(('1 - Cover page'!$B$9-M4842)&lt;6,"&lt;=5 Days","&gt;5 Days")</f>
        <v>&lt;=5 Days</v>
      </c>
      <c r="Y4842" t="str">
        <f>IF(('1 - Cover page'!$B$9-M4842)=0,"0", IF(('1 - Cover page'!$B$9-M4842)= 1,"1", IF(('1 - Cover page'!$B$9-M4842)= 2,"2", IF(('1 - Cover page'!$B$9-M4842)= 3,"3", IF(('1 - Cover page'!$B$9-M4842)= 4,"4", IF(('1 - Cover page'!$B$9-M4842)= 5,"5", IF(('1 - Cover page'!$B$9-M4842)= 6,"6", IF(('1 - Cover page'!$B$9-M4842)= 7,"7", IF(('1 - Cover page'!$B$9-M4842)= 8,"8", IF(('1 - Cover page'!$B$9-M4842)= 9,"9", IF(('1 - Cover page'!$B$9-M4842)= 10,"10", IF(('1 - Cover page'!$B$9-M4842)= 11,"11", IF(('1 - Cover page'!$B$9-M4842)= 12,"12", IF(('1 - Cover page'!$B$9-M4842)= 13,"13", IF(('1 - Cover page'!$B$9-M4842)= 14,"14", IF(('1 - Cover page'!$B$9-M4842)= 15,"15",  ""))))))))))))))))</f>
        <v>0</v>
      </c>
      <c r="Z4842" t="str">
        <f>IF(('1 - Cover page'!$B$9-I4842)=0,"0", IF(('1 - Cover page'!$B$9-I4842)= 1,"1", IF(('1 - Cover page'!$B$9-I4842)= 2,"2", IF(('1 - Cover page'!$B$9-I4842)= 3,"3", IF(('1 - Cover page'!$B$9-I4842)= 4,"4", IF(('1 - Cover page'!$B$9-I4842)= 5,"5", IF(('1 - Cover page'!$B$9-I4842)= 6,"6", IF(('1 - Cover page'!$B$9-I4842)= 7,"7", IF(('1 - Cover page'!$B$9-I4842)= 8,"8", IF(('1 - Cover page'!$B$9-I4842)= 9,"9", IF(('1 - Cover page'!$B$9-I4842)= 10,"10", IF(('1 - Cover page'!$B$9-I4842)= 11,"11", IF(('1 - Cover page'!$B$9-I4842)= 12,"12", IF(('1 - Cover page'!$B$9-I4842)= 13,"13", IF(('1 - Cover page'!$B$9-I4842)= 14,"14", IF(('1 - Cover page'!$B$9-I4842)= 15,"15",  ""))))))))))))))))</f>
        <v>0</v>
      </c>
      <c r="AA4842" t="e">
        <f>VLOOKUP(E4842,'Age group'!$A$2:$B$7,2,TRUE)</f>
        <v>#N/A</v>
      </c>
    </row>
    <row r="4843" spans="1:27" ht="12.75" x14ac:dyDescent="0.2">
      <c r="A4843" s="30">
        <v>4840</v>
      </c>
      <c r="B4843" s="31"/>
      <c r="C4843" s="31"/>
      <c r="D4843" s="32"/>
      <c r="E4843" s="104"/>
      <c r="F4843" s="31"/>
      <c r="G4843" s="31"/>
      <c r="H4843" s="33"/>
      <c r="I4843" s="16"/>
      <c r="J4843" s="34"/>
      <c r="K4843" s="34"/>
      <c r="L4843" s="35"/>
      <c r="M4843" s="36"/>
      <c r="N4843" s="37"/>
      <c r="O4843" s="37"/>
      <c r="P4843" s="37"/>
      <c r="Q4843" s="38"/>
      <c r="R4843" s="38"/>
      <c r="S4843" s="37"/>
      <c r="T4843" s="39"/>
      <c r="U4843" s="39"/>
      <c r="V4843" s="40"/>
      <c r="X4843" t="str">
        <f>IF(('1 - Cover page'!$B$9-M4843)&lt;6,"&lt;=5 Days","&gt;5 Days")</f>
        <v>&lt;=5 Days</v>
      </c>
      <c r="Y4843" t="str">
        <f>IF(('1 - Cover page'!$B$9-M4843)=0,"0", IF(('1 - Cover page'!$B$9-M4843)= 1,"1", IF(('1 - Cover page'!$B$9-M4843)= 2,"2", IF(('1 - Cover page'!$B$9-M4843)= 3,"3", IF(('1 - Cover page'!$B$9-M4843)= 4,"4", IF(('1 - Cover page'!$B$9-M4843)= 5,"5", IF(('1 - Cover page'!$B$9-M4843)= 6,"6", IF(('1 - Cover page'!$B$9-M4843)= 7,"7", IF(('1 - Cover page'!$B$9-M4843)= 8,"8", IF(('1 - Cover page'!$B$9-M4843)= 9,"9", IF(('1 - Cover page'!$B$9-M4843)= 10,"10", IF(('1 - Cover page'!$B$9-M4843)= 11,"11", IF(('1 - Cover page'!$B$9-M4843)= 12,"12", IF(('1 - Cover page'!$B$9-M4843)= 13,"13", IF(('1 - Cover page'!$B$9-M4843)= 14,"14", IF(('1 - Cover page'!$B$9-M4843)= 15,"15",  ""))))))))))))))))</f>
        <v>0</v>
      </c>
      <c r="Z4843" t="str">
        <f>IF(('1 - Cover page'!$B$9-I4843)=0,"0", IF(('1 - Cover page'!$B$9-I4843)= 1,"1", IF(('1 - Cover page'!$B$9-I4843)= 2,"2", IF(('1 - Cover page'!$B$9-I4843)= 3,"3", IF(('1 - Cover page'!$B$9-I4843)= 4,"4", IF(('1 - Cover page'!$B$9-I4843)= 5,"5", IF(('1 - Cover page'!$B$9-I4843)= 6,"6", IF(('1 - Cover page'!$B$9-I4843)= 7,"7", IF(('1 - Cover page'!$B$9-I4843)= 8,"8", IF(('1 - Cover page'!$B$9-I4843)= 9,"9", IF(('1 - Cover page'!$B$9-I4843)= 10,"10", IF(('1 - Cover page'!$B$9-I4843)= 11,"11", IF(('1 - Cover page'!$B$9-I4843)= 12,"12", IF(('1 - Cover page'!$B$9-I4843)= 13,"13", IF(('1 - Cover page'!$B$9-I4843)= 14,"14", IF(('1 - Cover page'!$B$9-I4843)= 15,"15",  ""))))))))))))))))</f>
        <v>0</v>
      </c>
      <c r="AA4843" t="e">
        <f>VLOOKUP(E4843,'Age group'!$A$2:$B$7,2,TRUE)</f>
        <v>#N/A</v>
      </c>
    </row>
    <row r="4844" spans="1:27" ht="12.75" x14ac:dyDescent="0.2">
      <c r="A4844" s="30">
        <v>4841</v>
      </c>
      <c r="B4844" s="31"/>
      <c r="C4844" s="31"/>
      <c r="D4844" s="32"/>
      <c r="E4844" s="104"/>
      <c r="F4844" s="31"/>
      <c r="G4844" s="31"/>
      <c r="H4844" s="33"/>
      <c r="I4844" s="16"/>
      <c r="J4844" s="34"/>
      <c r="K4844" s="34"/>
      <c r="L4844" s="35"/>
      <c r="M4844" s="36"/>
      <c r="N4844" s="37"/>
      <c r="O4844" s="37"/>
      <c r="P4844" s="37"/>
      <c r="Q4844" s="38"/>
      <c r="R4844" s="38"/>
      <c r="S4844" s="37"/>
      <c r="T4844" s="39"/>
      <c r="U4844" s="39"/>
      <c r="V4844" s="40"/>
      <c r="X4844" t="str">
        <f>IF(('1 - Cover page'!$B$9-M4844)&lt;6,"&lt;=5 Days","&gt;5 Days")</f>
        <v>&lt;=5 Days</v>
      </c>
      <c r="Y4844" t="str">
        <f>IF(('1 - Cover page'!$B$9-M4844)=0,"0", IF(('1 - Cover page'!$B$9-M4844)= 1,"1", IF(('1 - Cover page'!$B$9-M4844)= 2,"2", IF(('1 - Cover page'!$B$9-M4844)= 3,"3", IF(('1 - Cover page'!$B$9-M4844)= 4,"4", IF(('1 - Cover page'!$B$9-M4844)= 5,"5", IF(('1 - Cover page'!$B$9-M4844)= 6,"6", IF(('1 - Cover page'!$B$9-M4844)= 7,"7", IF(('1 - Cover page'!$B$9-M4844)= 8,"8", IF(('1 - Cover page'!$B$9-M4844)= 9,"9", IF(('1 - Cover page'!$B$9-M4844)= 10,"10", IF(('1 - Cover page'!$B$9-M4844)= 11,"11", IF(('1 - Cover page'!$B$9-M4844)= 12,"12", IF(('1 - Cover page'!$B$9-M4844)= 13,"13", IF(('1 - Cover page'!$B$9-M4844)= 14,"14", IF(('1 - Cover page'!$B$9-M4844)= 15,"15",  ""))))))))))))))))</f>
        <v>0</v>
      </c>
      <c r="Z4844" t="str">
        <f>IF(('1 - Cover page'!$B$9-I4844)=0,"0", IF(('1 - Cover page'!$B$9-I4844)= 1,"1", IF(('1 - Cover page'!$B$9-I4844)= 2,"2", IF(('1 - Cover page'!$B$9-I4844)= 3,"3", IF(('1 - Cover page'!$B$9-I4844)= 4,"4", IF(('1 - Cover page'!$B$9-I4844)= 5,"5", IF(('1 - Cover page'!$B$9-I4844)= 6,"6", IF(('1 - Cover page'!$B$9-I4844)= 7,"7", IF(('1 - Cover page'!$B$9-I4844)= 8,"8", IF(('1 - Cover page'!$B$9-I4844)= 9,"9", IF(('1 - Cover page'!$B$9-I4844)= 10,"10", IF(('1 - Cover page'!$B$9-I4844)= 11,"11", IF(('1 - Cover page'!$B$9-I4844)= 12,"12", IF(('1 - Cover page'!$B$9-I4844)= 13,"13", IF(('1 - Cover page'!$B$9-I4844)= 14,"14", IF(('1 - Cover page'!$B$9-I4844)= 15,"15",  ""))))))))))))))))</f>
        <v>0</v>
      </c>
      <c r="AA4844" t="e">
        <f>VLOOKUP(E4844,'Age group'!$A$2:$B$7,2,TRUE)</f>
        <v>#N/A</v>
      </c>
    </row>
    <row r="4845" spans="1:27" ht="12.75" x14ac:dyDescent="0.2">
      <c r="A4845" s="30">
        <v>4842</v>
      </c>
      <c r="B4845" s="31"/>
      <c r="C4845" s="31"/>
      <c r="D4845" s="32"/>
      <c r="E4845" s="104"/>
      <c r="F4845" s="31"/>
      <c r="G4845" s="31"/>
      <c r="H4845" s="33"/>
      <c r="I4845" s="16"/>
      <c r="J4845" s="34"/>
      <c r="K4845" s="34"/>
      <c r="L4845" s="35"/>
      <c r="M4845" s="36"/>
      <c r="N4845" s="37"/>
      <c r="O4845" s="37"/>
      <c r="P4845" s="37"/>
      <c r="Q4845" s="38"/>
      <c r="R4845" s="38"/>
      <c r="S4845" s="37"/>
      <c r="T4845" s="39"/>
      <c r="U4845" s="39"/>
      <c r="V4845" s="40"/>
      <c r="X4845" t="str">
        <f>IF(('1 - Cover page'!$B$9-M4845)&lt;6,"&lt;=5 Days","&gt;5 Days")</f>
        <v>&lt;=5 Days</v>
      </c>
      <c r="Y4845" t="str">
        <f>IF(('1 - Cover page'!$B$9-M4845)=0,"0", IF(('1 - Cover page'!$B$9-M4845)= 1,"1", IF(('1 - Cover page'!$B$9-M4845)= 2,"2", IF(('1 - Cover page'!$B$9-M4845)= 3,"3", IF(('1 - Cover page'!$B$9-M4845)= 4,"4", IF(('1 - Cover page'!$B$9-M4845)= 5,"5", IF(('1 - Cover page'!$B$9-M4845)= 6,"6", IF(('1 - Cover page'!$B$9-M4845)= 7,"7", IF(('1 - Cover page'!$B$9-M4845)= 8,"8", IF(('1 - Cover page'!$B$9-M4845)= 9,"9", IF(('1 - Cover page'!$B$9-M4845)= 10,"10", IF(('1 - Cover page'!$B$9-M4845)= 11,"11", IF(('1 - Cover page'!$B$9-M4845)= 12,"12", IF(('1 - Cover page'!$B$9-M4845)= 13,"13", IF(('1 - Cover page'!$B$9-M4845)= 14,"14", IF(('1 - Cover page'!$B$9-M4845)= 15,"15",  ""))))))))))))))))</f>
        <v>0</v>
      </c>
      <c r="Z4845" t="str">
        <f>IF(('1 - Cover page'!$B$9-I4845)=0,"0", IF(('1 - Cover page'!$B$9-I4845)= 1,"1", IF(('1 - Cover page'!$B$9-I4845)= 2,"2", IF(('1 - Cover page'!$B$9-I4845)= 3,"3", IF(('1 - Cover page'!$B$9-I4845)= 4,"4", IF(('1 - Cover page'!$B$9-I4845)= 5,"5", IF(('1 - Cover page'!$B$9-I4845)= 6,"6", IF(('1 - Cover page'!$B$9-I4845)= 7,"7", IF(('1 - Cover page'!$B$9-I4845)= 8,"8", IF(('1 - Cover page'!$B$9-I4845)= 9,"9", IF(('1 - Cover page'!$B$9-I4845)= 10,"10", IF(('1 - Cover page'!$B$9-I4845)= 11,"11", IF(('1 - Cover page'!$B$9-I4845)= 12,"12", IF(('1 - Cover page'!$B$9-I4845)= 13,"13", IF(('1 - Cover page'!$B$9-I4845)= 14,"14", IF(('1 - Cover page'!$B$9-I4845)= 15,"15",  ""))))))))))))))))</f>
        <v>0</v>
      </c>
      <c r="AA4845" t="e">
        <f>VLOOKUP(E4845,'Age group'!$A$2:$B$7,2,TRUE)</f>
        <v>#N/A</v>
      </c>
    </row>
    <row r="4846" spans="1:27" ht="12.75" x14ac:dyDescent="0.2">
      <c r="A4846" s="30">
        <v>4843</v>
      </c>
      <c r="B4846" s="31"/>
      <c r="C4846" s="31"/>
      <c r="D4846" s="32"/>
      <c r="E4846" s="104"/>
      <c r="F4846" s="31"/>
      <c r="G4846" s="31"/>
      <c r="H4846" s="33"/>
      <c r="I4846" s="16"/>
      <c r="J4846" s="34"/>
      <c r="K4846" s="34"/>
      <c r="L4846" s="35"/>
      <c r="M4846" s="36"/>
      <c r="N4846" s="37"/>
      <c r="O4846" s="37"/>
      <c r="P4846" s="37"/>
      <c r="Q4846" s="38"/>
      <c r="R4846" s="38"/>
      <c r="S4846" s="37"/>
      <c r="T4846" s="39"/>
      <c r="U4846" s="39"/>
      <c r="V4846" s="40"/>
      <c r="X4846" t="str">
        <f>IF(('1 - Cover page'!$B$9-M4846)&lt;6,"&lt;=5 Days","&gt;5 Days")</f>
        <v>&lt;=5 Days</v>
      </c>
      <c r="Y4846" t="str">
        <f>IF(('1 - Cover page'!$B$9-M4846)=0,"0", IF(('1 - Cover page'!$B$9-M4846)= 1,"1", IF(('1 - Cover page'!$B$9-M4846)= 2,"2", IF(('1 - Cover page'!$B$9-M4846)= 3,"3", IF(('1 - Cover page'!$B$9-M4846)= 4,"4", IF(('1 - Cover page'!$B$9-M4846)= 5,"5", IF(('1 - Cover page'!$B$9-M4846)= 6,"6", IF(('1 - Cover page'!$B$9-M4846)= 7,"7", IF(('1 - Cover page'!$B$9-M4846)= 8,"8", IF(('1 - Cover page'!$B$9-M4846)= 9,"9", IF(('1 - Cover page'!$B$9-M4846)= 10,"10", IF(('1 - Cover page'!$B$9-M4846)= 11,"11", IF(('1 - Cover page'!$B$9-M4846)= 12,"12", IF(('1 - Cover page'!$B$9-M4846)= 13,"13", IF(('1 - Cover page'!$B$9-M4846)= 14,"14", IF(('1 - Cover page'!$B$9-M4846)= 15,"15",  ""))))))))))))))))</f>
        <v>0</v>
      </c>
      <c r="Z4846" t="str">
        <f>IF(('1 - Cover page'!$B$9-I4846)=0,"0", IF(('1 - Cover page'!$B$9-I4846)= 1,"1", IF(('1 - Cover page'!$B$9-I4846)= 2,"2", IF(('1 - Cover page'!$B$9-I4846)= 3,"3", IF(('1 - Cover page'!$B$9-I4846)= 4,"4", IF(('1 - Cover page'!$B$9-I4846)= 5,"5", IF(('1 - Cover page'!$B$9-I4846)= 6,"6", IF(('1 - Cover page'!$B$9-I4846)= 7,"7", IF(('1 - Cover page'!$B$9-I4846)= 8,"8", IF(('1 - Cover page'!$B$9-I4846)= 9,"9", IF(('1 - Cover page'!$B$9-I4846)= 10,"10", IF(('1 - Cover page'!$B$9-I4846)= 11,"11", IF(('1 - Cover page'!$B$9-I4846)= 12,"12", IF(('1 - Cover page'!$B$9-I4846)= 13,"13", IF(('1 - Cover page'!$B$9-I4846)= 14,"14", IF(('1 - Cover page'!$B$9-I4846)= 15,"15",  ""))))))))))))))))</f>
        <v>0</v>
      </c>
      <c r="AA4846" t="e">
        <f>VLOOKUP(E4846,'Age group'!$A$2:$B$7,2,TRUE)</f>
        <v>#N/A</v>
      </c>
    </row>
    <row r="4847" spans="1:27" ht="12.75" x14ac:dyDescent="0.2">
      <c r="A4847" s="30">
        <v>4844</v>
      </c>
      <c r="B4847" s="31"/>
      <c r="C4847" s="31"/>
      <c r="D4847" s="32"/>
      <c r="E4847" s="104"/>
      <c r="F4847" s="31"/>
      <c r="G4847" s="31"/>
      <c r="H4847" s="33"/>
      <c r="I4847" s="16"/>
      <c r="J4847" s="34"/>
      <c r="K4847" s="34"/>
      <c r="L4847" s="35"/>
      <c r="M4847" s="36"/>
      <c r="N4847" s="37"/>
      <c r="O4847" s="37"/>
      <c r="P4847" s="37"/>
      <c r="Q4847" s="38"/>
      <c r="R4847" s="38"/>
      <c r="S4847" s="37"/>
      <c r="T4847" s="39"/>
      <c r="U4847" s="39"/>
      <c r="V4847" s="40"/>
      <c r="X4847" t="str">
        <f>IF(('1 - Cover page'!$B$9-M4847)&lt;6,"&lt;=5 Days","&gt;5 Days")</f>
        <v>&lt;=5 Days</v>
      </c>
      <c r="Y4847" t="str">
        <f>IF(('1 - Cover page'!$B$9-M4847)=0,"0", IF(('1 - Cover page'!$B$9-M4847)= 1,"1", IF(('1 - Cover page'!$B$9-M4847)= 2,"2", IF(('1 - Cover page'!$B$9-M4847)= 3,"3", IF(('1 - Cover page'!$B$9-M4847)= 4,"4", IF(('1 - Cover page'!$B$9-M4847)= 5,"5", IF(('1 - Cover page'!$B$9-M4847)= 6,"6", IF(('1 - Cover page'!$B$9-M4847)= 7,"7", IF(('1 - Cover page'!$B$9-M4847)= 8,"8", IF(('1 - Cover page'!$B$9-M4847)= 9,"9", IF(('1 - Cover page'!$B$9-M4847)= 10,"10", IF(('1 - Cover page'!$B$9-M4847)= 11,"11", IF(('1 - Cover page'!$B$9-M4847)= 12,"12", IF(('1 - Cover page'!$B$9-M4847)= 13,"13", IF(('1 - Cover page'!$B$9-M4847)= 14,"14", IF(('1 - Cover page'!$B$9-M4847)= 15,"15",  ""))))))))))))))))</f>
        <v>0</v>
      </c>
      <c r="Z4847" t="str">
        <f>IF(('1 - Cover page'!$B$9-I4847)=0,"0", IF(('1 - Cover page'!$B$9-I4847)= 1,"1", IF(('1 - Cover page'!$B$9-I4847)= 2,"2", IF(('1 - Cover page'!$B$9-I4847)= 3,"3", IF(('1 - Cover page'!$B$9-I4847)= 4,"4", IF(('1 - Cover page'!$B$9-I4847)= 5,"5", IF(('1 - Cover page'!$B$9-I4847)= 6,"6", IF(('1 - Cover page'!$B$9-I4847)= 7,"7", IF(('1 - Cover page'!$B$9-I4847)= 8,"8", IF(('1 - Cover page'!$B$9-I4847)= 9,"9", IF(('1 - Cover page'!$B$9-I4847)= 10,"10", IF(('1 - Cover page'!$B$9-I4847)= 11,"11", IF(('1 - Cover page'!$B$9-I4847)= 12,"12", IF(('1 - Cover page'!$B$9-I4847)= 13,"13", IF(('1 - Cover page'!$B$9-I4847)= 14,"14", IF(('1 - Cover page'!$B$9-I4847)= 15,"15",  ""))))))))))))))))</f>
        <v>0</v>
      </c>
      <c r="AA4847" t="e">
        <f>VLOOKUP(E4847,'Age group'!$A$2:$B$7,2,TRUE)</f>
        <v>#N/A</v>
      </c>
    </row>
    <row r="4848" spans="1:27" ht="12.75" x14ac:dyDescent="0.2">
      <c r="A4848" s="30">
        <v>4845</v>
      </c>
      <c r="B4848" s="31"/>
      <c r="C4848" s="31"/>
      <c r="D4848" s="32"/>
      <c r="E4848" s="104"/>
      <c r="F4848" s="31"/>
      <c r="G4848" s="31"/>
      <c r="H4848" s="33"/>
      <c r="I4848" s="16"/>
      <c r="J4848" s="34"/>
      <c r="K4848" s="34"/>
      <c r="L4848" s="35"/>
      <c r="M4848" s="36"/>
      <c r="N4848" s="37"/>
      <c r="O4848" s="37"/>
      <c r="P4848" s="37"/>
      <c r="Q4848" s="38"/>
      <c r="R4848" s="38"/>
      <c r="S4848" s="37"/>
      <c r="T4848" s="39"/>
      <c r="U4848" s="39"/>
      <c r="V4848" s="40"/>
      <c r="X4848" t="str">
        <f>IF(('1 - Cover page'!$B$9-M4848)&lt;6,"&lt;=5 Days","&gt;5 Days")</f>
        <v>&lt;=5 Days</v>
      </c>
      <c r="Y4848" t="str">
        <f>IF(('1 - Cover page'!$B$9-M4848)=0,"0", IF(('1 - Cover page'!$B$9-M4848)= 1,"1", IF(('1 - Cover page'!$B$9-M4848)= 2,"2", IF(('1 - Cover page'!$B$9-M4848)= 3,"3", IF(('1 - Cover page'!$B$9-M4848)= 4,"4", IF(('1 - Cover page'!$B$9-M4848)= 5,"5", IF(('1 - Cover page'!$B$9-M4848)= 6,"6", IF(('1 - Cover page'!$B$9-M4848)= 7,"7", IF(('1 - Cover page'!$B$9-M4848)= 8,"8", IF(('1 - Cover page'!$B$9-M4848)= 9,"9", IF(('1 - Cover page'!$B$9-M4848)= 10,"10", IF(('1 - Cover page'!$B$9-M4848)= 11,"11", IF(('1 - Cover page'!$B$9-M4848)= 12,"12", IF(('1 - Cover page'!$B$9-M4848)= 13,"13", IF(('1 - Cover page'!$B$9-M4848)= 14,"14", IF(('1 - Cover page'!$B$9-M4848)= 15,"15",  ""))))))))))))))))</f>
        <v>0</v>
      </c>
      <c r="Z4848" t="str">
        <f>IF(('1 - Cover page'!$B$9-I4848)=0,"0", IF(('1 - Cover page'!$B$9-I4848)= 1,"1", IF(('1 - Cover page'!$B$9-I4848)= 2,"2", IF(('1 - Cover page'!$B$9-I4848)= 3,"3", IF(('1 - Cover page'!$B$9-I4848)= 4,"4", IF(('1 - Cover page'!$B$9-I4848)= 5,"5", IF(('1 - Cover page'!$B$9-I4848)= 6,"6", IF(('1 - Cover page'!$B$9-I4848)= 7,"7", IF(('1 - Cover page'!$B$9-I4848)= 8,"8", IF(('1 - Cover page'!$B$9-I4848)= 9,"9", IF(('1 - Cover page'!$B$9-I4848)= 10,"10", IF(('1 - Cover page'!$B$9-I4848)= 11,"11", IF(('1 - Cover page'!$B$9-I4848)= 12,"12", IF(('1 - Cover page'!$B$9-I4848)= 13,"13", IF(('1 - Cover page'!$B$9-I4848)= 14,"14", IF(('1 - Cover page'!$B$9-I4848)= 15,"15",  ""))))))))))))))))</f>
        <v>0</v>
      </c>
      <c r="AA4848" t="e">
        <f>VLOOKUP(E4848,'Age group'!$A$2:$B$7,2,TRUE)</f>
        <v>#N/A</v>
      </c>
    </row>
    <row r="4849" spans="1:27" ht="12.75" x14ac:dyDescent="0.2">
      <c r="A4849" s="30">
        <v>4846</v>
      </c>
      <c r="B4849" s="31"/>
      <c r="C4849" s="31"/>
      <c r="D4849" s="32"/>
      <c r="E4849" s="104"/>
      <c r="F4849" s="31"/>
      <c r="G4849" s="31"/>
      <c r="H4849" s="33"/>
      <c r="I4849" s="16"/>
      <c r="J4849" s="34"/>
      <c r="K4849" s="34"/>
      <c r="L4849" s="35"/>
      <c r="M4849" s="36"/>
      <c r="N4849" s="37"/>
      <c r="O4849" s="37"/>
      <c r="P4849" s="37"/>
      <c r="Q4849" s="38"/>
      <c r="R4849" s="38"/>
      <c r="S4849" s="37"/>
      <c r="T4849" s="39"/>
      <c r="U4849" s="39"/>
      <c r="V4849" s="40"/>
      <c r="X4849" t="str">
        <f>IF(('1 - Cover page'!$B$9-M4849)&lt;6,"&lt;=5 Days","&gt;5 Days")</f>
        <v>&lt;=5 Days</v>
      </c>
      <c r="Y4849" t="str">
        <f>IF(('1 - Cover page'!$B$9-M4849)=0,"0", IF(('1 - Cover page'!$B$9-M4849)= 1,"1", IF(('1 - Cover page'!$B$9-M4849)= 2,"2", IF(('1 - Cover page'!$B$9-M4849)= 3,"3", IF(('1 - Cover page'!$B$9-M4849)= 4,"4", IF(('1 - Cover page'!$B$9-M4849)= 5,"5", IF(('1 - Cover page'!$B$9-M4849)= 6,"6", IF(('1 - Cover page'!$B$9-M4849)= 7,"7", IF(('1 - Cover page'!$B$9-M4849)= 8,"8", IF(('1 - Cover page'!$B$9-M4849)= 9,"9", IF(('1 - Cover page'!$B$9-M4849)= 10,"10", IF(('1 - Cover page'!$B$9-M4849)= 11,"11", IF(('1 - Cover page'!$B$9-M4849)= 12,"12", IF(('1 - Cover page'!$B$9-M4849)= 13,"13", IF(('1 - Cover page'!$B$9-M4849)= 14,"14", IF(('1 - Cover page'!$B$9-M4849)= 15,"15",  ""))))))))))))))))</f>
        <v>0</v>
      </c>
      <c r="Z4849" t="str">
        <f>IF(('1 - Cover page'!$B$9-I4849)=0,"0", IF(('1 - Cover page'!$B$9-I4849)= 1,"1", IF(('1 - Cover page'!$B$9-I4849)= 2,"2", IF(('1 - Cover page'!$B$9-I4849)= 3,"3", IF(('1 - Cover page'!$B$9-I4849)= 4,"4", IF(('1 - Cover page'!$B$9-I4849)= 5,"5", IF(('1 - Cover page'!$B$9-I4849)= 6,"6", IF(('1 - Cover page'!$B$9-I4849)= 7,"7", IF(('1 - Cover page'!$B$9-I4849)= 8,"8", IF(('1 - Cover page'!$B$9-I4849)= 9,"9", IF(('1 - Cover page'!$B$9-I4849)= 10,"10", IF(('1 - Cover page'!$B$9-I4849)= 11,"11", IF(('1 - Cover page'!$B$9-I4849)= 12,"12", IF(('1 - Cover page'!$B$9-I4849)= 13,"13", IF(('1 - Cover page'!$B$9-I4849)= 14,"14", IF(('1 - Cover page'!$B$9-I4849)= 15,"15",  ""))))))))))))))))</f>
        <v>0</v>
      </c>
      <c r="AA4849" t="e">
        <f>VLOOKUP(E4849,'Age group'!$A$2:$B$7,2,TRUE)</f>
        <v>#N/A</v>
      </c>
    </row>
    <row r="4850" spans="1:27" ht="12.75" x14ac:dyDescent="0.2">
      <c r="A4850" s="30">
        <v>4847</v>
      </c>
      <c r="B4850" s="31"/>
      <c r="C4850" s="31"/>
      <c r="D4850" s="32"/>
      <c r="E4850" s="104"/>
      <c r="F4850" s="31"/>
      <c r="G4850" s="31"/>
      <c r="H4850" s="33"/>
      <c r="I4850" s="16"/>
      <c r="J4850" s="34"/>
      <c r="K4850" s="34"/>
      <c r="L4850" s="35"/>
      <c r="M4850" s="36"/>
      <c r="N4850" s="37"/>
      <c r="O4850" s="37"/>
      <c r="P4850" s="37"/>
      <c r="Q4850" s="38"/>
      <c r="R4850" s="38"/>
      <c r="S4850" s="37"/>
      <c r="T4850" s="39"/>
      <c r="U4850" s="39"/>
      <c r="V4850" s="40"/>
      <c r="X4850" t="str">
        <f>IF(('1 - Cover page'!$B$9-M4850)&lt;6,"&lt;=5 Days","&gt;5 Days")</f>
        <v>&lt;=5 Days</v>
      </c>
      <c r="Y4850" t="str">
        <f>IF(('1 - Cover page'!$B$9-M4850)=0,"0", IF(('1 - Cover page'!$B$9-M4850)= 1,"1", IF(('1 - Cover page'!$B$9-M4850)= 2,"2", IF(('1 - Cover page'!$B$9-M4850)= 3,"3", IF(('1 - Cover page'!$B$9-M4850)= 4,"4", IF(('1 - Cover page'!$B$9-M4850)= 5,"5", IF(('1 - Cover page'!$B$9-M4850)= 6,"6", IF(('1 - Cover page'!$B$9-M4850)= 7,"7", IF(('1 - Cover page'!$B$9-M4850)= 8,"8", IF(('1 - Cover page'!$B$9-M4850)= 9,"9", IF(('1 - Cover page'!$B$9-M4850)= 10,"10", IF(('1 - Cover page'!$B$9-M4850)= 11,"11", IF(('1 - Cover page'!$B$9-M4850)= 12,"12", IF(('1 - Cover page'!$B$9-M4850)= 13,"13", IF(('1 - Cover page'!$B$9-M4850)= 14,"14", IF(('1 - Cover page'!$B$9-M4850)= 15,"15",  ""))))))))))))))))</f>
        <v>0</v>
      </c>
      <c r="Z4850" t="str">
        <f>IF(('1 - Cover page'!$B$9-I4850)=0,"0", IF(('1 - Cover page'!$B$9-I4850)= 1,"1", IF(('1 - Cover page'!$B$9-I4850)= 2,"2", IF(('1 - Cover page'!$B$9-I4850)= 3,"3", IF(('1 - Cover page'!$B$9-I4850)= 4,"4", IF(('1 - Cover page'!$B$9-I4850)= 5,"5", IF(('1 - Cover page'!$B$9-I4850)= 6,"6", IF(('1 - Cover page'!$B$9-I4850)= 7,"7", IF(('1 - Cover page'!$B$9-I4850)= 8,"8", IF(('1 - Cover page'!$B$9-I4850)= 9,"9", IF(('1 - Cover page'!$B$9-I4850)= 10,"10", IF(('1 - Cover page'!$B$9-I4850)= 11,"11", IF(('1 - Cover page'!$B$9-I4850)= 12,"12", IF(('1 - Cover page'!$B$9-I4850)= 13,"13", IF(('1 - Cover page'!$B$9-I4850)= 14,"14", IF(('1 - Cover page'!$B$9-I4850)= 15,"15",  ""))))))))))))))))</f>
        <v>0</v>
      </c>
      <c r="AA4850" t="e">
        <f>VLOOKUP(E4850,'Age group'!$A$2:$B$7,2,TRUE)</f>
        <v>#N/A</v>
      </c>
    </row>
    <row r="4851" spans="1:27" ht="12.75" x14ac:dyDescent="0.2">
      <c r="A4851" s="30">
        <v>4848</v>
      </c>
      <c r="B4851" s="31"/>
      <c r="C4851" s="31"/>
      <c r="D4851" s="32"/>
      <c r="E4851" s="104"/>
      <c r="F4851" s="31"/>
      <c r="G4851" s="31"/>
      <c r="H4851" s="33"/>
      <c r="I4851" s="16"/>
      <c r="J4851" s="34"/>
      <c r="K4851" s="34"/>
      <c r="L4851" s="35"/>
      <c r="M4851" s="36"/>
      <c r="N4851" s="37"/>
      <c r="O4851" s="37"/>
      <c r="P4851" s="37"/>
      <c r="Q4851" s="38"/>
      <c r="R4851" s="38"/>
      <c r="S4851" s="37"/>
      <c r="T4851" s="39"/>
      <c r="U4851" s="39"/>
      <c r="V4851" s="40"/>
      <c r="X4851" t="str">
        <f>IF(('1 - Cover page'!$B$9-M4851)&lt;6,"&lt;=5 Days","&gt;5 Days")</f>
        <v>&lt;=5 Days</v>
      </c>
      <c r="Y4851" t="str">
        <f>IF(('1 - Cover page'!$B$9-M4851)=0,"0", IF(('1 - Cover page'!$B$9-M4851)= 1,"1", IF(('1 - Cover page'!$B$9-M4851)= 2,"2", IF(('1 - Cover page'!$B$9-M4851)= 3,"3", IF(('1 - Cover page'!$B$9-M4851)= 4,"4", IF(('1 - Cover page'!$B$9-M4851)= 5,"5", IF(('1 - Cover page'!$B$9-M4851)= 6,"6", IF(('1 - Cover page'!$B$9-M4851)= 7,"7", IF(('1 - Cover page'!$B$9-M4851)= 8,"8", IF(('1 - Cover page'!$B$9-M4851)= 9,"9", IF(('1 - Cover page'!$B$9-M4851)= 10,"10", IF(('1 - Cover page'!$B$9-M4851)= 11,"11", IF(('1 - Cover page'!$B$9-M4851)= 12,"12", IF(('1 - Cover page'!$B$9-M4851)= 13,"13", IF(('1 - Cover page'!$B$9-M4851)= 14,"14", IF(('1 - Cover page'!$B$9-M4851)= 15,"15",  ""))))))))))))))))</f>
        <v>0</v>
      </c>
      <c r="Z4851" t="str">
        <f>IF(('1 - Cover page'!$B$9-I4851)=0,"0", IF(('1 - Cover page'!$B$9-I4851)= 1,"1", IF(('1 - Cover page'!$B$9-I4851)= 2,"2", IF(('1 - Cover page'!$B$9-I4851)= 3,"3", IF(('1 - Cover page'!$B$9-I4851)= 4,"4", IF(('1 - Cover page'!$B$9-I4851)= 5,"5", IF(('1 - Cover page'!$B$9-I4851)= 6,"6", IF(('1 - Cover page'!$B$9-I4851)= 7,"7", IF(('1 - Cover page'!$B$9-I4851)= 8,"8", IF(('1 - Cover page'!$B$9-I4851)= 9,"9", IF(('1 - Cover page'!$B$9-I4851)= 10,"10", IF(('1 - Cover page'!$B$9-I4851)= 11,"11", IF(('1 - Cover page'!$B$9-I4851)= 12,"12", IF(('1 - Cover page'!$B$9-I4851)= 13,"13", IF(('1 - Cover page'!$B$9-I4851)= 14,"14", IF(('1 - Cover page'!$B$9-I4851)= 15,"15",  ""))))))))))))))))</f>
        <v>0</v>
      </c>
      <c r="AA4851" t="e">
        <f>VLOOKUP(E4851,'Age group'!$A$2:$B$7,2,TRUE)</f>
        <v>#N/A</v>
      </c>
    </row>
    <row r="4852" spans="1:27" ht="12.75" x14ac:dyDescent="0.2">
      <c r="A4852" s="30">
        <v>4849</v>
      </c>
      <c r="B4852" s="31"/>
      <c r="C4852" s="31"/>
      <c r="D4852" s="32"/>
      <c r="E4852" s="104"/>
      <c r="F4852" s="31"/>
      <c r="G4852" s="31"/>
      <c r="H4852" s="33"/>
      <c r="I4852" s="16"/>
      <c r="J4852" s="34"/>
      <c r="K4852" s="34"/>
      <c r="L4852" s="35"/>
      <c r="M4852" s="36"/>
      <c r="N4852" s="37"/>
      <c r="O4852" s="37"/>
      <c r="P4852" s="37"/>
      <c r="Q4852" s="38"/>
      <c r="R4852" s="38"/>
      <c r="S4852" s="37"/>
      <c r="T4852" s="39"/>
      <c r="U4852" s="39"/>
      <c r="V4852" s="40"/>
      <c r="X4852" t="str">
        <f>IF(('1 - Cover page'!$B$9-M4852)&lt;6,"&lt;=5 Days","&gt;5 Days")</f>
        <v>&lt;=5 Days</v>
      </c>
      <c r="Y4852" t="str">
        <f>IF(('1 - Cover page'!$B$9-M4852)=0,"0", IF(('1 - Cover page'!$B$9-M4852)= 1,"1", IF(('1 - Cover page'!$B$9-M4852)= 2,"2", IF(('1 - Cover page'!$B$9-M4852)= 3,"3", IF(('1 - Cover page'!$B$9-M4852)= 4,"4", IF(('1 - Cover page'!$B$9-M4852)= 5,"5", IF(('1 - Cover page'!$B$9-M4852)= 6,"6", IF(('1 - Cover page'!$B$9-M4852)= 7,"7", IF(('1 - Cover page'!$B$9-M4852)= 8,"8", IF(('1 - Cover page'!$B$9-M4852)= 9,"9", IF(('1 - Cover page'!$B$9-M4852)= 10,"10", IF(('1 - Cover page'!$B$9-M4852)= 11,"11", IF(('1 - Cover page'!$B$9-M4852)= 12,"12", IF(('1 - Cover page'!$B$9-M4852)= 13,"13", IF(('1 - Cover page'!$B$9-M4852)= 14,"14", IF(('1 - Cover page'!$B$9-M4852)= 15,"15",  ""))))))))))))))))</f>
        <v>0</v>
      </c>
      <c r="Z4852" t="str">
        <f>IF(('1 - Cover page'!$B$9-I4852)=0,"0", IF(('1 - Cover page'!$B$9-I4852)= 1,"1", IF(('1 - Cover page'!$B$9-I4852)= 2,"2", IF(('1 - Cover page'!$B$9-I4852)= 3,"3", IF(('1 - Cover page'!$B$9-I4852)= 4,"4", IF(('1 - Cover page'!$B$9-I4852)= 5,"5", IF(('1 - Cover page'!$B$9-I4852)= 6,"6", IF(('1 - Cover page'!$B$9-I4852)= 7,"7", IF(('1 - Cover page'!$B$9-I4852)= 8,"8", IF(('1 - Cover page'!$B$9-I4852)= 9,"9", IF(('1 - Cover page'!$B$9-I4852)= 10,"10", IF(('1 - Cover page'!$B$9-I4852)= 11,"11", IF(('1 - Cover page'!$B$9-I4852)= 12,"12", IF(('1 - Cover page'!$B$9-I4852)= 13,"13", IF(('1 - Cover page'!$B$9-I4852)= 14,"14", IF(('1 - Cover page'!$B$9-I4852)= 15,"15",  ""))))))))))))))))</f>
        <v>0</v>
      </c>
      <c r="AA4852" t="e">
        <f>VLOOKUP(E4852,'Age group'!$A$2:$B$7,2,TRUE)</f>
        <v>#N/A</v>
      </c>
    </row>
    <row r="4853" spans="1:27" ht="12.75" x14ac:dyDescent="0.2">
      <c r="A4853" s="30">
        <v>4850</v>
      </c>
      <c r="B4853" s="31"/>
      <c r="C4853" s="31"/>
      <c r="D4853" s="32"/>
      <c r="E4853" s="104"/>
      <c r="F4853" s="31"/>
      <c r="G4853" s="31"/>
      <c r="H4853" s="33"/>
      <c r="I4853" s="16"/>
      <c r="J4853" s="34"/>
      <c r="K4853" s="34"/>
      <c r="L4853" s="35"/>
      <c r="M4853" s="36"/>
      <c r="N4853" s="37"/>
      <c r="O4853" s="37"/>
      <c r="P4853" s="37"/>
      <c r="Q4853" s="38"/>
      <c r="R4853" s="38"/>
      <c r="S4853" s="37"/>
      <c r="T4853" s="39"/>
      <c r="U4853" s="39"/>
      <c r="V4853" s="40"/>
      <c r="X4853" t="str">
        <f>IF(('1 - Cover page'!$B$9-M4853)&lt;6,"&lt;=5 Days","&gt;5 Days")</f>
        <v>&lt;=5 Days</v>
      </c>
      <c r="Y4853" t="str">
        <f>IF(('1 - Cover page'!$B$9-M4853)=0,"0", IF(('1 - Cover page'!$B$9-M4853)= 1,"1", IF(('1 - Cover page'!$B$9-M4853)= 2,"2", IF(('1 - Cover page'!$B$9-M4853)= 3,"3", IF(('1 - Cover page'!$B$9-M4853)= 4,"4", IF(('1 - Cover page'!$B$9-M4853)= 5,"5", IF(('1 - Cover page'!$B$9-M4853)= 6,"6", IF(('1 - Cover page'!$B$9-M4853)= 7,"7", IF(('1 - Cover page'!$B$9-M4853)= 8,"8", IF(('1 - Cover page'!$B$9-M4853)= 9,"9", IF(('1 - Cover page'!$B$9-M4853)= 10,"10", IF(('1 - Cover page'!$B$9-M4853)= 11,"11", IF(('1 - Cover page'!$B$9-M4853)= 12,"12", IF(('1 - Cover page'!$B$9-M4853)= 13,"13", IF(('1 - Cover page'!$B$9-M4853)= 14,"14", IF(('1 - Cover page'!$B$9-M4853)= 15,"15",  ""))))))))))))))))</f>
        <v>0</v>
      </c>
      <c r="Z4853" t="str">
        <f>IF(('1 - Cover page'!$B$9-I4853)=0,"0", IF(('1 - Cover page'!$B$9-I4853)= 1,"1", IF(('1 - Cover page'!$B$9-I4853)= 2,"2", IF(('1 - Cover page'!$B$9-I4853)= 3,"3", IF(('1 - Cover page'!$B$9-I4853)= 4,"4", IF(('1 - Cover page'!$B$9-I4853)= 5,"5", IF(('1 - Cover page'!$B$9-I4853)= 6,"6", IF(('1 - Cover page'!$B$9-I4853)= 7,"7", IF(('1 - Cover page'!$B$9-I4853)= 8,"8", IF(('1 - Cover page'!$B$9-I4853)= 9,"9", IF(('1 - Cover page'!$B$9-I4853)= 10,"10", IF(('1 - Cover page'!$B$9-I4853)= 11,"11", IF(('1 - Cover page'!$B$9-I4853)= 12,"12", IF(('1 - Cover page'!$B$9-I4853)= 13,"13", IF(('1 - Cover page'!$B$9-I4853)= 14,"14", IF(('1 - Cover page'!$B$9-I4853)= 15,"15",  ""))))))))))))))))</f>
        <v>0</v>
      </c>
      <c r="AA4853" t="e">
        <f>VLOOKUP(E4853,'Age group'!$A$2:$B$7,2,TRUE)</f>
        <v>#N/A</v>
      </c>
    </row>
    <row r="4854" spans="1:27" ht="12.75" x14ac:dyDescent="0.2">
      <c r="A4854" s="30">
        <v>4851</v>
      </c>
      <c r="B4854" s="31"/>
      <c r="C4854" s="31"/>
      <c r="D4854" s="32"/>
      <c r="E4854" s="104"/>
      <c r="F4854" s="31"/>
      <c r="G4854" s="31"/>
      <c r="H4854" s="33"/>
      <c r="I4854" s="16"/>
      <c r="J4854" s="34"/>
      <c r="K4854" s="34"/>
      <c r="L4854" s="35"/>
      <c r="M4854" s="36"/>
      <c r="N4854" s="37"/>
      <c r="O4854" s="37"/>
      <c r="P4854" s="37"/>
      <c r="Q4854" s="38"/>
      <c r="R4854" s="38"/>
      <c r="S4854" s="37"/>
      <c r="T4854" s="39"/>
      <c r="U4854" s="39"/>
      <c r="V4854" s="40"/>
      <c r="X4854" t="str">
        <f>IF(('1 - Cover page'!$B$9-M4854)&lt;6,"&lt;=5 Days","&gt;5 Days")</f>
        <v>&lt;=5 Days</v>
      </c>
      <c r="Y4854" t="str">
        <f>IF(('1 - Cover page'!$B$9-M4854)=0,"0", IF(('1 - Cover page'!$B$9-M4854)= 1,"1", IF(('1 - Cover page'!$B$9-M4854)= 2,"2", IF(('1 - Cover page'!$B$9-M4854)= 3,"3", IF(('1 - Cover page'!$B$9-M4854)= 4,"4", IF(('1 - Cover page'!$B$9-M4854)= 5,"5", IF(('1 - Cover page'!$B$9-M4854)= 6,"6", IF(('1 - Cover page'!$B$9-M4854)= 7,"7", IF(('1 - Cover page'!$B$9-M4854)= 8,"8", IF(('1 - Cover page'!$B$9-M4854)= 9,"9", IF(('1 - Cover page'!$B$9-M4854)= 10,"10", IF(('1 - Cover page'!$B$9-M4854)= 11,"11", IF(('1 - Cover page'!$B$9-M4854)= 12,"12", IF(('1 - Cover page'!$B$9-M4854)= 13,"13", IF(('1 - Cover page'!$B$9-M4854)= 14,"14", IF(('1 - Cover page'!$B$9-M4854)= 15,"15",  ""))))))))))))))))</f>
        <v>0</v>
      </c>
      <c r="Z4854" t="str">
        <f>IF(('1 - Cover page'!$B$9-I4854)=0,"0", IF(('1 - Cover page'!$B$9-I4854)= 1,"1", IF(('1 - Cover page'!$B$9-I4854)= 2,"2", IF(('1 - Cover page'!$B$9-I4854)= 3,"3", IF(('1 - Cover page'!$B$9-I4854)= 4,"4", IF(('1 - Cover page'!$B$9-I4854)= 5,"5", IF(('1 - Cover page'!$B$9-I4854)= 6,"6", IF(('1 - Cover page'!$B$9-I4854)= 7,"7", IF(('1 - Cover page'!$B$9-I4854)= 8,"8", IF(('1 - Cover page'!$B$9-I4854)= 9,"9", IF(('1 - Cover page'!$B$9-I4854)= 10,"10", IF(('1 - Cover page'!$B$9-I4854)= 11,"11", IF(('1 - Cover page'!$B$9-I4854)= 12,"12", IF(('1 - Cover page'!$B$9-I4854)= 13,"13", IF(('1 - Cover page'!$B$9-I4854)= 14,"14", IF(('1 - Cover page'!$B$9-I4854)= 15,"15",  ""))))))))))))))))</f>
        <v>0</v>
      </c>
      <c r="AA4854" t="e">
        <f>VLOOKUP(E4854,'Age group'!$A$2:$B$7,2,TRUE)</f>
        <v>#N/A</v>
      </c>
    </row>
    <row r="4855" spans="1:27" ht="12.75" x14ac:dyDescent="0.2">
      <c r="A4855" s="30">
        <v>4852</v>
      </c>
      <c r="B4855" s="31"/>
      <c r="C4855" s="31"/>
      <c r="D4855" s="32"/>
      <c r="E4855" s="104"/>
      <c r="F4855" s="31"/>
      <c r="G4855" s="31"/>
      <c r="H4855" s="33"/>
      <c r="I4855" s="16"/>
      <c r="J4855" s="34"/>
      <c r="K4855" s="34"/>
      <c r="L4855" s="35"/>
      <c r="M4855" s="36"/>
      <c r="N4855" s="37"/>
      <c r="O4855" s="37"/>
      <c r="P4855" s="37"/>
      <c r="Q4855" s="38"/>
      <c r="R4855" s="38"/>
      <c r="S4855" s="37"/>
      <c r="T4855" s="39"/>
      <c r="U4855" s="39"/>
      <c r="V4855" s="40"/>
      <c r="X4855" t="str">
        <f>IF(('1 - Cover page'!$B$9-M4855)&lt;6,"&lt;=5 Days","&gt;5 Days")</f>
        <v>&lt;=5 Days</v>
      </c>
      <c r="Y4855" t="str">
        <f>IF(('1 - Cover page'!$B$9-M4855)=0,"0", IF(('1 - Cover page'!$B$9-M4855)= 1,"1", IF(('1 - Cover page'!$B$9-M4855)= 2,"2", IF(('1 - Cover page'!$B$9-M4855)= 3,"3", IF(('1 - Cover page'!$B$9-M4855)= 4,"4", IF(('1 - Cover page'!$B$9-M4855)= 5,"5", IF(('1 - Cover page'!$B$9-M4855)= 6,"6", IF(('1 - Cover page'!$B$9-M4855)= 7,"7", IF(('1 - Cover page'!$B$9-M4855)= 8,"8", IF(('1 - Cover page'!$B$9-M4855)= 9,"9", IF(('1 - Cover page'!$B$9-M4855)= 10,"10", IF(('1 - Cover page'!$B$9-M4855)= 11,"11", IF(('1 - Cover page'!$B$9-M4855)= 12,"12", IF(('1 - Cover page'!$B$9-M4855)= 13,"13", IF(('1 - Cover page'!$B$9-M4855)= 14,"14", IF(('1 - Cover page'!$B$9-M4855)= 15,"15",  ""))))))))))))))))</f>
        <v>0</v>
      </c>
      <c r="Z4855" t="str">
        <f>IF(('1 - Cover page'!$B$9-I4855)=0,"0", IF(('1 - Cover page'!$B$9-I4855)= 1,"1", IF(('1 - Cover page'!$B$9-I4855)= 2,"2", IF(('1 - Cover page'!$B$9-I4855)= 3,"3", IF(('1 - Cover page'!$B$9-I4855)= 4,"4", IF(('1 - Cover page'!$B$9-I4855)= 5,"5", IF(('1 - Cover page'!$B$9-I4855)= 6,"6", IF(('1 - Cover page'!$B$9-I4855)= 7,"7", IF(('1 - Cover page'!$B$9-I4855)= 8,"8", IF(('1 - Cover page'!$B$9-I4855)= 9,"9", IF(('1 - Cover page'!$B$9-I4855)= 10,"10", IF(('1 - Cover page'!$B$9-I4855)= 11,"11", IF(('1 - Cover page'!$B$9-I4855)= 12,"12", IF(('1 - Cover page'!$B$9-I4855)= 13,"13", IF(('1 - Cover page'!$B$9-I4855)= 14,"14", IF(('1 - Cover page'!$B$9-I4855)= 15,"15",  ""))))))))))))))))</f>
        <v>0</v>
      </c>
      <c r="AA4855" t="e">
        <f>VLOOKUP(E4855,'Age group'!$A$2:$B$7,2,TRUE)</f>
        <v>#N/A</v>
      </c>
    </row>
    <row r="4856" spans="1:27" ht="12.75" x14ac:dyDescent="0.2">
      <c r="A4856" s="30">
        <v>4853</v>
      </c>
      <c r="B4856" s="31"/>
      <c r="C4856" s="31"/>
      <c r="D4856" s="32"/>
      <c r="E4856" s="104"/>
      <c r="F4856" s="31"/>
      <c r="G4856" s="31"/>
      <c r="H4856" s="33"/>
      <c r="I4856" s="16"/>
      <c r="J4856" s="34"/>
      <c r="K4856" s="34"/>
      <c r="L4856" s="35"/>
      <c r="M4856" s="36"/>
      <c r="N4856" s="37"/>
      <c r="O4856" s="37"/>
      <c r="P4856" s="37"/>
      <c r="Q4856" s="38"/>
      <c r="R4856" s="38"/>
      <c r="S4856" s="37"/>
      <c r="T4856" s="39"/>
      <c r="U4856" s="39"/>
      <c r="V4856" s="40"/>
      <c r="X4856" t="str">
        <f>IF(('1 - Cover page'!$B$9-M4856)&lt;6,"&lt;=5 Days","&gt;5 Days")</f>
        <v>&lt;=5 Days</v>
      </c>
      <c r="Y4856" t="str">
        <f>IF(('1 - Cover page'!$B$9-M4856)=0,"0", IF(('1 - Cover page'!$B$9-M4856)= 1,"1", IF(('1 - Cover page'!$B$9-M4856)= 2,"2", IF(('1 - Cover page'!$B$9-M4856)= 3,"3", IF(('1 - Cover page'!$B$9-M4856)= 4,"4", IF(('1 - Cover page'!$B$9-M4856)= 5,"5", IF(('1 - Cover page'!$B$9-M4856)= 6,"6", IF(('1 - Cover page'!$B$9-M4856)= 7,"7", IF(('1 - Cover page'!$B$9-M4856)= 8,"8", IF(('1 - Cover page'!$B$9-M4856)= 9,"9", IF(('1 - Cover page'!$B$9-M4856)= 10,"10", IF(('1 - Cover page'!$B$9-M4856)= 11,"11", IF(('1 - Cover page'!$B$9-M4856)= 12,"12", IF(('1 - Cover page'!$B$9-M4856)= 13,"13", IF(('1 - Cover page'!$B$9-M4856)= 14,"14", IF(('1 - Cover page'!$B$9-M4856)= 15,"15",  ""))))))))))))))))</f>
        <v>0</v>
      </c>
      <c r="Z4856" t="str">
        <f>IF(('1 - Cover page'!$B$9-I4856)=0,"0", IF(('1 - Cover page'!$B$9-I4856)= 1,"1", IF(('1 - Cover page'!$B$9-I4856)= 2,"2", IF(('1 - Cover page'!$B$9-I4856)= 3,"3", IF(('1 - Cover page'!$B$9-I4856)= 4,"4", IF(('1 - Cover page'!$B$9-I4856)= 5,"5", IF(('1 - Cover page'!$B$9-I4856)= 6,"6", IF(('1 - Cover page'!$B$9-I4856)= 7,"7", IF(('1 - Cover page'!$B$9-I4856)= 8,"8", IF(('1 - Cover page'!$B$9-I4856)= 9,"9", IF(('1 - Cover page'!$B$9-I4856)= 10,"10", IF(('1 - Cover page'!$B$9-I4856)= 11,"11", IF(('1 - Cover page'!$B$9-I4856)= 12,"12", IF(('1 - Cover page'!$B$9-I4856)= 13,"13", IF(('1 - Cover page'!$B$9-I4856)= 14,"14", IF(('1 - Cover page'!$B$9-I4856)= 15,"15",  ""))))))))))))))))</f>
        <v>0</v>
      </c>
      <c r="AA4856" t="e">
        <f>VLOOKUP(E4856,'Age group'!$A$2:$B$7,2,TRUE)</f>
        <v>#N/A</v>
      </c>
    </row>
    <row r="4857" spans="1:27" ht="12.75" x14ac:dyDescent="0.2">
      <c r="A4857" s="30">
        <v>4854</v>
      </c>
      <c r="B4857" s="31"/>
      <c r="C4857" s="31"/>
      <c r="D4857" s="32"/>
      <c r="E4857" s="104"/>
      <c r="F4857" s="31"/>
      <c r="G4857" s="31"/>
      <c r="H4857" s="33"/>
      <c r="I4857" s="16"/>
      <c r="J4857" s="34"/>
      <c r="K4857" s="34"/>
      <c r="L4857" s="35"/>
      <c r="M4857" s="36"/>
      <c r="N4857" s="37"/>
      <c r="O4857" s="37"/>
      <c r="P4857" s="37"/>
      <c r="Q4857" s="38"/>
      <c r="R4857" s="38"/>
      <c r="S4857" s="37"/>
      <c r="T4857" s="39"/>
      <c r="U4857" s="39"/>
      <c r="V4857" s="40"/>
      <c r="X4857" t="str">
        <f>IF(('1 - Cover page'!$B$9-M4857)&lt;6,"&lt;=5 Days","&gt;5 Days")</f>
        <v>&lt;=5 Days</v>
      </c>
      <c r="Y4857" t="str">
        <f>IF(('1 - Cover page'!$B$9-M4857)=0,"0", IF(('1 - Cover page'!$B$9-M4857)= 1,"1", IF(('1 - Cover page'!$B$9-M4857)= 2,"2", IF(('1 - Cover page'!$B$9-M4857)= 3,"3", IF(('1 - Cover page'!$B$9-M4857)= 4,"4", IF(('1 - Cover page'!$B$9-M4857)= 5,"5", IF(('1 - Cover page'!$B$9-M4857)= 6,"6", IF(('1 - Cover page'!$B$9-M4857)= 7,"7", IF(('1 - Cover page'!$B$9-M4857)= 8,"8", IF(('1 - Cover page'!$B$9-M4857)= 9,"9", IF(('1 - Cover page'!$B$9-M4857)= 10,"10", IF(('1 - Cover page'!$B$9-M4857)= 11,"11", IF(('1 - Cover page'!$B$9-M4857)= 12,"12", IF(('1 - Cover page'!$B$9-M4857)= 13,"13", IF(('1 - Cover page'!$B$9-M4857)= 14,"14", IF(('1 - Cover page'!$B$9-M4857)= 15,"15",  ""))))))))))))))))</f>
        <v>0</v>
      </c>
      <c r="Z4857" t="str">
        <f>IF(('1 - Cover page'!$B$9-I4857)=0,"0", IF(('1 - Cover page'!$B$9-I4857)= 1,"1", IF(('1 - Cover page'!$B$9-I4857)= 2,"2", IF(('1 - Cover page'!$B$9-I4857)= 3,"3", IF(('1 - Cover page'!$B$9-I4857)= 4,"4", IF(('1 - Cover page'!$B$9-I4857)= 5,"5", IF(('1 - Cover page'!$B$9-I4857)= 6,"6", IF(('1 - Cover page'!$B$9-I4857)= 7,"7", IF(('1 - Cover page'!$B$9-I4857)= 8,"8", IF(('1 - Cover page'!$B$9-I4857)= 9,"9", IF(('1 - Cover page'!$B$9-I4857)= 10,"10", IF(('1 - Cover page'!$B$9-I4857)= 11,"11", IF(('1 - Cover page'!$B$9-I4857)= 12,"12", IF(('1 - Cover page'!$B$9-I4857)= 13,"13", IF(('1 - Cover page'!$B$9-I4857)= 14,"14", IF(('1 - Cover page'!$B$9-I4857)= 15,"15",  ""))))))))))))))))</f>
        <v>0</v>
      </c>
      <c r="AA4857" t="e">
        <f>VLOOKUP(E4857,'Age group'!$A$2:$B$7,2,TRUE)</f>
        <v>#N/A</v>
      </c>
    </row>
    <row r="4858" spans="1:27" ht="12.75" x14ac:dyDescent="0.2">
      <c r="A4858" s="30">
        <v>4855</v>
      </c>
      <c r="B4858" s="31"/>
      <c r="C4858" s="31"/>
      <c r="D4858" s="32"/>
      <c r="E4858" s="104"/>
      <c r="F4858" s="31"/>
      <c r="G4858" s="31"/>
      <c r="H4858" s="33"/>
      <c r="I4858" s="16"/>
      <c r="J4858" s="34"/>
      <c r="K4858" s="34"/>
      <c r="L4858" s="35"/>
      <c r="M4858" s="36"/>
      <c r="N4858" s="37"/>
      <c r="O4858" s="37"/>
      <c r="P4858" s="37"/>
      <c r="Q4858" s="38"/>
      <c r="R4858" s="38"/>
      <c r="S4858" s="37"/>
      <c r="T4858" s="39"/>
      <c r="U4858" s="39"/>
      <c r="V4858" s="40"/>
      <c r="X4858" t="str">
        <f>IF(('1 - Cover page'!$B$9-M4858)&lt;6,"&lt;=5 Days","&gt;5 Days")</f>
        <v>&lt;=5 Days</v>
      </c>
      <c r="Y4858" t="str">
        <f>IF(('1 - Cover page'!$B$9-M4858)=0,"0", IF(('1 - Cover page'!$B$9-M4858)= 1,"1", IF(('1 - Cover page'!$B$9-M4858)= 2,"2", IF(('1 - Cover page'!$B$9-M4858)= 3,"3", IF(('1 - Cover page'!$B$9-M4858)= 4,"4", IF(('1 - Cover page'!$B$9-M4858)= 5,"5", IF(('1 - Cover page'!$B$9-M4858)= 6,"6", IF(('1 - Cover page'!$B$9-M4858)= 7,"7", IF(('1 - Cover page'!$B$9-M4858)= 8,"8", IF(('1 - Cover page'!$B$9-M4858)= 9,"9", IF(('1 - Cover page'!$B$9-M4858)= 10,"10", IF(('1 - Cover page'!$B$9-M4858)= 11,"11", IF(('1 - Cover page'!$B$9-M4858)= 12,"12", IF(('1 - Cover page'!$B$9-M4858)= 13,"13", IF(('1 - Cover page'!$B$9-M4858)= 14,"14", IF(('1 - Cover page'!$B$9-M4858)= 15,"15",  ""))))))))))))))))</f>
        <v>0</v>
      </c>
      <c r="Z4858" t="str">
        <f>IF(('1 - Cover page'!$B$9-I4858)=0,"0", IF(('1 - Cover page'!$B$9-I4858)= 1,"1", IF(('1 - Cover page'!$B$9-I4858)= 2,"2", IF(('1 - Cover page'!$B$9-I4858)= 3,"3", IF(('1 - Cover page'!$B$9-I4858)= 4,"4", IF(('1 - Cover page'!$B$9-I4858)= 5,"5", IF(('1 - Cover page'!$B$9-I4858)= 6,"6", IF(('1 - Cover page'!$B$9-I4858)= 7,"7", IF(('1 - Cover page'!$B$9-I4858)= 8,"8", IF(('1 - Cover page'!$B$9-I4858)= 9,"9", IF(('1 - Cover page'!$B$9-I4858)= 10,"10", IF(('1 - Cover page'!$B$9-I4858)= 11,"11", IF(('1 - Cover page'!$B$9-I4858)= 12,"12", IF(('1 - Cover page'!$B$9-I4858)= 13,"13", IF(('1 - Cover page'!$B$9-I4858)= 14,"14", IF(('1 - Cover page'!$B$9-I4858)= 15,"15",  ""))))))))))))))))</f>
        <v>0</v>
      </c>
      <c r="AA4858" t="e">
        <f>VLOOKUP(E4858,'Age group'!$A$2:$B$7,2,TRUE)</f>
        <v>#N/A</v>
      </c>
    </row>
    <row r="4859" spans="1:27" ht="12.75" x14ac:dyDescent="0.2">
      <c r="A4859" s="30">
        <v>4856</v>
      </c>
      <c r="B4859" s="31"/>
      <c r="C4859" s="31"/>
      <c r="D4859" s="32"/>
      <c r="E4859" s="104"/>
      <c r="F4859" s="31"/>
      <c r="G4859" s="31"/>
      <c r="H4859" s="33"/>
      <c r="I4859" s="16"/>
      <c r="J4859" s="34"/>
      <c r="K4859" s="34"/>
      <c r="L4859" s="35"/>
      <c r="M4859" s="36"/>
      <c r="N4859" s="37"/>
      <c r="O4859" s="37"/>
      <c r="P4859" s="37"/>
      <c r="Q4859" s="38"/>
      <c r="R4859" s="38"/>
      <c r="S4859" s="37"/>
      <c r="T4859" s="39"/>
      <c r="U4859" s="39"/>
      <c r="V4859" s="40"/>
      <c r="X4859" t="str">
        <f>IF(('1 - Cover page'!$B$9-M4859)&lt;6,"&lt;=5 Days","&gt;5 Days")</f>
        <v>&lt;=5 Days</v>
      </c>
      <c r="Y4859" t="str">
        <f>IF(('1 - Cover page'!$B$9-M4859)=0,"0", IF(('1 - Cover page'!$B$9-M4859)= 1,"1", IF(('1 - Cover page'!$B$9-M4859)= 2,"2", IF(('1 - Cover page'!$B$9-M4859)= 3,"3", IF(('1 - Cover page'!$B$9-M4859)= 4,"4", IF(('1 - Cover page'!$B$9-M4859)= 5,"5", IF(('1 - Cover page'!$B$9-M4859)= 6,"6", IF(('1 - Cover page'!$B$9-M4859)= 7,"7", IF(('1 - Cover page'!$B$9-M4859)= 8,"8", IF(('1 - Cover page'!$B$9-M4859)= 9,"9", IF(('1 - Cover page'!$B$9-M4859)= 10,"10", IF(('1 - Cover page'!$B$9-M4859)= 11,"11", IF(('1 - Cover page'!$B$9-M4859)= 12,"12", IF(('1 - Cover page'!$B$9-M4859)= 13,"13", IF(('1 - Cover page'!$B$9-M4859)= 14,"14", IF(('1 - Cover page'!$B$9-M4859)= 15,"15",  ""))))))))))))))))</f>
        <v>0</v>
      </c>
      <c r="Z4859" t="str">
        <f>IF(('1 - Cover page'!$B$9-I4859)=0,"0", IF(('1 - Cover page'!$B$9-I4859)= 1,"1", IF(('1 - Cover page'!$B$9-I4859)= 2,"2", IF(('1 - Cover page'!$B$9-I4859)= 3,"3", IF(('1 - Cover page'!$B$9-I4859)= 4,"4", IF(('1 - Cover page'!$B$9-I4859)= 5,"5", IF(('1 - Cover page'!$B$9-I4859)= 6,"6", IF(('1 - Cover page'!$B$9-I4859)= 7,"7", IF(('1 - Cover page'!$B$9-I4859)= 8,"8", IF(('1 - Cover page'!$B$9-I4859)= 9,"9", IF(('1 - Cover page'!$B$9-I4859)= 10,"10", IF(('1 - Cover page'!$B$9-I4859)= 11,"11", IF(('1 - Cover page'!$B$9-I4859)= 12,"12", IF(('1 - Cover page'!$B$9-I4859)= 13,"13", IF(('1 - Cover page'!$B$9-I4859)= 14,"14", IF(('1 - Cover page'!$B$9-I4859)= 15,"15",  ""))))))))))))))))</f>
        <v>0</v>
      </c>
      <c r="AA4859" t="e">
        <f>VLOOKUP(E4859,'Age group'!$A$2:$B$7,2,TRUE)</f>
        <v>#N/A</v>
      </c>
    </row>
    <row r="4860" spans="1:27" ht="12.75" x14ac:dyDescent="0.2">
      <c r="A4860" s="30">
        <v>4857</v>
      </c>
      <c r="B4860" s="31"/>
      <c r="C4860" s="31"/>
      <c r="D4860" s="32"/>
      <c r="E4860" s="104"/>
      <c r="F4860" s="31"/>
      <c r="G4860" s="31"/>
      <c r="H4860" s="33"/>
      <c r="I4860" s="16"/>
      <c r="J4860" s="34"/>
      <c r="K4860" s="34"/>
      <c r="L4860" s="35"/>
      <c r="M4860" s="36"/>
      <c r="N4860" s="37"/>
      <c r="O4860" s="37"/>
      <c r="P4860" s="37"/>
      <c r="Q4860" s="38"/>
      <c r="R4860" s="38"/>
      <c r="S4860" s="37"/>
      <c r="T4860" s="39"/>
      <c r="U4860" s="39"/>
      <c r="V4860" s="40"/>
      <c r="X4860" t="str">
        <f>IF(('1 - Cover page'!$B$9-M4860)&lt;6,"&lt;=5 Days","&gt;5 Days")</f>
        <v>&lt;=5 Days</v>
      </c>
      <c r="Y4860" t="str">
        <f>IF(('1 - Cover page'!$B$9-M4860)=0,"0", IF(('1 - Cover page'!$B$9-M4860)= 1,"1", IF(('1 - Cover page'!$B$9-M4860)= 2,"2", IF(('1 - Cover page'!$B$9-M4860)= 3,"3", IF(('1 - Cover page'!$B$9-M4860)= 4,"4", IF(('1 - Cover page'!$B$9-M4860)= 5,"5", IF(('1 - Cover page'!$B$9-M4860)= 6,"6", IF(('1 - Cover page'!$B$9-M4860)= 7,"7", IF(('1 - Cover page'!$B$9-M4860)= 8,"8", IF(('1 - Cover page'!$B$9-M4860)= 9,"9", IF(('1 - Cover page'!$B$9-M4860)= 10,"10", IF(('1 - Cover page'!$B$9-M4860)= 11,"11", IF(('1 - Cover page'!$B$9-M4860)= 12,"12", IF(('1 - Cover page'!$B$9-M4860)= 13,"13", IF(('1 - Cover page'!$B$9-M4860)= 14,"14", IF(('1 - Cover page'!$B$9-M4860)= 15,"15",  ""))))))))))))))))</f>
        <v>0</v>
      </c>
      <c r="Z4860" t="str">
        <f>IF(('1 - Cover page'!$B$9-I4860)=0,"0", IF(('1 - Cover page'!$B$9-I4860)= 1,"1", IF(('1 - Cover page'!$B$9-I4860)= 2,"2", IF(('1 - Cover page'!$B$9-I4860)= 3,"3", IF(('1 - Cover page'!$B$9-I4860)= 4,"4", IF(('1 - Cover page'!$B$9-I4860)= 5,"5", IF(('1 - Cover page'!$B$9-I4860)= 6,"6", IF(('1 - Cover page'!$B$9-I4860)= 7,"7", IF(('1 - Cover page'!$B$9-I4860)= 8,"8", IF(('1 - Cover page'!$B$9-I4860)= 9,"9", IF(('1 - Cover page'!$B$9-I4860)= 10,"10", IF(('1 - Cover page'!$B$9-I4860)= 11,"11", IF(('1 - Cover page'!$B$9-I4860)= 12,"12", IF(('1 - Cover page'!$B$9-I4860)= 13,"13", IF(('1 - Cover page'!$B$9-I4860)= 14,"14", IF(('1 - Cover page'!$B$9-I4860)= 15,"15",  ""))))))))))))))))</f>
        <v>0</v>
      </c>
      <c r="AA4860" t="e">
        <f>VLOOKUP(E4860,'Age group'!$A$2:$B$7,2,TRUE)</f>
        <v>#N/A</v>
      </c>
    </row>
    <row r="4861" spans="1:27" ht="12.75" x14ac:dyDescent="0.2">
      <c r="A4861" s="30">
        <v>4858</v>
      </c>
      <c r="B4861" s="31"/>
      <c r="C4861" s="31"/>
      <c r="D4861" s="32"/>
      <c r="E4861" s="104"/>
      <c r="F4861" s="31"/>
      <c r="G4861" s="31"/>
      <c r="H4861" s="33"/>
      <c r="I4861" s="16"/>
      <c r="J4861" s="34"/>
      <c r="K4861" s="34"/>
      <c r="L4861" s="35"/>
      <c r="M4861" s="36"/>
      <c r="N4861" s="37"/>
      <c r="O4861" s="37"/>
      <c r="P4861" s="37"/>
      <c r="Q4861" s="38"/>
      <c r="R4861" s="38"/>
      <c r="S4861" s="37"/>
      <c r="T4861" s="39"/>
      <c r="U4861" s="39"/>
      <c r="V4861" s="40"/>
      <c r="X4861" t="str">
        <f>IF(('1 - Cover page'!$B$9-M4861)&lt;6,"&lt;=5 Days","&gt;5 Days")</f>
        <v>&lt;=5 Days</v>
      </c>
      <c r="Y4861" t="str">
        <f>IF(('1 - Cover page'!$B$9-M4861)=0,"0", IF(('1 - Cover page'!$B$9-M4861)= 1,"1", IF(('1 - Cover page'!$B$9-M4861)= 2,"2", IF(('1 - Cover page'!$B$9-M4861)= 3,"3", IF(('1 - Cover page'!$B$9-M4861)= 4,"4", IF(('1 - Cover page'!$B$9-M4861)= 5,"5", IF(('1 - Cover page'!$B$9-M4861)= 6,"6", IF(('1 - Cover page'!$B$9-M4861)= 7,"7", IF(('1 - Cover page'!$B$9-M4861)= 8,"8", IF(('1 - Cover page'!$B$9-M4861)= 9,"9", IF(('1 - Cover page'!$B$9-M4861)= 10,"10", IF(('1 - Cover page'!$B$9-M4861)= 11,"11", IF(('1 - Cover page'!$B$9-M4861)= 12,"12", IF(('1 - Cover page'!$B$9-M4861)= 13,"13", IF(('1 - Cover page'!$B$9-M4861)= 14,"14", IF(('1 - Cover page'!$B$9-M4861)= 15,"15",  ""))))))))))))))))</f>
        <v>0</v>
      </c>
      <c r="Z4861" t="str">
        <f>IF(('1 - Cover page'!$B$9-I4861)=0,"0", IF(('1 - Cover page'!$B$9-I4861)= 1,"1", IF(('1 - Cover page'!$B$9-I4861)= 2,"2", IF(('1 - Cover page'!$B$9-I4861)= 3,"3", IF(('1 - Cover page'!$B$9-I4861)= 4,"4", IF(('1 - Cover page'!$B$9-I4861)= 5,"5", IF(('1 - Cover page'!$B$9-I4861)= 6,"6", IF(('1 - Cover page'!$B$9-I4861)= 7,"7", IF(('1 - Cover page'!$B$9-I4861)= 8,"8", IF(('1 - Cover page'!$B$9-I4861)= 9,"9", IF(('1 - Cover page'!$B$9-I4861)= 10,"10", IF(('1 - Cover page'!$B$9-I4861)= 11,"11", IF(('1 - Cover page'!$B$9-I4861)= 12,"12", IF(('1 - Cover page'!$B$9-I4861)= 13,"13", IF(('1 - Cover page'!$B$9-I4861)= 14,"14", IF(('1 - Cover page'!$B$9-I4861)= 15,"15",  ""))))))))))))))))</f>
        <v>0</v>
      </c>
      <c r="AA4861" t="e">
        <f>VLOOKUP(E4861,'Age group'!$A$2:$B$7,2,TRUE)</f>
        <v>#N/A</v>
      </c>
    </row>
    <row r="4862" spans="1:27" ht="12.75" x14ac:dyDescent="0.2">
      <c r="A4862" s="30">
        <v>4859</v>
      </c>
      <c r="B4862" s="31"/>
      <c r="C4862" s="31"/>
      <c r="D4862" s="32"/>
      <c r="E4862" s="104"/>
      <c r="F4862" s="31"/>
      <c r="G4862" s="31"/>
      <c r="H4862" s="33"/>
      <c r="I4862" s="16"/>
      <c r="J4862" s="34"/>
      <c r="K4862" s="34"/>
      <c r="L4862" s="35"/>
      <c r="M4862" s="36"/>
      <c r="N4862" s="37"/>
      <c r="O4862" s="37"/>
      <c r="P4862" s="37"/>
      <c r="Q4862" s="38"/>
      <c r="R4862" s="38"/>
      <c r="S4862" s="37"/>
      <c r="T4862" s="39"/>
      <c r="U4862" s="39"/>
      <c r="V4862" s="40"/>
      <c r="X4862" t="str">
        <f>IF(('1 - Cover page'!$B$9-M4862)&lt;6,"&lt;=5 Days","&gt;5 Days")</f>
        <v>&lt;=5 Days</v>
      </c>
      <c r="Y4862" t="str">
        <f>IF(('1 - Cover page'!$B$9-M4862)=0,"0", IF(('1 - Cover page'!$B$9-M4862)= 1,"1", IF(('1 - Cover page'!$B$9-M4862)= 2,"2", IF(('1 - Cover page'!$B$9-M4862)= 3,"3", IF(('1 - Cover page'!$B$9-M4862)= 4,"4", IF(('1 - Cover page'!$B$9-M4862)= 5,"5", IF(('1 - Cover page'!$B$9-M4862)= 6,"6", IF(('1 - Cover page'!$B$9-M4862)= 7,"7", IF(('1 - Cover page'!$B$9-M4862)= 8,"8", IF(('1 - Cover page'!$B$9-M4862)= 9,"9", IF(('1 - Cover page'!$B$9-M4862)= 10,"10", IF(('1 - Cover page'!$B$9-M4862)= 11,"11", IF(('1 - Cover page'!$B$9-M4862)= 12,"12", IF(('1 - Cover page'!$B$9-M4862)= 13,"13", IF(('1 - Cover page'!$B$9-M4862)= 14,"14", IF(('1 - Cover page'!$B$9-M4862)= 15,"15",  ""))))))))))))))))</f>
        <v>0</v>
      </c>
      <c r="Z4862" t="str">
        <f>IF(('1 - Cover page'!$B$9-I4862)=0,"0", IF(('1 - Cover page'!$B$9-I4862)= 1,"1", IF(('1 - Cover page'!$B$9-I4862)= 2,"2", IF(('1 - Cover page'!$B$9-I4862)= 3,"3", IF(('1 - Cover page'!$B$9-I4862)= 4,"4", IF(('1 - Cover page'!$B$9-I4862)= 5,"5", IF(('1 - Cover page'!$B$9-I4862)= 6,"6", IF(('1 - Cover page'!$B$9-I4862)= 7,"7", IF(('1 - Cover page'!$B$9-I4862)= 8,"8", IF(('1 - Cover page'!$B$9-I4862)= 9,"9", IF(('1 - Cover page'!$B$9-I4862)= 10,"10", IF(('1 - Cover page'!$B$9-I4862)= 11,"11", IF(('1 - Cover page'!$B$9-I4862)= 12,"12", IF(('1 - Cover page'!$B$9-I4862)= 13,"13", IF(('1 - Cover page'!$B$9-I4862)= 14,"14", IF(('1 - Cover page'!$B$9-I4862)= 15,"15",  ""))))))))))))))))</f>
        <v>0</v>
      </c>
      <c r="AA4862" t="e">
        <f>VLOOKUP(E4862,'Age group'!$A$2:$B$7,2,TRUE)</f>
        <v>#N/A</v>
      </c>
    </row>
    <row r="4863" spans="1:27" ht="12.75" x14ac:dyDescent="0.2">
      <c r="A4863" s="30">
        <v>4860</v>
      </c>
      <c r="B4863" s="31"/>
      <c r="C4863" s="31"/>
      <c r="D4863" s="32"/>
      <c r="E4863" s="104"/>
      <c r="F4863" s="31"/>
      <c r="G4863" s="31"/>
      <c r="H4863" s="33"/>
      <c r="I4863" s="16"/>
      <c r="J4863" s="34"/>
      <c r="K4863" s="34"/>
      <c r="L4863" s="35"/>
      <c r="M4863" s="36"/>
      <c r="N4863" s="37"/>
      <c r="O4863" s="37"/>
      <c r="P4863" s="37"/>
      <c r="Q4863" s="38"/>
      <c r="R4863" s="38"/>
      <c r="S4863" s="37"/>
      <c r="T4863" s="39"/>
      <c r="U4863" s="39"/>
      <c r="V4863" s="40"/>
      <c r="X4863" t="str">
        <f>IF(('1 - Cover page'!$B$9-M4863)&lt;6,"&lt;=5 Days","&gt;5 Days")</f>
        <v>&lt;=5 Days</v>
      </c>
      <c r="Y4863" t="str">
        <f>IF(('1 - Cover page'!$B$9-M4863)=0,"0", IF(('1 - Cover page'!$B$9-M4863)= 1,"1", IF(('1 - Cover page'!$B$9-M4863)= 2,"2", IF(('1 - Cover page'!$B$9-M4863)= 3,"3", IF(('1 - Cover page'!$B$9-M4863)= 4,"4", IF(('1 - Cover page'!$B$9-M4863)= 5,"5", IF(('1 - Cover page'!$B$9-M4863)= 6,"6", IF(('1 - Cover page'!$B$9-M4863)= 7,"7", IF(('1 - Cover page'!$B$9-M4863)= 8,"8", IF(('1 - Cover page'!$B$9-M4863)= 9,"9", IF(('1 - Cover page'!$B$9-M4863)= 10,"10", IF(('1 - Cover page'!$B$9-M4863)= 11,"11", IF(('1 - Cover page'!$B$9-M4863)= 12,"12", IF(('1 - Cover page'!$B$9-M4863)= 13,"13", IF(('1 - Cover page'!$B$9-M4863)= 14,"14", IF(('1 - Cover page'!$B$9-M4863)= 15,"15",  ""))))))))))))))))</f>
        <v>0</v>
      </c>
      <c r="Z4863" t="str">
        <f>IF(('1 - Cover page'!$B$9-I4863)=0,"0", IF(('1 - Cover page'!$B$9-I4863)= 1,"1", IF(('1 - Cover page'!$B$9-I4863)= 2,"2", IF(('1 - Cover page'!$B$9-I4863)= 3,"3", IF(('1 - Cover page'!$B$9-I4863)= 4,"4", IF(('1 - Cover page'!$B$9-I4863)= 5,"5", IF(('1 - Cover page'!$B$9-I4863)= 6,"6", IF(('1 - Cover page'!$B$9-I4863)= 7,"7", IF(('1 - Cover page'!$B$9-I4863)= 8,"8", IF(('1 - Cover page'!$B$9-I4863)= 9,"9", IF(('1 - Cover page'!$B$9-I4863)= 10,"10", IF(('1 - Cover page'!$B$9-I4863)= 11,"11", IF(('1 - Cover page'!$B$9-I4863)= 12,"12", IF(('1 - Cover page'!$B$9-I4863)= 13,"13", IF(('1 - Cover page'!$B$9-I4863)= 14,"14", IF(('1 - Cover page'!$B$9-I4863)= 15,"15",  ""))))))))))))))))</f>
        <v>0</v>
      </c>
      <c r="AA4863" t="e">
        <f>VLOOKUP(E4863,'Age group'!$A$2:$B$7,2,TRUE)</f>
        <v>#N/A</v>
      </c>
    </row>
    <row r="4864" spans="1:27" ht="12.75" x14ac:dyDescent="0.2">
      <c r="A4864" s="30">
        <v>4861</v>
      </c>
      <c r="B4864" s="31"/>
      <c r="C4864" s="31"/>
      <c r="D4864" s="32"/>
      <c r="E4864" s="104"/>
      <c r="F4864" s="31"/>
      <c r="G4864" s="31"/>
      <c r="H4864" s="33"/>
      <c r="I4864" s="16"/>
      <c r="J4864" s="34"/>
      <c r="K4864" s="34"/>
      <c r="L4864" s="35"/>
      <c r="M4864" s="36"/>
      <c r="N4864" s="37"/>
      <c r="O4864" s="37"/>
      <c r="P4864" s="37"/>
      <c r="Q4864" s="38"/>
      <c r="R4864" s="38"/>
      <c r="S4864" s="37"/>
      <c r="T4864" s="39"/>
      <c r="U4864" s="39"/>
      <c r="V4864" s="40"/>
      <c r="X4864" t="str">
        <f>IF(('1 - Cover page'!$B$9-M4864)&lt;6,"&lt;=5 Days","&gt;5 Days")</f>
        <v>&lt;=5 Days</v>
      </c>
      <c r="Y4864" t="str">
        <f>IF(('1 - Cover page'!$B$9-M4864)=0,"0", IF(('1 - Cover page'!$B$9-M4864)= 1,"1", IF(('1 - Cover page'!$B$9-M4864)= 2,"2", IF(('1 - Cover page'!$B$9-M4864)= 3,"3", IF(('1 - Cover page'!$B$9-M4864)= 4,"4", IF(('1 - Cover page'!$B$9-M4864)= 5,"5", IF(('1 - Cover page'!$B$9-M4864)= 6,"6", IF(('1 - Cover page'!$B$9-M4864)= 7,"7", IF(('1 - Cover page'!$B$9-M4864)= 8,"8", IF(('1 - Cover page'!$B$9-M4864)= 9,"9", IF(('1 - Cover page'!$B$9-M4864)= 10,"10", IF(('1 - Cover page'!$B$9-M4864)= 11,"11", IF(('1 - Cover page'!$B$9-M4864)= 12,"12", IF(('1 - Cover page'!$B$9-M4864)= 13,"13", IF(('1 - Cover page'!$B$9-M4864)= 14,"14", IF(('1 - Cover page'!$B$9-M4864)= 15,"15",  ""))))))))))))))))</f>
        <v>0</v>
      </c>
      <c r="Z4864" t="str">
        <f>IF(('1 - Cover page'!$B$9-I4864)=0,"0", IF(('1 - Cover page'!$B$9-I4864)= 1,"1", IF(('1 - Cover page'!$B$9-I4864)= 2,"2", IF(('1 - Cover page'!$B$9-I4864)= 3,"3", IF(('1 - Cover page'!$B$9-I4864)= 4,"4", IF(('1 - Cover page'!$B$9-I4864)= 5,"5", IF(('1 - Cover page'!$B$9-I4864)= 6,"6", IF(('1 - Cover page'!$B$9-I4864)= 7,"7", IF(('1 - Cover page'!$B$9-I4864)= 8,"8", IF(('1 - Cover page'!$B$9-I4864)= 9,"9", IF(('1 - Cover page'!$B$9-I4864)= 10,"10", IF(('1 - Cover page'!$B$9-I4864)= 11,"11", IF(('1 - Cover page'!$B$9-I4864)= 12,"12", IF(('1 - Cover page'!$B$9-I4864)= 13,"13", IF(('1 - Cover page'!$B$9-I4864)= 14,"14", IF(('1 - Cover page'!$B$9-I4864)= 15,"15",  ""))))))))))))))))</f>
        <v>0</v>
      </c>
      <c r="AA4864" t="e">
        <f>VLOOKUP(E4864,'Age group'!$A$2:$B$7,2,TRUE)</f>
        <v>#N/A</v>
      </c>
    </row>
    <row r="4865" spans="1:27" ht="12.75" x14ac:dyDescent="0.2">
      <c r="A4865" s="30">
        <v>4862</v>
      </c>
      <c r="B4865" s="31"/>
      <c r="C4865" s="31"/>
      <c r="D4865" s="32"/>
      <c r="E4865" s="104"/>
      <c r="F4865" s="31"/>
      <c r="G4865" s="31"/>
      <c r="H4865" s="33"/>
      <c r="I4865" s="16"/>
      <c r="J4865" s="34"/>
      <c r="K4865" s="34"/>
      <c r="L4865" s="35"/>
      <c r="M4865" s="36"/>
      <c r="N4865" s="37"/>
      <c r="O4865" s="37"/>
      <c r="P4865" s="37"/>
      <c r="Q4865" s="38"/>
      <c r="R4865" s="38"/>
      <c r="S4865" s="37"/>
      <c r="T4865" s="39"/>
      <c r="U4865" s="39"/>
      <c r="V4865" s="40"/>
      <c r="X4865" t="str">
        <f>IF(('1 - Cover page'!$B$9-M4865)&lt;6,"&lt;=5 Days","&gt;5 Days")</f>
        <v>&lt;=5 Days</v>
      </c>
      <c r="Y4865" t="str">
        <f>IF(('1 - Cover page'!$B$9-M4865)=0,"0", IF(('1 - Cover page'!$B$9-M4865)= 1,"1", IF(('1 - Cover page'!$B$9-M4865)= 2,"2", IF(('1 - Cover page'!$B$9-M4865)= 3,"3", IF(('1 - Cover page'!$B$9-M4865)= 4,"4", IF(('1 - Cover page'!$B$9-M4865)= 5,"5", IF(('1 - Cover page'!$B$9-M4865)= 6,"6", IF(('1 - Cover page'!$B$9-M4865)= 7,"7", IF(('1 - Cover page'!$B$9-M4865)= 8,"8", IF(('1 - Cover page'!$B$9-M4865)= 9,"9", IF(('1 - Cover page'!$B$9-M4865)= 10,"10", IF(('1 - Cover page'!$B$9-M4865)= 11,"11", IF(('1 - Cover page'!$B$9-M4865)= 12,"12", IF(('1 - Cover page'!$B$9-M4865)= 13,"13", IF(('1 - Cover page'!$B$9-M4865)= 14,"14", IF(('1 - Cover page'!$B$9-M4865)= 15,"15",  ""))))))))))))))))</f>
        <v>0</v>
      </c>
      <c r="Z4865" t="str">
        <f>IF(('1 - Cover page'!$B$9-I4865)=0,"0", IF(('1 - Cover page'!$B$9-I4865)= 1,"1", IF(('1 - Cover page'!$B$9-I4865)= 2,"2", IF(('1 - Cover page'!$B$9-I4865)= 3,"3", IF(('1 - Cover page'!$B$9-I4865)= 4,"4", IF(('1 - Cover page'!$B$9-I4865)= 5,"5", IF(('1 - Cover page'!$B$9-I4865)= 6,"6", IF(('1 - Cover page'!$B$9-I4865)= 7,"7", IF(('1 - Cover page'!$B$9-I4865)= 8,"8", IF(('1 - Cover page'!$B$9-I4865)= 9,"9", IF(('1 - Cover page'!$B$9-I4865)= 10,"10", IF(('1 - Cover page'!$B$9-I4865)= 11,"11", IF(('1 - Cover page'!$B$9-I4865)= 12,"12", IF(('1 - Cover page'!$B$9-I4865)= 13,"13", IF(('1 - Cover page'!$B$9-I4865)= 14,"14", IF(('1 - Cover page'!$B$9-I4865)= 15,"15",  ""))))))))))))))))</f>
        <v>0</v>
      </c>
      <c r="AA4865" t="e">
        <f>VLOOKUP(E4865,'Age group'!$A$2:$B$7,2,TRUE)</f>
        <v>#N/A</v>
      </c>
    </row>
    <row r="4866" spans="1:27" ht="12.75" x14ac:dyDescent="0.2">
      <c r="A4866" s="30">
        <v>4863</v>
      </c>
      <c r="B4866" s="31"/>
      <c r="C4866" s="31"/>
      <c r="D4866" s="32"/>
      <c r="E4866" s="104"/>
      <c r="F4866" s="31"/>
      <c r="G4866" s="31"/>
      <c r="H4866" s="33"/>
      <c r="I4866" s="16"/>
      <c r="J4866" s="34"/>
      <c r="K4866" s="34"/>
      <c r="L4866" s="35"/>
      <c r="M4866" s="36"/>
      <c r="N4866" s="37"/>
      <c r="O4866" s="37"/>
      <c r="P4866" s="37"/>
      <c r="Q4866" s="38"/>
      <c r="R4866" s="38"/>
      <c r="S4866" s="37"/>
      <c r="T4866" s="39"/>
      <c r="U4866" s="39"/>
      <c r="V4866" s="40"/>
      <c r="X4866" t="str">
        <f>IF(('1 - Cover page'!$B$9-M4866)&lt;6,"&lt;=5 Days","&gt;5 Days")</f>
        <v>&lt;=5 Days</v>
      </c>
      <c r="Y4866" t="str">
        <f>IF(('1 - Cover page'!$B$9-M4866)=0,"0", IF(('1 - Cover page'!$B$9-M4866)= 1,"1", IF(('1 - Cover page'!$B$9-M4866)= 2,"2", IF(('1 - Cover page'!$B$9-M4866)= 3,"3", IF(('1 - Cover page'!$B$9-M4866)= 4,"4", IF(('1 - Cover page'!$B$9-M4866)= 5,"5", IF(('1 - Cover page'!$B$9-M4866)= 6,"6", IF(('1 - Cover page'!$B$9-M4866)= 7,"7", IF(('1 - Cover page'!$B$9-M4866)= 8,"8", IF(('1 - Cover page'!$B$9-M4866)= 9,"9", IF(('1 - Cover page'!$B$9-M4866)= 10,"10", IF(('1 - Cover page'!$B$9-M4866)= 11,"11", IF(('1 - Cover page'!$B$9-M4866)= 12,"12", IF(('1 - Cover page'!$B$9-M4866)= 13,"13", IF(('1 - Cover page'!$B$9-M4866)= 14,"14", IF(('1 - Cover page'!$B$9-M4866)= 15,"15",  ""))))))))))))))))</f>
        <v>0</v>
      </c>
      <c r="Z4866" t="str">
        <f>IF(('1 - Cover page'!$B$9-I4866)=0,"0", IF(('1 - Cover page'!$B$9-I4866)= 1,"1", IF(('1 - Cover page'!$B$9-I4866)= 2,"2", IF(('1 - Cover page'!$B$9-I4866)= 3,"3", IF(('1 - Cover page'!$B$9-I4866)= 4,"4", IF(('1 - Cover page'!$B$9-I4866)= 5,"5", IF(('1 - Cover page'!$B$9-I4866)= 6,"6", IF(('1 - Cover page'!$B$9-I4866)= 7,"7", IF(('1 - Cover page'!$B$9-I4866)= 8,"8", IF(('1 - Cover page'!$B$9-I4866)= 9,"9", IF(('1 - Cover page'!$B$9-I4866)= 10,"10", IF(('1 - Cover page'!$B$9-I4866)= 11,"11", IF(('1 - Cover page'!$B$9-I4866)= 12,"12", IF(('1 - Cover page'!$B$9-I4866)= 13,"13", IF(('1 - Cover page'!$B$9-I4866)= 14,"14", IF(('1 - Cover page'!$B$9-I4866)= 15,"15",  ""))))))))))))))))</f>
        <v>0</v>
      </c>
      <c r="AA4866" t="e">
        <f>VLOOKUP(E4866,'Age group'!$A$2:$B$7,2,TRUE)</f>
        <v>#N/A</v>
      </c>
    </row>
    <row r="4867" spans="1:27" ht="12.75" x14ac:dyDescent="0.2">
      <c r="A4867" s="30">
        <v>4864</v>
      </c>
      <c r="B4867" s="31"/>
      <c r="C4867" s="31"/>
      <c r="D4867" s="32"/>
      <c r="E4867" s="104"/>
      <c r="F4867" s="31"/>
      <c r="G4867" s="31"/>
      <c r="H4867" s="33"/>
      <c r="I4867" s="16"/>
      <c r="J4867" s="34"/>
      <c r="K4867" s="34"/>
      <c r="L4867" s="35"/>
      <c r="M4867" s="36"/>
      <c r="N4867" s="37"/>
      <c r="O4867" s="37"/>
      <c r="P4867" s="37"/>
      <c r="Q4867" s="38"/>
      <c r="R4867" s="38"/>
      <c r="S4867" s="37"/>
      <c r="T4867" s="39"/>
      <c r="U4867" s="39"/>
      <c r="V4867" s="40"/>
      <c r="X4867" t="str">
        <f>IF(('1 - Cover page'!$B$9-M4867)&lt;6,"&lt;=5 Days","&gt;5 Days")</f>
        <v>&lt;=5 Days</v>
      </c>
      <c r="Y4867" t="str">
        <f>IF(('1 - Cover page'!$B$9-M4867)=0,"0", IF(('1 - Cover page'!$B$9-M4867)= 1,"1", IF(('1 - Cover page'!$B$9-M4867)= 2,"2", IF(('1 - Cover page'!$B$9-M4867)= 3,"3", IF(('1 - Cover page'!$B$9-M4867)= 4,"4", IF(('1 - Cover page'!$B$9-M4867)= 5,"5", IF(('1 - Cover page'!$B$9-M4867)= 6,"6", IF(('1 - Cover page'!$B$9-M4867)= 7,"7", IF(('1 - Cover page'!$B$9-M4867)= 8,"8", IF(('1 - Cover page'!$B$9-M4867)= 9,"9", IF(('1 - Cover page'!$B$9-M4867)= 10,"10", IF(('1 - Cover page'!$B$9-M4867)= 11,"11", IF(('1 - Cover page'!$B$9-M4867)= 12,"12", IF(('1 - Cover page'!$B$9-M4867)= 13,"13", IF(('1 - Cover page'!$B$9-M4867)= 14,"14", IF(('1 - Cover page'!$B$9-M4867)= 15,"15",  ""))))))))))))))))</f>
        <v>0</v>
      </c>
      <c r="Z4867" t="str">
        <f>IF(('1 - Cover page'!$B$9-I4867)=0,"0", IF(('1 - Cover page'!$B$9-I4867)= 1,"1", IF(('1 - Cover page'!$B$9-I4867)= 2,"2", IF(('1 - Cover page'!$B$9-I4867)= 3,"3", IF(('1 - Cover page'!$B$9-I4867)= 4,"4", IF(('1 - Cover page'!$B$9-I4867)= 5,"5", IF(('1 - Cover page'!$B$9-I4867)= 6,"6", IF(('1 - Cover page'!$B$9-I4867)= 7,"7", IF(('1 - Cover page'!$B$9-I4867)= 8,"8", IF(('1 - Cover page'!$B$9-I4867)= 9,"9", IF(('1 - Cover page'!$B$9-I4867)= 10,"10", IF(('1 - Cover page'!$B$9-I4867)= 11,"11", IF(('1 - Cover page'!$B$9-I4867)= 12,"12", IF(('1 - Cover page'!$B$9-I4867)= 13,"13", IF(('1 - Cover page'!$B$9-I4867)= 14,"14", IF(('1 - Cover page'!$B$9-I4867)= 15,"15",  ""))))))))))))))))</f>
        <v>0</v>
      </c>
      <c r="AA4867" t="e">
        <f>VLOOKUP(E4867,'Age group'!$A$2:$B$7,2,TRUE)</f>
        <v>#N/A</v>
      </c>
    </row>
    <row r="4868" spans="1:27" ht="12.75" x14ac:dyDescent="0.2">
      <c r="A4868" s="30">
        <v>4865</v>
      </c>
      <c r="B4868" s="31"/>
      <c r="C4868" s="31"/>
      <c r="D4868" s="32"/>
      <c r="E4868" s="104"/>
      <c r="F4868" s="31"/>
      <c r="G4868" s="31"/>
      <c r="H4868" s="33"/>
      <c r="I4868" s="16"/>
      <c r="J4868" s="34"/>
      <c r="K4868" s="34"/>
      <c r="L4868" s="35"/>
      <c r="M4868" s="36"/>
      <c r="N4868" s="37"/>
      <c r="O4868" s="37"/>
      <c r="P4868" s="37"/>
      <c r="Q4868" s="38"/>
      <c r="R4868" s="38"/>
      <c r="S4868" s="37"/>
      <c r="T4868" s="39"/>
      <c r="U4868" s="39"/>
      <c r="V4868" s="40"/>
      <c r="X4868" t="str">
        <f>IF(('1 - Cover page'!$B$9-M4868)&lt;6,"&lt;=5 Days","&gt;5 Days")</f>
        <v>&lt;=5 Days</v>
      </c>
      <c r="Y4868" t="str">
        <f>IF(('1 - Cover page'!$B$9-M4868)=0,"0", IF(('1 - Cover page'!$B$9-M4868)= 1,"1", IF(('1 - Cover page'!$B$9-M4868)= 2,"2", IF(('1 - Cover page'!$B$9-M4868)= 3,"3", IF(('1 - Cover page'!$B$9-M4868)= 4,"4", IF(('1 - Cover page'!$B$9-M4868)= 5,"5", IF(('1 - Cover page'!$B$9-M4868)= 6,"6", IF(('1 - Cover page'!$B$9-M4868)= 7,"7", IF(('1 - Cover page'!$B$9-M4868)= 8,"8", IF(('1 - Cover page'!$B$9-M4868)= 9,"9", IF(('1 - Cover page'!$B$9-M4868)= 10,"10", IF(('1 - Cover page'!$B$9-M4868)= 11,"11", IF(('1 - Cover page'!$B$9-M4868)= 12,"12", IF(('1 - Cover page'!$B$9-M4868)= 13,"13", IF(('1 - Cover page'!$B$9-M4868)= 14,"14", IF(('1 - Cover page'!$B$9-M4868)= 15,"15",  ""))))))))))))))))</f>
        <v>0</v>
      </c>
      <c r="Z4868" t="str">
        <f>IF(('1 - Cover page'!$B$9-I4868)=0,"0", IF(('1 - Cover page'!$B$9-I4868)= 1,"1", IF(('1 - Cover page'!$B$9-I4868)= 2,"2", IF(('1 - Cover page'!$B$9-I4868)= 3,"3", IF(('1 - Cover page'!$B$9-I4868)= 4,"4", IF(('1 - Cover page'!$B$9-I4868)= 5,"5", IF(('1 - Cover page'!$B$9-I4868)= 6,"6", IF(('1 - Cover page'!$B$9-I4868)= 7,"7", IF(('1 - Cover page'!$B$9-I4868)= 8,"8", IF(('1 - Cover page'!$B$9-I4868)= 9,"9", IF(('1 - Cover page'!$B$9-I4868)= 10,"10", IF(('1 - Cover page'!$B$9-I4868)= 11,"11", IF(('1 - Cover page'!$B$9-I4868)= 12,"12", IF(('1 - Cover page'!$B$9-I4868)= 13,"13", IF(('1 - Cover page'!$B$9-I4868)= 14,"14", IF(('1 - Cover page'!$B$9-I4868)= 15,"15",  ""))))))))))))))))</f>
        <v>0</v>
      </c>
      <c r="AA4868" t="e">
        <f>VLOOKUP(E4868,'Age group'!$A$2:$B$7,2,TRUE)</f>
        <v>#N/A</v>
      </c>
    </row>
    <row r="4869" spans="1:27" ht="12.75" x14ac:dyDescent="0.2">
      <c r="A4869" s="30">
        <v>4866</v>
      </c>
      <c r="B4869" s="31"/>
      <c r="C4869" s="31"/>
      <c r="D4869" s="32"/>
      <c r="E4869" s="104"/>
      <c r="F4869" s="31"/>
      <c r="G4869" s="31"/>
      <c r="H4869" s="33"/>
      <c r="I4869" s="16"/>
      <c r="J4869" s="34"/>
      <c r="K4869" s="34"/>
      <c r="L4869" s="35"/>
      <c r="M4869" s="36"/>
      <c r="N4869" s="37"/>
      <c r="O4869" s="37"/>
      <c r="P4869" s="37"/>
      <c r="Q4869" s="38"/>
      <c r="R4869" s="38"/>
      <c r="S4869" s="37"/>
      <c r="T4869" s="39"/>
      <c r="U4869" s="39"/>
      <c r="V4869" s="40"/>
      <c r="X4869" t="str">
        <f>IF(('1 - Cover page'!$B$9-M4869)&lt;6,"&lt;=5 Days","&gt;5 Days")</f>
        <v>&lt;=5 Days</v>
      </c>
      <c r="Y4869" t="str">
        <f>IF(('1 - Cover page'!$B$9-M4869)=0,"0", IF(('1 - Cover page'!$B$9-M4869)= 1,"1", IF(('1 - Cover page'!$B$9-M4869)= 2,"2", IF(('1 - Cover page'!$B$9-M4869)= 3,"3", IF(('1 - Cover page'!$B$9-M4869)= 4,"4", IF(('1 - Cover page'!$B$9-M4869)= 5,"5", IF(('1 - Cover page'!$B$9-M4869)= 6,"6", IF(('1 - Cover page'!$B$9-M4869)= 7,"7", IF(('1 - Cover page'!$B$9-M4869)= 8,"8", IF(('1 - Cover page'!$B$9-M4869)= 9,"9", IF(('1 - Cover page'!$B$9-M4869)= 10,"10", IF(('1 - Cover page'!$B$9-M4869)= 11,"11", IF(('1 - Cover page'!$B$9-M4869)= 12,"12", IF(('1 - Cover page'!$B$9-M4869)= 13,"13", IF(('1 - Cover page'!$B$9-M4869)= 14,"14", IF(('1 - Cover page'!$B$9-M4869)= 15,"15",  ""))))))))))))))))</f>
        <v>0</v>
      </c>
      <c r="Z4869" t="str">
        <f>IF(('1 - Cover page'!$B$9-I4869)=0,"0", IF(('1 - Cover page'!$B$9-I4869)= 1,"1", IF(('1 - Cover page'!$B$9-I4869)= 2,"2", IF(('1 - Cover page'!$B$9-I4869)= 3,"3", IF(('1 - Cover page'!$B$9-I4869)= 4,"4", IF(('1 - Cover page'!$B$9-I4869)= 5,"5", IF(('1 - Cover page'!$B$9-I4869)= 6,"6", IF(('1 - Cover page'!$B$9-I4869)= 7,"7", IF(('1 - Cover page'!$B$9-I4869)= 8,"8", IF(('1 - Cover page'!$B$9-I4869)= 9,"9", IF(('1 - Cover page'!$B$9-I4869)= 10,"10", IF(('1 - Cover page'!$B$9-I4869)= 11,"11", IF(('1 - Cover page'!$B$9-I4869)= 12,"12", IF(('1 - Cover page'!$B$9-I4869)= 13,"13", IF(('1 - Cover page'!$B$9-I4869)= 14,"14", IF(('1 - Cover page'!$B$9-I4869)= 15,"15",  ""))))))))))))))))</f>
        <v>0</v>
      </c>
      <c r="AA4869" t="e">
        <f>VLOOKUP(E4869,'Age group'!$A$2:$B$7,2,TRUE)</f>
        <v>#N/A</v>
      </c>
    </row>
    <row r="4870" spans="1:27" ht="12.75" x14ac:dyDescent="0.2">
      <c r="A4870" s="30">
        <v>4867</v>
      </c>
      <c r="B4870" s="31"/>
      <c r="C4870" s="31"/>
      <c r="D4870" s="32"/>
      <c r="E4870" s="104"/>
      <c r="F4870" s="31"/>
      <c r="G4870" s="31"/>
      <c r="H4870" s="33"/>
      <c r="I4870" s="16"/>
      <c r="J4870" s="34"/>
      <c r="K4870" s="34"/>
      <c r="L4870" s="35"/>
      <c r="M4870" s="36"/>
      <c r="N4870" s="37"/>
      <c r="O4870" s="37"/>
      <c r="P4870" s="37"/>
      <c r="Q4870" s="38"/>
      <c r="R4870" s="38"/>
      <c r="S4870" s="37"/>
      <c r="T4870" s="39"/>
      <c r="U4870" s="39"/>
      <c r="V4870" s="40"/>
      <c r="X4870" t="str">
        <f>IF(('1 - Cover page'!$B$9-M4870)&lt;6,"&lt;=5 Days","&gt;5 Days")</f>
        <v>&lt;=5 Days</v>
      </c>
      <c r="Y4870" t="str">
        <f>IF(('1 - Cover page'!$B$9-M4870)=0,"0", IF(('1 - Cover page'!$B$9-M4870)= 1,"1", IF(('1 - Cover page'!$B$9-M4870)= 2,"2", IF(('1 - Cover page'!$B$9-M4870)= 3,"3", IF(('1 - Cover page'!$B$9-M4870)= 4,"4", IF(('1 - Cover page'!$B$9-M4870)= 5,"5", IF(('1 - Cover page'!$B$9-M4870)= 6,"6", IF(('1 - Cover page'!$B$9-M4870)= 7,"7", IF(('1 - Cover page'!$B$9-M4870)= 8,"8", IF(('1 - Cover page'!$B$9-M4870)= 9,"9", IF(('1 - Cover page'!$B$9-M4870)= 10,"10", IF(('1 - Cover page'!$B$9-M4870)= 11,"11", IF(('1 - Cover page'!$B$9-M4870)= 12,"12", IF(('1 - Cover page'!$B$9-M4870)= 13,"13", IF(('1 - Cover page'!$B$9-M4870)= 14,"14", IF(('1 - Cover page'!$B$9-M4870)= 15,"15",  ""))))))))))))))))</f>
        <v>0</v>
      </c>
      <c r="Z4870" t="str">
        <f>IF(('1 - Cover page'!$B$9-I4870)=0,"0", IF(('1 - Cover page'!$B$9-I4870)= 1,"1", IF(('1 - Cover page'!$B$9-I4870)= 2,"2", IF(('1 - Cover page'!$B$9-I4870)= 3,"3", IF(('1 - Cover page'!$B$9-I4870)= 4,"4", IF(('1 - Cover page'!$B$9-I4870)= 5,"5", IF(('1 - Cover page'!$B$9-I4870)= 6,"6", IF(('1 - Cover page'!$B$9-I4870)= 7,"7", IF(('1 - Cover page'!$B$9-I4870)= 8,"8", IF(('1 - Cover page'!$B$9-I4870)= 9,"9", IF(('1 - Cover page'!$B$9-I4870)= 10,"10", IF(('1 - Cover page'!$B$9-I4870)= 11,"11", IF(('1 - Cover page'!$B$9-I4870)= 12,"12", IF(('1 - Cover page'!$B$9-I4870)= 13,"13", IF(('1 - Cover page'!$B$9-I4870)= 14,"14", IF(('1 - Cover page'!$B$9-I4870)= 15,"15",  ""))))))))))))))))</f>
        <v>0</v>
      </c>
      <c r="AA4870" t="e">
        <f>VLOOKUP(E4870,'Age group'!$A$2:$B$7,2,TRUE)</f>
        <v>#N/A</v>
      </c>
    </row>
    <row r="4871" spans="1:27" ht="12.75" x14ac:dyDescent="0.2">
      <c r="A4871" s="30">
        <v>4868</v>
      </c>
      <c r="B4871" s="31"/>
      <c r="C4871" s="31"/>
      <c r="D4871" s="32"/>
      <c r="E4871" s="104"/>
      <c r="F4871" s="31"/>
      <c r="G4871" s="31"/>
      <c r="H4871" s="33"/>
      <c r="I4871" s="16"/>
      <c r="J4871" s="34"/>
      <c r="K4871" s="34"/>
      <c r="L4871" s="35"/>
      <c r="M4871" s="36"/>
      <c r="N4871" s="37"/>
      <c r="O4871" s="37"/>
      <c r="P4871" s="37"/>
      <c r="Q4871" s="38"/>
      <c r="R4871" s="38"/>
      <c r="S4871" s="37"/>
      <c r="T4871" s="39"/>
      <c r="U4871" s="39"/>
      <c r="V4871" s="40"/>
      <c r="X4871" t="str">
        <f>IF(('1 - Cover page'!$B$9-M4871)&lt;6,"&lt;=5 Days","&gt;5 Days")</f>
        <v>&lt;=5 Days</v>
      </c>
      <c r="Y4871" t="str">
        <f>IF(('1 - Cover page'!$B$9-M4871)=0,"0", IF(('1 - Cover page'!$B$9-M4871)= 1,"1", IF(('1 - Cover page'!$B$9-M4871)= 2,"2", IF(('1 - Cover page'!$B$9-M4871)= 3,"3", IF(('1 - Cover page'!$B$9-M4871)= 4,"4", IF(('1 - Cover page'!$B$9-M4871)= 5,"5", IF(('1 - Cover page'!$B$9-M4871)= 6,"6", IF(('1 - Cover page'!$B$9-M4871)= 7,"7", IF(('1 - Cover page'!$B$9-M4871)= 8,"8", IF(('1 - Cover page'!$B$9-M4871)= 9,"9", IF(('1 - Cover page'!$B$9-M4871)= 10,"10", IF(('1 - Cover page'!$B$9-M4871)= 11,"11", IF(('1 - Cover page'!$B$9-M4871)= 12,"12", IF(('1 - Cover page'!$B$9-M4871)= 13,"13", IF(('1 - Cover page'!$B$9-M4871)= 14,"14", IF(('1 - Cover page'!$B$9-M4871)= 15,"15",  ""))))))))))))))))</f>
        <v>0</v>
      </c>
      <c r="Z4871" t="str">
        <f>IF(('1 - Cover page'!$B$9-I4871)=0,"0", IF(('1 - Cover page'!$B$9-I4871)= 1,"1", IF(('1 - Cover page'!$B$9-I4871)= 2,"2", IF(('1 - Cover page'!$B$9-I4871)= 3,"3", IF(('1 - Cover page'!$B$9-I4871)= 4,"4", IF(('1 - Cover page'!$B$9-I4871)= 5,"5", IF(('1 - Cover page'!$B$9-I4871)= 6,"6", IF(('1 - Cover page'!$B$9-I4871)= 7,"7", IF(('1 - Cover page'!$B$9-I4871)= 8,"8", IF(('1 - Cover page'!$B$9-I4871)= 9,"9", IF(('1 - Cover page'!$B$9-I4871)= 10,"10", IF(('1 - Cover page'!$B$9-I4871)= 11,"11", IF(('1 - Cover page'!$B$9-I4871)= 12,"12", IF(('1 - Cover page'!$B$9-I4871)= 13,"13", IF(('1 - Cover page'!$B$9-I4871)= 14,"14", IF(('1 - Cover page'!$B$9-I4871)= 15,"15",  ""))))))))))))))))</f>
        <v>0</v>
      </c>
      <c r="AA4871" t="e">
        <f>VLOOKUP(E4871,'Age group'!$A$2:$B$7,2,TRUE)</f>
        <v>#N/A</v>
      </c>
    </row>
    <row r="4872" spans="1:27" ht="12.75" x14ac:dyDescent="0.2">
      <c r="A4872" s="30">
        <v>4869</v>
      </c>
      <c r="B4872" s="31"/>
      <c r="C4872" s="31"/>
      <c r="D4872" s="32"/>
      <c r="E4872" s="104"/>
      <c r="F4872" s="31"/>
      <c r="G4872" s="31"/>
      <c r="H4872" s="33"/>
      <c r="I4872" s="16"/>
      <c r="J4872" s="34"/>
      <c r="K4872" s="34"/>
      <c r="L4872" s="35"/>
      <c r="M4872" s="36"/>
      <c r="N4872" s="37"/>
      <c r="O4872" s="37"/>
      <c r="P4872" s="37"/>
      <c r="Q4872" s="38"/>
      <c r="R4872" s="38"/>
      <c r="S4872" s="37"/>
      <c r="T4872" s="39"/>
      <c r="U4872" s="39"/>
      <c r="V4872" s="40"/>
      <c r="X4872" t="str">
        <f>IF(('1 - Cover page'!$B$9-M4872)&lt;6,"&lt;=5 Days","&gt;5 Days")</f>
        <v>&lt;=5 Days</v>
      </c>
      <c r="Y4872" t="str">
        <f>IF(('1 - Cover page'!$B$9-M4872)=0,"0", IF(('1 - Cover page'!$B$9-M4872)= 1,"1", IF(('1 - Cover page'!$B$9-M4872)= 2,"2", IF(('1 - Cover page'!$B$9-M4872)= 3,"3", IF(('1 - Cover page'!$B$9-M4872)= 4,"4", IF(('1 - Cover page'!$B$9-M4872)= 5,"5", IF(('1 - Cover page'!$B$9-M4872)= 6,"6", IF(('1 - Cover page'!$B$9-M4872)= 7,"7", IF(('1 - Cover page'!$B$9-M4872)= 8,"8", IF(('1 - Cover page'!$B$9-M4872)= 9,"9", IF(('1 - Cover page'!$B$9-M4872)= 10,"10", IF(('1 - Cover page'!$B$9-M4872)= 11,"11", IF(('1 - Cover page'!$B$9-M4872)= 12,"12", IF(('1 - Cover page'!$B$9-M4872)= 13,"13", IF(('1 - Cover page'!$B$9-M4872)= 14,"14", IF(('1 - Cover page'!$B$9-M4872)= 15,"15",  ""))))))))))))))))</f>
        <v>0</v>
      </c>
      <c r="Z4872" t="str">
        <f>IF(('1 - Cover page'!$B$9-I4872)=0,"0", IF(('1 - Cover page'!$B$9-I4872)= 1,"1", IF(('1 - Cover page'!$B$9-I4872)= 2,"2", IF(('1 - Cover page'!$B$9-I4872)= 3,"3", IF(('1 - Cover page'!$B$9-I4872)= 4,"4", IF(('1 - Cover page'!$B$9-I4872)= 5,"5", IF(('1 - Cover page'!$B$9-I4872)= 6,"6", IF(('1 - Cover page'!$B$9-I4872)= 7,"7", IF(('1 - Cover page'!$B$9-I4872)= 8,"8", IF(('1 - Cover page'!$B$9-I4872)= 9,"9", IF(('1 - Cover page'!$B$9-I4872)= 10,"10", IF(('1 - Cover page'!$B$9-I4872)= 11,"11", IF(('1 - Cover page'!$B$9-I4872)= 12,"12", IF(('1 - Cover page'!$B$9-I4872)= 13,"13", IF(('1 - Cover page'!$B$9-I4872)= 14,"14", IF(('1 - Cover page'!$B$9-I4872)= 15,"15",  ""))))))))))))))))</f>
        <v>0</v>
      </c>
      <c r="AA4872" t="e">
        <f>VLOOKUP(E4872,'Age group'!$A$2:$B$7,2,TRUE)</f>
        <v>#N/A</v>
      </c>
    </row>
    <row r="4873" spans="1:27" ht="12.75" x14ac:dyDescent="0.2">
      <c r="A4873" s="30">
        <v>4870</v>
      </c>
      <c r="B4873" s="31"/>
      <c r="C4873" s="31"/>
      <c r="D4873" s="32"/>
      <c r="E4873" s="104"/>
      <c r="F4873" s="31"/>
      <c r="G4873" s="31"/>
      <c r="H4873" s="33"/>
      <c r="I4873" s="16"/>
      <c r="J4873" s="34"/>
      <c r="K4873" s="34"/>
      <c r="L4873" s="35"/>
      <c r="M4873" s="36"/>
      <c r="N4873" s="37"/>
      <c r="O4873" s="37"/>
      <c r="P4873" s="37"/>
      <c r="Q4873" s="38"/>
      <c r="R4873" s="38"/>
      <c r="S4873" s="37"/>
      <c r="T4873" s="39"/>
      <c r="U4873" s="39"/>
      <c r="V4873" s="40"/>
      <c r="X4873" t="str">
        <f>IF(('1 - Cover page'!$B$9-M4873)&lt;6,"&lt;=5 Days","&gt;5 Days")</f>
        <v>&lt;=5 Days</v>
      </c>
      <c r="Y4873" t="str">
        <f>IF(('1 - Cover page'!$B$9-M4873)=0,"0", IF(('1 - Cover page'!$B$9-M4873)= 1,"1", IF(('1 - Cover page'!$B$9-M4873)= 2,"2", IF(('1 - Cover page'!$B$9-M4873)= 3,"3", IF(('1 - Cover page'!$B$9-M4873)= 4,"4", IF(('1 - Cover page'!$B$9-M4873)= 5,"5", IF(('1 - Cover page'!$B$9-M4873)= 6,"6", IF(('1 - Cover page'!$B$9-M4873)= 7,"7", IF(('1 - Cover page'!$B$9-M4873)= 8,"8", IF(('1 - Cover page'!$B$9-M4873)= 9,"9", IF(('1 - Cover page'!$B$9-M4873)= 10,"10", IF(('1 - Cover page'!$B$9-M4873)= 11,"11", IF(('1 - Cover page'!$B$9-M4873)= 12,"12", IF(('1 - Cover page'!$B$9-M4873)= 13,"13", IF(('1 - Cover page'!$B$9-M4873)= 14,"14", IF(('1 - Cover page'!$B$9-M4873)= 15,"15",  ""))))))))))))))))</f>
        <v>0</v>
      </c>
      <c r="Z4873" t="str">
        <f>IF(('1 - Cover page'!$B$9-I4873)=0,"0", IF(('1 - Cover page'!$B$9-I4873)= 1,"1", IF(('1 - Cover page'!$B$9-I4873)= 2,"2", IF(('1 - Cover page'!$B$9-I4873)= 3,"3", IF(('1 - Cover page'!$B$9-I4873)= 4,"4", IF(('1 - Cover page'!$B$9-I4873)= 5,"5", IF(('1 - Cover page'!$B$9-I4873)= 6,"6", IF(('1 - Cover page'!$B$9-I4873)= 7,"7", IF(('1 - Cover page'!$B$9-I4873)= 8,"8", IF(('1 - Cover page'!$B$9-I4873)= 9,"9", IF(('1 - Cover page'!$B$9-I4873)= 10,"10", IF(('1 - Cover page'!$B$9-I4873)= 11,"11", IF(('1 - Cover page'!$B$9-I4873)= 12,"12", IF(('1 - Cover page'!$B$9-I4873)= 13,"13", IF(('1 - Cover page'!$B$9-I4873)= 14,"14", IF(('1 - Cover page'!$B$9-I4873)= 15,"15",  ""))))))))))))))))</f>
        <v>0</v>
      </c>
      <c r="AA4873" t="e">
        <f>VLOOKUP(E4873,'Age group'!$A$2:$B$7,2,TRUE)</f>
        <v>#N/A</v>
      </c>
    </row>
    <row r="4874" spans="1:27" ht="12.75" x14ac:dyDescent="0.2">
      <c r="A4874" s="30">
        <v>4871</v>
      </c>
      <c r="B4874" s="31"/>
      <c r="C4874" s="31"/>
      <c r="D4874" s="32"/>
      <c r="E4874" s="104"/>
      <c r="F4874" s="31"/>
      <c r="G4874" s="31"/>
      <c r="H4874" s="33"/>
      <c r="I4874" s="16"/>
      <c r="J4874" s="34"/>
      <c r="K4874" s="34"/>
      <c r="L4874" s="35"/>
      <c r="M4874" s="36"/>
      <c r="N4874" s="37"/>
      <c r="O4874" s="37"/>
      <c r="P4874" s="37"/>
      <c r="Q4874" s="38"/>
      <c r="R4874" s="38"/>
      <c r="S4874" s="37"/>
      <c r="T4874" s="39"/>
      <c r="U4874" s="39"/>
      <c r="V4874" s="40"/>
      <c r="X4874" t="str">
        <f>IF(('1 - Cover page'!$B$9-M4874)&lt;6,"&lt;=5 Days","&gt;5 Days")</f>
        <v>&lt;=5 Days</v>
      </c>
      <c r="Y4874" t="str">
        <f>IF(('1 - Cover page'!$B$9-M4874)=0,"0", IF(('1 - Cover page'!$B$9-M4874)= 1,"1", IF(('1 - Cover page'!$B$9-M4874)= 2,"2", IF(('1 - Cover page'!$B$9-M4874)= 3,"3", IF(('1 - Cover page'!$B$9-M4874)= 4,"4", IF(('1 - Cover page'!$B$9-M4874)= 5,"5", IF(('1 - Cover page'!$B$9-M4874)= 6,"6", IF(('1 - Cover page'!$B$9-M4874)= 7,"7", IF(('1 - Cover page'!$B$9-M4874)= 8,"8", IF(('1 - Cover page'!$B$9-M4874)= 9,"9", IF(('1 - Cover page'!$B$9-M4874)= 10,"10", IF(('1 - Cover page'!$B$9-M4874)= 11,"11", IF(('1 - Cover page'!$B$9-M4874)= 12,"12", IF(('1 - Cover page'!$B$9-M4874)= 13,"13", IF(('1 - Cover page'!$B$9-M4874)= 14,"14", IF(('1 - Cover page'!$B$9-M4874)= 15,"15",  ""))))))))))))))))</f>
        <v>0</v>
      </c>
      <c r="Z4874" t="str">
        <f>IF(('1 - Cover page'!$B$9-I4874)=0,"0", IF(('1 - Cover page'!$B$9-I4874)= 1,"1", IF(('1 - Cover page'!$B$9-I4874)= 2,"2", IF(('1 - Cover page'!$B$9-I4874)= 3,"3", IF(('1 - Cover page'!$B$9-I4874)= 4,"4", IF(('1 - Cover page'!$B$9-I4874)= 5,"5", IF(('1 - Cover page'!$B$9-I4874)= 6,"6", IF(('1 - Cover page'!$B$9-I4874)= 7,"7", IF(('1 - Cover page'!$B$9-I4874)= 8,"8", IF(('1 - Cover page'!$B$9-I4874)= 9,"9", IF(('1 - Cover page'!$B$9-I4874)= 10,"10", IF(('1 - Cover page'!$B$9-I4874)= 11,"11", IF(('1 - Cover page'!$B$9-I4874)= 12,"12", IF(('1 - Cover page'!$B$9-I4874)= 13,"13", IF(('1 - Cover page'!$B$9-I4874)= 14,"14", IF(('1 - Cover page'!$B$9-I4874)= 15,"15",  ""))))))))))))))))</f>
        <v>0</v>
      </c>
      <c r="AA4874" t="e">
        <f>VLOOKUP(E4874,'Age group'!$A$2:$B$7,2,TRUE)</f>
        <v>#N/A</v>
      </c>
    </row>
    <row r="4875" spans="1:27" ht="12.75" x14ac:dyDescent="0.2">
      <c r="A4875" s="30">
        <v>4872</v>
      </c>
      <c r="B4875" s="31"/>
      <c r="C4875" s="31"/>
      <c r="D4875" s="32"/>
      <c r="E4875" s="104"/>
      <c r="F4875" s="31"/>
      <c r="G4875" s="31"/>
      <c r="H4875" s="33"/>
      <c r="I4875" s="16"/>
      <c r="J4875" s="34"/>
      <c r="K4875" s="34"/>
      <c r="L4875" s="35"/>
      <c r="M4875" s="36"/>
      <c r="N4875" s="37"/>
      <c r="O4875" s="37"/>
      <c r="P4875" s="37"/>
      <c r="Q4875" s="38"/>
      <c r="R4875" s="38"/>
      <c r="S4875" s="37"/>
      <c r="T4875" s="39"/>
      <c r="U4875" s="39"/>
      <c r="V4875" s="40"/>
      <c r="X4875" t="str">
        <f>IF(('1 - Cover page'!$B$9-M4875)&lt;6,"&lt;=5 Days","&gt;5 Days")</f>
        <v>&lt;=5 Days</v>
      </c>
      <c r="Y4875" t="str">
        <f>IF(('1 - Cover page'!$B$9-M4875)=0,"0", IF(('1 - Cover page'!$B$9-M4875)= 1,"1", IF(('1 - Cover page'!$B$9-M4875)= 2,"2", IF(('1 - Cover page'!$B$9-M4875)= 3,"3", IF(('1 - Cover page'!$B$9-M4875)= 4,"4", IF(('1 - Cover page'!$B$9-M4875)= 5,"5", IF(('1 - Cover page'!$B$9-M4875)= 6,"6", IF(('1 - Cover page'!$B$9-M4875)= 7,"7", IF(('1 - Cover page'!$B$9-M4875)= 8,"8", IF(('1 - Cover page'!$B$9-M4875)= 9,"9", IF(('1 - Cover page'!$B$9-M4875)= 10,"10", IF(('1 - Cover page'!$B$9-M4875)= 11,"11", IF(('1 - Cover page'!$B$9-M4875)= 12,"12", IF(('1 - Cover page'!$B$9-M4875)= 13,"13", IF(('1 - Cover page'!$B$9-M4875)= 14,"14", IF(('1 - Cover page'!$B$9-M4875)= 15,"15",  ""))))))))))))))))</f>
        <v>0</v>
      </c>
      <c r="Z4875" t="str">
        <f>IF(('1 - Cover page'!$B$9-I4875)=0,"0", IF(('1 - Cover page'!$B$9-I4875)= 1,"1", IF(('1 - Cover page'!$B$9-I4875)= 2,"2", IF(('1 - Cover page'!$B$9-I4875)= 3,"3", IF(('1 - Cover page'!$B$9-I4875)= 4,"4", IF(('1 - Cover page'!$B$9-I4875)= 5,"5", IF(('1 - Cover page'!$B$9-I4875)= 6,"6", IF(('1 - Cover page'!$B$9-I4875)= 7,"7", IF(('1 - Cover page'!$B$9-I4875)= 8,"8", IF(('1 - Cover page'!$B$9-I4875)= 9,"9", IF(('1 - Cover page'!$B$9-I4875)= 10,"10", IF(('1 - Cover page'!$B$9-I4875)= 11,"11", IF(('1 - Cover page'!$B$9-I4875)= 12,"12", IF(('1 - Cover page'!$B$9-I4875)= 13,"13", IF(('1 - Cover page'!$B$9-I4875)= 14,"14", IF(('1 - Cover page'!$B$9-I4875)= 15,"15",  ""))))))))))))))))</f>
        <v>0</v>
      </c>
      <c r="AA4875" t="e">
        <f>VLOOKUP(E4875,'Age group'!$A$2:$B$7,2,TRUE)</f>
        <v>#N/A</v>
      </c>
    </row>
    <row r="4876" spans="1:27" ht="12.75" x14ac:dyDescent="0.2">
      <c r="A4876" s="30">
        <v>4873</v>
      </c>
      <c r="B4876" s="31"/>
      <c r="C4876" s="31"/>
      <c r="D4876" s="32"/>
      <c r="E4876" s="104"/>
      <c r="F4876" s="31"/>
      <c r="G4876" s="31"/>
      <c r="H4876" s="33"/>
      <c r="I4876" s="16"/>
      <c r="J4876" s="34"/>
      <c r="K4876" s="34"/>
      <c r="L4876" s="35"/>
      <c r="M4876" s="36"/>
      <c r="N4876" s="37"/>
      <c r="O4876" s="37"/>
      <c r="P4876" s="37"/>
      <c r="Q4876" s="38"/>
      <c r="R4876" s="38"/>
      <c r="S4876" s="37"/>
      <c r="T4876" s="39"/>
      <c r="U4876" s="39"/>
      <c r="V4876" s="40"/>
      <c r="X4876" t="str">
        <f>IF(('1 - Cover page'!$B$9-M4876)&lt;6,"&lt;=5 Days","&gt;5 Days")</f>
        <v>&lt;=5 Days</v>
      </c>
      <c r="Y4876" t="str">
        <f>IF(('1 - Cover page'!$B$9-M4876)=0,"0", IF(('1 - Cover page'!$B$9-M4876)= 1,"1", IF(('1 - Cover page'!$B$9-M4876)= 2,"2", IF(('1 - Cover page'!$B$9-M4876)= 3,"3", IF(('1 - Cover page'!$B$9-M4876)= 4,"4", IF(('1 - Cover page'!$B$9-M4876)= 5,"5", IF(('1 - Cover page'!$B$9-M4876)= 6,"6", IF(('1 - Cover page'!$B$9-M4876)= 7,"7", IF(('1 - Cover page'!$B$9-M4876)= 8,"8", IF(('1 - Cover page'!$B$9-M4876)= 9,"9", IF(('1 - Cover page'!$B$9-M4876)= 10,"10", IF(('1 - Cover page'!$B$9-M4876)= 11,"11", IF(('1 - Cover page'!$B$9-M4876)= 12,"12", IF(('1 - Cover page'!$B$9-M4876)= 13,"13", IF(('1 - Cover page'!$B$9-M4876)= 14,"14", IF(('1 - Cover page'!$B$9-M4876)= 15,"15",  ""))))))))))))))))</f>
        <v>0</v>
      </c>
      <c r="Z4876" t="str">
        <f>IF(('1 - Cover page'!$B$9-I4876)=0,"0", IF(('1 - Cover page'!$B$9-I4876)= 1,"1", IF(('1 - Cover page'!$B$9-I4876)= 2,"2", IF(('1 - Cover page'!$B$9-I4876)= 3,"3", IF(('1 - Cover page'!$B$9-I4876)= 4,"4", IF(('1 - Cover page'!$B$9-I4876)= 5,"5", IF(('1 - Cover page'!$B$9-I4876)= 6,"6", IF(('1 - Cover page'!$B$9-I4876)= 7,"7", IF(('1 - Cover page'!$B$9-I4876)= 8,"8", IF(('1 - Cover page'!$B$9-I4876)= 9,"9", IF(('1 - Cover page'!$B$9-I4876)= 10,"10", IF(('1 - Cover page'!$B$9-I4876)= 11,"11", IF(('1 - Cover page'!$B$9-I4876)= 12,"12", IF(('1 - Cover page'!$B$9-I4876)= 13,"13", IF(('1 - Cover page'!$B$9-I4876)= 14,"14", IF(('1 - Cover page'!$B$9-I4876)= 15,"15",  ""))))))))))))))))</f>
        <v>0</v>
      </c>
      <c r="AA4876" t="e">
        <f>VLOOKUP(E4876,'Age group'!$A$2:$B$7,2,TRUE)</f>
        <v>#N/A</v>
      </c>
    </row>
    <row r="4877" spans="1:27" ht="12.75" x14ac:dyDescent="0.2">
      <c r="A4877" s="30">
        <v>4874</v>
      </c>
      <c r="B4877" s="31"/>
      <c r="C4877" s="31"/>
      <c r="D4877" s="32"/>
      <c r="E4877" s="104"/>
      <c r="F4877" s="31"/>
      <c r="G4877" s="31"/>
      <c r="H4877" s="33"/>
      <c r="I4877" s="16"/>
      <c r="J4877" s="34"/>
      <c r="K4877" s="34"/>
      <c r="L4877" s="35"/>
      <c r="M4877" s="36"/>
      <c r="N4877" s="37"/>
      <c r="O4877" s="37"/>
      <c r="P4877" s="37"/>
      <c r="Q4877" s="38"/>
      <c r="R4877" s="38"/>
      <c r="S4877" s="37"/>
      <c r="T4877" s="39"/>
      <c r="U4877" s="39"/>
      <c r="V4877" s="40"/>
      <c r="X4877" t="str">
        <f>IF(('1 - Cover page'!$B$9-M4877)&lt;6,"&lt;=5 Days","&gt;5 Days")</f>
        <v>&lt;=5 Days</v>
      </c>
      <c r="Y4877" t="str">
        <f>IF(('1 - Cover page'!$B$9-M4877)=0,"0", IF(('1 - Cover page'!$B$9-M4877)= 1,"1", IF(('1 - Cover page'!$B$9-M4877)= 2,"2", IF(('1 - Cover page'!$B$9-M4877)= 3,"3", IF(('1 - Cover page'!$B$9-M4877)= 4,"4", IF(('1 - Cover page'!$B$9-M4877)= 5,"5", IF(('1 - Cover page'!$B$9-M4877)= 6,"6", IF(('1 - Cover page'!$B$9-M4877)= 7,"7", IF(('1 - Cover page'!$B$9-M4877)= 8,"8", IF(('1 - Cover page'!$B$9-M4877)= 9,"9", IF(('1 - Cover page'!$B$9-M4877)= 10,"10", IF(('1 - Cover page'!$B$9-M4877)= 11,"11", IF(('1 - Cover page'!$B$9-M4877)= 12,"12", IF(('1 - Cover page'!$B$9-M4877)= 13,"13", IF(('1 - Cover page'!$B$9-M4877)= 14,"14", IF(('1 - Cover page'!$B$9-M4877)= 15,"15",  ""))))))))))))))))</f>
        <v>0</v>
      </c>
      <c r="Z4877" t="str">
        <f>IF(('1 - Cover page'!$B$9-I4877)=0,"0", IF(('1 - Cover page'!$B$9-I4877)= 1,"1", IF(('1 - Cover page'!$B$9-I4877)= 2,"2", IF(('1 - Cover page'!$B$9-I4877)= 3,"3", IF(('1 - Cover page'!$B$9-I4877)= 4,"4", IF(('1 - Cover page'!$B$9-I4877)= 5,"5", IF(('1 - Cover page'!$B$9-I4877)= 6,"6", IF(('1 - Cover page'!$B$9-I4877)= 7,"7", IF(('1 - Cover page'!$B$9-I4877)= 8,"8", IF(('1 - Cover page'!$B$9-I4877)= 9,"9", IF(('1 - Cover page'!$B$9-I4877)= 10,"10", IF(('1 - Cover page'!$B$9-I4877)= 11,"11", IF(('1 - Cover page'!$B$9-I4877)= 12,"12", IF(('1 - Cover page'!$B$9-I4877)= 13,"13", IF(('1 - Cover page'!$B$9-I4877)= 14,"14", IF(('1 - Cover page'!$B$9-I4877)= 15,"15",  ""))))))))))))))))</f>
        <v>0</v>
      </c>
      <c r="AA4877" t="e">
        <f>VLOOKUP(E4877,'Age group'!$A$2:$B$7,2,TRUE)</f>
        <v>#N/A</v>
      </c>
    </row>
    <row r="4878" spans="1:27" ht="12.75" x14ac:dyDescent="0.2">
      <c r="A4878" s="30">
        <v>4875</v>
      </c>
      <c r="B4878" s="31"/>
      <c r="C4878" s="31"/>
      <c r="D4878" s="32"/>
      <c r="E4878" s="104"/>
      <c r="F4878" s="31"/>
      <c r="G4878" s="31"/>
      <c r="H4878" s="33"/>
      <c r="I4878" s="16"/>
      <c r="J4878" s="34"/>
      <c r="K4878" s="34"/>
      <c r="L4878" s="35"/>
      <c r="M4878" s="36"/>
      <c r="N4878" s="37"/>
      <c r="O4878" s="37"/>
      <c r="P4878" s="37"/>
      <c r="Q4878" s="38"/>
      <c r="R4878" s="38"/>
      <c r="S4878" s="37"/>
      <c r="T4878" s="39"/>
      <c r="U4878" s="39"/>
      <c r="V4878" s="40"/>
      <c r="X4878" t="str">
        <f>IF(('1 - Cover page'!$B$9-M4878)&lt;6,"&lt;=5 Days","&gt;5 Days")</f>
        <v>&lt;=5 Days</v>
      </c>
      <c r="Y4878" t="str">
        <f>IF(('1 - Cover page'!$B$9-M4878)=0,"0", IF(('1 - Cover page'!$B$9-M4878)= 1,"1", IF(('1 - Cover page'!$B$9-M4878)= 2,"2", IF(('1 - Cover page'!$B$9-M4878)= 3,"3", IF(('1 - Cover page'!$B$9-M4878)= 4,"4", IF(('1 - Cover page'!$B$9-M4878)= 5,"5", IF(('1 - Cover page'!$B$9-M4878)= 6,"6", IF(('1 - Cover page'!$B$9-M4878)= 7,"7", IF(('1 - Cover page'!$B$9-M4878)= 8,"8", IF(('1 - Cover page'!$B$9-M4878)= 9,"9", IF(('1 - Cover page'!$B$9-M4878)= 10,"10", IF(('1 - Cover page'!$B$9-M4878)= 11,"11", IF(('1 - Cover page'!$B$9-M4878)= 12,"12", IF(('1 - Cover page'!$B$9-M4878)= 13,"13", IF(('1 - Cover page'!$B$9-M4878)= 14,"14", IF(('1 - Cover page'!$B$9-M4878)= 15,"15",  ""))))))))))))))))</f>
        <v>0</v>
      </c>
      <c r="Z4878" t="str">
        <f>IF(('1 - Cover page'!$B$9-I4878)=0,"0", IF(('1 - Cover page'!$B$9-I4878)= 1,"1", IF(('1 - Cover page'!$B$9-I4878)= 2,"2", IF(('1 - Cover page'!$B$9-I4878)= 3,"3", IF(('1 - Cover page'!$B$9-I4878)= 4,"4", IF(('1 - Cover page'!$B$9-I4878)= 5,"5", IF(('1 - Cover page'!$B$9-I4878)= 6,"6", IF(('1 - Cover page'!$B$9-I4878)= 7,"7", IF(('1 - Cover page'!$B$9-I4878)= 8,"8", IF(('1 - Cover page'!$B$9-I4878)= 9,"9", IF(('1 - Cover page'!$B$9-I4878)= 10,"10", IF(('1 - Cover page'!$B$9-I4878)= 11,"11", IF(('1 - Cover page'!$B$9-I4878)= 12,"12", IF(('1 - Cover page'!$B$9-I4878)= 13,"13", IF(('1 - Cover page'!$B$9-I4878)= 14,"14", IF(('1 - Cover page'!$B$9-I4878)= 15,"15",  ""))))))))))))))))</f>
        <v>0</v>
      </c>
      <c r="AA4878" t="e">
        <f>VLOOKUP(E4878,'Age group'!$A$2:$B$7,2,TRUE)</f>
        <v>#N/A</v>
      </c>
    </row>
    <row r="4879" spans="1:27" ht="12.75" x14ac:dyDescent="0.2">
      <c r="A4879" s="30">
        <v>4876</v>
      </c>
      <c r="B4879" s="31"/>
      <c r="C4879" s="31"/>
      <c r="D4879" s="32"/>
      <c r="E4879" s="104"/>
      <c r="F4879" s="31"/>
      <c r="G4879" s="31"/>
      <c r="H4879" s="33"/>
      <c r="I4879" s="16"/>
      <c r="J4879" s="34"/>
      <c r="K4879" s="34"/>
      <c r="L4879" s="35"/>
      <c r="M4879" s="36"/>
      <c r="N4879" s="37"/>
      <c r="O4879" s="37"/>
      <c r="P4879" s="37"/>
      <c r="Q4879" s="38"/>
      <c r="R4879" s="38"/>
      <c r="S4879" s="37"/>
      <c r="T4879" s="39"/>
      <c r="U4879" s="39"/>
      <c r="V4879" s="40"/>
      <c r="X4879" t="str">
        <f>IF(('1 - Cover page'!$B$9-M4879)&lt;6,"&lt;=5 Days","&gt;5 Days")</f>
        <v>&lt;=5 Days</v>
      </c>
      <c r="Y4879" t="str">
        <f>IF(('1 - Cover page'!$B$9-M4879)=0,"0", IF(('1 - Cover page'!$B$9-M4879)= 1,"1", IF(('1 - Cover page'!$B$9-M4879)= 2,"2", IF(('1 - Cover page'!$B$9-M4879)= 3,"3", IF(('1 - Cover page'!$B$9-M4879)= 4,"4", IF(('1 - Cover page'!$B$9-M4879)= 5,"5", IF(('1 - Cover page'!$B$9-M4879)= 6,"6", IF(('1 - Cover page'!$B$9-M4879)= 7,"7", IF(('1 - Cover page'!$B$9-M4879)= 8,"8", IF(('1 - Cover page'!$B$9-M4879)= 9,"9", IF(('1 - Cover page'!$B$9-M4879)= 10,"10", IF(('1 - Cover page'!$B$9-M4879)= 11,"11", IF(('1 - Cover page'!$B$9-M4879)= 12,"12", IF(('1 - Cover page'!$B$9-M4879)= 13,"13", IF(('1 - Cover page'!$B$9-M4879)= 14,"14", IF(('1 - Cover page'!$B$9-M4879)= 15,"15",  ""))))))))))))))))</f>
        <v>0</v>
      </c>
      <c r="Z4879" t="str">
        <f>IF(('1 - Cover page'!$B$9-I4879)=0,"0", IF(('1 - Cover page'!$B$9-I4879)= 1,"1", IF(('1 - Cover page'!$B$9-I4879)= 2,"2", IF(('1 - Cover page'!$B$9-I4879)= 3,"3", IF(('1 - Cover page'!$B$9-I4879)= 4,"4", IF(('1 - Cover page'!$B$9-I4879)= 5,"5", IF(('1 - Cover page'!$B$9-I4879)= 6,"6", IF(('1 - Cover page'!$B$9-I4879)= 7,"7", IF(('1 - Cover page'!$B$9-I4879)= 8,"8", IF(('1 - Cover page'!$B$9-I4879)= 9,"9", IF(('1 - Cover page'!$B$9-I4879)= 10,"10", IF(('1 - Cover page'!$B$9-I4879)= 11,"11", IF(('1 - Cover page'!$B$9-I4879)= 12,"12", IF(('1 - Cover page'!$B$9-I4879)= 13,"13", IF(('1 - Cover page'!$B$9-I4879)= 14,"14", IF(('1 - Cover page'!$B$9-I4879)= 15,"15",  ""))))))))))))))))</f>
        <v>0</v>
      </c>
      <c r="AA4879" t="e">
        <f>VLOOKUP(E4879,'Age group'!$A$2:$B$7,2,TRUE)</f>
        <v>#N/A</v>
      </c>
    </row>
    <row r="4880" spans="1:27" ht="12.75" x14ac:dyDescent="0.2">
      <c r="A4880" s="30">
        <v>4877</v>
      </c>
      <c r="B4880" s="31"/>
      <c r="C4880" s="31"/>
      <c r="D4880" s="32"/>
      <c r="E4880" s="104"/>
      <c r="F4880" s="31"/>
      <c r="G4880" s="31"/>
      <c r="H4880" s="33"/>
      <c r="I4880" s="16"/>
      <c r="J4880" s="34"/>
      <c r="K4880" s="34"/>
      <c r="L4880" s="35"/>
      <c r="M4880" s="36"/>
      <c r="N4880" s="37"/>
      <c r="O4880" s="37"/>
      <c r="P4880" s="37"/>
      <c r="Q4880" s="38"/>
      <c r="R4880" s="38"/>
      <c r="S4880" s="37"/>
      <c r="T4880" s="39"/>
      <c r="U4880" s="39"/>
      <c r="V4880" s="40"/>
      <c r="X4880" t="str">
        <f>IF(('1 - Cover page'!$B$9-M4880)&lt;6,"&lt;=5 Days","&gt;5 Days")</f>
        <v>&lt;=5 Days</v>
      </c>
      <c r="Y4880" t="str">
        <f>IF(('1 - Cover page'!$B$9-M4880)=0,"0", IF(('1 - Cover page'!$B$9-M4880)= 1,"1", IF(('1 - Cover page'!$B$9-M4880)= 2,"2", IF(('1 - Cover page'!$B$9-M4880)= 3,"3", IF(('1 - Cover page'!$B$9-M4880)= 4,"4", IF(('1 - Cover page'!$B$9-M4880)= 5,"5", IF(('1 - Cover page'!$B$9-M4880)= 6,"6", IF(('1 - Cover page'!$B$9-M4880)= 7,"7", IF(('1 - Cover page'!$B$9-M4880)= 8,"8", IF(('1 - Cover page'!$B$9-M4880)= 9,"9", IF(('1 - Cover page'!$B$9-M4880)= 10,"10", IF(('1 - Cover page'!$B$9-M4880)= 11,"11", IF(('1 - Cover page'!$B$9-M4880)= 12,"12", IF(('1 - Cover page'!$B$9-M4880)= 13,"13", IF(('1 - Cover page'!$B$9-M4880)= 14,"14", IF(('1 - Cover page'!$B$9-M4880)= 15,"15",  ""))))))))))))))))</f>
        <v>0</v>
      </c>
      <c r="Z4880" t="str">
        <f>IF(('1 - Cover page'!$B$9-I4880)=0,"0", IF(('1 - Cover page'!$B$9-I4880)= 1,"1", IF(('1 - Cover page'!$B$9-I4880)= 2,"2", IF(('1 - Cover page'!$B$9-I4880)= 3,"3", IF(('1 - Cover page'!$B$9-I4880)= 4,"4", IF(('1 - Cover page'!$B$9-I4880)= 5,"5", IF(('1 - Cover page'!$B$9-I4880)= 6,"6", IF(('1 - Cover page'!$B$9-I4880)= 7,"7", IF(('1 - Cover page'!$B$9-I4880)= 8,"8", IF(('1 - Cover page'!$B$9-I4880)= 9,"9", IF(('1 - Cover page'!$B$9-I4880)= 10,"10", IF(('1 - Cover page'!$B$9-I4880)= 11,"11", IF(('1 - Cover page'!$B$9-I4880)= 12,"12", IF(('1 - Cover page'!$B$9-I4880)= 13,"13", IF(('1 - Cover page'!$B$9-I4880)= 14,"14", IF(('1 - Cover page'!$B$9-I4880)= 15,"15",  ""))))))))))))))))</f>
        <v>0</v>
      </c>
      <c r="AA4880" t="e">
        <f>VLOOKUP(E4880,'Age group'!$A$2:$B$7,2,TRUE)</f>
        <v>#N/A</v>
      </c>
    </row>
    <row r="4881" spans="1:27" ht="12.75" x14ac:dyDescent="0.2">
      <c r="A4881" s="30">
        <v>4878</v>
      </c>
      <c r="B4881" s="31"/>
      <c r="C4881" s="31"/>
      <c r="D4881" s="32"/>
      <c r="E4881" s="104"/>
      <c r="F4881" s="31"/>
      <c r="G4881" s="31"/>
      <c r="H4881" s="33"/>
      <c r="I4881" s="16"/>
      <c r="J4881" s="34"/>
      <c r="K4881" s="34"/>
      <c r="L4881" s="35"/>
      <c r="M4881" s="36"/>
      <c r="N4881" s="37"/>
      <c r="O4881" s="37"/>
      <c r="P4881" s="37"/>
      <c r="Q4881" s="38"/>
      <c r="R4881" s="38"/>
      <c r="S4881" s="37"/>
      <c r="T4881" s="39"/>
      <c r="U4881" s="39"/>
      <c r="V4881" s="40"/>
      <c r="X4881" t="str">
        <f>IF(('1 - Cover page'!$B$9-M4881)&lt;6,"&lt;=5 Days","&gt;5 Days")</f>
        <v>&lt;=5 Days</v>
      </c>
      <c r="Y4881" t="str">
        <f>IF(('1 - Cover page'!$B$9-M4881)=0,"0", IF(('1 - Cover page'!$B$9-M4881)= 1,"1", IF(('1 - Cover page'!$B$9-M4881)= 2,"2", IF(('1 - Cover page'!$B$9-M4881)= 3,"3", IF(('1 - Cover page'!$B$9-M4881)= 4,"4", IF(('1 - Cover page'!$B$9-M4881)= 5,"5", IF(('1 - Cover page'!$B$9-M4881)= 6,"6", IF(('1 - Cover page'!$B$9-M4881)= 7,"7", IF(('1 - Cover page'!$B$9-M4881)= 8,"8", IF(('1 - Cover page'!$B$9-M4881)= 9,"9", IF(('1 - Cover page'!$B$9-M4881)= 10,"10", IF(('1 - Cover page'!$B$9-M4881)= 11,"11", IF(('1 - Cover page'!$B$9-M4881)= 12,"12", IF(('1 - Cover page'!$B$9-M4881)= 13,"13", IF(('1 - Cover page'!$B$9-M4881)= 14,"14", IF(('1 - Cover page'!$B$9-M4881)= 15,"15",  ""))))))))))))))))</f>
        <v>0</v>
      </c>
      <c r="Z4881" t="str">
        <f>IF(('1 - Cover page'!$B$9-I4881)=0,"0", IF(('1 - Cover page'!$B$9-I4881)= 1,"1", IF(('1 - Cover page'!$B$9-I4881)= 2,"2", IF(('1 - Cover page'!$B$9-I4881)= 3,"3", IF(('1 - Cover page'!$B$9-I4881)= 4,"4", IF(('1 - Cover page'!$B$9-I4881)= 5,"5", IF(('1 - Cover page'!$B$9-I4881)= 6,"6", IF(('1 - Cover page'!$B$9-I4881)= 7,"7", IF(('1 - Cover page'!$B$9-I4881)= 8,"8", IF(('1 - Cover page'!$B$9-I4881)= 9,"9", IF(('1 - Cover page'!$B$9-I4881)= 10,"10", IF(('1 - Cover page'!$B$9-I4881)= 11,"11", IF(('1 - Cover page'!$B$9-I4881)= 12,"12", IF(('1 - Cover page'!$B$9-I4881)= 13,"13", IF(('1 - Cover page'!$B$9-I4881)= 14,"14", IF(('1 - Cover page'!$B$9-I4881)= 15,"15",  ""))))))))))))))))</f>
        <v>0</v>
      </c>
      <c r="AA4881" t="e">
        <f>VLOOKUP(E4881,'Age group'!$A$2:$B$7,2,TRUE)</f>
        <v>#N/A</v>
      </c>
    </row>
    <row r="4882" spans="1:27" ht="12.75" x14ac:dyDescent="0.2">
      <c r="A4882" s="30">
        <v>4879</v>
      </c>
      <c r="B4882" s="31"/>
      <c r="C4882" s="31"/>
      <c r="D4882" s="32"/>
      <c r="E4882" s="104"/>
      <c r="F4882" s="31"/>
      <c r="G4882" s="31"/>
      <c r="H4882" s="33"/>
      <c r="I4882" s="16"/>
      <c r="J4882" s="34"/>
      <c r="K4882" s="34"/>
      <c r="L4882" s="35"/>
      <c r="M4882" s="36"/>
      <c r="N4882" s="37"/>
      <c r="O4882" s="37"/>
      <c r="P4882" s="37"/>
      <c r="Q4882" s="38"/>
      <c r="R4882" s="38"/>
      <c r="S4882" s="37"/>
      <c r="T4882" s="39"/>
      <c r="U4882" s="39"/>
      <c r="V4882" s="40"/>
      <c r="X4882" t="str">
        <f>IF(('1 - Cover page'!$B$9-M4882)&lt;6,"&lt;=5 Days","&gt;5 Days")</f>
        <v>&lt;=5 Days</v>
      </c>
      <c r="Y4882" t="str">
        <f>IF(('1 - Cover page'!$B$9-M4882)=0,"0", IF(('1 - Cover page'!$B$9-M4882)= 1,"1", IF(('1 - Cover page'!$B$9-M4882)= 2,"2", IF(('1 - Cover page'!$B$9-M4882)= 3,"3", IF(('1 - Cover page'!$B$9-M4882)= 4,"4", IF(('1 - Cover page'!$B$9-M4882)= 5,"5", IF(('1 - Cover page'!$B$9-M4882)= 6,"6", IF(('1 - Cover page'!$B$9-M4882)= 7,"7", IF(('1 - Cover page'!$B$9-M4882)= 8,"8", IF(('1 - Cover page'!$B$9-M4882)= 9,"9", IF(('1 - Cover page'!$B$9-M4882)= 10,"10", IF(('1 - Cover page'!$B$9-M4882)= 11,"11", IF(('1 - Cover page'!$B$9-M4882)= 12,"12", IF(('1 - Cover page'!$B$9-M4882)= 13,"13", IF(('1 - Cover page'!$B$9-M4882)= 14,"14", IF(('1 - Cover page'!$B$9-M4882)= 15,"15",  ""))))))))))))))))</f>
        <v>0</v>
      </c>
      <c r="Z4882" t="str">
        <f>IF(('1 - Cover page'!$B$9-I4882)=0,"0", IF(('1 - Cover page'!$B$9-I4882)= 1,"1", IF(('1 - Cover page'!$B$9-I4882)= 2,"2", IF(('1 - Cover page'!$B$9-I4882)= 3,"3", IF(('1 - Cover page'!$B$9-I4882)= 4,"4", IF(('1 - Cover page'!$B$9-I4882)= 5,"5", IF(('1 - Cover page'!$B$9-I4882)= 6,"6", IF(('1 - Cover page'!$B$9-I4882)= 7,"7", IF(('1 - Cover page'!$B$9-I4882)= 8,"8", IF(('1 - Cover page'!$B$9-I4882)= 9,"9", IF(('1 - Cover page'!$B$9-I4882)= 10,"10", IF(('1 - Cover page'!$B$9-I4882)= 11,"11", IF(('1 - Cover page'!$B$9-I4882)= 12,"12", IF(('1 - Cover page'!$B$9-I4882)= 13,"13", IF(('1 - Cover page'!$B$9-I4882)= 14,"14", IF(('1 - Cover page'!$B$9-I4882)= 15,"15",  ""))))))))))))))))</f>
        <v>0</v>
      </c>
      <c r="AA4882" t="e">
        <f>VLOOKUP(E4882,'Age group'!$A$2:$B$7,2,TRUE)</f>
        <v>#N/A</v>
      </c>
    </row>
    <row r="4883" spans="1:27" ht="12.75" x14ac:dyDescent="0.2">
      <c r="A4883" s="30">
        <v>4880</v>
      </c>
      <c r="B4883" s="31"/>
      <c r="C4883" s="31"/>
      <c r="D4883" s="32"/>
      <c r="E4883" s="104"/>
      <c r="F4883" s="31"/>
      <c r="G4883" s="31"/>
      <c r="H4883" s="33"/>
      <c r="I4883" s="16"/>
      <c r="J4883" s="34"/>
      <c r="K4883" s="34"/>
      <c r="L4883" s="35"/>
      <c r="M4883" s="36"/>
      <c r="N4883" s="37"/>
      <c r="O4883" s="37"/>
      <c r="P4883" s="37"/>
      <c r="Q4883" s="38"/>
      <c r="R4883" s="38"/>
      <c r="S4883" s="37"/>
      <c r="T4883" s="39"/>
      <c r="U4883" s="39"/>
      <c r="V4883" s="40"/>
      <c r="X4883" t="str">
        <f>IF(('1 - Cover page'!$B$9-M4883)&lt;6,"&lt;=5 Days","&gt;5 Days")</f>
        <v>&lt;=5 Days</v>
      </c>
      <c r="Y4883" t="str">
        <f>IF(('1 - Cover page'!$B$9-M4883)=0,"0", IF(('1 - Cover page'!$B$9-M4883)= 1,"1", IF(('1 - Cover page'!$B$9-M4883)= 2,"2", IF(('1 - Cover page'!$B$9-M4883)= 3,"3", IF(('1 - Cover page'!$B$9-M4883)= 4,"4", IF(('1 - Cover page'!$B$9-M4883)= 5,"5", IF(('1 - Cover page'!$B$9-M4883)= 6,"6", IF(('1 - Cover page'!$B$9-M4883)= 7,"7", IF(('1 - Cover page'!$B$9-M4883)= 8,"8", IF(('1 - Cover page'!$B$9-M4883)= 9,"9", IF(('1 - Cover page'!$B$9-M4883)= 10,"10", IF(('1 - Cover page'!$B$9-M4883)= 11,"11", IF(('1 - Cover page'!$B$9-M4883)= 12,"12", IF(('1 - Cover page'!$B$9-M4883)= 13,"13", IF(('1 - Cover page'!$B$9-M4883)= 14,"14", IF(('1 - Cover page'!$B$9-M4883)= 15,"15",  ""))))))))))))))))</f>
        <v>0</v>
      </c>
      <c r="Z4883" t="str">
        <f>IF(('1 - Cover page'!$B$9-I4883)=0,"0", IF(('1 - Cover page'!$B$9-I4883)= 1,"1", IF(('1 - Cover page'!$B$9-I4883)= 2,"2", IF(('1 - Cover page'!$B$9-I4883)= 3,"3", IF(('1 - Cover page'!$B$9-I4883)= 4,"4", IF(('1 - Cover page'!$B$9-I4883)= 5,"5", IF(('1 - Cover page'!$B$9-I4883)= 6,"6", IF(('1 - Cover page'!$B$9-I4883)= 7,"7", IF(('1 - Cover page'!$B$9-I4883)= 8,"8", IF(('1 - Cover page'!$B$9-I4883)= 9,"9", IF(('1 - Cover page'!$B$9-I4883)= 10,"10", IF(('1 - Cover page'!$B$9-I4883)= 11,"11", IF(('1 - Cover page'!$B$9-I4883)= 12,"12", IF(('1 - Cover page'!$B$9-I4883)= 13,"13", IF(('1 - Cover page'!$B$9-I4883)= 14,"14", IF(('1 - Cover page'!$B$9-I4883)= 15,"15",  ""))))))))))))))))</f>
        <v>0</v>
      </c>
      <c r="AA4883" t="e">
        <f>VLOOKUP(E4883,'Age group'!$A$2:$B$7,2,TRUE)</f>
        <v>#N/A</v>
      </c>
    </row>
    <row r="4884" spans="1:27" ht="12.75" x14ac:dyDescent="0.2">
      <c r="A4884" s="30">
        <v>4881</v>
      </c>
      <c r="B4884" s="31"/>
      <c r="C4884" s="31"/>
      <c r="D4884" s="32"/>
      <c r="E4884" s="104"/>
      <c r="F4884" s="31"/>
      <c r="G4884" s="31"/>
      <c r="H4884" s="33"/>
      <c r="I4884" s="16"/>
      <c r="J4884" s="34"/>
      <c r="K4884" s="34"/>
      <c r="L4884" s="35"/>
      <c r="M4884" s="36"/>
      <c r="N4884" s="37"/>
      <c r="O4884" s="37"/>
      <c r="P4884" s="37"/>
      <c r="Q4884" s="38"/>
      <c r="R4884" s="38"/>
      <c r="S4884" s="37"/>
      <c r="T4884" s="39"/>
      <c r="U4884" s="39"/>
      <c r="V4884" s="40"/>
      <c r="X4884" t="str">
        <f>IF(('1 - Cover page'!$B$9-M4884)&lt;6,"&lt;=5 Days","&gt;5 Days")</f>
        <v>&lt;=5 Days</v>
      </c>
      <c r="Y4884" t="str">
        <f>IF(('1 - Cover page'!$B$9-M4884)=0,"0", IF(('1 - Cover page'!$B$9-M4884)= 1,"1", IF(('1 - Cover page'!$B$9-M4884)= 2,"2", IF(('1 - Cover page'!$B$9-M4884)= 3,"3", IF(('1 - Cover page'!$B$9-M4884)= 4,"4", IF(('1 - Cover page'!$B$9-M4884)= 5,"5", IF(('1 - Cover page'!$B$9-M4884)= 6,"6", IF(('1 - Cover page'!$B$9-M4884)= 7,"7", IF(('1 - Cover page'!$B$9-M4884)= 8,"8", IF(('1 - Cover page'!$B$9-M4884)= 9,"9", IF(('1 - Cover page'!$B$9-M4884)= 10,"10", IF(('1 - Cover page'!$B$9-M4884)= 11,"11", IF(('1 - Cover page'!$B$9-M4884)= 12,"12", IF(('1 - Cover page'!$B$9-M4884)= 13,"13", IF(('1 - Cover page'!$B$9-M4884)= 14,"14", IF(('1 - Cover page'!$B$9-M4884)= 15,"15",  ""))))))))))))))))</f>
        <v>0</v>
      </c>
      <c r="Z4884" t="str">
        <f>IF(('1 - Cover page'!$B$9-I4884)=0,"0", IF(('1 - Cover page'!$B$9-I4884)= 1,"1", IF(('1 - Cover page'!$B$9-I4884)= 2,"2", IF(('1 - Cover page'!$B$9-I4884)= 3,"3", IF(('1 - Cover page'!$B$9-I4884)= 4,"4", IF(('1 - Cover page'!$B$9-I4884)= 5,"5", IF(('1 - Cover page'!$B$9-I4884)= 6,"6", IF(('1 - Cover page'!$B$9-I4884)= 7,"7", IF(('1 - Cover page'!$B$9-I4884)= 8,"8", IF(('1 - Cover page'!$B$9-I4884)= 9,"9", IF(('1 - Cover page'!$B$9-I4884)= 10,"10", IF(('1 - Cover page'!$B$9-I4884)= 11,"11", IF(('1 - Cover page'!$B$9-I4884)= 12,"12", IF(('1 - Cover page'!$B$9-I4884)= 13,"13", IF(('1 - Cover page'!$B$9-I4884)= 14,"14", IF(('1 - Cover page'!$B$9-I4884)= 15,"15",  ""))))))))))))))))</f>
        <v>0</v>
      </c>
      <c r="AA4884" t="e">
        <f>VLOOKUP(E4884,'Age group'!$A$2:$B$7,2,TRUE)</f>
        <v>#N/A</v>
      </c>
    </row>
    <row r="4885" spans="1:27" ht="12.75" x14ac:dyDescent="0.2">
      <c r="A4885" s="30">
        <v>4882</v>
      </c>
      <c r="B4885" s="31"/>
      <c r="C4885" s="31"/>
      <c r="D4885" s="32"/>
      <c r="E4885" s="104"/>
      <c r="F4885" s="31"/>
      <c r="G4885" s="31"/>
      <c r="H4885" s="33"/>
      <c r="I4885" s="16"/>
      <c r="J4885" s="34"/>
      <c r="K4885" s="34"/>
      <c r="L4885" s="35"/>
      <c r="M4885" s="36"/>
      <c r="N4885" s="37"/>
      <c r="O4885" s="37"/>
      <c r="P4885" s="37"/>
      <c r="Q4885" s="38"/>
      <c r="R4885" s="38"/>
      <c r="S4885" s="37"/>
      <c r="T4885" s="39"/>
      <c r="U4885" s="39"/>
      <c r="V4885" s="40"/>
      <c r="X4885" t="str">
        <f>IF(('1 - Cover page'!$B$9-M4885)&lt;6,"&lt;=5 Days","&gt;5 Days")</f>
        <v>&lt;=5 Days</v>
      </c>
      <c r="Y4885" t="str">
        <f>IF(('1 - Cover page'!$B$9-M4885)=0,"0", IF(('1 - Cover page'!$B$9-M4885)= 1,"1", IF(('1 - Cover page'!$B$9-M4885)= 2,"2", IF(('1 - Cover page'!$B$9-M4885)= 3,"3", IF(('1 - Cover page'!$B$9-M4885)= 4,"4", IF(('1 - Cover page'!$B$9-M4885)= 5,"5", IF(('1 - Cover page'!$B$9-M4885)= 6,"6", IF(('1 - Cover page'!$B$9-M4885)= 7,"7", IF(('1 - Cover page'!$B$9-M4885)= 8,"8", IF(('1 - Cover page'!$B$9-M4885)= 9,"9", IF(('1 - Cover page'!$B$9-M4885)= 10,"10", IF(('1 - Cover page'!$B$9-M4885)= 11,"11", IF(('1 - Cover page'!$B$9-M4885)= 12,"12", IF(('1 - Cover page'!$B$9-M4885)= 13,"13", IF(('1 - Cover page'!$B$9-M4885)= 14,"14", IF(('1 - Cover page'!$B$9-M4885)= 15,"15",  ""))))))))))))))))</f>
        <v>0</v>
      </c>
      <c r="Z4885" t="str">
        <f>IF(('1 - Cover page'!$B$9-I4885)=0,"0", IF(('1 - Cover page'!$B$9-I4885)= 1,"1", IF(('1 - Cover page'!$B$9-I4885)= 2,"2", IF(('1 - Cover page'!$B$9-I4885)= 3,"3", IF(('1 - Cover page'!$B$9-I4885)= 4,"4", IF(('1 - Cover page'!$B$9-I4885)= 5,"5", IF(('1 - Cover page'!$B$9-I4885)= 6,"6", IF(('1 - Cover page'!$B$9-I4885)= 7,"7", IF(('1 - Cover page'!$B$9-I4885)= 8,"8", IF(('1 - Cover page'!$B$9-I4885)= 9,"9", IF(('1 - Cover page'!$B$9-I4885)= 10,"10", IF(('1 - Cover page'!$B$9-I4885)= 11,"11", IF(('1 - Cover page'!$B$9-I4885)= 12,"12", IF(('1 - Cover page'!$B$9-I4885)= 13,"13", IF(('1 - Cover page'!$B$9-I4885)= 14,"14", IF(('1 - Cover page'!$B$9-I4885)= 15,"15",  ""))))))))))))))))</f>
        <v>0</v>
      </c>
      <c r="AA4885" t="e">
        <f>VLOOKUP(E4885,'Age group'!$A$2:$B$7,2,TRUE)</f>
        <v>#N/A</v>
      </c>
    </row>
    <row r="4886" spans="1:27" ht="12.75" x14ac:dyDescent="0.2">
      <c r="A4886" s="30">
        <v>4883</v>
      </c>
      <c r="B4886" s="31"/>
      <c r="C4886" s="31"/>
      <c r="D4886" s="32"/>
      <c r="E4886" s="104"/>
      <c r="F4886" s="31"/>
      <c r="G4886" s="31"/>
      <c r="H4886" s="33"/>
      <c r="I4886" s="16"/>
      <c r="J4886" s="34"/>
      <c r="K4886" s="34"/>
      <c r="L4886" s="35"/>
      <c r="M4886" s="36"/>
      <c r="N4886" s="37"/>
      <c r="O4886" s="37"/>
      <c r="P4886" s="37"/>
      <c r="Q4886" s="38"/>
      <c r="R4886" s="38"/>
      <c r="S4886" s="37"/>
      <c r="T4886" s="39"/>
      <c r="U4886" s="39"/>
      <c r="V4886" s="40"/>
      <c r="X4886" t="str">
        <f>IF(('1 - Cover page'!$B$9-M4886)&lt;6,"&lt;=5 Days","&gt;5 Days")</f>
        <v>&lt;=5 Days</v>
      </c>
      <c r="Y4886" t="str">
        <f>IF(('1 - Cover page'!$B$9-M4886)=0,"0", IF(('1 - Cover page'!$B$9-M4886)= 1,"1", IF(('1 - Cover page'!$B$9-M4886)= 2,"2", IF(('1 - Cover page'!$B$9-M4886)= 3,"3", IF(('1 - Cover page'!$B$9-M4886)= 4,"4", IF(('1 - Cover page'!$B$9-M4886)= 5,"5", IF(('1 - Cover page'!$B$9-M4886)= 6,"6", IF(('1 - Cover page'!$B$9-M4886)= 7,"7", IF(('1 - Cover page'!$B$9-M4886)= 8,"8", IF(('1 - Cover page'!$B$9-M4886)= 9,"9", IF(('1 - Cover page'!$B$9-M4886)= 10,"10", IF(('1 - Cover page'!$B$9-M4886)= 11,"11", IF(('1 - Cover page'!$B$9-M4886)= 12,"12", IF(('1 - Cover page'!$B$9-M4886)= 13,"13", IF(('1 - Cover page'!$B$9-M4886)= 14,"14", IF(('1 - Cover page'!$B$9-M4886)= 15,"15",  ""))))))))))))))))</f>
        <v>0</v>
      </c>
      <c r="Z4886" t="str">
        <f>IF(('1 - Cover page'!$B$9-I4886)=0,"0", IF(('1 - Cover page'!$B$9-I4886)= 1,"1", IF(('1 - Cover page'!$B$9-I4886)= 2,"2", IF(('1 - Cover page'!$B$9-I4886)= 3,"3", IF(('1 - Cover page'!$B$9-I4886)= 4,"4", IF(('1 - Cover page'!$B$9-I4886)= 5,"5", IF(('1 - Cover page'!$B$9-I4886)= 6,"6", IF(('1 - Cover page'!$B$9-I4886)= 7,"7", IF(('1 - Cover page'!$B$9-I4886)= 8,"8", IF(('1 - Cover page'!$B$9-I4886)= 9,"9", IF(('1 - Cover page'!$B$9-I4886)= 10,"10", IF(('1 - Cover page'!$B$9-I4886)= 11,"11", IF(('1 - Cover page'!$B$9-I4886)= 12,"12", IF(('1 - Cover page'!$B$9-I4886)= 13,"13", IF(('1 - Cover page'!$B$9-I4886)= 14,"14", IF(('1 - Cover page'!$B$9-I4886)= 15,"15",  ""))))))))))))))))</f>
        <v>0</v>
      </c>
      <c r="AA4886" t="e">
        <f>VLOOKUP(E4886,'Age group'!$A$2:$B$7,2,TRUE)</f>
        <v>#N/A</v>
      </c>
    </row>
    <row r="4887" spans="1:27" ht="12.75" x14ac:dyDescent="0.2">
      <c r="A4887" s="30">
        <v>4884</v>
      </c>
      <c r="B4887" s="31"/>
      <c r="C4887" s="31"/>
      <c r="D4887" s="32"/>
      <c r="E4887" s="104"/>
      <c r="F4887" s="31"/>
      <c r="G4887" s="31"/>
      <c r="H4887" s="33"/>
      <c r="I4887" s="16"/>
      <c r="J4887" s="34"/>
      <c r="K4887" s="34"/>
      <c r="L4887" s="35"/>
      <c r="M4887" s="36"/>
      <c r="N4887" s="37"/>
      <c r="O4887" s="37"/>
      <c r="P4887" s="37"/>
      <c r="Q4887" s="38"/>
      <c r="R4887" s="38"/>
      <c r="S4887" s="37"/>
      <c r="T4887" s="39"/>
      <c r="U4887" s="39"/>
      <c r="V4887" s="40"/>
      <c r="X4887" t="str">
        <f>IF(('1 - Cover page'!$B$9-M4887)&lt;6,"&lt;=5 Days","&gt;5 Days")</f>
        <v>&lt;=5 Days</v>
      </c>
      <c r="Y4887" t="str">
        <f>IF(('1 - Cover page'!$B$9-M4887)=0,"0", IF(('1 - Cover page'!$B$9-M4887)= 1,"1", IF(('1 - Cover page'!$B$9-M4887)= 2,"2", IF(('1 - Cover page'!$B$9-M4887)= 3,"3", IF(('1 - Cover page'!$B$9-M4887)= 4,"4", IF(('1 - Cover page'!$B$9-M4887)= 5,"5", IF(('1 - Cover page'!$B$9-M4887)= 6,"6", IF(('1 - Cover page'!$B$9-M4887)= 7,"7", IF(('1 - Cover page'!$B$9-M4887)= 8,"8", IF(('1 - Cover page'!$B$9-M4887)= 9,"9", IF(('1 - Cover page'!$B$9-M4887)= 10,"10", IF(('1 - Cover page'!$B$9-M4887)= 11,"11", IF(('1 - Cover page'!$B$9-M4887)= 12,"12", IF(('1 - Cover page'!$B$9-M4887)= 13,"13", IF(('1 - Cover page'!$B$9-M4887)= 14,"14", IF(('1 - Cover page'!$B$9-M4887)= 15,"15",  ""))))))))))))))))</f>
        <v>0</v>
      </c>
      <c r="Z4887" t="str">
        <f>IF(('1 - Cover page'!$B$9-I4887)=0,"0", IF(('1 - Cover page'!$B$9-I4887)= 1,"1", IF(('1 - Cover page'!$B$9-I4887)= 2,"2", IF(('1 - Cover page'!$B$9-I4887)= 3,"3", IF(('1 - Cover page'!$B$9-I4887)= 4,"4", IF(('1 - Cover page'!$B$9-I4887)= 5,"5", IF(('1 - Cover page'!$B$9-I4887)= 6,"6", IF(('1 - Cover page'!$B$9-I4887)= 7,"7", IF(('1 - Cover page'!$B$9-I4887)= 8,"8", IF(('1 - Cover page'!$B$9-I4887)= 9,"9", IF(('1 - Cover page'!$B$9-I4887)= 10,"10", IF(('1 - Cover page'!$B$9-I4887)= 11,"11", IF(('1 - Cover page'!$B$9-I4887)= 12,"12", IF(('1 - Cover page'!$B$9-I4887)= 13,"13", IF(('1 - Cover page'!$B$9-I4887)= 14,"14", IF(('1 - Cover page'!$B$9-I4887)= 15,"15",  ""))))))))))))))))</f>
        <v>0</v>
      </c>
      <c r="AA4887" t="e">
        <f>VLOOKUP(E4887,'Age group'!$A$2:$B$7,2,TRUE)</f>
        <v>#N/A</v>
      </c>
    </row>
    <row r="4888" spans="1:27" ht="12.75" x14ac:dyDescent="0.2">
      <c r="A4888" s="30">
        <v>4885</v>
      </c>
      <c r="B4888" s="31"/>
      <c r="C4888" s="31"/>
      <c r="D4888" s="32"/>
      <c r="E4888" s="104"/>
      <c r="F4888" s="31"/>
      <c r="G4888" s="31"/>
      <c r="H4888" s="33"/>
      <c r="I4888" s="16"/>
      <c r="J4888" s="34"/>
      <c r="K4888" s="34"/>
      <c r="L4888" s="35"/>
      <c r="M4888" s="36"/>
      <c r="N4888" s="37"/>
      <c r="O4888" s="37"/>
      <c r="P4888" s="37"/>
      <c r="Q4888" s="38"/>
      <c r="R4888" s="38"/>
      <c r="S4888" s="37"/>
      <c r="T4888" s="39"/>
      <c r="U4888" s="39"/>
      <c r="V4888" s="40"/>
      <c r="X4888" t="str">
        <f>IF(('1 - Cover page'!$B$9-M4888)&lt;6,"&lt;=5 Days","&gt;5 Days")</f>
        <v>&lt;=5 Days</v>
      </c>
      <c r="Y4888" t="str">
        <f>IF(('1 - Cover page'!$B$9-M4888)=0,"0", IF(('1 - Cover page'!$B$9-M4888)= 1,"1", IF(('1 - Cover page'!$B$9-M4888)= 2,"2", IF(('1 - Cover page'!$B$9-M4888)= 3,"3", IF(('1 - Cover page'!$B$9-M4888)= 4,"4", IF(('1 - Cover page'!$B$9-M4888)= 5,"5", IF(('1 - Cover page'!$B$9-M4888)= 6,"6", IF(('1 - Cover page'!$B$9-M4888)= 7,"7", IF(('1 - Cover page'!$B$9-M4888)= 8,"8", IF(('1 - Cover page'!$B$9-M4888)= 9,"9", IF(('1 - Cover page'!$B$9-M4888)= 10,"10", IF(('1 - Cover page'!$B$9-M4888)= 11,"11", IF(('1 - Cover page'!$B$9-M4888)= 12,"12", IF(('1 - Cover page'!$B$9-M4888)= 13,"13", IF(('1 - Cover page'!$B$9-M4888)= 14,"14", IF(('1 - Cover page'!$B$9-M4888)= 15,"15",  ""))))))))))))))))</f>
        <v>0</v>
      </c>
      <c r="Z4888" t="str">
        <f>IF(('1 - Cover page'!$B$9-I4888)=0,"0", IF(('1 - Cover page'!$B$9-I4888)= 1,"1", IF(('1 - Cover page'!$B$9-I4888)= 2,"2", IF(('1 - Cover page'!$B$9-I4888)= 3,"3", IF(('1 - Cover page'!$B$9-I4888)= 4,"4", IF(('1 - Cover page'!$B$9-I4888)= 5,"5", IF(('1 - Cover page'!$B$9-I4888)= 6,"6", IF(('1 - Cover page'!$B$9-I4888)= 7,"7", IF(('1 - Cover page'!$B$9-I4888)= 8,"8", IF(('1 - Cover page'!$B$9-I4888)= 9,"9", IF(('1 - Cover page'!$B$9-I4888)= 10,"10", IF(('1 - Cover page'!$B$9-I4888)= 11,"11", IF(('1 - Cover page'!$B$9-I4888)= 12,"12", IF(('1 - Cover page'!$B$9-I4888)= 13,"13", IF(('1 - Cover page'!$B$9-I4888)= 14,"14", IF(('1 - Cover page'!$B$9-I4888)= 15,"15",  ""))))))))))))))))</f>
        <v>0</v>
      </c>
      <c r="AA4888" t="e">
        <f>VLOOKUP(E4888,'Age group'!$A$2:$B$7,2,TRUE)</f>
        <v>#N/A</v>
      </c>
    </row>
    <row r="4889" spans="1:27" ht="12.75" x14ac:dyDescent="0.2">
      <c r="A4889" s="30">
        <v>4886</v>
      </c>
      <c r="B4889" s="31"/>
      <c r="C4889" s="31"/>
      <c r="D4889" s="32"/>
      <c r="E4889" s="104"/>
      <c r="F4889" s="31"/>
      <c r="G4889" s="31"/>
      <c r="H4889" s="33"/>
      <c r="I4889" s="16"/>
      <c r="J4889" s="34"/>
      <c r="K4889" s="34"/>
      <c r="L4889" s="35"/>
      <c r="M4889" s="36"/>
      <c r="N4889" s="37"/>
      <c r="O4889" s="37"/>
      <c r="P4889" s="37"/>
      <c r="Q4889" s="38"/>
      <c r="R4889" s="38"/>
      <c r="S4889" s="37"/>
      <c r="T4889" s="39"/>
      <c r="U4889" s="39"/>
      <c r="V4889" s="40"/>
      <c r="X4889" t="str">
        <f>IF(('1 - Cover page'!$B$9-M4889)&lt;6,"&lt;=5 Days","&gt;5 Days")</f>
        <v>&lt;=5 Days</v>
      </c>
      <c r="Y4889" t="str">
        <f>IF(('1 - Cover page'!$B$9-M4889)=0,"0", IF(('1 - Cover page'!$B$9-M4889)= 1,"1", IF(('1 - Cover page'!$B$9-M4889)= 2,"2", IF(('1 - Cover page'!$B$9-M4889)= 3,"3", IF(('1 - Cover page'!$B$9-M4889)= 4,"4", IF(('1 - Cover page'!$B$9-M4889)= 5,"5", IF(('1 - Cover page'!$B$9-M4889)= 6,"6", IF(('1 - Cover page'!$B$9-M4889)= 7,"7", IF(('1 - Cover page'!$B$9-M4889)= 8,"8", IF(('1 - Cover page'!$B$9-M4889)= 9,"9", IF(('1 - Cover page'!$B$9-M4889)= 10,"10", IF(('1 - Cover page'!$B$9-M4889)= 11,"11", IF(('1 - Cover page'!$B$9-M4889)= 12,"12", IF(('1 - Cover page'!$B$9-M4889)= 13,"13", IF(('1 - Cover page'!$B$9-M4889)= 14,"14", IF(('1 - Cover page'!$B$9-M4889)= 15,"15",  ""))))))))))))))))</f>
        <v>0</v>
      </c>
      <c r="Z4889" t="str">
        <f>IF(('1 - Cover page'!$B$9-I4889)=0,"0", IF(('1 - Cover page'!$B$9-I4889)= 1,"1", IF(('1 - Cover page'!$B$9-I4889)= 2,"2", IF(('1 - Cover page'!$B$9-I4889)= 3,"3", IF(('1 - Cover page'!$B$9-I4889)= 4,"4", IF(('1 - Cover page'!$B$9-I4889)= 5,"5", IF(('1 - Cover page'!$B$9-I4889)= 6,"6", IF(('1 - Cover page'!$B$9-I4889)= 7,"7", IF(('1 - Cover page'!$B$9-I4889)= 8,"8", IF(('1 - Cover page'!$B$9-I4889)= 9,"9", IF(('1 - Cover page'!$B$9-I4889)= 10,"10", IF(('1 - Cover page'!$B$9-I4889)= 11,"11", IF(('1 - Cover page'!$B$9-I4889)= 12,"12", IF(('1 - Cover page'!$B$9-I4889)= 13,"13", IF(('1 - Cover page'!$B$9-I4889)= 14,"14", IF(('1 - Cover page'!$B$9-I4889)= 15,"15",  ""))))))))))))))))</f>
        <v>0</v>
      </c>
      <c r="AA4889" t="e">
        <f>VLOOKUP(E4889,'Age group'!$A$2:$B$7,2,TRUE)</f>
        <v>#N/A</v>
      </c>
    </row>
    <row r="4890" spans="1:27" ht="12.75" x14ac:dyDescent="0.2">
      <c r="A4890" s="30">
        <v>4887</v>
      </c>
      <c r="B4890" s="31"/>
      <c r="C4890" s="31"/>
      <c r="D4890" s="32"/>
      <c r="E4890" s="104"/>
      <c r="F4890" s="31"/>
      <c r="G4890" s="31"/>
      <c r="H4890" s="33"/>
      <c r="I4890" s="16"/>
      <c r="J4890" s="34"/>
      <c r="K4890" s="34"/>
      <c r="L4890" s="35"/>
      <c r="M4890" s="36"/>
      <c r="N4890" s="37"/>
      <c r="O4890" s="37"/>
      <c r="P4890" s="37"/>
      <c r="Q4890" s="38"/>
      <c r="R4890" s="38"/>
      <c r="S4890" s="37"/>
      <c r="T4890" s="39"/>
      <c r="U4890" s="39"/>
      <c r="V4890" s="40"/>
      <c r="X4890" t="str">
        <f>IF(('1 - Cover page'!$B$9-M4890)&lt;6,"&lt;=5 Days","&gt;5 Days")</f>
        <v>&lt;=5 Days</v>
      </c>
      <c r="Y4890" t="str">
        <f>IF(('1 - Cover page'!$B$9-M4890)=0,"0", IF(('1 - Cover page'!$B$9-M4890)= 1,"1", IF(('1 - Cover page'!$B$9-M4890)= 2,"2", IF(('1 - Cover page'!$B$9-M4890)= 3,"3", IF(('1 - Cover page'!$B$9-M4890)= 4,"4", IF(('1 - Cover page'!$B$9-M4890)= 5,"5", IF(('1 - Cover page'!$B$9-M4890)= 6,"6", IF(('1 - Cover page'!$B$9-M4890)= 7,"7", IF(('1 - Cover page'!$B$9-M4890)= 8,"8", IF(('1 - Cover page'!$B$9-M4890)= 9,"9", IF(('1 - Cover page'!$B$9-M4890)= 10,"10", IF(('1 - Cover page'!$B$9-M4890)= 11,"11", IF(('1 - Cover page'!$B$9-M4890)= 12,"12", IF(('1 - Cover page'!$B$9-M4890)= 13,"13", IF(('1 - Cover page'!$B$9-M4890)= 14,"14", IF(('1 - Cover page'!$B$9-M4890)= 15,"15",  ""))))))))))))))))</f>
        <v>0</v>
      </c>
      <c r="Z4890" t="str">
        <f>IF(('1 - Cover page'!$B$9-I4890)=0,"0", IF(('1 - Cover page'!$B$9-I4890)= 1,"1", IF(('1 - Cover page'!$B$9-I4890)= 2,"2", IF(('1 - Cover page'!$B$9-I4890)= 3,"3", IF(('1 - Cover page'!$B$9-I4890)= 4,"4", IF(('1 - Cover page'!$B$9-I4890)= 5,"5", IF(('1 - Cover page'!$B$9-I4890)= 6,"6", IF(('1 - Cover page'!$B$9-I4890)= 7,"7", IF(('1 - Cover page'!$B$9-I4890)= 8,"8", IF(('1 - Cover page'!$B$9-I4890)= 9,"9", IF(('1 - Cover page'!$B$9-I4890)= 10,"10", IF(('1 - Cover page'!$B$9-I4890)= 11,"11", IF(('1 - Cover page'!$B$9-I4890)= 12,"12", IF(('1 - Cover page'!$B$9-I4890)= 13,"13", IF(('1 - Cover page'!$B$9-I4890)= 14,"14", IF(('1 - Cover page'!$B$9-I4890)= 15,"15",  ""))))))))))))))))</f>
        <v>0</v>
      </c>
      <c r="AA4890" t="e">
        <f>VLOOKUP(E4890,'Age group'!$A$2:$B$7,2,TRUE)</f>
        <v>#N/A</v>
      </c>
    </row>
    <row r="4891" spans="1:27" ht="12.75" x14ac:dyDescent="0.2">
      <c r="A4891" s="30">
        <v>4888</v>
      </c>
      <c r="B4891" s="31"/>
      <c r="C4891" s="31"/>
      <c r="D4891" s="32"/>
      <c r="E4891" s="104"/>
      <c r="F4891" s="31"/>
      <c r="G4891" s="31"/>
      <c r="H4891" s="33"/>
      <c r="I4891" s="16"/>
      <c r="J4891" s="34"/>
      <c r="K4891" s="34"/>
      <c r="L4891" s="35"/>
      <c r="M4891" s="36"/>
      <c r="N4891" s="37"/>
      <c r="O4891" s="37"/>
      <c r="P4891" s="37"/>
      <c r="Q4891" s="38"/>
      <c r="R4891" s="38"/>
      <c r="S4891" s="37"/>
      <c r="T4891" s="39"/>
      <c r="U4891" s="39"/>
      <c r="V4891" s="40"/>
      <c r="X4891" t="str">
        <f>IF(('1 - Cover page'!$B$9-M4891)&lt;6,"&lt;=5 Days","&gt;5 Days")</f>
        <v>&lt;=5 Days</v>
      </c>
      <c r="Y4891" t="str">
        <f>IF(('1 - Cover page'!$B$9-M4891)=0,"0", IF(('1 - Cover page'!$B$9-M4891)= 1,"1", IF(('1 - Cover page'!$B$9-M4891)= 2,"2", IF(('1 - Cover page'!$B$9-M4891)= 3,"3", IF(('1 - Cover page'!$B$9-M4891)= 4,"4", IF(('1 - Cover page'!$B$9-M4891)= 5,"5", IF(('1 - Cover page'!$B$9-M4891)= 6,"6", IF(('1 - Cover page'!$B$9-M4891)= 7,"7", IF(('1 - Cover page'!$B$9-M4891)= 8,"8", IF(('1 - Cover page'!$B$9-M4891)= 9,"9", IF(('1 - Cover page'!$B$9-M4891)= 10,"10", IF(('1 - Cover page'!$B$9-M4891)= 11,"11", IF(('1 - Cover page'!$B$9-M4891)= 12,"12", IF(('1 - Cover page'!$B$9-M4891)= 13,"13", IF(('1 - Cover page'!$B$9-M4891)= 14,"14", IF(('1 - Cover page'!$B$9-M4891)= 15,"15",  ""))))))))))))))))</f>
        <v>0</v>
      </c>
      <c r="Z4891" t="str">
        <f>IF(('1 - Cover page'!$B$9-I4891)=0,"0", IF(('1 - Cover page'!$B$9-I4891)= 1,"1", IF(('1 - Cover page'!$B$9-I4891)= 2,"2", IF(('1 - Cover page'!$B$9-I4891)= 3,"3", IF(('1 - Cover page'!$B$9-I4891)= 4,"4", IF(('1 - Cover page'!$B$9-I4891)= 5,"5", IF(('1 - Cover page'!$B$9-I4891)= 6,"6", IF(('1 - Cover page'!$B$9-I4891)= 7,"7", IF(('1 - Cover page'!$B$9-I4891)= 8,"8", IF(('1 - Cover page'!$B$9-I4891)= 9,"9", IF(('1 - Cover page'!$B$9-I4891)= 10,"10", IF(('1 - Cover page'!$B$9-I4891)= 11,"11", IF(('1 - Cover page'!$B$9-I4891)= 12,"12", IF(('1 - Cover page'!$B$9-I4891)= 13,"13", IF(('1 - Cover page'!$B$9-I4891)= 14,"14", IF(('1 - Cover page'!$B$9-I4891)= 15,"15",  ""))))))))))))))))</f>
        <v>0</v>
      </c>
      <c r="AA4891" t="e">
        <f>VLOOKUP(E4891,'Age group'!$A$2:$B$7,2,TRUE)</f>
        <v>#N/A</v>
      </c>
    </row>
    <row r="4892" spans="1:27" ht="12.75" x14ac:dyDescent="0.2">
      <c r="A4892" s="30">
        <v>4889</v>
      </c>
      <c r="B4892" s="31"/>
      <c r="C4892" s="31"/>
      <c r="D4892" s="32"/>
      <c r="E4892" s="104"/>
      <c r="F4892" s="31"/>
      <c r="G4892" s="31"/>
      <c r="H4892" s="33"/>
      <c r="I4892" s="16"/>
      <c r="J4892" s="34"/>
      <c r="K4892" s="34"/>
      <c r="L4892" s="35"/>
      <c r="M4892" s="36"/>
      <c r="N4892" s="37"/>
      <c r="O4892" s="37"/>
      <c r="P4892" s="37"/>
      <c r="Q4892" s="38"/>
      <c r="R4892" s="38"/>
      <c r="S4892" s="37"/>
      <c r="T4892" s="39"/>
      <c r="U4892" s="39"/>
      <c r="V4892" s="40"/>
      <c r="X4892" t="str">
        <f>IF(('1 - Cover page'!$B$9-M4892)&lt;6,"&lt;=5 Days","&gt;5 Days")</f>
        <v>&lt;=5 Days</v>
      </c>
      <c r="Y4892" t="str">
        <f>IF(('1 - Cover page'!$B$9-M4892)=0,"0", IF(('1 - Cover page'!$B$9-M4892)= 1,"1", IF(('1 - Cover page'!$B$9-M4892)= 2,"2", IF(('1 - Cover page'!$B$9-M4892)= 3,"3", IF(('1 - Cover page'!$B$9-M4892)= 4,"4", IF(('1 - Cover page'!$B$9-M4892)= 5,"5", IF(('1 - Cover page'!$B$9-M4892)= 6,"6", IF(('1 - Cover page'!$B$9-M4892)= 7,"7", IF(('1 - Cover page'!$B$9-M4892)= 8,"8", IF(('1 - Cover page'!$B$9-M4892)= 9,"9", IF(('1 - Cover page'!$B$9-M4892)= 10,"10", IF(('1 - Cover page'!$B$9-M4892)= 11,"11", IF(('1 - Cover page'!$B$9-M4892)= 12,"12", IF(('1 - Cover page'!$B$9-M4892)= 13,"13", IF(('1 - Cover page'!$B$9-M4892)= 14,"14", IF(('1 - Cover page'!$B$9-M4892)= 15,"15",  ""))))))))))))))))</f>
        <v>0</v>
      </c>
      <c r="Z4892" t="str">
        <f>IF(('1 - Cover page'!$B$9-I4892)=0,"0", IF(('1 - Cover page'!$B$9-I4892)= 1,"1", IF(('1 - Cover page'!$B$9-I4892)= 2,"2", IF(('1 - Cover page'!$B$9-I4892)= 3,"3", IF(('1 - Cover page'!$B$9-I4892)= 4,"4", IF(('1 - Cover page'!$B$9-I4892)= 5,"5", IF(('1 - Cover page'!$B$9-I4892)= 6,"6", IF(('1 - Cover page'!$B$9-I4892)= 7,"7", IF(('1 - Cover page'!$B$9-I4892)= 8,"8", IF(('1 - Cover page'!$B$9-I4892)= 9,"9", IF(('1 - Cover page'!$B$9-I4892)= 10,"10", IF(('1 - Cover page'!$B$9-I4892)= 11,"11", IF(('1 - Cover page'!$B$9-I4892)= 12,"12", IF(('1 - Cover page'!$B$9-I4892)= 13,"13", IF(('1 - Cover page'!$B$9-I4892)= 14,"14", IF(('1 - Cover page'!$B$9-I4892)= 15,"15",  ""))))))))))))))))</f>
        <v>0</v>
      </c>
      <c r="AA4892" t="e">
        <f>VLOOKUP(E4892,'Age group'!$A$2:$B$7,2,TRUE)</f>
        <v>#N/A</v>
      </c>
    </row>
    <row r="4893" spans="1:27" ht="12.75" x14ac:dyDescent="0.2">
      <c r="A4893" s="30">
        <v>4890</v>
      </c>
      <c r="B4893" s="31"/>
      <c r="C4893" s="31"/>
      <c r="D4893" s="32"/>
      <c r="E4893" s="104"/>
      <c r="F4893" s="31"/>
      <c r="G4893" s="31"/>
      <c r="H4893" s="33"/>
      <c r="I4893" s="16"/>
      <c r="J4893" s="34"/>
      <c r="K4893" s="34"/>
      <c r="L4893" s="35"/>
      <c r="M4893" s="36"/>
      <c r="N4893" s="37"/>
      <c r="O4893" s="37"/>
      <c r="P4893" s="37"/>
      <c r="Q4893" s="38"/>
      <c r="R4893" s="38"/>
      <c r="S4893" s="37"/>
      <c r="T4893" s="39"/>
      <c r="U4893" s="39"/>
      <c r="V4893" s="40"/>
      <c r="X4893" t="str">
        <f>IF(('1 - Cover page'!$B$9-M4893)&lt;6,"&lt;=5 Days","&gt;5 Days")</f>
        <v>&lt;=5 Days</v>
      </c>
      <c r="Y4893" t="str">
        <f>IF(('1 - Cover page'!$B$9-M4893)=0,"0", IF(('1 - Cover page'!$B$9-M4893)= 1,"1", IF(('1 - Cover page'!$B$9-M4893)= 2,"2", IF(('1 - Cover page'!$B$9-M4893)= 3,"3", IF(('1 - Cover page'!$B$9-M4893)= 4,"4", IF(('1 - Cover page'!$B$9-M4893)= 5,"5", IF(('1 - Cover page'!$B$9-M4893)= 6,"6", IF(('1 - Cover page'!$B$9-M4893)= 7,"7", IF(('1 - Cover page'!$B$9-M4893)= 8,"8", IF(('1 - Cover page'!$B$9-M4893)= 9,"9", IF(('1 - Cover page'!$B$9-M4893)= 10,"10", IF(('1 - Cover page'!$B$9-M4893)= 11,"11", IF(('1 - Cover page'!$B$9-M4893)= 12,"12", IF(('1 - Cover page'!$B$9-M4893)= 13,"13", IF(('1 - Cover page'!$B$9-M4893)= 14,"14", IF(('1 - Cover page'!$B$9-M4893)= 15,"15",  ""))))))))))))))))</f>
        <v>0</v>
      </c>
      <c r="Z4893" t="str">
        <f>IF(('1 - Cover page'!$B$9-I4893)=0,"0", IF(('1 - Cover page'!$B$9-I4893)= 1,"1", IF(('1 - Cover page'!$B$9-I4893)= 2,"2", IF(('1 - Cover page'!$B$9-I4893)= 3,"3", IF(('1 - Cover page'!$B$9-I4893)= 4,"4", IF(('1 - Cover page'!$B$9-I4893)= 5,"5", IF(('1 - Cover page'!$B$9-I4893)= 6,"6", IF(('1 - Cover page'!$B$9-I4893)= 7,"7", IF(('1 - Cover page'!$B$9-I4893)= 8,"8", IF(('1 - Cover page'!$B$9-I4893)= 9,"9", IF(('1 - Cover page'!$B$9-I4893)= 10,"10", IF(('1 - Cover page'!$B$9-I4893)= 11,"11", IF(('1 - Cover page'!$B$9-I4893)= 12,"12", IF(('1 - Cover page'!$B$9-I4893)= 13,"13", IF(('1 - Cover page'!$B$9-I4893)= 14,"14", IF(('1 - Cover page'!$B$9-I4893)= 15,"15",  ""))))))))))))))))</f>
        <v>0</v>
      </c>
      <c r="AA4893" t="e">
        <f>VLOOKUP(E4893,'Age group'!$A$2:$B$7,2,TRUE)</f>
        <v>#N/A</v>
      </c>
    </row>
    <row r="4894" spans="1:27" ht="12.75" x14ac:dyDescent="0.2">
      <c r="A4894" s="30">
        <v>4891</v>
      </c>
      <c r="B4894" s="31"/>
      <c r="C4894" s="31"/>
      <c r="D4894" s="32"/>
      <c r="E4894" s="104"/>
      <c r="F4894" s="31"/>
      <c r="G4894" s="31"/>
      <c r="H4894" s="33"/>
      <c r="I4894" s="16"/>
      <c r="J4894" s="34"/>
      <c r="K4894" s="34"/>
      <c r="L4894" s="35"/>
      <c r="M4894" s="36"/>
      <c r="N4894" s="37"/>
      <c r="O4894" s="37"/>
      <c r="P4894" s="37"/>
      <c r="Q4894" s="38"/>
      <c r="R4894" s="38"/>
      <c r="S4894" s="37"/>
      <c r="T4894" s="39"/>
      <c r="U4894" s="39"/>
      <c r="V4894" s="40"/>
      <c r="X4894" t="str">
        <f>IF(('1 - Cover page'!$B$9-M4894)&lt;6,"&lt;=5 Days","&gt;5 Days")</f>
        <v>&lt;=5 Days</v>
      </c>
      <c r="Y4894" t="str">
        <f>IF(('1 - Cover page'!$B$9-M4894)=0,"0", IF(('1 - Cover page'!$B$9-M4894)= 1,"1", IF(('1 - Cover page'!$B$9-M4894)= 2,"2", IF(('1 - Cover page'!$B$9-M4894)= 3,"3", IF(('1 - Cover page'!$B$9-M4894)= 4,"4", IF(('1 - Cover page'!$B$9-M4894)= 5,"5", IF(('1 - Cover page'!$B$9-M4894)= 6,"6", IF(('1 - Cover page'!$B$9-M4894)= 7,"7", IF(('1 - Cover page'!$B$9-M4894)= 8,"8", IF(('1 - Cover page'!$B$9-M4894)= 9,"9", IF(('1 - Cover page'!$B$9-M4894)= 10,"10", IF(('1 - Cover page'!$B$9-M4894)= 11,"11", IF(('1 - Cover page'!$B$9-M4894)= 12,"12", IF(('1 - Cover page'!$B$9-M4894)= 13,"13", IF(('1 - Cover page'!$B$9-M4894)= 14,"14", IF(('1 - Cover page'!$B$9-M4894)= 15,"15",  ""))))))))))))))))</f>
        <v>0</v>
      </c>
      <c r="Z4894" t="str">
        <f>IF(('1 - Cover page'!$B$9-I4894)=0,"0", IF(('1 - Cover page'!$B$9-I4894)= 1,"1", IF(('1 - Cover page'!$B$9-I4894)= 2,"2", IF(('1 - Cover page'!$B$9-I4894)= 3,"3", IF(('1 - Cover page'!$B$9-I4894)= 4,"4", IF(('1 - Cover page'!$B$9-I4894)= 5,"5", IF(('1 - Cover page'!$B$9-I4894)= 6,"6", IF(('1 - Cover page'!$B$9-I4894)= 7,"7", IF(('1 - Cover page'!$B$9-I4894)= 8,"8", IF(('1 - Cover page'!$B$9-I4894)= 9,"9", IF(('1 - Cover page'!$B$9-I4894)= 10,"10", IF(('1 - Cover page'!$B$9-I4894)= 11,"11", IF(('1 - Cover page'!$B$9-I4894)= 12,"12", IF(('1 - Cover page'!$B$9-I4894)= 13,"13", IF(('1 - Cover page'!$B$9-I4894)= 14,"14", IF(('1 - Cover page'!$B$9-I4894)= 15,"15",  ""))))))))))))))))</f>
        <v>0</v>
      </c>
      <c r="AA4894" t="e">
        <f>VLOOKUP(E4894,'Age group'!$A$2:$B$7,2,TRUE)</f>
        <v>#N/A</v>
      </c>
    </row>
    <row r="4895" spans="1:27" ht="12.75" x14ac:dyDescent="0.2">
      <c r="A4895" s="30">
        <v>4892</v>
      </c>
      <c r="B4895" s="31"/>
      <c r="C4895" s="31"/>
      <c r="D4895" s="32"/>
      <c r="E4895" s="104"/>
      <c r="F4895" s="31"/>
      <c r="G4895" s="31"/>
      <c r="H4895" s="33"/>
      <c r="I4895" s="16"/>
      <c r="J4895" s="34"/>
      <c r="K4895" s="34"/>
      <c r="L4895" s="35"/>
      <c r="M4895" s="36"/>
      <c r="N4895" s="37"/>
      <c r="O4895" s="37"/>
      <c r="P4895" s="37"/>
      <c r="Q4895" s="38"/>
      <c r="R4895" s="38"/>
      <c r="S4895" s="37"/>
      <c r="T4895" s="39"/>
      <c r="U4895" s="39"/>
      <c r="V4895" s="40"/>
      <c r="X4895" t="str">
        <f>IF(('1 - Cover page'!$B$9-M4895)&lt;6,"&lt;=5 Days","&gt;5 Days")</f>
        <v>&lt;=5 Days</v>
      </c>
      <c r="Y4895" t="str">
        <f>IF(('1 - Cover page'!$B$9-M4895)=0,"0", IF(('1 - Cover page'!$B$9-M4895)= 1,"1", IF(('1 - Cover page'!$B$9-M4895)= 2,"2", IF(('1 - Cover page'!$B$9-M4895)= 3,"3", IF(('1 - Cover page'!$B$9-M4895)= 4,"4", IF(('1 - Cover page'!$B$9-M4895)= 5,"5", IF(('1 - Cover page'!$B$9-M4895)= 6,"6", IF(('1 - Cover page'!$B$9-M4895)= 7,"7", IF(('1 - Cover page'!$B$9-M4895)= 8,"8", IF(('1 - Cover page'!$B$9-M4895)= 9,"9", IF(('1 - Cover page'!$B$9-M4895)= 10,"10", IF(('1 - Cover page'!$B$9-M4895)= 11,"11", IF(('1 - Cover page'!$B$9-M4895)= 12,"12", IF(('1 - Cover page'!$B$9-M4895)= 13,"13", IF(('1 - Cover page'!$B$9-M4895)= 14,"14", IF(('1 - Cover page'!$B$9-M4895)= 15,"15",  ""))))))))))))))))</f>
        <v>0</v>
      </c>
      <c r="Z4895" t="str">
        <f>IF(('1 - Cover page'!$B$9-I4895)=0,"0", IF(('1 - Cover page'!$B$9-I4895)= 1,"1", IF(('1 - Cover page'!$B$9-I4895)= 2,"2", IF(('1 - Cover page'!$B$9-I4895)= 3,"3", IF(('1 - Cover page'!$B$9-I4895)= 4,"4", IF(('1 - Cover page'!$B$9-I4895)= 5,"5", IF(('1 - Cover page'!$B$9-I4895)= 6,"6", IF(('1 - Cover page'!$B$9-I4895)= 7,"7", IF(('1 - Cover page'!$B$9-I4895)= 8,"8", IF(('1 - Cover page'!$B$9-I4895)= 9,"9", IF(('1 - Cover page'!$B$9-I4895)= 10,"10", IF(('1 - Cover page'!$B$9-I4895)= 11,"11", IF(('1 - Cover page'!$B$9-I4895)= 12,"12", IF(('1 - Cover page'!$B$9-I4895)= 13,"13", IF(('1 - Cover page'!$B$9-I4895)= 14,"14", IF(('1 - Cover page'!$B$9-I4895)= 15,"15",  ""))))))))))))))))</f>
        <v>0</v>
      </c>
      <c r="AA4895" t="e">
        <f>VLOOKUP(E4895,'Age group'!$A$2:$B$7,2,TRUE)</f>
        <v>#N/A</v>
      </c>
    </row>
    <row r="4896" spans="1:27" ht="12.75" x14ac:dyDescent="0.2">
      <c r="A4896" s="30">
        <v>4893</v>
      </c>
      <c r="B4896" s="31"/>
      <c r="C4896" s="31"/>
      <c r="D4896" s="32"/>
      <c r="E4896" s="104"/>
      <c r="F4896" s="31"/>
      <c r="G4896" s="31"/>
      <c r="H4896" s="33"/>
      <c r="I4896" s="16"/>
      <c r="J4896" s="34"/>
      <c r="K4896" s="34"/>
      <c r="L4896" s="35"/>
      <c r="M4896" s="36"/>
      <c r="N4896" s="37"/>
      <c r="O4896" s="37"/>
      <c r="P4896" s="37"/>
      <c r="Q4896" s="38"/>
      <c r="R4896" s="38"/>
      <c r="S4896" s="37"/>
      <c r="T4896" s="39"/>
      <c r="U4896" s="39"/>
      <c r="V4896" s="40"/>
      <c r="X4896" t="str">
        <f>IF(('1 - Cover page'!$B$9-M4896)&lt;6,"&lt;=5 Days","&gt;5 Days")</f>
        <v>&lt;=5 Days</v>
      </c>
      <c r="Y4896" t="str">
        <f>IF(('1 - Cover page'!$B$9-M4896)=0,"0", IF(('1 - Cover page'!$B$9-M4896)= 1,"1", IF(('1 - Cover page'!$B$9-M4896)= 2,"2", IF(('1 - Cover page'!$B$9-M4896)= 3,"3", IF(('1 - Cover page'!$B$9-M4896)= 4,"4", IF(('1 - Cover page'!$B$9-M4896)= 5,"5", IF(('1 - Cover page'!$B$9-M4896)= 6,"6", IF(('1 - Cover page'!$B$9-M4896)= 7,"7", IF(('1 - Cover page'!$B$9-M4896)= 8,"8", IF(('1 - Cover page'!$B$9-M4896)= 9,"9", IF(('1 - Cover page'!$B$9-M4896)= 10,"10", IF(('1 - Cover page'!$B$9-M4896)= 11,"11", IF(('1 - Cover page'!$B$9-M4896)= 12,"12", IF(('1 - Cover page'!$B$9-M4896)= 13,"13", IF(('1 - Cover page'!$B$9-M4896)= 14,"14", IF(('1 - Cover page'!$B$9-M4896)= 15,"15",  ""))))))))))))))))</f>
        <v>0</v>
      </c>
      <c r="Z4896" t="str">
        <f>IF(('1 - Cover page'!$B$9-I4896)=0,"0", IF(('1 - Cover page'!$B$9-I4896)= 1,"1", IF(('1 - Cover page'!$B$9-I4896)= 2,"2", IF(('1 - Cover page'!$B$9-I4896)= 3,"3", IF(('1 - Cover page'!$B$9-I4896)= 4,"4", IF(('1 - Cover page'!$B$9-I4896)= 5,"5", IF(('1 - Cover page'!$B$9-I4896)= 6,"6", IF(('1 - Cover page'!$B$9-I4896)= 7,"7", IF(('1 - Cover page'!$B$9-I4896)= 8,"8", IF(('1 - Cover page'!$B$9-I4896)= 9,"9", IF(('1 - Cover page'!$B$9-I4896)= 10,"10", IF(('1 - Cover page'!$B$9-I4896)= 11,"11", IF(('1 - Cover page'!$B$9-I4896)= 12,"12", IF(('1 - Cover page'!$B$9-I4896)= 13,"13", IF(('1 - Cover page'!$B$9-I4896)= 14,"14", IF(('1 - Cover page'!$B$9-I4896)= 15,"15",  ""))))))))))))))))</f>
        <v>0</v>
      </c>
      <c r="AA4896" t="e">
        <f>VLOOKUP(E4896,'Age group'!$A$2:$B$7,2,TRUE)</f>
        <v>#N/A</v>
      </c>
    </row>
    <row r="4897" spans="1:27" ht="12.75" x14ac:dyDescent="0.2">
      <c r="A4897" s="30">
        <v>4894</v>
      </c>
      <c r="B4897" s="31"/>
      <c r="C4897" s="31"/>
      <c r="D4897" s="32"/>
      <c r="E4897" s="104"/>
      <c r="F4897" s="31"/>
      <c r="G4897" s="31"/>
      <c r="H4897" s="33"/>
      <c r="I4897" s="16"/>
      <c r="J4897" s="34"/>
      <c r="K4897" s="34"/>
      <c r="L4897" s="35"/>
      <c r="M4897" s="36"/>
      <c r="N4897" s="37"/>
      <c r="O4897" s="37"/>
      <c r="P4897" s="37"/>
      <c r="Q4897" s="38"/>
      <c r="R4897" s="38"/>
      <c r="S4897" s="37"/>
      <c r="T4897" s="39"/>
      <c r="U4897" s="39"/>
      <c r="V4897" s="40"/>
      <c r="X4897" t="str">
        <f>IF(('1 - Cover page'!$B$9-M4897)&lt;6,"&lt;=5 Days","&gt;5 Days")</f>
        <v>&lt;=5 Days</v>
      </c>
      <c r="Y4897" t="str">
        <f>IF(('1 - Cover page'!$B$9-M4897)=0,"0", IF(('1 - Cover page'!$B$9-M4897)= 1,"1", IF(('1 - Cover page'!$B$9-M4897)= 2,"2", IF(('1 - Cover page'!$B$9-M4897)= 3,"3", IF(('1 - Cover page'!$B$9-M4897)= 4,"4", IF(('1 - Cover page'!$B$9-M4897)= 5,"5", IF(('1 - Cover page'!$B$9-M4897)= 6,"6", IF(('1 - Cover page'!$B$9-M4897)= 7,"7", IF(('1 - Cover page'!$B$9-M4897)= 8,"8", IF(('1 - Cover page'!$B$9-M4897)= 9,"9", IF(('1 - Cover page'!$B$9-M4897)= 10,"10", IF(('1 - Cover page'!$B$9-M4897)= 11,"11", IF(('1 - Cover page'!$B$9-M4897)= 12,"12", IF(('1 - Cover page'!$B$9-M4897)= 13,"13", IF(('1 - Cover page'!$B$9-M4897)= 14,"14", IF(('1 - Cover page'!$B$9-M4897)= 15,"15",  ""))))))))))))))))</f>
        <v>0</v>
      </c>
      <c r="Z4897" t="str">
        <f>IF(('1 - Cover page'!$B$9-I4897)=0,"0", IF(('1 - Cover page'!$B$9-I4897)= 1,"1", IF(('1 - Cover page'!$B$9-I4897)= 2,"2", IF(('1 - Cover page'!$B$9-I4897)= 3,"3", IF(('1 - Cover page'!$B$9-I4897)= 4,"4", IF(('1 - Cover page'!$B$9-I4897)= 5,"5", IF(('1 - Cover page'!$B$9-I4897)= 6,"6", IF(('1 - Cover page'!$B$9-I4897)= 7,"7", IF(('1 - Cover page'!$B$9-I4897)= 8,"8", IF(('1 - Cover page'!$B$9-I4897)= 9,"9", IF(('1 - Cover page'!$B$9-I4897)= 10,"10", IF(('1 - Cover page'!$B$9-I4897)= 11,"11", IF(('1 - Cover page'!$B$9-I4897)= 12,"12", IF(('1 - Cover page'!$B$9-I4897)= 13,"13", IF(('1 - Cover page'!$B$9-I4897)= 14,"14", IF(('1 - Cover page'!$B$9-I4897)= 15,"15",  ""))))))))))))))))</f>
        <v>0</v>
      </c>
      <c r="AA4897" t="e">
        <f>VLOOKUP(E4897,'Age group'!$A$2:$B$7,2,TRUE)</f>
        <v>#N/A</v>
      </c>
    </row>
    <row r="4898" spans="1:27" ht="12.75" x14ac:dyDescent="0.2">
      <c r="A4898" s="30">
        <v>4895</v>
      </c>
      <c r="B4898" s="31"/>
      <c r="C4898" s="31"/>
      <c r="D4898" s="32"/>
      <c r="E4898" s="104"/>
      <c r="F4898" s="31"/>
      <c r="G4898" s="31"/>
      <c r="H4898" s="33"/>
      <c r="I4898" s="16"/>
      <c r="J4898" s="34"/>
      <c r="K4898" s="34"/>
      <c r="L4898" s="35"/>
      <c r="M4898" s="36"/>
      <c r="N4898" s="37"/>
      <c r="O4898" s="37"/>
      <c r="P4898" s="37"/>
      <c r="Q4898" s="38"/>
      <c r="R4898" s="38"/>
      <c r="S4898" s="37"/>
      <c r="T4898" s="39"/>
      <c r="U4898" s="39"/>
      <c r="V4898" s="40"/>
      <c r="X4898" t="str">
        <f>IF(('1 - Cover page'!$B$9-M4898)&lt;6,"&lt;=5 Days","&gt;5 Days")</f>
        <v>&lt;=5 Days</v>
      </c>
      <c r="Y4898" t="str">
        <f>IF(('1 - Cover page'!$B$9-M4898)=0,"0", IF(('1 - Cover page'!$B$9-M4898)= 1,"1", IF(('1 - Cover page'!$B$9-M4898)= 2,"2", IF(('1 - Cover page'!$B$9-M4898)= 3,"3", IF(('1 - Cover page'!$B$9-M4898)= 4,"4", IF(('1 - Cover page'!$B$9-M4898)= 5,"5", IF(('1 - Cover page'!$B$9-M4898)= 6,"6", IF(('1 - Cover page'!$B$9-M4898)= 7,"7", IF(('1 - Cover page'!$B$9-M4898)= 8,"8", IF(('1 - Cover page'!$B$9-M4898)= 9,"9", IF(('1 - Cover page'!$B$9-M4898)= 10,"10", IF(('1 - Cover page'!$B$9-M4898)= 11,"11", IF(('1 - Cover page'!$B$9-M4898)= 12,"12", IF(('1 - Cover page'!$B$9-M4898)= 13,"13", IF(('1 - Cover page'!$B$9-M4898)= 14,"14", IF(('1 - Cover page'!$B$9-M4898)= 15,"15",  ""))))))))))))))))</f>
        <v>0</v>
      </c>
      <c r="Z4898" t="str">
        <f>IF(('1 - Cover page'!$B$9-I4898)=0,"0", IF(('1 - Cover page'!$B$9-I4898)= 1,"1", IF(('1 - Cover page'!$B$9-I4898)= 2,"2", IF(('1 - Cover page'!$B$9-I4898)= 3,"3", IF(('1 - Cover page'!$B$9-I4898)= 4,"4", IF(('1 - Cover page'!$B$9-I4898)= 5,"5", IF(('1 - Cover page'!$B$9-I4898)= 6,"6", IF(('1 - Cover page'!$B$9-I4898)= 7,"7", IF(('1 - Cover page'!$B$9-I4898)= 8,"8", IF(('1 - Cover page'!$B$9-I4898)= 9,"9", IF(('1 - Cover page'!$B$9-I4898)= 10,"10", IF(('1 - Cover page'!$B$9-I4898)= 11,"11", IF(('1 - Cover page'!$B$9-I4898)= 12,"12", IF(('1 - Cover page'!$B$9-I4898)= 13,"13", IF(('1 - Cover page'!$B$9-I4898)= 14,"14", IF(('1 - Cover page'!$B$9-I4898)= 15,"15",  ""))))))))))))))))</f>
        <v>0</v>
      </c>
      <c r="AA4898" t="e">
        <f>VLOOKUP(E4898,'Age group'!$A$2:$B$7,2,TRUE)</f>
        <v>#N/A</v>
      </c>
    </row>
    <row r="4899" spans="1:27" ht="12.75" x14ac:dyDescent="0.2">
      <c r="A4899" s="30">
        <v>4896</v>
      </c>
      <c r="B4899" s="31"/>
      <c r="C4899" s="31"/>
      <c r="D4899" s="32"/>
      <c r="E4899" s="104"/>
      <c r="F4899" s="31"/>
      <c r="G4899" s="31"/>
      <c r="H4899" s="33"/>
      <c r="I4899" s="16"/>
      <c r="J4899" s="34"/>
      <c r="K4899" s="34"/>
      <c r="L4899" s="35"/>
      <c r="M4899" s="36"/>
      <c r="N4899" s="37"/>
      <c r="O4899" s="37"/>
      <c r="P4899" s="37"/>
      <c r="Q4899" s="38"/>
      <c r="R4899" s="38"/>
      <c r="S4899" s="37"/>
      <c r="T4899" s="39"/>
      <c r="U4899" s="39"/>
      <c r="V4899" s="40"/>
      <c r="X4899" t="str">
        <f>IF(('1 - Cover page'!$B$9-M4899)&lt;6,"&lt;=5 Days","&gt;5 Days")</f>
        <v>&lt;=5 Days</v>
      </c>
      <c r="Y4899" t="str">
        <f>IF(('1 - Cover page'!$B$9-M4899)=0,"0", IF(('1 - Cover page'!$B$9-M4899)= 1,"1", IF(('1 - Cover page'!$B$9-M4899)= 2,"2", IF(('1 - Cover page'!$B$9-M4899)= 3,"3", IF(('1 - Cover page'!$B$9-M4899)= 4,"4", IF(('1 - Cover page'!$B$9-M4899)= 5,"5", IF(('1 - Cover page'!$B$9-M4899)= 6,"6", IF(('1 - Cover page'!$B$9-M4899)= 7,"7", IF(('1 - Cover page'!$B$9-M4899)= 8,"8", IF(('1 - Cover page'!$B$9-M4899)= 9,"9", IF(('1 - Cover page'!$B$9-M4899)= 10,"10", IF(('1 - Cover page'!$B$9-M4899)= 11,"11", IF(('1 - Cover page'!$B$9-M4899)= 12,"12", IF(('1 - Cover page'!$B$9-M4899)= 13,"13", IF(('1 - Cover page'!$B$9-M4899)= 14,"14", IF(('1 - Cover page'!$B$9-M4899)= 15,"15",  ""))))))))))))))))</f>
        <v>0</v>
      </c>
      <c r="Z4899" t="str">
        <f>IF(('1 - Cover page'!$B$9-I4899)=0,"0", IF(('1 - Cover page'!$B$9-I4899)= 1,"1", IF(('1 - Cover page'!$B$9-I4899)= 2,"2", IF(('1 - Cover page'!$B$9-I4899)= 3,"3", IF(('1 - Cover page'!$B$9-I4899)= 4,"4", IF(('1 - Cover page'!$B$9-I4899)= 5,"5", IF(('1 - Cover page'!$B$9-I4899)= 6,"6", IF(('1 - Cover page'!$B$9-I4899)= 7,"7", IF(('1 - Cover page'!$B$9-I4899)= 8,"8", IF(('1 - Cover page'!$B$9-I4899)= 9,"9", IF(('1 - Cover page'!$B$9-I4899)= 10,"10", IF(('1 - Cover page'!$B$9-I4899)= 11,"11", IF(('1 - Cover page'!$B$9-I4899)= 12,"12", IF(('1 - Cover page'!$B$9-I4899)= 13,"13", IF(('1 - Cover page'!$B$9-I4899)= 14,"14", IF(('1 - Cover page'!$B$9-I4899)= 15,"15",  ""))))))))))))))))</f>
        <v>0</v>
      </c>
      <c r="AA4899" t="e">
        <f>VLOOKUP(E4899,'Age group'!$A$2:$B$7,2,TRUE)</f>
        <v>#N/A</v>
      </c>
    </row>
    <row r="4900" spans="1:27" ht="12.75" x14ac:dyDescent="0.2">
      <c r="A4900" s="30">
        <v>4897</v>
      </c>
      <c r="B4900" s="31"/>
      <c r="C4900" s="31"/>
      <c r="D4900" s="32"/>
      <c r="E4900" s="104"/>
      <c r="F4900" s="31"/>
      <c r="G4900" s="31"/>
      <c r="H4900" s="33"/>
      <c r="I4900" s="16"/>
      <c r="J4900" s="34"/>
      <c r="K4900" s="34"/>
      <c r="L4900" s="35"/>
      <c r="M4900" s="36"/>
      <c r="N4900" s="37"/>
      <c r="O4900" s="37"/>
      <c r="P4900" s="37"/>
      <c r="Q4900" s="38"/>
      <c r="R4900" s="38"/>
      <c r="S4900" s="37"/>
      <c r="T4900" s="39"/>
      <c r="U4900" s="39"/>
      <c r="V4900" s="40"/>
      <c r="X4900" t="str">
        <f>IF(('1 - Cover page'!$B$9-M4900)&lt;6,"&lt;=5 Days","&gt;5 Days")</f>
        <v>&lt;=5 Days</v>
      </c>
      <c r="Y4900" t="str">
        <f>IF(('1 - Cover page'!$B$9-M4900)=0,"0", IF(('1 - Cover page'!$B$9-M4900)= 1,"1", IF(('1 - Cover page'!$B$9-M4900)= 2,"2", IF(('1 - Cover page'!$B$9-M4900)= 3,"3", IF(('1 - Cover page'!$B$9-M4900)= 4,"4", IF(('1 - Cover page'!$B$9-M4900)= 5,"5", IF(('1 - Cover page'!$B$9-M4900)= 6,"6", IF(('1 - Cover page'!$B$9-M4900)= 7,"7", IF(('1 - Cover page'!$B$9-M4900)= 8,"8", IF(('1 - Cover page'!$B$9-M4900)= 9,"9", IF(('1 - Cover page'!$B$9-M4900)= 10,"10", IF(('1 - Cover page'!$B$9-M4900)= 11,"11", IF(('1 - Cover page'!$B$9-M4900)= 12,"12", IF(('1 - Cover page'!$B$9-M4900)= 13,"13", IF(('1 - Cover page'!$B$9-M4900)= 14,"14", IF(('1 - Cover page'!$B$9-M4900)= 15,"15",  ""))))))))))))))))</f>
        <v>0</v>
      </c>
      <c r="Z4900" t="str">
        <f>IF(('1 - Cover page'!$B$9-I4900)=0,"0", IF(('1 - Cover page'!$B$9-I4900)= 1,"1", IF(('1 - Cover page'!$B$9-I4900)= 2,"2", IF(('1 - Cover page'!$B$9-I4900)= 3,"3", IF(('1 - Cover page'!$B$9-I4900)= 4,"4", IF(('1 - Cover page'!$B$9-I4900)= 5,"5", IF(('1 - Cover page'!$B$9-I4900)= 6,"6", IF(('1 - Cover page'!$B$9-I4900)= 7,"7", IF(('1 - Cover page'!$B$9-I4900)= 8,"8", IF(('1 - Cover page'!$B$9-I4900)= 9,"9", IF(('1 - Cover page'!$B$9-I4900)= 10,"10", IF(('1 - Cover page'!$B$9-I4900)= 11,"11", IF(('1 - Cover page'!$B$9-I4900)= 12,"12", IF(('1 - Cover page'!$B$9-I4900)= 13,"13", IF(('1 - Cover page'!$B$9-I4900)= 14,"14", IF(('1 - Cover page'!$B$9-I4900)= 15,"15",  ""))))))))))))))))</f>
        <v>0</v>
      </c>
      <c r="AA4900" t="e">
        <f>VLOOKUP(E4900,'Age group'!$A$2:$B$7,2,TRUE)</f>
        <v>#N/A</v>
      </c>
    </row>
    <row r="4901" spans="1:27" ht="12.75" x14ac:dyDescent="0.2">
      <c r="A4901" s="30">
        <v>4898</v>
      </c>
      <c r="B4901" s="31"/>
      <c r="C4901" s="31"/>
      <c r="D4901" s="32"/>
      <c r="E4901" s="104"/>
      <c r="F4901" s="31"/>
      <c r="G4901" s="31"/>
      <c r="H4901" s="33"/>
      <c r="I4901" s="16"/>
      <c r="J4901" s="34"/>
      <c r="K4901" s="34"/>
      <c r="L4901" s="35"/>
      <c r="M4901" s="36"/>
      <c r="N4901" s="37"/>
      <c r="O4901" s="37"/>
      <c r="P4901" s="37"/>
      <c r="Q4901" s="38"/>
      <c r="R4901" s="38"/>
      <c r="S4901" s="37"/>
      <c r="T4901" s="39"/>
      <c r="U4901" s="39"/>
      <c r="V4901" s="40"/>
      <c r="X4901" t="str">
        <f>IF(('1 - Cover page'!$B$9-M4901)&lt;6,"&lt;=5 Days","&gt;5 Days")</f>
        <v>&lt;=5 Days</v>
      </c>
      <c r="Y4901" t="str">
        <f>IF(('1 - Cover page'!$B$9-M4901)=0,"0", IF(('1 - Cover page'!$B$9-M4901)= 1,"1", IF(('1 - Cover page'!$B$9-M4901)= 2,"2", IF(('1 - Cover page'!$B$9-M4901)= 3,"3", IF(('1 - Cover page'!$B$9-M4901)= 4,"4", IF(('1 - Cover page'!$B$9-M4901)= 5,"5", IF(('1 - Cover page'!$B$9-M4901)= 6,"6", IF(('1 - Cover page'!$B$9-M4901)= 7,"7", IF(('1 - Cover page'!$B$9-M4901)= 8,"8", IF(('1 - Cover page'!$B$9-M4901)= 9,"9", IF(('1 - Cover page'!$B$9-M4901)= 10,"10", IF(('1 - Cover page'!$B$9-M4901)= 11,"11", IF(('1 - Cover page'!$B$9-M4901)= 12,"12", IF(('1 - Cover page'!$B$9-M4901)= 13,"13", IF(('1 - Cover page'!$B$9-M4901)= 14,"14", IF(('1 - Cover page'!$B$9-M4901)= 15,"15",  ""))))))))))))))))</f>
        <v>0</v>
      </c>
      <c r="Z4901" t="str">
        <f>IF(('1 - Cover page'!$B$9-I4901)=0,"0", IF(('1 - Cover page'!$B$9-I4901)= 1,"1", IF(('1 - Cover page'!$B$9-I4901)= 2,"2", IF(('1 - Cover page'!$B$9-I4901)= 3,"3", IF(('1 - Cover page'!$B$9-I4901)= 4,"4", IF(('1 - Cover page'!$B$9-I4901)= 5,"5", IF(('1 - Cover page'!$B$9-I4901)= 6,"6", IF(('1 - Cover page'!$B$9-I4901)= 7,"7", IF(('1 - Cover page'!$B$9-I4901)= 8,"8", IF(('1 - Cover page'!$B$9-I4901)= 9,"9", IF(('1 - Cover page'!$B$9-I4901)= 10,"10", IF(('1 - Cover page'!$B$9-I4901)= 11,"11", IF(('1 - Cover page'!$B$9-I4901)= 12,"12", IF(('1 - Cover page'!$B$9-I4901)= 13,"13", IF(('1 - Cover page'!$B$9-I4901)= 14,"14", IF(('1 - Cover page'!$B$9-I4901)= 15,"15",  ""))))))))))))))))</f>
        <v>0</v>
      </c>
      <c r="AA4901" t="e">
        <f>VLOOKUP(E4901,'Age group'!$A$2:$B$7,2,TRUE)</f>
        <v>#N/A</v>
      </c>
    </row>
    <row r="4902" spans="1:27" ht="12.75" x14ac:dyDescent="0.2">
      <c r="A4902" s="30">
        <v>4899</v>
      </c>
      <c r="B4902" s="31"/>
      <c r="C4902" s="31"/>
      <c r="D4902" s="32"/>
      <c r="E4902" s="104"/>
      <c r="F4902" s="31"/>
      <c r="G4902" s="31"/>
      <c r="H4902" s="33"/>
      <c r="I4902" s="16"/>
      <c r="J4902" s="34"/>
      <c r="K4902" s="34"/>
      <c r="L4902" s="35"/>
      <c r="M4902" s="36"/>
      <c r="N4902" s="37"/>
      <c r="O4902" s="37"/>
      <c r="P4902" s="37"/>
      <c r="Q4902" s="38"/>
      <c r="R4902" s="38"/>
      <c r="S4902" s="37"/>
      <c r="T4902" s="39"/>
      <c r="U4902" s="39"/>
      <c r="V4902" s="40"/>
      <c r="X4902" t="str">
        <f>IF(('1 - Cover page'!$B$9-M4902)&lt;6,"&lt;=5 Days","&gt;5 Days")</f>
        <v>&lt;=5 Days</v>
      </c>
      <c r="Y4902" t="str">
        <f>IF(('1 - Cover page'!$B$9-M4902)=0,"0", IF(('1 - Cover page'!$B$9-M4902)= 1,"1", IF(('1 - Cover page'!$B$9-M4902)= 2,"2", IF(('1 - Cover page'!$B$9-M4902)= 3,"3", IF(('1 - Cover page'!$B$9-M4902)= 4,"4", IF(('1 - Cover page'!$B$9-M4902)= 5,"5", IF(('1 - Cover page'!$B$9-M4902)= 6,"6", IF(('1 - Cover page'!$B$9-M4902)= 7,"7", IF(('1 - Cover page'!$B$9-M4902)= 8,"8", IF(('1 - Cover page'!$B$9-M4902)= 9,"9", IF(('1 - Cover page'!$B$9-M4902)= 10,"10", IF(('1 - Cover page'!$B$9-M4902)= 11,"11", IF(('1 - Cover page'!$B$9-M4902)= 12,"12", IF(('1 - Cover page'!$B$9-M4902)= 13,"13", IF(('1 - Cover page'!$B$9-M4902)= 14,"14", IF(('1 - Cover page'!$B$9-M4902)= 15,"15",  ""))))))))))))))))</f>
        <v>0</v>
      </c>
      <c r="Z4902" t="str">
        <f>IF(('1 - Cover page'!$B$9-I4902)=0,"0", IF(('1 - Cover page'!$B$9-I4902)= 1,"1", IF(('1 - Cover page'!$B$9-I4902)= 2,"2", IF(('1 - Cover page'!$B$9-I4902)= 3,"3", IF(('1 - Cover page'!$B$9-I4902)= 4,"4", IF(('1 - Cover page'!$B$9-I4902)= 5,"5", IF(('1 - Cover page'!$B$9-I4902)= 6,"6", IF(('1 - Cover page'!$B$9-I4902)= 7,"7", IF(('1 - Cover page'!$B$9-I4902)= 8,"8", IF(('1 - Cover page'!$B$9-I4902)= 9,"9", IF(('1 - Cover page'!$B$9-I4902)= 10,"10", IF(('1 - Cover page'!$B$9-I4902)= 11,"11", IF(('1 - Cover page'!$B$9-I4902)= 12,"12", IF(('1 - Cover page'!$B$9-I4902)= 13,"13", IF(('1 - Cover page'!$B$9-I4902)= 14,"14", IF(('1 - Cover page'!$B$9-I4902)= 15,"15",  ""))))))))))))))))</f>
        <v>0</v>
      </c>
      <c r="AA4902" t="e">
        <f>VLOOKUP(E4902,'Age group'!$A$2:$B$7,2,TRUE)</f>
        <v>#N/A</v>
      </c>
    </row>
    <row r="4903" spans="1:27" ht="12.75" x14ac:dyDescent="0.2">
      <c r="A4903" s="30">
        <v>4900</v>
      </c>
      <c r="B4903" s="31"/>
      <c r="C4903" s="31"/>
      <c r="D4903" s="32"/>
      <c r="E4903" s="104"/>
      <c r="F4903" s="31"/>
      <c r="G4903" s="31"/>
      <c r="H4903" s="33"/>
      <c r="I4903" s="16"/>
      <c r="J4903" s="34"/>
      <c r="K4903" s="34"/>
      <c r="L4903" s="35"/>
      <c r="M4903" s="36"/>
      <c r="N4903" s="37"/>
      <c r="O4903" s="37"/>
      <c r="P4903" s="37"/>
      <c r="Q4903" s="38"/>
      <c r="R4903" s="38"/>
      <c r="S4903" s="37"/>
      <c r="T4903" s="39"/>
      <c r="U4903" s="39"/>
      <c r="V4903" s="40"/>
      <c r="X4903" t="str">
        <f>IF(('1 - Cover page'!$B$9-M4903)&lt;6,"&lt;=5 Days","&gt;5 Days")</f>
        <v>&lt;=5 Days</v>
      </c>
      <c r="Y4903" t="str">
        <f>IF(('1 - Cover page'!$B$9-M4903)=0,"0", IF(('1 - Cover page'!$B$9-M4903)= 1,"1", IF(('1 - Cover page'!$B$9-M4903)= 2,"2", IF(('1 - Cover page'!$B$9-M4903)= 3,"3", IF(('1 - Cover page'!$B$9-M4903)= 4,"4", IF(('1 - Cover page'!$B$9-M4903)= 5,"5", IF(('1 - Cover page'!$B$9-M4903)= 6,"6", IF(('1 - Cover page'!$B$9-M4903)= 7,"7", IF(('1 - Cover page'!$B$9-M4903)= 8,"8", IF(('1 - Cover page'!$B$9-M4903)= 9,"9", IF(('1 - Cover page'!$B$9-M4903)= 10,"10", IF(('1 - Cover page'!$B$9-M4903)= 11,"11", IF(('1 - Cover page'!$B$9-M4903)= 12,"12", IF(('1 - Cover page'!$B$9-M4903)= 13,"13", IF(('1 - Cover page'!$B$9-M4903)= 14,"14", IF(('1 - Cover page'!$B$9-M4903)= 15,"15",  ""))))))))))))))))</f>
        <v>0</v>
      </c>
      <c r="Z4903" t="str">
        <f>IF(('1 - Cover page'!$B$9-I4903)=0,"0", IF(('1 - Cover page'!$B$9-I4903)= 1,"1", IF(('1 - Cover page'!$B$9-I4903)= 2,"2", IF(('1 - Cover page'!$B$9-I4903)= 3,"3", IF(('1 - Cover page'!$B$9-I4903)= 4,"4", IF(('1 - Cover page'!$B$9-I4903)= 5,"5", IF(('1 - Cover page'!$B$9-I4903)= 6,"6", IF(('1 - Cover page'!$B$9-I4903)= 7,"7", IF(('1 - Cover page'!$B$9-I4903)= 8,"8", IF(('1 - Cover page'!$B$9-I4903)= 9,"9", IF(('1 - Cover page'!$B$9-I4903)= 10,"10", IF(('1 - Cover page'!$B$9-I4903)= 11,"11", IF(('1 - Cover page'!$B$9-I4903)= 12,"12", IF(('1 - Cover page'!$B$9-I4903)= 13,"13", IF(('1 - Cover page'!$B$9-I4903)= 14,"14", IF(('1 - Cover page'!$B$9-I4903)= 15,"15",  ""))))))))))))))))</f>
        <v>0</v>
      </c>
      <c r="AA4903" t="e">
        <f>VLOOKUP(E4903,'Age group'!$A$2:$B$7,2,TRUE)</f>
        <v>#N/A</v>
      </c>
    </row>
    <row r="4904" spans="1:27" ht="12.75" x14ac:dyDescent="0.2">
      <c r="A4904" s="30">
        <v>4901</v>
      </c>
      <c r="B4904" s="31"/>
      <c r="C4904" s="31"/>
      <c r="D4904" s="32"/>
      <c r="E4904" s="104"/>
      <c r="F4904" s="31"/>
      <c r="G4904" s="31"/>
      <c r="H4904" s="33"/>
      <c r="I4904" s="16"/>
      <c r="J4904" s="34"/>
      <c r="K4904" s="34"/>
      <c r="L4904" s="35"/>
      <c r="M4904" s="36"/>
      <c r="N4904" s="37"/>
      <c r="O4904" s="37"/>
      <c r="P4904" s="37"/>
      <c r="Q4904" s="38"/>
      <c r="R4904" s="38"/>
      <c r="S4904" s="37"/>
      <c r="T4904" s="39"/>
      <c r="U4904" s="39"/>
      <c r="V4904" s="40"/>
      <c r="X4904" t="str">
        <f>IF(('1 - Cover page'!$B$9-M4904)&lt;6,"&lt;=5 Days","&gt;5 Days")</f>
        <v>&lt;=5 Days</v>
      </c>
      <c r="Y4904" t="str">
        <f>IF(('1 - Cover page'!$B$9-M4904)=0,"0", IF(('1 - Cover page'!$B$9-M4904)= 1,"1", IF(('1 - Cover page'!$B$9-M4904)= 2,"2", IF(('1 - Cover page'!$B$9-M4904)= 3,"3", IF(('1 - Cover page'!$B$9-M4904)= 4,"4", IF(('1 - Cover page'!$B$9-M4904)= 5,"5", IF(('1 - Cover page'!$B$9-M4904)= 6,"6", IF(('1 - Cover page'!$B$9-M4904)= 7,"7", IF(('1 - Cover page'!$B$9-M4904)= 8,"8", IF(('1 - Cover page'!$B$9-M4904)= 9,"9", IF(('1 - Cover page'!$B$9-M4904)= 10,"10", IF(('1 - Cover page'!$B$9-M4904)= 11,"11", IF(('1 - Cover page'!$B$9-M4904)= 12,"12", IF(('1 - Cover page'!$B$9-M4904)= 13,"13", IF(('1 - Cover page'!$B$9-M4904)= 14,"14", IF(('1 - Cover page'!$B$9-M4904)= 15,"15",  ""))))))))))))))))</f>
        <v>0</v>
      </c>
      <c r="Z4904" t="str">
        <f>IF(('1 - Cover page'!$B$9-I4904)=0,"0", IF(('1 - Cover page'!$B$9-I4904)= 1,"1", IF(('1 - Cover page'!$B$9-I4904)= 2,"2", IF(('1 - Cover page'!$B$9-I4904)= 3,"3", IF(('1 - Cover page'!$B$9-I4904)= 4,"4", IF(('1 - Cover page'!$B$9-I4904)= 5,"5", IF(('1 - Cover page'!$B$9-I4904)= 6,"6", IF(('1 - Cover page'!$B$9-I4904)= 7,"7", IF(('1 - Cover page'!$B$9-I4904)= 8,"8", IF(('1 - Cover page'!$B$9-I4904)= 9,"9", IF(('1 - Cover page'!$B$9-I4904)= 10,"10", IF(('1 - Cover page'!$B$9-I4904)= 11,"11", IF(('1 - Cover page'!$B$9-I4904)= 12,"12", IF(('1 - Cover page'!$B$9-I4904)= 13,"13", IF(('1 - Cover page'!$B$9-I4904)= 14,"14", IF(('1 - Cover page'!$B$9-I4904)= 15,"15",  ""))))))))))))))))</f>
        <v>0</v>
      </c>
      <c r="AA4904" t="e">
        <f>VLOOKUP(E4904,'Age group'!$A$2:$B$7,2,TRUE)</f>
        <v>#N/A</v>
      </c>
    </row>
    <row r="4905" spans="1:27" ht="12.75" x14ac:dyDescent="0.2">
      <c r="A4905" s="30">
        <v>4902</v>
      </c>
      <c r="B4905" s="31"/>
      <c r="C4905" s="31"/>
      <c r="D4905" s="32"/>
      <c r="E4905" s="104"/>
      <c r="F4905" s="31"/>
      <c r="G4905" s="31"/>
      <c r="H4905" s="33"/>
      <c r="I4905" s="16"/>
      <c r="J4905" s="34"/>
      <c r="K4905" s="34"/>
      <c r="L4905" s="35"/>
      <c r="M4905" s="36"/>
      <c r="N4905" s="37"/>
      <c r="O4905" s="37"/>
      <c r="P4905" s="37"/>
      <c r="Q4905" s="38"/>
      <c r="R4905" s="38"/>
      <c r="S4905" s="37"/>
      <c r="T4905" s="39"/>
      <c r="U4905" s="39"/>
      <c r="V4905" s="40"/>
      <c r="X4905" t="str">
        <f>IF(('1 - Cover page'!$B$9-M4905)&lt;6,"&lt;=5 Days","&gt;5 Days")</f>
        <v>&lt;=5 Days</v>
      </c>
      <c r="Y4905" t="str">
        <f>IF(('1 - Cover page'!$B$9-M4905)=0,"0", IF(('1 - Cover page'!$B$9-M4905)= 1,"1", IF(('1 - Cover page'!$B$9-M4905)= 2,"2", IF(('1 - Cover page'!$B$9-M4905)= 3,"3", IF(('1 - Cover page'!$B$9-M4905)= 4,"4", IF(('1 - Cover page'!$B$9-M4905)= 5,"5", IF(('1 - Cover page'!$B$9-M4905)= 6,"6", IF(('1 - Cover page'!$B$9-M4905)= 7,"7", IF(('1 - Cover page'!$B$9-M4905)= 8,"8", IF(('1 - Cover page'!$B$9-M4905)= 9,"9", IF(('1 - Cover page'!$B$9-M4905)= 10,"10", IF(('1 - Cover page'!$B$9-M4905)= 11,"11", IF(('1 - Cover page'!$B$9-M4905)= 12,"12", IF(('1 - Cover page'!$B$9-M4905)= 13,"13", IF(('1 - Cover page'!$B$9-M4905)= 14,"14", IF(('1 - Cover page'!$B$9-M4905)= 15,"15",  ""))))))))))))))))</f>
        <v>0</v>
      </c>
      <c r="Z4905" t="str">
        <f>IF(('1 - Cover page'!$B$9-I4905)=0,"0", IF(('1 - Cover page'!$B$9-I4905)= 1,"1", IF(('1 - Cover page'!$B$9-I4905)= 2,"2", IF(('1 - Cover page'!$B$9-I4905)= 3,"3", IF(('1 - Cover page'!$B$9-I4905)= 4,"4", IF(('1 - Cover page'!$B$9-I4905)= 5,"5", IF(('1 - Cover page'!$B$9-I4905)= 6,"6", IF(('1 - Cover page'!$B$9-I4905)= 7,"7", IF(('1 - Cover page'!$B$9-I4905)= 8,"8", IF(('1 - Cover page'!$B$9-I4905)= 9,"9", IF(('1 - Cover page'!$B$9-I4905)= 10,"10", IF(('1 - Cover page'!$B$9-I4905)= 11,"11", IF(('1 - Cover page'!$B$9-I4905)= 12,"12", IF(('1 - Cover page'!$B$9-I4905)= 13,"13", IF(('1 - Cover page'!$B$9-I4905)= 14,"14", IF(('1 - Cover page'!$B$9-I4905)= 15,"15",  ""))))))))))))))))</f>
        <v>0</v>
      </c>
      <c r="AA4905" t="e">
        <f>VLOOKUP(E4905,'Age group'!$A$2:$B$7,2,TRUE)</f>
        <v>#N/A</v>
      </c>
    </row>
    <row r="4906" spans="1:27" ht="12.75" x14ac:dyDescent="0.2">
      <c r="A4906" s="30">
        <v>4903</v>
      </c>
      <c r="B4906" s="31"/>
      <c r="C4906" s="31"/>
      <c r="D4906" s="32"/>
      <c r="E4906" s="104"/>
      <c r="F4906" s="31"/>
      <c r="G4906" s="31"/>
      <c r="H4906" s="33"/>
      <c r="I4906" s="16"/>
      <c r="J4906" s="34"/>
      <c r="K4906" s="34"/>
      <c r="L4906" s="35"/>
      <c r="M4906" s="36"/>
      <c r="N4906" s="37"/>
      <c r="O4906" s="37"/>
      <c r="P4906" s="37"/>
      <c r="Q4906" s="38"/>
      <c r="R4906" s="38"/>
      <c r="S4906" s="37"/>
      <c r="T4906" s="39"/>
      <c r="U4906" s="39"/>
      <c r="V4906" s="40"/>
      <c r="X4906" t="str">
        <f>IF(('1 - Cover page'!$B$9-M4906)&lt;6,"&lt;=5 Days","&gt;5 Days")</f>
        <v>&lt;=5 Days</v>
      </c>
      <c r="Y4906" t="str">
        <f>IF(('1 - Cover page'!$B$9-M4906)=0,"0", IF(('1 - Cover page'!$B$9-M4906)= 1,"1", IF(('1 - Cover page'!$B$9-M4906)= 2,"2", IF(('1 - Cover page'!$B$9-M4906)= 3,"3", IF(('1 - Cover page'!$B$9-M4906)= 4,"4", IF(('1 - Cover page'!$B$9-M4906)= 5,"5", IF(('1 - Cover page'!$B$9-M4906)= 6,"6", IF(('1 - Cover page'!$B$9-M4906)= 7,"7", IF(('1 - Cover page'!$B$9-M4906)= 8,"8", IF(('1 - Cover page'!$B$9-M4906)= 9,"9", IF(('1 - Cover page'!$B$9-M4906)= 10,"10", IF(('1 - Cover page'!$B$9-M4906)= 11,"11", IF(('1 - Cover page'!$B$9-M4906)= 12,"12", IF(('1 - Cover page'!$B$9-M4906)= 13,"13", IF(('1 - Cover page'!$B$9-M4906)= 14,"14", IF(('1 - Cover page'!$B$9-M4906)= 15,"15",  ""))))))))))))))))</f>
        <v>0</v>
      </c>
      <c r="Z4906" t="str">
        <f>IF(('1 - Cover page'!$B$9-I4906)=0,"0", IF(('1 - Cover page'!$B$9-I4906)= 1,"1", IF(('1 - Cover page'!$B$9-I4906)= 2,"2", IF(('1 - Cover page'!$B$9-I4906)= 3,"3", IF(('1 - Cover page'!$B$9-I4906)= 4,"4", IF(('1 - Cover page'!$B$9-I4906)= 5,"5", IF(('1 - Cover page'!$B$9-I4906)= 6,"6", IF(('1 - Cover page'!$B$9-I4906)= 7,"7", IF(('1 - Cover page'!$B$9-I4906)= 8,"8", IF(('1 - Cover page'!$B$9-I4906)= 9,"9", IF(('1 - Cover page'!$B$9-I4906)= 10,"10", IF(('1 - Cover page'!$B$9-I4906)= 11,"11", IF(('1 - Cover page'!$B$9-I4906)= 12,"12", IF(('1 - Cover page'!$B$9-I4906)= 13,"13", IF(('1 - Cover page'!$B$9-I4906)= 14,"14", IF(('1 - Cover page'!$B$9-I4906)= 15,"15",  ""))))))))))))))))</f>
        <v>0</v>
      </c>
      <c r="AA4906" t="e">
        <f>VLOOKUP(E4906,'Age group'!$A$2:$B$7,2,TRUE)</f>
        <v>#N/A</v>
      </c>
    </row>
    <row r="4907" spans="1:27" ht="12.75" x14ac:dyDescent="0.2">
      <c r="A4907" s="30">
        <v>4904</v>
      </c>
      <c r="B4907" s="31"/>
      <c r="C4907" s="31"/>
      <c r="D4907" s="32"/>
      <c r="E4907" s="104"/>
      <c r="F4907" s="31"/>
      <c r="G4907" s="31"/>
      <c r="H4907" s="33"/>
      <c r="I4907" s="16"/>
      <c r="J4907" s="34"/>
      <c r="K4907" s="34"/>
      <c r="L4907" s="35"/>
      <c r="M4907" s="36"/>
      <c r="N4907" s="37"/>
      <c r="O4907" s="37"/>
      <c r="P4907" s="37"/>
      <c r="Q4907" s="38"/>
      <c r="R4907" s="38"/>
      <c r="S4907" s="37"/>
      <c r="T4907" s="39"/>
      <c r="U4907" s="39"/>
      <c r="V4907" s="40"/>
      <c r="X4907" t="str">
        <f>IF(('1 - Cover page'!$B$9-M4907)&lt;6,"&lt;=5 Days","&gt;5 Days")</f>
        <v>&lt;=5 Days</v>
      </c>
      <c r="Y4907" t="str">
        <f>IF(('1 - Cover page'!$B$9-M4907)=0,"0", IF(('1 - Cover page'!$B$9-M4907)= 1,"1", IF(('1 - Cover page'!$B$9-M4907)= 2,"2", IF(('1 - Cover page'!$B$9-M4907)= 3,"3", IF(('1 - Cover page'!$B$9-M4907)= 4,"4", IF(('1 - Cover page'!$B$9-M4907)= 5,"5", IF(('1 - Cover page'!$B$9-M4907)= 6,"6", IF(('1 - Cover page'!$B$9-M4907)= 7,"7", IF(('1 - Cover page'!$B$9-M4907)= 8,"8", IF(('1 - Cover page'!$B$9-M4907)= 9,"9", IF(('1 - Cover page'!$B$9-M4907)= 10,"10", IF(('1 - Cover page'!$B$9-M4907)= 11,"11", IF(('1 - Cover page'!$B$9-M4907)= 12,"12", IF(('1 - Cover page'!$B$9-M4907)= 13,"13", IF(('1 - Cover page'!$B$9-M4907)= 14,"14", IF(('1 - Cover page'!$B$9-M4907)= 15,"15",  ""))))))))))))))))</f>
        <v>0</v>
      </c>
      <c r="Z4907" t="str">
        <f>IF(('1 - Cover page'!$B$9-I4907)=0,"0", IF(('1 - Cover page'!$B$9-I4907)= 1,"1", IF(('1 - Cover page'!$B$9-I4907)= 2,"2", IF(('1 - Cover page'!$B$9-I4907)= 3,"3", IF(('1 - Cover page'!$B$9-I4907)= 4,"4", IF(('1 - Cover page'!$B$9-I4907)= 5,"5", IF(('1 - Cover page'!$B$9-I4907)= 6,"6", IF(('1 - Cover page'!$B$9-I4907)= 7,"7", IF(('1 - Cover page'!$B$9-I4907)= 8,"8", IF(('1 - Cover page'!$B$9-I4907)= 9,"9", IF(('1 - Cover page'!$B$9-I4907)= 10,"10", IF(('1 - Cover page'!$B$9-I4907)= 11,"11", IF(('1 - Cover page'!$B$9-I4907)= 12,"12", IF(('1 - Cover page'!$B$9-I4907)= 13,"13", IF(('1 - Cover page'!$B$9-I4907)= 14,"14", IF(('1 - Cover page'!$B$9-I4907)= 15,"15",  ""))))))))))))))))</f>
        <v>0</v>
      </c>
      <c r="AA4907" t="e">
        <f>VLOOKUP(E4907,'Age group'!$A$2:$B$7,2,TRUE)</f>
        <v>#N/A</v>
      </c>
    </row>
    <row r="4908" spans="1:27" ht="12.75" x14ac:dyDescent="0.2">
      <c r="A4908" s="30">
        <v>4905</v>
      </c>
      <c r="B4908" s="31"/>
      <c r="C4908" s="31"/>
      <c r="D4908" s="32"/>
      <c r="E4908" s="104"/>
      <c r="F4908" s="31"/>
      <c r="G4908" s="31"/>
      <c r="H4908" s="33"/>
      <c r="I4908" s="16"/>
      <c r="J4908" s="34"/>
      <c r="K4908" s="34"/>
      <c r="L4908" s="35"/>
      <c r="M4908" s="36"/>
      <c r="N4908" s="37"/>
      <c r="O4908" s="37"/>
      <c r="P4908" s="37"/>
      <c r="Q4908" s="38"/>
      <c r="R4908" s="38"/>
      <c r="S4908" s="37"/>
      <c r="T4908" s="39"/>
      <c r="U4908" s="39"/>
      <c r="V4908" s="40"/>
      <c r="X4908" t="str">
        <f>IF(('1 - Cover page'!$B$9-M4908)&lt;6,"&lt;=5 Days","&gt;5 Days")</f>
        <v>&lt;=5 Days</v>
      </c>
      <c r="Y4908" t="str">
        <f>IF(('1 - Cover page'!$B$9-M4908)=0,"0", IF(('1 - Cover page'!$B$9-M4908)= 1,"1", IF(('1 - Cover page'!$B$9-M4908)= 2,"2", IF(('1 - Cover page'!$B$9-M4908)= 3,"3", IF(('1 - Cover page'!$B$9-M4908)= 4,"4", IF(('1 - Cover page'!$B$9-M4908)= 5,"5", IF(('1 - Cover page'!$B$9-M4908)= 6,"6", IF(('1 - Cover page'!$B$9-M4908)= 7,"7", IF(('1 - Cover page'!$B$9-M4908)= 8,"8", IF(('1 - Cover page'!$B$9-M4908)= 9,"9", IF(('1 - Cover page'!$B$9-M4908)= 10,"10", IF(('1 - Cover page'!$B$9-M4908)= 11,"11", IF(('1 - Cover page'!$B$9-M4908)= 12,"12", IF(('1 - Cover page'!$B$9-M4908)= 13,"13", IF(('1 - Cover page'!$B$9-M4908)= 14,"14", IF(('1 - Cover page'!$B$9-M4908)= 15,"15",  ""))))))))))))))))</f>
        <v>0</v>
      </c>
      <c r="Z4908" t="str">
        <f>IF(('1 - Cover page'!$B$9-I4908)=0,"0", IF(('1 - Cover page'!$B$9-I4908)= 1,"1", IF(('1 - Cover page'!$B$9-I4908)= 2,"2", IF(('1 - Cover page'!$B$9-I4908)= 3,"3", IF(('1 - Cover page'!$B$9-I4908)= 4,"4", IF(('1 - Cover page'!$B$9-I4908)= 5,"5", IF(('1 - Cover page'!$B$9-I4908)= 6,"6", IF(('1 - Cover page'!$B$9-I4908)= 7,"7", IF(('1 - Cover page'!$B$9-I4908)= 8,"8", IF(('1 - Cover page'!$B$9-I4908)= 9,"9", IF(('1 - Cover page'!$B$9-I4908)= 10,"10", IF(('1 - Cover page'!$B$9-I4908)= 11,"11", IF(('1 - Cover page'!$B$9-I4908)= 12,"12", IF(('1 - Cover page'!$B$9-I4908)= 13,"13", IF(('1 - Cover page'!$B$9-I4908)= 14,"14", IF(('1 - Cover page'!$B$9-I4908)= 15,"15",  ""))))))))))))))))</f>
        <v>0</v>
      </c>
      <c r="AA4908" t="e">
        <f>VLOOKUP(E4908,'Age group'!$A$2:$B$7,2,TRUE)</f>
        <v>#N/A</v>
      </c>
    </row>
    <row r="4909" spans="1:27" ht="12.75" x14ac:dyDescent="0.2">
      <c r="A4909" s="30">
        <v>4906</v>
      </c>
      <c r="B4909" s="31"/>
      <c r="C4909" s="31"/>
      <c r="D4909" s="32"/>
      <c r="E4909" s="104"/>
      <c r="F4909" s="31"/>
      <c r="G4909" s="31"/>
      <c r="H4909" s="33"/>
      <c r="I4909" s="16"/>
      <c r="J4909" s="34"/>
      <c r="K4909" s="34"/>
      <c r="L4909" s="35"/>
      <c r="M4909" s="36"/>
      <c r="N4909" s="37"/>
      <c r="O4909" s="37"/>
      <c r="P4909" s="37"/>
      <c r="Q4909" s="38"/>
      <c r="R4909" s="38"/>
      <c r="S4909" s="37"/>
      <c r="T4909" s="39"/>
      <c r="U4909" s="39"/>
      <c r="V4909" s="40"/>
      <c r="X4909" t="str">
        <f>IF(('1 - Cover page'!$B$9-M4909)&lt;6,"&lt;=5 Days","&gt;5 Days")</f>
        <v>&lt;=5 Days</v>
      </c>
      <c r="Y4909" t="str">
        <f>IF(('1 - Cover page'!$B$9-M4909)=0,"0", IF(('1 - Cover page'!$B$9-M4909)= 1,"1", IF(('1 - Cover page'!$B$9-M4909)= 2,"2", IF(('1 - Cover page'!$B$9-M4909)= 3,"3", IF(('1 - Cover page'!$B$9-M4909)= 4,"4", IF(('1 - Cover page'!$B$9-M4909)= 5,"5", IF(('1 - Cover page'!$B$9-M4909)= 6,"6", IF(('1 - Cover page'!$B$9-M4909)= 7,"7", IF(('1 - Cover page'!$B$9-M4909)= 8,"8", IF(('1 - Cover page'!$B$9-M4909)= 9,"9", IF(('1 - Cover page'!$B$9-M4909)= 10,"10", IF(('1 - Cover page'!$B$9-M4909)= 11,"11", IF(('1 - Cover page'!$B$9-M4909)= 12,"12", IF(('1 - Cover page'!$B$9-M4909)= 13,"13", IF(('1 - Cover page'!$B$9-M4909)= 14,"14", IF(('1 - Cover page'!$B$9-M4909)= 15,"15",  ""))))))))))))))))</f>
        <v>0</v>
      </c>
      <c r="Z4909" t="str">
        <f>IF(('1 - Cover page'!$B$9-I4909)=0,"0", IF(('1 - Cover page'!$B$9-I4909)= 1,"1", IF(('1 - Cover page'!$B$9-I4909)= 2,"2", IF(('1 - Cover page'!$B$9-I4909)= 3,"3", IF(('1 - Cover page'!$B$9-I4909)= 4,"4", IF(('1 - Cover page'!$B$9-I4909)= 5,"5", IF(('1 - Cover page'!$B$9-I4909)= 6,"6", IF(('1 - Cover page'!$B$9-I4909)= 7,"7", IF(('1 - Cover page'!$B$9-I4909)= 8,"8", IF(('1 - Cover page'!$B$9-I4909)= 9,"9", IF(('1 - Cover page'!$B$9-I4909)= 10,"10", IF(('1 - Cover page'!$B$9-I4909)= 11,"11", IF(('1 - Cover page'!$B$9-I4909)= 12,"12", IF(('1 - Cover page'!$B$9-I4909)= 13,"13", IF(('1 - Cover page'!$B$9-I4909)= 14,"14", IF(('1 - Cover page'!$B$9-I4909)= 15,"15",  ""))))))))))))))))</f>
        <v>0</v>
      </c>
      <c r="AA4909" t="e">
        <f>VLOOKUP(E4909,'Age group'!$A$2:$B$7,2,TRUE)</f>
        <v>#N/A</v>
      </c>
    </row>
    <row r="4910" spans="1:27" ht="12.75" x14ac:dyDescent="0.2">
      <c r="A4910" s="30">
        <v>4907</v>
      </c>
      <c r="B4910" s="31"/>
      <c r="C4910" s="31"/>
      <c r="D4910" s="32"/>
      <c r="E4910" s="104"/>
      <c r="F4910" s="31"/>
      <c r="G4910" s="31"/>
      <c r="H4910" s="33"/>
      <c r="I4910" s="16"/>
      <c r="J4910" s="34"/>
      <c r="K4910" s="34"/>
      <c r="L4910" s="35"/>
      <c r="M4910" s="36"/>
      <c r="N4910" s="37"/>
      <c r="O4910" s="37"/>
      <c r="P4910" s="37"/>
      <c r="Q4910" s="38"/>
      <c r="R4910" s="38"/>
      <c r="S4910" s="37"/>
      <c r="T4910" s="39"/>
      <c r="U4910" s="39"/>
      <c r="V4910" s="40"/>
      <c r="X4910" t="str">
        <f>IF(('1 - Cover page'!$B$9-M4910)&lt;6,"&lt;=5 Days","&gt;5 Days")</f>
        <v>&lt;=5 Days</v>
      </c>
      <c r="Y4910" t="str">
        <f>IF(('1 - Cover page'!$B$9-M4910)=0,"0", IF(('1 - Cover page'!$B$9-M4910)= 1,"1", IF(('1 - Cover page'!$B$9-M4910)= 2,"2", IF(('1 - Cover page'!$B$9-M4910)= 3,"3", IF(('1 - Cover page'!$B$9-M4910)= 4,"4", IF(('1 - Cover page'!$B$9-M4910)= 5,"5", IF(('1 - Cover page'!$B$9-M4910)= 6,"6", IF(('1 - Cover page'!$B$9-M4910)= 7,"7", IF(('1 - Cover page'!$B$9-M4910)= 8,"8", IF(('1 - Cover page'!$B$9-M4910)= 9,"9", IF(('1 - Cover page'!$B$9-M4910)= 10,"10", IF(('1 - Cover page'!$B$9-M4910)= 11,"11", IF(('1 - Cover page'!$B$9-M4910)= 12,"12", IF(('1 - Cover page'!$B$9-M4910)= 13,"13", IF(('1 - Cover page'!$B$9-M4910)= 14,"14", IF(('1 - Cover page'!$B$9-M4910)= 15,"15",  ""))))))))))))))))</f>
        <v>0</v>
      </c>
      <c r="Z4910" t="str">
        <f>IF(('1 - Cover page'!$B$9-I4910)=0,"0", IF(('1 - Cover page'!$B$9-I4910)= 1,"1", IF(('1 - Cover page'!$B$9-I4910)= 2,"2", IF(('1 - Cover page'!$B$9-I4910)= 3,"3", IF(('1 - Cover page'!$B$9-I4910)= 4,"4", IF(('1 - Cover page'!$B$9-I4910)= 5,"5", IF(('1 - Cover page'!$B$9-I4910)= 6,"6", IF(('1 - Cover page'!$B$9-I4910)= 7,"7", IF(('1 - Cover page'!$B$9-I4910)= 8,"8", IF(('1 - Cover page'!$B$9-I4910)= 9,"9", IF(('1 - Cover page'!$B$9-I4910)= 10,"10", IF(('1 - Cover page'!$B$9-I4910)= 11,"11", IF(('1 - Cover page'!$B$9-I4910)= 12,"12", IF(('1 - Cover page'!$B$9-I4910)= 13,"13", IF(('1 - Cover page'!$B$9-I4910)= 14,"14", IF(('1 - Cover page'!$B$9-I4910)= 15,"15",  ""))))))))))))))))</f>
        <v>0</v>
      </c>
      <c r="AA4910" t="e">
        <f>VLOOKUP(E4910,'Age group'!$A$2:$B$7,2,TRUE)</f>
        <v>#N/A</v>
      </c>
    </row>
    <row r="4911" spans="1:27" ht="12.75" x14ac:dyDescent="0.2">
      <c r="A4911" s="30">
        <v>4908</v>
      </c>
      <c r="B4911" s="31"/>
      <c r="C4911" s="31"/>
      <c r="D4911" s="32"/>
      <c r="E4911" s="104"/>
      <c r="F4911" s="31"/>
      <c r="G4911" s="31"/>
      <c r="H4911" s="33"/>
      <c r="I4911" s="16"/>
      <c r="J4911" s="34"/>
      <c r="K4911" s="34"/>
      <c r="L4911" s="35"/>
      <c r="M4911" s="36"/>
      <c r="N4911" s="37"/>
      <c r="O4911" s="37"/>
      <c r="P4911" s="37"/>
      <c r="Q4911" s="38"/>
      <c r="R4911" s="38"/>
      <c r="S4911" s="37"/>
      <c r="T4911" s="39"/>
      <c r="U4911" s="39"/>
      <c r="V4911" s="40"/>
      <c r="X4911" t="str">
        <f>IF(('1 - Cover page'!$B$9-M4911)&lt;6,"&lt;=5 Days","&gt;5 Days")</f>
        <v>&lt;=5 Days</v>
      </c>
      <c r="Y4911" t="str">
        <f>IF(('1 - Cover page'!$B$9-M4911)=0,"0", IF(('1 - Cover page'!$B$9-M4911)= 1,"1", IF(('1 - Cover page'!$B$9-M4911)= 2,"2", IF(('1 - Cover page'!$B$9-M4911)= 3,"3", IF(('1 - Cover page'!$B$9-M4911)= 4,"4", IF(('1 - Cover page'!$B$9-M4911)= 5,"5", IF(('1 - Cover page'!$B$9-M4911)= 6,"6", IF(('1 - Cover page'!$B$9-M4911)= 7,"7", IF(('1 - Cover page'!$B$9-M4911)= 8,"8", IF(('1 - Cover page'!$B$9-M4911)= 9,"9", IF(('1 - Cover page'!$B$9-M4911)= 10,"10", IF(('1 - Cover page'!$B$9-M4911)= 11,"11", IF(('1 - Cover page'!$B$9-M4911)= 12,"12", IF(('1 - Cover page'!$B$9-M4911)= 13,"13", IF(('1 - Cover page'!$B$9-M4911)= 14,"14", IF(('1 - Cover page'!$B$9-M4911)= 15,"15",  ""))))))))))))))))</f>
        <v>0</v>
      </c>
      <c r="Z4911" t="str">
        <f>IF(('1 - Cover page'!$B$9-I4911)=0,"0", IF(('1 - Cover page'!$B$9-I4911)= 1,"1", IF(('1 - Cover page'!$B$9-I4911)= 2,"2", IF(('1 - Cover page'!$B$9-I4911)= 3,"3", IF(('1 - Cover page'!$B$9-I4911)= 4,"4", IF(('1 - Cover page'!$B$9-I4911)= 5,"5", IF(('1 - Cover page'!$B$9-I4911)= 6,"6", IF(('1 - Cover page'!$B$9-I4911)= 7,"7", IF(('1 - Cover page'!$B$9-I4911)= 8,"8", IF(('1 - Cover page'!$B$9-I4911)= 9,"9", IF(('1 - Cover page'!$B$9-I4911)= 10,"10", IF(('1 - Cover page'!$B$9-I4911)= 11,"11", IF(('1 - Cover page'!$B$9-I4911)= 12,"12", IF(('1 - Cover page'!$B$9-I4911)= 13,"13", IF(('1 - Cover page'!$B$9-I4911)= 14,"14", IF(('1 - Cover page'!$B$9-I4911)= 15,"15",  ""))))))))))))))))</f>
        <v>0</v>
      </c>
      <c r="AA4911" t="e">
        <f>VLOOKUP(E4911,'Age group'!$A$2:$B$7,2,TRUE)</f>
        <v>#N/A</v>
      </c>
    </row>
    <row r="4912" spans="1:27" ht="12.75" x14ac:dyDescent="0.2">
      <c r="A4912" s="30">
        <v>4909</v>
      </c>
      <c r="B4912" s="31"/>
      <c r="C4912" s="31"/>
      <c r="D4912" s="32"/>
      <c r="E4912" s="104"/>
      <c r="F4912" s="31"/>
      <c r="G4912" s="31"/>
      <c r="H4912" s="33"/>
      <c r="I4912" s="16"/>
      <c r="J4912" s="34"/>
      <c r="K4912" s="34"/>
      <c r="L4912" s="35"/>
      <c r="M4912" s="36"/>
      <c r="N4912" s="37"/>
      <c r="O4912" s="37"/>
      <c r="P4912" s="37"/>
      <c r="Q4912" s="38"/>
      <c r="R4912" s="38"/>
      <c r="S4912" s="37"/>
      <c r="T4912" s="39"/>
      <c r="U4912" s="39"/>
      <c r="V4912" s="40"/>
      <c r="X4912" t="str">
        <f>IF(('1 - Cover page'!$B$9-M4912)&lt;6,"&lt;=5 Days","&gt;5 Days")</f>
        <v>&lt;=5 Days</v>
      </c>
      <c r="Y4912" t="str">
        <f>IF(('1 - Cover page'!$B$9-M4912)=0,"0", IF(('1 - Cover page'!$B$9-M4912)= 1,"1", IF(('1 - Cover page'!$B$9-M4912)= 2,"2", IF(('1 - Cover page'!$B$9-M4912)= 3,"3", IF(('1 - Cover page'!$B$9-M4912)= 4,"4", IF(('1 - Cover page'!$B$9-M4912)= 5,"5", IF(('1 - Cover page'!$B$9-M4912)= 6,"6", IF(('1 - Cover page'!$B$9-M4912)= 7,"7", IF(('1 - Cover page'!$B$9-M4912)= 8,"8", IF(('1 - Cover page'!$B$9-M4912)= 9,"9", IF(('1 - Cover page'!$B$9-M4912)= 10,"10", IF(('1 - Cover page'!$B$9-M4912)= 11,"11", IF(('1 - Cover page'!$B$9-M4912)= 12,"12", IF(('1 - Cover page'!$B$9-M4912)= 13,"13", IF(('1 - Cover page'!$B$9-M4912)= 14,"14", IF(('1 - Cover page'!$B$9-M4912)= 15,"15",  ""))))))))))))))))</f>
        <v>0</v>
      </c>
      <c r="Z4912" t="str">
        <f>IF(('1 - Cover page'!$B$9-I4912)=0,"0", IF(('1 - Cover page'!$B$9-I4912)= 1,"1", IF(('1 - Cover page'!$B$9-I4912)= 2,"2", IF(('1 - Cover page'!$B$9-I4912)= 3,"3", IF(('1 - Cover page'!$B$9-I4912)= 4,"4", IF(('1 - Cover page'!$B$9-I4912)= 5,"5", IF(('1 - Cover page'!$B$9-I4912)= 6,"6", IF(('1 - Cover page'!$B$9-I4912)= 7,"7", IF(('1 - Cover page'!$B$9-I4912)= 8,"8", IF(('1 - Cover page'!$B$9-I4912)= 9,"9", IF(('1 - Cover page'!$B$9-I4912)= 10,"10", IF(('1 - Cover page'!$B$9-I4912)= 11,"11", IF(('1 - Cover page'!$B$9-I4912)= 12,"12", IF(('1 - Cover page'!$B$9-I4912)= 13,"13", IF(('1 - Cover page'!$B$9-I4912)= 14,"14", IF(('1 - Cover page'!$B$9-I4912)= 15,"15",  ""))))))))))))))))</f>
        <v>0</v>
      </c>
      <c r="AA4912" t="e">
        <f>VLOOKUP(E4912,'Age group'!$A$2:$B$7,2,TRUE)</f>
        <v>#N/A</v>
      </c>
    </row>
    <row r="4913" spans="1:27" ht="12.75" x14ac:dyDescent="0.2">
      <c r="A4913" s="30">
        <v>4910</v>
      </c>
      <c r="B4913" s="31"/>
      <c r="C4913" s="31"/>
      <c r="D4913" s="32"/>
      <c r="E4913" s="104"/>
      <c r="F4913" s="31"/>
      <c r="G4913" s="31"/>
      <c r="H4913" s="33"/>
      <c r="I4913" s="16"/>
      <c r="J4913" s="34"/>
      <c r="K4913" s="34"/>
      <c r="L4913" s="35"/>
      <c r="M4913" s="36"/>
      <c r="N4913" s="37"/>
      <c r="O4913" s="37"/>
      <c r="P4913" s="37"/>
      <c r="Q4913" s="38"/>
      <c r="R4913" s="38"/>
      <c r="S4913" s="37"/>
      <c r="T4913" s="39"/>
      <c r="U4913" s="39"/>
      <c r="V4913" s="40"/>
      <c r="X4913" t="str">
        <f>IF(('1 - Cover page'!$B$9-M4913)&lt;6,"&lt;=5 Days","&gt;5 Days")</f>
        <v>&lt;=5 Days</v>
      </c>
      <c r="Y4913" t="str">
        <f>IF(('1 - Cover page'!$B$9-M4913)=0,"0", IF(('1 - Cover page'!$B$9-M4913)= 1,"1", IF(('1 - Cover page'!$B$9-M4913)= 2,"2", IF(('1 - Cover page'!$B$9-M4913)= 3,"3", IF(('1 - Cover page'!$B$9-M4913)= 4,"4", IF(('1 - Cover page'!$B$9-M4913)= 5,"5", IF(('1 - Cover page'!$B$9-M4913)= 6,"6", IF(('1 - Cover page'!$B$9-M4913)= 7,"7", IF(('1 - Cover page'!$B$9-M4913)= 8,"8", IF(('1 - Cover page'!$B$9-M4913)= 9,"9", IF(('1 - Cover page'!$B$9-M4913)= 10,"10", IF(('1 - Cover page'!$B$9-M4913)= 11,"11", IF(('1 - Cover page'!$B$9-M4913)= 12,"12", IF(('1 - Cover page'!$B$9-M4913)= 13,"13", IF(('1 - Cover page'!$B$9-M4913)= 14,"14", IF(('1 - Cover page'!$B$9-M4913)= 15,"15",  ""))))))))))))))))</f>
        <v>0</v>
      </c>
      <c r="Z4913" t="str">
        <f>IF(('1 - Cover page'!$B$9-I4913)=0,"0", IF(('1 - Cover page'!$B$9-I4913)= 1,"1", IF(('1 - Cover page'!$B$9-I4913)= 2,"2", IF(('1 - Cover page'!$B$9-I4913)= 3,"3", IF(('1 - Cover page'!$B$9-I4913)= 4,"4", IF(('1 - Cover page'!$B$9-I4913)= 5,"5", IF(('1 - Cover page'!$B$9-I4913)= 6,"6", IF(('1 - Cover page'!$B$9-I4913)= 7,"7", IF(('1 - Cover page'!$B$9-I4913)= 8,"8", IF(('1 - Cover page'!$B$9-I4913)= 9,"9", IF(('1 - Cover page'!$B$9-I4913)= 10,"10", IF(('1 - Cover page'!$B$9-I4913)= 11,"11", IF(('1 - Cover page'!$B$9-I4913)= 12,"12", IF(('1 - Cover page'!$B$9-I4913)= 13,"13", IF(('1 - Cover page'!$B$9-I4913)= 14,"14", IF(('1 - Cover page'!$B$9-I4913)= 15,"15",  ""))))))))))))))))</f>
        <v>0</v>
      </c>
      <c r="AA4913" t="e">
        <f>VLOOKUP(E4913,'Age group'!$A$2:$B$7,2,TRUE)</f>
        <v>#N/A</v>
      </c>
    </row>
    <row r="4914" spans="1:27" ht="12.75" x14ac:dyDescent="0.2">
      <c r="A4914" s="30">
        <v>4911</v>
      </c>
      <c r="B4914" s="31"/>
      <c r="C4914" s="31"/>
      <c r="D4914" s="32"/>
      <c r="E4914" s="104"/>
      <c r="F4914" s="31"/>
      <c r="G4914" s="31"/>
      <c r="H4914" s="33"/>
      <c r="I4914" s="16"/>
      <c r="J4914" s="34"/>
      <c r="K4914" s="34"/>
      <c r="L4914" s="35"/>
      <c r="M4914" s="36"/>
      <c r="N4914" s="37"/>
      <c r="O4914" s="37"/>
      <c r="P4914" s="37"/>
      <c r="Q4914" s="38"/>
      <c r="R4914" s="38"/>
      <c r="S4914" s="37"/>
      <c r="T4914" s="39"/>
      <c r="U4914" s="39"/>
      <c r="V4914" s="40"/>
      <c r="X4914" t="str">
        <f>IF(('1 - Cover page'!$B$9-M4914)&lt;6,"&lt;=5 Days","&gt;5 Days")</f>
        <v>&lt;=5 Days</v>
      </c>
      <c r="Y4914" t="str">
        <f>IF(('1 - Cover page'!$B$9-M4914)=0,"0", IF(('1 - Cover page'!$B$9-M4914)= 1,"1", IF(('1 - Cover page'!$B$9-M4914)= 2,"2", IF(('1 - Cover page'!$B$9-M4914)= 3,"3", IF(('1 - Cover page'!$B$9-M4914)= 4,"4", IF(('1 - Cover page'!$B$9-M4914)= 5,"5", IF(('1 - Cover page'!$B$9-M4914)= 6,"6", IF(('1 - Cover page'!$B$9-M4914)= 7,"7", IF(('1 - Cover page'!$B$9-M4914)= 8,"8", IF(('1 - Cover page'!$B$9-M4914)= 9,"9", IF(('1 - Cover page'!$B$9-M4914)= 10,"10", IF(('1 - Cover page'!$B$9-M4914)= 11,"11", IF(('1 - Cover page'!$B$9-M4914)= 12,"12", IF(('1 - Cover page'!$B$9-M4914)= 13,"13", IF(('1 - Cover page'!$B$9-M4914)= 14,"14", IF(('1 - Cover page'!$B$9-M4914)= 15,"15",  ""))))))))))))))))</f>
        <v>0</v>
      </c>
      <c r="Z4914" t="str">
        <f>IF(('1 - Cover page'!$B$9-I4914)=0,"0", IF(('1 - Cover page'!$B$9-I4914)= 1,"1", IF(('1 - Cover page'!$B$9-I4914)= 2,"2", IF(('1 - Cover page'!$B$9-I4914)= 3,"3", IF(('1 - Cover page'!$B$9-I4914)= 4,"4", IF(('1 - Cover page'!$B$9-I4914)= 5,"5", IF(('1 - Cover page'!$B$9-I4914)= 6,"6", IF(('1 - Cover page'!$B$9-I4914)= 7,"7", IF(('1 - Cover page'!$B$9-I4914)= 8,"8", IF(('1 - Cover page'!$B$9-I4914)= 9,"9", IF(('1 - Cover page'!$B$9-I4914)= 10,"10", IF(('1 - Cover page'!$B$9-I4914)= 11,"11", IF(('1 - Cover page'!$B$9-I4914)= 12,"12", IF(('1 - Cover page'!$B$9-I4914)= 13,"13", IF(('1 - Cover page'!$B$9-I4914)= 14,"14", IF(('1 - Cover page'!$B$9-I4914)= 15,"15",  ""))))))))))))))))</f>
        <v>0</v>
      </c>
      <c r="AA4914" t="e">
        <f>VLOOKUP(E4914,'Age group'!$A$2:$B$7,2,TRUE)</f>
        <v>#N/A</v>
      </c>
    </row>
    <row r="4915" spans="1:27" ht="12.75" x14ac:dyDescent="0.2">
      <c r="A4915" s="30">
        <v>4912</v>
      </c>
      <c r="B4915" s="31"/>
      <c r="C4915" s="31"/>
      <c r="D4915" s="32"/>
      <c r="E4915" s="104"/>
      <c r="F4915" s="31"/>
      <c r="G4915" s="31"/>
      <c r="H4915" s="33"/>
      <c r="I4915" s="16"/>
      <c r="J4915" s="34"/>
      <c r="K4915" s="34"/>
      <c r="L4915" s="35"/>
      <c r="M4915" s="36"/>
      <c r="N4915" s="37"/>
      <c r="O4915" s="37"/>
      <c r="P4915" s="37"/>
      <c r="Q4915" s="38"/>
      <c r="R4915" s="38"/>
      <c r="S4915" s="37"/>
      <c r="T4915" s="39"/>
      <c r="U4915" s="39"/>
      <c r="V4915" s="40"/>
      <c r="X4915" t="str">
        <f>IF(('1 - Cover page'!$B$9-M4915)&lt;6,"&lt;=5 Days","&gt;5 Days")</f>
        <v>&lt;=5 Days</v>
      </c>
      <c r="Y4915" t="str">
        <f>IF(('1 - Cover page'!$B$9-M4915)=0,"0", IF(('1 - Cover page'!$B$9-M4915)= 1,"1", IF(('1 - Cover page'!$B$9-M4915)= 2,"2", IF(('1 - Cover page'!$B$9-M4915)= 3,"3", IF(('1 - Cover page'!$B$9-M4915)= 4,"4", IF(('1 - Cover page'!$B$9-M4915)= 5,"5", IF(('1 - Cover page'!$B$9-M4915)= 6,"6", IF(('1 - Cover page'!$B$9-M4915)= 7,"7", IF(('1 - Cover page'!$B$9-M4915)= 8,"8", IF(('1 - Cover page'!$B$9-M4915)= 9,"9", IF(('1 - Cover page'!$B$9-M4915)= 10,"10", IF(('1 - Cover page'!$B$9-M4915)= 11,"11", IF(('1 - Cover page'!$B$9-M4915)= 12,"12", IF(('1 - Cover page'!$B$9-M4915)= 13,"13", IF(('1 - Cover page'!$B$9-M4915)= 14,"14", IF(('1 - Cover page'!$B$9-M4915)= 15,"15",  ""))))))))))))))))</f>
        <v>0</v>
      </c>
      <c r="Z4915" t="str">
        <f>IF(('1 - Cover page'!$B$9-I4915)=0,"0", IF(('1 - Cover page'!$B$9-I4915)= 1,"1", IF(('1 - Cover page'!$B$9-I4915)= 2,"2", IF(('1 - Cover page'!$B$9-I4915)= 3,"3", IF(('1 - Cover page'!$B$9-I4915)= 4,"4", IF(('1 - Cover page'!$B$9-I4915)= 5,"5", IF(('1 - Cover page'!$B$9-I4915)= 6,"6", IF(('1 - Cover page'!$B$9-I4915)= 7,"7", IF(('1 - Cover page'!$B$9-I4915)= 8,"8", IF(('1 - Cover page'!$B$9-I4915)= 9,"9", IF(('1 - Cover page'!$B$9-I4915)= 10,"10", IF(('1 - Cover page'!$B$9-I4915)= 11,"11", IF(('1 - Cover page'!$B$9-I4915)= 12,"12", IF(('1 - Cover page'!$B$9-I4915)= 13,"13", IF(('1 - Cover page'!$B$9-I4915)= 14,"14", IF(('1 - Cover page'!$B$9-I4915)= 15,"15",  ""))))))))))))))))</f>
        <v>0</v>
      </c>
      <c r="AA4915" t="e">
        <f>VLOOKUP(E4915,'Age group'!$A$2:$B$7,2,TRUE)</f>
        <v>#N/A</v>
      </c>
    </row>
    <row r="4916" spans="1:27" ht="12.75" x14ac:dyDescent="0.2">
      <c r="A4916" s="30">
        <v>4913</v>
      </c>
      <c r="B4916" s="31"/>
      <c r="C4916" s="31"/>
      <c r="D4916" s="32"/>
      <c r="E4916" s="104"/>
      <c r="F4916" s="31"/>
      <c r="G4916" s="31"/>
      <c r="H4916" s="33"/>
      <c r="I4916" s="16"/>
      <c r="J4916" s="34"/>
      <c r="K4916" s="34"/>
      <c r="L4916" s="35"/>
      <c r="M4916" s="36"/>
      <c r="N4916" s="37"/>
      <c r="O4916" s="37"/>
      <c r="P4916" s="37"/>
      <c r="Q4916" s="38"/>
      <c r="R4916" s="38"/>
      <c r="S4916" s="37"/>
      <c r="T4916" s="39"/>
      <c r="U4916" s="39"/>
      <c r="V4916" s="40"/>
      <c r="X4916" t="str">
        <f>IF(('1 - Cover page'!$B$9-M4916)&lt;6,"&lt;=5 Days","&gt;5 Days")</f>
        <v>&lt;=5 Days</v>
      </c>
      <c r="Y4916" t="str">
        <f>IF(('1 - Cover page'!$B$9-M4916)=0,"0", IF(('1 - Cover page'!$B$9-M4916)= 1,"1", IF(('1 - Cover page'!$B$9-M4916)= 2,"2", IF(('1 - Cover page'!$B$9-M4916)= 3,"3", IF(('1 - Cover page'!$B$9-M4916)= 4,"4", IF(('1 - Cover page'!$B$9-M4916)= 5,"5", IF(('1 - Cover page'!$B$9-M4916)= 6,"6", IF(('1 - Cover page'!$B$9-M4916)= 7,"7", IF(('1 - Cover page'!$B$9-M4916)= 8,"8", IF(('1 - Cover page'!$B$9-M4916)= 9,"9", IF(('1 - Cover page'!$B$9-M4916)= 10,"10", IF(('1 - Cover page'!$B$9-M4916)= 11,"11", IF(('1 - Cover page'!$B$9-M4916)= 12,"12", IF(('1 - Cover page'!$B$9-M4916)= 13,"13", IF(('1 - Cover page'!$B$9-M4916)= 14,"14", IF(('1 - Cover page'!$B$9-M4916)= 15,"15",  ""))))))))))))))))</f>
        <v>0</v>
      </c>
      <c r="Z4916" t="str">
        <f>IF(('1 - Cover page'!$B$9-I4916)=0,"0", IF(('1 - Cover page'!$B$9-I4916)= 1,"1", IF(('1 - Cover page'!$B$9-I4916)= 2,"2", IF(('1 - Cover page'!$B$9-I4916)= 3,"3", IF(('1 - Cover page'!$B$9-I4916)= 4,"4", IF(('1 - Cover page'!$B$9-I4916)= 5,"5", IF(('1 - Cover page'!$B$9-I4916)= 6,"6", IF(('1 - Cover page'!$B$9-I4916)= 7,"7", IF(('1 - Cover page'!$B$9-I4916)= 8,"8", IF(('1 - Cover page'!$B$9-I4916)= 9,"9", IF(('1 - Cover page'!$B$9-I4916)= 10,"10", IF(('1 - Cover page'!$B$9-I4916)= 11,"11", IF(('1 - Cover page'!$B$9-I4916)= 12,"12", IF(('1 - Cover page'!$B$9-I4916)= 13,"13", IF(('1 - Cover page'!$B$9-I4916)= 14,"14", IF(('1 - Cover page'!$B$9-I4916)= 15,"15",  ""))))))))))))))))</f>
        <v>0</v>
      </c>
      <c r="AA4916" t="e">
        <f>VLOOKUP(E4916,'Age group'!$A$2:$B$7,2,TRUE)</f>
        <v>#N/A</v>
      </c>
    </row>
    <row r="4917" spans="1:27" ht="12.75" x14ac:dyDescent="0.2">
      <c r="A4917" s="30">
        <v>4914</v>
      </c>
      <c r="B4917" s="31"/>
      <c r="C4917" s="31"/>
      <c r="D4917" s="32"/>
      <c r="E4917" s="104"/>
      <c r="F4917" s="31"/>
      <c r="G4917" s="31"/>
      <c r="H4917" s="33"/>
      <c r="I4917" s="16"/>
      <c r="J4917" s="34"/>
      <c r="K4917" s="34"/>
      <c r="L4917" s="35"/>
      <c r="M4917" s="36"/>
      <c r="N4917" s="37"/>
      <c r="O4917" s="37"/>
      <c r="P4917" s="37"/>
      <c r="Q4917" s="38"/>
      <c r="R4917" s="38"/>
      <c r="S4917" s="37"/>
      <c r="T4917" s="39"/>
      <c r="U4917" s="39"/>
      <c r="V4917" s="40"/>
      <c r="X4917" t="str">
        <f>IF(('1 - Cover page'!$B$9-M4917)&lt;6,"&lt;=5 Days","&gt;5 Days")</f>
        <v>&lt;=5 Days</v>
      </c>
      <c r="Y4917" t="str">
        <f>IF(('1 - Cover page'!$B$9-M4917)=0,"0", IF(('1 - Cover page'!$B$9-M4917)= 1,"1", IF(('1 - Cover page'!$B$9-M4917)= 2,"2", IF(('1 - Cover page'!$B$9-M4917)= 3,"3", IF(('1 - Cover page'!$B$9-M4917)= 4,"4", IF(('1 - Cover page'!$B$9-M4917)= 5,"5", IF(('1 - Cover page'!$B$9-M4917)= 6,"6", IF(('1 - Cover page'!$B$9-M4917)= 7,"7", IF(('1 - Cover page'!$B$9-M4917)= 8,"8", IF(('1 - Cover page'!$B$9-M4917)= 9,"9", IF(('1 - Cover page'!$B$9-M4917)= 10,"10", IF(('1 - Cover page'!$B$9-M4917)= 11,"11", IF(('1 - Cover page'!$B$9-M4917)= 12,"12", IF(('1 - Cover page'!$B$9-M4917)= 13,"13", IF(('1 - Cover page'!$B$9-M4917)= 14,"14", IF(('1 - Cover page'!$B$9-M4917)= 15,"15",  ""))))))))))))))))</f>
        <v>0</v>
      </c>
      <c r="Z4917" t="str">
        <f>IF(('1 - Cover page'!$B$9-I4917)=0,"0", IF(('1 - Cover page'!$B$9-I4917)= 1,"1", IF(('1 - Cover page'!$B$9-I4917)= 2,"2", IF(('1 - Cover page'!$B$9-I4917)= 3,"3", IF(('1 - Cover page'!$B$9-I4917)= 4,"4", IF(('1 - Cover page'!$B$9-I4917)= 5,"5", IF(('1 - Cover page'!$B$9-I4917)= 6,"6", IF(('1 - Cover page'!$B$9-I4917)= 7,"7", IF(('1 - Cover page'!$B$9-I4917)= 8,"8", IF(('1 - Cover page'!$B$9-I4917)= 9,"9", IF(('1 - Cover page'!$B$9-I4917)= 10,"10", IF(('1 - Cover page'!$B$9-I4917)= 11,"11", IF(('1 - Cover page'!$B$9-I4917)= 12,"12", IF(('1 - Cover page'!$B$9-I4917)= 13,"13", IF(('1 - Cover page'!$B$9-I4917)= 14,"14", IF(('1 - Cover page'!$B$9-I4917)= 15,"15",  ""))))))))))))))))</f>
        <v>0</v>
      </c>
      <c r="AA4917" t="e">
        <f>VLOOKUP(E4917,'Age group'!$A$2:$B$7,2,TRUE)</f>
        <v>#N/A</v>
      </c>
    </row>
    <row r="4918" spans="1:27" ht="12.75" x14ac:dyDescent="0.2">
      <c r="A4918" s="30">
        <v>4915</v>
      </c>
      <c r="B4918" s="31"/>
      <c r="C4918" s="31"/>
      <c r="D4918" s="32"/>
      <c r="E4918" s="104"/>
      <c r="F4918" s="31"/>
      <c r="G4918" s="31"/>
      <c r="H4918" s="33"/>
      <c r="I4918" s="16"/>
      <c r="J4918" s="34"/>
      <c r="K4918" s="34"/>
      <c r="L4918" s="35"/>
      <c r="M4918" s="36"/>
      <c r="N4918" s="37"/>
      <c r="O4918" s="37"/>
      <c r="P4918" s="37"/>
      <c r="Q4918" s="38"/>
      <c r="R4918" s="38"/>
      <c r="S4918" s="37"/>
      <c r="T4918" s="39"/>
      <c r="U4918" s="39"/>
      <c r="V4918" s="40"/>
      <c r="X4918" t="str">
        <f>IF(('1 - Cover page'!$B$9-M4918)&lt;6,"&lt;=5 Days","&gt;5 Days")</f>
        <v>&lt;=5 Days</v>
      </c>
      <c r="Y4918" t="str">
        <f>IF(('1 - Cover page'!$B$9-M4918)=0,"0", IF(('1 - Cover page'!$B$9-M4918)= 1,"1", IF(('1 - Cover page'!$B$9-M4918)= 2,"2", IF(('1 - Cover page'!$B$9-M4918)= 3,"3", IF(('1 - Cover page'!$B$9-M4918)= 4,"4", IF(('1 - Cover page'!$B$9-M4918)= 5,"5", IF(('1 - Cover page'!$B$9-M4918)= 6,"6", IF(('1 - Cover page'!$B$9-M4918)= 7,"7", IF(('1 - Cover page'!$B$9-M4918)= 8,"8", IF(('1 - Cover page'!$B$9-M4918)= 9,"9", IF(('1 - Cover page'!$B$9-M4918)= 10,"10", IF(('1 - Cover page'!$B$9-M4918)= 11,"11", IF(('1 - Cover page'!$B$9-M4918)= 12,"12", IF(('1 - Cover page'!$B$9-M4918)= 13,"13", IF(('1 - Cover page'!$B$9-M4918)= 14,"14", IF(('1 - Cover page'!$B$9-M4918)= 15,"15",  ""))))))))))))))))</f>
        <v>0</v>
      </c>
      <c r="Z4918" t="str">
        <f>IF(('1 - Cover page'!$B$9-I4918)=0,"0", IF(('1 - Cover page'!$B$9-I4918)= 1,"1", IF(('1 - Cover page'!$B$9-I4918)= 2,"2", IF(('1 - Cover page'!$B$9-I4918)= 3,"3", IF(('1 - Cover page'!$B$9-I4918)= 4,"4", IF(('1 - Cover page'!$B$9-I4918)= 5,"5", IF(('1 - Cover page'!$B$9-I4918)= 6,"6", IF(('1 - Cover page'!$B$9-I4918)= 7,"7", IF(('1 - Cover page'!$B$9-I4918)= 8,"8", IF(('1 - Cover page'!$B$9-I4918)= 9,"9", IF(('1 - Cover page'!$B$9-I4918)= 10,"10", IF(('1 - Cover page'!$B$9-I4918)= 11,"11", IF(('1 - Cover page'!$B$9-I4918)= 12,"12", IF(('1 - Cover page'!$B$9-I4918)= 13,"13", IF(('1 - Cover page'!$B$9-I4918)= 14,"14", IF(('1 - Cover page'!$B$9-I4918)= 15,"15",  ""))))))))))))))))</f>
        <v>0</v>
      </c>
      <c r="AA4918" t="e">
        <f>VLOOKUP(E4918,'Age group'!$A$2:$B$7,2,TRUE)</f>
        <v>#N/A</v>
      </c>
    </row>
    <row r="4919" spans="1:27" ht="12.75" x14ac:dyDescent="0.2">
      <c r="A4919" s="30">
        <v>4916</v>
      </c>
      <c r="B4919" s="31"/>
      <c r="C4919" s="31"/>
      <c r="D4919" s="32"/>
      <c r="E4919" s="104"/>
      <c r="F4919" s="31"/>
      <c r="G4919" s="31"/>
      <c r="H4919" s="33"/>
      <c r="I4919" s="16"/>
      <c r="J4919" s="34"/>
      <c r="K4919" s="34"/>
      <c r="L4919" s="35"/>
      <c r="M4919" s="36"/>
      <c r="N4919" s="37"/>
      <c r="O4919" s="37"/>
      <c r="P4919" s="37"/>
      <c r="Q4919" s="38"/>
      <c r="R4919" s="38"/>
      <c r="S4919" s="37"/>
      <c r="T4919" s="39"/>
      <c r="U4919" s="39"/>
      <c r="V4919" s="40"/>
      <c r="X4919" t="str">
        <f>IF(('1 - Cover page'!$B$9-M4919)&lt;6,"&lt;=5 Days","&gt;5 Days")</f>
        <v>&lt;=5 Days</v>
      </c>
      <c r="Y4919" t="str">
        <f>IF(('1 - Cover page'!$B$9-M4919)=0,"0", IF(('1 - Cover page'!$B$9-M4919)= 1,"1", IF(('1 - Cover page'!$B$9-M4919)= 2,"2", IF(('1 - Cover page'!$B$9-M4919)= 3,"3", IF(('1 - Cover page'!$B$9-M4919)= 4,"4", IF(('1 - Cover page'!$B$9-M4919)= 5,"5", IF(('1 - Cover page'!$B$9-M4919)= 6,"6", IF(('1 - Cover page'!$B$9-M4919)= 7,"7", IF(('1 - Cover page'!$B$9-M4919)= 8,"8", IF(('1 - Cover page'!$B$9-M4919)= 9,"9", IF(('1 - Cover page'!$B$9-M4919)= 10,"10", IF(('1 - Cover page'!$B$9-M4919)= 11,"11", IF(('1 - Cover page'!$B$9-M4919)= 12,"12", IF(('1 - Cover page'!$B$9-M4919)= 13,"13", IF(('1 - Cover page'!$B$9-M4919)= 14,"14", IF(('1 - Cover page'!$B$9-M4919)= 15,"15",  ""))))))))))))))))</f>
        <v>0</v>
      </c>
      <c r="Z4919" t="str">
        <f>IF(('1 - Cover page'!$B$9-I4919)=0,"0", IF(('1 - Cover page'!$B$9-I4919)= 1,"1", IF(('1 - Cover page'!$B$9-I4919)= 2,"2", IF(('1 - Cover page'!$B$9-I4919)= 3,"3", IF(('1 - Cover page'!$B$9-I4919)= 4,"4", IF(('1 - Cover page'!$B$9-I4919)= 5,"5", IF(('1 - Cover page'!$B$9-I4919)= 6,"6", IF(('1 - Cover page'!$B$9-I4919)= 7,"7", IF(('1 - Cover page'!$B$9-I4919)= 8,"8", IF(('1 - Cover page'!$B$9-I4919)= 9,"9", IF(('1 - Cover page'!$B$9-I4919)= 10,"10", IF(('1 - Cover page'!$B$9-I4919)= 11,"11", IF(('1 - Cover page'!$B$9-I4919)= 12,"12", IF(('1 - Cover page'!$B$9-I4919)= 13,"13", IF(('1 - Cover page'!$B$9-I4919)= 14,"14", IF(('1 - Cover page'!$B$9-I4919)= 15,"15",  ""))))))))))))))))</f>
        <v>0</v>
      </c>
      <c r="AA4919" t="e">
        <f>VLOOKUP(E4919,'Age group'!$A$2:$B$7,2,TRUE)</f>
        <v>#N/A</v>
      </c>
    </row>
    <row r="4920" spans="1:27" ht="12.75" x14ac:dyDescent="0.2">
      <c r="A4920" s="30">
        <v>4917</v>
      </c>
      <c r="B4920" s="31"/>
      <c r="C4920" s="31"/>
      <c r="D4920" s="32"/>
      <c r="E4920" s="104"/>
      <c r="F4920" s="31"/>
      <c r="G4920" s="31"/>
      <c r="H4920" s="33"/>
      <c r="I4920" s="16"/>
      <c r="J4920" s="34"/>
      <c r="K4920" s="34"/>
      <c r="L4920" s="35"/>
      <c r="M4920" s="36"/>
      <c r="N4920" s="37"/>
      <c r="O4920" s="37"/>
      <c r="P4920" s="37"/>
      <c r="Q4920" s="38"/>
      <c r="R4920" s="38"/>
      <c r="S4920" s="37"/>
      <c r="T4920" s="39"/>
      <c r="U4920" s="39"/>
      <c r="V4920" s="40"/>
      <c r="X4920" t="str">
        <f>IF(('1 - Cover page'!$B$9-M4920)&lt;6,"&lt;=5 Days","&gt;5 Days")</f>
        <v>&lt;=5 Days</v>
      </c>
      <c r="Y4920" t="str">
        <f>IF(('1 - Cover page'!$B$9-M4920)=0,"0", IF(('1 - Cover page'!$B$9-M4920)= 1,"1", IF(('1 - Cover page'!$B$9-M4920)= 2,"2", IF(('1 - Cover page'!$B$9-M4920)= 3,"3", IF(('1 - Cover page'!$B$9-M4920)= 4,"4", IF(('1 - Cover page'!$B$9-M4920)= 5,"5", IF(('1 - Cover page'!$B$9-M4920)= 6,"6", IF(('1 - Cover page'!$B$9-M4920)= 7,"7", IF(('1 - Cover page'!$B$9-M4920)= 8,"8", IF(('1 - Cover page'!$B$9-M4920)= 9,"9", IF(('1 - Cover page'!$B$9-M4920)= 10,"10", IF(('1 - Cover page'!$B$9-M4920)= 11,"11", IF(('1 - Cover page'!$B$9-M4920)= 12,"12", IF(('1 - Cover page'!$B$9-M4920)= 13,"13", IF(('1 - Cover page'!$B$9-M4920)= 14,"14", IF(('1 - Cover page'!$B$9-M4920)= 15,"15",  ""))))))))))))))))</f>
        <v>0</v>
      </c>
      <c r="Z4920" t="str">
        <f>IF(('1 - Cover page'!$B$9-I4920)=0,"0", IF(('1 - Cover page'!$B$9-I4920)= 1,"1", IF(('1 - Cover page'!$B$9-I4920)= 2,"2", IF(('1 - Cover page'!$B$9-I4920)= 3,"3", IF(('1 - Cover page'!$B$9-I4920)= 4,"4", IF(('1 - Cover page'!$B$9-I4920)= 5,"5", IF(('1 - Cover page'!$B$9-I4920)= 6,"6", IF(('1 - Cover page'!$B$9-I4920)= 7,"7", IF(('1 - Cover page'!$B$9-I4920)= 8,"8", IF(('1 - Cover page'!$B$9-I4920)= 9,"9", IF(('1 - Cover page'!$B$9-I4920)= 10,"10", IF(('1 - Cover page'!$B$9-I4920)= 11,"11", IF(('1 - Cover page'!$B$9-I4920)= 12,"12", IF(('1 - Cover page'!$B$9-I4920)= 13,"13", IF(('1 - Cover page'!$B$9-I4920)= 14,"14", IF(('1 - Cover page'!$B$9-I4920)= 15,"15",  ""))))))))))))))))</f>
        <v>0</v>
      </c>
      <c r="AA4920" t="e">
        <f>VLOOKUP(E4920,'Age group'!$A$2:$B$7,2,TRUE)</f>
        <v>#N/A</v>
      </c>
    </row>
    <row r="4921" spans="1:27" ht="12.75" x14ac:dyDescent="0.2">
      <c r="A4921" s="30">
        <v>4918</v>
      </c>
      <c r="B4921" s="31"/>
      <c r="C4921" s="31"/>
      <c r="D4921" s="32"/>
      <c r="E4921" s="104"/>
      <c r="F4921" s="31"/>
      <c r="G4921" s="31"/>
      <c r="H4921" s="33"/>
      <c r="I4921" s="16"/>
      <c r="J4921" s="34"/>
      <c r="K4921" s="34"/>
      <c r="L4921" s="35"/>
      <c r="M4921" s="36"/>
      <c r="N4921" s="37"/>
      <c r="O4921" s="37"/>
      <c r="P4921" s="37"/>
      <c r="Q4921" s="38"/>
      <c r="R4921" s="38"/>
      <c r="S4921" s="37"/>
      <c r="T4921" s="39"/>
      <c r="U4921" s="39"/>
      <c r="V4921" s="40"/>
      <c r="X4921" t="str">
        <f>IF(('1 - Cover page'!$B$9-M4921)&lt;6,"&lt;=5 Days","&gt;5 Days")</f>
        <v>&lt;=5 Days</v>
      </c>
      <c r="Y4921" t="str">
        <f>IF(('1 - Cover page'!$B$9-M4921)=0,"0", IF(('1 - Cover page'!$B$9-M4921)= 1,"1", IF(('1 - Cover page'!$B$9-M4921)= 2,"2", IF(('1 - Cover page'!$B$9-M4921)= 3,"3", IF(('1 - Cover page'!$B$9-M4921)= 4,"4", IF(('1 - Cover page'!$B$9-M4921)= 5,"5", IF(('1 - Cover page'!$B$9-M4921)= 6,"6", IF(('1 - Cover page'!$B$9-M4921)= 7,"7", IF(('1 - Cover page'!$B$9-M4921)= 8,"8", IF(('1 - Cover page'!$B$9-M4921)= 9,"9", IF(('1 - Cover page'!$B$9-M4921)= 10,"10", IF(('1 - Cover page'!$B$9-M4921)= 11,"11", IF(('1 - Cover page'!$B$9-M4921)= 12,"12", IF(('1 - Cover page'!$B$9-M4921)= 13,"13", IF(('1 - Cover page'!$B$9-M4921)= 14,"14", IF(('1 - Cover page'!$B$9-M4921)= 15,"15",  ""))))))))))))))))</f>
        <v>0</v>
      </c>
      <c r="Z4921" t="str">
        <f>IF(('1 - Cover page'!$B$9-I4921)=0,"0", IF(('1 - Cover page'!$B$9-I4921)= 1,"1", IF(('1 - Cover page'!$B$9-I4921)= 2,"2", IF(('1 - Cover page'!$B$9-I4921)= 3,"3", IF(('1 - Cover page'!$B$9-I4921)= 4,"4", IF(('1 - Cover page'!$B$9-I4921)= 5,"5", IF(('1 - Cover page'!$B$9-I4921)= 6,"6", IF(('1 - Cover page'!$B$9-I4921)= 7,"7", IF(('1 - Cover page'!$B$9-I4921)= 8,"8", IF(('1 - Cover page'!$B$9-I4921)= 9,"9", IF(('1 - Cover page'!$B$9-I4921)= 10,"10", IF(('1 - Cover page'!$B$9-I4921)= 11,"11", IF(('1 - Cover page'!$B$9-I4921)= 12,"12", IF(('1 - Cover page'!$B$9-I4921)= 13,"13", IF(('1 - Cover page'!$B$9-I4921)= 14,"14", IF(('1 - Cover page'!$B$9-I4921)= 15,"15",  ""))))))))))))))))</f>
        <v>0</v>
      </c>
      <c r="AA4921" t="e">
        <f>VLOOKUP(E4921,'Age group'!$A$2:$B$7,2,TRUE)</f>
        <v>#N/A</v>
      </c>
    </row>
    <row r="4922" spans="1:27" ht="12.75" x14ac:dyDescent="0.2">
      <c r="A4922" s="30">
        <v>4919</v>
      </c>
      <c r="B4922" s="31"/>
      <c r="C4922" s="31"/>
      <c r="D4922" s="32"/>
      <c r="E4922" s="104"/>
      <c r="F4922" s="31"/>
      <c r="G4922" s="31"/>
      <c r="H4922" s="33"/>
      <c r="I4922" s="16"/>
      <c r="J4922" s="34"/>
      <c r="K4922" s="34"/>
      <c r="L4922" s="35"/>
      <c r="M4922" s="36"/>
      <c r="N4922" s="37"/>
      <c r="O4922" s="37"/>
      <c r="P4922" s="37"/>
      <c r="Q4922" s="38"/>
      <c r="R4922" s="38"/>
      <c r="S4922" s="37"/>
      <c r="T4922" s="39"/>
      <c r="U4922" s="39"/>
      <c r="V4922" s="40"/>
      <c r="X4922" t="str">
        <f>IF(('1 - Cover page'!$B$9-M4922)&lt;6,"&lt;=5 Days","&gt;5 Days")</f>
        <v>&lt;=5 Days</v>
      </c>
      <c r="Y4922" t="str">
        <f>IF(('1 - Cover page'!$B$9-M4922)=0,"0", IF(('1 - Cover page'!$B$9-M4922)= 1,"1", IF(('1 - Cover page'!$B$9-M4922)= 2,"2", IF(('1 - Cover page'!$B$9-M4922)= 3,"3", IF(('1 - Cover page'!$B$9-M4922)= 4,"4", IF(('1 - Cover page'!$B$9-M4922)= 5,"5", IF(('1 - Cover page'!$B$9-M4922)= 6,"6", IF(('1 - Cover page'!$B$9-M4922)= 7,"7", IF(('1 - Cover page'!$B$9-M4922)= 8,"8", IF(('1 - Cover page'!$B$9-M4922)= 9,"9", IF(('1 - Cover page'!$B$9-M4922)= 10,"10", IF(('1 - Cover page'!$B$9-M4922)= 11,"11", IF(('1 - Cover page'!$B$9-M4922)= 12,"12", IF(('1 - Cover page'!$B$9-M4922)= 13,"13", IF(('1 - Cover page'!$B$9-M4922)= 14,"14", IF(('1 - Cover page'!$B$9-M4922)= 15,"15",  ""))))))))))))))))</f>
        <v>0</v>
      </c>
      <c r="Z4922" t="str">
        <f>IF(('1 - Cover page'!$B$9-I4922)=0,"0", IF(('1 - Cover page'!$B$9-I4922)= 1,"1", IF(('1 - Cover page'!$B$9-I4922)= 2,"2", IF(('1 - Cover page'!$B$9-I4922)= 3,"3", IF(('1 - Cover page'!$B$9-I4922)= 4,"4", IF(('1 - Cover page'!$B$9-I4922)= 5,"5", IF(('1 - Cover page'!$B$9-I4922)= 6,"6", IF(('1 - Cover page'!$B$9-I4922)= 7,"7", IF(('1 - Cover page'!$B$9-I4922)= 8,"8", IF(('1 - Cover page'!$B$9-I4922)= 9,"9", IF(('1 - Cover page'!$B$9-I4922)= 10,"10", IF(('1 - Cover page'!$B$9-I4922)= 11,"11", IF(('1 - Cover page'!$B$9-I4922)= 12,"12", IF(('1 - Cover page'!$B$9-I4922)= 13,"13", IF(('1 - Cover page'!$B$9-I4922)= 14,"14", IF(('1 - Cover page'!$B$9-I4922)= 15,"15",  ""))))))))))))))))</f>
        <v>0</v>
      </c>
      <c r="AA4922" t="e">
        <f>VLOOKUP(E4922,'Age group'!$A$2:$B$7,2,TRUE)</f>
        <v>#N/A</v>
      </c>
    </row>
    <row r="4923" spans="1:27" ht="12.75" x14ac:dyDescent="0.2">
      <c r="A4923" s="30">
        <v>4920</v>
      </c>
      <c r="B4923" s="31"/>
      <c r="C4923" s="31"/>
      <c r="D4923" s="32"/>
      <c r="E4923" s="104"/>
      <c r="F4923" s="31"/>
      <c r="G4923" s="31"/>
      <c r="H4923" s="33"/>
      <c r="I4923" s="16"/>
      <c r="J4923" s="34"/>
      <c r="K4923" s="34"/>
      <c r="L4923" s="35"/>
      <c r="M4923" s="36"/>
      <c r="N4923" s="37"/>
      <c r="O4923" s="37"/>
      <c r="P4923" s="37"/>
      <c r="Q4923" s="38"/>
      <c r="R4923" s="38"/>
      <c r="S4923" s="37"/>
      <c r="T4923" s="39"/>
      <c r="U4923" s="39"/>
      <c r="V4923" s="40"/>
      <c r="X4923" t="str">
        <f>IF(('1 - Cover page'!$B$9-M4923)&lt;6,"&lt;=5 Days","&gt;5 Days")</f>
        <v>&lt;=5 Days</v>
      </c>
      <c r="Y4923" t="str">
        <f>IF(('1 - Cover page'!$B$9-M4923)=0,"0", IF(('1 - Cover page'!$B$9-M4923)= 1,"1", IF(('1 - Cover page'!$B$9-M4923)= 2,"2", IF(('1 - Cover page'!$B$9-M4923)= 3,"3", IF(('1 - Cover page'!$B$9-M4923)= 4,"4", IF(('1 - Cover page'!$B$9-M4923)= 5,"5", IF(('1 - Cover page'!$B$9-M4923)= 6,"6", IF(('1 - Cover page'!$B$9-M4923)= 7,"7", IF(('1 - Cover page'!$B$9-M4923)= 8,"8", IF(('1 - Cover page'!$B$9-M4923)= 9,"9", IF(('1 - Cover page'!$B$9-M4923)= 10,"10", IF(('1 - Cover page'!$B$9-M4923)= 11,"11", IF(('1 - Cover page'!$B$9-M4923)= 12,"12", IF(('1 - Cover page'!$B$9-M4923)= 13,"13", IF(('1 - Cover page'!$B$9-M4923)= 14,"14", IF(('1 - Cover page'!$B$9-M4923)= 15,"15",  ""))))))))))))))))</f>
        <v>0</v>
      </c>
      <c r="Z4923" t="str">
        <f>IF(('1 - Cover page'!$B$9-I4923)=0,"0", IF(('1 - Cover page'!$B$9-I4923)= 1,"1", IF(('1 - Cover page'!$B$9-I4923)= 2,"2", IF(('1 - Cover page'!$B$9-I4923)= 3,"3", IF(('1 - Cover page'!$B$9-I4923)= 4,"4", IF(('1 - Cover page'!$B$9-I4923)= 5,"5", IF(('1 - Cover page'!$B$9-I4923)= 6,"6", IF(('1 - Cover page'!$B$9-I4923)= 7,"7", IF(('1 - Cover page'!$B$9-I4923)= 8,"8", IF(('1 - Cover page'!$B$9-I4923)= 9,"9", IF(('1 - Cover page'!$B$9-I4923)= 10,"10", IF(('1 - Cover page'!$B$9-I4923)= 11,"11", IF(('1 - Cover page'!$B$9-I4923)= 12,"12", IF(('1 - Cover page'!$B$9-I4923)= 13,"13", IF(('1 - Cover page'!$B$9-I4923)= 14,"14", IF(('1 - Cover page'!$B$9-I4923)= 15,"15",  ""))))))))))))))))</f>
        <v>0</v>
      </c>
      <c r="AA4923" t="e">
        <f>VLOOKUP(E4923,'Age group'!$A$2:$B$7,2,TRUE)</f>
        <v>#N/A</v>
      </c>
    </row>
    <row r="4924" spans="1:27" ht="12.75" x14ac:dyDescent="0.2">
      <c r="A4924" s="30">
        <v>4921</v>
      </c>
      <c r="B4924" s="31"/>
      <c r="C4924" s="31"/>
      <c r="D4924" s="32"/>
      <c r="E4924" s="104"/>
      <c r="F4924" s="31"/>
      <c r="G4924" s="31"/>
      <c r="H4924" s="33"/>
      <c r="I4924" s="16"/>
      <c r="J4924" s="34"/>
      <c r="K4924" s="34"/>
      <c r="L4924" s="35"/>
      <c r="M4924" s="36"/>
      <c r="N4924" s="37"/>
      <c r="O4924" s="37"/>
      <c r="P4924" s="37"/>
      <c r="Q4924" s="38"/>
      <c r="R4924" s="38"/>
      <c r="S4924" s="37"/>
      <c r="T4924" s="39"/>
      <c r="U4924" s="39"/>
      <c r="V4924" s="40"/>
      <c r="X4924" t="str">
        <f>IF(('1 - Cover page'!$B$9-M4924)&lt;6,"&lt;=5 Days","&gt;5 Days")</f>
        <v>&lt;=5 Days</v>
      </c>
      <c r="Y4924" t="str">
        <f>IF(('1 - Cover page'!$B$9-M4924)=0,"0", IF(('1 - Cover page'!$B$9-M4924)= 1,"1", IF(('1 - Cover page'!$B$9-M4924)= 2,"2", IF(('1 - Cover page'!$B$9-M4924)= 3,"3", IF(('1 - Cover page'!$B$9-M4924)= 4,"4", IF(('1 - Cover page'!$B$9-M4924)= 5,"5", IF(('1 - Cover page'!$B$9-M4924)= 6,"6", IF(('1 - Cover page'!$B$9-M4924)= 7,"7", IF(('1 - Cover page'!$B$9-M4924)= 8,"8", IF(('1 - Cover page'!$B$9-M4924)= 9,"9", IF(('1 - Cover page'!$B$9-M4924)= 10,"10", IF(('1 - Cover page'!$B$9-M4924)= 11,"11", IF(('1 - Cover page'!$B$9-M4924)= 12,"12", IF(('1 - Cover page'!$B$9-M4924)= 13,"13", IF(('1 - Cover page'!$B$9-M4924)= 14,"14", IF(('1 - Cover page'!$B$9-M4924)= 15,"15",  ""))))))))))))))))</f>
        <v>0</v>
      </c>
      <c r="Z4924" t="str">
        <f>IF(('1 - Cover page'!$B$9-I4924)=0,"0", IF(('1 - Cover page'!$B$9-I4924)= 1,"1", IF(('1 - Cover page'!$B$9-I4924)= 2,"2", IF(('1 - Cover page'!$B$9-I4924)= 3,"3", IF(('1 - Cover page'!$B$9-I4924)= 4,"4", IF(('1 - Cover page'!$B$9-I4924)= 5,"5", IF(('1 - Cover page'!$B$9-I4924)= 6,"6", IF(('1 - Cover page'!$B$9-I4924)= 7,"7", IF(('1 - Cover page'!$B$9-I4924)= 8,"8", IF(('1 - Cover page'!$B$9-I4924)= 9,"9", IF(('1 - Cover page'!$B$9-I4924)= 10,"10", IF(('1 - Cover page'!$B$9-I4924)= 11,"11", IF(('1 - Cover page'!$B$9-I4924)= 12,"12", IF(('1 - Cover page'!$B$9-I4924)= 13,"13", IF(('1 - Cover page'!$B$9-I4924)= 14,"14", IF(('1 - Cover page'!$B$9-I4924)= 15,"15",  ""))))))))))))))))</f>
        <v>0</v>
      </c>
      <c r="AA4924" t="e">
        <f>VLOOKUP(E4924,'Age group'!$A$2:$B$7,2,TRUE)</f>
        <v>#N/A</v>
      </c>
    </row>
    <row r="4925" spans="1:27" ht="12.75" x14ac:dyDescent="0.2">
      <c r="A4925" s="30">
        <v>4922</v>
      </c>
      <c r="B4925" s="31"/>
      <c r="C4925" s="31"/>
      <c r="D4925" s="32"/>
      <c r="E4925" s="104"/>
      <c r="F4925" s="31"/>
      <c r="G4925" s="31"/>
      <c r="H4925" s="33"/>
      <c r="I4925" s="16"/>
      <c r="J4925" s="34"/>
      <c r="K4925" s="34"/>
      <c r="L4925" s="35"/>
      <c r="M4925" s="36"/>
      <c r="N4925" s="37"/>
      <c r="O4925" s="37"/>
      <c r="P4925" s="37"/>
      <c r="Q4925" s="38"/>
      <c r="R4925" s="38"/>
      <c r="S4925" s="37"/>
      <c r="T4925" s="39"/>
      <c r="U4925" s="39"/>
      <c r="V4925" s="40"/>
      <c r="X4925" t="str">
        <f>IF(('1 - Cover page'!$B$9-M4925)&lt;6,"&lt;=5 Days","&gt;5 Days")</f>
        <v>&lt;=5 Days</v>
      </c>
      <c r="Y4925" t="str">
        <f>IF(('1 - Cover page'!$B$9-M4925)=0,"0", IF(('1 - Cover page'!$B$9-M4925)= 1,"1", IF(('1 - Cover page'!$B$9-M4925)= 2,"2", IF(('1 - Cover page'!$B$9-M4925)= 3,"3", IF(('1 - Cover page'!$B$9-M4925)= 4,"4", IF(('1 - Cover page'!$B$9-M4925)= 5,"5", IF(('1 - Cover page'!$B$9-M4925)= 6,"6", IF(('1 - Cover page'!$B$9-M4925)= 7,"7", IF(('1 - Cover page'!$B$9-M4925)= 8,"8", IF(('1 - Cover page'!$B$9-M4925)= 9,"9", IF(('1 - Cover page'!$B$9-M4925)= 10,"10", IF(('1 - Cover page'!$B$9-M4925)= 11,"11", IF(('1 - Cover page'!$B$9-M4925)= 12,"12", IF(('1 - Cover page'!$B$9-M4925)= 13,"13", IF(('1 - Cover page'!$B$9-M4925)= 14,"14", IF(('1 - Cover page'!$B$9-M4925)= 15,"15",  ""))))))))))))))))</f>
        <v>0</v>
      </c>
      <c r="Z4925" t="str">
        <f>IF(('1 - Cover page'!$B$9-I4925)=0,"0", IF(('1 - Cover page'!$B$9-I4925)= 1,"1", IF(('1 - Cover page'!$B$9-I4925)= 2,"2", IF(('1 - Cover page'!$B$9-I4925)= 3,"3", IF(('1 - Cover page'!$B$9-I4925)= 4,"4", IF(('1 - Cover page'!$B$9-I4925)= 5,"5", IF(('1 - Cover page'!$B$9-I4925)= 6,"6", IF(('1 - Cover page'!$B$9-I4925)= 7,"7", IF(('1 - Cover page'!$B$9-I4925)= 8,"8", IF(('1 - Cover page'!$B$9-I4925)= 9,"9", IF(('1 - Cover page'!$B$9-I4925)= 10,"10", IF(('1 - Cover page'!$B$9-I4925)= 11,"11", IF(('1 - Cover page'!$B$9-I4925)= 12,"12", IF(('1 - Cover page'!$B$9-I4925)= 13,"13", IF(('1 - Cover page'!$B$9-I4925)= 14,"14", IF(('1 - Cover page'!$B$9-I4925)= 15,"15",  ""))))))))))))))))</f>
        <v>0</v>
      </c>
      <c r="AA4925" t="e">
        <f>VLOOKUP(E4925,'Age group'!$A$2:$B$7,2,TRUE)</f>
        <v>#N/A</v>
      </c>
    </row>
    <row r="4926" spans="1:27" ht="12.75" x14ac:dyDescent="0.2">
      <c r="A4926" s="30">
        <v>4923</v>
      </c>
      <c r="B4926" s="31"/>
      <c r="C4926" s="31"/>
      <c r="D4926" s="32"/>
      <c r="E4926" s="104"/>
      <c r="F4926" s="31"/>
      <c r="G4926" s="31"/>
      <c r="H4926" s="33"/>
      <c r="I4926" s="16"/>
      <c r="J4926" s="34"/>
      <c r="K4926" s="34"/>
      <c r="L4926" s="35"/>
      <c r="M4926" s="36"/>
      <c r="N4926" s="37"/>
      <c r="O4926" s="37"/>
      <c r="P4926" s="37"/>
      <c r="Q4926" s="38"/>
      <c r="R4926" s="38"/>
      <c r="S4926" s="37"/>
      <c r="T4926" s="39"/>
      <c r="U4926" s="39"/>
      <c r="V4926" s="40"/>
      <c r="X4926" t="str">
        <f>IF(('1 - Cover page'!$B$9-M4926)&lt;6,"&lt;=5 Days","&gt;5 Days")</f>
        <v>&lt;=5 Days</v>
      </c>
      <c r="Y4926" t="str">
        <f>IF(('1 - Cover page'!$B$9-M4926)=0,"0", IF(('1 - Cover page'!$B$9-M4926)= 1,"1", IF(('1 - Cover page'!$B$9-M4926)= 2,"2", IF(('1 - Cover page'!$B$9-M4926)= 3,"3", IF(('1 - Cover page'!$B$9-M4926)= 4,"4", IF(('1 - Cover page'!$B$9-M4926)= 5,"5", IF(('1 - Cover page'!$B$9-M4926)= 6,"6", IF(('1 - Cover page'!$B$9-M4926)= 7,"7", IF(('1 - Cover page'!$B$9-M4926)= 8,"8", IF(('1 - Cover page'!$B$9-M4926)= 9,"9", IF(('1 - Cover page'!$B$9-M4926)= 10,"10", IF(('1 - Cover page'!$B$9-M4926)= 11,"11", IF(('1 - Cover page'!$B$9-M4926)= 12,"12", IF(('1 - Cover page'!$B$9-M4926)= 13,"13", IF(('1 - Cover page'!$B$9-M4926)= 14,"14", IF(('1 - Cover page'!$B$9-M4926)= 15,"15",  ""))))))))))))))))</f>
        <v>0</v>
      </c>
      <c r="Z4926" t="str">
        <f>IF(('1 - Cover page'!$B$9-I4926)=0,"0", IF(('1 - Cover page'!$B$9-I4926)= 1,"1", IF(('1 - Cover page'!$B$9-I4926)= 2,"2", IF(('1 - Cover page'!$B$9-I4926)= 3,"3", IF(('1 - Cover page'!$B$9-I4926)= 4,"4", IF(('1 - Cover page'!$B$9-I4926)= 5,"5", IF(('1 - Cover page'!$B$9-I4926)= 6,"6", IF(('1 - Cover page'!$B$9-I4926)= 7,"7", IF(('1 - Cover page'!$B$9-I4926)= 8,"8", IF(('1 - Cover page'!$B$9-I4926)= 9,"9", IF(('1 - Cover page'!$B$9-I4926)= 10,"10", IF(('1 - Cover page'!$B$9-I4926)= 11,"11", IF(('1 - Cover page'!$B$9-I4926)= 12,"12", IF(('1 - Cover page'!$B$9-I4926)= 13,"13", IF(('1 - Cover page'!$B$9-I4926)= 14,"14", IF(('1 - Cover page'!$B$9-I4926)= 15,"15",  ""))))))))))))))))</f>
        <v>0</v>
      </c>
      <c r="AA4926" t="e">
        <f>VLOOKUP(E4926,'Age group'!$A$2:$B$7,2,TRUE)</f>
        <v>#N/A</v>
      </c>
    </row>
    <row r="4927" spans="1:27" ht="12.75" x14ac:dyDescent="0.2">
      <c r="A4927" s="30">
        <v>4924</v>
      </c>
      <c r="B4927" s="31"/>
      <c r="C4927" s="31"/>
      <c r="D4927" s="32"/>
      <c r="E4927" s="104"/>
      <c r="F4927" s="31"/>
      <c r="G4927" s="31"/>
      <c r="H4927" s="33"/>
      <c r="I4927" s="16"/>
      <c r="J4927" s="34"/>
      <c r="K4927" s="34"/>
      <c r="L4927" s="35"/>
      <c r="M4927" s="36"/>
      <c r="N4927" s="37"/>
      <c r="O4927" s="37"/>
      <c r="P4927" s="37"/>
      <c r="Q4927" s="38"/>
      <c r="R4927" s="38"/>
      <c r="S4927" s="37"/>
      <c r="T4927" s="39"/>
      <c r="U4927" s="39"/>
      <c r="V4927" s="40"/>
      <c r="X4927" t="str">
        <f>IF(('1 - Cover page'!$B$9-M4927)&lt;6,"&lt;=5 Days","&gt;5 Days")</f>
        <v>&lt;=5 Days</v>
      </c>
      <c r="Y4927" t="str">
        <f>IF(('1 - Cover page'!$B$9-M4927)=0,"0", IF(('1 - Cover page'!$B$9-M4927)= 1,"1", IF(('1 - Cover page'!$B$9-M4927)= 2,"2", IF(('1 - Cover page'!$B$9-M4927)= 3,"3", IF(('1 - Cover page'!$B$9-M4927)= 4,"4", IF(('1 - Cover page'!$B$9-M4927)= 5,"5", IF(('1 - Cover page'!$B$9-M4927)= 6,"6", IF(('1 - Cover page'!$B$9-M4927)= 7,"7", IF(('1 - Cover page'!$B$9-M4927)= 8,"8", IF(('1 - Cover page'!$B$9-M4927)= 9,"9", IF(('1 - Cover page'!$B$9-M4927)= 10,"10", IF(('1 - Cover page'!$B$9-M4927)= 11,"11", IF(('1 - Cover page'!$B$9-M4927)= 12,"12", IF(('1 - Cover page'!$B$9-M4927)= 13,"13", IF(('1 - Cover page'!$B$9-M4927)= 14,"14", IF(('1 - Cover page'!$B$9-M4927)= 15,"15",  ""))))))))))))))))</f>
        <v>0</v>
      </c>
      <c r="Z4927" t="str">
        <f>IF(('1 - Cover page'!$B$9-I4927)=0,"0", IF(('1 - Cover page'!$B$9-I4927)= 1,"1", IF(('1 - Cover page'!$B$9-I4927)= 2,"2", IF(('1 - Cover page'!$B$9-I4927)= 3,"3", IF(('1 - Cover page'!$B$9-I4927)= 4,"4", IF(('1 - Cover page'!$B$9-I4927)= 5,"5", IF(('1 - Cover page'!$B$9-I4927)= 6,"6", IF(('1 - Cover page'!$B$9-I4927)= 7,"7", IF(('1 - Cover page'!$B$9-I4927)= 8,"8", IF(('1 - Cover page'!$B$9-I4927)= 9,"9", IF(('1 - Cover page'!$B$9-I4927)= 10,"10", IF(('1 - Cover page'!$B$9-I4927)= 11,"11", IF(('1 - Cover page'!$B$9-I4927)= 12,"12", IF(('1 - Cover page'!$B$9-I4927)= 13,"13", IF(('1 - Cover page'!$B$9-I4927)= 14,"14", IF(('1 - Cover page'!$B$9-I4927)= 15,"15",  ""))))))))))))))))</f>
        <v>0</v>
      </c>
      <c r="AA4927" t="e">
        <f>VLOOKUP(E4927,'Age group'!$A$2:$B$7,2,TRUE)</f>
        <v>#N/A</v>
      </c>
    </row>
    <row r="4928" spans="1:27" ht="12.75" x14ac:dyDescent="0.2">
      <c r="A4928" s="30">
        <v>4925</v>
      </c>
      <c r="B4928" s="31"/>
      <c r="C4928" s="31"/>
      <c r="D4928" s="32"/>
      <c r="E4928" s="104"/>
      <c r="F4928" s="31"/>
      <c r="G4928" s="31"/>
      <c r="H4928" s="33"/>
      <c r="I4928" s="16"/>
      <c r="J4928" s="34"/>
      <c r="K4928" s="34"/>
      <c r="L4928" s="35"/>
      <c r="M4928" s="36"/>
      <c r="N4928" s="37"/>
      <c r="O4928" s="37"/>
      <c r="P4928" s="37"/>
      <c r="Q4928" s="38"/>
      <c r="R4928" s="38"/>
      <c r="S4928" s="37"/>
      <c r="T4928" s="39"/>
      <c r="U4928" s="39"/>
      <c r="V4928" s="40"/>
      <c r="X4928" t="str">
        <f>IF(('1 - Cover page'!$B$9-M4928)&lt;6,"&lt;=5 Days","&gt;5 Days")</f>
        <v>&lt;=5 Days</v>
      </c>
      <c r="Y4928" t="str">
        <f>IF(('1 - Cover page'!$B$9-M4928)=0,"0", IF(('1 - Cover page'!$B$9-M4928)= 1,"1", IF(('1 - Cover page'!$B$9-M4928)= 2,"2", IF(('1 - Cover page'!$B$9-M4928)= 3,"3", IF(('1 - Cover page'!$B$9-M4928)= 4,"4", IF(('1 - Cover page'!$B$9-M4928)= 5,"5", IF(('1 - Cover page'!$B$9-M4928)= 6,"6", IF(('1 - Cover page'!$B$9-M4928)= 7,"7", IF(('1 - Cover page'!$B$9-M4928)= 8,"8", IF(('1 - Cover page'!$B$9-M4928)= 9,"9", IF(('1 - Cover page'!$B$9-M4928)= 10,"10", IF(('1 - Cover page'!$B$9-M4928)= 11,"11", IF(('1 - Cover page'!$B$9-M4928)= 12,"12", IF(('1 - Cover page'!$B$9-M4928)= 13,"13", IF(('1 - Cover page'!$B$9-M4928)= 14,"14", IF(('1 - Cover page'!$B$9-M4928)= 15,"15",  ""))))))))))))))))</f>
        <v>0</v>
      </c>
      <c r="Z4928" t="str">
        <f>IF(('1 - Cover page'!$B$9-I4928)=0,"0", IF(('1 - Cover page'!$B$9-I4928)= 1,"1", IF(('1 - Cover page'!$B$9-I4928)= 2,"2", IF(('1 - Cover page'!$B$9-I4928)= 3,"3", IF(('1 - Cover page'!$B$9-I4928)= 4,"4", IF(('1 - Cover page'!$B$9-I4928)= 5,"5", IF(('1 - Cover page'!$B$9-I4928)= 6,"6", IF(('1 - Cover page'!$B$9-I4928)= 7,"7", IF(('1 - Cover page'!$B$9-I4928)= 8,"8", IF(('1 - Cover page'!$B$9-I4928)= 9,"9", IF(('1 - Cover page'!$B$9-I4928)= 10,"10", IF(('1 - Cover page'!$B$9-I4928)= 11,"11", IF(('1 - Cover page'!$B$9-I4928)= 12,"12", IF(('1 - Cover page'!$B$9-I4928)= 13,"13", IF(('1 - Cover page'!$B$9-I4928)= 14,"14", IF(('1 - Cover page'!$B$9-I4928)= 15,"15",  ""))))))))))))))))</f>
        <v>0</v>
      </c>
      <c r="AA4928" t="e">
        <f>VLOOKUP(E4928,'Age group'!$A$2:$B$7,2,TRUE)</f>
        <v>#N/A</v>
      </c>
    </row>
    <row r="4929" spans="1:27" ht="12.75" x14ac:dyDescent="0.2">
      <c r="A4929" s="30">
        <v>4926</v>
      </c>
      <c r="B4929" s="31"/>
      <c r="C4929" s="31"/>
      <c r="D4929" s="32"/>
      <c r="E4929" s="104"/>
      <c r="F4929" s="31"/>
      <c r="G4929" s="31"/>
      <c r="H4929" s="33"/>
      <c r="I4929" s="16"/>
      <c r="J4929" s="34"/>
      <c r="K4929" s="34"/>
      <c r="L4929" s="35"/>
      <c r="M4929" s="36"/>
      <c r="N4929" s="37"/>
      <c r="O4929" s="37"/>
      <c r="P4929" s="37"/>
      <c r="Q4929" s="38"/>
      <c r="R4929" s="38"/>
      <c r="S4929" s="37"/>
      <c r="T4929" s="39"/>
      <c r="U4929" s="39"/>
      <c r="V4929" s="40"/>
      <c r="X4929" t="str">
        <f>IF(('1 - Cover page'!$B$9-M4929)&lt;6,"&lt;=5 Days","&gt;5 Days")</f>
        <v>&lt;=5 Days</v>
      </c>
      <c r="Y4929" t="str">
        <f>IF(('1 - Cover page'!$B$9-M4929)=0,"0", IF(('1 - Cover page'!$B$9-M4929)= 1,"1", IF(('1 - Cover page'!$B$9-M4929)= 2,"2", IF(('1 - Cover page'!$B$9-M4929)= 3,"3", IF(('1 - Cover page'!$B$9-M4929)= 4,"4", IF(('1 - Cover page'!$B$9-M4929)= 5,"5", IF(('1 - Cover page'!$B$9-M4929)= 6,"6", IF(('1 - Cover page'!$B$9-M4929)= 7,"7", IF(('1 - Cover page'!$B$9-M4929)= 8,"8", IF(('1 - Cover page'!$B$9-M4929)= 9,"9", IF(('1 - Cover page'!$B$9-M4929)= 10,"10", IF(('1 - Cover page'!$B$9-M4929)= 11,"11", IF(('1 - Cover page'!$B$9-M4929)= 12,"12", IF(('1 - Cover page'!$B$9-M4929)= 13,"13", IF(('1 - Cover page'!$B$9-M4929)= 14,"14", IF(('1 - Cover page'!$B$9-M4929)= 15,"15",  ""))))))))))))))))</f>
        <v>0</v>
      </c>
      <c r="Z4929" t="str">
        <f>IF(('1 - Cover page'!$B$9-I4929)=0,"0", IF(('1 - Cover page'!$B$9-I4929)= 1,"1", IF(('1 - Cover page'!$B$9-I4929)= 2,"2", IF(('1 - Cover page'!$B$9-I4929)= 3,"3", IF(('1 - Cover page'!$B$9-I4929)= 4,"4", IF(('1 - Cover page'!$B$9-I4929)= 5,"5", IF(('1 - Cover page'!$B$9-I4929)= 6,"6", IF(('1 - Cover page'!$B$9-I4929)= 7,"7", IF(('1 - Cover page'!$B$9-I4929)= 8,"8", IF(('1 - Cover page'!$B$9-I4929)= 9,"9", IF(('1 - Cover page'!$B$9-I4929)= 10,"10", IF(('1 - Cover page'!$B$9-I4929)= 11,"11", IF(('1 - Cover page'!$B$9-I4929)= 12,"12", IF(('1 - Cover page'!$B$9-I4929)= 13,"13", IF(('1 - Cover page'!$B$9-I4929)= 14,"14", IF(('1 - Cover page'!$B$9-I4929)= 15,"15",  ""))))))))))))))))</f>
        <v>0</v>
      </c>
      <c r="AA4929" t="e">
        <f>VLOOKUP(E4929,'Age group'!$A$2:$B$7,2,TRUE)</f>
        <v>#N/A</v>
      </c>
    </row>
    <row r="4930" spans="1:27" ht="12.75" x14ac:dyDescent="0.2">
      <c r="A4930" s="30">
        <v>4927</v>
      </c>
      <c r="B4930" s="31"/>
      <c r="C4930" s="31"/>
      <c r="D4930" s="32"/>
      <c r="E4930" s="104"/>
      <c r="F4930" s="31"/>
      <c r="G4930" s="31"/>
      <c r="H4930" s="33"/>
      <c r="I4930" s="16"/>
      <c r="J4930" s="34"/>
      <c r="K4930" s="34"/>
      <c r="L4930" s="35"/>
      <c r="M4930" s="36"/>
      <c r="N4930" s="37"/>
      <c r="O4930" s="37"/>
      <c r="P4930" s="37"/>
      <c r="Q4930" s="38"/>
      <c r="R4930" s="38"/>
      <c r="S4930" s="37"/>
      <c r="T4930" s="39"/>
      <c r="U4930" s="39"/>
      <c r="V4930" s="40"/>
      <c r="X4930" t="str">
        <f>IF(('1 - Cover page'!$B$9-M4930)&lt;6,"&lt;=5 Days","&gt;5 Days")</f>
        <v>&lt;=5 Days</v>
      </c>
      <c r="Y4930" t="str">
        <f>IF(('1 - Cover page'!$B$9-M4930)=0,"0", IF(('1 - Cover page'!$B$9-M4930)= 1,"1", IF(('1 - Cover page'!$B$9-M4930)= 2,"2", IF(('1 - Cover page'!$B$9-M4930)= 3,"3", IF(('1 - Cover page'!$B$9-M4930)= 4,"4", IF(('1 - Cover page'!$B$9-M4930)= 5,"5", IF(('1 - Cover page'!$B$9-M4930)= 6,"6", IF(('1 - Cover page'!$B$9-M4930)= 7,"7", IF(('1 - Cover page'!$B$9-M4930)= 8,"8", IF(('1 - Cover page'!$B$9-M4930)= 9,"9", IF(('1 - Cover page'!$B$9-M4930)= 10,"10", IF(('1 - Cover page'!$B$9-M4930)= 11,"11", IF(('1 - Cover page'!$B$9-M4930)= 12,"12", IF(('1 - Cover page'!$B$9-M4930)= 13,"13", IF(('1 - Cover page'!$B$9-M4930)= 14,"14", IF(('1 - Cover page'!$B$9-M4930)= 15,"15",  ""))))))))))))))))</f>
        <v>0</v>
      </c>
      <c r="Z4930" t="str">
        <f>IF(('1 - Cover page'!$B$9-I4930)=0,"0", IF(('1 - Cover page'!$B$9-I4930)= 1,"1", IF(('1 - Cover page'!$B$9-I4930)= 2,"2", IF(('1 - Cover page'!$B$9-I4930)= 3,"3", IF(('1 - Cover page'!$B$9-I4930)= 4,"4", IF(('1 - Cover page'!$B$9-I4930)= 5,"5", IF(('1 - Cover page'!$B$9-I4930)= 6,"6", IF(('1 - Cover page'!$B$9-I4930)= 7,"7", IF(('1 - Cover page'!$B$9-I4930)= 8,"8", IF(('1 - Cover page'!$B$9-I4930)= 9,"9", IF(('1 - Cover page'!$B$9-I4930)= 10,"10", IF(('1 - Cover page'!$B$9-I4930)= 11,"11", IF(('1 - Cover page'!$B$9-I4930)= 12,"12", IF(('1 - Cover page'!$B$9-I4930)= 13,"13", IF(('1 - Cover page'!$B$9-I4930)= 14,"14", IF(('1 - Cover page'!$B$9-I4930)= 15,"15",  ""))))))))))))))))</f>
        <v>0</v>
      </c>
      <c r="AA4930" t="e">
        <f>VLOOKUP(E4930,'Age group'!$A$2:$B$7,2,TRUE)</f>
        <v>#N/A</v>
      </c>
    </row>
    <row r="4931" spans="1:27" ht="12.75" x14ac:dyDescent="0.2">
      <c r="A4931" s="30">
        <v>4928</v>
      </c>
      <c r="B4931" s="31"/>
      <c r="C4931" s="31"/>
      <c r="D4931" s="32"/>
      <c r="E4931" s="104"/>
      <c r="F4931" s="31"/>
      <c r="G4931" s="31"/>
      <c r="H4931" s="33"/>
      <c r="I4931" s="16"/>
      <c r="J4931" s="34"/>
      <c r="K4931" s="34"/>
      <c r="L4931" s="35"/>
      <c r="M4931" s="36"/>
      <c r="N4931" s="37"/>
      <c r="O4931" s="37"/>
      <c r="P4931" s="37"/>
      <c r="Q4931" s="38"/>
      <c r="R4931" s="38"/>
      <c r="S4931" s="37"/>
      <c r="T4931" s="39"/>
      <c r="U4931" s="39"/>
      <c r="V4931" s="40"/>
      <c r="X4931" t="str">
        <f>IF(('1 - Cover page'!$B$9-M4931)&lt;6,"&lt;=5 Days","&gt;5 Days")</f>
        <v>&lt;=5 Days</v>
      </c>
      <c r="Y4931" t="str">
        <f>IF(('1 - Cover page'!$B$9-M4931)=0,"0", IF(('1 - Cover page'!$B$9-M4931)= 1,"1", IF(('1 - Cover page'!$B$9-M4931)= 2,"2", IF(('1 - Cover page'!$B$9-M4931)= 3,"3", IF(('1 - Cover page'!$B$9-M4931)= 4,"4", IF(('1 - Cover page'!$B$9-M4931)= 5,"5", IF(('1 - Cover page'!$B$9-M4931)= 6,"6", IF(('1 - Cover page'!$B$9-M4931)= 7,"7", IF(('1 - Cover page'!$B$9-M4931)= 8,"8", IF(('1 - Cover page'!$B$9-M4931)= 9,"9", IF(('1 - Cover page'!$B$9-M4931)= 10,"10", IF(('1 - Cover page'!$B$9-M4931)= 11,"11", IF(('1 - Cover page'!$B$9-M4931)= 12,"12", IF(('1 - Cover page'!$B$9-M4931)= 13,"13", IF(('1 - Cover page'!$B$9-M4931)= 14,"14", IF(('1 - Cover page'!$B$9-M4931)= 15,"15",  ""))))))))))))))))</f>
        <v>0</v>
      </c>
      <c r="Z4931" t="str">
        <f>IF(('1 - Cover page'!$B$9-I4931)=0,"0", IF(('1 - Cover page'!$B$9-I4931)= 1,"1", IF(('1 - Cover page'!$B$9-I4931)= 2,"2", IF(('1 - Cover page'!$B$9-I4931)= 3,"3", IF(('1 - Cover page'!$B$9-I4931)= 4,"4", IF(('1 - Cover page'!$B$9-I4931)= 5,"5", IF(('1 - Cover page'!$B$9-I4931)= 6,"6", IF(('1 - Cover page'!$B$9-I4931)= 7,"7", IF(('1 - Cover page'!$B$9-I4931)= 8,"8", IF(('1 - Cover page'!$B$9-I4931)= 9,"9", IF(('1 - Cover page'!$B$9-I4931)= 10,"10", IF(('1 - Cover page'!$B$9-I4931)= 11,"11", IF(('1 - Cover page'!$B$9-I4931)= 12,"12", IF(('1 - Cover page'!$B$9-I4931)= 13,"13", IF(('1 - Cover page'!$B$9-I4931)= 14,"14", IF(('1 - Cover page'!$B$9-I4931)= 15,"15",  ""))))))))))))))))</f>
        <v>0</v>
      </c>
      <c r="AA4931" t="e">
        <f>VLOOKUP(E4931,'Age group'!$A$2:$B$7,2,TRUE)</f>
        <v>#N/A</v>
      </c>
    </row>
    <row r="4932" spans="1:27" ht="12.75" x14ac:dyDescent="0.2">
      <c r="A4932" s="30">
        <v>4929</v>
      </c>
      <c r="B4932" s="31"/>
      <c r="C4932" s="31"/>
      <c r="D4932" s="32"/>
      <c r="E4932" s="104"/>
      <c r="F4932" s="31"/>
      <c r="G4932" s="31"/>
      <c r="H4932" s="33"/>
      <c r="I4932" s="16"/>
      <c r="J4932" s="34"/>
      <c r="K4932" s="34"/>
      <c r="L4932" s="35"/>
      <c r="M4932" s="36"/>
      <c r="N4932" s="37"/>
      <c r="O4932" s="37"/>
      <c r="P4932" s="37"/>
      <c r="Q4932" s="38"/>
      <c r="R4932" s="38"/>
      <c r="S4932" s="37"/>
      <c r="T4932" s="39"/>
      <c r="U4932" s="39"/>
      <c r="V4932" s="40"/>
      <c r="X4932" t="str">
        <f>IF(('1 - Cover page'!$B$9-M4932)&lt;6,"&lt;=5 Days","&gt;5 Days")</f>
        <v>&lt;=5 Days</v>
      </c>
      <c r="Y4932" t="str">
        <f>IF(('1 - Cover page'!$B$9-M4932)=0,"0", IF(('1 - Cover page'!$B$9-M4932)= 1,"1", IF(('1 - Cover page'!$B$9-M4932)= 2,"2", IF(('1 - Cover page'!$B$9-M4932)= 3,"3", IF(('1 - Cover page'!$B$9-M4932)= 4,"4", IF(('1 - Cover page'!$B$9-M4932)= 5,"5", IF(('1 - Cover page'!$B$9-M4932)= 6,"6", IF(('1 - Cover page'!$B$9-M4932)= 7,"7", IF(('1 - Cover page'!$B$9-M4932)= 8,"8", IF(('1 - Cover page'!$B$9-M4932)= 9,"9", IF(('1 - Cover page'!$B$9-M4932)= 10,"10", IF(('1 - Cover page'!$B$9-M4932)= 11,"11", IF(('1 - Cover page'!$B$9-M4932)= 12,"12", IF(('1 - Cover page'!$B$9-M4932)= 13,"13", IF(('1 - Cover page'!$B$9-M4932)= 14,"14", IF(('1 - Cover page'!$B$9-M4932)= 15,"15",  ""))))))))))))))))</f>
        <v>0</v>
      </c>
      <c r="Z4932" t="str">
        <f>IF(('1 - Cover page'!$B$9-I4932)=0,"0", IF(('1 - Cover page'!$B$9-I4932)= 1,"1", IF(('1 - Cover page'!$B$9-I4932)= 2,"2", IF(('1 - Cover page'!$B$9-I4932)= 3,"3", IF(('1 - Cover page'!$B$9-I4932)= 4,"4", IF(('1 - Cover page'!$B$9-I4932)= 5,"5", IF(('1 - Cover page'!$B$9-I4932)= 6,"6", IF(('1 - Cover page'!$B$9-I4932)= 7,"7", IF(('1 - Cover page'!$B$9-I4932)= 8,"8", IF(('1 - Cover page'!$B$9-I4932)= 9,"9", IF(('1 - Cover page'!$B$9-I4932)= 10,"10", IF(('1 - Cover page'!$B$9-I4932)= 11,"11", IF(('1 - Cover page'!$B$9-I4932)= 12,"12", IF(('1 - Cover page'!$B$9-I4932)= 13,"13", IF(('1 - Cover page'!$B$9-I4932)= 14,"14", IF(('1 - Cover page'!$B$9-I4932)= 15,"15",  ""))))))))))))))))</f>
        <v>0</v>
      </c>
      <c r="AA4932" t="e">
        <f>VLOOKUP(E4932,'Age group'!$A$2:$B$7,2,TRUE)</f>
        <v>#N/A</v>
      </c>
    </row>
    <row r="4933" spans="1:27" ht="12.75" x14ac:dyDescent="0.2">
      <c r="A4933" s="30">
        <v>4930</v>
      </c>
      <c r="B4933" s="31"/>
      <c r="C4933" s="31"/>
      <c r="D4933" s="32"/>
      <c r="E4933" s="104"/>
      <c r="F4933" s="31"/>
      <c r="G4933" s="31"/>
      <c r="H4933" s="33"/>
      <c r="I4933" s="16"/>
      <c r="J4933" s="34"/>
      <c r="K4933" s="34"/>
      <c r="L4933" s="35"/>
      <c r="M4933" s="36"/>
      <c r="N4933" s="37"/>
      <c r="O4933" s="37"/>
      <c r="P4933" s="37"/>
      <c r="Q4933" s="38"/>
      <c r="R4933" s="38"/>
      <c r="S4933" s="37"/>
      <c r="T4933" s="39"/>
      <c r="U4933" s="39"/>
      <c r="V4933" s="40"/>
      <c r="X4933" t="str">
        <f>IF(('1 - Cover page'!$B$9-M4933)&lt;6,"&lt;=5 Days","&gt;5 Days")</f>
        <v>&lt;=5 Days</v>
      </c>
      <c r="Y4933" t="str">
        <f>IF(('1 - Cover page'!$B$9-M4933)=0,"0", IF(('1 - Cover page'!$B$9-M4933)= 1,"1", IF(('1 - Cover page'!$B$9-M4933)= 2,"2", IF(('1 - Cover page'!$B$9-M4933)= 3,"3", IF(('1 - Cover page'!$B$9-M4933)= 4,"4", IF(('1 - Cover page'!$B$9-M4933)= 5,"5", IF(('1 - Cover page'!$B$9-M4933)= 6,"6", IF(('1 - Cover page'!$B$9-M4933)= 7,"7", IF(('1 - Cover page'!$B$9-M4933)= 8,"8", IF(('1 - Cover page'!$B$9-M4933)= 9,"9", IF(('1 - Cover page'!$B$9-M4933)= 10,"10", IF(('1 - Cover page'!$B$9-M4933)= 11,"11", IF(('1 - Cover page'!$B$9-M4933)= 12,"12", IF(('1 - Cover page'!$B$9-M4933)= 13,"13", IF(('1 - Cover page'!$B$9-M4933)= 14,"14", IF(('1 - Cover page'!$B$9-M4933)= 15,"15",  ""))))))))))))))))</f>
        <v>0</v>
      </c>
      <c r="Z4933" t="str">
        <f>IF(('1 - Cover page'!$B$9-I4933)=0,"0", IF(('1 - Cover page'!$B$9-I4933)= 1,"1", IF(('1 - Cover page'!$B$9-I4933)= 2,"2", IF(('1 - Cover page'!$B$9-I4933)= 3,"3", IF(('1 - Cover page'!$B$9-I4933)= 4,"4", IF(('1 - Cover page'!$B$9-I4933)= 5,"5", IF(('1 - Cover page'!$B$9-I4933)= 6,"6", IF(('1 - Cover page'!$B$9-I4933)= 7,"7", IF(('1 - Cover page'!$B$9-I4933)= 8,"8", IF(('1 - Cover page'!$B$9-I4933)= 9,"9", IF(('1 - Cover page'!$B$9-I4933)= 10,"10", IF(('1 - Cover page'!$B$9-I4933)= 11,"11", IF(('1 - Cover page'!$B$9-I4933)= 12,"12", IF(('1 - Cover page'!$B$9-I4933)= 13,"13", IF(('1 - Cover page'!$B$9-I4933)= 14,"14", IF(('1 - Cover page'!$B$9-I4933)= 15,"15",  ""))))))))))))))))</f>
        <v>0</v>
      </c>
      <c r="AA4933" t="e">
        <f>VLOOKUP(E4933,'Age group'!$A$2:$B$7,2,TRUE)</f>
        <v>#N/A</v>
      </c>
    </row>
    <row r="4934" spans="1:27" ht="12.75" x14ac:dyDescent="0.2">
      <c r="A4934" s="30">
        <v>4931</v>
      </c>
      <c r="B4934" s="31"/>
      <c r="C4934" s="31"/>
      <c r="D4934" s="32"/>
      <c r="E4934" s="104"/>
      <c r="F4934" s="31"/>
      <c r="G4934" s="31"/>
      <c r="H4934" s="33"/>
      <c r="I4934" s="16"/>
      <c r="J4934" s="34"/>
      <c r="K4934" s="34"/>
      <c r="L4934" s="35"/>
      <c r="M4934" s="36"/>
      <c r="N4934" s="37"/>
      <c r="O4934" s="37"/>
      <c r="P4934" s="37"/>
      <c r="Q4934" s="38"/>
      <c r="R4934" s="38"/>
      <c r="S4934" s="37"/>
      <c r="T4934" s="39"/>
      <c r="U4934" s="39"/>
      <c r="V4934" s="40"/>
      <c r="X4934" t="str">
        <f>IF(('1 - Cover page'!$B$9-M4934)&lt;6,"&lt;=5 Days","&gt;5 Days")</f>
        <v>&lt;=5 Days</v>
      </c>
      <c r="Y4934" t="str">
        <f>IF(('1 - Cover page'!$B$9-M4934)=0,"0", IF(('1 - Cover page'!$B$9-M4934)= 1,"1", IF(('1 - Cover page'!$B$9-M4934)= 2,"2", IF(('1 - Cover page'!$B$9-M4934)= 3,"3", IF(('1 - Cover page'!$B$9-M4934)= 4,"4", IF(('1 - Cover page'!$B$9-M4934)= 5,"5", IF(('1 - Cover page'!$B$9-M4934)= 6,"6", IF(('1 - Cover page'!$B$9-M4934)= 7,"7", IF(('1 - Cover page'!$B$9-M4934)= 8,"8", IF(('1 - Cover page'!$B$9-M4934)= 9,"9", IF(('1 - Cover page'!$B$9-M4934)= 10,"10", IF(('1 - Cover page'!$B$9-M4934)= 11,"11", IF(('1 - Cover page'!$B$9-M4934)= 12,"12", IF(('1 - Cover page'!$B$9-M4934)= 13,"13", IF(('1 - Cover page'!$B$9-M4934)= 14,"14", IF(('1 - Cover page'!$B$9-M4934)= 15,"15",  ""))))))))))))))))</f>
        <v>0</v>
      </c>
      <c r="Z4934" t="str">
        <f>IF(('1 - Cover page'!$B$9-I4934)=0,"0", IF(('1 - Cover page'!$B$9-I4934)= 1,"1", IF(('1 - Cover page'!$B$9-I4934)= 2,"2", IF(('1 - Cover page'!$B$9-I4934)= 3,"3", IF(('1 - Cover page'!$B$9-I4934)= 4,"4", IF(('1 - Cover page'!$B$9-I4934)= 5,"5", IF(('1 - Cover page'!$B$9-I4934)= 6,"6", IF(('1 - Cover page'!$B$9-I4934)= 7,"7", IF(('1 - Cover page'!$B$9-I4934)= 8,"8", IF(('1 - Cover page'!$B$9-I4934)= 9,"9", IF(('1 - Cover page'!$B$9-I4934)= 10,"10", IF(('1 - Cover page'!$B$9-I4934)= 11,"11", IF(('1 - Cover page'!$B$9-I4934)= 12,"12", IF(('1 - Cover page'!$B$9-I4934)= 13,"13", IF(('1 - Cover page'!$B$9-I4934)= 14,"14", IF(('1 - Cover page'!$B$9-I4934)= 15,"15",  ""))))))))))))))))</f>
        <v>0</v>
      </c>
      <c r="AA4934" t="e">
        <f>VLOOKUP(E4934,'Age group'!$A$2:$B$7,2,TRUE)</f>
        <v>#N/A</v>
      </c>
    </row>
    <row r="4935" spans="1:27" ht="12.75" x14ac:dyDescent="0.2">
      <c r="A4935" s="30">
        <v>4932</v>
      </c>
      <c r="B4935" s="31"/>
      <c r="C4935" s="31"/>
      <c r="D4935" s="32"/>
      <c r="E4935" s="104"/>
      <c r="F4935" s="31"/>
      <c r="G4935" s="31"/>
      <c r="H4935" s="33"/>
      <c r="I4935" s="16"/>
      <c r="J4935" s="34"/>
      <c r="K4935" s="34"/>
      <c r="L4935" s="35"/>
      <c r="M4935" s="36"/>
      <c r="N4935" s="37"/>
      <c r="O4935" s="37"/>
      <c r="P4935" s="37"/>
      <c r="Q4935" s="38"/>
      <c r="R4935" s="38"/>
      <c r="S4935" s="37"/>
      <c r="T4935" s="39"/>
      <c r="U4935" s="39"/>
      <c r="V4935" s="40"/>
      <c r="X4935" t="str">
        <f>IF(('1 - Cover page'!$B$9-M4935)&lt;6,"&lt;=5 Days","&gt;5 Days")</f>
        <v>&lt;=5 Days</v>
      </c>
      <c r="Y4935" t="str">
        <f>IF(('1 - Cover page'!$B$9-M4935)=0,"0", IF(('1 - Cover page'!$B$9-M4935)= 1,"1", IF(('1 - Cover page'!$B$9-M4935)= 2,"2", IF(('1 - Cover page'!$B$9-M4935)= 3,"3", IF(('1 - Cover page'!$B$9-M4935)= 4,"4", IF(('1 - Cover page'!$B$9-M4935)= 5,"5", IF(('1 - Cover page'!$B$9-M4935)= 6,"6", IF(('1 - Cover page'!$B$9-M4935)= 7,"7", IF(('1 - Cover page'!$B$9-M4935)= 8,"8", IF(('1 - Cover page'!$B$9-M4935)= 9,"9", IF(('1 - Cover page'!$B$9-M4935)= 10,"10", IF(('1 - Cover page'!$B$9-M4935)= 11,"11", IF(('1 - Cover page'!$B$9-M4935)= 12,"12", IF(('1 - Cover page'!$B$9-M4935)= 13,"13", IF(('1 - Cover page'!$B$9-M4935)= 14,"14", IF(('1 - Cover page'!$B$9-M4935)= 15,"15",  ""))))))))))))))))</f>
        <v>0</v>
      </c>
      <c r="Z4935" t="str">
        <f>IF(('1 - Cover page'!$B$9-I4935)=0,"0", IF(('1 - Cover page'!$B$9-I4935)= 1,"1", IF(('1 - Cover page'!$B$9-I4935)= 2,"2", IF(('1 - Cover page'!$B$9-I4935)= 3,"3", IF(('1 - Cover page'!$B$9-I4935)= 4,"4", IF(('1 - Cover page'!$B$9-I4935)= 5,"5", IF(('1 - Cover page'!$B$9-I4935)= 6,"6", IF(('1 - Cover page'!$B$9-I4935)= 7,"7", IF(('1 - Cover page'!$B$9-I4935)= 8,"8", IF(('1 - Cover page'!$B$9-I4935)= 9,"9", IF(('1 - Cover page'!$B$9-I4935)= 10,"10", IF(('1 - Cover page'!$B$9-I4935)= 11,"11", IF(('1 - Cover page'!$B$9-I4935)= 12,"12", IF(('1 - Cover page'!$B$9-I4935)= 13,"13", IF(('1 - Cover page'!$B$9-I4935)= 14,"14", IF(('1 - Cover page'!$B$9-I4935)= 15,"15",  ""))))))))))))))))</f>
        <v>0</v>
      </c>
      <c r="AA4935" t="e">
        <f>VLOOKUP(E4935,'Age group'!$A$2:$B$7,2,TRUE)</f>
        <v>#N/A</v>
      </c>
    </row>
    <row r="4936" spans="1:27" ht="12.75" x14ac:dyDescent="0.2">
      <c r="A4936" s="30">
        <v>4933</v>
      </c>
      <c r="B4936" s="31"/>
      <c r="C4936" s="31"/>
      <c r="D4936" s="32"/>
      <c r="E4936" s="104"/>
      <c r="F4936" s="31"/>
      <c r="G4936" s="31"/>
      <c r="H4936" s="33"/>
      <c r="I4936" s="16"/>
      <c r="J4936" s="34"/>
      <c r="K4936" s="34"/>
      <c r="L4936" s="35"/>
      <c r="M4936" s="36"/>
      <c r="N4936" s="37"/>
      <c r="O4936" s="37"/>
      <c r="P4936" s="37"/>
      <c r="Q4936" s="38"/>
      <c r="R4936" s="38"/>
      <c r="S4936" s="37"/>
      <c r="T4936" s="39"/>
      <c r="U4936" s="39"/>
      <c r="V4936" s="40"/>
      <c r="X4936" t="str">
        <f>IF(('1 - Cover page'!$B$9-M4936)&lt;6,"&lt;=5 Days","&gt;5 Days")</f>
        <v>&lt;=5 Days</v>
      </c>
      <c r="Y4936" t="str">
        <f>IF(('1 - Cover page'!$B$9-M4936)=0,"0", IF(('1 - Cover page'!$B$9-M4936)= 1,"1", IF(('1 - Cover page'!$B$9-M4936)= 2,"2", IF(('1 - Cover page'!$B$9-M4936)= 3,"3", IF(('1 - Cover page'!$B$9-M4936)= 4,"4", IF(('1 - Cover page'!$B$9-M4936)= 5,"5", IF(('1 - Cover page'!$B$9-M4936)= 6,"6", IF(('1 - Cover page'!$B$9-M4936)= 7,"7", IF(('1 - Cover page'!$B$9-M4936)= 8,"8", IF(('1 - Cover page'!$B$9-M4936)= 9,"9", IF(('1 - Cover page'!$B$9-M4936)= 10,"10", IF(('1 - Cover page'!$B$9-M4936)= 11,"11", IF(('1 - Cover page'!$B$9-M4936)= 12,"12", IF(('1 - Cover page'!$B$9-M4936)= 13,"13", IF(('1 - Cover page'!$B$9-M4936)= 14,"14", IF(('1 - Cover page'!$B$9-M4936)= 15,"15",  ""))))))))))))))))</f>
        <v>0</v>
      </c>
      <c r="Z4936" t="str">
        <f>IF(('1 - Cover page'!$B$9-I4936)=0,"0", IF(('1 - Cover page'!$B$9-I4936)= 1,"1", IF(('1 - Cover page'!$B$9-I4936)= 2,"2", IF(('1 - Cover page'!$B$9-I4936)= 3,"3", IF(('1 - Cover page'!$B$9-I4936)= 4,"4", IF(('1 - Cover page'!$B$9-I4936)= 5,"5", IF(('1 - Cover page'!$B$9-I4936)= 6,"6", IF(('1 - Cover page'!$B$9-I4936)= 7,"7", IF(('1 - Cover page'!$B$9-I4936)= 8,"8", IF(('1 - Cover page'!$B$9-I4936)= 9,"9", IF(('1 - Cover page'!$B$9-I4936)= 10,"10", IF(('1 - Cover page'!$B$9-I4936)= 11,"11", IF(('1 - Cover page'!$B$9-I4936)= 12,"12", IF(('1 - Cover page'!$B$9-I4936)= 13,"13", IF(('1 - Cover page'!$B$9-I4936)= 14,"14", IF(('1 - Cover page'!$B$9-I4936)= 15,"15",  ""))))))))))))))))</f>
        <v>0</v>
      </c>
      <c r="AA4936" t="e">
        <f>VLOOKUP(E4936,'Age group'!$A$2:$B$7,2,TRUE)</f>
        <v>#N/A</v>
      </c>
    </row>
    <row r="4937" spans="1:27" ht="12.75" x14ac:dyDescent="0.2">
      <c r="A4937" s="30">
        <v>4934</v>
      </c>
      <c r="B4937" s="31"/>
      <c r="C4937" s="31"/>
      <c r="D4937" s="32"/>
      <c r="E4937" s="104"/>
      <c r="F4937" s="31"/>
      <c r="G4937" s="31"/>
      <c r="H4937" s="33"/>
      <c r="I4937" s="16"/>
      <c r="J4937" s="34"/>
      <c r="K4937" s="34"/>
      <c r="L4937" s="35"/>
      <c r="M4937" s="36"/>
      <c r="N4937" s="37"/>
      <c r="O4937" s="37"/>
      <c r="P4937" s="37"/>
      <c r="Q4937" s="38"/>
      <c r="R4937" s="38"/>
      <c r="S4937" s="37"/>
      <c r="T4937" s="39"/>
      <c r="U4937" s="39"/>
      <c r="V4937" s="40"/>
      <c r="X4937" t="str">
        <f>IF(('1 - Cover page'!$B$9-M4937)&lt;6,"&lt;=5 Days","&gt;5 Days")</f>
        <v>&lt;=5 Days</v>
      </c>
      <c r="Y4937" t="str">
        <f>IF(('1 - Cover page'!$B$9-M4937)=0,"0", IF(('1 - Cover page'!$B$9-M4937)= 1,"1", IF(('1 - Cover page'!$B$9-M4937)= 2,"2", IF(('1 - Cover page'!$B$9-M4937)= 3,"3", IF(('1 - Cover page'!$B$9-M4937)= 4,"4", IF(('1 - Cover page'!$B$9-M4937)= 5,"5", IF(('1 - Cover page'!$B$9-M4937)= 6,"6", IF(('1 - Cover page'!$B$9-M4937)= 7,"7", IF(('1 - Cover page'!$B$9-M4937)= 8,"8", IF(('1 - Cover page'!$B$9-M4937)= 9,"9", IF(('1 - Cover page'!$B$9-M4937)= 10,"10", IF(('1 - Cover page'!$B$9-M4937)= 11,"11", IF(('1 - Cover page'!$B$9-M4937)= 12,"12", IF(('1 - Cover page'!$B$9-M4937)= 13,"13", IF(('1 - Cover page'!$B$9-M4937)= 14,"14", IF(('1 - Cover page'!$B$9-M4937)= 15,"15",  ""))))))))))))))))</f>
        <v>0</v>
      </c>
      <c r="Z4937" t="str">
        <f>IF(('1 - Cover page'!$B$9-I4937)=0,"0", IF(('1 - Cover page'!$B$9-I4937)= 1,"1", IF(('1 - Cover page'!$B$9-I4937)= 2,"2", IF(('1 - Cover page'!$B$9-I4937)= 3,"3", IF(('1 - Cover page'!$B$9-I4937)= 4,"4", IF(('1 - Cover page'!$B$9-I4937)= 5,"5", IF(('1 - Cover page'!$B$9-I4937)= 6,"6", IF(('1 - Cover page'!$B$9-I4937)= 7,"7", IF(('1 - Cover page'!$B$9-I4937)= 8,"8", IF(('1 - Cover page'!$B$9-I4937)= 9,"9", IF(('1 - Cover page'!$B$9-I4937)= 10,"10", IF(('1 - Cover page'!$B$9-I4937)= 11,"11", IF(('1 - Cover page'!$B$9-I4937)= 12,"12", IF(('1 - Cover page'!$B$9-I4937)= 13,"13", IF(('1 - Cover page'!$B$9-I4937)= 14,"14", IF(('1 - Cover page'!$B$9-I4937)= 15,"15",  ""))))))))))))))))</f>
        <v>0</v>
      </c>
      <c r="AA4937" t="e">
        <f>VLOOKUP(E4937,'Age group'!$A$2:$B$7,2,TRUE)</f>
        <v>#N/A</v>
      </c>
    </row>
    <row r="4938" spans="1:27" ht="12.75" x14ac:dyDescent="0.2">
      <c r="A4938" s="30">
        <v>4935</v>
      </c>
      <c r="B4938" s="31"/>
      <c r="C4938" s="31"/>
      <c r="D4938" s="32"/>
      <c r="E4938" s="104"/>
      <c r="F4938" s="31"/>
      <c r="G4938" s="31"/>
      <c r="H4938" s="33"/>
      <c r="I4938" s="16"/>
      <c r="J4938" s="34"/>
      <c r="K4938" s="34"/>
      <c r="L4938" s="35"/>
      <c r="M4938" s="36"/>
      <c r="N4938" s="37"/>
      <c r="O4938" s="37"/>
      <c r="P4938" s="37"/>
      <c r="Q4938" s="38"/>
      <c r="R4938" s="38"/>
      <c r="S4938" s="37"/>
      <c r="T4938" s="39"/>
      <c r="U4938" s="39"/>
      <c r="V4938" s="40"/>
      <c r="X4938" t="str">
        <f>IF(('1 - Cover page'!$B$9-M4938)&lt;6,"&lt;=5 Days","&gt;5 Days")</f>
        <v>&lt;=5 Days</v>
      </c>
      <c r="Y4938" t="str">
        <f>IF(('1 - Cover page'!$B$9-M4938)=0,"0", IF(('1 - Cover page'!$B$9-M4938)= 1,"1", IF(('1 - Cover page'!$B$9-M4938)= 2,"2", IF(('1 - Cover page'!$B$9-M4938)= 3,"3", IF(('1 - Cover page'!$B$9-M4938)= 4,"4", IF(('1 - Cover page'!$B$9-M4938)= 5,"5", IF(('1 - Cover page'!$B$9-M4938)= 6,"6", IF(('1 - Cover page'!$B$9-M4938)= 7,"7", IF(('1 - Cover page'!$B$9-M4938)= 8,"8", IF(('1 - Cover page'!$B$9-M4938)= 9,"9", IF(('1 - Cover page'!$B$9-M4938)= 10,"10", IF(('1 - Cover page'!$B$9-M4938)= 11,"11", IF(('1 - Cover page'!$B$9-M4938)= 12,"12", IF(('1 - Cover page'!$B$9-M4938)= 13,"13", IF(('1 - Cover page'!$B$9-M4938)= 14,"14", IF(('1 - Cover page'!$B$9-M4938)= 15,"15",  ""))))))))))))))))</f>
        <v>0</v>
      </c>
      <c r="Z4938" t="str">
        <f>IF(('1 - Cover page'!$B$9-I4938)=0,"0", IF(('1 - Cover page'!$B$9-I4938)= 1,"1", IF(('1 - Cover page'!$B$9-I4938)= 2,"2", IF(('1 - Cover page'!$B$9-I4938)= 3,"3", IF(('1 - Cover page'!$B$9-I4938)= 4,"4", IF(('1 - Cover page'!$B$9-I4938)= 5,"5", IF(('1 - Cover page'!$B$9-I4938)= 6,"6", IF(('1 - Cover page'!$B$9-I4938)= 7,"7", IF(('1 - Cover page'!$B$9-I4938)= 8,"8", IF(('1 - Cover page'!$B$9-I4938)= 9,"9", IF(('1 - Cover page'!$B$9-I4938)= 10,"10", IF(('1 - Cover page'!$B$9-I4938)= 11,"11", IF(('1 - Cover page'!$B$9-I4938)= 12,"12", IF(('1 - Cover page'!$B$9-I4938)= 13,"13", IF(('1 - Cover page'!$B$9-I4938)= 14,"14", IF(('1 - Cover page'!$B$9-I4938)= 15,"15",  ""))))))))))))))))</f>
        <v>0</v>
      </c>
      <c r="AA4938" t="e">
        <f>VLOOKUP(E4938,'Age group'!$A$2:$B$7,2,TRUE)</f>
        <v>#N/A</v>
      </c>
    </row>
    <row r="4939" spans="1:27" ht="12.75" x14ac:dyDescent="0.2">
      <c r="A4939" s="30">
        <v>4936</v>
      </c>
      <c r="B4939" s="31"/>
      <c r="C4939" s="31"/>
      <c r="D4939" s="32"/>
      <c r="E4939" s="104"/>
      <c r="F4939" s="31"/>
      <c r="G4939" s="31"/>
      <c r="H4939" s="33"/>
      <c r="I4939" s="16"/>
      <c r="J4939" s="34"/>
      <c r="K4939" s="34"/>
      <c r="L4939" s="35"/>
      <c r="M4939" s="36"/>
      <c r="N4939" s="37"/>
      <c r="O4939" s="37"/>
      <c r="P4939" s="37"/>
      <c r="Q4939" s="38"/>
      <c r="R4939" s="38"/>
      <c r="S4939" s="37"/>
      <c r="T4939" s="39"/>
      <c r="U4939" s="39"/>
      <c r="V4939" s="40"/>
      <c r="X4939" t="str">
        <f>IF(('1 - Cover page'!$B$9-M4939)&lt;6,"&lt;=5 Days","&gt;5 Days")</f>
        <v>&lt;=5 Days</v>
      </c>
      <c r="Y4939" t="str">
        <f>IF(('1 - Cover page'!$B$9-M4939)=0,"0", IF(('1 - Cover page'!$B$9-M4939)= 1,"1", IF(('1 - Cover page'!$B$9-M4939)= 2,"2", IF(('1 - Cover page'!$B$9-M4939)= 3,"3", IF(('1 - Cover page'!$B$9-M4939)= 4,"4", IF(('1 - Cover page'!$B$9-M4939)= 5,"5", IF(('1 - Cover page'!$B$9-M4939)= 6,"6", IF(('1 - Cover page'!$B$9-M4939)= 7,"7", IF(('1 - Cover page'!$B$9-M4939)= 8,"8", IF(('1 - Cover page'!$B$9-M4939)= 9,"9", IF(('1 - Cover page'!$B$9-M4939)= 10,"10", IF(('1 - Cover page'!$B$9-M4939)= 11,"11", IF(('1 - Cover page'!$B$9-M4939)= 12,"12", IF(('1 - Cover page'!$B$9-M4939)= 13,"13", IF(('1 - Cover page'!$B$9-M4939)= 14,"14", IF(('1 - Cover page'!$B$9-M4939)= 15,"15",  ""))))))))))))))))</f>
        <v>0</v>
      </c>
      <c r="Z4939" t="str">
        <f>IF(('1 - Cover page'!$B$9-I4939)=0,"0", IF(('1 - Cover page'!$B$9-I4939)= 1,"1", IF(('1 - Cover page'!$B$9-I4939)= 2,"2", IF(('1 - Cover page'!$B$9-I4939)= 3,"3", IF(('1 - Cover page'!$B$9-I4939)= 4,"4", IF(('1 - Cover page'!$B$9-I4939)= 5,"5", IF(('1 - Cover page'!$B$9-I4939)= 6,"6", IF(('1 - Cover page'!$B$9-I4939)= 7,"7", IF(('1 - Cover page'!$B$9-I4939)= 8,"8", IF(('1 - Cover page'!$B$9-I4939)= 9,"9", IF(('1 - Cover page'!$B$9-I4939)= 10,"10", IF(('1 - Cover page'!$B$9-I4939)= 11,"11", IF(('1 - Cover page'!$B$9-I4939)= 12,"12", IF(('1 - Cover page'!$B$9-I4939)= 13,"13", IF(('1 - Cover page'!$B$9-I4939)= 14,"14", IF(('1 - Cover page'!$B$9-I4939)= 15,"15",  ""))))))))))))))))</f>
        <v>0</v>
      </c>
      <c r="AA4939" t="e">
        <f>VLOOKUP(E4939,'Age group'!$A$2:$B$7,2,TRUE)</f>
        <v>#N/A</v>
      </c>
    </row>
    <row r="4940" spans="1:27" ht="12.75" x14ac:dyDescent="0.2">
      <c r="A4940" s="30">
        <v>4937</v>
      </c>
      <c r="B4940" s="31"/>
      <c r="C4940" s="31"/>
      <c r="D4940" s="32"/>
      <c r="E4940" s="104"/>
      <c r="F4940" s="31"/>
      <c r="G4940" s="31"/>
      <c r="H4940" s="33"/>
      <c r="I4940" s="16"/>
      <c r="J4940" s="34"/>
      <c r="K4940" s="34"/>
      <c r="L4940" s="35"/>
      <c r="M4940" s="36"/>
      <c r="N4940" s="37"/>
      <c r="O4940" s="37"/>
      <c r="P4940" s="37"/>
      <c r="Q4940" s="38"/>
      <c r="R4940" s="38"/>
      <c r="S4940" s="37"/>
      <c r="T4940" s="39"/>
      <c r="U4940" s="39"/>
      <c r="V4940" s="40"/>
      <c r="X4940" t="str">
        <f>IF(('1 - Cover page'!$B$9-M4940)&lt;6,"&lt;=5 Days","&gt;5 Days")</f>
        <v>&lt;=5 Days</v>
      </c>
      <c r="Y4940" t="str">
        <f>IF(('1 - Cover page'!$B$9-M4940)=0,"0", IF(('1 - Cover page'!$B$9-M4940)= 1,"1", IF(('1 - Cover page'!$B$9-M4940)= 2,"2", IF(('1 - Cover page'!$B$9-M4940)= 3,"3", IF(('1 - Cover page'!$B$9-M4940)= 4,"4", IF(('1 - Cover page'!$B$9-M4940)= 5,"5", IF(('1 - Cover page'!$B$9-M4940)= 6,"6", IF(('1 - Cover page'!$B$9-M4940)= 7,"7", IF(('1 - Cover page'!$B$9-M4940)= 8,"8", IF(('1 - Cover page'!$B$9-M4940)= 9,"9", IF(('1 - Cover page'!$B$9-M4940)= 10,"10", IF(('1 - Cover page'!$B$9-M4940)= 11,"11", IF(('1 - Cover page'!$B$9-M4940)= 12,"12", IF(('1 - Cover page'!$B$9-M4940)= 13,"13", IF(('1 - Cover page'!$B$9-M4940)= 14,"14", IF(('1 - Cover page'!$B$9-M4940)= 15,"15",  ""))))))))))))))))</f>
        <v>0</v>
      </c>
      <c r="Z4940" t="str">
        <f>IF(('1 - Cover page'!$B$9-I4940)=0,"0", IF(('1 - Cover page'!$B$9-I4940)= 1,"1", IF(('1 - Cover page'!$B$9-I4940)= 2,"2", IF(('1 - Cover page'!$B$9-I4940)= 3,"3", IF(('1 - Cover page'!$B$9-I4940)= 4,"4", IF(('1 - Cover page'!$B$9-I4940)= 5,"5", IF(('1 - Cover page'!$B$9-I4940)= 6,"6", IF(('1 - Cover page'!$B$9-I4940)= 7,"7", IF(('1 - Cover page'!$B$9-I4940)= 8,"8", IF(('1 - Cover page'!$B$9-I4940)= 9,"9", IF(('1 - Cover page'!$B$9-I4940)= 10,"10", IF(('1 - Cover page'!$B$9-I4940)= 11,"11", IF(('1 - Cover page'!$B$9-I4940)= 12,"12", IF(('1 - Cover page'!$B$9-I4940)= 13,"13", IF(('1 - Cover page'!$B$9-I4940)= 14,"14", IF(('1 - Cover page'!$B$9-I4940)= 15,"15",  ""))))))))))))))))</f>
        <v>0</v>
      </c>
      <c r="AA4940" t="e">
        <f>VLOOKUP(E4940,'Age group'!$A$2:$B$7,2,TRUE)</f>
        <v>#N/A</v>
      </c>
    </row>
    <row r="4941" spans="1:27" ht="12.75" x14ac:dyDescent="0.2">
      <c r="A4941" s="30">
        <v>4938</v>
      </c>
      <c r="B4941" s="31"/>
      <c r="C4941" s="31"/>
      <c r="D4941" s="32"/>
      <c r="E4941" s="104"/>
      <c r="F4941" s="31"/>
      <c r="G4941" s="31"/>
      <c r="H4941" s="33"/>
      <c r="I4941" s="16"/>
      <c r="J4941" s="34"/>
      <c r="K4941" s="34"/>
      <c r="L4941" s="35"/>
      <c r="M4941" s="36"/>
      <c r="N4941" s="37"/>
      <c r="O4941" s="37"/>
      <c r="P4941" s="37"/>
      <c r="Q4941" s="38"/>
      <c r="R4941" s="38"/>
      <c r="S4941" s="37"/>
      <c r="T4941" s="39"/>
      <c r="U4941" s="39"/>
      <c r="V4941" s="40"/>
      <c r="X4941" t="str">
        <f>IF(('1 - Cover page'!$B$9-M4941)&lt;6,"&lt;=5 Days","&gt;5 Days")</f>
        <v>&lt;=5 Days</v>
      </c>
      <c r="Y4941" t="str">
        <f>IF(('1 - Cover page'!$B$9-M4941)=0,"0", IF(('1 - Cover page'!$B$9-M4941)= 1,"1", IF(('1 - Cover page'!$B$9-M4941)= 2,"2", IF(('1 - Cover page'!$B$9-M4941)= 3,"3", IF(('1 - Cover page'!$B$9-M4941)= 4,"4", IF(('1 - Cover page'!$B$9-M4941)= 5,"5", IF(('1 - Cover page'!$B$9-M4941)= 6,"6", IF(('1 - Cover page'!$B$9-M4941)= 7,"7", IF(('1 - Cover page'!$B$9-M4941)= 8,"8", IF(('1 - Cover page'!$B$9-M4941)= 9,"9", IF(('1 - Cover page'!$B$9-M4941)= 10,"10", IF(('1 - Cover page'!$B$9-M4941)= 11,"11", IF(('1 - Cover page'!$B$9-M4941)= 12,"12", IF(('1 - Cover page'!$B$9-M4941)= 13,"13", IF(('1 - Cover page'!$B$9-M4941)= 14,"14", IF(('1 - Cover page'!$B$9-M4941)= 15,"15",  ""))))))))))))))))</f>
        <v>0</v>
      </c>
      <c r="Z4941" t="str">
        <f>IF(('1 - Cover page'!$B$9-I4941)=0,"0", IF(('1 - Cover page'!$B$9-I4941)= 1,"1", IF(('1 - Cover page'!$B$9-I4941)= 2,"2", IF(('1 - Cover page'!$B$9-I4941)= 3,"3", IF(('1 - Cover page'!$B$9-I4941)= 4,"4", IF(('1 - Cover page'!$B$9-I4941)= 5,"5", IF(('1 - Cover page'!$B$9-I4941)= 6,"6", IF(('1 - Cover page'!$B$9-I4941)= 7,"7", IF(('1 - Cover page'!$B$9-I4941)= 8,"8", IF(('1 - Cover page'!$B$9-I4941)= 9,"9", IF(('1 - Cover page'!$B$9-I4941)= 10,"10", IF(('1 - Cover page'!$B$9-I4941)= 11,"11", IF(('1 - Cover page'!$B$9-I4941)= 12,"12", IF(('1 - Cover page'!$B$9-I4941)= 13,"13", IF(('1 - Cover page'!$B$9-I4941)= 14,"14", IF(('1 - Cover page'!$B$9-I4941)= 15,"15",  ""))))))))))))))))</f>
        <v>0</v>
      </c>
      <c r="AA4941" t="e">
        <f>VLOOKUP(E4941,'Age group'!$A$2:$B$7,2,TRUE)</f>
        <v>#N/A</v>
      </c>
    </row>
    <row r="4942" spans="1:27" ht="12.75" x14ac:dyDescent="0.2">
      <c r="A4942" s="30">
        <v>4939</v>
      </c>
      <c r="B4942" s="31"/>
      <c r="C4942" s="31"/>
      <c r="D4942" s="32"/>
      <c r="E4942" s="104"/>
      <c r="F4942" s="31"/>
      <c r="G4942" s="31"/>
      <c r="H4942" s="33"/>
      <c r="I4942" s="16"/>
      <c r="J4942" s="34"/>
      <c r="K4942" s="34"/>
      <c r="L4942" s="35"/>
      <c r="M4942" s="36"/>
      <c r="N4942" s="37"/>
      <c r="O4942" s="37"/>
      <c r="P4942" s="37"/>
      <c r="Q4942" s="38"/>
      <c r="R4942" s="38"/>
      <c r="S4942" s="37"/>
      <c r="T4942" s="39"/>
      <c r="U4942" s="39"/>
      <c r="V4942" s="40"/>
      <c r="X4942" t="str">
        <f>IF(('1 - Cover page'!$B$9-M4942)&lt;6,"&lt;=5 Days","&gt;5 Days")</f>
        <v>&lt;=5 Days</v>
      </c>
      <c r="Y4942" t="str">
        <f>IF(('1 - Cover page'!$B$9-M4942)=0,"0", IF(('1 - Cover page'!$B$9-M4942)= 1,"1", IF(('1 - Cover page'!$B$9-M4942)= 2,"2", IF(('1 - Cover page'!$B$9-M4942)= 3,"3", IF(('1 - Cover page'!$B$9-M4942)= 4,"4", IF(('1 - Cover page'!$B$9-M4942)= 5,"5", IF(('1 - Cover page'!$B$9-M4942)= 6,"6", IF(('1 - Cover page'!$B$9-M4942)= 7,"7", IF(('1 - Cover page'!$B$9-M4942)= 8,"8", IF(('1 - Cover page'!$B$9-M4942)= 9,"9", IF(('1 - Cover page'!$B$9-M4942)= 10,"10", IF(('1 - Cover page'!$B$9-M4942)= 11,"11", IF(('1 - Cover page'!$B$9-M4942)= 12,"12", IF(('1 - Cover page'!$B$9-M4942)= 13,"13", IF(('1 - Cover page'!$B$9-M4942)= 14,"14", IF(('1 - Cover page'!$B$9-M4942)= 15,"15",  ""))))))))))))))))</f>
        <v>0</v>
      </c>
      <c r="Z4942" t="str">
        <f>IF(('1 - Cover page'!$B$9-I4942)=0,"0", IF(('1 - Cover page'!$B$9-I4942)= 1,"1", IF(('1 - Cover page'!$B$9-I4942)= 2,"2", IF(('1 - Cover page'!$B$9-I4942)= 3,"3", IF(('1 - Cover page'!$B$9-I4942)= 4,"4", IF(('1 - Cover page'!$B$9-I4942)= 5,"5", IF(('1 - Cover page'!$B$9-I4942)= 6,"6", IF(('1 - Cover page'!$B$9-I4942)= 7,"7", IF(('1 - Cover page'!$B$9-I4942)= 8,"8", IF(('1 - Cover page'!$B$9-I4942)= 9,"9", IF(('1 - Cover page'!$B$9-I4942)= 10,"10", IF(('1 - Cover page'!$B$9-I4942)= 11,"11", IF(('1 - Cover page'!$B$9-I4942)= 12,"12", IF(('1 - Cover page'!$B$9-I4942)= 13,"13", IF(('1 - Cover page'!$B$9-I4942)= 14,"14", IF(('1 - Cover page'!$B$9-I4942)= 15,"15",  ""))))))))))))))))</f>
        <v>0</v>
      </c>
      <c r="AA4942" t="e">
        <f>VLOOKUP(E4942,'Age group'!$A$2:$B$7,2,TRUE)</f>
        <v>#N/A</v>
      </c>
    </row>
    <row r="4943" spans="1:27" ht="12.75" x14ac:dyDescent="0.2">
      <c r="A4943" s="30">
        <v>4940</v>
      </c>
      <c r="B4943" s="31"/>
      <c r="C4943" s="31"/>
      <c r="D4943" s="32"/>
      <c r="E4943" s="104"/>
      <c r="F4943" s="31"/>
      <c r="G4943" s="31"/>
      <c r="H4943" s="33"/>
      <c r="I4943" s="16"/>
      <c r="J4943" s="34"/>
      <c r="K4943" s="34"/>
      <c r="L4943" s="35"/>
      <c r="M4943" s="36"/>
      <c r="N4943" s="37"/>
      <c r="O4943" s="37"/>
      <c r="P4943" s="37"/>
      <c r="Q4943" s="38"/>
      <c r="R4943" s="38"/>
      <c r="S4943" s="37"/>
      <c r="T4943" s="39"/>
      <c r="U4943" s="39"/>
      <c r="V4943" s="40"/>
      <c r="X4943" t="str">
        <f>IF(('1 - Cover page'!$B$9-M4943)&lt;6,"&lt;=5 Days","&gt;5 Days")</f>
        <v>&lt;=5 Days</v>
      </c>
      <c r="Y4943" t="str">
        <f>IF(('1 - Cover page'!$B$9-M4943)=0,"0", IF(('1 - Cover page'!$B$9-M4943)= 1,"1", IF(('1 - Cover page'!$B$9-M4943)= 2,"2", IF(('1 - Cover page'!$B$9-M4943)= 3,"3", IF(('1 - Cover page'!$B$9-M4943)= 4,"4", IF(('1 - Cover page'!$B$9-M4943)= 5,"5", IF(('1 - Cover page'!$B$9-M4943)= 6,"6", IF(('1 - Cover page'!$B$9-M4943)= 7,"7", IF(('1 - Cover page'!$B$9-M4943)= 8,"8", IF(('1 - Cover page'!$B$9-M4943)= 9,"9", IF(('1 - Cover page'!$B$9-M4943)= 10,"10", IF(('1 - Cover page'!$B$9-M4943)= 11,"11", IF(('1 - Cover page'!$B$9-M4943)= 12,"12", IF(('1 - Cover page'!$B$9-M4943)= 13,"13", IF(('1 - Cover page'!$B$9-M4943)= 14,"14", IF(('1 - Cover page'!$B$9-M4943)= 15,"15",  ""))))))))))))))))</f>
        <v>0</v>
      </c>
      <c r="Z4943" t="str">
        <f>IF(('1 - Cover page'!$B$9-I4943)=0,"0", IF(('1 - Cover page'!$B$9-I4943)= 1,"1", IF(('1 - Cover page'!$B$9-I4943)= 2,"2", IF(('1 - Cover page'!$B$9-I4943)= 3,"3", IF(('1 - Cover page'!$B$9-I4943)= 4,"4", IF(('1 - Cover page'!$B$9-I4943)= 5,"5", IF(('1 - Cover page'!$B$9-I4943)= 6,"6", IF(('1 - Cover page'!$B$9-I4943)= 7,"7", IF(('1 - Cover page'!$B$9-I4943)= 8,"8", IF(('1 - Cover page'!$B$9-I4943)= 9,"9", IF(('1 - Cover page'!$B$9-I4943)= 10,"10", IF(('1 - Cover page'!$B$9-I4943)= 11,"11", IF(('1 - Cover page'!$B$9-I4943)= 12,"12", IF(('1 - Cover page'!$B$9-I4943)= 13,"13", IF(('1 - Cover page'!$B$9-I4943)= 14,"14", IF(('1 - Cover page'!$B$9-I4943)= 15,"15",  ""))))))))))))))))</f>
        <v>0</v>
      </c>
      <c r="AA4943" t="e">
        <f>VLOOKUP(E4943,'Age group'!$A$2:$B$7,2,TRUE)</f>
        <v>#N/A</v>
      </c>
    </row>
    <row r="4944" spans="1:27" ht="12.75" x14ac:dyDescent="0.2">
      <c r="A4944" s="30">
        <v>4941</v>
      </c>
      <c r="B4944" s="31"/>
      <c r="C4944" s="31"/>
      <c r="D4944" s="32"/>
      <c r="E4944" s="104"/>
      <c r="F4944" s="31"/>
      <c r="G4944" s="31"/>
      <c r="H4944" s="33"/>
      <c r="I4944" s="16"/>
      <c r="J4944" s="34"/>
      <c r="K4944" s="34"/>
      <c r="L4944" s="35"/>
      <c r="M4944" s="36"/>
      <c r="N4944" s="37"/>
      <c r="O4944" s="37"/>
      <c r="P4944" s="37"/>
      <c r="Q4944" s="38"/>
      <c r="R4944" s="38"/>
      <c r="S4944" s="37"/>
      <c r="T4944" s="39"/>
      <c r="U4944" s="39"/>
      <c r="V4944" s="40"/>
      <c r="X4944" t="str">
        <f>IF(('1 - Cover page'!$B$9-M4944)&lt;6,"&lt;=5 Days","&gt;5 Days")</f>
        <v>&lt;=5 Days</v>
      </c>
      <c r="Y4944" t="str">
        <f>IF(('1 - Cover page'!$B$9-M4944)=0,"0", IF(('1 - Cover page'!$B$9-M4944)= 1,"1", IF(('1 - Cover page'!$B$9-M4944)= 2,"2", IF(('1 - Cover page'!$B$9-M4944)= 3,"3", IF(('1 - Cover page'!$B$9-M4944)= 4,"4", IF(('1 - Cover page'!$B$9-M4944)= 5,"5", IF(('1 - Cover page'!$B$9-M4944)= 6,"6", IF(('1 - Cover page'!$B$9-M4944)= 7,"7", IF(('1 - Cover page'!$B$9-M4944)= 8,"8", IF(('1 - Cover page'!$B$9-M4944)= 9,"9", IF(('1 - Cover page'!$B$9-M4944)= 10,"10", IF(('1 - Cover page'!$B$9-M4944)= 11,"11", IF(('1 - Cover page'!$B$9-M4944)= 12,"12", IF(('1 - Cover page'!$B$9-M4944)= 13,"13", IF(('1 - Cover page'!$B$9-M4944)= 14,"14", IF(('1 - Cover page'!$B$9-M4944)= 15,"15",  ""))))))))))))))))</f>
        <v>0</v>
      </c>
      <c r="Z4944" t="str">
        <f>IF(('1 - Cover page'!$B$9-I4944)=0,"0", IF(('1 - Cover page'!$B$9-I4944)= 1,"1", IF(('1 - Cover page'!$B$9-I4944)= 2,"2", IF(('1 - Cover page'!$B$9-I4944)= 3,"3", IF(('1 - Cover page'!$B$9-I4944)= 4,"4", IF(('1 - Cover page'!$B$9-I4944)= 5,"5", IF(('1 - Cover page'!$B$9-I4944)= 6,"6", IF(('1 - Cover page'!$B$9-I4944)= 7,"7", IF(('1 - Cover page'!$B$9-I4944)= 8,"8", IF(('1 - Cover page'!$B$9-I4944)= 9,"9", IF(('1 - Cover page'!$B$9-I4944)= 10,"10", IF(('1 - Cover page'!$B$9-I4944)= 11,"11", IF(('1 - Cover page'!$B$9-I4944)= 12,"12", IF(('1 - Cover page'!$B$9-I4944)= 13,"13", IF(('1 - Cover page'!$B$9-I4944)= 14,"14", IF(('1 - Cover page'!$B$9-I4944)= 15,"15",  ""))))))))))))))))</f>
        <v>0</v>
      </c>
      <c r="AA4944" t="e">
        <f>VLOOKUP(E4944,'Age group'!$A$2:$B$7,2,TRUE)</f>
        <v>#N/A</v>
      </c>
    </row>
    <row r="4945" spans="1:27" ht="12.75" x14ac:dyDescent="0.2">
      <c r="A4945" s="30">
        <v>4942</v>
      </c>
      <c r="B4945" s="31"/>
      <c r="C4945" s="31"/>
      <c r="D4945" s="32"/>
      <c r="E4945" s="104"/>
      <c r="F4945" s="31"/>
      <c r="G4945" s="31"/>
      <c r="H4945" s="33"/>
      <c r="I4945" s="16"/>
      <c r="J4945" s="34"/>
      <c r="K4945" s="34"/>
      <c r="L4945" s="35"/>
      <c r="M4945" s="36"/>
      <c r="N4945" s="37"/>
      <c r="O4945" s="37"/>
      <c r="P4945" s="37"/>
      <c r="Q4945" s="38"/>
      <c r="R4945" s="38"/>
      <c r="S4945" s="37"/>
      <c r="T4945" s="39"/>
      <c r="U4945" s="39"/>
      <c r="V4945" s="40"/>
      <c r="X4945" t="str">
        <f>IF(('1 - Cover page'!$B$9-M4945)&lt;6,"&lt;=5 Days","&gt;5 Days")</f>
        <v>&lt;=5 Days</v>
      </c>
      <c r="Y4945" t="str">
        <f>IF(('1 - Cover page'!$B$9-M4945)=0,"0", IF(('1 - Cover page'!$B$9-M4945)= 1,"1", IF(('1 - Cover page'!$B$9-M4945)= 2,"2", IF(('1 - Cover page'!$B$9-M4945)= 3,"3", IF(('1 - Cover page'!$B$9-M4945)= 4,"4", IF(('1 - Cover page'!$B$9-M4945)= 5,"5", IF(('1 - Cover page'!$B$9-M4945)= 6,"6", IF(('1 - Cover page'!$B$9-M4945)= 7,"7", IF(('1 - Cover page'!$B$9-M4945)= 8,"8", IF(('1 - Cover page'!$B$9-M4945)= 9,"9", IF(('1 - Cover page'!$B$9-M4945)= 10,"10", IF(('1 - Cover page'!$B$9-M4945)= 11,"11", IF(('1 - Cover page'!$B$9-M4945)= 12,"12", IF(('1 - Cover page'!$B$9-M4945)= 13,"13", IF(('1 - Cover page'!$B$9-M4945)= 14,"14", IF(('1 - Cover page'!$B$9-M4945)= 15,"15",  ""))))))))))))))))</f>
        <v>0</v>
      </c>
      <c r="Z4945" t="str">
        <f>IF(('1 - Cover page'!$B$9-I4945)=0,"0", IF(('1 - Cover page'!$B$9-I4945)= 1,"1", IF(('1 - Cover page'!$B$9-I4945)= 2,"2", IF(('1 - Cover page'!$B$9-I4945)= 3,"3", IF(('1 - Cover page'!$B$9-I4945)= 4,"4", IF(('1 - Cover page'!$B$9-I4945)= 5,"5", IF(('1 - Cover page'!$B$9-I4945)= 6,"6", IF(('1 - Cover page'!$B$9-I4945)= 7,"7", IF(('1 - Cover page'!$B$9-I4945)= 8,"8", IF(('1 - Cover page'!$B$9-I4945)= 9,"9", IF(('1 - Cover page'!$B$9-I4945)= 10,"10", IF(('1 - Cover page'!$B$9-I4945)= 11,"11", IF(('1 - Cover page'!$B$9-I4945)= 12,"12", IF(('1 - Cover page'!$B$9-I4945)= 13,"13", IF(('1 - Cover page'!$B$9-I4945)= 14,"14", IF(('1 - Cover page'!$B$9-I4945)= 15,"15",  ""))))))))))))))))</f>
        <v>0</v>
      </c>
      <c r="AA4945" t="e">
        <f>VLOOKUP(E4945,'Age group'!$A$2:$B$7,2,TRUE)</f>
        <v>#N/A</v>
      </c>
    </row>
    <row r="4946" spans="1:27" ht="12.75" x14ac:dyDescent="0.2">
      <c r="A4946" s="30">
        <v>4943</v>
      </c>
      <c r="B4946" s="31"/>
      <c r="C4946" s="31"/>
      <c r="D4946" s="32"/>
      <c r="E4946" s="104"/>
      <c r="F4946" s="31"/>
      <c r="G4946" s="31"/>
      <c r="H4946" s="33"/>
      <c r="I4946" s="16"/>
      <c r="J4946" s="34"/>
      <c r="K4946" s="34"/>
      <c r="L4946" s="35"/>
      <c r="M4946" s="36"/>
      <c r="N4946" s="37"/>
      <c r="O4946" s="37"/>
      <c r="P4946" s="37"/>
      <c r="Q4946" s="38"/>
      <c r="R4946" s="38"/>
      <c r="S4946" s="37"/>
      <c r="T4946" s="39"/>
      <c r="U4946" s="39"/>
      <c r="V4946" s="40"/>
      <c r="X4946" t="str">
        <f>IF(('1 - Cover page'!$B$9-M4946)&lt;6,"&lt;=5 Days","&gt;5 Days")</f>
        <v>&lt;=5 Days</v>
      </c>
      <c r="Y4946" t="str">
        <f>IF(('1 - Cover page'!$B$9-M4946)=0,"0", IF(('1 - Cover page'!$B$9-M4946)= 1,"1", IF(('1 - Cover page'!$B$9-M4946)= 2,"2", IF(('1 - Cover page'!$B$9-M4946)= 3,"3", IF(('1 - Cover page'!$B$9-M4946)= 4,"4", IF(('1 - Cover page'!$B$9-M4946)= 5,"5", IF(('1 - Cover page'!$B$9-M4946)= 6,"6", IF(('1 - Cover page'!$B$9-M4946)= 7,"7", IF(('1 - Cover page'!$B$9-M4946)= 8,"8", IF(('1 - Cover page'!$B$9-M4946)= 9,"9", IF(('1 - Cover page'!$B$9-M4946)= 10,"10", IF(('1 - Cover page'!$B$9-M4946)= 11,"11", IF(('1 - Cover page'!$B$9-M4946)= 12,"12", IF(('1 - Cover page'!$B$9-M4946)= 13,"13", IF(('1 - Cover page'!$B$9-M4946)= 14,"14", IF(('1 - Cover page'!$B$9-M4946)= 15,"15",  ""))))))))))))))))</f>
        <v>0</v>
      </c>
      <c r="Z4946" t="str">
        <f>IF(('1 - Cover page'!$B$9-I4946)=0,"0", IF(('1 - Cover page'!$B$9-I4946)= 1,"1", IF(('1 - Cover page'!$B$9-I4946)= 2,"2", IF(('1 - Cover page'!$B$9-I4946)= 3,"3", IF(('1 - Cover page'!$B$9-I4946)= 4,"4", IF(('1 - Cover page'!$B$9-I4946)= 5,"5", IF(('1 - Cover page'!$B$9-I4946)= 6,"6", IF(('1 - Cover page'!$B$9-I4946)= 7,"7", IF(('1 - Cover page'!$B$9-I4946)= 8,"8", IF(('1 - Cover page'!$B$9-I4946)= 9,"9", IF(('1 - Cover page'!$B$9-I4946)= 10,"10", IF(('1 - Cover page'!$B$9-I4946)= 11,"11", IF(('1 - Cover page'!$B$9-I4946)= 12,"12", IF(('1 - Cover page'!$B$9-I4946)= 13,"13", IF(('1 - Cover page'!$B$9-I4946)= 14,"14", IF(('1 - Cover page'!$B$9-I4946)= 15,"15",  ""))))))))))))))))</f>
        <v>0</v>
      </c>
      <c r="AA4946" t="e">
        <f>VLOOKUP(E4946,'Age group'!$A$2:$B$7,2,TRUE)</f>
        <v>#N/A</v>
      </c>
    </row>
    <row r="4947" spans="1:27" ht="12.75" x14ac:dyDescent="0.2">
      <c r="A4947" s="30">
        <v>4944</v>
      </c>
      <c r="B4947" s="31"/>
      <c r="C4947" s="31"/>
      <c r="D4947" s="32"/>
      <c r="E4947" s="104"/>
      <c r="F4947" s="31"/>
      <c r="G4947" s="31"/>
      <c r="H4947" s="33"/>
      <c r="I4947" s="16"/>
      <c r="J4947" s="34"/>
      <c r="K4947" s="34"/>
      <c r="L4947" s="35"/>
      <c r="M4947" s="36"/>
      <c r="N4947" s="37"/>
      <c r="O4947" s="37"/>
      <c r="P4947" s="37"/>
      <c r="Q4947" s="38"/>
      <c r="R4947" s="38"/>
      <c r="S4947" s="37"/>
      <c r="T4947" s="39"/>
      <c r="U4947" s="39"/>
      <c r="V4947" s="40"/>
      <c r="X4947" t="str">
        <f>IF(('1 - Cover page'!$B$9-M4947)&lt;6,"&lt;=5 Days","&gt;5 Days")</f>
        <v>&lt;=5 Days</v>
      </c>
      <c r="Y4947" t="str">
        <f>IF(('1 - Cover page'!$B$9-M4947)=0,"0", IF(('1 - Cover page'!$B$9-M4947)= 1,"1", IF(('1 - Cover page'!$B$9-M4947)= 2,"2", IF(('1 - Cover page'!$B$9-M4947)= 3,"3", IF(('1 - Cover page'!$B$9-M4947)= 4,"4", IF(('1 - Cover page'!$B$9-M4947)= 5,"5", IF(('1 - Cover page'!$B$9-M4947)= 6,"6", IF(('1 - Cover page'!$B$9-M4947)= 7,"7", IF(('1 - Cover page'!$B$9-M4947)= 8,"8", IF(('1 - Cover page'!$B$9-M4947)= 9,"9", IF(('1 - Cover page'!$B$9-M4947)= 10,"10", IF(('1 - Cover page'!$B$9-M4947)= 11,"11", IF(('1 - Cover page'!$B$9-M4947)= 12,"12", IF(('1 - Cover page'!$B$9-M4947)= 13,"13", IF(('1 - Cover page'!$B$9-M4947)= 14,"14", IF(('1 - Cover page'!$B$9-M4947)= 15,"15",  ""))))))))))))))))</f>
        <v>0</v>
      </c>
      <c r="Z4947" t="str">
        <f>IF(('1 - Cover page'!$B$9-I4947)=0,"0", IF(('1 - Cover page'!$B$9-I4947)= 1,"1", IF(('1 - Cover page'!$B$9-I4947)= 2,"2", IF(('1 - Cover page'!$B$9-I4947)= 3,"3", IF(('1 - Cover page'!$B$9-I4947)= 4,"4", IF(('1 - Cover page'!$B$9-I4947)= 5,"5", IF(('1 - Cover page'!$B$9-I4947)= 6,"6", IF(('1 - Cover page'!$B$9-I4947)= 7,"7", IF(('1 - Cover page'!$B$9-I4947)= 8,"8", IF(('1 - Cover page'!$B$9-I4947)= 9,"9", IF(('1 - Cover page'!$B$9-I4947)= 10,"10", IF(('1 - Cover page'!$B$9-I4947)= 11,"11", IF(('1 - Cover page'!$B$9-I4947)= 12,"12", IF(('1 - Cover page'!$B$9-I4947)= 13,"13", IF(('1 - Cover page'!$B$9-I4947)= 14,"14", IF(('1 - Cover page'!$B$9-I4947)= 15,"15",  ""))))))))))))))))</f>
        <v>0</v>
      </c>
      <c r="AA4947" t="e">
        <f>VLOOKUP(E4947,'Age group'!$A$2:$B$7,2,TRUE)</f>
        <v>#N/A</v>
      </c>
    </row>
    <row r="4948" spans="1:27" ht="12.75" x14ac:dyDescent="0.2">
      <c r="A4948" s="30">
        <v>4945</v>
      </c>
      <c r="B4948" s="31"/>
      <c r="C4948" s="31"/>
      <c r="D4948" s="32"/>
      <c r="E4948" s="104"/>
      <c r="F4948" s="31"/>
      <c r="G4948" s="31"/>
      <c r="H4948" s="33"/>
      <c r="I4948" s="16"/>
      <c r="J4948" s="34"/>
      <c r="K4948" s="34"/>
      <c r="L4948" s="35"/>
      <c r="M4948" s="36"/>
      <c r="N4948" s="37"/>
      <c r="O4948" s="37"/>
      <c r="P4948" s="37"/>
      <c r="Q4948" s="38"/>
      <c r="R4948" s="38"/>
      <c r="S4948" s="37"/>
      <c r="T4948" s="39"/>
      <c r="U4948" s="39"/>
      <c r="V4948" s="40"/>
      <c r="X4948" t="str">
        <f>IF(('1 - Cover page'!$B$9-M4948)&lt;6,"&lt;=5 Days","&gt;5 Days")</f>
        <v>&lt;=5 Days</v>
      </c>
      <c r="Y4948" t="str">
        <f>IF(('1 - Cover page'!$B$9-M4948)=0,"0", IF(('1 - Cover page'!$B$9-M4948)= 1,"1", IF(('1 - Cover page'!$B$9-M4948)= 2,"2", IF(('1 - Cover page'!$B$9-M4948)= 3,"3", IF(('1 - Cover page'!$B$9-M4948)= 4,"4", IF(('1 - Cover page'!$B$9-M4948)= 5,"5", IF(('1 - Cover page'!$B$9-M4948)= 6,"6", IF(('1 - Cover page'!$B$9-M4948)= 7,"7", IF(('1 - Cover page'!$B$9-M4948)= 8,"8", IF(('1 - Cover page'!$B$9-M4948)= 9,"9", IF(('1 - Cover page'!$B$9-M4948)= 10,"10", IF(('1 - Cover page'!$B$9-M4948)= 11,"11", IF(('1 - Cover page'!$B$9-M4948)= 12,"12", IF(('1 - Cover page'!$B$9-M4948)= 13,"13", IF(('1 - Cover page'!$B$9-M4948)= 14,"14", IF(('1 - Cover page'!$B$9-M4948)= 15,"15",  ""))))))))))))))))</f>
        <v>0</v>
      </c>
      <c r="Z4948" t="str">
        <f>IF(('1 - Cover page'!$B$9-I4948)=0,"0", IF(('1 - Cover page'!$B$9-I4948)= 1,"1", IF(('1 - Cover page'!$B$9-I4948)= 2,"2", IF(('1 - Cover page'!$B$9-I4948)= 3,"3", IF(('1 - Cover page'!$B$9-I4948)= 4,"4", IF(('1 - Cover page'!$B$9-I4948)= 5,"5", IF(('1 - Cover page'!$B$9-I4948)= 6,"6", IF(('1 - Cover page'!$B$9-I4948)= 7,"7", IF(('1 - Cover page'!$B$9-I4948)= 8,"8", IF(('1 - Cover page'!$B$9-I4948)= 9,"9", IF(('1 - Cover page'!$B$9-I4948)= 10,"10", IF(('1 - Cover page'!$B$9-I4948)= 11,"11", IF(('1 - Cover page'!$B$9-I4948)= 12,"12", IF(('1 - Cover page'!$B$9-I4948)= 13,"13", IF(('1 - Cover page'!$B$9-I4948)= 14,"14", IF(('1 - Cover page'!$B$9-I4948)= 15,"15",  ""))))))))))))))))</f>
        <v>0</v>
      </c>
      <c r="AA4948" t="e">
        <f>VLOOKUP(E4948,'Age group'!$A$2:$B$7,2,TRUE)</f>
        <v>#N/A</v>
      </c>
    </row>
    <row r="4949" spans="1:27" ht="12.75" x14ac:dyDescent="0.2">
      <c r="A4949" s="30">
        <v>4946</v>
      </c>
      <c r="B4949" s="31"/>
      <c r="C4949" s="31"/>
      <c r="D4949" s="32"/>
      <c r="E4949" s="104"/>
      <c r="F4949" s="31"/>
      <c r="G4949" s="31"/>
      <c r="H4949" s="33"/>
      <c r="I4949" s="16"/>
      <c r="J4949" s="34"/>
      <c r="K4949" s="34"/>
      <c r="L4949" s="35"/>
      <c r="M4949" s="36"/>
      <c r="N4949" s="37"/>
      <c r="O4949" s="37"/>
      <c r="P4949" s="37"/>
      <c r="Q4949" s="38"/>
      <c r="R4949" s="38"/>
      <c r="S4949" s="37"/>
      <c r="T4949" s="39"/>
      <c r="U4949" s="39"/>
      <c r="V4949" s="40"/>
      <c r="X4949" t="str">
        <f>IF(('1 - Cover page'!$B$9-M4949)&lt;6,"&lt;=5 Days","&gt;5 Days")</f>
        <v>&lt;=5 Days</v>
      </c>
      <c r="Y4949" t="str">
        <f>IF(('1 - Cover page'!$B$9-M4949)=0,"0", IF(('1 - Cover page'!$B$9-M4949)= 1,"1", IF(('1 - Cover page'!$B$9-M4949)= 2,"2", IF(('1 - Cover page'!$B$9-M4949)= 3,"3", IF(('1 - Cover page'!$B$9-M4949)= 4,"4", IF(('1 - Cover page'!$B$9-M4949)= 5,"5", IF(('1 - Cover page'!$B$9-M4949)= 6,"6", IF(('1 - Cover page'!$B$9-M4949)= 7,"7", IF(('1 - Cover page'!$B$9-M4949)= 8,"8", IF(('1 - Cover page'!$B$9-M4949)= 9,"9", IF(('1 - Cover page'!$B$9-M4949)= 10,"10", IF(('1 - Cover page'!$B$9-M4949)= 11,"11", IF(('1 - Cover page'!$B$9-M4949)= 12,"12", IF(('1 - Cover page'!$B$9-M4949)= 13,"13", IF(('1 - Cover page'!$B$9-M4949)= 14,"14", IF(('1 - Cover page'!$B$9-M4949)= 15,"15",  ""))))))))))))))))</f>
        <v>0</v>
      </c>
      <c r="Z4949" t="str">
        <f>IF(('1 - Cover page'!$B$9-I4949)=0,"0", IF(('1 - Cover page'!$B$9-I4949)= 1,"1", IF(('1 - Cover page'!$B$9-I4949)= 2,"2", IF(('1 - Cover page'!$B$9-I4949)= 3,"3", IF(('1 - Cover page'!$B$9-I4949)= 4,"4", IF(('1 - Cover page'!$B$9-I4949)= 5,"5", IF(('1 - Cover page'!$B$9-I4949)= 6,"6", IF(('1 - Cover page'!$B$9-I4949)= 7,"7", IF(('1 - Cover page'!$B$9-I4949)= 8,"8", IF(('1 - Cover page'!$B$9-I4949)= 9,"9", IF(('1 - Cover page'!$B$9-I4949)= 10,"10", IF(('1 - Cover page'!$B$9-I4949)= 11,"11", IF(('1 - Cover page'!$B$9-I4949)= 12,"12", IF(('1 - Cover page'!$B$9-I4949)= 13,"13", IF(('1 - Cover page'!$B$9-I4949)= 14,"14", IF(('1 - Cover page'!$B$9-I4949)= 15,"15",  ""))))))))))))))))</f>
        <v>0</v>
      </c>
      <c r="AA4949" t="e">
        <f>VLOOKUP(E4949,'Age group'!$A$2:$B$7,2,TRUE)</f>
        <v>#N/A</v>
      </c>
    </row>
    <row r="4950" spans="1:27" ht="12.75" x14ac:dyDescent="0.2">
      <c r="A4950" s="30">
        <v>4947</v>
      </c>
      <c r="B4950" s="31"/>
      <c r="C4950" s="31"/>
      <c r="D4950" s="32"/>
      <c r="E4950" s="104"/>
      <c r="F4950" s="31"/>
      <c r="G4950" s="31"/>
      <c r="H4950" s="33"/>
      <c r="I4950" s="16"/>
      <c r="J4950" s="34"/>
      <c r="K4950" s="34"/>
      <c r="L4950" s="35"/>
      <c r="M4950" s="36"/>
      <c r="N4950" s="37"/>
      <c r="O4950" s="37"/>
      <c r="P4950" s="37"/>
      <c r="Q4950" s="38"/>
      <c r="R4950" s="38"/>
      <c r="S4950" s="37"/>
      <c r="T4950" s="39"/>
      <c r="U4950" s="39"/>
      <c r="V4950" s="40"/>
      <c r="X4950" t="str">
        <f>IF(('1 - Cover page'!$B$9-M4950)&lt;6,"&lt;=5 Days","&gt;5 Days")</f>
        <v>&lt;=5 Days</v>
      </c>
      <c r="Y4950" t="str">
        <f>IF(('1 - Cover page'!$B$9-M4950)=0,"0", IF(('1 - Cover page'!$B$9-M4950)= 1,"1", IF(('1 - Cover page'!$B$9-M4950)= 2,"2", IF(('1 - Cover page'!$B$9-M4950)= 3,"3", IF(('1 - Cover page'!$B$9-M4950)= 4,"4", IF(('1 - Cover page'!$B$9-M4950)= 5,"5", IF(('1 - Cover page'!$B$9-M4950)= 6,"6", IF(('1 - Cover page'!$B$9-M4950)= 7,"7", IF(('1 - Cover page'!$B$9-M4950)= 8,"8", IF(('1 - Cover page'!$B$9-M4950)= 9,"9", IF(('1 - Cover page'!$B$9-M4950)= 10,"10", IF(('1 - Cover page'!$B$9-M4950)= 11,"11", IF(('1 - Cover page'!$B$9-M4950)= 12,"12", IF(('1 - Cover page'!$B$9-M4950)= 13,"13", IF(('1 - Cover page'!$B$9-M4950)= 14,"14", IF(('1 - Cover page'!$B$9-M4950)= 15,"15",  ""))))))))))))))))</f>
        <v>0</v>
      </c>
      <c r="Z4950" t="str">
        <f>IF(('1 - Cover page'!$B$9-I4950)=0,"0", IF(('1 - Cover page'!$B$9-I4950)= 1,"1", IF(('1 - Cover page'!$B$9-I4950)= 2,"2", IF(('1 - Cover page'!$B$9-I4950)= 3,"3", IF(('1 - Cover page'!$B$9-I4950)= 4,"4", IF(('1 - Cover page'!$B$9-I4950)= 5,"5", IF(('1 - Cover page'!$B$9-I4950)= 6,"6", IF(('1 - Cover page'!$B$9-I4950)= 7,"7", IF(('1 - Cover page'!$B$9-I4950)= 8,"8", IF(('1 - Cover page'!$B$9-I4950)= 9,"9", IF(('1 - Cover page'!$B$9-I4950)= 10,"10", IF(('1 - Cover page'!$B$9-I4950)= 11,"11", IF(('1 - Cover page'!$B$9-I4950)= 12,"12", IF(('1 - Cover page'!$B$9-I4950)= 13,"13", IF(('1 - Cover page'!$B$9-I4950)= 14,"14", IF(('1 - Cover page'!$B$9-I4950)= 15,"15",  ""))))))))))))))))</f>
        <v>0</v>
      </c>
      <c r="AA4950" t="e">
        <f>VLOOKUP(E4950,'Age group'!$A$2:$B$7,2,TRUE)</f>
        <v>#N/A</v>
      </c>
    </row>
    <row r="4951" spans="1:27" ht="12.75" x14ac:dyDescent="0.2">
      <c r="A4951" s="30">
        <v>4948</v>
      </c>
      <c r="B4951" s="31"/>
      <c r="C4951" s="31"/>
      <c r="D4951" s="32"/>
      <c r="E4951" s="104"/>
      <c r="F4951" s="31"/>
      <c r="G4951" s="31"/>
      <c r="H4951" s="33"/>
      <c r="I4951" s="16"/>
      <c r="J4951" s="34"/>
      <c r="K4951" s="34"/>
      <c r="L4951" s="35"/>
      <c r="M4951" s="36"/>
      <c r="N4951" s="37"/>
      <c r="O4951" s="37"/>
      <c r="P4951" s="37"/>
      <c r="Q4951" s="38"/>
      <c r="R4951" s="38"/>
      <c r="S4951" s="37"/>
      <c r="T4951" s="39"/>
      <c r="U4951" s="39"/>
      <c r="V4951" s="40"/>
      <c r="X4951" t="str">
        <f>IF(('1 - Cover page'!$B$9-M4951)&lt;6,"&lt;=5 Days","&gt;5 Days")</f>
        <v>&lt;=5 Days</v>
      </c>
      <c r="Y4951" t="str">
        <f>IF(('1 - Cover page'!$B$9-M4951)=0,"0", IF(('1 - Cover page'!$B$9-M4951)= 1,"1", IF(('1 - Cover page'!$B$9-M4951)= 2,"2", IF(('1 - Cover page'!$B$9-M4951)= 3,"3", IF(('1 - Cover page'!$B$9-M4951)= 4,"4", IF(('1 - Cover page'!$B$9-M4951)= 5,"5", IF(('1 - Cover page'!$B$9-M4951)= 6,"6", IF(('1 - Cover page'!$B$9-M4951)= 7,"7", IF(('1 - Cover page'!$B$9-M4951)= 8,"8", IF(('1 - Cover page'!$B$9-M4951)= 9,"9", IF(('1 - Cover page'!$B$9-M4951)= 10,"10", IF(('1 - Cover page'!$B$9-M4951)= 11,"11", IF(('1 - Cover page'!$B$9-M4951)= 12,"12", IF(('1 - Cover page'!$B$9-M4951)= 13,"13", IF(('1 - Cover page'!$B$9-M4951)= 14,"14", IF(('1 - Cover page'!$B$9-M4951)= 15,"15",  ""))))))))))))))))</f>
        <v>0</v>
      </c>
      <c r="Z4951" t="str">
        <f>IF(('1 - Cover page'!$B$9-I4951)=0,"0", IF(('1 - Cover page'!$B$9-I4951)= 1,"1", IF(('1 - Cover page'!$B$9-I4951)= 2,"2", IF(('1 - Cover page'!$B$9-I4951)= 3,"3", IF(('1 - Cover page'!$B$9-I4951)= 4,"4", IF(('1 - Cover page'!$B$9-I4951)= 5,"5", IF(('1 - Cover page'!$B$9-I4951)= 6,"6", IF(('1 - Cover page'!$B$9-I4951)= 7,"7", IF(('1 - Cover page'!$B$9-I4951)= 8,"8", IF(('1 - Cover page'!$B$9-I4951)= 9,"9", IF(('1 - Cover page'!$B$9-I4951)= 10,"10", IF(('1 - Cover page'!$B$9-I4951)= 11,"11", IF(('1 - Cover page'!$B$9-I4951)= 12,"12", IF(('1 - Cover page'!$B$9-I4951)= 13,"13", IF(('1 - Cover page'!$B$9-I4951)= 14,"14", IF(('1 - Cover page'!$B$9-I4951)= 15,"15",  ""))))))))))))))))</f>
        <v>0</v>
      </c>
      <c r="AA4951" t="e">
        <f>VLOOKUP(E4951,'Age group'!$A$2:$B$7,2,TRUE)</f>
        <v>#N/A</v>
      </c>
    </row>
    <row r="4952" spans="1:27" ht="12.75" x14ac:dyDescent="0.2">
      <c r="A4952" s="30">
        <v>4949</v>
      </c>
      <c r="B4952" s="31"/>
      <c r="C4952" s="31"/>
      <c r="D4952" s="32"/>
      <c r="E4952" s="104"/>
      <c r="F4952" s="31"/>
      <c r="G4952" s="31"/>
      <c r="H4952" s="33"/>
      <c r="I4952" s="16"/>
      <c r="J4952" s="34"/>
      <c r="K4952" s="34"/>
      <c r="L4952" s="35"/>
      <c r="M4952" s="36"/>
      <c r="N4952" s="37"/>
      <c r="O4952" s="37"/>
      <c r="P4952" s="37"/>
      <c r="Q4952" s="38"/>
      <c r="R4952" s="38"/>
      <c r="S4952" s="37"/>
      <c r="T4952" s="39"/>
      <c r="U4952" s="39"/>
      <c r="V4952" s="40"/>
      <c r="X4952" t="str">
        <f>IF(('1 - Cover page'!$B$9-M4952)&lt;6,"&lt;=5 Days","&gt;5 Days")</f>
        <v>&lt;=5 Days</v>
      </c>
      <c r="Y4952" t="str">
        <f>IF(('1 - Cover page'!$B$9-M4952)=0,"0", IF(('1 - Cover page'!$B$9-M4952)= 1,"1", IF(('1 - Cover page'!$B$9-M4952)= 2,"2", IF(('1 - Cover page'!$B$9-M4952)= 3,"3", IF(('1 - Cover page'!$B$9-M4952)= 4,"4", IF(('1 - Cover page'!$B$9-M4952)= 5,"5", IF(('1 - Cover page'!$B$9-M4952)= 6,"6", IF(('1 - Cover page'!$B$9-M4952)= 7,"7", IF(('1 - Cover page'!$B$9-M4952)= 8,"8", IF(('1 - Cover page'!$B$9-M4952)= 9,"9", IF(('1 - Cover page'!$B$9-M4952)= 10,"10", IF(('1 - Cover page'!$B$9-M4952)= 11,"11", IF(('1 - Cover page'!$B$9-M4952)= 12,"12", IF(('1 - Cover page'!$B$9-M4952)= 13,"13", IF(('1 - Cover page'!$B$9-M4952)= 14,"14", IF(('1 - Cover page'!$B$9-M4952)= 15,"15",  ""))))))))))))))))</f>
        <v>0</v>
      </c>
      <c r="Z4952" t="str">
        <f>IF(('1 - Cover page'!$B$9-I4952)=0,"0", IF(('1 - Cover page'!$B$9-I4952)= 1,"1", IF(('1 - Cover page'!$B$9-I4952)= 2,"2", IF(('1 - Cover page'!$B$9-I4952)= 3,"3", IF(('1 - Cover page'!$B$9-I4952)= 4,"4", IF(('1 - Cover page'!$B$9-I4952)= 5,"5", IF(('1 - Cover page'!$B$9-I4952)= 6,"6", IF(('1 - Cover page'!$B$9-I4952)= 7,"7", IF(('1 - Cover page'!$B$9-I4952)= 8,"8", IF(('1 - Cover page'!$B$9-I4952)= 9,"9", IF(('1 - Cover page'!$B$9-I4952)= 10,"10", IF(('1 - Cover page'!$B$9-I4952)= 11,"11", IF(('1 - Cover page'!$B$9-I4952)= 12,"12", IF(('1 - Cover page'!$B$9-I4952)= 13,"13", IF(('1 - Cover page'!$B$9-I4952)= 14,"14", IF(('1 - Cover page'!$B$9-I4952)= 15,"15",  ""))))))))))))))))</f>
        <v>0</v>
      </c>
      <c r="AA4952" t="e">
        <f>VLOOKUP(E4952,'Age group'!$A$2:$B$7,2,TRUE)</f>
        <v>#N/A</v>
      </c>
    </row>
    <row r="4953" spans="1:27" ht="12.75" x14ac:dyDescent="0.2">
      <c r="A4953" s="30">
        <v>4950</v>
      </c>
      <c r="B4953" s="31"/>
      <c r="C4953" s="31"/>
      <c r="D4953" s="32"/>
      <c r="E4953" s="104"/>
      <c r="F4953" s="31"/>
      <c r="G4953" s="31"/>
      <c r="H4953" s="33"/>
      <c r="I4953" s="16"/>
      <c r="J4953" s="34"/>
      <c r="K4953" s="34"/>
      <c r="L4953" s="35"/>
      <c r="M4953" s="36"/>
      <c r="N4953" s="37"/>
      <c r="O4953" s="37"/>
      <c r="P4953" s="37"/>
      <c r="Q4953" s="38"/>
      <c r="R4953" s="38"/>
      <c r="S4953" s="37"/>
      <c r="T4953" s="39"/>
      <c r="U4953" s="39"/>
      <c r="V4953" s="40"/>
      <c r="X4953" t="str">
        <f>IF(('1 - Cover page'!$B$9-M4953)&lt;6,"&lt;=5 Days","&gt;5 Days")</f>
        <v>&lt;=5 Days</v>
      </c>
      <c r="Y4953" t="str">
        <f>IF(('1 - Cover page'!$B$9-M4953)=0,"0", IF(('1 - Cover page'!$B$9-M4953)= 1,"1", IF(('1 - Cover page'!$B$9-M4953)= 2,"2", IF(('1 - Cover page'!$B$9-M4953)= 3,"3", IF(('1 - Cover page'!$B$9-M4953)= 4,"4", IF(('1 - Cover page'!$B$9-M4953)= 5,"5", IF(('1 - Cover page'!$B$9-M4953)= 6,"6", IF(('1 - Cover page'!$B$9-M4953)= 7,"7", IF(('1 - Cover page'!$B$9-M4953)= 8,"8", IF(('1 - Cover page'!$B$9-M4953)= 9,"9", IF(('1 - Cover page'!$B$9-M4953)= 10,"10", IF(('1 - Cover page'!$B$9-M4953)= 11,"11", IF(('1 - Cover page'!$B$9-M4953)= 12,"12", IF(('1 - Cover page'!$B$9-M4953)= 13,"13", IF(('1 - Cover page'!$B$9-M4953)= 14,"14", IF(('1 - Cover page'!$B$9-M4953)= 15,"15",  ""))))))))))))))))</f>
        <v>0</v>
      </c>
      <c r="Z4953" t="str">
        <f>IF(('1 - Cover page'!$B$9-I4953)=0,"0", IF(('1 - Cover page'!$B$9-I4953)= 1,"1", IF(('1 - Cover page'!$B$9-I4953)= 2,"2", IF(('1 - Cover page'!$B$9-I4953)= 3,"3", IF(('1 - Cover page'!$B$9-I4953)= 4,"4", IF(('1 - Cover page'!$B$9-I4953)= 5,"5", IF(('1 - Cover page'!$B$9-I4953)= 6,"6", IF(('1 - Cover page'!$B$9-I4953)= 7,"7", IF(('1 - Cover page'!$B$9-I4953)= 8,"8", IF(('1 - Cover page'!$B$9-I4953)= 9,"9", IF(('1 - Cover page'!$B$9-I4953)= 10,"10", IF(('1 - Cover page'!$B$9-I4953)= 11,"11", IF(('1 - Cover page'!$B$9-I4953)= 12,"12", IF(('1 - Cover page'!$B$9-I4953)= 13,"13", IF(('1 - Cover page'!$B$9-I4953)= 14,"14", IF(('1 - Cover page'!$B$9-I4953)= 15,"15",  ""))))))))))))))))</f>
        <v>0</v>
      </c>
      <c r="AA4953" t="e">
        <f>VLOOKUP(E4953,'Age group'!$A$2:$B$7,2,TRUE)</f>
        <v>#N/A</v>
      </c>
    </row>
    <row r="4954" spans="1:27" ht="12.75" x14ac:dyDescent="0.2">
      <c r="A4954" s="30">
        <v>4951</v>
      </c>
      <c r="B4954" s="31"/>
      <c r="C4954" s="31"/>
      <c r="D4954" s="32"/>
      <c r="E4954" s="104"/>
      <c r="F4954" s="31"/>
      <c r="G4954" s="31"/>
      <c r="H4954" s="33"/>
      <c r="I4954" s="16"/>
      <c r="J4954" s="34"/>
      <c r="K4954" s="34"/>
      <c r="L4954" s="35"/>
      <c r="M4954" s="36"/>
      <c r="N4954" s="37"/>
      <c r="O4954" s="37"/>
      <c r="P4954" s="37"/>
      <c r="Q4954" s="38"/>
      <c r="R4954" s="38"/>
      <c r="S4954" s="37"/>
      <c r="T4954" s="39"/>
      <c r="U4954" s="39"/>
      <c r="V4954" s="40"/>
      <c r="X4954" t="str">
        <f>IF(('1 - Cover page'!$B$9-M4954)&lt;6,"&lt;=5 Days","&gt;5 Days")</f>
        <v>&lt;=5 Days</v>
      </c>
      <c r="Y4954" t="str">
        <f>IF(('1 - Cover page'!$B$9-M4954)=0,"0", IF(('1 - Cover page'!$B$9-M4954)= 1,"1", IF(('1 - Cover page'!$B$9-M4954)= 2,"2", IF(('1 - Cover page'!$B$9-M4954)= 3,"3", IF(('1 - Cover page'!$B$9-M4954)= 4,"4", IF(('1 - Cover page'!$B$9-M4954)= 5,"5", IF(('1 - Cover page'!$B$9-M4954)= 6,"6", IF(('1 - Cover page'!$B$9-M4954)= 7,"7", IF(('1 - Cover page'!$B$9-M4954)= 8,"8", IF(('1 - Cover page'!$B$9-M4954)= 9,"9", IF(('1 - Cover page'!$B$9-M4954)= 10,"10", IF(('1 - Cover page'!$B$9-M4954)= 11,"11", IF(('1 - Cover page'!$B$9-M4954)= 12,"12", IF(('1 - Cover page'!$B$9-M4954)= 13,"13", IF(('1 - Cover page'!$B$9-M4954)= 14,"14", IF(('1 - Cover page'!$B$9-M4954)= 15,"15",  ""))))))))))))))))</f>
        <v>0</v>
      </c>
      <c r="Z4954" t="str">
        <f>IF(('1 - Cover page'!$B$9-I4954)=0,"0", IF(('1 - Cover page'!$B$9-I4954)= 1,"1", IF(('1 - Cover page'!$B$9-I4954)= 2,"2", IF(('1 - Cover page'!$B$9-I4954)= 3,"3", IF(('1 - Cover page'!$B$9-I4954)= 4,"4", IF(('1 - Cover page'!$B$9-I4954)= 5,"5", IF(('1 - Cover page'!$B$9-I4954)= 6,"6", IF(('1 - Cover page'!$B$9-I4954)= 7,"7", IF(('1 - Cover page'!$B$9-I4954)= 8,"8", IF(('1 - Cover page'!$B$9-I4954)= 9,"9", IF(('1 - Cover page'!$B$9-I4954)= 10,"10", IF(('1 - Cover page'!$B$9-I4954)= 11,"11", IF(('1 - Cover page'!$B$9-I4954)= 12,"12", IF(('1 - Cover page'!$B$9-I4954)= 13,"13", IF(('1 - Cover page'!$B$9-I4954)= 14,"14", IF(('1 - Cover page'!$B$9-I4954)= 15,"15",  ""))))))))))))))))</f>
        <v>0</v>
      </c>
      <c r="AA4954" t="e">
        <f>VLOOKUP(E4954,'Age group'!$A$2:$B$7,2,TRUE)</f>
        <v>#N/A</v>
      </c>
    </row>
    <row r="4955" spans="1:27" ht="12.75" x14ac:dyDescent="0.2">
      <c r="A4955" s="30">
        <v>4952</v>
      </c>
      <c r="B4955" s="31"/>
      <c r="C4955" s="31"/>
      <c r="D4955" s="32"/>
      <c r="E4955" s="104"/>
      <c r="F4955" s="31"/>
      <c r="G4955" s="31"/>
      <c r="H4955" s="33"/>
      <c r="I4955" s="16"/>
      <c r="J4955" s="34"/>
      <c r="K4955" s="34"/>
      <c r="L4955" s="35"/>
      <c r="M4955" s="36"/>
      <c r="N4955" s="37"/>
      <c r="O4955" s="37"/>
      <c r="P4955" s="37"/>
      <c r="Q4955" s="38"/>
      <c r="R4955" s="38"/>
      <c r="S4955" s="37"/>
      <c r="T4955" s="39"/>
      <c r="U4955" s="39"/>
      <c r="V4955" s="40"/>
      <c r="X4955" t="str">
        <f>IF(('1 - Cover page'!$B$9-M4955)&lt;6,"&lt;=5 Days","&gt;5 Days")</f>
        <v>&lt;=5 Days</v>
      </c>
      <c r="Y4955" t="str">
        <f>IF(('1 - Cover page'!$B$9-M4955)=0,"0", IF(('1 - Cover page'!$B$9-M4955)= 1,"1", IF(('1 - Cover page'!$B$9-M4955)= 2,"2", IF(('1 - Cover page'!$B$9-M4955)= 3,"3", IF(('1 - Cover page'!$B$9-M4955)= 4,"4", IF(('1 - Cover page'!$B$9-M4955)= 5,"5", IF(('1 - Cover page'!$B$9-M4955)= 6,"6", IF(('1 - Cover page'!$B$9-M4955)= 7,"7", IF(('1 - Cover page'!$B$9-M4955)= 8,"8", IF(('1 - Cover page'!$B$9-M4955)= 9,"9", IF(('1 - Cover page'!$B$9-M4955)= 10,"10", IF(('1 - Cover page'!$B$9-M4955)= 11,"11", IF(('1 - Cover page'!$B$9-M4955)= 12,"12", IF(('1 - Cover page'!$B$9-M4955)= 13,"13", IF(('1 - Cover page'!$B$9-M4955)= 14,"14", IF(('1 - Cover page'!$B$9-M4955)= 15,"15",  ""))))))))))))))))</f>
        <v>0</v>
      </c>
      <c r="Z4955" t="str">
        <f>IF(('1 - Cover page'!$B$9-I4955)=0,"0", IF(('1 - Cover page'!$B$9-I4955)= 1,"1", IF(('1 - Cover page'!$B$9-I4955)= 2,"2", IF(('1 - Cover page'!$B$9-I4955)= 3,"3", IF(('1 - Cover page'!$B$9-I4955)= 4,"4", IF(('1 - Cover page'!$B$9-I4955)= 5,"5", IF(('1 - Cover page'!$B$9-I4955)= 6,"6", IF(('1 - Cover page'!$B$9-I4955)= 7,"7", IF(('1 - Cover page'!$B$9-I4955)= 8,"8", IF(('1 - Cover page'!$B$9-I4955)= 9,"9", IF(('1 - Cover page'!$B$9-I4955)= 10,"10", IF(('1 - Cover page'!$B$9-I4955)= 11,"11", IF(('1 - Cover page'!$B$9-I4955)= 12,"12", IF(('1 - Cover page'!$B$9-I4955)= 13,"13", IF(('1 - Cover page'!$B$9-I4955)= 14,"14", IF(('1 - Cover page'!$B$9-I4955)= 15,"15",  ""))))))))))))))))</f>
        <v>0</v>
      </c>
      <c r="AA4955" t="e">
        <f>VLOOKUP(E4955,'Age group'!$A$2:$B$7,2,TRUE)</f>
        <v>#N/A</v>
      </c>
    </row>
    <row r="4956" spans="1:27" ht="12.75" x14ac:dyDescent="0.2">
      <c r="A4956" s="30">
        <v>4953</v>
      </c>
      <c r="B4956" s="31"/>
      <c r="C4956" s="31"/>
      <c r="D4956" s="32"/>
      <c r="E4956" s="104"/>
      <c r="F4956" s="31"/>
      <c r="G4956" s="31"/>
      <c r="H4956" s="33"/>
      <c r="I4956" s="16"/>
      <c r="J4956" s="34"/>
      <c r="K4956" s="34"/>
      <c r="L4956" s="35"/>
      <c r="M4956" s="36"/>
      <c r="N4956" s="37"/>
      <c r="O4956" s="37"/>
      <c r="P4956" s="37"/>
      <c r="Q4956" s="38"/>
      <c r="R4956" s="38"/>
      <c r="S4956" s="37"/>
      <c r="T4956" s="39"/>
      <c r="U4956" s="39"/>
      <c r="V4956" s="40"/>
      <c r="X4956" t="str">
        <f>IF(('1 - Cover page'!$B$9-M4956)&lt;6,"&lt;=5 Days","&gt;5 Days")</f>
        <v>&lt;=5 Days</v>
      </c>
      <c r="Y4956" t="str">
        <f>IF(('1 - Cover page'!$B$9-M4956)=0,"0", IF(('1 - Cover page'!$B$9-M4956)= 1,"1", IF(('1 - Cover page'!$B$9-M4956)= 2,"2", IF(('1 - Cover page'!$B$9-M4956)= 3,"3", IF(('1 - Cover page'!$B$9-M4956)= 4,"4", IF(('1 - Cover page'!$B$9-M4956)= 5,"5", IF(('1 - Cover page'!$B$9-M4956)= 6,"6", IF(('1 - Cover page'!$B$9-M4956)= 7,"7", IF(('1 - Cover page'!$B$9-M4956)= 8,"8", IF(('1 - Cover page'!$B$9-M4956)= 9,"9", IF(('1 - Cover page'!$B$9-M4956)= 10,"10", IF(('1 - Cover page'!$B$9-M4956)= 11,"11", IF(('1 - Cover page'!$B$9-M4956)= 12,"12", IF(('1 - Cover page'!$B$9-M4956)= 13,"13", IF(('1 - Cover page'!$B$9-M4956)= 14,"14", IF(('1 - Cover page'!$B$9-M4956)= 15,"15",  ""))))))))))))))))</f>
        <v>0</v>
      </c>
      <c r="Z4956" t="str">
        <f>IF(('1 - Cover page'!$B$9-I4956)=0,"0", IF(('1 - Cover page'!$B$9-I4956)= 1,"1", IF(('1 - Cover page'!$B$9-I4956)= 2,"2", IF(('1 - Cover page'!$B$9-I4956)= 3,"3", IF(('1 - Cover page'!$B$9-I4956)= 4,"4", IF(('1 - Cover page'!$B$9-I4956)= 5,"5", IF(('1 - Cover page'!$B$9-I4956)= 6,"6", IF(('1 - Cover page'!$B$9-I4956)= 7,"7", IF(('1 - Cover page'!$B$9-I4956)= 8,"8", IF(('1 - Cover page'!$B$9-I4956)= 9,"9", IF(('1 - Cover page'!$B$9-I4956)= 10,"10", IF(('1 - Cover page'!$B$9-I4956)= 11,"11", IF(('1 - Cover page'!$B$9-I4956)= 12,"12", IF(('1 - Cover page'!$B$9-I4956)= 13,"13", IF(('1 - Cover page'!$B$9-I4956)= 14,"14", IF(('1 - Cover page'!$B$9-I4956)= 15,"15",  ""))))))))))))))))</f>
        <v>0</v>
      </c>
      <c r="AA4956" t="e">
        <f>VLOOKUP(E4956,'Age group'!$A$2:$B$7,2,TRUE)</f>
        <v>#N/A</v>
      </c>
    </row>
    <row r="4957" spans="1:27" ht="12.75" x14ac:dyDescent="0.2">
      <c r="A4957" s="30">
        <v>4954</v>
      </c>
      <c r="B4957" s="31"/>
      <c r="C4957" s="31"/>
      <c r="D4957" s="32"/>
      <c r="E4957" s="104"/>
      <c r="F4957" s="31"/>
      <c r="G4957" s="31"/>
      <c r="H4957" s="33"/>
      <c r="I4957" s="16"/>
      <c r="J4957" s="34"/>
      <c r="K4957" s="34"/>
      <c r="L4957" s="35"/>
      <c r="M4957" s="36"/>
      <c r="N4957" s="37"/>
      <c r="O4957" s="37"/>
      <c r="P4957" s="37"/>
      <c r="Q4957" s="38"/>
      <c r="R4957" s="38"/>
      <c r="S4957" s="37"/>
      <c r="T4957" s="39"/>
      <c r="U4957" s="39"/>
      <c r="V4957" s="40"/>
      <c r="X4957" t="str">
        <f>IF(('1 - Cover page'!$B$9-M4957)&lt;6,"&lt;=5 Days","&gt;5 Days")</f>
        <v>&lt;=5 Days</v>
      </c>
      <c r="Y4957" t="str">
        <f>IF(('1 - Cover page'!$B$9-M4957)=0,"0", IF(('1 - Cover page'!$B$9-M4957)= 1,"1", IF(('1 - Cover page'!$B$9-M4957)= 2,"2", IF(('1 - Cover page'!$B$9-M4957)= 3,"3", IF(('1 - Cover page'!$B$9-M4957)= 4,"4", IF(('1 - Cover page'!$B$9-M4957)= 5,"5", IF(('1 - Cover page'!$B$9-M4957)= 6,"6", IF(('1 - Cover page'!$B$9-M4957)= 7,"7", IF(('1 - Cover page'!$B$9-M4957)= 8,"8", IF(('1 - Cover page'!$B$9-M4957)= 9,"9", IF(('1 - Cover page'!$B$9-M4957)= 10,"10", IF(('1 - Cover page'!$B$9-M4957)= 11,"11", IF(('1 - Cover page'!$B$9-M4957)= 12,"12", IF(('1 - Cover page'!$B$9-M4957)= 13,"13", IF(('1 - Cover page'!$B$9-M4957)= 14,"14", IF(('1 - Cover page'!$B$9-M4957)= 15,"15",  ""))))))))))))))))</f>
        <v>0</v>
      </c>
      <c r="Z4957" t="str">
        <f>IF(('1 - Cover page'!$B$9-I4957)=0,"0", IF(('1 - Cover page'!$B$9-I4957)= 1,"1", IF(('1 - Cover page'!$B$9-I4957)= 2,"2", IF(('1 - Cover page'!$B$9-I4957)= 3,"3", IF(('1 - Cover page'!$B$9-I4957)= 4,"4", IF(('1 - Cover page'!$B$9-I4957)= 5,"5", IF(('1 - Cover page'!$B$9-I4957)= 6,"6", IF(('1 - Cover page'!$B$9-I4957)= 7,"7", IF(('1 - Cover page'!$B$9-I4957)= 8,"8", IF(('1 - Cover page'!$B$9-I4957)= 9,"9", IF(('1 - Cover page'!$B$9-I4957)= 10,"10", IF(('1 - Cover page'!$B$9-I4957)= 11,"11", IF(('1 - Cover page'!$B$9-I4957)= 12,"12", IF(('1 - Cover page'!$B$9-I4957)= 13,"13", IF(('1 - Cover page'!$B$9-I4957)= 14,"14", IF(('1 - Cover page'!$B$9-I4957)= 15,"15",  ""))))))))))))))))</f>
        <v>0</v>
      </c>
      <c r="AA4957" t="e">
        <f>VLOOKUP(E4957,'Age group'!$A$2:$B$7,2,TRUE)</f>
        <v>#N/A</v>
      </c>
    </row>
    <row r="4958" spans="1:27" ht="12.75" x14ac:dyDescent="0.2">
      <c r="A4958" s="30">
        <v>4955</v>
      </c>
      <c r="B4958" s="31"/>
      <c r="C4958" s="31"/>
      <c r="D4958" s="32"/>
      <c r="E4958" s="104"/>
      <c r="F4958" s="31"/>
      <c r="G4958" s="31"/>
      <c r="H4958" s="33"/>
      <c r="I4958" s="16"/>
      <c r="J4958" s="34"/>
      <c r="K4958" s="34"/>
      <c r="L4958" s="35"/>
      <c r="M4958" s="36"/>
      <c r="N4958" s="37"/>
      <c r="O4958" s="37"/>
      <c r="P4958" s="37"/>
      <c r="Q4958" s="38"/>
      <c r="R4958" s="38"/>
      <c r="S4958" s="37"/>
      <c r="T4958" s="39"/>
      <c r="U4958" s="39"/>
      <c r="V4958" s="40"/>
      <c r="X4958" t="str">
        <f>IF(('1 - Cover page'!$B$9-M4958)&lt;6,"&lt;=5 Days","&gt;5 Days")</f>
        <v>&lt;=5 Days</v>
      </c>
      <c r="Y4958" t="str">
        <f>IF(('1 - Cover page'!$B$9-M4958)=0,"0", IF(('1 - Cover page'!$B$9-M4958)= 1,"1", IF(('1 - Cover page'!$B$9-M4958)= 2,"2", IF(('1 - Cover page'!$B$9-M4958)= 3,"3", IF(('1 - Cover page'!$B$9-M4958)= 4,"4", IF(('1 - Cover page'!$B$9-M4958)= 5,"5", IF(('1 - Cover page'!$B$9-M4958)= 6,"6", IF(('1 - Cover page'!$B$9-M4958)= 7,"7", IF(('1 - Cover page'!$B$9-M4958)= 8,"8", IF(('1 - Cover page'!$B$9-M4958)= 9,"9", IF(('1 - Cover page'!$B$9-M4958)= 10,"10", IF(('1 - Cover page'!$B$9-M4958)= 11,"11", IF(('1 - Cover page'!$B$9-M4958)= 12,"12", IF(('1 - Cover page'!$B$9-M4958)= 13,"13", IF(('1 - Cover page'!$B$9-M4958)= 14,"14", IF(('1 - Cover page'!$B$9-M4958)= 15,"15",  ""))))))))))))))))</f>
        <v>0</v>
      </c>
      <c r="Z4958" t="str">
        <f>IF(('1 - Cover page'!$B$9-I4958)=0,"0", IF(('1 - Cover page'!$B$9-I4958)= 1,"1", IF(('1 - Cover page'!$B$9-I4958)= 2,"2", IF(('1 - Cover page'!$B$9-I4958)= 3,"3", IF(('1 - Cover page'!$B$9-I4958)= 4,"4", IF(('1 - Cover page'!$B$9-I4958)= 5,"5", IF(('1 - Cover page'!$B$9-I4958)= 6,"6", IF(('1 - Cover page'!$B$9-I4958)= 7,"7", IF(('1 - Cover page'!$B$9-I4958)= 8,"8", IF(('1 - Cover page'!$B$9-I4958)= 9,"9", IF(('1 - Cover page'!$B$9-I4958)= 10,"10", IF(('1 - Cover page'!$B$9-I4958)= 11,"11", IF(('1 - Cover page'!$B$9-I4958)= 12,"12", IF(('1 - Cover page'!$B$9-I4958)= 13,"13", IF(('1 - Cover page'!$B$9-I4958)= 14,"14", IF(('1 - Cover page'!$B$9-I4958)= 15,"15",  ""))))))))))))))))</f>
        <v>0</v>
      </c>
      <c r="AA4958" t="e">
        <f>VLOOKUP(E4958,'Age group'!$A$2:$B$7,2,TRUE)</f>
        <v>#N/A</v>
      </c>
    </row>
    <row r="4959" spans="1:27" ht="12.75" x14ac:dyDescent="0.2">
      <c r="A4959" s="30">
        <v>4956</v>
      </c>
      <c r="B4959" s="31"/>
      <c r="C4959" s="31"/>
      <c r="D4959" s="32"/>
      <c r="E4959" s="104"/>
      <c r="F4959" s="31"/>
      <c r="G4959" s="31"/>
      <c r="H4959" s="33"/>
      <c r="I4959" s="16"/>
      <c r="J4959" s="34"/>
      <c r="K4959" s="34"/>
      <c r="L4959" s="35"/>
      <c r="M4959" s="36"/>
      <c r="N4959" s="37"/>
      <c r="O4959" s="37"/>
      <c r="P4959" s="37"/>
      <c r="Q4959" s="38"/>
      <c r="R4959" s="38"/>
      <c r="S4959" s="37"/>
      <c r="T4959" s="39"/>
      <c r="U4959" s="39"/>
      <c r="V4959" s="40"/>
      <c r="X4959" t="str">
        <f>IF(('1 - Cover page'!$B$9-M4959)&lt;6,"&lt;=5 Days","&gt;5 Days")</f>
        <v>&lt;=5 Days</v>
      </c>
      <c r="Y4959" t="str">
        <f>IF(('1 - Cover page'!$B$9-M4959)=0,"0", IF(('1 - Cover page'!$B$9-M4959)= 1,"1", IF(('1 - Cover page'!$B$9-M4959)= 2,"2", IF(('1 - Cover page'!$B$9-M4959)= 3,"3", IF(('1 - Cover page'!$B$9-M4959)= 4,"4", IF(('1 - Cover page'!$B$9-M4959)= 5,"5", IF(('1 - Cover page'!$B$9-M4959)= 6,"6", IF(('1 - Cover page'!$B$9-M4959)= 7,"7", IF(('1 - Cover page'!$B$9-M4959)= 8,"8", IF(('1 - Cover page'!$B$9-M4959)= 9,"9", IF(('1 - Cover page'!$B$9-M4959)= 10,"10", IF(('1 - Cover page'!$B$9-M4959)= 11,"11", IF(('1 - Cover page'!$B$9-M4959)= 12,"12", IF(('1 - Cover page'!$B$9-M4959)= 13,"13", IF(('1 - Cover page'!$B$9-M4959)= 14,"14", IF(('1 - Cover page'!$B$9-M4959)= 15,"15",  ""))))))))))))))))</f>
        <v>0</v>
      </c>
      <c r="Z4959" t="str">
        <f>IF(('1 - Cover page'!$B$9-I4959)=0,"0", IF(('1 - Cover page'!$B$9-I4959)= 1,"1", IF(('1 - Cover page'!$B$9-I4959)= 2,"2", IF(('1 - Cover page'!$B$9-I4959)= 3,"3", IF(('1 - Cover page'!$B$9-I4959)= 4,"4", IF(('1 - Cover page'!$B$9-I4959)= 5,"5", IF(('1 - Cover page'!$B$9-I4959)= 6,"6", IF(('1 - Cover page'!$B$9-I4959)= 7,"7", IF(('1 - Cover page'!$B$9-I4959)= 8,"8", IF(('1 - Cover page'!$B$9-I4959)= 9,"9", IF(('1 - Cover page'!$B$9-I4959)= 10,"10", IF(('1 - Cover page'!$B$9-I4959)= 11,"11", IF(('1 - Cover page'!$B$9-I4959)= 12,"12", IF(('1 - Cover page'!$B$9-I4959)= 13,"13", IF(('1 - Cover page'!$B$9-I4959)= 14,"14", IF(('1 - Cover page'!$B$9-I4959)= 15,"15",  ""))))))))))))))))</f>
        <v>0</v>
      </c>
      <c r="AA4959" t="e">
        <f>VLOOKUP(E4959,'Age group'!$A$2:$B$7,2,TRUE)</f>
        <v>#N/A</v>
      </c>
    </row>
    <row r="4960" spans="1:27" ht="12.75" x14ac:dyDescent="0.2">
      <c r="A4960" s="30">
        <v>4957</v>
      </c>
      <c r="B4960" s="31"/>
      <c r="C4960" s="31"/>
      <c r="D4960" s="32"/>
      <c r="E4960" s="104"/>
      <c r="F4960" s="31"/>
      <c r="G4960" s="31"/>
      <c r="H4960" s="33"/>
      <c r="I4960" s="16"/>
      <c r="J4960" s="34"/>
      <c r="K4960" s="34"/>
      <c r="L4960" s="35"/>
      <c r="M4960" s="36"/>
      <c r="N4960" s="37"/>
      <c r="O4960" s="37"/>
      <c r="P4960" s="37"/>
      <c r="Q4960" s="38"/>
      <c r="R4960" s="38"/>
      <c r="S4960" s="37"/>
      <c r="T4960" s="39"/>
      <c r="U4960" s="39"/>
      <c r="V4960" s="40"/>
      <c r="X4960" t="str">
        <f>IF(('1 - Cover page'!$B$9-M4960)&lt;6,"&lt;=5 Days","&gt;5 Days")</f>
        <v>&lt;=5 Days</v>
      </c>
      <c r="Y4960" t="str">
        <f>IF(('1 - Cover page'!$B$9-M4960)=0,"0", IF(('1 - Cover page'!$B$9-M4960)= 1,"1", IF(('1 - Cover page'!$B$9-M4960)= 2,"2", IF(('1 - Cover page'!$B$9-M4960)= 3,"3", IF(('1 - Cover page'!$B$9-M4960)= 4,"4", IF(('1 - Cover page'!$B$9-M4960)= 5,"5", IF(('1 - Cover page'!$B$9-M4960)= 6,"6", IF(('1 - Cover page'!$B$9-M4960)= 7,"7", IF(('1 - Cover page'!$B$9-M4960)= 8,"8", IF(('1 - Cover page'!$B$9-M4960)= 9,"9", IF(('1 - Cover page'!$B$9-M4960)= 10,"10", IF(('1 - Cover page'!$B$9-M4960)= 11,"11", IF(('1 - Cover page'!$B$9-M4960)= 12,"12", IF(('1 - Cover page'!$B$9-M4960)= 13,"13", IF(('1 - Cover page'!$B$9-M4960)= 14,"14", IF(('1 - Cover page'!$B$9-M4960)= 15,"15",  ""))))))))))))))))</f>
        <v>0</v>
      </c>
      <c r="Z4960" t="str">
        <f>IF(('1 - Cover page'!$B$9-I4960)=0,"0", IF(('1 - Cover page'!$B$9-I4960)= 1,"1", IF(('1 - Cover page'!$B$9-I4960)= 2,"2", IF(('1 - Cover page'!$B$9-I4960)= 3,"3", IF(('1 - Cover page'!$B$9-I4960)= 4,"4", IF(('1 - Cover page'!$B$9-I4960)= 5,"5", IF(('1 - Cover page'!$B$9-I4960)= 6,"6", IF(('1 - Cover page'!$B$9-I4960)= 7,"7", IF(('1 - Cover page'!$B$9-I4960)= 8,"8", IF(('1 - Cover page'!$B$9-I4960)= 9,"9", IF(('1 - Cover page'!$B$9-I4960)= 10,"10", IF(('1 - Cover page'!$B$9-I4960)= 11,"11", IF(('1 - Cover page'!$B$9-I4960)= 12,"12", IF(('1 - Cover page'!$B$9-I4960)= 13,"13", IF(('1 - Cover page'!$B$9-I4960)= 14,"14", IF(('1 - Cover page'!$B$9-I4960)= 15,"15",  ""))))))))))))))))</f>
        <v>0</v>
      </c>
      <c r="AA4960" t="e">
        <f>VLOOKUP(E4960,'Age group'!$A$2:$B$7,2,TRUE)</f>
        <v>#N/A</v>
      </c>
    </row>
    <row r="4961" spans="1:27" ht="12.75" x14ac:dyDescent="0.2">
      <c r="A4961" s="30">
        <v>4958</v>
      </c>
      <c r="B4961" s="31"/>
      <c r="C4961" s="31"/>
      <c r="D4961" s="32"/>
      <c r="E4961" s="104"/>
      <c r="F4961" s="31"/>
      <c r="G4961" s="31"/>
      <c r="H4961" s="33"/>
      <c r="I4961" s="16"/>
      <c r="J4961" s="34"/>
      <c r="K4961" s="34"/>
      <c r="L4961" s="35"/>
      <c r="M4961" s="36"/>
      <c r="N4961" s="37"/>
      <c r="O4961" s="37"/>
      <c r="P4961" s="37"/>
      <c r="Q4961" s="38"/>
      <c r="R4961" s="38"/>
      <c r="S4961" s="37"/>
      <c r="T4961" s="39"/>
      <c r="U4961" s="39"/>
      <c r="V4961" s="40"/>
      <c r="X4961" t="str">
        <f>IF(('1 - Cover page'!$B$9-M4961)&lt;6,"&lt;=5 Days","&gt;5 Days")</f>
        <v>&lt;=5 Days</v>
      </c>
      <c r="Y4961" t="str">
        <f>IF(('1 - Cover page'!$B$9-M4961)=0,"0", IF(('1 - Cover page'!$B$9-M4961)= 1,"1", IF(('1 - Cover page'!$B$9-M4961)= 2,"2", IF(('1 - Cover page'!$B$9-M4961)= 3,"3", IF(('1 - Cover page'!$B$9-M4961)= 4,"4", IF(('1 - Cover page'!$B$9-M4961)= 5,"5", IF(('1 - Cover page'!$B$9-M4961)= 6,"6", IF(('1 - Cover page'!$B$9-M4961)= 7,"7", IF(('1 - Cover page'!$B$9-M4961)= 8,"8", IF(('1 - Cover page'!$B$9-M4961)= 9,"9", IF(('1 - Cover page'!$B$9-M4961)= 10,"10", IF(('1 - Cover page'!$B$9-M4961)= 11,"11", IF(('1 - Cover page'!$B$9-M4961)= 12,"12", IF(('1 - Cover page'!$B$9-M4961)= 13,"13", IF(('1 - Cover page'!$B$9-M4961)= 14,"14", IF(('1 - Cover page'!$B$9-M4961)= 15,"15",  ""))))))))))))))))</f>
        <v>0</v>
      </c>
      <c r="Z4961" t="str">
        <f>IF(('1 - Cover page'!$B$9-I4961)=0,"0", IF(('1 - Cover page'!$B$9-I4961)= 1,"1", IF(('1 - Cover page'!$B$9-I4961)= 2,"2", IF(('1 - Cover page'!$B$9-I4961)= 3,"3", IF(('1 - Cover page'!$B$9-I4961)= 4,"4", IF(('1 - Cover page'!$B$9-I4961)= 5,"5", IF(('1 - Cover page'!$B$9-I4961)= 6,"6", IF(('1 - Cover page'!$B$9-I4961)= 7,"7", IF(('1 - Cover page'!$B$9-I4961)= 8,"8", IF(('1 - Cover page'!$B$9-I4961)= 9,"9", IF(('1 - Cover page'!$B$9-I4961)= 10,"10", IF(('1 - Cover page'!$B$9-I4961)= 11,"11", IF(('1 - Cover page'!$B$9-I4961)= 12,"12", IF(('1 - Cover page'!$B$9-I4961)= 13,"13", IF(('1 - Cover page'!$B$9-I4961)= 14,"14", IF(('1 - Cover page'!$B$9-I4961)= 15,"15",  ""))))))))))))))))</f>
        <v>0</v>
      </c>
      <c r="AA4961" t="e">
        <f>VLOOKUP(E4961,'Age group'!$A$2:$B$7,2,TRUE)</f>
        <v>#N/A</v>
      </c>
    </row>
    <row r="4962" spans="1:27" ht="12.75" x14ac:dyDescent="0.2">
      <c r="A4962" s="30">
        <v>4959</v>
      </c>
      <c r="B4962" s="31"/>
      <c r="C4962" s="31"/>
      <c r="D4962" s="32"/>
      <c r="E4962" s="104"/>
      <c r="F4962" s="31"/>
      <c r="G4962" s="31"/>
      <c r="H4962" s="33"/>
      <c r="I4962" s="16"/>
      <c r="J4962" s="34"/>
      <c r="K4962" s="34"/>
      <c r="L4962" s="35"/>
      <c r="M4962" s="36"/>
      <c r="N4962" s="37"/>
      <c r="O4962" s="37"/>
      <c r="P4962" s="37"/>
      <c r="Q4962" s="38"/>
      <c r="R4962" s="38"/>
      <c r="S4962" s="37"/>
      <c r="T4962" s="39"/>
      <c r="U4962" s="39"/>
      <c r="V4962" s="40"/>
      <c r="X4962" t="str">
        <f>IF(('1 - Cover page'!$B$9-M4962)&lt;6,"&lt;=5 Days","&gt;5 Days")</f>
        <v>&lt;=5 Days</v>
      </c>
      <c r="Y4962" t="str">
        <f>IF(('1 - Cover page'!$B$9-M4962)=0,"0", IF(('1 - Cover page'!$B$9-M4962)= 1,"1", IF(('1 - Cover page'!$B$9-M4962)= 2,"2", IF(('1 - Cover page'!$B$9-M4962)= 3,"3", IF(('1 - Cover page'!$B$9-M4962)= 4,"4", IF(('1 - Cover page'!$B$9-M4962)= 5,"5", IF(('1 - Cover page'!$B$9-M4962)= 6,"6", IF(('1 - Cover page'!$B$9-M4962)= 7,"7", IF(('1 - Cover page'!$B$9-M4962)= 8,"8", IF(('1 - Cover page'!$B$9-M4962)= 9,"9", IF(('1 - Cover page'!$B$9-M4962)= 10,"10", IF(('1 - Cover page'!$B$9-M4962)= 11,"11", IF(('1 - Cover page'!$B$9-M4962)= 12,"12", IF(('1 - Cover page'!$B$9-M4962)= 13,"13", IF(('1 - Cover page'!$B$9-M4962)= 14,"14", IF(('1 - Cover page'!$B$9-M4962)= 15,"15",  ""))))))))))))))))</f>
        <v>0</v>
      </c>
      <c r="Z4962" t="str">
        <f>IF(('1 - Cover page'!$B$9-I4962)=0,"0", IF(('1 - Cover page'!$B$9-I4962)= 1,"1", IF(('1 - Cover page'!$B$9-I4962)= 2,"2", IF(('1 - Cover page'!$B$9-I4962)= 3,"3", IF(('1 - Cover page'!$B$9-I4962)= 4,"4", IF(('1 - Cover page'!$B$9-I4962)= 5,"5", IF(('1 - Cover page'!$B$9-I4962)= 6,"6", IF(('1 - Cover page'!$B$9-I4962)= 7,"7", IF(('1 - Cover page'!$B$9-I4962)= 8,"8", IF(('1 - Cover page'!$B$9-I4962)= 9,"9", IF(('1 - Cover page'!$B$9-I4962)= 10,"10", IF(('1 - Cover page'!$B$9-I4962)= 11,"11", IF(('1 - Cover page'!$B$9-I4962)= 12,"12", IF(('1 - Cover page'!$B$9-I4962)= 13,"13", IF(('1 - Cover page'!$B$9-I4962)= 14,"14", IF(('1 - Cover page'!$B$9-I4962)= 15,"15",  ""))))))))))))))))</f>
        <v>0</v>
      </c>
      <c r="AA4962" t="e">
        <f>VLOOKUP(E4962,'Age group'!$A$2:$B$7,2,TRUE)</f>
        <v>#N/A</v>
      </c>
    </row>
    <row r="4963" spans="1:27" ht="12.75" x14ac:dyDescent="0.2">
      <c r="A4963" s="30">
        <v>4960</v>
      </c>
      <c r="B4963" s="31"/>
      <c r="C4963" s="31"/>
      <c r="D4963" s="32"/>
      <c r="E4963" s="104"/>
      <c r="F4963" s="31"/>
      <c r="G4963" s="31"/>
      <c r="H4963" s="33"/>
      <c r="I4963" s="16"/>
      <c r="J4963" s="34"/>
      <c r="K4963" s="34"/>
      <c r="L4963" s="35"/>
      <c r="M4963" s="36"/>
      <c r="N4963" s="37"/>
      <c r="O4963" s="37"/>
      <c r="P4963" s="37"/>
      <c r="Q4963" s="38"/>
      <c r="R4963" s="38"/>
      <c r="S4963" s="37"/>
      <c r="T4963" s="39"/>
      <c r="U4963" s="39"/>
      <c r="V4963" s="40"/>
      <c r="X4963" t="str">
        <f>IF(('1 - Cover page'!$B$9-M4963)&lt;6,"&lt;=5 Days","&gt;5 Days")</f>
        <v>&lt;=5 Days</v>
      </c>
      <c r="Y4963" t="str">
        <f>IF(('1 - Cover page'!$B$9-M4963)=0,"0", IF(('1 - Cover page'!$B$9-M4963)= 1,"1", IF(('1 - Cover page'!$B$9-M4963)= 2,"2", IF(('1 - Cover page'!$B$9-M4963)= 3,"3", IF(('1 - Cover page'!$B$9-M4963)= 4,"4", IF(('1 - Cover page'!$B$9-M4963)= 5,"5", IF(('1 - Cover page'!$B$9-M4963)= 6,"6", IF(('1 - Cover page'!$B$9-M4963)= 7,"7", IF(('1 - Cover page'!$B$9-M4963)= 8,"8", IF(('1 - Cover page'!$B$9-M4963)= 9,"9", IF(('1 - Cover page'!$B$9-M4963)= 10,"10", IF(('1 - Cover page'!$B$9-M4963)= 11,"11", IF(('1 - Cover page'!$B$9-M4963)= 12,"12", IF(('1 - Cover page'!$B$9-M4963)= 13,"13", IF(('1 - Cover page'!$B$9-M4963)= 14,"14", IF(('1 - Cover page'!$B$9-M4963)= 15,"15",  ""))))))))))))))))</f>
        <v>0</v>
      </c>
      <c r="Z4963" t="str">
        <f>IF(('1 - Cover page'!$B$9-I4963)=0,"0", IF(('1 - Cover page'!$B$9-I4963)= 1,"1", IF(('1 - Cover page'!$B$9-I4963)= 2,"2", IF(('1 - Cover page'!$B$9-I4963)= 3,"3", IF(('1 - Cover page'!$B$9-I4963)= 4,"4", IF(('1 - Cover page'!$B$9-I4963)= 5,"5", IF(('1 - Cover page'!$B$9-I4963)= 6,"6", IF(('1 - Cover page'!$B$9-I4963)= 7,"7", IF(('1 - Cover page'!$B$9-I4963)= 8,"8", IF(('1 - Cover page'!$B$9-I4963)= 9,"9", IF(('1 - Cover page'!$B$9-I4963)= 10,"10", IF(('1 - Cover page'!$B$9-I4963)= 11,"11", IF(('1 - Cover page'!$B$9-I4963)= 12,"12", IF(('1 - Cover page'!$B$9-I4963)= 13,"13", IF(('1 - Cover page'!$B$9-I4963)= 14,"14", IF(('1 - Cover page'!$B$9-I4963)= 15,"15",  ""))))))))))))))))</f>
        <v>0</v>
      </c>
      <c r="AA4963" t="e">
        <f>VLOOKUP(E4963,'Age group'!$A$2:$B$7,2,TRUE)</f>
        <v>#N/A</v>
      </c>
    </row>
    <row r="4964" spans="1:27" ht="12.75" x14ac:dyDescent="0.2">
      <c r="A4964" s="30">
        <v>4961</v>
      </c>
      <c r="B4964" s="31"/>
      <c r="C4964" s="31"/>
      <c r="D4964" s="32"/>
      <c r="E4964" s="104"/>
      <c r="F4964" s="31"/>
      <c r="G4964" s="31"/>
      <c r="H4964" s="33"/>
      <c r="I4964" s="16"/>
      <c r="J4964" s="34"/>
      <c r="K4964" s="34"/>
      <c r="L4964" s="35"/>
      <c r="M4964" s="36"/>
      <c r="N4964" s="37"/>
      <c r="O4964" s="37"/>
      <c r="P4964" s="37"/>
      <c r="Q4964" s="38"/>
      <c r="R4964" s="38"/>
      <c r="S4964" s="37"/>
      <c r="T4964" s="39"/>
      <c r="U4964" s="39"/>
      <c r="V4964" s="40"/>
      <c r="X4964" t="str">
        <f>IF(('1 - Cover page'!$B$9-M4964)&lt;6,"&lt;=5 Days","&gt;5 Days")</f>
        <v>&lt;=5 Days</v>
      </c>
      <c r="Y4964" t="str">
        <f>IF(('1 - Cover page'!$B$9-M4964)=0,"0", IF(('1 - Cover page'!$B$9-M4964)= 1,"1", IF(('1 - Cover page'!$B$9-M4964)= 2,"2", IF(('1 - Cover page'!$B$9-M4964)= 3,"3", IF(('1 - Cover page'!$B$9-M4964)= 4,"4", IF(('1 - Cover page'!$B$9-M4964)= 5,"5", IF(('1 - Cover page'!$B$9-M4964)= 6,"6", IF(('1 - Cover page'!$B$9-M4964)= 7,"7", IF(('1 - Cover page'!$B$9-M4964)= 8,"8", IF(('1 - Cover page'!$B$9-M4964)= 9,"9", IF(('1 - Cover page'!$B$9-M4964)= 10,"10", IF(('1 - Cover page'!$B$9-M4964)= 11,"11", IF(('1 - Cover page'!$B$9-M4964)= 12,"12", IF(('1 - Cover page'!$B$9-M4964)= 13,"13", IF(('1 - Cover page'!$B$9-M4964)= 14,"14", IF(('1 - Cover page'!$B$9-M4964)= 15,"15",  ""))))))))))))))))</f>
        <v>0</v>
      </c>
      <c r="Z4964" t="str">
        <f>IF(('1 - Cover page'!$B$9-I4964)=0,"0", IF(('1 - Cover page'!$B$9-I4964)= 1,"1", IF(('1 - Cover page'!$B$9-I4964)= 2,"2", IF(('1 - Cover page'!$B$9-I4964)= 3,"3", IF(('1 - Cover page'!$B$9-I4964)= 4,"4", IF(('1 - Cover page'!$B$9-I4964)= 5,"5", IF(('1 - Cover page'!$B$9-I4964)= 6,"6", IF(('1 - Cover page'!$B$9-I4964)= 7,"7", IF(('1 - Cover page'!$B$9-I4964)= 8,"8", IF(('1 - Cover page'!$B$9-I4964)= 9,"9", IF(('1 - Cover page'!$B$9-I4964)= 10,"10", IF(('1 - Cover page'!$B$9-I4964)= 11,"11", IF(('1 - Cover page'!$B$9-I4964)= 12,"12", IF(('1 - Cover page'!$B$9-I4964)= 13,"13", IF(('1 - Cover page'!$B$9-I4964)= 14,"14", IF(('1 - Cover page'!$B$9-I4964)= 15,"15",  ""))))))))))))))))</f>
        <v>0</v>
      </c>
      <c r="AA4964" t="e">
        <f>VLOOKUP(E4964,'Age group'!$A$2:$B$7,2,TRUE)</f>
        <v>#N/A</v>
      </c>
    </row>
    <row r="4965" spans="1:27" ht="12.75" x14ac:dyDescent="0.2">
      <c r="A4965" s="30">
        <v>4962</v>
      </c>
      <c r="B4965" s="31"/>
      <c r="C4965" s="31"/>
      <c r="D4965" s="32"/>
      <c r="E4965" s="104"/>
      <c r="F4965" s="31"/>
      <c r="G4965" s="31"/>
      <c r="H4965" s="33"/>
      <c r="I4965" s="16"/>
      <c r="J4965" s="34"/>
      <c r="K4965" s="34"/>
      <c r="L4965" s="35"/>
      <c r="M4965" s="36"/>
      <c r="N4965" s="37"/>
      <c r="O4965" s="37"/>
      <c r="P4965" s="37"/>
      <c r="Q4965" s="38"/>
      <c r="R4965" s="38"/>
      <c r="S4965" s="37"/>
      <c r="T4965" s="39"/>
      <c r="U4965" s="39"/>
      <c r="V4965" s="40"/>
      <c r="X4965" t="str">
        <f>IF(('1 - Cover page'!$B$9-M4965)&lt;6,"&lt;=5 Days","&gt;5 Days")</f>
        <v>&lt;=5 Days</v>
      </c>
      <c r="Y4965" t="str">
        <f>IF(('1 - Cover page'!$B$9-M4965)=0,"0", IF(('1 - Cover page'!$B$9-M4965)= 1,"1", IF(('1 - Cover page'!$B$9-M4965)= 2,"2", IF(('1 - Cover page'!$B$9-M4965)= 3,"3", IF(('1 - Cover page'!$B$9-M4965)= 4,"4", IF(('1 - Cover page'!$B$9-M4965)= 5,"5", IF(('1 - Cover page'!$B$9-M4965)= 6,"6", IF(('1 - Cover page'!$B$9-M4965)= 7,"7", IF(('1 - Cover page'!$B$9-M4965)= 8,"8", IF(('1 - Cover page'!$B$9-M4965)= 9,"9", IF(('1 - Cover page'!$B$9-M4965)= 10,"10", IF(('1 - Cover page'!$B$9-M4965)= 11,"11", IF(('1 - Cover page'!$B$9-M4965)= 12,"12", IF(('1 - Cover page'!$B$9-M4965)= 13,"13", IF(('1 - Cover page'!$B$9-M4965)= 14,"14", IF(('1 - Cover page'!$B$9-M4965)= 15,"15",  ""))))))))))))))))</f>
        <v>0</v>
      </c>
      <c r="Z4965" t="str">
        <f>IF(('1 - Cover page'!$B$9-I4965)=0,"0", IF(('1 - Cover page'!$B$9-I4965)= 1,"1", IF(('1 - Cover page'!$B$9-I4965)= 2,"2", IF(('1 - Cover page'!$B$9-I4965)= 3,"3", IF(('1 - Cover page'!$B$9-I4965)= 4,"4", IF(('1 - Cover page'!$B$9-I4965)= 5,"5", IF(('1 - Cover page'!$B$9-I4965)= 6,"6", IF(('1 - Cover page'!$B$9-I4965)= 7,"7", IF(('1 - Cover page'!$B$9-I4965)= 8,"8", IF(('1 - Cover page'!$B$9-I4965)= 9,"9", IF(('1 - Cover page'!$B$9-I4965)= 10,"10", IF(('1 - Cover page'!$B$9-I4965)= 11,"11", IF(('1 - Cover page'!$B$9-I4965)= 12,"12", IF(('1 - Cover page'!$B$9-I4965)= 13,"13", IF(('1 - Cover page'!$B$9-I4965)= 14,"14", IF(('1 - Cover page'!$B$9-I4965)= 15,"15",  ""))))))))))))))))</f>
        <v>0</v>
      </c>
      <c r="AA4965" t="e">
        <f>VLOOKUP(E4965,'Age group'!$A$2:$B$7,2,TRUE)</f>
        <v>#N/A</v>
      </c>
    </row>
    <row r="4966" spans="1:27" ht="12.75" x14ac:dyDescent="0.2">
      <c r="A4966" s="30">
        <v>4963</v>
      </c>
      <c r="B4966" s="31"/>
      <c r="C4966" s="31"/>
      <c r="D4966" s="32"/>
      <c r="E4966" s="104"/>
      <c r="F4966" s="31"/>
      <c r="G4966" s="31"/>
      <c r="H4966" s="33"/>
      <c r="I4966" s="16"/>
      <c r="J4966" s="34"/>
      <c r="K4966" s="34"/>
      <c r="L4966" s="35"/>
      <c r="M4966" s="36"/>
      <c r="N4966" s="37"/>
      <c r="O4966" s="37"/>
      <c r="P4966" s="37"/>
      <c r="Q4966" s="38"/>
      <c r="R4966" s="38"/>
      <c r="S4966" s="37"/>
      <c r="T4966" s="39"/>
      <c r="U4966" s="39"/>
      <c r="V4966" s="40"/>
      <c r="X4966" t="str">
        <f>IF(('1 - Cover page'!$B$9-M4966)&lt;6,"&lt;=5 Days","&gt;5 Days")</f>
        <v>&lt;=5 Days</v>
      </c>
      <c r="Y4966" t="str">
        <f>IF(('1 - Cover page'!$B$9-M4966)=0,"0", IF(('1 - Cover page'!$B$9-M4966)= 1,"1", IF(('1 - Cover page'!$B$9-M4966)= 2,"2", IF(('1 - Cover page'!$B$9-M4966)= 3,"3", IF(('1 - Cover page'!$B$9-M4966)= 4,"4", IF(('1 - Cover page'!$B$9-M4966)= 5,"5", IF(('1 - Cover page'!$B$9-M4966)= 6,"6", IF(('1 - Cover page'!$B$9-M4966)= 7,"7", IF(('1 - Cover page'!$B$9-M4966)= 8,"8", IF(('1 - Cover page'!$B$9-M4966)= 9,"9", IF(('1 - Cover page'!$B$9-M4966)= 10,"10", IF(('1 - Cover page'!$B$9-M4966)= 11,"11", IF(('1 - Cover page'!$B$9-M4966)= 12,"12", IF(('1 - Cover page'!$B$9-M4966)= 13,"13", IF(('1 - Cover page'!$B$9-M4966)= 14,"14", IF(('1 - Cover page'!$B$9-M4966)= 15,"15",  ""))))))))))))))))</f>
        <v>0</v>
      </c>
      <c r="Z4966" t="str">
        <f>IF(('1 - Cover page'!$B$9-I4966)=0,"0", IF(('1 - Cover page'!$B$9-I4966)= 1,"1", IF(('1 - Cover page'!$B$9-I4966)= 2,"2", IF(('1 - Cover page'!$B$9-I4966)= 3,"3", IF(('1 - Cover page'!$B$9-I4966)= 4,"4", IF(('1 - Cover page'!$B$9-I4966)= 5,"5", IF(('1 - Cover page'!$B$9-I4966)= 6,"6", IF(('1 - Cover page'!$B$9-I4966)= 7,"7", IF(('1 - Cover page'!$B$9-I4966)= 8,"8", IF(('1 - Cover page'!$B$9-I4966)= 9,"9", IF(('1 - Cover page'!$B$9-I4966)= 10,"10", IF(('1 - Cover page'!$B$9-I4966)= 11,"11", IF(('1 - Cover page'!$B$9-I4966)= 12,"12", IF(('1 - Cover page'!$B$9-I4966)= 13,"13", IF(('1 - Cover page'!$B$9-I4966)= 14,"14", IF(('1 - Cover page'!$B$9-I4966)= 15,"15",  ""))))))))))))))))</f>
        <v>0</v>
      </c>
      <c r="AA4966" t="e">
        <f>VLOOKUP(E4966,'Age group'!$A$2:$B$7,2,TRUE)</f>
        <v>#N/A</v>
      </c>
    </row>
    <row r="4967" spans="1:27" ht="12.75" x14ac:dyDescent="0.2">
      <c r="A4967" s="30">
        <v>4964</v>
      </c>
      <c r="B4967" s="31"/>
      <c r="C4967" s="31"/>
      <c r="D4967" s="32"/>
      <c r="E4967" s="104"/>
      <c r="F4967" s="31"/>
      <c r="G4967" s="31"/>
      <c r="H4967" s="33"/>
      <c r="I4967" s="16"/>
      <c r="J4967" s="34"/>
      <c r="K4967" s="34"/>
      <c r="L4967" s="35"/>
      <c r="M4967" s="36"/>
      <c r="N4967" s="37"/>
      <c r="O4967" s="37"/>
      <c r="P4967" s="37"/>
      <c r="Q4967" s="38"/>
      <c r="R4967" s="38"/>
      <c r="S4967" s="37"/>
      <c r="T4967" s="39"/>
      <c r="U4967" s="39"/>
      <c r="V4967" s="40"/>
      <c r="X4967" t="str">
        <f>IF(('1 - Cover page'!$B$9-M4967)&lt;6,"&lt;=5 Days","&gt;5 Days")</f>
        <v>&lt;=5 Days</v>
      </c>
      <c r="Y4967" t="str">
        <f>IF(('1 - Cover page'!$B$9-M4967)=0,"0", IF(('1 - Cover page'!$B$9-M4967)= 1,"1", IF(('1 - Cover page'!$B$9-M4967)= 2,"2", IF(('1 - Cover page'!$B$9-M4967)= 3,"3", IF(('1 - Cover page'!$B$9-M4967)= 4,"4", IF(('1 - Cover page'!$B$9-M4967)= 5,"5", IF(('1 - Cover page'!$B$9-M4967)= 6,"6", IF(('1 - Cover page'!$B$9-M4967)= 7,"7", IF(('1 - Cover page'!$B$9-M4967)= 8,"8", IF(('1 - Cover page'!$B$9-M4967)= 9,"9", IF(('1 - Cover page'!$B$9-M4967)= 10,"10", IF(('1 - Cover page'!$B$9-M4967)= 11,"11", IF(('1 - Cover page'!$B$9-M4967)= 12,"12", IF(('1 - Cover page'!$B$9-M4967)= 13,"13", IF(('1 - Cover page'!$B$9-M4967)= 14,"14", IF(('1 - Cover page'!$B$9-M4967)= 15,"15",  ""))))))))))))))))</f>
        <v>0</v>
      </c>
      <c r="Z4967" t="str">
        <f>IF(('1 - Cover page'!$B$9-I4967)=0,"0", IF(('1 - Cover page'!$B$9-I4967)= 1,"1", IF(('1 - Cover page'!$B$9-I4967)= 2,"2", IF(('1 - Cover page'!$B$9-I4967)= 3,"3", IF(('1 - Cover page'!$B$9-I4967)= 4,"4", IF(('1 - Cover page'!$B$9-I4967)= 5,"5", IF(('1 - Cover page'!$B$9-I4967)= 6,"6", IF(('1 - Cover page'!$B$9-I4967)= 7,"7", IF(('1 - Cover page'!$B$9-I4967)= 8,"8", IF(('1 - Cover page'!$B$9-I4967)= 9,"9", IF(('1 - Cover page'!$B$9-I4967)= 10,"10", IF(('1 - Cover page'!$B$9-I4967)= 11,"11", IF(('1 - Cover page'!$B$9-I4967)= 12,"12", IF(('1 - Cover page'!$B$9-I4967)= 13,"13", IF(('1 - Cover page'!$B$9-I4967)= 14,"14", IF(('1 - Cover page'!$B$9-I4967)= 15,"15",  ""))))))))))))))))</f>
        <v>0</v>
      </c>
      <c r="AA4967" t="e">
        <f>VLOOKUP(E4967,'Age group'!$A$2:$B$7,2,TRUE)</f>
        <v>#N/A</v>
      </c>
    </row>
    <row r="4968" spans="1:27" ht="12.75" x14ac:dyDescent="0.2">
      <c r="A4968" s="30">
        <v>4965</v>
      </c>
      <c r="B4968" s="31"/>
      <c r="C4968" s="31"/>
      <c r="D4968" s="32"/>
      <c r="E4968" s="104"/>
      <c r="F4968" s="31"/>
      <c r="G4968" s="31"/>
      <c r="H4968" s="33"/>
      <c r="I4968" s="16"/>
      <c r="J4968" s="34"/>
      <c r="K4968" s="34"/>
      <c r="L4968" s="35"/>
      <c r="M4968" s="36"/>
      <c r="N4968" s="37"/>
      <c r="O4968" s="37"/>
      <c r="P4968" s="37"/>
      <c r="Q4968" s="38"/>
      <c r="R4968" s="38"/>
      <c r="S4968" s="37"/>
      <c r="T4968" s="39"/>
      <c r="U4968" s="39"/>
      <c r="V4968" s="40"/>
      <c r="X4968" t="str">
        <f>IF(('1 - Cover page'!$B$9-M4968)&lt;6,"&lt;=5 Days","&gt;5 Days")</f>
        <v>&lt;=5 Days</v>
      </c>
      <c r="Y4968" t="str">
        <f>IF(('1 - Cover page'!$B$9-M4968)=0,"0", IF(('1 - Cover page'!$B$9-M4968)= 1,"1", IF(('1 - Cover page'!$B$9-M4968)= 2,"2", IF(('1 - Cover page'!$B$9-M4968)= 3,"3", IF(('1 - Cover page'!$B$9-M4968)= 4,"4", IF(('1 - Cover page'!$B$9-M4968)= 5,"5", IF(('1 - Cover page'!$B$9-M4968)= 6,"6", IF(('1 - Cover page'!$B$9-M4968)= 7,"7", IF(('1 - Cover page'!$B$9-M4968)= 8,"8", IF(('1 - Cover page'!$B$9-M4968)= 9,"9", IF(('1 - Cover page'!$B$9-M4968)= 10,"10", IF(('1 - Cover page'!$B$9-M4968)= 11,"11", IF(('1 - Cover page'!$B$9-M4968)= 12,"12", IF(('1 - Cover page'!$B$9-M4968)= 13,"13", IF(('1 - Cover page'!$B$9-M4968)= 14,"14", IF(('1 - Cover page'!$B$9-M4968)= 15,"15",  ""))))))))))))))))</f>
        <v>0</v>
      </c>
      <c r="Z4968" t="str">
        <f>IF(('1 - Cover page'!$B$9-I4968)=0,"0", IF(('1 - Cover page'!$B$9-I4968)= 1,"1", IF(('1 - Cover page'!$B$9-I4968)= 2,"2", IF(('1 - Cover page'!$B$9-I4968)= 3,"3", IF(('1 - Cover page'!$B$9-I4968)= 4,"4", IF(('1 - Cover page'!$B$9-I4968)= 5,"5", IF(('1 - Cover page'!$B$9-I4968)= 6,"6", IF(('1 - Cover page'!$B$9-I4968)= 7,"7", IF(('1 - Cover page'!$B$9-I4968)= 8,"8", IF(('1 - Cover page'!$B$9-I4968)= 9,"9", IF(('1 - Cover page'!$B$9-I4968)= 10,"10", IF(('1 - Cover page'!$B$9-I4968)= 11,"11", IF(('1 - Cover page'!$B$9-I4968)= 12,"12", IF(('1 - Cover page'!$B$9-I4968)= 13,"13", IF(('1 - Cover page'!$B$9-I4968)= 14,"14", IF(('1 - Cover page'!$B$9-I4968)= 15,"15",  ""))))))))))))))))</f>
        <v>0</v>
      </c>
      <c r="AA4968" t="e">
        <f>VLOOKUP(E4968,'Age group'!$A$2:$B$7,2,TRUE)</f>
        <v>#N/A</v>
      </c>
    </row>
    <row r="4969" spans="1:27" ht="12.75" x14ac:dyDescent="0.2">
      <c r="A4969" s="30">
        <v>4966</v>
      </c>
      <c r="B4969" s="31"/>
      <c r="C4969" s="31"/>
      <c r="D4969" s="32"/>
      <c r="E4969" s="104"/>
      <c r="F4969" s="31"/>
      <c r="G4969" s="31"/>
      <c r="H4969" s="33"/>
      <c r="I4969" s="16"/>
      <c r="J4969" s="34"/>
      <c r="K4969" s="34"/>
      <c r="L4969" s="35"/>
      <c r="M4969" s="36"/>
      <c r="N4969" s="37"/>
      <c r="O4969" s="37"/>
      <c r="P4969" s="37"/>
      <c r="Q4969" s="38"/>
      <c r="R4969" s="38"/>
      <c r="S4969" s="37"/>
      <c r="T4969" s="39"/>
      <c r="U4969" s="39"/>
      <c r="V4969" s="40"/>
      <c r="X4969" t="str">
        <f>IF(('1 - Cover page'!$B$9-M4969)&lt;6,"&lt;=5 Days","&gt;5 Days")</f>
        <v>&lt;=5 Days</v>
      </c>
      <c r="Y4969" t="str">
        <f>IF(('1 - Cover page'!$B$9-M4969)=0,"0", IF(('1 - Cover page'!$B$9-M4969)= 1,"1", IF(('1 - Cover page'!$B$9-M4969)= 2,"2", IF(('1 - Cover page'!$B$9-M4969)= 3,"3", IF(('1 - Cover page'!$B$9-M4969)= 4,"4", IF(('1 - Cover page'!$B$9-M4969)= 5,"5", IF(('1 - Cover page'!$B$9-M4969)= 6,"6", IF(('1 - Cover page'!$B$9-M4969)= 7,"7", IF(('1 - Cover page'!$B$9-M4969)= 8,"8", IF(('1 - Cover page'!$B$9-M4969)= 9,"9", IF(('1 - Cover page'!$B$9-M4969)= 10,"10", IF(('1 - Cover page'!$B$9-M4969)= 11,"11", IF(('1 - Cover page'!$B$9-M4969)= 12,"12", IF(('1 - Cover page'!$B$9-M4969)= 13,"13", IF(('1 - Cover page'!$B$9-M4969)= 14,"14", IF(('1 - Cover page'!$B$9-M4969)= 15,"15",  ""))))))))))))))))</f>
        <v>0</v>
      </c>
      <c r="Z4969" t="str">
        <f>IF(('1 - Cover page'!$B$9-I4969)=0,"0", IF(('1 - Cover page'!$B$9-I4969)= 1,"1", IF(('1 - Cover page'!$B$9-I4969)= 2,"2", IF(('1 - Cover page'!$B$9-I4969)= 3,"3", IF(('1 - Cover page'!$B$9-I4969)= 4,"4", IF(('1 - Cover page'!$B$9-I4969)= 5,"5", IF(('1 - Cover page'!$B$9-I4969)= 6,"6", IF(('1 - Cover page'!$B$9-I4969)= 7,"7", IF(('1 - Cover page'!$B$9-I4969)= 8,"8", IF(('1 - Cover page'!$B$9-I4969)= 9,"9", IF(('1 - Cover page'!$B$9-I4969)= 10,"10", IF(('1 - Cover page'!$B$9-I4969)= 11,"11", IF(('1 - Cover page'!$B$9-I4969)= 12,"12", IF(('1 - Cover page'!$B$9-I4969)= 13,"13", IF(('1 - Cover page'!$B$9-I4969)= 14,"14", IF(('1 - Cover page'!$B$9-I4969)= 15,"15",  ""))))))))))))))))</f>
        <v>0</v>
      </c>
      <c r="AA4969" t="e">
        <f>VLOOKUP(E4969,'Age group'!$A$2:$B$7,2,TRUE)</f>
        <v>#N/A</v>
      </c>
    </row>
    <row r="4970" spans="1:27" ht="12.75" x14ac:dyDescent="0.2">
      <c r="A4970" s="30">
        <v>4967</v>
      </c>
      <c r="B4970" s="31"/>
      <c r="C4970" s="31"/>
      <c r="D4970" s="32"/>
      <c r="E4970" s="104"/>
      <c r="F4970" s="31"/>
      <c r="G4970" s="31"/>
      <c r="H4970" s="33"/>
      <c r="I4970" s="16"/>
      <c r="J4970" s="34"/>
      <c r="K4970" s="34"/>
      <c r="L4970" s="35"/>
      <c r="M4970" s="36"/>
      <c r="N4970" s="37"/>
      <c r="O4970" s="37"/>
      <c r="P4970" s="37"/>
      <c r="Q4970" s="38"/>
      <c r="R4970" s="38"/>
      <c r="S4970" s="37"/>
      <c r="T4970" s="39"/>
      <c r="U4970" s="39"/>
      <c r="V4970" s="40"/>
      <c r="X4970" t="str">
        <f>IF(('1 - Cover page'!$B$9-M4970)&lt;6,"&lt;=5 Days","&gt;5 Days")</f>
        <v>&lt;=5 Days</v>
      </c>
      <c r="Y4970" t="str">
        <f>IF(('1 - Cover page'!$B$9-M4970)=0,"0", IF(('1 - Cover page'!$B$9-M4970)= 1,"1", IF(('1 - Cover page'!$B$9-M4970)= 2,"2", IF(('1 - Cover page'!$B$9-M4970)= 3,"3", IF(('1 - Cover page'!$B$9-M4970)= 4,"4", IF(('1 - Cover page'!$B$9-M4970)= 5,"5", IF(('1 - Cover page'!$B$9-M4970)= 6,"6", IF(('1 - Cover page'!$B$9-M4970)= 7,"7", IF(('1 - Cover page'!$B$9-M4970)= 8,"8", IF(('1 - Cover page'!$B$9-M4970)= 9,"9", IF(('1 - Cover page'!$B$9-M4970)= 10,"10", IF(('1 - Cover page'!$B$9-M4970)= 11,"11", IF(('1 - Cover page'!$B$9-M4970)= 12,"12", IF(('1 - Cover page'!$B$9-M4970)= 13,"13", IF(('1 - Cover page'!$B$9-M4970)= 14,"14", IF(('1 - Cover page'!$B$9-M4970)= 15,"15",  ""))))))))))))))))</f>
        <v>0</v>
      </c>
      <c r="Z4970" t="str">
        <f>IF(('1 - Cover page'!$B$9-I4970)=0,"0", IF(('1 - Cover page'!$B$9-I4970)= 1,"1", IF(('1 - Cover page'!$B$9-I4970)= 2,"2", IF(('1 - Cover page'!$B$9-I4970)= 3,"3", IF(('1 - Cover page'!$B$9-I4970)= 4,"4", IF(('1 - Cover page'!$B$9-I4970)= 5,"5", IF(('1 - Cover page'!$B$9-I4970)= 6,"6", IF(('1 - Cover page'!$B$9-I4970)= 7,"7", IF(('1 - Cover page'!$B$9-I4970)= 8,"8", IF(('1 - Cover page'!$B$9-I4970)= 9,"9", IF(('1 - Cover page'!$B$9-I4970)= 10,"10", IF(('1 - Cover page'!$B$9-I4970)= 11,"11", IF(('1 - Cover page'!$B$9-I4970)= 12,"12", IF(('1 - Cover page'!$B$9-I4970)= 13,"13", IF(('1 - Cover page'!$B$9-I4970)= 14,"14", IF(('1 - Cover page'!$B$9-I4970)= 15,"15",  ""))))))))))))))))</f>
        <v>0</v>
      </c>
      <c r="AA4970" t="e">
        <f>VLOOKUP(E4970,'Age group'!$A$2:$B$7,2,TRUE)</f>
        <v>#N/A</v>
      </c>
    </row>
    <row r="4971" spans="1:27" ht="12.75" x14ac:dyDescent="0.2">
      <c r="A4971" s="30">
        <v>4968</v>
      </c>
      <c r="B4971" s="31"/>
      <c r="C4971" s="31"/>
      <c r="D4971" s="32"/>
      <c r="E4971" s="104"/>
      <c r="F4971" s="31"/>
      <c r="G4971" s="31"/>
      <c r="H4971" s="33"/>
      <c r="I4971" s="16"/>
      <c r="J4971" s="34"/>
      <c r="K4971" s="34"/>
      <c r="L4971" s="35"/>
      <c r="M4971" s="36"/>
      <c r="N4971" s="37"/>
      <c r="O4971" s="37"/>
      <c r="P4971" s="37"/>
      <c r="Q4971" s="38"/>
      <c r="R4971" s="38"/>
      <c r="S4971" s="37"/>
      <c r="T4971" s="39"/>
      <c r="U4971" s="39"/>
      <c r="V4971" s="40"/>
      <c r="X4971" t="str">
        <f>IF(('1 - Cover page'!$B$9-M4971)&lt;6,"&lt;=5 Days","&gt;5 Days")</f>
        <v>&lt;=5 Days</v>
      </c>
      <c r="Y4971" t="str">
        <f>IF(('1 - Cover page'!$B$9-M4971)=0,"0", IF(('1 - Cover page'!$B$9-M4971)= 1,"1", IF(('1 - Cover page'!$B$9-M4971)= 2,"2", IF(('1 - Cover page'!$B$9-M4971)= 3,"3", IF(('1 - Cover page'!$B$9-M4971)= 4,"4", IF(('1 - Cover page'!$B$9-M4971)= 5,"5", IF(('1 - Cover page'!$B$9-M4971)= 6,"6", IF(('1 - Cover page'!$B$9-M4971)= 7,"7", IF(('1 - Cover page'!$B$9-M4971)= 8,"8", IF(('1 - Cover page'!$B$9-M4971)= 9,"9", IF(('1 - Cover page'!$B$9-M4971)= 10,"10", IF(('1 - Cover page'!$B$9-M4971)= 11,"11", IF(('1 - Cover page'!$B$9-M4971)= 12,"12", IF(('1 - Cover page'!$B$9-M4971)= 13,"13", IF(('1 - Cover page'!$B$9-M4971)= 14,"14", IF(('1 - Cover page'!$B$9-M4971)= 15,"15",  ""))))))))))))))))</f>
        <v>0</v>
      </c>
      <c r="Z4971" t="str">
        <f>IF(('1 - Cover page'!$B$9-I4971)=0,"0", IF(('1 - Cover page'!$B$9-I4971)= 1,"1", IF(('1 - Cover page'!$B$9-I4971)= 2,"2", IF(('1 - Cover page'!$B$9-I4971)= 3,"3", IF(('1 - Cover page'!$B$9-I4971)= 4,"4", IF(('1 - Cover page'!$B$9-I4971)= 5,"5", IF(('1 - Cover page'!$B$9-I4971)= 6,"6", IF(('1 - Cover page'!$B$9-I4971)= 7,"7", IF(('1 - Cover page'!$B$9-I4971)= 8,"8", IF(('1 - Cover page'!$B$9-I4971)= 9,"9", IF(('1 - Cover page'!$B$9-I4971)= 10,"10", IF(('1 - Cover page'!$B$9-I4971)= 11,"11", IF(('1 - Cover page'!$B$9-I4971)= 12,"12", IF(('1 - Cover page'!$B$9-I4971)= 13,"13", IF(('1 - Cover page'!$B$9-I4971)= 14,"14", IF(('1 - Cover page'!$B$9-I4971)= 15,"15",  ""))))))))))))))))</f>
        <v>0</v>
      </c>
      <c r="AA4971" t="e">
        <f>VLOOKUP(E4971,'Age group'!$A$2:$B$7,2,TRUE)</f>
        <v>#N/A</v>
      </c>
    </row>
    <row r="4972" spans="1:27" ht="12.75" x14ac:dyDescent="0.2">
      <c r="A4972" s="30">
        <v>4969</v>
      </c>
      <c r="B4972" s="31"/>
      <c r="C4972" s="31"/>
      <c r="D4972" s="32"/>
      <c r="E4972" s="104"/>
      <c r="F4972" s="31"/>
      <c r="G4972" s="31"/>
      <c r="H4972" s="33"/>
      <c r="I4972" s="16"/>
      <c r="J4972" s="34"/>
      <c r="K4972" s="34"/>
      <c r="L4972" s="35"/>
      <c r="M4972" s="36"/>
      <c r="N4972" s="37"/>
      <c r="O4972" s="37"/>
      <c r="P4972" s="37"/>
      <c r="Q4972" s="38"/>
      <c r="R4972" s="38"/>
      <c r="S4972" s="37"/>
      <c r="T4972" s="39"/>
      <c r="U4972" s="39"/>
      <c r="V4972" s="40"/>
      <c r="X4972" t="str">
        <f>IF(('1 - Cover page'!$B$9-M4972)&lt;6,"&lt;=5 Days","&gt;5 Days")</f>
        <v>&lt;=5 Days</v>
      </c>
      <c r="Y4972" t="str">
        <f>IF(('1 - Cover page'!$B$9-M4972)=0,"0", IF(('1 - Cover page'!$B$9-M4972)= 1,"1", IF(('1 - Cover page'!$B$9-M4972)= 2,"2", IF(('1 - Cover page'!$B$9-M4972)= 3,"3", IF(('1 - Cover page'!$B$9-M4972)= 4,"4", IF(('1 - Cover page'!$B$9-M4972)= 5,"5", IF(('1 - Cover page'!$B$9-M4972)= 6,"6", IF(('1 - Cover page'!$B$9-M4972)= 7,"7", IF(('1 - Cover page'!$B$9-M4972)= 8,"8", IF(('1 - Cover page'!$B$9-M4972)= 9,"9", IF(('1 - Cover page'!$B$9-M4972)= 10,"10", IF(('1 - Cover page'!$B$9-M4972)= 11,"11", IF(('1 - Cover page'!$B$9-M4972)= 12,"12", IF(('1 - Cover page'!$B$9-M4972)= 13,"13", IF(('1 - Cover page'!$B$9-M4972)= 14,"14", IF(('1 - Cover page'!$B$9-M4972)= 15,"15",  ""))))))))))))))))</f>
        <v>0</v>
      </c>
      <c r="Z4972" t="str">
        <f>IF(('1 - Cover page'!$B$9-I4972)=0,"0", IF(('1 - Cover page'!$B$9-I4972)= 1,"1", IF(('1 - Cover page'!$B$9-I4972)= 2,"2", IF(('1 - Cover page'!$B$9-I4972)= 3,"3", IF(('1 - Cover page'!$B$9-I4972)= 4,"4", IF(('1 - Cover page'!$B$9-I4972)= 5,"5", IF(('1 - Cover page'!$B$9-I4972)= 6,"6", IF(('1 - Cover page'!$B$9-I4972)= 7,"7", IF(('1 - Cover page'!$B$9-I4972)= 8,"8", IF(('1 - Cover page'!$B$9-I4972)= 9,"9", IF(('1 - Cover page'!$B$9-I4972)= 10,"10", IF(('1 - Cover page'!$B$9-I4972)= 11,"11", IF(('1 - Cover page'!$B$9-I4972)= 12,"12", IF(('1 - Cover page'!$B$9-I4972)= 13,"13", IF(('1 - Cover page'!$B$9-I4972)= 14,"14", IF(('1 - Cover page'!$B$9-I4972)= 15,"15",  ""))))))))))))))))</f>
        <v>0</v>
      </c>
      <c r="AA4972" t="e">
        <f>VLOOKUP(E4972,'Age group'!$A$2:$B$7,2,TRUE)</f>
        <v>#N/A</v>
      </c>
    </row>
    <row r="4973" spans="1:27" ht="12.75" x14ac:dyDescent="0.2">
      <c r="A4973" s="30">
        <v>4970</v>
      </c>
      <c r="B4973" s="31"/>
      <c r="C4973" s="31"/>
      <c r="D4973" s="32"/>
      <c r="E4973" s="104"/>
      <c r="F4973" s="31"/>
      <c r="G4973" s="31"/>
      <c r="H4973" s="33"/>
      <c r="I4973" s="16"/>
      <c r="J4973" s="34"/>
      <c r="K4973" s="34"/>
      <c r="L4973" s="35"/>
      <c r="M4973" s="36"/>
      <c r="N4973" s="37"/>
      <c r="O4973" s="37"/>
      <c r="P4973" s="37"/>
      <c r="Q4973" s="38"/>
      <c r="R4973" s="38"/>
      <c r="S4973" s="37"/>
      <c r="T4973" s="39"/>
      <c r="U4973" s="39"/>
      <c r="V4973" s="40"/>
      <c r="X4973" t="str">
        <f>IF(('1 - Cover page'!$B$9-M4973)&lt;6,"&lt;=5 Days","&gt;5 Days")</f>
        <v>&lt;=5 Days</v>
      </c>
      <c r="Y4973" t="str">
        <f>IF(('1 - Cover page'!$B$9-M4973)=0,"0", IF(('1 - Cover page'!$B$9-M4973)= 1,"1", IF(('1 - Cover page'!$B$9-M4973)= 2,"2", IF(('1 - Cover page'!$B$9-M4973)= 3,"3", IF(('1 - Cover page'!$B$9-M4973)= 4,"4", IF(('1 - Cover page'!$B$9-M4973)= 5,"5", IF(('1 - Cover page'!$B$9-M4973)= 6,"6", IF(('1 - Cover page'!$B$9-M4973)= 7,"7", IF(('1 - Cover page'!$B$9-M4973)= 8,"8", IF(('1 - Cover page'!$B$9-M4973)= 9,"9", IF(('1 - Cover page'!$B$9-M4973)= 10,"10", IF(('1 - Cover page'!$B$9-M4973)= 11,"11", IF(('1 - Cover page'!$B$9-M4973)= 12,"12", IF(('1 - Cover page'!$B$9-M4973)= 13,"13", IF(('1 - Cover page'!$B$9-M4973)= 14,"14", IF(('1 - Cover page'!$B$9-M4973)= 15,"15",  ""))))))))))))))))</f>
        <v>0</v>
      </c>
      <c r="Z4973" t="str">
        <f>IF(('1 - Cover page'!$B$9-I4973)=0,"0", IF(('1 - Cover page'!$B$9-I4973)= 1,"1", IF(('1 - Cover page'!$B$9-I4973)= 2,"2", IF(('1 - Cover page'!$B$9-I4973)= 3,"3", IF(('1 - Cover page'!$B$9-I4973)= 4,"4", IF(('1 - Cover page'!$B$9-I4973)= 5,"5", IF(('1 - Cover page'!$B$9-I4973)= 6,"6", IF(('1 - Cover page'!$B$9-I4973)= 7,"7", IF(('1 - Cover page'!$B$9-I4973)= 8,"8", IF(('1 - Cover page'!$B$9-I4973)= 9,"9", IF(('1 - Cover page'!$B$9-I4973)= 10,"10", IF(('1 - Cover page'!$B$9-I4973)= 11,"11", IF(('1 - Cover page'!$B$9-I4973)= 12,"12", IF(('1 - Cover page'!$B$9-I4973)= 13,"13", IF(('1 - Cover page'!$B$9-I4973)= 14,"14", IF(('1 - Cover page'!$B$9-I4973)= 15,"15",  ""))))))))))))))))</f>
        <v>0</v>
      </c>
      <c r="AA4973" t="e">
        <f>VLOOKUP(E4973,'Age group'!$A$2:$B$7,2,TRUE)</f>
        <v>#N/A</v>
      </c>
    </row>
    <row r="4974" spans="1:27" ht="12.75" x14ac:dyDescent="0.2">
      <c r="A4974" s="30">
        <v>4971</v>
      </c>
      <c r="B4974" s="31"/>
      <c r="C4974" s="31"/>
      <c r="D4974" s="32"/>
      <c r="E4974" s="104"/>
      <c r="F4974" s="31"/>
      <c r="G4974" s="31"/>
      <c r="H4974" s="33"/>
      <c r="I4974" s="16"/>
      <c r="J4974" s="34"/>
      <c r="K4974" s="34"/>
      <c r="L4974" s="35"/>
      <c r="M4974" s="36"/>
      <c r="N4974" s="37"/>
      <c r="O4974" s="37"/>
      <c r="P4974" s="37"/>
      <c r="Q4974" s="38"/>
      <c r="R4974" s="38"/>
      <c r="S4974" s="37"/>
      <c r="T4974" s="39"/>
      <c r="U4974" s="39"/>
      <c r="V4974" s="40"/>
      <c r="X4974" t="str">
        <f>IF(('1 - Cover page'!$B$9-M4974)&lt;6,"&lt;=5 Days","&gt;5 Days")</f>
        <v>&lt;=5 Days</v>
      </c>
      <c r="Y4974" t="str">
        <f>IF(('1 - Cover page'!$B$9-M4974)=0,"0", IF(('1 - Cover page'!$B$9-M4974)= 1,"1", IF(('1 - Cover page'!$B$9-M4974)= 2,"2", IF(('1 - Cover page'!$B$9-M4974)= 3,"3", IF(('1 - Cover page'!$B$9-M4974)= 4,"4", IF(('1 - Cover page'!$B$9-M4974)= 5,"5", IF(('1 - Cover page'!$B$9-M4974)= 6,"6", IF(('1 - Cover page'!$B$9-M4974)= 7,"7", IF(('1 - Cover page'!$B$9-M4974)= 8,"8", IF(('1 - Cover page'!$B$9-M4974)= 9,"9", IF(('1 - Cover page'!$B$9-M4974)= 10,"10", IF(('1 - Cover page'!$B$9-M4974)= 11,"11", IF(('1 - Cover page'!$B$9-M4974)= 12,"12", IF(('1 - Cover page'!$B$9-M4974)= 13,"13", IF(('1 - Cover page'!$B$9-M4974)= 14,"14", IF(('1 - Cover page'!$B$9-M4974)= 15,"15",  ""))))))))))))))))</f>
        <v>0</v>
      </c>
      <c r="Z4974" t="str">
        <f>IF(('1 - Cover page'!$B$9-I4974)=0,"0", IF(('1 - Cover page'!$B$9-I4974)= 1,"1", IF(('1 - Cover page'!$B$9-I4974)= 2,"2", IF(('1 - Cover page'!$B$9-I4974)= 3,"3", IF(('1 - Cover page'!$B$9-I4974)= 4,"4", IF(('1 - Cover page'!$B$9-I4974)= 5,"5", IF(('1 - Cover page'!$B$9-I4974)= 6,"6", IF(('1 - Cover page'!$B$9-I4974)= 7,"7", IF(('1 - Cover page'!$B$9-I4974)= 8,"8", IF(('1 - Cover page'!$B$9-I4974)= 9,"9", IF(('1 - Cover page'!$B$9-I4974)= 10,"10", IF(('1 - Cover page'!$B$9-I4974)= 11,"11", IF(('1 - Cover page'!$B$9-I4974)= 12,"12", IF(('1 - Cover page'!$B$9-I4974)= 13,"13", IF(('1 - Cover page'!$B$9-I4974)= 14,"14", IF(('1 - Cover page'!$B$9-I4974)= 15,"15",  ""))))))))))))))))</f>
        <v>0</v>
      </c>
      <c r="AA4974" t="e">
        <f>VLOOKUP(E4974,'Age group'!$A$2:$B$7,2,TRUE)</f>
        <v>#N/A</v>
      </c>
    </row>
    <row r="4975" spans="1:27" ht="12.75" x14ac:dyDescent="0.2">
      <c r="A4975" s="30">
        <v>4972</v>
      </c>
      <c r="B4975" s="31"/>
      <c r="C4975" s="31"/>
      <c r="D4975" s="32"/>
      <c r="E4975" s="104"/>
      <c r="F4975" s="31"/>
      <c r="G4975" s="31"/>
      <c r="H4975" s="33"/>
      <c r="I4975" s="16"/>
      <c r="J4975" s="34"/>
      <c r="K4975" s="34"/>
      <c r="L4975" s="35"/>
      <c r="M4975" s="36"/>
      <c r="N4975" s="37"/>
      <c r="O4975" s="37"/>
      <c r="P4975" s="37"/>
      <c r="Q4975" s="38"/>
      <c r="R4975" s="38"/>
      <c r="S4975" s="37"/>
      <c r="T4975" s="39"/>
      <c r="U4975" s="39"/>
      <c r="V4975" s="40"/>
      <c r="X4975" t="str">
        <f>IF(('1 - Cover page'!$B$9-M4975)&lt;6,"&lt;=5 Days","&gt;5 Days")</f>
        <v>&lt;=5 Days</v>
      </c>
      <c r="Y4975" t="str">
        <f>IF(('1 - Cover page'!$B$9-M4975)=0,"0", IF(('1 - Cover page'!$B$9-M4975)= 1,"1", IF(('1 - Cover page'!$B$9-M4975)= 2,"2", IF(('1 - Cover page'!$B$9-M4975)= 3,"3", IF(('1 - Cover page'!$B$9-M4975)= 4,"4", IF(('1 - Cover page'!$B$9-M4975)= 5,"5", IF(('1 - Cover page'!$B$9-M4975)= 6,"6", IF(('1 - Cover page'!$B$9-M4975)= 7,"7", IF(('1 - Cover page'!$B$9-M4975)= 8,"8", IF(('1 - Cover page'!$B$9-M4975)= 9,"9", IF(('1 - Cover page'!$B$9-M4975)= 10,"10", IF(('1 - Cover page'!$B$9-M4975)= 11,"11", IF(('1 - Cover page'!$B$9-M4975)= 12,"12", IF(('1 - Cover page'!$B$9-M4975)= 13,"13", IF(('1 - Cover page'!$B$9-M4975)= 14,"14", IF(('1 - Cover page'!$B$9-M4975)= 15,"15",  ""))))))))))))))))</f>
        <v>0</v>
      </c>
      <c r="Z4975" t="str">
        <f>IF(('1 - Cover page'!$B$9-I4975)=0,"0", IF(('1 - Cover page'!$B$9-I4975)= 1,"1", IF(('1 - Cover page'!$B$9-I4975)= 2,"2", IF(('1 - Cover page'!$B$9-I4975)= 3,"3", IF(('1 - Cover page'!$B$9-I4975)= 4,"4", IF(('1 - Cover page'!$B$9-I4975)= 5,"5", IF(('1 - Cover page'!$B$9-I4975)= 6,"6", IF(('1 - Cover page'!$B$9-I4975)= 7,"7", IF(('1 - Cover page'!$B$9-I4975)= 8,"8", IF(('1 - Cover page'!$B$9-I4975)= 9,"9", IF(('1 - Cover page'!$B$9-I4975)= 10,"10", IF(('1 - Cover page'!$B$9-I4975)= 11,"11", IF(('1 - Cover page'!$B$9-I4975)= 12,"12", IF(('1 - Cover page'!$B$9-I4975)= 13,"13", IF(('1 - Cover page'!$B$9-I4975)= 14,"14", IF(('1 - Cover page'!$B$9-I4975)= 15,"15",  ""))))))))))))))))</f>
        <v>0</v>
      </c>
      <c r="AA4975" t="e">
        <f>VLOOKUP(E4975,'Age group'!$A$2:$B$7,2,TRUE)</f>
        <v>#N/A</v>
      </c>
    </row>
    <row r="4976" spans="1:27" ht="12.75" x14ac:dyDescent="0.2">
      <c r="A4976" s="30">
        <v>4973</v>
      </c>
      <c r="B4976" s="31"/>
      <c r="C4976" s="31"/>
      <c r="D4976" s="32"/>
      <c r="E4976" s="104"/>
      <c r="F4976" s="31"/>
      <c r="G4976" s="31"/>
      <c r="H4976" s="33"/>
      <c r="I4976" s="16"/>
      <c r="J4976" s="34"/>
      <c r="K4976" s="34"/>
      <c r="L4976" s="35"/>
      <c r="M4976" s="36"/>
      <c r="N4976" s="37"/>
      <c r="O4976" s="37"/>
      <c r="P4976" s="37"/>
      <c r="Q4976" s="38"/>
      <c r="R4976" s="38"/>
      <c r="S4976" s="37"/>
      <c r="T4976" s="39"/>
      <c r="U4976" s="39"/>
      <c r="V4976" s="40"/>
      <c r="X4976" t="str">
        <f>IF(('1 - Cover page'!$B$9-M4976)&lt;6,"&lt;=5 Days","&gt;5 Days")</f>
        <v>&lt;=5 Days</v>
      </c>
      <c r="Y4976" t="str">
        <f>IF(('1 - Cover page'!$B$9-M4976)=0,"0", IF(('1 - Cover page'!$B$9-M4976)= 1,"1", IF(('1 - Cover page'!$B$9-M4976)= 2,"2", IF(('1 - Cover page'!$B$9-M4976)= 3,"3", IF(('1 - Cover page'!$B$9-M4976)= 4,"4", IF(('1 - Cover page'!$B$9-M4976)= 5,"5", IF(('1 - Cover page'!$B$9-M4976)= 6,"6", IF(('1 - Cover page'!$B$9-M4976)= 7,"7", IF(('1 - Cover page'!$B$9-M4976)= 8,"8", IF(('1 - Cover page'!$B$9-M4976)= 9,"9", IF(('1 - Cover page'!$B$9-M4976)= 10,"10", IF(('1 - Cover page'!$B$9-M4976)= 11,"11", IF(('1 - Cover page'!$B$9-M4976)= 12,"12", IF(('1 - Cover page'!$B$9-M4976)= 13,"13", IF(('1 - Cover page'!$B$9-M4976)= 14,"14", IF(('1 - Cover page'!$B$9-M4976)= 15,"15",  ""))))))))))))))))</f>
        <v>0</v>
      </c>
      <c r="Z4976" t="str">
        <f>IF(('1 - Cover page'!$B$9-I4976)=0,"0", IF(('1 - Cover page'!$B$9-I4976)= 1,"1", IF(('1 - Cover page'!$B$9-I4976)= 2,"2", IF(('1 - Cover page'!$B$9-I4976)= 3,"3", IF(('1 - Cover page'!$B$9-I4976)= 4,"4", IF(('1 - Cover page'!$B$9-I4976)= 5,"5", IF(('1 - Cover page'!$B$9-I4976)= 6,"6", IF(('1 - Cover page'!$B$9-I4976)= 7,"7", IF(('1 - Cover page'!$B$9-I4976)= 8,"8", IF(('1 - Cover page'!$B$9-I4976)= 9,"9", IF(('1 - Cover page'!$B$9-I4976)= 10,"10", IF(('1 - Cover page'!$B$9-I4976)= 11,"11", IF(('1 - Cover page'!$B$9-I4976)= 12,"12", IF(('1 - Cover page'!$B$9-I4976)= 13,"13", IF(('1 - Cover page'!$B$9-I4976)= 14,"14", IF(('1 - Cover page'!$B$9-I4976)= 15,"15",  ""))))))))))))))))</f>
        <v>0</v>
      </c>
      <c r="AA4976" t="e">
        <f>VLOOKUP(E4976,'Age group'!$A$2:$B$7,2,TRUE)</f>
        <v>#N/A</v>
      </c>
    </row>
    <row r="4977" spans="1:27" ht="12.75" x14ac:dyDescent="0.2">
      <c r="A4977" s="30">
        <v>4974</v>
      </c>
      <c r="B4977" s="31"/>
      <c r="C4977" s="31"/>
      <c r="D4977" s="32"/>
      <c r="E4977" s="104"/>
      <c r="F4977" s="31"/>
      <c r="G4977" s="31"/>
      <c r="H4977" s="33"/>
      <c r="I4977" s="16"/>
      <c r="J4977" s="34"/>
      <c r="K4977" s="34"/>
      <c r="L4977" s="35"/>
      <c r="M4977" s="36"/>
      <c r="N4977" s="37"/>
      <c r="O4977" s="37"/>
      <c r="P4977" s="37"/>
      <c r="Q4977" s="38"/>
      <c r="R4977" s="38"/>
      <c r="S4977" s="37"/>
      <c r="T4977" s="39"/>
      <c r="U4977" s="39"/>
      <c r="V4977" s="40"/>
      <c r="X4977" t="str">
        <f>IF(('1 - Cover page'!$B$9-M4977)&lt;6,"&lt;=5 Days","&gt;5 Days")</f>
        <v>&lt;=5 Days</v>
      </c>
      <c r="Y4977" t="str">
        <f>IF(('1 - Cover page'!$B$9-M4977)=0,"0", IF(('1 - Cover page'!$B$9-M4977)= 1,"1", IF(('1 - Cover page'!$B$9-M4977)= 2,"2", IF(('1 - Cover page'!$B$9-M4977)= 3,"3", IF(('1 - Cover page'!$B$9-M4977)= 4,"4", IF(('1 - Cover page'!$B$9-M4977)= 5,"5", IF(('1 - Cover page'!$B$9-M4977)= 6,"6", IF(('1 - Cover page'!$B$9-M4977)= 7,"7", IF(('1 - Cover page'!$B$9-M4977)= 8,"8", IF(('1 - Cover page'!$B$9-M4977)= 9,"9", IF(('1 - Cover page'!$B$9-M4977)= 10,"10", IF(('1 - Cover page'!$B$9-M4977)= 11,"11", IF(('1 - Cover page'!$B$9-M4977)= 12,"12", IF(('1 - Cover page'!$B$9-M4977)= 13,"13", IF(('1 - Cover page'!$B$9-M4977)= 14,"14", IF(('1 - Cover page'!$B$9-M4977)= 15,"15",  ""))))))))))))))))</f>
        <v>0</v>
      </c>
      <c r="Z4977" t="str">
        <f>IF(('1 - Cover page'!$B$9-I4977)=0,"0", IF(('1 - Cover page'!$B$9-I4977)= 1,"1", IF(('1 - Cover page'!$B$9-I4977)= 2,"2", IF(('1 - Cover page'!$B$9-I4977)= 3,"3", IF(('1 - Cover page'!$B$9-I4977)= 4,"4", IF(('1 - Cover page'!$B$9-I4977)= 5,"5", IF(('1 - Cover page'!$B$9-I4977)= 6,"6", IF(('1 - Cover page'!$B$9-I4977)= 7,"7", IF(('1 - Cover page'!$B$9-I4977)= 8,"8", IF(('1 - Cover page'!$B$9-I4977)= 9,"9", IF(('1 - Cover page'!$B$9-I4977)= 10,"10", IF(('1 - Cover page'!$B$9-I4977)= 11,"11", IF(('1 - Cover page'!$B$9-I4977)= 12,"12", IF(('1 - Cover page'!$B$9-I4977)= 13,"13", IF(('1 - Cover page'!$B$9-I4977)= 14,"14", IF(('1 - Cover page'!$B$9-I4977)= 15,"15",  ""))))))))))))))))</f>
        <v>0</v>
      </c>
      <c r="AA4977" t="e">
        <f>VLOOKUP(E4977,'Age group'!$A$2:$B$7,2,TRUE)</f>
        <v>#N/A</v>
      </c>
    </row>
    <row r="4978" spans="1:27" ht="12.75" x14ac:dyDescent="0.2">
      <c r="A4978" s="30">
        <v>4975</v>
      </c>
      <c r="B4978" s="31"/>
      <c r="C4978" s="31"/>
      <c r="D4978" s="32"/>
      <c r="E4978" s="104"/>
      <c r="F4978" s="31"/>
      <c r="G4978" s="31"/>
      <c r="H4978" s="33"/>
      <c r="I4978" s="16"/>
      <c r="J4978" s="34"/>
      <c r="K4978" s="34"/>
      <c r="L4978" s="35"/>
      <c r="M4978" s="36"/>
      <c r="N4978" s="37"/>
      <c r="O4978" s="37"/>
      <c r="P4978" s="37"/>
      <c r="Q4978" s="38"/>
      <c r="R4978" s="38"/>
      <c r="S4978" s="37"/>
      <c r="T4978" s="39"/>
      <c r="U4978" s="39"/>
      <c r="V4978" s="40"/>
      <c r="X4978" t="str">
        <f>IF(('1 - Cover page'!$B$9-M4978)&lt;6,"&lt;=5 Days","&gt;5 Days")</f>
        <v>&lt;=5 Days</v>
      </c>
      <c r="Y4978" t="str">
        <f>IF(('1 - Cover page'!$B$9-M4978)=0,"0", IF(('1 - Cover page'!$B$9-M4978)= 1,"1", IF(('1 - Cover page'!$B$9-M4978)= 2,"2", IF(('1 - Cover page'!$B$9-M4978)= 3,"3", IF(('1 - Cover page'!$B$9-M4978)= 4,"4", IF(('1 - Cover page'!$B$9-M4978)= 5,"5", IF(('1 - Cover page'!$B$9-M4978)= 6,"6", IF(('1 - Cover page'!$B$9-M4978)= 7,"7", IF(('1 - Cover page'!$B$9-M4978)= 8,"8", IF(('1 - Cover page'!$B$9-M4978)= 9,"9", IF(('1 - Cover page'!$B$9-M4978)= 10,"10", IF(('1 - Cover page'!$B$9-M4978)= 11,"11", IF(('1 - Cover page'!$B$9-M4978)= 12,"12", IF(('1 - Cover page'!$B$9-M4978)= 13,"13", IF(('1 - Cover page'!$B$9-M4978)= 14,"14", IF(('1 - Cover page'!$B$9-M4978)= 15,"15",  ""))))))))))))))))</f>
        <v>0</v>
      </c>
      <c r="Z4978" t="str">
        <f>IF(('1 - Cover page'!$B$9-I4978)=0,"0", IF(('1 - Cover page'!$B$9-I4978)= 1,"1", IF(('1 - Cover page'!$B$9-I4978)= 2,"2", IF(('1 - Cover page'!$B$9-I4978)= 3,"3", IF(('1 - Cover page'!$B$9-I4978)= 4,"4", IF(('1 - Cover page'!$B$9-I4978)= 5,"5", IF(('1 - Cover page'!$B$9-I4978)= 6,"6", IF(('1 - Cover page'!$B$9-I4978)= 7,"7", IF(('1 - Cover page'!$B$9-I4978)= 8,"8", IF(('1 - Cover page'!$B$9-I4978)= 9,"9", IF(('1 - Cover page'!$B$9-I4978)= 10,"10", IF(('1 - Cover page'!$B$9-I4978)= 11,"11", IF(('1 - Cover page'!$B$9-I4978)= 12,"12", IF(('1 - Cover page'!$B$9-I4978)= 13,"13", IF(('1 - Cover page'!$B$9-I4978)= 14,"14", IF(('1 - Cover page'!$B$9-I4978)= 15,"15",  ""))))))))))))))))</f>
        <v>0</v>
      </c>
      <c r="AA4978" t="e">
        <f>VLOOKUP(E4978,'Age group'!$A$2:$B$7,2,TRUE)</f>
        <v>#N/A</v>
      </c>
    </row>
    <row r="4979" spans="1:27" ht="12.75" x14ac:dyDescent="0.2">
      <c r="A4979" s="30">
        <v>4976</v>
      </c>
      <c r="B4979" s="31"/>
      <c r="C4979" s="31"/>
      <c r="D4979" s="32"/>
      <c r="E4979" s="104"/>
      <c r="F4979" s="31"/>
      <c r="G4979" s="31"/>
      <c r="H4979" s="33"/>
      <c r="I4979" s="16"/>
      <c r="J4979" s="34"/>
      <c r="K4979" s="34"/>
      <c r="L4979" s="35"/>
      <c r="M4979" s="36"/>
      <c r="N4979" s="37"/>
      <c r="O4979" s="37"/>
      <c r="P4979" s="37"/>
      <c r="Q4979" s="38"/>
      <c r="R4979" s="38"/>
      <c r="S4979" s="37"/>
      <c r="T4979" s="39"/>
      <c r="U4979" s="39"/>
      <c r="V4979" s="40"/>
      <c r="X4979" t="str">
        <f>IF(('1 - Cover page'!$B$9-M4979)&lt;6,"&lt;=5 Days","&gt;5 Days")</f>
        <v>&lt;=5 Days</v>
      </c>
      <c r="Y4979" t="str">
        <f>IF(('1 - Cover page'!$B$9-M4979)=0,"0", IF(('1 - Cover page'!$B$9-M4979)= 1,"1", IF(('1 - Cover page'!$B$9-M4979)= 2,"2", IF(('1 - Cover page'!$B$9-M4979)= 3,"3", IF(('1 - Cover page'!$B$9-M4979)= 4,"4", IF(('1 - Cover page'!$B$9-M4979)= 5,"5", IF(('1 - Cover page'!$B$9-M4979)= 6,"6", IF(('1 - Cover page'!$B$9-M4979)= 7,"7", IF(('1 - Cover page'!$B$9-M4979)= 8,"8", IF(('1 - Cover page'!$B$9-M4979)= 9,"9", IF(('1 - Cover page'!$B$9-M4979)= 10,"10", IF(('1 - Cover page'!$B$9-M4979)= 11,"11", IF(('1 - Cover page'!$B$9-M4979)= 12,"12", IF(('1 - Cover page'!$B$9-M4979)= 13,"13", IF(('1 - Cover page'!$B$9-M4979)= 14,"14", IF(('1 - Cover page'!$B$9-M4979)= 15,"15",  ""))))))))))))))))</f>
        <v>0</v>
      </c>
      <c r="Z4979" t="str">
        <f>IF(('1 - Cover page'!$B$9-I4979)=0,"0", IF(('1 - Cover page'!$B$9-I4979)= 1,"1", IF(('1 - Cover page'!$B$9-I4979)= 2,"2", IF(('1 - Cover page'!$B$9-I4979)= 3,"3", IF(('1 - Cover page'!$B$9-I4979)= 4,"4", IF(('1 - Cover page'!$B$9-I4979)= 5,"5", IF(('1 - Cover page'!$B$9-I4979)= 6,"6", IF(('1 - Cover page'!$B$9-I4979)= 7,"7", IF(('1 - Cover page'!$B$9-I4979)= 8,"8", IF(('1 - Cover page'!$B$9-I4979)= 9,"9", IF(('1 - Cover page'!$B$9-I4979)= 10,"10", IF(('1 - Cover page'!$B$9-I4979)= 11,"11", IF(('1 - Cover page'!$B$9-I4979)= 12,"12", IF(('1 - Cover page'!$B$9-I4979)= 13,"13", IF(('1 - Cover page'!$B$9-I4979)= 14,"14", IF(('1 - Cover page'!$B$9-I4979)= 15,"15",  ""))))))))))))))))</f>
        <v>0</v>
      </c>
      <c r="AA4979" t="e">
        <f>VLOOKUP(E4979,'Age group'!$A$2:$B$7,2,TRUE)</f>
        <v>#N/A</v>
      </c>
    </row>
    <row r="4980" spans="1:27" ht="12.75" x14ac:dyDescent="0.2">
      <c r="A4980" s="30">
        <v>4977</v>
      </c>
      <c r="B4980" s="31"/>
      <c r="C4980" s="31"/>
      <c r="D4980" s="32"/>
      <c r="E4980" s="104"/>
      <c r="F4980" s="31"/>
      <c r="G4980" s="31"/>
      <c r="H4980" s="33"/>
      <c r="I4980" s="16"/>
      <c r="J4980" s="34"/>
      <c r="K4980" s="34"/>
      <c r="L4980" s="35"/>
      <c r="M4980" s="36"/>
      <c r="N4980" s="37"/>
      <c r="O4980" s="37"/>
      <c r="P4980" s="37"/>
      <c r="Q4980" s="38"/>
      <c r="R4980" s="38"/>
      <c r="S4980" s="37"/>
      <c r="T4980" s="39"/>
      <c r="U4980" s="39"/>
      <c r="V4980" s="40"/>
      <c r="X4980" t="str">
        <f>IF(('1 - Cover page'!$B$9-M4980)&lt;6,"&lt;=5 Days","&gt;5 Days")</f>
        <v>&lt;=5 Days</v>
      </c>
      <c r="Y4980" t="str">
        <f>IF(('1 - Cover page'!$B$9-M4980)=0,"0", IF(('1 - Cover page'!$B$9-M4980)= 1,"1", IF(('1 - Cover page'!$B$9-M4980)= 2,"2", IF(('1 - Cover page'!$B$9-M4980)= 3,"3", IF(('1 - Cover page'!$B$9-M4980)= 4,"4", IF(('1 - Cover page'!$B$9-M4980)= 5,"5", IF(('1 - Cover page'!$B$9-M4980)= 6,"6", IF(('1 - Cover page'!$B$9-M4980)= 7,"7", IF(('1 - Cover page'!$B$9-M4980)= 8,"8", IF(('1 - Cover page'!$B$9-M4980)= 9,"9", IF(('1 - Cover page'!$B$9-M4980)= 10,"10", IF(('1 - Cover page'!$B$9-M4980)= 11,"11", IF(('1 - Cover page'!$B$9-M4980)= 12,"12", IF(('1 - Cover page'!$B$9-M4980)= 13,"13", IF(('1 - Cover page'!$B$9-M4980)= 14,"14", IF(('1 - Cover page'!$B$9-M4980)= 15,"15",  ""))))))))))))))))</f>
        <v>0</v>
      </c>
      <c r="Z4980" t="str">
        <f>IF(('1 - Cover page'!$B$9-I4980)=0,"0", IF(('1 - Cover page'!$B$9-I4980)= 1,"1", IF(('1 - Cover page'!$B$9-I4980)= 2,"2", IF(('1 - Cover page'!$B$9-I4980)= 3,"3", IF(('1 - Cover page'!$B$9-I4980)= 4,"4", IF(('1 - Cover page'!$B$9-I4980)= 5,"5", IF(('1 - Cover page'!$B$9-I4980)= 6,"6", IF(('1 - Cover page'!$B$9-I4980)= 7,"7", IF(('1 - Cover page'!$B$9-I4980)= 8,"8", IF(('1 - Cover page'!$B$9-I4980)= 9,"9", IF(('1 - Cover page'!$B$9-I4980)= 10,"10", IF(('1 - Cover page'!$B$9-I4980)= 11,"11", IF(('1 - Cover page'!$B$9-I4980)= 12,"12", IF(('1 - Cover page'!$B$9-I4980)= 13,"13", IF(('1 - Cover page'!$B$9-I4980)= 14,"14", IF(('1 - Cover page'!$B$9-I4980)= 15,"15",  ""))))))))))))))))</f>
        <v>0</v>
      </c>
      <c r="AA4980" t="e">
        <f>VLOOKUP(E4980,'Age group'!$A$2:$B$7,2,TRUE)</f>
        <v>#N/A</v>
      </c>
    </row>
    <row r="4981" spans="1:27" ht="12.75" x14ac:dyDescent="0.2">
      <c r="A4981" s="30">
        <v>4978</v>
      </c>
      <c r="B4981" s="31"/>
      <c r="C4981" s="31"/>
      <c r="D4981" s="32"/>
      <c r="E4981" s="104"/>
      <c r="F4981" s="31"/>
      <c r="G4981" s="31"/>
      <c r="H4981" s="33"/>
      <c r="I4981" s="16"/>
      <c r="J4981" s="34"/>
      <c r="K4981" s="34"/>
      <c r="L4981" s="35"/>
      <c r="M4981" s="36"/>
      <c r="N4981" s="37"/>
      <c r="O4981" s="37"/>
      <c r="P4981" s="37"/>
      <c r="Q4981" s="38"/>
      <c r="R4981" s="38"/>
      <c r="S4981" s="37"/>
      <c r="T4981" s="39"/>
      <c r="U4981" s="39"/>
      <c r="V4981" s="40"/>
      <c r="X4981" t="str">
        <f>IF(('1 - Cover page'!$B$9-M4981)&lt;6,"&lt;=5 Days","&gt;5 Days")</f>
        <v>&lt;=5 Days</v>
      </c>
      <c r="Y4981" t="str">
        <f>IF(('1 - Cover page'!$B$9-M4981)=0,"0", IF(('1 - Cover page'!$B$9-M4981)= 1,"1", IF(('1 - Cover page'!$B$9-M4981)= 2,"2", IF(('1 - Cover page'!$B$9-M4981)= 3,"3", IF(('1 - Cover page'!$B$9-M4981)= 4,"4", IF(('1 - Cover page'!$B$9-M4981)= 5,"5", IF(('1 - Cover page'!$B$9-M4981)= 6,"6", IF(('1 - Cover page'!$B$9-M4981)= 7,"7", IF(('1 - Cover page'!$B$9-M4981)= 8,"8", IF(('1 - Cover page'!$B$9-M4981)= 9,"9", IF(('1 - Cover page'!$B$9-M4981)= 10,"10", IF(('1 - Cover page'!$B$9-M4981)= 11,"11", IF(('1 - Cover page'!$B$9-M4981)= 12,"12", IF(('1 - Cover page'!$B$9-M4981)= 13,"13", IF(('1 - Cover page'!$B$9-M4981)= 14,"14", IF(('1 - Cover page'!$B$9-M4981)= 15,"15",  ""))))))))))))))))</f>
        <v>0</v>
      </c>
      <c r="Z4981" t="str">
        <f>IF(('1 - Cover page'!$B$9-I4981)=0,"0", IF(('1 - Cover page'!$B$9-I4981)= 1,"1", IF(('1 - Cover page'!$B$9-I4981)= 2,"2", IF(('1 - Cover page'!$B$9-I4981)= 3,"3", IF(('1 - Cover page'!$B$9-I4981)= 4,"4", IF(('1 - Cover page'!$B$9-I4981)= 5,"5", IF(('1 - Cover page'!$B$9-I4981)= 6,"6", IF(('1 - Cover page'!$B$9-I4981)= 7,"7", IF(('1 - Cover page'!$B$9-I4981)= 8,"8", IF(('1 - Cover page'!$B$9-I4981)= 9,"9", IF(('1 - Cover page'!$B$9-I4981)= 10,"10", IF(('1 - Cover page'!$B$9-I4981)= 11,"11", IF(('1 - Cover page'!$B$9-I4981)= 12,"12", IF(('1 - Cover page'!$B$9-I4981)= 13,"13", IF(('1 - Cover page'!$B$9-I4981)= 14,"14", IF(('1 - Cover page'!$B$9-I4981)= 15,"15",  ""))))))))))))))))</f>
        <v>0</v>
      </c>
      <c r="AA4981" t="e">
        <f>VLOOKUP(E4981,'Age group'!$A$2:$B$7,2,TRUE)</f>
        <v>#N/A</v>
      </c>
    </row>
    <row r="4982" spans="1:27" ht="12.75" x14ac:dyDescent="0.2">
      <c r="A4982" s="30">
        <v>4979</v>
      </c>
      <c r="B4982" s="31"/>
      <c r="C4982" s="31"/>
      <c r="D4982" s="32"/>
      <c r="E4982" s="104"/>
      <c r="F4982" s="31"/>
      <c r="G4982" s="31"/>
      <c r="H4982" s="33"/>
      <c r="I4982" s="16"/>
      <c r="J4982" s="34"/>
      <c r="K4982" s="34"/>
      <c r="L4982" s="35"/>
      <c r="M4982" s="36"/>
      <c r="N4982" s="37"/>
      <c r="O4982" s="37"/>
      <c r="P4982" s="37"/>
      <c r="Q4982" s="38"/>
      <c r="R4982" s="38"/>
      <c r="S4982" s="37"/>
      <c r="T4982" s="39"/>
      <c r="U4982" s="39"/>
      <c r="V4982" s="40"/>
      <c r="X4982" t="str">
        <f>IF(('1 - Cover page'!$B$9-M4982)&lt;6,"&lt;=5 Days","&gt;5 Days")</f>
        <v>&lt;=5 Days</v>
      </c>
      <c r="Y4982" t="str">
        <f>IF(('1 - Cover page'!$B$9-M4982)=0,"0", IF(('1 - Cover page'!$B$9-M4982)= 1,"1", IF(('1 - Cover page'!$B$9-M4982)= 2,"2", IF(('1 - Cover page'!$B$9-M4982)= 3,"3", IF(('1 - Cover page'!$B$9-M4982)= 4,"4", IF(('1 - Cover page'!$B$9-M4982)= 5,"5", IF(('1 - Cover page'!$B$9-M4982)= 6,"6", IF(('1 - Cover page'!$B$9-M4982)= 7,"7", IF(('1 - Cover page'!$B$9-M4982)= 8,"8", IF(('1 - Cover page'!$B$9-M4982)= 9,"9", IF(('1 - Cover page'!$B$9-M4982)= 10,"10", IF(('1 - Cover page'!$B$9-M4982)= 11,"11", IF(('1 - Cover page'!$B$9-M4982)= 12,"12", IF(('1 - Cover page'!$B$9-M4982)= 13,"13", IF(('1 - Cover page'!$B$9-M4982)= 14,"14", IF(('1 - Cover page'!$B$9-M4982)= 15,"15",  ""))))))))))))))))</f>
        <v>0</v>
      </c>
      <c r="Z4982" t="str">
        <f>IF(('1 - Cover page'!$B$9-I4982)=0,"0", IF(('1 - Cover page'!$B$9-I4982)= 1,"1", IF(('1 - Cover page'!$B$9-I4982)= 2,"2", IF(('1 - Cover page'!$B$9-I4982)= 3,"3", IF(('1 - Cover page'!$B$9-I4982)= 4,"4", IF(('1 - Cover page'!$B$9-I4982)= 5,"5", IF(('1 - Cover page'!$B$9-I4982)= 6,"6", IF(('1 - Cover page'!$B$9-I4982)= 7,"7", IF(('1 - Cover page'!$B$9-I4982)= 8,"8", IF(('1 - Cover page'!$B$9-I4982)= 9,"9", IF(('1 - Cover page'!$B$9-I4982)= 10,"10", IF(('1 - Cover page'!$B$9-I4982)= 11,"11", IF(('1 - Cover page'!$B$9-I4982)= 12,"12", IF(('1 - Cover page'!$B$9-I4982)= 13,"13", IF(('1 - Cover page'!$B$9-I4982)= 14,"14", IF(('1 - Cover page'!$B$9-I4982)= 15,"15",  ""))))))))))))))))</f>
        <v>0</v>
      </c>
      <c r="AA4982" t="e">
        <f>VLOOKUP(E4982,'Age group'!$A$2:$B$7,2,TRUE)</f>
        <v>#N/A</v>
      </c>
    </row>
    <row r="4983" spans="1:27" ht="12.75" x14ac:dyDescent="0.2">
      <c r="A4983" s="30">
        <v>4980</v>
      </c>
      <c r="B4983" s="31"/>
      <c r="C4983" s="31"/>
      <c r="D4983" s="32"/>
      <c r="E4983" s="104"/>
      <c r="F4983" s="31"/>
      <c r="G4983" s="31"/>
      <c r="H4983" s="33"/>
      <c r="I4983" s="16"/>
      <c r="J4983" s="34"/>
      <c r="K4983" s="34"/>
      <c r="L4983" s="35"/>
      <c r="M4983" s="36"/>
      <c r="N4983" s="37"/>
      <c r="O4983" s="37"/>
      <c r="P4983" s="37"/>
      <c r="Q4983" s="38"/>
      <c r="R4983" s="38"/>
      <c r="S4983" s="37"/>
      <c r="T4983" s="39"/>
      <c r="U4983" s="39"/>
      <c r="V4983" s="40"/>
      <c r="X4983" t="str">
        <f>IF(('1 - Cover page'!$B$9-M4983)&lt;6,"&lt;=5 Days","&gt;5 Days")</f>
        <v>&lt;=5 Days</v>
      </c>
      <c r="Y4983" t="str">
        <f>IF(('1 - Cover page'!$B$9-M4983)=0,"0", IF(('1 - Cover page'!$B$9-M4983)= 1,"1", IF(('1 - Cover page'!$B$9-M4983)= 2,"2", IF(('1 - Cover page'!$B$9-M4983)= 3,"3", IF(('1 - Cover page'!$B$9-M4983)= 4,"4", IF(('1 - Cover page'!$B$9-M4983)= 5,"5", IF(('1 - Cover page'!$B$9-M4983)= 6,"6", IF(('1 - Cover page'!$B$9-M4983)= 7,"7", IF(('1 - Cover page'!$B$9-M4983)= 8,"8", IF(('1 - Cover page'!$B$9-M4983)= 9,"9", IF(('1 - Cover page'!$B$9-M4983)= 10,"10", IF(('1 - Cover page'!$B$9-M4983)= 11,"11", IF(('1 - Cover page'!$B$9-M4983)= 12,"12", IF(('1 - Cover page'!$B$9-M4983)= 13,"13", IF(('1 - Cover page'!$B$9-M4983)= 14,"14", IF(('1 - Cover page'!$B$9-M4983)= 15,"15",  ""))))))))))))))))</f>
        <v>0</v>
      </c>
      <c r="Z4983" t="str">
        <f>IF(('1 - Cover page'!$B$9-I4983)=0,"0", IF(('1 - Cover page'!$B$9-I4983)= 1,"1", IF(('1 - Cover page'!$B$9-I4983)= 2,"2", IF(('1 - Cover page'!$B$9-I4983)= 3,"3", IF(('1 - Cover page'!$B$9-I4983)= 4,"4", IF(('1 - Cover page'!$B$9-I4983)= 5,"5", IF(('1 - Cover page'!$B$9-I4983)= 6,"6", IF(('1 - Cover page'!$B$9-I4983)= 7,"7", IF(('1 - Cover page'!$B$9-I4983)= 8,"8", IF(('1 - Cover page'!$B$9-I4983)= 9,"9", IF(('1 - Cover page'!$B$9-I4983)= 10,"10", IF(('1 - Cover page'!$B$9-I4983)= 11,"11", IF(('1 - Cover page'!$B$9-I4983)= 12,"12", IF(('1 - Cover page'!$B$9-I4983)= 13,"13", IF(('1 - Cover page'!$B$9-I4983)= 14,"14", IF(('1 - Cover page'!$B$9-I4983)= 15,"15",  ""))))))))))))))))</f>
        <v>0</v>
      </c>
      <c r="AA4983" t="e">
        <f>VLOOKUP(E4983,'Age group'!$A$2:$B$7,2,TRUE)</f>
        <v>#N/A</v>
      </c>
    </row>
    <row r="4984" spans="1:27" ht="12.75" x14ac:dyDescent="0.2">
      <c r="A4984" s="30">
        <v>4981</v>
      </c>
      <c r="B4984" s="31"/>
      <c r="C4984" s="31"/>
      <c r="D4984" s="32"/>
      <c r="E4984" s="104"/>
      <c r="F4984" s="31"/>
      <c r="G4984" s="31"/>
      <c r="H4984" s="33"/>
      <c r="I4984" s="16"/>
      <c r="J4984" s="34"/>
      <c r="K4984" s="34"/>
      <c r="L4984" s="35"/>
      <c r="M4984" s="36"/>
      <c r="N4984" s="37"/>
      <c r="O4984" s="37"/>
      <c r="P4984" s="37"/>
      <c r="Q4984" s="38"/>
      <c r="R4984" s="38"/>
      <c r="S4984" s="37"/>
      <c r="T4984" s="39"/>
      <c r="U4984" s="39"/>
      <c r="V4984" s="40"/>
      <c r="X4984" t="str">
        <f>IF(('1 - Cover page'!$B$9-M4984)&lt;6,"&lt;=5 Days","&gt;5 Days")</f>
        <v>&lt;=5 Days</v>
      </c>
      <c r="Y4984" t="str">
        <f>IF(('1 - Cover page'!$B$9-M4984)=0,"0", IF(('1 - Cover page'!$B$9-M4984)= 1,"1", IF(('1 - Cover page'!$B$9-M4984)= 2,"2", IF(('1 - Cover page'!$B$9-M4984)= 3,"3", IF(('1 - Cover page'!$B$9-M4984)= 4,"4", IF(('1 - Cover page'!$B$9-M4984)= 5,"5", IF(('1 - Cover page'!$B$9-M4984)= 6,"6", IF(('1 - Cover page'!$B$9-M4984)= 7,"7", IF(('1 - Cover page'!$B$9-M4984)= 8,"8", IF(('1 - Cover page'!$B$9-M4984)= 9,"9", IF(('1 - Cover page'!$B$9-M4984)= 10,"10", IF(('1 - Cover page'!$B$9-M4984)= 11,"11", IF(('1 - Cover page'!$B$9-M4984)= 12,"12", IF(('1 - Cover page'!$B$9-M4984)= 13,"13", IF(('1 - Cover page'!$B$9-M4984)= 14,"14", IF(('1 - Cover page'!$B$9-M4984)= 15,"15",  ""))))))))))))))))</f>
        <v>0</v>
      </c>
      <c r="Z4984" t="str">
        <f>IF(('1 - Cover page'!$B$9-I4984)=0,"0", IF(('1 - Cover page'!$B$9-I4984)= 1,"1", IF(('1 - Cover page'!$B$9-I4984)= 2,"2", IF(('1 - Cover page'!$B$9-I4984)= 3,"3", IF(('1 - Cover page'!$B$9-I4984)= 4,"4", IF(('1 - Cover page'!$B$9-I4984)= 5,"5", IF(('1 - Cover page'!$B$9-I4984)= 6,"6", IF(('1 - Cover page'!$B$9-I4984)= 7,"7", IF(('1 - Cover page'!$B$9-I4984)= 8,"8", IF(('1 - Cover page'!$B$9-I4984)= 9,"9", IF(('1 - Cover page'!$B$9-I4984)= 10,"10", IF(('1 - Cover page'!$B$9-I4984)= 11,"11", IF(('1 - Cover page'!$B$9-I4984)= 12,"12", IF(('1 - Cover page'!$B$9-I4984)= 13,"13", IF(('1 - Cover page'!$B$9-I4984)= 14,"14", IF(('1 - Cover page'!$B$9-I4984)= 15,"15",  ""))))))))))))))))</f>
        <v>0</v>
      </c>
      <c r="AA4984" t="e">
        <f>VLOOKUP(E4984,'Age group'!$A$2:$B$7,2,TRUE)</f>
        <v>#N/A</v>
      </c>
    </row>
    <row r="4985" spans="1:27" ht="12.75" x14ac:dyDescent="0.2">
      <c r="A4985" s="30">
        <v>4982</v>
      </c>
      <c r="B4985" s="31"/>
      <c r="C4985" s="31"/>
      <c r="D4985" s="32"/>
      <c r="E4985" s="104"/>
      <c r="F4985" s="31"/>
      <c r="G4985" s="31"/>
      <c r="H4985" s="33"/>
      <c r="I4985" s="16"/>
      <c r="J4985" s="34"/>
      <c r="K4985" s="34"/>
      <c r="L4985" s="35"/>
      <c r="M4985" s="36"/>
      <c r="N4985" s="37"/>
      <c r="O4985" s="37"/>
      <c r="P4985" s="37"/>
      <c r="Q4985" s="38"/>
      <c r="R4985" s="38"/>
      <c r="S4985" s="37"/>
      <c r="T4985" s="39"/>
      <c r="U4985" s="39"/>
      <c r="V4985" s="40"/>
      <c r="X4985" t="str">
        <f>IF(('1 - Cover page'!$B$9-M4985)&lt;6,"&lt;=5 Days","&gt;5 Days")</f>
        <v>&lt;=5 Days</v>
      </c>
      <c r="Y4985" t="str">
        <f>IF(('1 - Cover page'!$B$9-M4985)=0,"0", IF(('1 - Cover page'!$B$9-M4985)= 1,"1", IF(('1 - Cover page'!$B$9-M4985)= 2,"2", IF(('1 - Cover page'!$B$9-M4985)= 3,"3", IF(('1 - Cover page'!$B$9-M4985)= 4,"4", IF(('1 - Cover page'!$B$9-M4985)= 5,"5", IF(('1 - Cover page'!$B$9-M4985)= 6,"6", IF(('1 - Cover page'!$B$9-M4985)= 7,"7", IF(('1 - Cover page'!$B$9-M4985)= 8,"8", IF(('1 - Cover page'!$B$9-M4985)= 9,"9", IF(('1 - Cover page'!$B$9-M4985)= 10,"10", IF(('1 - Cover page'!$B$9-M4985)= 11,"11", IF(('1 - Cover page'!$B$9-M4985)= 12,"12", IF(('1 - Cover page'!$B$9-M4985)= 13,"13", IF(('1 - Cover page'!$B$9-M4985)= 14,"14", IF(('1 - Cover page'!$B$9-M4985)= 15,"15",  ""))))))))))))))))</f>
        <v>0</v>
      </c>
      <c r="Z4985" t="str">
        <f>IF(('1 - Cover page'!$B$9-I4985)=0,"0", IF(('1 - Cover page'!$B$9-I4985)= 1,"1", IF(('1 - Cover page'!$B$9-I4985)= 2,"2", IF(('1 - Cover page'!$B$9-I4985)= 3,"3", IF(('1 - Cover page'!$B$9-I4985)= 4,"4", IF(('1 - Cover page'!$B$9-I4985)= 5,"5", IF(('1 - Cover page'!$B$9-I4985)= 6,"6", IF(('1 - Cover page'!$B$9-I4985)= 7,"7", IF(('1 - Cover page'!$B$9-I4985)= 8,"8", IF(('1 - Cover page'!$B$9-I4985)= 9,"9", IF(('1 - Cover page'!$B$9-I4985)= 10,"10", IF(('1 - Cover page'!$B$9-I4985)= 11,"11", IF(('1 - Cover page'!$B$9-I4985)= 12,"12", IF(('1 - Cover page'!$B$9-I4985)= 13,"13", IF(('1 - Cover page'!$B$9-I4985)= 14,"14", IF(('1 - Cover page'!$B$9-I4985)= 15,"15",  ""))))))))))))))))</f>
        <v>0</v>
      </c>
      <c r="AA4985" t="e">
        <f>VLOOKUP(E4985,'Age group'!$A$2:$B$7,2,TRUE)</f>
        <v>#N/A</v>
      </c>
    </row>
    <row r="4986" spans="1:27" ht="12.75" x14ac:dyDescent="0.2">
      <c r="A4986" s="30">
        <v>4983</v>
      </c>
      <c r="B4986" s="31"/>
      <c r="C4986" s="31"/>
      <c r="D4986" s="32"/>
      <c r="E4986" s="104"/>
      <c r="F4986" s="31"/>
      <c r="G4986" s="31"/>
      <c r="H4986" s="33"/>
      <c r="I4986" s="16"/>
      <c r="J4986" s="34"/>
      <c r="K4986" s="34"/>
      <c r="L4986" s="35"/>
      <c r="M4986" s="36"/>
      <c r="N4986" s="37"/>
      <c r="O4986" s="37"/>
      <c r="P4986" s="37"/>
      <c r="Q4986" s="38"/>
      <c r="R4986" s="38"/>
      <c r="S4986" s="37"/>
      <c r="T4986" s="39"/>
      <c r="U4986" s="39"/>
      <c r="V4986" s="40"/>
      <c r="X4986" t="str">
        <f>IF(('1 - Cover page'!$B$9-M4986)&lt;6,"&lt;=5 Days","&gt;5 Days")</f>
        <v>&lt;=5 Days</v>
      </c>
      <c r="Y4986" t="str">
        <f>IF(('1 - Cover page'!$B$9-M4986)=0,"0", IF(('1 - Cover page'!$B$9-M4986)= 1,"1", IF(('1 - Cover page'!$B$9-M4986)= 2,"2", IF(('1 - Cover page'!$B$9-M4986)= 3,"3", IF(('1 - Cover page'!$B$9-M4986)= 4,"4", IF(('1 - Cover page'!$B$9-M4986)= 5,"5", IF(('1 - Cover page'!$B$9-M4986)= 6,"6", IF(('1 - Cover page'!$B$9-M4986)= 7,"7", IF(('1 - Cover page'!$B$9-M4986)= 8,"8", IF(('1 - Cover page'!$B$9-M4986)= 9,"9", IF(('1 - Cover page'!$B$9-M4986)= 10,"10", IF(('1 - Cover page'!$B$9-M4986)= 11,"11", IF(('1 - Cover page'!$B$9-M4986)= 12,"12", IF(('1 - Cover page'!$B$9-M4986)= 13,"13", IF(('1 - Cover page'!$B$9-M4986)= 14,"14", IF(('1 - Cover page'!$B$9-M4986)= 15,"15",  ""))))))))))))))))</f>
        <v>0</v>
      </c>
      <c r="Z4986" t="str">
        <f>IF(('1 - Cover page'!$B$9-I4986)=0,"0", IF(('1 - Cover page'!$B$9-I4986)= 1,"1", IF(('1 - Cover page'!$B$9-I4986)= 2,"2", IF(('1 - Cover page'!$B$9-I4986)= 3,"3", IF(('1 - Cover page'!$B$9-I4986)= 4,"4", IF(('1 - Cover page'!$B$9-I4986)= 5,"5", IF(('1 - Cover page'!$B$9-I4986)= 6,"6", IF(('1 - Cover page'!$B$9-I4986)= 7,"7", IF(('1 - Cover page'!$B$9-I4986)= 8,"8", IF(('1 - Cover page'!$B$9-I4986)= 9,"9", IF(('1 - Cover page'!$B$9-I4986)= 10,"10", IF(('1 - Cover page'!$B$9-I4986)= 11,"11", IF(('1 - Cover page'!$B$9-I4986)= 12,"12", IF(('1 - Cover page'!$B$9-I4986)= 13,"13", IF(('1 - Cover page'!$B$9-I4986)= 14,"14", IF(('1 - Cover page'!$B$9-I4986)= 15,"15",  ""))))))))))))))))</f>
        <v>0</v>
      </c>
      <c r="AA4986" t="e">
        <f>VLOOKUP(E4986,'Age group'!$A$2:$B$7,2,TRUE)</f>
        <v>#N/A</v>
      </c>
    </row>
    <row r="4987" spans="1:27" ht="12.75" x14ac:dyDescent="0.2">
      <c r="A4987" s="30">
        <v>4984</v>
      </c>
      <c r="B4987" s="31"/>
      <c r="C4987" s="31"/>
      <c r="D4987" s="32"/>
      <c r="E4987" s="104"/>
      <c r="F4987" s="31"/>
      <c r="G4987" s="31"/>
      <c r="H4987" s="33"/>
      <c r="I4987" s="16"/>
      <c r="J4987" s="34"/>
      <c r="K4987" s="34"/>
      <c r="L4987" s="35"/>
      <c r="M4987" s="36"/>
      <c r="N4987" s="37"/>
      <c r="O4987" s="37"/>
      <c r="P4987" s="37"/>
      <c r="Q4987" s="38"/>
      <c r="R4987" s="38"/>
      <c r="S4987" s="37"/>
      <c r="T4987" s="39"/>
      <c r="U4987" s="39"/>
      <c r="V4987" s="40"/>
      <c r="X4987" t="str">
        <f>IF(('1 - Cover page'!$B$9-M4987)&lt;6,"&lt;=5 Days","&gt;5 Days")</f>
        <v>&lt;=5 Days</v>
      </c>
      <c r="Y4987" t="str">
        <f>IF(('1 - Cover page'!$B$9-M4987)=0,"0", IF(('1 - Cover page'!$B$9-M4987)= 1,"1", IF(('1 - Cover page'!$B$9-M4987)= 2,"2", IF(('1 - Cover page'!$B$9-M4987)= 3,"3", IF(('1 - Cover page'!$B$9-M4987)= 4,"4", IF(('1 - Cover page'!$B$9-M4987)= 5,"5", IF(('1 - Cover page'!$B$9-M4987)= 6,"6", IF(('1 - Cover page'!$B$9-M4987)= 7,"7", IF(('1 - Cover page'!$B$9-M4987)= 8,"8", IF(('1 - Cover page'!$B$9-M4987)= 9,"9", IF(('1 - Cover page'!$B$9-M4987)= 10,"10", IF(('1 - Cover page'!$B$9-M4987)= 11,"11", IF(('1 - Cover page'!$B$9-M4987)= 12,"12", IF(('1 - Cover page'!$B$9-M4987)= 13,"13", IF(('1 - Cover page'!$B$9-M4987)= 14,"14", IF(('1 - Cover page'!$B$9-M4987)= 15,"15",  ""))))))))))))))))</f>
        <v>0</v>
      </c>
      <c r="Z4987" t="str">
        <f>IF(('1 - Cover page'!$B$9-I4987)=0,"0", IF(('1 - Cover page'!$B$9-I4987)= 1,"1", IF(('1 - Cover page'!$B$9-I4987)= 2,"2", IF(('1 - Cover page'!$B$9-I4987)= 3,"3", IF(('1 - Cover page'!$B$9-I4987)= 4,"4", IF(('1 - Cover page'!$B$9-I4987)= 5,"5", IF(('1 - Cover page'!$B$9-I4987)= 6,"6", IF(('1 - Cover page'!$B$9-I4987)= 7,"7", IF(('1 - Cover page'!$B$9-I4987)= 8,"8", IF(('1 - Cover page'!$B$9-I4987)= 9,"9", IF(('1 - Cover page'!$B$9-I4987)= 10,"10", IF(('1 - Cover page'!$B$9-I4987)= 11,"11", IF(('1 - Cover page'!$B$9-I4987)= 12,"12", IF(('1 - Cover page'!$B$9-I4987)= 13,"13", IF(('1 - Cover page'!$B$9-I4987)= 14,"14", IF(('1 - Cover page'!$B$9-I4987)= 15,"15",  ""))))))))))))))))</f>
        <v>0</v>
      </c>
      <c r="AA4987" t="e">
        <f>VLOOKUP(E4987,'Age group'!$A$2:$B$7,2,TRUE)</f>
        <v>#N/A</v>
      </c>
    </row>
    <row r="4988" spans="1:27" ht="12.75" x14ac:dyDescent="0.2">
      <c r="A4988" s="30">
        <v>4985</v>
      </c>
      <c r="B4988" s="31"/>
      <c r="C4988" s="31"/>
      <c r="D4988" s="32"/>
      <c r="E4988" s="104"/>
      <c r="F4988" s="31"/>
      <c r="G4988" s="31"/>
      <c r="H4988" s="33"/>
      <c r="I4988" s="16"/>
      <c r="J4988" s="34"/>
      <c r="K4988" s="34"/>
      <c r="L4988" s="35"/>
      <c r="M4988" s="36"/>
      <c r="N4988" s="37"/>
      <c r="O4988" s="37"/>
      <c r="P4988" s="37"/>
      <c r="Q4988" s="38"/>
      <c r="R4988" s="38"/>
      <c r="S4988" s="37"/>
      <c r="T4988" s="39"/>
      <c r="U4988" s="39"/>
      <c r="V4988" s="40"/>
      <c r="X4988" t="str">
        <f>IF(('1 - Cover page'!$B$9-M4988)&lt;6,"&lt;=5 Days","&gt;5 Days")</f>
        <v>&lt;=5 Days</v>
      </c>
      <c r="Y4988" t="str">
        <f>IF(('1 - Cover page'!$B$9-M4988)=0,"0", IF(('1 - Cover page'!$B$9-M4988)= 1,"1", IF(('1 - Cover page'!$B$9-M4988)= 2,"2", IF(('1 - Cover page'!$B$9-M4988)= 3,"3", IF(('1 - Cover page'!$B$9-M4988)= 4,"4", IF(('1 - Cover page'!$B$9-M4988)= 5,"5", IF(('1 - Cover page'!$B$9-M4988)= 6,"6", IF(('1 - Cover page'!$B$9-M4988)= 7,"7", IF(('1 - Cover page'!$B$9-M4988)= 8,"8", IF(('1 - Cover page'!$B$9-M4988)= 9,"9", IF(('1 - Cover page'!$B$9-M4988)= 10,"10", IF(('1 - Cover page'!$B$9-M4988)= 11,"11", IF(('1 - Cover page'!$B$9-M4988)= 12,"12", IF(('1 - Cover page'!$B$9-M4988)= 13,"13", IF(('1 - Cover page'!$B$9-M4988)= 14,"14", IF(('1 - Cover page'!$B$9-M4988)= 15,"15",  ""))))))))))))))))</f>
        <v>0</v>
      </c>
      <c r="Z4988" t="str">
        <f>IF(('1 - Cover page'!$B$9-I4988)=0,"0", IF(('1 - Cover page'!$B$9-I4988)= 1,"1", IF(('1 - Cover page'!$B$9-I4988)= 2,"2", IF(('1 - Cover page'!$B$9-I4988)= 3,"3", IF(('1 - Cover page'!$B$9-I4988)= 4,"4", IF(('1 - Cover page'!$B$9-I4988)= 5,"5", IF(('1 - Cover page'!$B$9-I4988)= 6,"6", IF(('1 - Cover page'!$B$9-I4988)= 7,"7", IF(('1 - Cover page'!$B$9-I4988)= 8,"8", IF(('1 - Cover page'!$B$9-I4988)= 9,"9", IF(('1 - Cover page'!$B$9-I4988)= 10,"10", IF(('1 - Cover page'!$B$9-I4988)= 11,"11", IF(('1 - Cover page'!$B$9-I4988)= 12,"12", IF(('1 - Cover page'!$B$9-I4988)= 13,"13", IF(('1 - Cover page'!$B$9-I4988)= 14,"14", IF(('1 - Cover page'!$B$9-I4988)= 15,"15",  ""))))))))))))))))</f>
        <v>0</v>
      </c>
      <c r="AA4988" t="e">
        <f>VLOOKUP(E4988,'Age group'!$A$2:$B$7,2,TRUE)</f>
        <v>#N/A</v>
      </c>
    </row>
    <row r="4989" spans="1:27" ht="12.75" x14ac:dyDescent="0.2">
      <c r="A4989" s="30">
        <v>4986</v>
      </c>
      <c r="B4989" s="31"/>
      <c r="C4989" s="31"/>
      <c r="D4989" s="32"/>
      <c r="E4989" s="104"/>
      <c r="F4989" s="31"/>
      <c r="G4989" s="31"/>
      <c r="H4989" s="33"/>
      <c r="I4989" s="16"/>
      <c r="J4989" s="34"/>
      <c r="K4989" s="34"/>
      <c r="L4989" s="35"/>
      <c r="M4989" s="36"/>
      <c r="N4989" s="37"/>
      <c r="O4989" s="37"/>
      <c r="P4989" s="37"/>
      <c r="Q4989" s="38"/>
      <c r="R4989" s="38"/>
      <c r="S4989" s="37"/>
      <c r="T4989" s="39"/>
      <c r="U4989" s="39"/>
      <c r="V4989" s="40"/>
      <c r="X4989" t="str">
        <f>IF(('1 - Cover page'!$B$9-M4989)&lt;6,"&lt;=5 Days","&gt;5 Days")</f>
        <v>&lt;=5 Days</v>
      </c>
      <c r="Y4989" t="str">
        <f>IF(('1 - Cover page'!$B$9-M4989)=0,"0", IF(('1 - Cover page'!$B$9-M4989)= 1,"1", IF(('1 - Cover page'!$B$9-M4989)= 2,"2", IF(('1 - Cover page'!$B$9-M4989)= 3,"3", IF(('1 - Cover page'!$B$9-M4989)= 4,"4", IF(('1 - Cover page'!$B$9-M4989)= 5,"5", IF(('1 - Cover page'!$B$9-M4989)= 6,"6", IF(('1 - Cover page'!$B$9-M4989)= 7,"7", IF(('1 - Cover page'!$B$9-M4989)= 8,"8", IF(('1 - Cover page'!$B$9-M4989)= 9,"9", IF(('1 - Cover page'!$B$9-M4989)= 10,"10", IF(('1 - Cover page'!$B$9-M4989)= 11,"11", IF(('1 - Cover page'!$B$9-M4989)= 12,"12", IF(('1 - Cover page'!$B$9-M4989)= 13,"13", IF(('1 - Cover page'!$B$9-M4989)= 14,"14", IF(('1 - Cover page'!$B$9-M4989)= 15,"15",  ""))))))))))))))))</f>
        <v>0</v>
      </c>
      <c r="Z4989" t="str">
        <f>IF(('1 - Cover page'!$B$9-I4989)=0,"0", IF(('1 - Cover page'!$B$9-I4989)= 1,"1", IF(('1 - Cover page'!$B$9-I4989)= 2,"2", IF(('1 - Cover page'!$B$9-I4989)= 3,"3", IF(('1 - Cover page'!$B$9-I4989)= 4,"4", IF(('1 - Cover page'!$B$9-I4989)= 5,"5", IF(('1 - Cover page'!$B$9-I4989)= 6,"6", IF(('1 - Cover page'!$B$9-I4989)= 7,"7", IF(('1 - Cover page'!$B$9-I4989)= 8,"8", IF(('1 - Cover page'!$B$9-I4989)= 9,"9", IF(('1 - Cover page'!$B$9-I4989)= 10,"10", IF(('1 - Cover page'!$B$9-I4989)= 11,"11", IF(('1 - Cover page'!$B$9-I4989)= 12,"12", IF(('1 - Cover page'!$B$9-I4989)= 13,"13", IF(('1 - Cover page'!$B$9-I4989)= 14,"14", IF(('1 - Cover page'!$B$9-I4989)= 15,"15",  ""))))))))))))))))</f>
        <v>0</v>
      </c>
      <c r="AA4989" t="e">
        <f>VLOOKUP(E4989,'Age group'!$A$2:$B$7,2,TRUE)</f>
        <v>#N/A</v>
      </c>
    </row>
    <row r="4990" spans="1:27" ht="12.75" x14ac:dyDescent="0.2">
      <c r="A4990" s="30">
        <v>4987</v>
      </c>
      <c r="B4990" s="31"/>
      <c r="C4990" s="31"/>
      <c r="D4990" s="32"/>
      <c r="E4990" s="104"/>
      <c r="F4990" s="31"/>
      <c r="G4990" s="31"/>
      <c r="H4990" s="33"/>
      <c r="I4990" s="16"/>
      <c r="J4990" s="34"/>
      <c r="K4990" s="34"/>
      <c r="L4990" s="35"/>
      <c r="M4990" s="36"/>
      <c r="N4990" s="37"/>
      <c r="O4990" s="37"/>
      <c r="P4990" s="37"/>
      <c r="Q4990" s="38"/>
      <c r="R4990" s="38"/>
      <c r="S4990" s="37"/>
      <c r="T4990" s="39"/>
      <c r="U4990" s="39"/>
      <c r="V4990" s="40"/>
      <c r="X4990" t="str">
        <f>IF(('1 - Cover page'!$B$9-M4990)&lt;6,"&lt;=5 Days","&gt;5 Days")</f>
        <v>&lt;=5 Days</v>
      </c>
      <c r="Y4990" t="str">
        <f>IF(('1 - Cover page'!$B$9-M4990)=0,"0", IF(('1 - Cover page'!$B$9-M4990)= 1,"1", IF(('1 - Cover page'!$B$9-M4990)= 2,"2", IF(('1 - Cover page'!$B$9-M4990)= 3,"3", IF(('1 - Cover page'!$B$9-M4990)= 4,"4", IF(('1 - Cover page'!$B$9-M4990)= 5,"5", IF(('1 - Cover page'!$B$9-M4990)= 6,"6", IF(('1 - Cover page'!$B$9-M4990)= 7,"7", IF(('1 - Cover page'!$B$9-M4990)= 8,"8", IF(('1 - Cover page'!$B$9-M4990)= 9,"9", IF(('1 - Cover page'!$B$9-M4990)= 10,"10", IF(('1 - Cover page'!$B$9-M4990)= 11,"11", IF(('1 - Cover page'!$B$9-M4990)= 12,"12", IF(('1 - Cover page'!$B$9-M4990)= 13,"13", IF(('1 - Cover page'!$B$9-M4990)= 14,"14", IF(('1 - Cover page'!$B$9-M4990)= 15,"15",  ""))))))))))))))))</f>
        <v>0</v>
      </c>
      <c r="Z4990" t="str">
        <f>IF(('1 - Cover page'!$B$9-I4990)=0,"0", IF(('1 - Cover page'!$B$9-I4990)= 1,"1", IF(('1 - Cover page'!$B$9-I4990)= 2,"2", IF(('1 - Cover page'!$B$9-I4990)= 3,"3", IF(('1 - Cover page'!$B$9-I4990)= 4,"4", IF(('1 - Cover page'!$B$9-I4990)= 5,"5", IF(('1 - Cover page'!$B$9-I4990)= 6,"6", IF(('1 - Cover page'!$B$9-I4990)= 7,"7", IF(('1 - Cover page'!$B$9-I4990)= 8,"8", IF(('1 - Cover page'!$B$9-I4990)= 9,"9", IF(('1 - Cover page'!$B$9-I4990)= 10,"10", IF(('1 - Cover page'!$B$9-I4990)= 11,"11", IF(('1 - Cover page'!$B$9-I4990)= 12,"12", IF(('1 - Cover page'!$B$9-I4990)= 13,"13", IF(('1 - Cover page'!$B$9-I4990)= 14,"14", IF(('1 - Cover page'!$B$9-I4990)= 15,"15",  ""))))))))))))))))</f>
        <v>0</v>
      </c>
      <c r="AA4990" t="e">
        <f>VLOOKUP(E4990,'Age group'!$A$2:$B$7,2,TRUE)</f>
        <v>#N/A</v>
      </c>
    </row>
    <row r="4991" spans="1:27" ht="12.75" x14ac:dyDescent="0.2">
      <c r="A4991" s="30">
        <v>4988</v>
      </c>
      <c r="B4991" s="31"/>
      <c r="C4991" s="31"/>
      <c r="D4991" s="32"/>
      <c r="E4991" s="104"/>
      <c r="F4991" s="31"/>
      <c r="G4991" s="31"/>
      <c r="H4991" s="33"/>
      <c r="I4991" s="16"/>
      <c r="J4991" s="34"/>
      <c r="K4991" s="34"/>
      <c r="L4991" s="35"/>
      <c r="M4991" s="36"/>
      <c r="N4991" s="37"/>
      <c r="O4991" s="37"/>
      <c r="P4991" s="37"/>
      <c r="Q4991" s="38"/>
      <c r="R4991" s="38"/>
      <c r="S4991" s="37"/>
      <c r="T4991" s="39"/>
      <c r="U4991" s="39"/>
      <c r="V4991" s="40"/>
      <c r="X4991" t="str">
        <f>IF(('1 - Cover page'!$B$9-M4991)&lt;6,"&lt;=5 Days","&gt;5 Days")</f>
        <v>&lt;=5 Days</v>
      </c>
      <c r="Y4991" t="str">
        <f>IF(('1 - Cover page'!$B$9-M4991)=0,"0", IF(('1 - Cover page'!$B$9-M4991)= 1,"1", IF(('1 - Cover page'!$B$9-M4991)= 2,"2", IF(('1 - Cover page'!$B$9-M4991)= 3,"3", IF(('1 - Cover page'!$B$9-M4991)= 4,"4", IF(('1 - Cover page'!$B$9-M4991)= 5,"5", IF(('1 - Cover page'!$B$9-M4991)= 6,"6", IF(('1 - Cover page'!$B$9-M4991)= 7,"7", IF(('1 - Cover page'!$B$9-M4991)= 8,"8", IF(('1 - Cover page'!$B$9-M4991)= 9,"9", IF(('1 - Cover page'!$B$9-M4991)= 10,"10", IF(('1 - Cover page'!$B$9-M4991)= 11,"11", IF(('1 - Cover page'!$B$9-M4991)= 12,"12", IF(('1 - Cover page'!$B$9-M4991)= 13,"13", IF(('1 - Cover page'!$B$9-M4991)= 14,"14", IF(('1 - Cover page'!$B$9-M4991)= 15,"15",  ""))))))))))))))))</f>
        <v>0</v>
      </c>
      <c r="Z4991" t="str">
        <f>IF(('1 - Cover page'!$B$9-I4991)=0,"0", IF(('1 - Cover page'!$B$9-I4991)= 1,"1", IF(('1 - Cover page'!$B$9-I4991)= 2,"2", IF(('1 - Cover page'!$B$9-I4991)= 3,"3", IF(('1 - Cover page'!$B$9-I4991)= 4,"4", IF(('1 - Cover page'!$B$9-I4991)= 5,"5", IF(('1 - Cover page'!$B$9-I4991)= 6,"6", IF(('1 - Cover page'!$B$9-I4991)= 7,"7", IF(('1 - Cover page'!$B$9-I4991)= 8,"8", IF(('1 - Cover page'!$B$9-I4991)= 9,"9", IF(('1 - Cover page'!$B$9-I4991)= 10,"10", IF(('1 - Cover page'!$B$9-I4991)= 11,"11", IF(('1 - Cover page'!$B$9-I4991)= 12,"12", IF(('1 - Cover page'!$B$9-I4991)= 13,"13", IF(('1 - Cover page'!$B$9-I4991)= 14,"14", IF(('1 - Cover page'!$B$9-I4991)= 15,"15",  ""))))))))))))))))</f>
        <v>0</v>
      </c>
      <c r="AA4991" t="e">
        <f>VLOOKUP(E4991,'Age group'!$A$2:$B$7,2,TRUE)</f>
        <v>#N/A</v>
      </c>
    </row>
    <row r="4992" spans="1:27" ht="12.75" x14ac:dyDescent="0.2">
      <c r="A4992" s="30">
        <v>4989</v>
      </c>
      <c r="B4992" s="31"/>
      <c r="C4992" s="31"/>
      <c r="D4992" s="32"/>
      <c r="E4992" s="104"/>
      <c r="F4992" s="31"/>
      <c r="G4992" s="31"/>
      <c r="H4992" s="33"/>
      <c r="I4992" s="16"/>
      <c r="J4992" s="34"/>
      <c r="K4992" s="34"/>
      <c r="L4992" s="35"/>
      <c r="M4992" s="36"/>
      <c r="N4992" s="37"/>
      <c r="O4992" s="37"/>
      <c r="P4992" s="37"/>
      <c r="Q4992" s="38"/>
      <c r="R4992" s="38"/>
      <c r="S4992" s="37"/>
      <c r="T4992" s="39"/>
      <c r="U4992" s="39"/>
      <c r="V4992" s="40"/>
      <c r="X4992" t="str">
        <f>IF(('1 - Cover page'!$B$9-M4992)&lt;6,"&lt;=5 Days","&gt;5 Days")</f>
        <v>&lt;=5 Days</v>
      </c>
      <c r="Y4992" t="str">
        <f>IF(('1 - Cover page'!$B$9-M4992)=0,"0", IF(('1 - Cover page'!$B$9-M4992)= 1,"1", IF(('1 - Cover page'!$B$9-M4992)= 2,"2", IF(('1 - Cover page'!$B$9-M4992)= 3,"3", IF(('1 - Cover page'!$B$9-M4992)= 4,"4", IF(('1 - Cover page'!$B$9-M4992)= 5,"5", IF(('1 - Cover page'!$B$9-M4992)= 6,"6", IF(('1 - Cover page'!$B$9-M4992)= 7,"7", IF(('1 - Cover page'!$B$9-M4992)= 8,"8", IF(('1 - Cover page'!$B$9-M4992)= 9,"9", IF(('1 - Cover page'!$B$9-M4992)= 10,"10", IF(('1 - Cover page'!$B$9-M4992)= 11,"11", IF(('1 - Cover page'!$B$9-M4992)= 12,"12", IF(('1 - Cover page'!$B$9-M4992)= 13,"13", IF(('1 - Cover page'!$B$9-M4992)= 14,"14", IF(('1 - Cover page'!$B$9-M4992)= 15,"15",  ""))))))))))))))))</f>
        <v>0</v>
      </c>
      <c r="Z4992" t="str">
        <f>IF(('1 - Cover page'!$B$9-I4992)=0,"0", IF(('1 - Cover page'!$B$9-I4992)= 1,"1", IF(('1 - Cover page'!$B$9-I4992)= 2,"2", IF(('1 - Cover page'!$B$9-I4992)= 3,"3", IF(('1 - Cover page'!$B$9-I4992)= 4,"4", IF(('1 - Cover page'!$B$9-I4992)= 5,"5", IF(('1 - Cover page'!$B$9-I4992)= 6,"6", IF(('1 - Cover page'!$B$9-I4992)= 7,"7", IF(('1 - Cover page'!$B$9-I4992)= 8,"8", IF(('1 - Cover page'!$B$9-I4992)= 9,"9", IF(('1 - Cover page'!$B$9-I4992)= 10,"10", IF(('1 - Cover page'!$B$9-I4992)= 11,"11", IF(('1 - Cover page'!$B$9-I4992)= 12,"12", IF(('1 - Cover page'!$B$9-I4992)= 13,"13", IF(('1 - Cover page'!$B$9-I4992)= 14,"14", IF(('1 - Cover page'!$B$9-I4992)= 15,"15",  ""))))))))))))))))</f>
        <v>0</v>
      </c>
      <c r="AA4992" t="e">
        <f>VLOOKUP(E4992,'Age group'!$A$2:$B$7,2,TRUE)</f>
        <v>#N/A</v>
      </c>
    </row>
    <row r="4993" spans="1:27" ht="12.75" x14ac:dyDescent="0.2">
      <c r="A4993" s="30">
        <v>4990</v>
      </c>
      <c r="B4993" s="31"/>
      <c r="C4993" s="31"/>
      <c r="D4993" s="32"/>
      <c r="E4993" s="104"/>
      <c r="F4993" s="31"/>
      <c r="G4993" s="31"/>
      <c r="H4993" s="33"/>
      <c r="I4993" s="16"/>
      <c r="J4993" s="34"/>
      <c r="K4993" s="34"/>
      <c r="L4993" s="35"/>
      <c r="M4993" s="36"/>
      <c r="N4993" s="37"/>
      <c r="O4993" s="37"/>
      <c r="P4993" s="37"/>
      <c r="Q4993" s="38"/>
      <c r="R4993" s="38"/>
      <c r="S4993" s="37"/>
      <c r="T4993" s="39"/>
      <c r="U4993" s="39"/>
      <c r="V4993" s="40"/>
      <c r="X4993" t="str">
        <f>IF(('1 - Cover page'!$B$9-M4993)&lt;6,"&lt;=5 Days","&gt;5 Days")</f>
        <v>&lt;=5 Days</v>
      </c>
      <c r="Y4993" t="str">
        <f>IF(('1 - Cover page'!$B$9-M4993)=0,"0", IF(('1 - Cover page'!$B$9-M4993)= 1,"1", IF(('1 - Cover page'!$B$9-M4993)= 2,"2", IF(('1 - Cover page'!$B$9-M4993)= 3,"3", IF(('1 - Cover page'!$B$9-M4993)= 4,"4", IF(('1 - Cover page'!$B$9-M4993)= 5,"5", IF(('1 - Cover page'!$B$9-M4993)= 6,"6", IF(('1 - Cover page'!$B$9-M4993)= 7,"7", IF(('1 - Cover page'!$B$9-M4993)= 8,"8", IF(('1 - Cover page'!$B$9-M4993)= 9,"9", IF(('1 - Cover page'!$B$9-M4993)= 10,"10", IF(('1 - Cover page'!$B$9-M4993)= 11,"11", IF(('1 - Cover page'!$B$9-M4993)= 12,"12", IF(('1 - Cover page'!$B$9-M4993)= 13,"13", IF(('1 - Cover page'!$B$9-M4993)= 14,"14", IF(('1 - Cover page'!$B$9-M4993)= 15,"15",  ""))))))))))))))))</f>
        <v>0</v>
      </c>
      <c r="Z4993" t="str">
        <f>IF(('1 - Cover page'!$B$9-I4993)=0,"0", IF(('1 - Cover page'!$B$9-I4993)= 1,"1", IF(('1 - Cover page'!$B$9-I4993)= 2,"2", IF(('1 - Cover page'!$B$9-I4993)= 3,"3", IF(('1 - Cover page'!$B$9-I4993)= 4,"4", IF(('1 - Cover page'!$B$9-I4993)= 5,"5", IF(('1 - Cover page'!$B$9-I4993)= 6,"6", IF(('1 - Cover page'!$B$9-I4993)= 7,"7", IF(('1 - Cover page'!$B$9-I4993)= 8,"8", IF(('1 - Cover page'!$B$9-I4993)= 9,"9", IF(('1 - Cover page'!$B$9-I4993)= 10,"10", IF(('1 - Cover page'!$B$9-I4993)= 11,"11", IF(('1 - Cover page'!$B$9-I4993)= 12,"12", IF(('1 - Cover page'!$B$9-I4993)= 13,"13", IF(('1 - Cover page'!$B$9-I4993)= 14,"14", IF(('1 - Cover page'!$B$9-I4993)= 15,"15",  ""))))))))))))))))</f>
        <v>0</v>
      </c>
      <c r="AA4993" t="e">
        <f>VLOOKUP(E4993,'Age group'!$A$2:$B$7,2,TRUE)</f>
        <v>#N/A</v>
      </c>
    </row>
    <row r="4994" spans="1:27" ht="12.75" x14ac:dyDescent="0.2">
      <c r="A4994" s="30">
        <v>4991</v>
      </c>
      <c r="B4994" s="31"/>
      <c r="C4994" s="31"/>
      <c r="D4994" s="32"/>
      <c r="E4994" s="104"/>
      <c r="F4994" s="31"/>
      <c r="G4994" s="31"/>
      <c r="H4994" s="33"/>
      <c r="I4994" s="16"/>
      <c r="J4994" s="34"/>
      <c r="K4994" s="34"/>
      <c r="L4994" s="35"/>
      <c r="M4994" s="36"/>
      <c r="N4994" s="37"/>
      <c r="O4994" s="37"/>
      <c r="P4994" s="37"/>
      <c r="Q4994" s="38"/>
      <c r="R4994" s="38"/>
      <c r="S4994" s="37"/>
      <c r="T4994" s="39"/>
      <c r="U4994" s="39"/>
      <c r="V4994" s="40"/>
      <c r="X4994" t="str">
        <f>IF(('1 - Cover page'!$B$9-M4994)&lt;6,"&lt;=5 Days","&gt;5 Days")</f>
        <v>&lt;=5 Days</v>
      </c>
      <c r="Y4994" t="str">
        <f>IF(('1 - Cover page'!$B$9-M4994)=0,"0", IF(('1 - Cover page'!$B$9-M4994)= 1,"1", IF(('1 - Cover page'!$B$9-M4994)= 2,"2", IF(('1 - Cover page'!$B$9-M4994)= 3,"3", IF(('1 - Cover page'!$B$9-M4994)= 4,"4", IF(('1 - Cover page'!$B$9-M4994)= 5,"5", IF(('1 - Cover page'!$B$9-M4994)= 6,"6", IF(('1 - Cover page'!$B$9-M4994)= 7,"7", IF(('1 - Cover page'!$B$9-M4994)= 8,"8", IF(('1 - Cover page'!$B$9-M4994)= 9,"9", IF(('1 - Cover page'!$B$9-M4994)= 10,"10", IF(('1 - Cover page'!$B$9-M4994)= 11,"11", IF(('1 - Cover page'!$B$9-M4994)= 12,"12", IF(('1 - Cover page'!$B$9-M4994)= 13,"13", IF(('1 - Cover page'!$B$9-M4994)= 14,"14", IF(('1 - Cover page'!$B$9-M4994)= 15,"15",  ""))))))))))))))))</f>
        <v>0</v>
      </c>
      <c r="Z4994" t="str">
        <f>IF(('1 - Cover page'!$B$9-I4994)=0,"0", IF(('1 - Cover page'!$B$9-I4994)= 1,"1", IF(('1 - Cover page'!$B$9-I4994)= 2,"2", IF(('1 - Cover page'!$B$9-I4994)= 3,"3", IF(('1 - Cover page'!$B$9-I4994)= 4,"4", IF(('1 - Cover page'!$B$9-I4994)= 5,"5", IF(('1 - Cover page'!$B$9-I4994)= 6,"6", IF(('1 - Cover page'!$B$9-I4994)= 7,"7", IF(('1 - Cover page'!$B$9-I4994)= 8,"8", IF(('1 - Cover page'!$B$9-I4994)= 9,"9", IF(('1 - Cover page'!$B$9-I4994)= 10,"10", IF(('1 - Cover page'!$B$9-I4994)= 11,"11", IF(('1 - Cover page'!$B$9-I4994)= 12,"12", IF(('1 - Cover page'!$B$9-I4994)= 13,"13", IF(('1 - Cover page'!$B$9-I4994)= 14,"14", IF(('1 - Cover page'!$B$9-I4994)= 15,"15",  ""))))))))))))))))</f>
        <v>0</v>
      </c>
      <c r="AA4994" t="e">
        <f>VLOOKUP(E4994,'Age group'!$A$2:$B$7,2,TRUE)</f>
        <v>#N/A</v>
      </c>
    </row>
    <row r="4995" spans="1:27" ht="12.75" x14ac:dyDescent="0.2">
      <c r="A4995" s="30">
        <v>4992</v>
      </c>
      <c r="B4995" s="31"/>
      <c r="C4995" s="31"/>
      <c r="D4995" s="32"/>
      <c r="E4995" s="104"/>
      <c r="F4995" s="31"/>
      <c r="G4995" s="31"/>
      <c r="H4995" s="33"/>
      <c r="I4995" s="16"/>
      <c r="J4995" s="34"/>
      <c r="K4995" s="34"/>
      <c r="L4995" s="35"/>
      <c r="M4995" s="36"/>
      <c r="N4995" s="37"/>
      <c r="O4995" s="37"/>
      <c r="P4995" s="37"/>
      <c r="Q4995" s="38"/>
      <c r="R4995" s="38"/>
      <c r="S4995" s="37"/>
      <c r="T4995" s="39"/>
      <c r="U4995" s="39"/>
      <c r="V4995" s="40"/>
      <c r="X4995" t="str">
        <f>IF(('1 - Cover page'!$B$9-M4995)&lt;6,"&lt;=5 Days","&gt;5 Days")</f>
        <v>&lt;=5 Days</v>
      </c>
      <c r="Y4995" t="str">
        <f>IF(('1 - Cover page'!$B$9-M4995)=0,"0", IF(('1 - Cover page'!$B$9-M4995)= 1,"1", IF(('1 - Cover page'!$B$9-M4995)= 2,"2", IF(('1 - Cover page'!$B$9-M4995)= 3,"3", IF(('1 - Cover page'!$B$9-M4995)= 4,"4", IF(('1 - Cover page'!$B$9-M4995)= 5,"5", IF(('1 - Cover page'!$B$9-M4995)= 6,"6", IF(('1 - Cover page'!$B$9-M4995)= 7,"7", IF(('1 - Cover page'!$B$9-M4995)= 8,"8", IF(('1 - Cover page'!$B$9-M4995)= 9,"9", IF(('1 - Cover page'!$B$9-M4995)= 10,"10", IF(('1 - Cover page'!$B$9-M4995)= 11,"11", IF(('1 - Cover page'!$B$9-M4995)= 12,"12", IF(('1 - Cover page'!$B$9-M4995)= 13,"13", IF(('1 - Cover page'!$B$9-M4995)= 14,"14", IF(('1 - Cover page'!$B$9-M4995)= 15,"15",  ""))))))))))))))))</f>
        <v>0</v>
      </c>
      <c r="Z4995" t="str">
        <f>IF(('1 - Cover page'!$B$9-I4995)=0,"0", IF(('1 - Cover page'!$B$9-I4995)= 1,"1", IF(('1 - Cover page'!$B$9-I4995)= 2,"2", IF(('1 - Cover page'!$B$9-I4995)= 3,"3", IF(('1 - Cover page'!$B$9-I4995)= 4,"4", IF(('1 - Cover page'!$B$9-I4995)= 5,"5", IF(('1 - Cover page'!$B$9-I4995)= 6,"6", IF(('1 - Cover page'!$B$9-I4995)= 7,"7", IF(('1 - Cover page'!$B$9-I4995)= 8,"8", IF(('1 - Cover page'!$B$9-I4995)= 9,"9", IF(('1 - Cover page'!$B$9-I4995)= 10,"10", IF(('1 - Cover page'!$B$9-I4995)= 11,"11", IF(('1 - Cover page'!$B$9-I4995)= 12,"12", IF(('1 - Cover page'!$B$9-I4995)= 13,"13", IF(('1 - Cover page'!$B$9-I4995)= 14,"14", IF(('1 - Cover page'!$B$9-I4995)= 15,"15",  ""))))))))))))))))</f>
        <v>0</v>
      </c>
      <c r="AA4995" t="e">
        <f>VLOOKUP(E4995,'Age group'!$A$2:$B$7,2,TRUE)</f>
        <v>#N/A</v>
      </c>
    </row>
    <row r="4996" spans="1:27" ht="12.75" x14ac:dyDescent="0.2">
      <c r="A4996" s="30">
        <v>4993</v>
      </c>
      <c r="B4996" s="31"/>
      <c r="C4996" s="31"/>
      <c r="D4996" s="32"/>
      <c r="E4996" s="104"/>
      <c r="F4996" s="31"/>
      <c r="G4996" s="31"/>
      <c r="H4996" s="33"/>
      <c r="I4996" s="16"/>
      <c r="J4996" s="34"/>
      <c r="K4996" s="34"/>
      <c r="L4996" s="35"/>
      <c r="M4996" s="36"/>
      <c r="N4996" s="37"/>
      <c r="O4996" s="37"/>
      <c r="P4996" s="37"/>
      <c r="Q4996" s="38"/>
      <c r="R4996" s="38"/>
      <c r="S4996" s="37"/>
      <c r="T4996" s="39"/>
      <c r="U4996" s="39"/>
      <c r="V4996" s="40"/>
      <c r="X4996" t="str">
        <f>IF(('1 - Cover page'!$B$9-M4996)&lt;6,"&lt;=5 Days","&gt;5 Days")</f>
        <v>&lt;=5 Days</v>
      </c>
      <c r="Y4996" t="str">
        <f>IF(('1 - Cover page'!$B$9-M4996)=0,"0", IF(('1 - Cover page'!$B$9-M4996)= 1,"1", IF(('1 - Cover page'!$B$9-M4996)= 2,"2", IF(('1 - Cover page'!$B$9-M4996)= 3,"3", IF(('1 - Cover page'!$B$9-M4996)= 4,"4", IF(('1 - Cover page'!$B$9-M4996)= 5,"5", IF(('1 - Cover page'!$B$9-M4996)= 6,"6", IF(('1 - Cover page'!$B$9-M4996)= 7,"7", IF(('1 - Cover page'!$B$9-M4996)= 8,"8", IF(('1 - Cover page'!$B$9-M4996)= 9,"9", IF(('1 - Cover page'!$B$9-M4996)= 10,"10", IF(('1 - Cover page'!$B$9-M4996)= 11,"11", IF(('1 - Cover page'!$B$9-M4996)= 12,"12", IF(('1 - Cover page'!$B$9-M4996)= 13,"13", IF(('1 - Cover page'!$B$9-M4996)= 14,"14", IF(('1 - Cover page'!$B$9-M4996)= 15,"15",  ""))))))))))))))))</f>
        <v>0</v>
      </c>
      <c r="Z4996" t="str">
        <f>IF(('1 - Cover page'!$B$9-I4996)=0,"0", IF(('1 - Cover page'!$B$9-I4996)= 1,"1", IF(('1 - Cover page'!$B$9-I4996)= 2,"2", IF(('1 - Cover page'!$B$9-I4996)= 3,"3", IF(('1 - Cover page'!$B$9-I4996)= 4,"4", IF(('1 - Cover page'!$B$9-I4996)= 5,"5", IF(('1 - Cover page'!$B$9-I4996)= 6,"6", IF(('1 - Cover page'!$B$9-I4996)= 7,"7", IF(('1 - Cover page'!$B$9-I4996)= 8,"8", IF(('1 - Cover page'!$B$9-I4996)= 9,"9", IF(('1 - Cover page'!$B$9-I4996)= 10,"10", IF(('1 - Cover page'!$B$9-I4996)= 11,"11", IF(('1 - Cover page'!$B$9-I4996)= 12,"12", IF(('1 - Cover page'!$B$9-I4996)= 13,"13", IF(('1 - Cover page'!$B$9-I4996)= 14,"14", IF(('1 - Cover page'!$B$9-I4996)= 15,"15",  ""))))))))))))))))</f>
        <v>0</v>
      </c>
      <c r="AA4996" t="e">
        <f>VLOOKUP(E4996,'Age group'!$A$2:$B$7,2,TRUE)</f>
        <v>#N/A</v>
      </c>
    </row>
    <row r="4997" spans="1:27" ht="12.75" x14ac:dyDescent="0.2">
      <c r="A4997" s="30">
        <v>4994</v>
      </c>
      <c r="B4997" s="31"/>
      <c r="C4997" s="31"/>
      <c r="D4997" s="32"/>
      <c r="E4997" s="104"/>
      <c r="F4997" s="31"/>
      <c r="G4997" s="31"/>
      <c r="H4997" s="33"/>
      <c r="I4997" s="16"/>
      <c r="J4997" s="34"/>
      <c r="K4997" s="34"/>
      <c r="L4997" s="35"/>
      <c r="M4997" s="36"/>
      <c r="N4997" s="37"/>
      <c r="O4997" s="37"/>
      <c r="P4997" s="37"/>
      <c r="Q4997" s="38"/>
      <c r="R4997" s="38"/>
      <c r="S4997" s="37"/>
      <c r="T4997" s="39"/>
      <c r="U4997" s="39"/>
      <c r="V4997" s="40"/>
      <c r="X4997" t="str">
        <f>IF(('1 - Cover page'!$B$9-M4997)&lt;6,"&lt;=5 Days","&gt;5 Days")</f>
        <v>&lt;=5 Days</v>
      </c>
      <c r="Y4997" t="str">
        <f>IF(('1 - Cover page'!$B$9-M4997)=0,"0", IF(('1 - Cover page'!$B$9-M4997)= 1,"1", IF(('1 - Cover page'!$B$9-M4997)= 2,"2", IF(('1 - Cover page'!$B$9-M4997)= 3,"3", IF(('1 - Cover page'!$B$9-M4997)= 4,"4", IF(('1 - Cover page'!$B$9-M4997)= 5,"5", IF(('1 - Cover page'!$B$9-M4997)= 6,"6", IF(('1 - Cover page'!$B$9-M4997)= 7,"7", IF(('1 - Cover page'!$B$9-M4997)= 8,"8", IF(('1 - Cover page'!$B$9-M4997)= 9,"9", IF(('1 - Cover page'!$B$9-M4997)= 10,"10", IF(('1 - Cover page'!$B$9-M4997)= 11,"11", IF(('1 - Cover page'!$B$9-M4997)= 12,"12", IF(('1 - Cover page'!$B$9-M4997)= 13,"13", IF(('1 - Cover page'!$B$9-M4997)= 14,"14", IF(('1 - Cover page'!$B$9-M4997)= 15,"15",  ""))))))))))))))))</f>
        <v>0</v>
      </c>
      <c r="Z4997" t="str">
        <f>IF(('1 - Cover page'!$B$9-I4997)=0,"0", IF(('1 - Cover page'!$B$9-I4997)= 1,"1", IF(('1 - Cover page'!$B$9-I4997)= 2,"2", IF(('1 - Cover page'!$B$9-I4997)= 3,"3", IF(('1 - Cover page'!$B$9-I4997)= 4,"4", IF(('1 - Cover page'!$B$9-I4997)= 5,"5", IF(('1 - Cover page'!$B$9-I4997)= 6,"6", IF(('1 - Cover page'!$B$9-I4997)= 7,"7", IF(('1 - Cover page'!$B$9-I4997)= 8,"8", IF(('1 - Cover page'!$B$9-I4997)= 9,"9", IF(('1 - Cover page'!$B$9-I4997)= 10,"10", IF(('1 - Cover page'!$B$9-I4997)= 11,"11", IF(('1 - Cover page'!$B$9-I4997)= 12,"12", IF(('1 - Cover page'!$B$9-I4997)= 13,"13", IF(('1 - Cover page'!$B$9-I4997)= 14,"14", IF(('1 - Cover page'!$B$9-I4997)= 15,"15",  ""))))))))))))))))</f>
        <v>0</v>
      </c>
      <c r="AA4997" t="e">
        <f>VLOOKUP(E4997,'Age group'!$A$2:$B$7,2,TRUE)</f>
        <v>#N/A</v>
      </c>
    </row>
    <row r="4998" spans="1:27" ht="12.75" x14ac:dyDescent="0.2">
      <c r="A4998" s="30">
        <v>4995</v>
      </c>
      <c r="B4998" s="31"/>
      <c r="C4998" s="31"/>
      <c r="D4998" s="32"/>
      <c r="E4998" s="104"/>
      <c r="F4998" s="31"/>
      <c r="G4998" s="31"/>
      <c r="H4998" s="33"/>
      <c r="I4998" s="16"/>
      <c r="J4998" s="34"/>
      <c r="K4998" s="34"/>
      <c r="L4998" s="35"/>
      <c r="M4998" s="36"/>
      <c r="N4998" s="37"/>
      <c r="O4998" s="37"/>
      <c r="P4998" s="37"/>
      <c r="Q4998" s="38"/>
      <c r="R4998" s="38"/>
      <c r="S4998" s="37"/>
      <c r="T4998" s="39"/>
      <c r="U4998" s="39"/>
      <c r="V4998" s="40"/>
      <c r="X4998" t="str">
        <f>IF(('1 - Cover page'!$B$9-M4998)&lt;6,"&lt;=5 Days","&gt;5 Days")</f>
        <v>&lt;=5 Days</v>
      </c>
      <c r="Y4998" t="str">
        <f>IF(('1 - Cover page'!$B$9-M4998)=0,"0", IF(('1 - Cover page'!$B$9-M4998)= 1,"1", IF(('1 - Cover page'!$B$9-M4998)= 2,"2", IF(('1 - Cover page'!$B$9-M4998)= 3,"3", IF(('1 - Cover page'!$B$9-M4998)= 4,"4", IF(('1 - Cover page'!$B$9-M4998)= 5,"5", IF(('1 - Cover page'!$B$9-M4998)= 6,"6", IF(('1 - Cover page'!$B$9-M4998)= 7,"7", IF(('1 - Cover page'!$B$9-M4998)= 8,"8", IF(('1 - Cover page'!$B$9-M4998)= 9,"9", IF(('1 - Cover page'!$B$9-M4998)= 10,"10", IF(('1 - Cover page'!$B$9-M4998)= 11,"11", IF(('1 - Cover page'!$B$9-M4998)= 12,"12", IF(('1 - Cover page'!$B$9-M4998)= 13,"13", IF(('1 - Cover page'!$B$9-M4998)= 14,"14", IF(('1 - Cover page'!$B$9-M4998)= 15,"15",  ""))))))))))))))))</f>
        <v>0</v>
      </c>
      <c r="Z4998" t="str">
        <f>IF(('1 - Cover page'!$B$9-I4998)=0,"0", IF(('1 - Cover page'!$B$9-I4998)= 1,"1", IF(('1 - Cover page'!$B$9-I4998)= 2,"2", IF(('1 - Cover page'!$B$9-I4998)= 3,"3", IF(('1 - Cover page'!$B$9-I4998)= 4,"4", IF(('1 - Cover page'!$B$9-I4998)= 5,"5", IF(('1 - Cover page'!$B$9-I4998)= 6,"6", IF(('1 - Cover page'!$B$9-I4998)= 7,"7", IF(('1 - Cover page'!$B$9-I4998)= 8,"8", IF(('1 - Cover page'!$B$9-I4998)= 9,"9", IF(('1 - Cover page'!$B$9-I4998)= 10,"10", IF(('1 - Cover page'!$B$9-I4998)= 11,"11", IF(('1 - Cover page'!$B$9-I4998)= 12,"12", IF(('1 - Cover page'!$B$9-I4998)= 13,"13", IF(('1 - Cover page'!$B$9-I4998)= 14,"14", IF(('1 - Cover page'!$B$9-I4998)= 15,"15",  ""))))))))))))))))</f>
        <v>0</v>
      </c>
      <c r="AA4998" t="e">
        <f>VLOOKUP(E4998,'Age group'!$A$2:$B$7,2,TRUE)</f>
        <v>#N/A</v>
      </c>
    </row>
    <row r="4999" spans="1:27" ht="12.75" x14ac:dyDescent="0.2">
      <c r="A4999" s="30">
        <v>4996</v>
      </c>
      <c r="B4999" s="31"/>
      <c r="C4999" s="31"/>
      <c r="D4999" s="32"/>
      <c r="E4999" s="104"/>
      <c r="F4999" s="31"/>
      <c r="G4999" s="31"/>
      <c r="H4999" s="33"/>
      <c r="I4999" s="16"/>
      <c r="J4999" s="34"/>
      <c r="K4999" s="34"/>
      <c r="L4999" s="35"/>
      <c r="M4999" s="36"/>
      <c r="N4999" s="37"/>
      <c r="O4999" s="37"/>
      <c r="P4999" s="37"/>
      <c r="Q4999" s="38"/>
      <c r="R4999" s="38"/>
      <c r="S4999" s="37"/>
      <c r="T4999" s="39"/>
      <c r="U4999" s="39"/>
      <c r="V4999" s="40"/>
      <c r="X4999" t="str">
        <f>IF(('1 - Cover page'!$B$9-M4999)&lt;6,"&lt;=5 Days","&gt;5 Days")</f>
        <v>&lt;=5 Days</v>
      </c>
      <c r="Y4999" t="str">
        <f>IF(('1 - Cover page'!$B$9-M4999)=0,"0", IF(('1 - Cover page'!$B$9-M4999)= 1,"1", IF(('1 - Cover page'!$B$9-M4999)= 2,"2", IF(('1 - Cover page'!$B$9-M4999)= 3,"3", IF(('1 - Cover page'!$B$9-M4999)= 4,"4", IF(('1 - Cover page'!$B$9-M4999)= 5,"5", IF(('1 - Cover page'!$B$9-M4999)= 6,"6", IF(('1 - Cover page'!$B$9-M4999)= 7,"7", IF(('1 - Cover page'!$B$9-M4999)= 8,"8", IF(('1 - Cover page'!$B$9-M4999)= 9,"9", IF(('1 - Cover page'!$B$9-M4999)= 10,"10", IF(('1 - Cover page'!$B$9-M4999)= 11,"11", IF(('1 - Cover page'!$B$9-M4999)= 12,"12", IF(('1 - Cover page'!$B$9-M4999)= 13,"13", IF(('1 - Cover page'!$B$9-M4999)= 14,"14", IF(('1 - Cover page'!$B$9-M4999)= 15,"15",  ""))))))))))))))))</f>
        <v>0</v>
      </c>
      <c r="Z4999" t="str">
        <f>IF(('1 - Cover page'!$B$9-I4999)=0,"0", IF(('1 - Cover page'!$B$9-I4999)= 1,"1", IF(('1 - Cover page'!$B$9-I4999)= 2,"2", IF(('1 - Cover page'!$B$9-I4999)= 3,"3", IF(('1 - Cover page'!$B$9-I4999)= 4,"4", IF(('1 - Cover page'!$B$9-I4999)= 5,"5", IF(('1 - Cover page'!$B$9-I4999)= 6,"6", IF(('1 - Cover page'!$B$9-I4999)= 7,"7", IF(('1 - Cover page'!$B$9-I4999)= 8,"8", IF(('1 - Cover page'!$B$9-I4999)= 9,"9", IF(('1 - Cover page'!$B$9-I4999)= 10,"10", IF(('1 - Cover page'!$B$9-I4999)= 11,"11", IF(('1 - Cover page'!$B$9-I4999)= 12,"12", IF(('1 - Cover page'!$B$9-I4999)= 13,"13", IF(('1 - Cover page'!$B$9-I4999)= 14,"14", IF(('1 - Cover page'!$B$9-I4999)= 15,"15",  ""))))))))))))))))</f>
        <v>0</v>
      </c>
      <c r="AA4999" t="e">
        <f>VLOOKUP(E4999,'Age group'!$A$2:$B$7,2,TRUE)</f>
        <v>#N/A</v>
      </c>
    </row>
    <row r="5000" spans="1:27" ht="12.75" x14ac:dyDescent="0.2">
      <c r="A5000" s="30">
        <v>4997</v>
      </c>
      <c r="B5000" s="31"/>
      <c r="C5000" s="31"/>
      <c r="D5000" s="32"/>
      <c r="E5000" s="104"/>
      <c r="F5000" s="31"/>
      <c r="G5000" s="31"/>
      <c r="H5000" s="33"/>
      <c r="I5000" s="16"/>
      <c r="J5000" s="34"/>
      <c r="K5000" s="34"/>
      <c r="L5000" s="35"/>
      <c r="M5000" s="36"/>
      <c r="N5000" s="37"/>
      <c r="O5000" s="37"/>
      <c r="P5000" s="37"/>
      <c r="Q5000" s="38"/>
      <c r="R5000" s="38"/>
      <c r="S5000" s="37"/>
      <c r="T5000" s="39"/>
      <c r="U5000" s="39"/>
      <c r="V5000" s="40"/>
      <c r="X5000" t="str">
        <f>IF(('1 - Cover page'!$B$9-M5000)&lt;6,"&lt;=5 Days","&gt;5 Days")</f>
        <v>&lt;=5 Days</v>
      </c>
      <c r="Y5000" t="str">
        <f>IF(('1 - Cover page'!$B$9-M5000)=0,"0", IF(('1 - Cover page'!$B$9-M5000)= 1,"1", IF(('1 - Cover page'!$B$9-M5000)= 2,"2", IF(('1 - Cover page'!$B$9-M5000)= 3,"3", IF(('1 - Cover page'!$B$9-M5000)= 4,"4", IF(('1 - Cover page'!$B$9-M5000)= 5,"5", IF(('1 - Cover page'!$B$9-M5000)= 6,"6", IF(('1 - Cover page'!$B$9-M5000)= 7,"7", IF(('1 - Cover page'!$B$9-M5000)= 8,"8", IF(('1 - Cover page'!$B$9-M5000)= 9,"9", IF(('1 - Cover page'!$B$9-M5000)= 10,"10", IF(('1 - Cover page'!$B$9-M5000)= 11,"11", IF(('1 - Cover page'!$B$9-M5000)= 12,"12", IF(('1 - Cover page'!$B$9-M5000)= 13,"13", IF(('1 - Cover page'!$B$9-M5000)= 14,"14", IF(('1 - Cover page'!$B$9-M5000)= 15,"15",  ""))))))))))))))))</f>
        <v>0</v>
      </c>
      <c r="Z5000" t="str">
        <f>IF(('1 - Cover page'!$B$9-I5000)=0,"0", IF(('1 - Cover page'!$B$9-I5000)= 1,"1", IF(('1 - Cover page'!$B$9-I5000)= 2,"2", IF(('1 - Cover page'!$B$9-I5000)= 3,"3", IF(('1 - Cover page'!$B$9-I5000)= 4,"4", IF(('1 - Cover page'!$B$9-I5000)= 5,"5", IF(('1 - Cover page'!$B$9-I5000)= 6,"6", IF(('1 - Cover page'!$B$9-I5000)= 7,"7", IF(('1 - Cover page'!$B$9-I5000)= 8,"8", IF(('1 - Cover page'!$B$9-I5000)= 9,"9", IF(('1 - Cover page'!$B$9-I5000)= 10,"10", IF(('1 - Cover page'!$B$9-I5000)= 11,"11", IF(('1 - Cover page'!$B$9-I5000)= 12,"12", IF(('1 - Cover page'!$B$9-I5000)= 13,"13", IF(('1 - Cover page'!$B$9-I5000)= 14,"14", IF(('1 - Cover page'!$B$9-I5000)= 15,"15",  ""))))))))))))))))</f>
        <v>0</v>
      </c>
      <c r="AA5000" t="e">
        <f>VLOOKUP(E5000,'Age group'!$A$2:$B$7,2,TRUE)</f>
        <v>#N/A</v>
      </c>
    </row>
    <row r="5001" spans="1:27" ht="12.75" x14ac:dyDescent="0.2">
      <c r="A5001" s="30">
        <v>4998</v>
      </c>
      <c r="B5001" s="31"/>
      <c r="C5001" s="31"/>
      <c r="D5001" s="32"/>
      <c r="E5001" s="104"/>
      <c r="F5001" s="31"/>
      <c r="G5001" s="31"/>
      <c r="H5001" s="33"/>
      <c r="I5001" s="16"/>
      <c r="J5001" s="34"/>
      <c r="K5001" s="34"/>
      <c r="L5001" s="35"/>
      <c r="M5001" s="36"/>
      <c r="N5001" s="37"/>
      <c r="O5001" s="37"/>
      <c r="P5001" s="37"/>
      <c r="Q5001" s="38"/>
      <c r="R5001" s="38"/>
      <c r="S5001" s="37"/>
      <c r="T5001" s="39"/>
      <c r="U5001" s="39"/>
      <c r="V5001" s="40"/>
      <c r="X5001" t="str">
        <f>IF(('1 - Cover page'!$B$9-M5001)&lt;6,"&lt;=5 Days","&gt;5 Days")</f>
        <v>&lt;=5 Days</v>
      </c>
      <c r="Y5001" t="str">
        <f>IF(('1 - Cover page'!$B$9-M5001)=0,"0", IF(('1 - Cover page'!$B$9-M5001)= 1,"1", IF(('1 - Cover page'!$B$9-M5001)= 2,"2", IF(('1 - Cover page'!$B$9-M5001)= 3,"3", IF(('1 - Cover page'!$B$9-M5001)= 4,"4", IF(('1 - Cover page'!$B$9-M5001)= 5,"5", IF(('1 - Cover page'!$B$9-M5001)= 6,"6", IF(('1 - Cover page'!$B$9-M5001)= 7,"7", IF(('1 - Cover page'!$B$9-M5001)= 8,"8", IF(('1 - Cover page'!$B$9-M5001)= 9,"9", IF(('1 - Cover page'!$B$9-M5001)= 10,"10", IF(('1 - Cover page'!$B$9-M5001)= 11,"11", IF(('1 - Cover page'!$B$9-M5001)= 12,"12", IF(('1 - Cover page'!$B$9-M5001)= 13,"13", IF(('1 - Cover page'!$B$9-M5001)= 14,"14", IF(('1 - Cover page'!$B$9-M5001)= 15,"15",  ""))))))))))))))))</f>
        <v>0</v>
      </c>
      <c r="Z5001" t="str">
        <f>IF(('1 - Cover page'!$B$9-I5001)=0,"0", IF(('1 - Cover page'!$B$9-I5001)= 1,"1", IF(('1 - Cover page'!$B$9-I5001)= 2,"2", IF(('1 - Cover page'!$B$9-I5001)= 3,"3", IF(('1 - Cover page'!$B$9-I5001)= 4,"4", IF(('1 - Cover page'!$B$9-I5001)= 5,"5", IF(('1 - Cover page'!$B$9-I5001)= 6,"6", IF(('1 - Cover page'!$B$9-I5001)= 7,"7", IF(('1 - Cover page'!$B$9-I5001)= 8,"8", IF(('1 - Cover page'!$B$9-I5001)= 9,"9", IF(('1 - Cover page'!$B$9-I5001)= 10,"10", IF(('1 - Cover page'!$B$9-I5001)= 11,"11", IF(('1 - Cover page'!$B$9-I5001)= 12,"12", IF(('1 - Cover page'!$B$9-I5001)= 13,"13", IF(('1 - Cover page'!$B$9-I5001)= 14,"14", IF(('1 - Cover page'!$B$9-I5001)= 15,"15",  ""))))))))))))))))</f>
        <v>0</v>
      </c>
      <c r="AA5001" t="e">
        <f>VLOOKUP(E5001,'Age group'!$A$2:$B$7,2,TRUE)</f>
        <v>#N/A</v>
      </c>
    </row>
    <row r="5002" spans="1:27" ht="12.75" x14ac:dyDescent="0.2">
      <c r="A5002" s="30">
        <v>4999</v>
      </c>
      <c r="B5002" s="31"/>
      <c r="C5002" s="31"/>
      <c r="D5002" s="32"/>
      <c r="E5002" s="104"/>
      <c r="F5002" s="31"/>
      <c r="G5002" s="31"/>
      <c r="H5002" s="33"/>
      <c r="I5002" s="16"/>
      <c r="J5002" s="34"/>
      <c r="K5002" s="34"/>
      <c r="L5002" s="35"/>
      <c r="M5002" s="36"/>
      <c r="N5002" s="37"/>
      <c r="O5002" s="37"/>
      <c r="P5002" s="37"/>
      <c r="Q5002" s="38"/>
      <c r="R5002" s="38"/>
      <c r="S5002" s="37"/>
      <c r="T5002" s="39"/>
      <c r="U5002" s="39"/>
      <c r="V5002" s="40"/>
      <c r="X5002" t="str">
        <f>IF(('1 - Cover page'!$B$9-M5002)&lt;6,"&lt;=5 Days","&gt;5 Days")</f>
        <v>&lt;=5 Days</v>
      </c>
      <c r="Y5002" t="str">
        <f>IF(('1 - Cover page'!$B$9-M5002)=0,"0", IF(('1 - Cover page'!$B$9-M5002)= 1,"1", IF(('1 - Cover page'!$B$9-M5002)= 2,"2", IF(('1 - Cover page'!$B$9-M5002)= 3,"3", IF(('1 - Cover page'!$B$9-M5002)= 4,"4", IF(('1 - Cover page'!$B$9-M5002)= 5,"5", IF(('1 - Cover page'!$B$9-M5002)= 6,"6", IF(('1 - Cover page'!$B$9-M5002)= 7,"7", IF(('1 - Cover page'!$B$9-M5002)= 8,"8", IF(('1 - Cover page'!$B$9-M5002)= 9,"9", IF(('1 - Cover page'!$B$9-M5002)= 10,"10", IF(('1 - Cover page'!$B$9-M5002)= 11,"11", IF(('1 - Cover page'!$B$9-M5002)= 12,"12", IF(('1 - Cover page'!$B$9-M5002)= 13,"13", IF(('1 - Cover page'!$B$9-M5002)= 14,"14", IF(('1 - Cover page'!$B$9-M5002)= 15,"15",  ""))))))))))))))))</f>
        <v>0</v>
      </c>
      <c r="Z5002" t="str">
        <f>IF(('1 - Cover page'!$B$9-I5002)=0,"0", IF(('1 - Cover page'!$B$9-I5002)= 1,"1", IF(('1 - Cover page'!$B$9-I5002)= 2,"2", IF(('1 - Cover page'!$B$9-I5002)= 3,"3", IF(('1 - Cover page'!$B$9-I5002)= 4,"4", IF(('1 - Cover page'!$B$9-I5002)= 5,"5", IF(('1 - Cover page'!$B$9-I5002)= 6,"6", IF(('1 - Cover page'!$B$9-I5002)= 7,"7", IF(('1 - Cover page'!$B$9-I5002)= 8,"8", IF(('1 - Cover page'!$B$9-I5002)= 9,"9", IF(('1 - Cover page'!$B$9-I5002)= 10,"10", IF(('1 - Cover page'!$B$9-I5002)= 11,"11", IF(('1 - Cover page'!$B$9-I5002)= 12,"12", IF(('1 - Cover page'!$B$9-I5002)= 13,"13", IF(('1 - Cover page'!$B$9-I5002)= 14,"14", IF(('1 - Cover page'!$B$9-I5002)= 15,"15",  ""))))))))))))))))</f>
        <v>0</v>
      </c>
      <c r="AA5002" t="e">
        <f>VLOOKUP(E5002,'Age group'!$A$2:$B$7,2,TRUE)</f>
        <v>#N/A</v>
      </c>
    </row>
    <row r="5003" spans="1:27" ht="12.75" x14ac:dyDescent="0.2">
      <c r="A5003" s="30">
        <v>5000</v>
      </c>
      <c r="B5003" s="31"/>
      <c r="C5003" s="31"/>
      <c r="D5003" s="32"/>
      <c r="E5003" s="104"/>
      <c r="F5003" s="31"/>
      <c r="G5003" s="31"/>
      <c r="H5003" s="33"/>
      <c r="I5003" s="16"/>
      <c r="J5003" s="34"/>
      <c r="K5003" s="34"/>
      <c r="L5003" s="35"/>
      <c r="M5003" s="36"/>
      <c r="N5003" s="37"/>
      <c r="O5003" s="37"/>
      <c r="P5003" s="37"/>
      <c r="Q5003" s="38"/>
      <c r="R5003" s="38"/>
      <c r="S5003" s="37"/>
      <c r="T5003" s="39"/>
      <c r="U5003" s="39"/>
      <c r="V5003" s="40"/>
      <c r="X5003" t="str">
        <f>IF(('1 - Cover page'!$B$9-M5003)&lt;6,"&lt;=5 Days","&gt;5 Days")</f>
        <v>&lt;=5 Days</v>
      </c>
      <c r="Y5003" t="str">
        <f>IF(('1 - Cover page'!$B$9-M5003)=0,"0", IF(('1 - Cover page'!$B$9-M5003)= 1,"1", IF(('1 - Cover page'!$B$9-M5003)= 2,"2", IF(('1 - Cover page'!$B$9-M5003)= 3,"3", IF(('1 - Cover page'!$B$9-M5003)= 4,"4", IF(('1 - Cover page'!$B$9-M5003)= 5,"5", IF(('1 - Cover page'!$B$9-M5003)= 6,"6", IF(('1 - Cover page'!$B$9-M5003)= 7,"7", IF(('1 - Cover page'!$B$9-M5003)= 8,"8", IF(('1 - Cover page'!$B$9-M5003)= 9,"9", IF(('1 - Cover page'!$B$9-M5003)= 10,"10", IF(('1 - Cover page'!$B$9-M5003)= 11,"11", IF(('1 - Cover page'!$B$9-M5003)= 12,"12", IF(('1 - Cover page'!$B$9-M5003)= 13,"13", IF(('1 - Cover page'!$B$9-M5003)= 14,"14", IF(('1 - Cover page'!$B$9-M5003)= 15,"15",  ""))))))))))))))))</f>
        <v>0</v>
      </c>
      <c r="Z5003" t="str">
        <f>IF(('1 - Cover page'!$B$9-I5003)=0,"0", IF(('1 - Cover page'!$B$9-I5003)= 1,"1", IF(('1 - Cover page'!$B$9-I5003)= 2,"2", IF(('1 - Cover page'!$B$9-I5003)= 3,"3", IF(('1 - Cover page'!$B$9-I5003)= 4,"4", IF(('1 - Cover page'!$B$9-I5003)= 5,"5", IF(('1 - Cover page'!$B$9-I5003)= 6,"6", IF(('1 - Cover page'!$B$9-I5003)= 7,"7", IF(('1 - Cover page'!$B$9-I5003)= 8,"8", IF(('1 - Cover page'!$B$9-I5003)= 9,"9", IF(('1 - Cover page'!$B$9-I5003)= 10,"10", IF(('1 - Cover page'!$B$9-I5003)= 11,"11", IF(('1 - Cover page'!$B$9-I5003)= 12,"12", IF(('1 - Cover page'!$B$9-I5003)= 13,"13", IF(('1 - Cover page'!$B$9-I5003)= 14,"14", IF(('1 - Cover page'!$B$9-I5003)= 15,"15",  ""))))))))))))))))</f>
        <v>0</v>
      </c>
      <c r="AA5003" t="e">
        <f>VLOOKUP(E5003,'Age group'!$A$2:$B$7,2,TRUE)</f>
        <v>#N/A</v>
      </c>
    </row>
  </sheetData>
  <mergeCells count="5">
    <mergeCell ref="A1:V1"/>
    <mergeCell ref="B2:G2"/>
    <mergeCell ref="I2:L2"/>
    <mergeCell ref="T2:U2"/>
    <mergeCell ref="M2:S2"/>
  </mergeCells>
  <printOptions horizontalCentered="1"/>
  <pageMargins left="0.25" right="0.25" top="0.5" bottom="0.5" header="0.25" footer="0.25"/>
  <pageSetup scale="61" fitToWidth="2" fitToHeight="0" orientation="landscape" r:id="rId1"/>
  <headerFooter alignWithMargins="0">
    <oddFooter>&amp;L&amp;"Arial Narrow,Italic"&amp;F - &amp;A&amp;C_x000D_&amp;1#&amp;"Arial Black"&amp;10&amp;K000000 OFFICIAL&amp;R&amp;"Arial Narrow,Italic"Printed Page &amp;P of &amp;N : &amp;D - &amp;T</oddFoot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'4 - MoH use only'!$A$1:$A$3</xm:f>
          </x14:formula1>
          <xm:sqref>D4:D5003</xm:sqref>
        </x14:dataValidation>
        <x14:dataValidation type="list" allowBlank="1" showInputMessage="1" showErrorMessage="1" xr:uid="{00000000-0002-0000-0200-000001000000}">
          <x14:formula1>
            <xm:f>'4 - MoH use only'!$A$5:$A$6</xm:f>
          </x14:formula1>
          <xm:sqref>L18:L1048576 J18:K5003 J4:L17 H4:H5003 S4:S1048576</xm:sqref>
        </x14:dataValidation>
        <x14:dataValidation type="list" allowBlank="1" showInputMessage="1" showErrorMessage="1" xr:uid="{00000000-0002-0000-0200-000004000000}">
          <x14:formula1>
            <xm:f>'4 - MoH use only'!$A$8:$A$9</xm:f>
          </x14:formula1>
          <xm:sqref>N4:N1048576</xm:sqref>
        </x14:dataValidation>
        <x14:dataValidation type="list" allowBlank="1" showInputMessage="1" showErrorMessage="1" xr:uid="{00000000-0002-0000-0200-000005000000}">
          <x14:formula1>
            <xm:f>'4 - MoH use only'!$A$11:$A$12</xm:f>
          </x14:formula1>
          <xm:sqref>O4:O1048576</xm:sqref>
        </x14:dataValidation>
        <x14:dataValidation type="list" allowBlank="1" showInputMessage="1" showErrorMessage="1" xr:uid="{00000000-0002-0000-0200-000007000000}">
          <x14:formula1>
            <xm:f>'4 - MoH use only'!$A$14:$A$16</xm:f>
          </x14:formula1>
          <xm:sqref>Q4:Q1048576</xm:sqref>
        </x14:dataValidation>
        <x14:dataValidation type="list" allowBlank="1" showInputMessage="1" showErrorMessage="1" xr:uid="{00000000-0002-0000-0200-000003000000}">
          <x14:formula1>
            <xm:f>'4 - MoH use only'!$A$40:$A$41</xm:f>
          </x14:formula1>
          <xm:sqref>G4:G5003</xm:sqref>
        </x14:dataValidation>
        <x14:dataValidation type="list" allowBlank="1" showInputMessage="1" showErrorMessage="1" xr:uid="{F68DDB8E-4E1A-4062-A870-7E2EE7933BAC}">
          <x14:formula1>
            <xm:f>'4 - MoH use only'!$A$30:$A$34</xm:f>
          </x14:formula1>
          <xm:sqref>R1:R2 R4:R1048576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C91"/>
  <sheetViews>
    <sheetView topLeftCell="A6" zoomScale="80" zoomScaleNormal="80" workbookViewId="0">
      <selection activeCell="B6" sqref="B6:D6"/>
    </sheetView>
  </sheetViews>
  <sheetFormatPr defaultColWidth="6.33203125" defaultRowHeight="11.25" x14ac:dyDescent="0.2"/>
  <cols>
    <col min="1" max="1" width="51.5" customWidth="1"/>
    <col min="2" max="2" width="21" customWidth="1"/>
    <col min="3" max="3" width="10.33203125" customWidth="1"/>
    <col min="4" max="4" width="11.6640625" bestFit="1" customWidth="1"/>
    <col min="8" max="8" width="8.33203125" customWidth="1"/>
    <col min="9" max="9" width="71.1640625" customWidth="1"/>
    <col min="10" max="10" width="21" customWidth="1"/>
    <col min="11" max="11" width="16.83203125" customWidth="1"/>
    <col min="12" max="12" width="14.5" customWidth="1"/>
    <col min="13" max="13" width="14.5" bestFit="1" customWidth="1"/>
    <col min="17" max="17" width="10" customWidth="1"/>
    <col min="18" max="18" width="52" customWidth="1"/>
    <col min="19" max="19" width="21" customWidth="1"/>
    <col min="20" max="20" width="14.5" customWidth="1"/>
    <col min="21" max="21" width="15.83203125" customWidth="1"/>
    <col min="25" max="25" width="8.1640625" customWidth="1"/>
    <col min="26" max="26" width="58.1640625" customWidth="1"/>
    <col min="27" max="27" width="21" customWidth="1"/>
    <col min="28" max="28" width="13.5" customWidth="1"/>
    <col min="29" max="29" width="14.5" customWidth="1"/>
  </cols>
  <sheetData>
    <row r="1" spans="1:29" x14ac:dyDescent="0.2">
      <c r="A1" s="183" t="s">
        <v>60</v>
      </c>
      <c r="B1" s="183"/>
      <c r="C1" s="183"/>
      <c r="D1" s="183"/>
      <c r="I1" s="183" t="s">
        <v>61</v>
      </c>
      <c r="J1" s="183"/>
      <c r="K1" s="183"/>
      <c r="L1" s="183"/>
      <c r="R1" s="183" t="s">
        <v>62</v>
      </c>
      <c r="S1" s="183"/>
      <c r="T1" s="183"/>
      <c r="U1" s="183"/>
      <c r="Z1" s="183" t="s">
        <v>63</v>
      </c>
      <c r="AA1" s="183"/>
      <c r="AB1" s="183"/>
      <c r="AC1" s="183"/>
    </row>
    <row r="2" spans="1:29" ht="12" thickBot="1" x14ac:dyDescent="0.25">
      <c r="A2" s="184"/>
      <c r="B2" s="184"/>
      <c r="C2" s="184"/>
      <c r="D2" s="184"/>
      <c r="I2" s="184"/>
      <c r="J2" s="184"/>
      <c r="K2" s="184"/>
      <c r="L2" s="184"/>
      <c r="R2" s="184"/>
      <c r="S2" s="184"/>
      <c r="T2" s="184"/>
      <c r="U2" s="184"/>
      <c r="Z2" s="184"/>
      <c r="AA2" s="184"/>
      <c r="AB2" s="184"/>
      <c r="AC2" s="184"/>
    </row>
    <row r="3" spans="1:29" ht="13.5" thickBot="1" x14ac:dyDescent="0.25">
      <c r="A3" s="70" t="s">
        <v>64</v>
      </c>
      <c r="B3" s="5" t="s">
        <v>25</v>
      </c>
      <c r="C3" s="7" t="s">
        <v>65</v>
      </c>
      <c r="D3" s="9" t="s">
        <v>66</v>
      </c>
      <c r="I3" s="58"/>
      <c r="J3" s="56" t="s">
        <v>25</v>
      </c>
      <c r="K3" s="57" t="s">
        <v>65</v>
      </c>
      <c r="L3" s="57" t="s">
        <v>66</v>
      </c>
      <c r="R3" s="58"/>
      <c r="S3" s="56" t="s">
        <v>25</v>
      </c>
      <c r="T3" s="57" t="s">
        <v>65</v>
      </c>
      <c r="U3" s="57" t="s">
        <v>66</v>
      </c>
      <c r="Z3" s="58"/>
      <c r="AA3" s="56" t="s">
        <v>25</v>
      </c>
      <c r="AB3" s="57" t="s">
        <v>65</v>
      </c>
      <c r="AC3" s="57" t="s">
        <v>66</v>
      </c>
    </row>
    <row r="4" spans="1:29" ht="30.6" customHeight="1" thickBot="1" x14ac:dyDescent="0.25">
      <c r="A4" s="10" t="s">
        <v>67</v>
      </c>
      <c r="B4" s="8">
        <v>0</v>
      </c>
      <c r="C4" s="8">
        <v>0</v>
      </c>
      <c r="D4" s="8">
        <v>0</v>
      </c>
      <c r="I4" s="185" t="s">
        <v>68</v>
      </c>
      <c r="J4" s="186"/>
      <c r="K4" s="186"/>
      <c r="L4" s="187"/>
      <c r="R4" s="59" t="s">
        <v>69</v>
      </c>
      <c r="S4" s="6">
        <f>COUNTIFS('2 - Case log'!$G$4:$G$5003, "Guest", '2 - Case log'!$J$4:$J$5003, "Y")</f>
        <v>0</v>
      </c>
      <c r="T4" s="6">
        <f>COUNTIFS('2 - Case log'!$G$4:$G$5003, "Crew", '2 - Case log'!$J$4:$J$5003, "Y")</f>
        <v>0</v>
      </c>
      <c r="U4" s="6">
        <f>SUM(S4:T4)</f>
        <v>0</v>
      </c>
      <c r="Z4" s="59" t="s">
        <v>69</v>
      </c>
      <c r="AA4" s="6">
        <f>COUNTIFS('2 - Case log'!$G$4:$G$5003, "Guest", '2 - Case log'!$S$4:$S$5003, "Y")</f>
        <v>0</v>
      </c>
      <c r="AB4" s="6">
        <f>COUNTIFS('2 - Case log'!$G$4:$G$5003, "Crew", '2 - Case log'!$S$4:$S$5003, "Y")</f>
        <v>0</v>
      </c>
      <c r="AC4" s="6">
        <f>SUM(AA4:AB4)</f>
        <v>0</v>
      </c>
    </row>
    <row r="5" spans="1:29" ht="30.6" customHeight="1" thickBot="1" x14ac:dyDescent="0.25">
      <c r="A5" s="59" t="s">
        <v>70</v>
      </c>
      <c r="B5" s="78" t="e">
        <f>B4/(SUM('1 - Cover page'!G11:G12))</f>
        <v>#DIV/0!</v>
      </c>
      <c r="C5" s="78" t="e">
        <f>C4/(SUM('1 - Cover page'!E11:F12))</f>
        <v>#DIV/0!</v>
      </c>
      <c r="D5" s="78" t="e">
        <f>D4/(SUM('1 - Cover page'!E11:G12))</f>
        <v>#DIV/0!</v>
      </c>
      <c r="I5" s="188"/>
      <c r="J5" s="189"/>
      <c r="K5" s="189"/>
      <c r="L5" s="190"/>
      <c r="R5" s="12" t="s">
        <v>71</v>
      </c>
      <c r="S5" s="78" t="e">
        <f>S4/(SUM('1 - Cover page'!G11:G12))</f>
        <v>#DIV/0!</v>
      </c>
      <c r="T5" s="78" t="e">
        <f>T4/(SUM('1 - Cover page'!E11:F12))</f>
        <v>#DIV/0!</v>
      </c>
      <c r="U5" s="78" t="e">
        <f>U4/(SUM('1 - Cover page'!E11:G12))</f>
        <v>#DIV/0!</v>
      </c>
      <c r="Z5" s="12" t="s">
        <v>71</v>
      </c>
      <c r="AA5" s="78" t="e">
        <f>AA4/(SUM('1 - Cover page'!G11:G12))</f>
        <v>#DIV/0!</v>
      </c>
      <c r="AB5" s="78" t="e">
        <f>AB4/(SUM('1 - Cover page'!E11:F12))</f>
        <v>#DIV/0!</v>
      </c>
      <c r="AC5" s="78" t="e">
        <f>AC4/(SUM('1 - Cover page'!E11:G12))</f>
        <v>#DIV/0!</v>
      </c>
    </row>
    <row r="6" spans="1:29" ht="49.5" customHeight="1" thickBot="1" x14ac:dyDescent="0.25">
      <c r="A6" s="12" t="s">
        <v>72</v>
      </c>
      <c r="B6" s="197" t="str">
        <f>'1 - Cover page'!G13</f>
        <v>Nil or Minor impact to staffing and/or resources. No impact to critical services.</v>
      </c>
      <c r="C6" s="198" t="s">
        <v>73</v>
      </c>
      <c r="D6" s="199"/>
      <c r="I6" s="10" t="s">
        <v>69</v>
      </c>
      <c r="J6" s="8">
        <f>COUNTIFS('2 - Case log'!$G$4:$G$5003, "Guest",'2 - Case log'!Q4:Q5003, "Flu A positive")</f>
        <v>0</v>
      </c>
      <c r="K6" s="8">
        <f>COUNTIFS('2 - Case log'!$G$4:$G$5003, "Crew",'2 - Case log'!Q4:Q5003, "Flu A positive")</f>
        <v>0</v>
      </c>
      <c r="L6" s="8">
        <f>SUM(J6:K6)</f>
        <v>0</v>
      </c>
    </row>
    <row r="7" spans="1:29" ht="18" customHeight="1" thickBot="1" x14ac:dyDescent="0.25">
      <c r="A7" s="192"/>
      <c r="B7" s="193"/>
      <c r="C7" s="193"/>
      <c r="D7" s="193"/>
      <c r="I7" s="194" t="s">
        <v>74</v>
      </c>
      <c r="J7" s="195"/>
      <c r="K7" s="195"/>
      <c r="L7" s="196"/>
    </row>
    <row r="8" spans="1:29" ht="24.75" customHeight="1" thickBot="1" x14ac:dyDescent="0.25">
      <c r="A8" s="80"/>
      <c r="B8" s="91"/>
      <c r="C8" s="91"/>
      <c r="D8" s="91"/>
      <c r="I8" s="59" t="s">
        <v>69</v>
      </c>
      <c r="J8" s="6">
        <f>COUNTIFS('2 - Case log'!$G$4:$G$5003, "Guest", '2 - Case log'!Q4:Q5003, "Flu B positive")</f>
        <v>0</v>
      </c>
      <c r="K8" s="6">
        <f>COUNTIFS('2 - Case log'!$G$4:$G$5003, "Crew",'2 - Case log'!Q4:Q5003, "Flu B positive")</f>
        <v>0</v>
      </c>
      <c r="L8" s="6">
        <f>SUM(J8:K8)</f>
        <v>0</v>
      </c>
    </row>
    <row r="9" spans="1:29" ht="50.25" customHeight="1" thickBot="1" x14ac:dyDescent="0.25">
      <c r="A9" s="80"/>
      <c r="B9" s="191"/>
      <c r="C9" s="191"/>
      <c r="D9" s="191"/>
      <c r="I9" s="194" t="s">
        <v>75</v>
      </c>
      <c r="J9" s="195"/>
      <c r="K9" s="195"/>
      <c r="L9" s="196"/>
    </row>
    <row r="10" spans="1:29" ht="34.5" customHeight="1" thickBot="1" x14ac:dyDescent="0.25">
      <c r="A10" s="88"/>
      <c r="B10" s="88"/>
      <c r="C10" s="88"/>
      <c r="D10" s="88"/>
      <c r="I10" s="59" t="s">
        <v>69</v>
      </c>
      <c r="J10" s="6">
        <f>SUM(J6,J8)</f>
        <v>0</v>
      </c>
      <c r="K10" s="6">
        <f t="shared" ref="K10:L10" si="0">SUM(K6,K8)</f>
        <v>0</v>
      </c>
      <c r="L10" s="6">
        <f t="shared" si="0"/>
        <v>0</v>
      </c>
    </row>
    <row r="11" spans="1:29" ht="34.5" customHeight="1" thickBot="1" x14ac:dyDescent="0.25">
      <c r="A11" s="88"/>
      <c r="B11" s="88"/>
      <c r="C11" s="88"/>
      <c r="D11" s="88"/>
      <c r="I11" s="12" t="s">
        <v>71</v>
      </c>
      <c r="J11" s="78" t="e">
        <f>J10/(SUM('1 - Cover page'!G11:G12))</f>
        <v>#DIV/0!</v>
      </c>
      <c r="K11" s="78" t="e">
        <f>K10/(SUM('1 - Cover page'!E11:F12))</f>
        <v>#DIV/0!</v>
      </c>
      <c r="L11" s="78" t="e">
        <f>L10/(SUM('1 - Cover page'!E11:G12))</f>
        <v>#DIV/0!</v>
      </c>
    </row>
    <row r="12" spans="1:29" ht="34.5" customHeight="1" x14ac:dyDescent="0.2">
      <c r="A12" s="88"/>
      <c r="B12" s="88"/>
      <c r="C12" s="88"/>
      <c r="D12" s="88"/>
    </row>
    <row r="13" spans="1:29" ht="17.25" hidden="1" customHeight="1" x14ac:dyDescent="0.2">
      <c r="A13" s="183" t="s">
        <v>60</v>
      </c>
      <c r="B13" s="183"/>
      <c r="C13" s="183"/>
      <c r="D13" s="183"/>
      <c r="I13" s="183" t="s">
        <v>60</v>
      </c>
      <c r="J13" s="183"/>
      <c r="K13" s="183"/>
      <c r="L13" s="183"/>
    </row>
    <row r="14" spans="1:29" ht="17.25" hidden="1" customHeight="1" thickBot="1" x14ac:dyDescent="0.25">
      <c r="A14" s="184"/>
      <c r="B14" s="184"/>
      <c r="C14" s="184"/>
      <c r="D14" s="184"/>
      <c r="I14" s="184"/>
      <c r="J14" s="184"/>
      <c r="K14" s="184"/>
      <c r="L14" s="184"/>
    </row>
    <row r="15" spans="1:29" ht="34.5" hidden="1" customHeight="1" thickBot="1" x14ac:dyDescent="0.25">
      <c r="A15" s="70" t="s">
        <v>64</v>
      </c>
      <c r="B15" s="5" t="s">
        <v>25</v>
      </c>
      <c r="C15" s="7" t="s">
        <v>65</v>
      </c>
      <c r="D15" s="9" t="s">
        <v>66</v>
      </c>
      <c r="I15" s="70" t="s">
        <v>64</v>
      </c>
      <c r="J15" s="5" t="s">
        <v>25</v>
      </c>
      <c r="K15" s="7" t="s">
        <v>65</v>
      </c>
      <c r="L15" s="9" t="s">
        <v>66</v>
      </c>
    </row>
    <row r="16" spans="1:29" ht="34.5" hidden="1" customHeight="1" thickBot="1" x14ac:dyDescent="0.25">
      <c r="A16" s="10" t="s">
        <v>67</v>
      </c>
      <c r="B16" s="8">
        <f>COUNTIFS('2 - Case log'!G4:G5014, "Guest", '2 - Case log'!O4:O5014, "Positive")</f>
        <v>0</v>
      </c>
      <c r="C16" s="8">
        <f>COUNTIFS('2 - Case log'!G4:G5014, "Crew", '2 - Case log'!O4:O5014, "Positive")</f>
        <v>0</v>
      </c>
      <c r="D16" s="8">
        <f>SUM(B16:C16)</f>
        <v>0</v>
      </c>
      <c r="I16" s="10" t="s">
        <v>67</v>
      </c>
      <c r="J16" s="8">
        <f>COUNTIFS('2 - Case log'!G4:G5003, "Guest", '2 - Case log'!O4:O5003, "Positive")</f>
        <v>0</v>
      </c>
      <c r="K16" s="8">
        <f>COUNTIFS('2 - Case log'!G4:G5003, "Crew", '2 - Case log'!O4:O5003, "Positive")</f>
        <v>0</v>
      </c>
      <c r="L16" s="8">
        <f>SUM(J16:K16)</f>
        <v>0</v>
      </c>
    </row>
    <row r="17" spans="1:12" ht="34.5" hidden="1" customHeight="1" thickBot="1" x14ac:dyDescent="0.25">
      <c r="A17" s="10" t="s">
        <v>76</v>
      </c>
      <c r="B17" s="6">
        <f>COUNTIFS('2 - Case log'!G4:G5003, "Guest", '2 - Case log'!O4:O5003, "Positive",'2 - Case log'!X4:X5003,"*&lt;=5 Days*")</f>
        <v>0</v>
      </c>
      <c r="C17" s="6">
        <f>COUNTIFS('2 - Case log'!G4:G5003, "Crew", '2 - Case log'!O4:O5003, "Positive",'2 - Case log'!X4:X5003,"*&lt;=5 Days*")</f>
        <v>0</v>
      </c>
      <c r="D17" s="6">
        <f>SUM(B17:C17)</f>
        <v>0</v>
      </c>
      <c r="I17" s="10" t="s">
        <v>77</v>
      </c>
      <c r="J17" s="8">
        <f>COUNTIFS('2 - Case log'!G4:G5003, "Guest", '2 - Case log'!O4:O5003, "Positive",  '2 - Case log'!U4:U5003, "&lt;&gt;")</f>
        <v>0</v>
      </c>
      <c r="K17" s="8">
        <f>COUNTIFS('2 - Case log'!G4:G5003, "Crew", '2 - Case log'!O4:O5003, "Positive",  '2 - Case log'!U4:U5003, "&lt;&gt;")</f>
        <v>0</v>
      </c>
      <c r="L17" s="8">
        <f>SUM(J17:K17)</f>
        <v>0</v>
      </c>
    </row>
    <row r="18" spans="1:12" ht="34.5" hidden="1" customHeight="1" thickBot="1" x14ac:dyDescent="0.25">
      <c r="A18" s="200" t="s">
        <v>78</v>
      </c>
      <c r="B18" s="201"/>
      <c r="C18" s="201"/>
      <c r="D18" s="202"/>
      <c r="I18" s="10" t="s">
        <v>79</v>
      </c>
      <c r="J18" s="6">
        <f>J16-J17</f>
        <v>0</v>
      </c>
      <c r="K18" s="6">
        <f t="shared" ref="K18" si="1">K16-K17</f>
        <v>0</v>
      </c>
      <c r="L18" s="6">
        <f>SUM(J18:K18)</f>
        <v>0</v>
      </c>
    </row>
    <row r="19" spans="1:12" ht="34.5" hidden="1" customHeight="1" thickBot="1" x14ac:dyDescent="0.25">
      <c r="A19" s="11" t="s">
        <v>80</v>
      </c>
      <c r="B19" s="78" t="e">
        <f>B17/(SUM('1 - Cover page'!G11:G12))</f>
        <v>#DIV/0!</v>
      </c>
      <c r="C19" s="78" t="e">
        <f>C17/(SUM('1 - Cover page'!E11:F12))</f>
        <v>#DIV/0!</v>
      </c>
      <c r="D19" s="78" t="e">
        <f>D17/(SUM('1 - Cover page'!E11:G12))</f>
        <v>#DIV/0!</v>
      </c>
      <c r="I19" s="200" t="s">
        <v>78</v>
      </c>
      <c r="J19" s="201"/>
      <c r="K19" s="201"/>
      <c r="L19" s="202"/>
    </row>
    <row r="20" spans="1:12" ht="51.75" hidden="1" customHeight="1" thickBot="1" x14ac:dyDescent="0.25">
      <c r="A20" s="12" t="s">
        <v>72</v>
      </c>
      <c r="B20" s="197" t="str">
        <f>'1 - Cover page'!G13</f>
        <v>Nil or Minor impact to staffing and/or resources. No impact to critical services.</v>
      </c>
      <c r="C20" s="198" t="s">
        <v>73</v>
      </c>
      <c r="D20" s="199"/>
      <c r="I20" s="11" t="s">
        <v>81</v>
      </c>
      <c r="J20" s="78" t="e">
        <f>J18/(SUM('1 - Cover page'!G11:G12))</f>
        <v>#DIV/0!</v>
      </c>
      <c r="K20" s="78" t="e">
        <f>K18/(SUM('1 - Cover page'!E11:F12))</f>
        <v>#DIV/0!</v>
      </c>
      <c r="L20" s="78" t="e">
        <f>L18/(SUM('1 - Cover page'!E11:G12))</f>
        <v>#DIV/0!</v>
      </c>
    </row>
    <row r="21" spans="1:12" ht="34.5" hidden="1" customHeight="1" thickBot="1" x14ac:dyDescent="0.25">
      <c r="A21" s="80"/>
      <c r="B21" s="80"/>
      <c r="C21" s="80"/>
      <c r="D21" s="80"/>
      <c r="I21" s="12" t="s">
        <v>72</v>
      </c>
      <c r="J21" s="197" t="str">
        <f>'1 - Cover page'!G13</f>
        <v>Nil or Minor impact to staffing and/or resources. No impact to critical services.</v>
      </c>
      <c r="K21" s="198" t="s">
        <v>73</v>
      </c>
      <c r="L21" s="199"/>
    </row>
    <row r="22" spans="1:12" ht="34.5" hidden="1" customHeight="1" x14ac:dyDescent="0.2">
      <c r="A22" s="80"/>
      <c r="B22" s="80"/>
      <c r="C22" s="80"/>
      <c r="D22" s="80"/>
      <c r="I22" s="80"/>
      <c r="J22" s="81"/>
      <c r="K22" s="81"/>
      <c r="L22" s="81"/>
    </row>
    <row r="23" spans="1:12" ht="34.5" customHeight="1" x14ac:dyDescent="0.2">
      <c r="D23" s="88"/>
      <c r="I23" s="80"/>
      <c r="J23" s="81"/>
      <c r="K23" s="81"/>
      <c r="L23" s="81"/>
    </row>
    <row r="55" spans="1:27" x14ac:dyDescent="0.2">
      <c r="A55" s="41" t="s">
        <v>48</v>
      </c>
      <c r="B55" t="s">
        <v>82</v>
      </c>
      <c r="R55" s="41" t="s">
        <v>43</v>
      </c>
      <c r="S55" t="s">
        <v>83</v>
      </c>
      <c r="Z55" s="41" t="s">
        <v>52</v>
      </c>
      <c r="AA55" t="s">
        <v>83</v>
      </c>
    </row>
    <row r="57" spans="1:27" x14ac:dyDescent="0.2">
      <c r="A57" s="41" t="s">
        <v>84</v>
      </c>
      <c r="B57" s="41" t="s">
        <v>85</v>
      </c>
      <c r="R57" s="41" t="s">
        <v>86</v>
      </c>
      <c r="S57" s="41" t="s">
        <v>85</v>
      </c>
      <c r="Z57" s="41" t="s">
        <v>87</v>
      </c>
      <c r="AA57" s="41" t="s">
        <v>85</v>
      </c>
    </row>
    <row r="58" spans="1:27" x14ac:dyDescent="0.2">
      <c r="A58" s="41" t="s">
        <v>88</v>
      </c>
      <c r="B58" t="s">
        <v>89</v>
      </c>
      <c r="I58" s="41" t="s">
        <v>90</v>
      </c>
      <c r="J58" s="41" t="s">
        <v>85</v>
      </c>
      <c r="R58" s="41" t="s">
        <v>88</v>
      </c>
      <c r="S58" t="s">
        <v>89</v>
      </c>
      <c r="Z58" s="41" t="s">
        <v>88</v>
      </c>
      <c r="AA58" t="s">
        <v>89</v>
      </c>
    </row>
    <row r="59" spans="1:27" x14ac:dyDescent="0.2">
      <c r="A59" s="42" t="s">
        <v>91</v>
      </c>
      <c r="I59" s="41" t="s">
        <v>88</v>
      </c>
      <c r="J59" t="s">
        <v>89</v>
      </c>
      <c r="R59" s="42" t="s">
        <v>92</v>
      </c>
      <c r="Z59" s="42" t="s">
        <v>93</v>
      </c>
    </row>
    <row r="60" spans="1:27" x14ac:dyDescent="0.2">
      <c r="A60" s="42" t="s">
        <v>94</v>
      </c>
      <c r="I60" s="42" t="s">
        <v>95</v>
      </c>
      <c r="R60" s="42" t="s">
        <v>96</v>
      </c>
      <c r="Z60" s="42" t="s">
        <v>97</v>
      </c>
    </row>
    <row r="61" spans="1:27" x14ac:dyDescent="0.2">
      <c r="A61" s="42" t="s">
        <v>98</v>
      </c>
      <c r="I61" s="42" t="s">
        <v>92</v>
      </c>
      <c r="R61" s="42" t="s">
        <v>99</v>
      </c>
      <c r="Z61" s="42" t="s">
        <v>100</v>
      </c>
    </row>
    <row r="62" spans="1:27" x14ac:dyDescent="0.2">
      <c r="A62" s="42" t="s">
        <v>101</v>
      </c>
      <c r="I62" s="42" t="s">
        <v>96</v>
      </c>
      <c r="R62" s="42" t="s">
        <v>93</v>
      </c>
      <c r="Z62" s="42" t="s">
        <v>102</v>
      </c>
    </row>
    <row r="63" spans="1:27" x14ac:dyDescent="0.2">
      <c r="A63" s="42" t="s">
        <v>103</v>
      </c>
      <c r="I63" s="42" t="s">
        <v>99</v>
      </c>
      <c r="R63" s="42" t="s">
        <v>89</v>
      </c>
      <c r="Z63" s="42" t="s">
        <v>104</v>
      </c>
    </row>
    <row r="64" spans="1:27" x14ac:dyDescent="0.2">
      <c r="A64" s="42" t="s">
        <v>105</v>
      </c>
      <c r="I64" s="42" t="s">
        <v>93</v>
      </c>
      <c r="Z64" s="42" t="s">
        <v>106</v>
      </c>
    </row>
    <row r="65" spans="1:26" x14ac:dyDescent="0.2">
      <c r="A65" s="42" t="s">
        <v>107</v>
      </c>
      <c r="I65" s="42" t="s">
        <v>89</v>
      </c>
      <c r="Z65" s="42" t="s">
        <v>89</v>
      </c>
    </row>
    <row r="66" spans="1:26" x14ac:dyDescent="0.2">
      <c r="A66" s="42" t="s">
        <v>108</v>
      </c>
    </row>
    <row r="67" spans="1:26" x14ac:dyDescent="0.2">
      <c r="A67" s="42" t="s">
        <v>109</v>
      </c>
    </row>
    <row r="68" spans="1:26" x14ac:dyDescent="0.2">
      <c r="A68" s="42" t="s">
        <v>110</v>
      </c>
    </row>
    <row r="69" spans="1:26" x14ac:dyDescent="0.2">
      <c r="A69" s="42" t="s">
        <v>111</v>
      </c>
    </row>
    <row r="70" spans="1:26" x14ac:dyDescent="0.2">
      <c r="A70" s="42" t="s">
        <v>112</v>
      </c>
    </row>
    <row r="71" spans="1:26" x14ac:dyDescent="0.2">
      <c r="A71" s="42" t="s">
        <v>113</v>
      </c>
    </row>
    <row r="72" spans="1:26" x14ac:dyDescent="0.2">
      <c r="A72" s="42" t="s">
        <v>114</v>
      </c>
    </row>
    <row r="73" spans="1:26" x14ac:dyDescent="0.2">
      <c r="A73" s="42" t="s">
        <v>115</v>
      </c>
    </row>
    <row r="74" spans="1:26" x14ac:dyDescent="0.2">
      <c r="A74" s="42" t="s">
        <v>116</v>
      </c>
    </row>
    <row r="75" spans="1:26" x14ac:dyDescent="0.2">
      <c r="A75" s="42" t="s">
        <v>117</v>
      </c>
    </row>
    <row r="76" spans="1:26" x14ac:dyDescent="0.2">
      <c r="A76" s="42" t="s">
        <v>118</v>
      </c>
    </row>
    <row r="77" spans="1:26" x14ac:dyDescent="0.2">
      <c r="A77" s="42" t="s">
        <v>119</v>
      </c>
    </row>
    <row r="78" spans="1:26" x14ac:dyDescent="0.2">
      <c r="A78" s="42" t="s">
        <v>120</v>
      </c>
    </row>
    <row r="79" spans="1:26" x14ac:dyDescent="0.2">
      <c r="A79" s="42" t="s">
        <v>121</v>
      </c>
    </row>
    <row r="80" spans="1:26" x14ac:dyDescent="0.2">
      <c r="A80" s="42" t="s">
        <v>122</v>
      </c>
    </row>
    <row r="81" spans="1:1" x14ac:dyDescent="0.2">
      <c r="A81" s="42" t="s">
        <v>123</v>
      </c>
    </row>
    <row r="82" spans="1:1" x14ac:dyDescent="0.2">
      <c r="A82" s="42" t="s">
        <v>124</v>
      </c>
    </row>
    <row r="83" spans="1:1" x14ac:dyDescent="0.2">
      <c r="A83" s="42" t="s">
        <v>125</v>
      </c>
    </row>
    <row r="84" spans="1:1" x14ac:dyDescent="0.2">
      <c r="A84" s="42" t="s">
        <v>126</v>
      </c>
    </row>
    <row r="85" spans="1:1" x14ac:dyDescent="0.2">
      <c r="A85" s="42" t="s">
        <v>127</v>
      </c>
    </row>
    <row r="86" spans="1:1" x14ac:dyDescent="0.2">
      <c r="A86" s="42" t="s">
        <v>128</v>
      </c>
    </row>
    <row r="87" spans="1:1" x14ac:dyDescent="0.2">
      <c r="A87" s="42" t="s">
        <v>129</v>
      </c>
    </row>
    <row r="88" spans="1:1" x14ac:dyDescent="0.2">
      <c r="A88" s="42" t="s">
        <v>130</v>
      </c>
    </row>
    <row r="89" spans="1:1" x14ac:dyDescent="0.2">
      <c r="A89" s="42" t="s">
        <v>131</v>
      </c>
    </row>
    <row r="90" spans="1:1" x14ac:dyDescent="0.2">
      <c r="A90" s="42" t="s">
        <v>132</v>
      </c>
    </row>
    <row r="91" spans="1:1" x14ac:dyDescent="0.2">
      <c r="A91" s="42" t="s">
        <v>89</v>
      </c>
    </row>
  </sheetData>
  <sheetProtection selectLockedCells="1" selectUnlockedCells="1"/>
  <mergeCells count="16">
    <mergeCell ref="J21:L21"/>
    <mergeCell ref="A13:D14"/>
    <mergeCell ref="A18:D18"/>
    <mergeCell ref="B20:D20"/>
    <mergeCell ref="I9:L9"/>
    <mergeCell ref="I13:L14"/>
    <mergeCell ref="I19:L19"/>
    <mergeCell ref="Z1:AC2"/>
    <mergeCell ref="I4:L5"/>
    <mergeCell ref="A1:D2"/>
    <mergeCell ref="B9:D9"/>
    <mergeCell ref="A7:D7"/>
    <mergeCell ref="I1:L2"/>
    <mergeCell ref="I7:L7"/>
    <mergeCell ref="R1:U2"/>
    <mergeCell ref="B6:D6"/>
  </mergeCells>
  <conditionalFormatting sqref="B5:D5 S5:U5 AA5:AC5 J11:L11 B19:D19 J20:L20">
    <cfRule type="cellIs" dxfId="17" priority="16" operator="greaterThanOrEqual">
      <formula>0.03</formula>
    </cfRule>
    <cfRule type="cellIs" dxfId="16" priority="17" operator="lessThan">
      <formula>0.03</formula>
    </cfRule>
  </conditionalFormatting>
  <pageMargins left="0.7" right="0.7" top="0.75" bottom="0.75" header="0.3" footer="0.3"/>
  <pageSetup paperSize="9" orientation="portrait" r:id="rId5"/>
  <headerFooter>
    <oddFooter>&amp;C_x000D_&amp;1#&amp;"Arial Black"&amp;10&amp;K000000 OFFICIAL</oddFooter>
  </headerFooter>
  <drawing r:id="rId6"/>
  <extLst>
    <ext xmlns:x14="http://schemas.microsoft.com/office/spreadsheetml/2009/9/main" uri="{78C0D931-6437-407d-A8EE-F0AAD7539E65}">
      <x14:conditionalFormattings>
        <x14:conditionalFormatting xmlns:xm="http://schemas.microsoft.com/office/excel/2006/main">
          <x14:cfRule type="cellIs" priority="1" operator="equal" id="{5649F850-7B7B-4FE0-97AD-763B894EC9E8}">
            <xm:f>'4 - MoH use only'!$A$38</xm:f>
            <x14:dxf>
              <font>
                <color auto="1"/>
              </font>
              <fill>
                <patternFill>
                  <bgColor rgb="FFFF0000"/>
                </patternFill>
              </fill>
            </x14:dxf>
          </x14:cfRule>
          <x14:cfRule type="cellIs" priority="2" operator="equal" id="{919287F8-C23E-4546-90A0-D7B725515547}">
            <xm:f>'4 - MoH use only'!$A$37</xm:f>
            <x14:dxf>
              <font>
                <color auto="1"/>
              </font>
              <fill>
                <patternFill>
                  <bgColor rgb="FFEAFC04"/>
                </patternFill>
              </fill>
            </x14:dxf>
          </x14:cfRule>
          <x14:cfRule type="cellIs" priority="3" operator="equal" id="{9A4D090F-EBA8-45AC-BD12-5F101719506B}">
            <xm:f>'4 - MoH use only'!$A$36</xm:f>
            <x14:dxf>
              <font>
                <color auto="1"/>
              </font>
              <fill>
                <patternFill>
                  <bgColor rgb="FF00B050"/>
                </patternFill>
              </fill>
            </x14:dxf>
          </x14:cfRule>
          <x14:cfRule type="cellIs" priority="4" operator="equal" id="{EB5F4992-0699-4628-B544-FE036B4D7A95}">
            <xm:f>'4 - MoH use only'!$A$35</xm:f>
            <x14:dxf>
              <font>
                <color theme="0"/>
              </font>
              <fill>
                <patternFill patternType="none">
                  <bgColor auto="1"/>
                </patternFill>
              </fill>
            </x14:dxf>
          </x14:cfRule>
          <xm:sqref>B6:D6 B20:D20 J21:L21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D48AA-3482-4073-BFED-F617AAE8DC6B}">
  <dimension ref="A1:W37"/>
  <sheetViews>
    <sheetView topLeftCell="A7" zoomScale="80" zoomScaleNormal="80" workbookViewId="0">
      <selection activeCell="M24" sqref="M24"/>
    </sheetView>
  </sheetViews>
  <sheetFormatPr defaultColWidth="6.33203125" defaultRowHeight="11.25" x14ac:dyDescent="0.2"/>
  <cols>
    <col min="1" max="1" width="60" customWidth="1"/>
    <col min="2" max="2" width="21" customWidth="1"/>
    <col min="3" max="3" width="10.33203125" customWidth="1"/>
    <col min="4" max="4" width="11.6640625" bestFit="1" customWidth="1"/>
    <col min="8" max="8" width="8.33203125" customWidth="1"/>
    <col min="9" max="9" width="8.33203125" style="121" customWidth="1"/>
    <col min="10" max="10" width="10" customWidth="1"/>
    <col min="11" max="11" width="59.1640625" customWidth="1"/>
    <col min="12" max="12" width="21" customWidth="1"/>
    <col min="13" max="13" width="14.5" customWidth="1"/>
    <col min="14" max="14" width="15.83203125" customWidth="1"/>
    <col min="18" max="18" width="9" style="121" customWidth="1"/>
    <col min="19" max="19" width="8.1640625" customWidth="1"/>
    <col min="20" max="20" width="58.6640625" customWidth="1"/>
    <col min="21" max="21" width="21" customWidth="1"/>
    <col min="22" max="22" width="13.5" customWidth="1"/>
    <col min="23" max="23" width="14.5" customWidth="1"/>
  </cols>
  <sheetData>
    <row r="1" spans="1:23" x14ac:dyDescent="0.2">
      <c r="A1" s="183" t="s">
        <v>133</v>
      </c>
      <c r="B1" s="183"/>
      <c r="C1" s="183"/>
      <c r="D1" s="183"/>
      <c r="K1" s="183" t="s">
        <v>62</v>
      </c>
      <c r="L1" s="183"/>
      <c r="M1" s="183"/>
      <c r="N1" s="183"/>
      <c r="T1" s="183" t="s">
        <v>63</v>
      </c>
      <c r="U1" s="183"/>
      <c r="V1" s="183"/>
      <c r="W1" s="183"/>
    </row>
    <row r="2" spans="1:23" ht="12" thickBot="1" x14ac:dyDescent="0.25">
      <c r="A2" s="184"/>
      <c r="B2" s="184"/>
      <c r="C2" s="184"/>
      <c r="D2" s="184"/>
      <c r="K2" s="184"/>
      <c r="L2" s="184"/>
      <c r="M2" s="184"/>
      <c r="N2" s="184"/>
      <c r="T2" s="184"/>
      <c r="U2" s="184"/>
      <c r="V2" s="184"/>
      <c r="W2" s="184"/>
    </row>
    <row r="3" spans="1:23" ht="13.5" thickBot="1" x14ac:dyDescent="0.25">
      <c r="A3" s="118" t="s">
        <v>134</v>
      </c>
      <c r="B3" s="94" t="s">
        <v>25</v>
      </c>
      <c r="C3" s="9" t="s">
        <v>65</v>
      </c>
      <c r="D3" s="9" t="s">
        <v>66</v>
      </c>
      <c r="K3" s="93" t="s">
        <v>135</v>
      </c>
      <c r="L3" s="112" t="s">
        <v>25</v>
      </c>
      <c r="M3" s="112" t="s">
        <v>65</v>
      </c>
      <c r="N3" s="57" t="s">
        <v>66</v>
      </c>
      <c r="T3" s="118" t="s">
        <v>135</v>
      </c>
      <c r="U3" s="112" t="s">
        <v>25</v>
      </c>
      <c r="V3" s="112" t="s">
        <v>65</v>
      </c>
      <c r="W3" s="57" t="s">
        <v>66</v>
      </c>
    </row>
    <row r="4" spans="1:23" ht="12.75" x14ac:dyDescent="0.2">
      <c r="A4" s="120">
        <f>'1 - Cover page'!B9 -15</f>
        <v>-15</v>
      </c>
      <c r="B4" s="115">
        <f>COUNTIFS('2 - Case log'!G4:G5003, "Guest", '2 - Case log'!O4:O5003, "Positive",'2 - Case log'!Y4:Y5003,"15")</f>
        <v>0</v>
      </c>
      <c r="C4" s="115">
        <f>COUNTIFS('2 - Case log'!G4:G5003, "Crew", '2 - Case log'!O4:O5003, "Positive",'2 - Case log'!Y4:Y5003,"15")</f>
        <v>0</v>
      </c>
      <c r="D4" s="115">
        <f>SUM(B4:C4)</f>
        <v>0</v>
      </c>
      <c r="K4" s="119">
        <f>'1 - Cover page'!B9 -15</f>
        <v>-15</v>
      </c>
      <c r="L4" s="116">
        <f>COUNTIFS('2 - Case log'!G4:G5003, "Guest", '2 - Case log'!J4:J5003, "Y",'2 - Case log'!Z4:Z5003,"15")</f>
        <v>0</v>
      </c>
      <c r="M4" s="116">
        <f>COUNTIFS('2 - Case log'!G4:G5003, "Crew", '2 - Case log'!J4:J5003, "Y",'2 - Case log'!Z4:Z5003,"15")</f>
        <v>0</v>
      </c>
      <c r="N4" s="115">
        <f>SUM(L4:M4)</f>
        <v>0</v>
      </c>
      <c r="T4" s="117">
        <f>'1 - Cover page'!B9 -15</f>
        <v>-15</v>
      </c>
      <c r="U4" s="116">
        <f>COUNTIFS('2 - Case log'!G4:G5003, "Guest", '2 - Case log'!S4:S5003, "Y",'2 - Case log'!Z4:Z5003,"15")</f>
        <v>0</v>
      </c>
      <c r="V4" s="116">
        <f>COUNTIFS('2 - Case log'!G4:G5003, "Crew", '2 - Case log'!S4:S5003, "Y",'2 - Case log'!Z4:Z5003,"15")</f>
        <v>0</v>
      </c>
      <c r="W4" s="115">
        <f>SUM(U4:V4)</f>
        <v>0</v>
      </c>
    </row>
    <row r="5" spans="1:23" ht="12.75" x14ac:dyDescent="0.2">
      <c r="A5" s="106">
        <f>'1 - Cover page'!B9 -14</f>
        <v>-14</v>
      </c>
      <c r="B5" s="108">
        <f>COUNTIFS('2 - Case log'!G4:G5003, "Guest", '2 - Case log'!O4:O5003, "Positive",'2 - Case log'!Y4:Y5003,"14")</f>
        <v>0</v>
      </c>
      <c r="C5" s="108">
        <f>COUNTIFS('2 - Case log'!G4:G5003, "Crew", '2 - Case log'!O4:O5003, "Positive",'2 - Case log'!Y4:Y5003,"14")</f>
        <v>0</v>
      </c>
      <c r="D5" s="108">
        <f t="shared" ref="D5:D19" si="0">SUM(B5:C5)</f>
        <v>0</v>
      </c>
      <c r="K5" s="107">
        <f>'1 - Cover page'!B9 -14</f>
        <v>-14</v>
      </c>
      <c r="L5" s="108">
        <f>COUNTIFS('2 - Case log'!G4:G5003, "Guest", '2 - Case log'!J4:J5003, "Y",'2 - Case log'!Z4:Z5003,"14")</f>
        <v>0</v>
      </c>
      <c r="M5" s="108">
        <f>COUNTIFS('2 - Case log'!G4:G5003, "Crew", '2 - Case log'!J4:J5003, "Y",'2 - Case log'!Z4:Z5003,"14")</f>
        <v>0</v>
      </c>
      <c r="N5" s="108">
        <f t="shared" ref="N5:N19" si="1">SUM(L5:M5)</f>
        <v>0</v>
      </c>
      <c r="T5" s="107">
        <f>'1 - Cover page'!B9 -14</f>
        <v>-14</v>
      </c>
      <c r="U5" s="108">
        <f>COUNTIFS('2 - Case log'!G4:G5003, "Guest", '2 - Case log'!S4:S5003, "Y",'2 - Case log'!Z4:Z5003,"14")</f>
        <v>0</v>
      </c>
      <c r="V5" s="108">
        <f>COUNTIFS('2 - Case log'!G4:G5003, "Crew", '2 - Case log'!S4:S5003, "Y",'2 - Case log'!Z4:Z5003,"14")</f>
        <v>0</v>
      </c>
      <c r="W5" s="108">
        <f t="shared" ref="W5:W19" si="2">SUM(U5:V5)</f>
        <v>0</v>
      </c>
    </row>
    <row r="6" spans="1:23" ht="12.75" x14ac:dyDescent="0.2">
      <c r="A6" s="106">
        <f>'1 - Cover page'!B9 -13</f>
        <v>-13</v>
      </c>
      <c r="B6" s="108">
        <f>COUNTIFS('2 - Case log'!G4:G5003, "Guest", '2 - Case log'!O4:O5003, "Positive",'2 - Case log'!Y4:Y5003,"13")</f>
        <v>0</v>
      </c>
      <c r="C6" s="108">
        <f>COUNTIFS('2 - Case log'!G4:G5003, "Crew", '2 - Case log'!O4:O5003, "Positive",'2 - Case log'!Y4:Y5003,"13")</f>
        <v>0</v>
      </c>
      <c r="D6" s="108">
        <f t="shared" si="0"/>
        <v>0</v>
      </c>
      <c r="K6" s="107">
        <f>'1 - Cover page'!B9 -13</f>
        <v>-13</v>
      </c>
      <c r="L6" s="108">
        <f>COUNTIFS('2 - Case log'!G4:G5003, "Guest", '2 - Case log'!J4:J5003, "Y",'2 - Case log'!Z4:Z5003,"13")</f>
        <v>0</v>
      </c>
      <c r="M6" s="108">
        <f>COUNTIFS('2 - Case log'!G4:G5003, "Crew", '2 - Case log'!J4:J5003, "Y",'2 - Case log'!Z4:Z5003,"13")</f>
        <v>0</v>
      </c>
      <c r="N6" s="108">
        <f t="shared" si="1"/>
        <v>0</v>
      </c>
      <c r="T6" s="107">
        <f>'1 - Cover page'!B9 -13</f>
        <v>-13</v>
      </c>
      <c r="U6" s="108">
        <f>COUNTIFS('2 - Case log'!G4:G5003, "Guest", '2 - Case log'!S4:S5003, "Y",'2 - Case log'!Z4:Z5003,"13")</f>
        <v>0</v>
      </c>
      <c r="V6" s="108">
        <f>COUNTIFS('2 - Case log'!G4:G5003, "Crew", '2 - Case log'!S4:S5003, "Y",'2 - Case log'!Z4:Z5003,"13")</f>
        <v>0</v>
      </c>
      <c r="W6" s="108">
        <f t="shared" si="2"/>
        <v>0</v>
      </c>
    </row>
    <row r="7" spans="1:23" ht="12.75" x14ac:dyDescent="0.2">
      <c r="A7" s="106">
        <f>'1 - Cover page'!B9 -12</f>
        <v>-12</v>
      </c>
      <c r="B7" s="108">
        <f>COUNTIFS('2 - Case log'!G4:G5003, "Guest", '2 - Case log'!O4:O5003, "Positive",'2 - Case log'!Y4:Y5003,"12")</f>
        <v>0</v>
      </c>
      <c r="C7" s="108">
        <f>COUNTIFS('2 - Case log'!G4:G5003, "Crew", '2 - Case log'!O4:O5003, "Positive",'2 - Case log'!Y4:Y5003,"12")</f>
        <v>0</v>
      </c>
      <c r="D7" s="108">
        <f t="shared" si="0"/>
        <v>0</v>
      </c>
      <c r="K7" s="107">
        <f>'1 - Cover page'!B9 -12</f>
        <v>-12</v>
      </c>
      <c r="L7" s="108">
        <f>COUNTIFS('2 - Case log'!G4:G5003, "Guest", '2 - Case log'!J4:J5003, "Y",'2 - Case log'!Z4:Z5003,"12")</f>
        <v>0</v>
      </c>
      <c r="M7" s="108">
        <f>COUNTIFS('2 - Case log'!G4:G5003, "Crew", '2 - Case log'!J4:J5003, "Y",'2 - Case log'!Z4:Z5003,"12")</f>
        <v>0</v>
      </c>
      <c r="N7" s="108">
        <f t="shared" si="1"/>
        <v>0</v>
      </c>
      <c r="T7" s="107">
        <f>'1 - Cover page'!B9 -12</f>
        <v>-12</v>
      </c>
      <c r="U7" s="108">
        <f>COUNTIFS('2 - Case log'!G4:G5003, "Guest", '2 - Case log'!S4:S5003, "Y",'2 - Case log'!Z4:Z5003,"12")</f>
        <v>0</v>
      </c>
      <c r="V7" s="108">
        <f>COUNTIFS('2 - Case log'!G4:G5003, "Crew", '2 - Case log'!S4:S5003, "Y",'2 - Case log'!Z4:Z5003,"12")</f>
        <v>0</v>
      </c>
      <c r="W7" s="108">
        <f t="shared" si="2"/>
        <v>0</v>
      </c>
    </row>
    <row r="8" spans="1:23" ht="12.75" x14ac:dyDescent="0.2">
      <c r="A8" s="106">
        <f>'1 - Cover page'!B9 -11</f>
        <v>-11</v>
      </c>
      <c r="B8" s="108">
        <f>COUNTIFS('2 - Case log'!G4:G5003, "Guest", '2 - Case log'!O4:O5003, "Positive",'2 - Case log'!Y4:Y5003,"11")</f>
        <v>0</v>
      </c>
      <c r="C8" s="108">
        <f>COUNTIFS('2 - Case log'!G4:G5003, "Crew", '2 - Case log'!O4:O5003, "Positive",'2 - Case log'!Y4:Y5003,"11")</f>
        <v>0</v>
      </c>
      <c r="D8" s="108">
        <f t="shared" si="0"/>
        <v>0</v>
      </c>
      <c r="K8" s="107">
        <f>'1 - Cover page'!B9 -11</f>
        <v>-11</v>
      </c>
      <c r="L8" s="108">
        <f>COUNTIFS('2 - Case log'!G4:G5003, "Guest", '2 - Case log'!J4:J5003, "Y",'2 - Case log'!Z4:Z5003,"11")</f>
        <v>0</v>
      </c>
      <c r="M8" s="108">
        <f>COUNTIFS('2 - Case log'!G4:G5003, "Crew", '2 - Case log'!J4:J5003, "Y",'2 - Case log'!Z4:Z5003,"11")</f>
        <v>0</v>
      </c>
      <c r="N8" s="108">
        <f t="shared" si="1"/>
        <v>0</v>
      </c>
      <c r="T8" s="107">
        <f>'1 - Cover page'!B9 -11</f>
        <v>-11</v>
      </c>
      <c r="U8" s="108">
        <f>COUNTIFS('2 - Case log'!G4:G5003, "Guest", '2 - Case log'!S4:S5003, "Y",'2 - Case log'!Z4:Z5003,"11")</f>
        <v>0</v>
      </c>
      <c r="V8" s="108">
        <f>COUNTIFS('2 - Case log'!G4:G5003, "Crew", '2 - Case log'!S4:S5003, "Y",'2 - Case log'!Z4:Z5003,"11")</f>
        <v>0</v>
      </c>
      <c r="W8" s="108">
        <f t="shared" si="2"/>
        <v>0</v>
      </c>
    </row>
    <row r="9" spans="1:23" ht="12.75" x14ac:dyDescent="0.2">
      <c r="A9" s="106">
        <f>'1 - Cover page'!B9 -10</f>
        <v>-10</v>
      </c>
      <c r="B9" s="108">
        <f>COUNTIFS('2 - Case log'!G4:G5003, "Guest", '2 - Case log'!O4:O5003, "Positive",'2 - Case log'!Y4:Y5003,"10")</f>
        <v>0</v>
      </c>
      <c r="C9" s="108">
        <f>COUNTIFS('2 - Case log'!G4:G5003, "Crew", '2 - Case log'!O4:O5003, "Positive",'2 - Case log'!Y4:Y5003,"10")</f>
        <v>0</v>
      </c>
      <c r="D9" s="108">
        <f t="shared" si="0"/>
        <v>0</v>
      </c>
      <c r="K9" s="107">
        <f>'1 - Cover page'!B9 -10</f>
        <v>-10</v>
      </c>
      <c r="L9" s="108">
        <f>COUNTIFS('2 - Case log'!G4:G5003, "Guest", '2 - Case log'!J4:J5003, "Y",'2 - Case log'!Z4:Z5003,"10")</f>
        <v>0</v>
      </c>
      <c r="M9" s="108">
        <f>COUNTIFS('2 - Case log'!G4:G5003, "Crew", '2 - Case log'!J4:J5003, "Y",'2 - Case log'!Z4:Z5003,"10")</f>
        <v>0</v>
      </c>
      <c r="N9" s="108">
        <f t="shared" si="1"/>
        <v>0</v>
      </c>
      <c r="T9" s="107">
        <f>'1 - Cover page'!B9 -10</f>
        <v>-10</v>
      </c>
      <c r="U9" s="108">
        <f>COUNTIFS('2 - Case log'!G4:G5003, "Guest", '2 - Case log'!S4:S5003, "Y",'2 - Case log'!Z4:Z5003,"10")</f>
        <v>0</v>
      </c>
      <c r="V9" s="108">
        <f>COUNTIFS('2 - Case log'!G4:G5003, "Crew", '2 - Case log'!S4:S5003, "Y",'2 - Case log'!Z4:Z5003,"10")</f>
        <v>0</v>
      </c>
      <c r="W9" s="108">
        <f t="shared" si="2"/>
        <v>0</v>
      </c>
    </row>
    <row r="10" spans="1:23" ht="12.75" x14ac:dyDescent="0.2">
      <c r="A10" s="106">
        <f>'1 - Cover page'!B9 -9</f>
        <v>-9</v>
      </c>
      <c r="B10" s="108">
        <f>COUNTIFS('2 - Case log'!G4:G5003, "Guest", '2 - Case log'!O4:O5003, "Positive",'2 - Case log'!Y4:Y5003,"9")</f>
        <v>0</v>
      </c>
      <c r="C10" s="108">
        <f>COUNTIFS('2 - Case log'!G4:G5003, "Crew", '2 - Case log'!O4:O5003, "Positive",'2 - Case log'!Y4:Y5003,"9")</f>
        <v>0</v>
      </c>
      <c r="D10" s="108">
        <f t="shared" si="0"/>
        <v>0</v>
      </c>
      <c r="K10" s="107">
        <f>'1 - Cover page'!B9 -9</f>
        <v>-9</v>
      </c>
      <c r="L10" s="108">
        <f>COUNTIFS('2 - Case log'!G4:G5003, "Guest", '2 - Case log'!J4:J5003, "Y",'2 - Case log'!Z4:Z5003,"9")</f>
        <v>0</v>
      </c>
      <c r="M10" s="108">
        <f>COUNTIFS('2 - Case log'!G4:G5003, "Crew", '2 - Case log'!J4:J5003, "Y",'2 - Case log'!Z4:Z5003,"9")</f>
        <v>0</v>
      </c>
      <c r="N10" s="108">
        <f t="shared" si="1"/>
        <v>0</v>
      </c>
      <c r="T10" s="107">
        <f>'1 - Cover page'!B9 -9</f>
        <v>-9</v>
      </c>
      <c r="U10" s="108">
        <f>COUNTIFS('2 - Case log'!G4:G5003, "Guest", '2 - Case log'!S4:S5003, "Y",'2 - Case log'!Z4:Z5003,"9")</f>
        <v>0</v>
      </c>
      <c r="V10" s="108">
        <f>COUNTIFS('2 - Case log'!G4:G5003, "Crew", '2 - Case log'!S4:S5003, "Y",'2 - Case log'!Z4:Z5003,"9")</f>
        <v>0</v>
      </c>
      <c r="W10" s="108">
        <f t="shared" si="2"/>
        <v>0</v>
      </c>
    </row>
    <row r="11" spans="1:23" ht="12.75" x14ac:dyDescent="0.2">
      <c r="A11" s="106">
        <f>'1 - Cover page'!B9 -8</f>
        <v>-8</v>
      </c>
      <c r="B11" s="108">
        <f>COUNTIFS('2 - Case log'!G4:G5003, "Guest", '2 - Case log'!O4:O5003, "Positive",'2 - Case log'!Y4:Y5003,"8")</f>
        <v>0</v>
      </c>
      <c r="C11" s="108">
        <f>COUNTIFS('2 - Case log'!G4:G5003, "Crew", '2 - Case log'!O4:O5003, "Positive",'2 - Case log'!Y4:Y5003,"8")</f>
        <v>0</v>
      </c>
      <c r="D11" s="108">
        <f t="shared" si="0"/>
        <v>0</v>
      </c>
      <c r="K11" s="107">
        <f>'1 - Cover page'!B9 -8</f>
        <v>-8</v>
      </c>
      <c r="L11" s="108">
        <f>COUNTIFS('2 - Case log'!G4:G5003, "Guest", '2 - Case log'!J4:J5003, "Y",'2 - Case log'!Z4:Z5003,"8")</f>
        <v>0</v>
      </c>
      <c r="M11" s="108">
        <f>COUNTIFS('2 - Case log'!G4:G5003, "Crew", '2 - Case log'!J4:J5003, "Y",'2 - Case log'!Z4:Z5003,"8")</f>
        <v>0</v>
      </c>
      <c r="N11" s="108">
        <f t="shared" si="1"/>
        <v>0</v>
      </c>
      <c r="T11" s="107">
        <f>'1 - Cover page'!B9 -8</f>
        <v>-8</v>
      </c>
      <c r="U11" s="108">
        <f>COUNTIFS('2 - Case log'!G4:G5003, "Guest", '2 - Case log'!S4:S5003, "Y",'2 - Case log'!Z4:Z5003,"8")</f>
        <v>0</v>
      </c>
      <c r="V11" s="108">
        <f>COUNTIFS('2 - Case log'!G4:G5003, "Crew", '2 - Case log'!S4:S5003, "Y",'2 - Case log'!Z4:Z5003,"8")</f>
        <v>0</v>
      </c>
      <c r="W11" s="108">
        <f t="shared" si="2"/>
        <v>0</v>
      </c>
    </row>
    <row r="12" spans="1:23" ht="12.75" x14ac:dyDescent="0.2">
      <c r="A12" s="106">
        <f>'1 - Cover page'!B9 -7</f>
        <v>-7</v>
      </c>
      <c r="B12" s="108">
        <f>COUNTIFS('2 - Case log'!G4:G5003, "Guest", '2 - Case log'!O4:O5003, "Positive",'2 - Case log'!Y4:Y5003,"7")</f>
        <v>0</v>
      </c>
      <c r="C12" s="108">
        <f>COUNTIFS('2 - Case log'!G4:G5003, "Crew", '2 - Case log'!O4:O5003, "Positive",'2 - Case log'!Y4:Y5003,"7")</f>
        <v>0</v>
      </c>
      <c r="D12" s="108">
        <f t="shared" si="0"/>
        <v>0</v>
      </c>
      <c r="K12" s="107">
        <f>'1 - Cover page'!B9 -7</f>
        <v>-7</v>
      </c>
      <c r="L12" s="108">
        <f>COUNTIFS('2 - Case log'!G4:G5003, "Guest", '2 - Case log'!J4:J5003, "Y",'2 - Case log'!Z4:Z5003,"7")</f>
        <v>0</v>
      </c>
      <c r="M12" s="108">
        <f>COUNTIFS('2 - Case log'!G4:G5003, "Crew", '2 - Case log'!J4:J5003, "Y",'2 - Case log'!Z4:Z5003,"7")</f>
        <v>0</v>
      </c>
      <c r="N12" s="108">
        <f t="shared" si="1"/>
        <v>0</v>
      </c>
      <c r="T12" s="107">
        <f>'1 - Cover page'!B9 -7</f>
        <v>-7</v>
      </c>
      <c r="U12" s="108">
        <f>COUNTIFS('2 - Case log'!G4:G5003, "Guest", '2 - Case log'!S4:S5003, "Y",'2 - Case log'!Z4:Z5003,"7")</f>
        <v>0</v>
      </c>
      <c r="V12" s="108">
        <f>COUNTIFS('2 - Case log'!G4:G5003, "Crew", '2 - Case log'!S4:S5003, "Y",'2 - Case log'!Z4:Z5003,"7")</f>
        <v>0</v>
      </c>
      <c r="W12" s="108">
        <f t="shared" si="2"/>
        <v>0</v>
      </c>
    </row>
    <row r="13" spans="1:23" ht="12.75" x14ac:dyDescent="0.2">
      <c r="A13" s="106">
        <f>'1 - Cover page'!B9 -6</f>
        <v>-6</v>
      </c>
      <c r="B13" s="108">
        <f>COUNTIFS('2 - Case log'!G4:G5003, "Guest", '2 - Case log'!O4:O5003, "Positive",'2 - Case log'!Y4:Y5003,"6")</f>
        <v>0</v>
      </c>
      <c r="C13" s="108">
        <f>COUNTIFS('2 - Case log'!G4:G5003, "Crew", '2 - Case log'!O4:O5003, "Positive",'2 - Case log'!Y4:Y5003,"6")</f>
        <v>0</v>
      </c>
      <c r="D13" s="108">
        <f t="shared" si="0"/>
        <v>0</v>
      </c>
      <c r="K13" s="107">
        <f>'1 - Cover page'!B9 -6</f>
        <v>-6</v>
      </c>
      <c r="L13" s="108">
        <f>COUNTIFS('2 - Case log'!G4:G5003, "Guest", '2 - Case log'!J4:J5003, "Y",'2 - Case log'!Z4:Z5003,"6")</f>
        <v>0</v>
      </c>
      <c r="M13" s="108">
        <f>COUNTIFS('2 - Case log'!G4:G5003, "Crew", '2 - Case log'!J4:J5003, "Y",'2 - Case log'!Z4:Z5003,"6")</f>
        <v>0</v>
      </c>
      <c r="N13" s="108">
        <f t="shared" si="1"/>
        <v>0</v>
      </c>
      <c r="T13" s="107">
        <f>'1 - Cover page'!B9 -6</f>
        <v>-6</v>
      </c>
      <c r="U13" s="108">
        <f>COUNTIFS('2 - Case log'!G4:G5003, "Guest", '2 - Case log'!S4:S5003, "Y",'2 - Case log'!Z4:Z5003,"6")</f>
        <v>0</v>
      </c>
      <c r="V13" s="108">
        <f>COUNTIFS('2 - Case log'!G4:G5003, "Crew", '2 - Case log'!S4:S5003, "Y",'2 - Case log'!Z4:Z5003,"6")</f>
        <v>0</v>
      </c>
      <c r="W13" s="108">
        <f t="shared" si="2"/>
        <v>0</v>
      </c>
    </row>
    <row r="14" spans="1:23" ht="12.75" x14ac:dyDescent="0.2">
      <c r="A14" s="106">
        <f>'1 - Cover page'!B9 -5</f>
        <v>-5</v>
      </c>
      <c r="B14" s="108">
        <f>COUNTIFS('2 - Case log'!G4:G5003, "Guest", '2 - Case log'!O4:O5003, "Positive",'2 - Case log'!Y4:Y5003,"5")</f>
        <v>0</v>
      </c>
      <c r="C14" s="108">
        <f>COUNTIFS('2 - Case log'!G4:G5003, "Crew", '2 - Case log'!O4:O5003, "Positive",'2 - Case log'!Y4:Y5003,"5")</f>
        <v>0</v>
      </c>
      <c r="D14" s="108">
        <f t="shared" si="0"/>
        <v>0</v>
      </c>
      <c r="K14" s="107">
        <f>'1 - Cover page'!B9 -5</f>
        <v>-5</v>
      </c>
      <c r="L14" s="108">
        <f>COUNTIFS('2 - Case log'!G4:G5003, "Guest", '2 - Case log'!J4:J5003, "Y",'2 - Case log'!Z4:Z5003,"5")</f>
        <v>0</v>
      </c>
      <c r="M14" s="108">
        <f>COUNTIFS('2 - Case log'!G4:G5003, "Crew", '2 - Case log'!J4:J5003, "Y",'2 - Case log'!Z4:Z5003,"5")</f>
        <v>0</v>
      </c>
      <c r="N14" s="108">
        <f t="shared" si="1"/>
        <v>0</v>
      </c>
      <c r="T14" s="107">
        <f>'1 - Cover page'!B9 -5</f>
        <v>-5</v>
      </c>
      <c r="U14" s="108">
        <f>COUNTIFS('2 - Case log'!G4:G5003, "Guest", '2 - Case log'!S4:S5003, "Y",'2 - Case log'!Z4:Z5003,"5")</f>
        <v>0</v>
      </c>
      <c r="V14" s="108">
        <f>COUNTIFS('2 - Case log'!G4:G5003, "Crew", '2 - Case log'!S4:S5003, "Y",'2 - Case log'!Z4:Z5003,"5")</f>
        <v>0</v>
      </c>
      <c r="W14" s="108">
        <f t="shared" si="2"/>
        <v>0</v>
      </c>
    </row>
    <row r="15" spans="1:23" ht="12.75" x14ac:dyDescent="0.2">
      <c r="A15" s="106">
        <f>'1 - Cover page'!B9 -4</f>
        <v>-4</v>
      </c>
      <c r="B15" s="108">
        <f>COUNTIFS('2 - Case log'!G4:G5003, "Guest", '2 - Case log'!O4:O5003, "Positive",'2 - Case log'!Y4:Y5003,"4")</f>
        <v>0</v>
      </c>
      <c r="C15" s="108">
        <f>COUNTIFS('2 - Case log'!G4:G5003, "Crew", '2 - Case log'!O4:O5003, "Positive",'2 - Case log'!Y4:Y5003,"4")</f>
        <v>0</v>
      </c>
      <c r="D15" s="108">
        <f t="shared" si="0"/>
        <v>0</v>
      </c>
      <c r="K15" s="107">
        <f>'1 - Cover page'!B9 -4</f>
        <v>-4</v>
      </c>
      <c r="L15" s="108">
        <f>COUNTIFS('2 - Case log'!G4:G5003, "Guest", '2 - Case log'!J4:J5003, "Y",'2 - Case log'!Z4:Z5003,"4")</f>
        <v>0</v>
      </c>
      <c r="M15" s="108">
        <f>COUNTIFS('2 - Case log'!G4:G5003, "Crew", '2 - Case log'!J4:J5003, "Y",'2 - Case log'!Z4:Z5003,"4")</f>
        <v>0</v>
      </c>
      <c r="N15" s="108">
        <f t="shared" si="1"/>
        <v>0</v>
      </c>
      <c r="T15" s="107">
        <f>'1 - Cover page'!B9 -4</f>
        <v>-4</v>
      </c>
      <c r="U15" s="108">
        <f>COUNTIFS('2 - Case log'!G4:G5003, "Guest", '2 - Case log'!S4:S5003, "Y",'2 - Case log'!Z4:Z5003,"4")</f>
        <v>0</v>
      </c>
      <c r="V15" s="108">
        <f>COUNTIFS('2 - Case log'!G4:G5003, "Crew", '2 - Case log'!S4:S5003, "Y",'2 - Case log'!Z4:Z5003,"4")</f>
        <v>0</v>
      </c>
      <c r="W15" s="108">
        <f t="shared" si="2"/>
        <v>0</v>
      </c>
    </row>
    <row r="16" spans="1:23" ht="12.75" x14ac:dyDescent="0.2">
      <c r="A16" s="106">
        <f>'1 - Cover page'!B9 -3</f>
        <v>-3</v>
      </c>
      <c r="B16" s="108">
        <f>COUNTIFS('2 - Case log'!G4:G5003, "Guest", '2 - Case log'!O4:O5003, "Positive",'2 - Case log'!Y4:Y5003,"3")</f>
        <v>0</v>
      </c>
      <c r="C16" s="108">
        <f>COUNTIFS('2 - Case log'!G4:G5003, "Crew", '2 - Case log'!O4:O5003, "Positive",'2 - Case log'!Y4:Y5003,"3")</f>
        <v>0</v>
      </c>
      <c r="D16" s="108">
        <f t="shared" si="0"/>
        <v>0</v>
      </c>
      <c r="K16" s="107">
        <f>'1 - Cover page'!B9 -3</f>
        <v>-3</v>
      </c>
      <c r="L16" s="108">
        <f>COUNTIFS('2 - Case log'!G4:G5003, "Guest", '2 - Case log'!J4:J5003, "Y",'2 - Case log'!Z4:Z5003,"3")</f>
        <v>0</v>
      </c>
      <c r="M16" s="108">
        <f>COUNTIFS('2 - Case log'!G4:G5003, "Crew", '2 - Case log'!J4:J5003, "Y",'2 - Case log'!Z4:Z5003,"3")</f>
        <v>0</v>
      </c>
      <c r="N16" s="108">
        <f t="shared" si="1"/>
        <v>0</v>
      </c>
      <c r="T16" s="107">
        <f>'1 - Cover page'!B9 -3</f>
        <v>-3</v>
      </c>
      <c r="U16" s="108">
        <f>COUNTIFS('2 - Case log'!G4:G5003, "Guest", '2 - Case log'!S4:S5003, "Y",'2 - Case log'!Z4:Z5003,"3")</f>
        <v>0</v>
      </c>
      <c r="V16" s="108">
        <f>COUNTIFS('2 - Case log'!G4:G5003, "Crew", '2 - Case log'!S4:S5003, "Y",'2 - Case log'!Z4:Z5003,"3")</f>
        <v>0</v>
      </c>
      <c r="W16" s="108">
        <f t="shared" si="2"/>
        <v>0</v>
      </c>
    </row>
    <row r="17" spans="1:23" ht="12.75" x14ac:dyDescent="0.2">
      <c r="A17" s="106">
        <f>'1 - Cover page'!B9 -2</f>
        <v>-2</v>
      </c>
      <c r="B17" s="108">
        <f>COUNTIFS('2 - Case log'!G4:G5003, "Guest", '2 - Case log'!O4:O5003, "Positive",'2 - Case log'!Y4:Y5003,"2")</f>
        <v>0</v>
      </c>
      <c r="C17" s="108">
        <f>COUNTIFS('2 - Case log'!G4:G5003, "Crew", '2 - Case log'!O4:O5003, "Positive",'2 - Case log'!Y4:Y5003,"2")</f>
        <v>0</v>
      </c>
      <c r="D17" s="108">
        <f t="shared" si="0"/>
        <v>0</v>
      </c>
      <c r="K17" s="107">
        <f>'1 - Cover page'!B9 -2</f>
        <v>-2</v>
      </c>
      <c r="L17" s="108">
        <f>COUNTIFS('2 - Case log'!G4:G5003, "Guest", '2 - Case log'!J4:J5003, "Y",'2 - Case log'!Z4:Z5003,"2")</f>
        <v>0</v>
      </c>
      <c r="M17" s="108">
        <f>COUNTIFS('2 - Case log'!G4:G5003, "Crew", '2 - Case log'!J4:J5003, "Y",'2 - Case log'!Z4:Z5003,"2")</f>
        <v>0</v>
      </c>
      <c r="N17" s="108">
        <f t="shared" si="1"/>
        <v>0</v>
      </c>
      <c r="T17" s="107">
        <f>'1 - Cover page'!B9 -2</f>
        <v>-2</v>
      </c>
      <c r="U17" s="108">
        <f>COUNTIFS('2 - Case log'!G4:G5003, "Guest", '2 - Case log'!S4:S5003, "Y",'2 - Case log'!Z4:Z5003,"2")</f>
        <v>0</v>
      </c>
      <c r="V17" s="108">
        <f>COUNTIFS('2 - Case log'!G4:G5003, "Crew", '2 - Case log'!S4:S5003, "Y",'2 - Case log'!Z4:Z5003,"2")</f>
        <v>0</v>
      </c>
      <c r="W17" s="108">
        <f t="shared" si="2"/>
        <v>0</v>
      </c>
    </row>
    <row r="18" spans="1:23" ht="12.75" x14ac:dyDescent="0.2">
      <c r="A18" s="106">
        <f>'1 - Cover page'!B9 -1</f>
        <v>-1</v>
      </c>
      <c r="B18" s="108">
        <f>COUNTIFS('2 - Case log'!G4:G5003, "Guest", '2 - Case log'!O4:O5003, "Positive",'2 - Case log'!Y4:Y5003,"1")</f>
        <v>0</v>
      </c>
      <c r="C18" s="108">
        <f>COUNTIFS('2 - Case log'!G4:G5003, "Crew", '2 - Case log'!O4:O5003, "Positive",'2 - Case log'!Y4:Y5003,"1")</f>
        <v>0</v>
      </c>
      <c r="D18" s="108">
        <f t="shared" si="0"/>
        <v>0</v>
      </c>
      <c r="K18" s="107">
        <f>'1 - Cover page'!B9 -1</f>
        <v>-1</v>
      </c>
      <c r="L18" s="108">
        <f>COUNTIFS('2 - Case log'!G4:G5003, "Guest", '2 - Case log'!J4:J5003, "Y",'2 - Case log'!Z4:Z5003,"1")</f>
        <v>0</v>
      </c>
      <c r="M18" s="108">
        <f>COUNTIFS('2 - Case log'!G4:G5003, "Crew", '2 - Case log'!J4:J5003, "Y",'2 - Case log'!Z4:Z5003,"1")</f>
        <v>0</v>
      </c>
      <c r="N18" s="108">
        <f t="shared" si="1"/>
        <v>0</v>
      </c>
      <c r="T18" s="107">
        <f>'1 - Cover page'!B9 -1</f>
        <v>-1</v>
      </c>
      <c r="U18" s="108">
        <f>COUNTIFS('2 - Case log'!G4:G5003, "Guest", '2 - Case log'!S4:S5003, "Y",'2 - Case log'!Z4:Z5003,"1")</f>
        <v>0</v>
      </c>
      <c r="V18" s="108">
        <f>COUNTIFS('2 - Case log'!G4:G5003, "Crew", '2 - Case log'!S4:S5003, "Y",'2 - Case log'!Z4:Z5003,"1")</f>
        <v>0</v>
      </c>
      <c r="W18" s="108">
        <f t="shared" si="2"/>
        <v>0</v>
      </c>
    </row>
    <row r="19" spans="1:23" ht="13.5" thickBot="1" x14ac:dyDescent="0.25">
      <c r="A19" s="111">
        <f>'1 - Cover page'!B9</f>
        <v>0</v>
      </c>
      <c r="B19" s="109">
        <f>COUNTIFS('2 - Case log'!G4:G5003, "Guest", '2 - Case log'!O4:O5003, "Positive",'2 - Case log'!Y4:Y5003,"0")</f>
        <v>0</v>
      </c>
      <c r="C19" s="109">
        <f>COUNTIFS('2 - Case log'!G4:G5003, "Crew", '2 - Case log'!O4:O5003, "Positive",'2 - Case log'!Y4:Y5003,"0")</f>
        <v>0</v>
      </c>
      <c r="D19" s="109">
        <f t="shared" si="0"/>
        <v>0</v>
      </c>
      <c r="K19" s="136">
        <f>'1 - Cover page'!B9</f>
        <v>0</v>
      </c>
      <c r="L19" s="109">
        <f>COUNTIFS('2 - Case log'!G4:G5003, "Guest", '2 - Case log'!J4:J5003, "Y",'2 - Case log'!Z4:Z5003,"0")</f>
        <v>0</v>
      </c>
      <c r="M19" s="109">
        <f>COUNTIFS('2 - Case log'!G4:G5003, "Crew", '2 - Case log'!J4:J5003, "Y",'2 - Case log'!Z4:Z5003,"0")</f>
        <v>0</v>
      </c>
      <c r="N19" s="109">
        <f t="shared" si="1"/>
        <v>0</v>
      </c>
      <c r="T19" s="136">
        <f>'1 - Cover page'!B9</f>
        <v>0</v>
      </c>
      <c r="U19" s="109">
        <f>COUNTIFS('2 - Case log'!G4:G5003, "Guest", '2 - Case log'!S4:S5003, "Y",'2 - Case log'!Z4:Z5003,"0")</f>
        <v>0</v>
      </c>
      <c r="V19" s="109">
        <f>COUNTIFS('2 - Case log'!G4:G5003, "Crew", '2 - Case log'!S4:S5003, "Y",'2 - Case log'!Z4:Z5003,"0")</f>
        <v>0</v>
      </c>
      <c r="W19" s="109">
        <f t="shared" si="2"/>
        <v>0</v>
      </c>
    </row>
    <row r="20" spans="1:23" ht="30.6" customHeight="1" thickBot="1" x14ac:dyDescent="0.25">
      <c r="A20" s="110" t="s">
        <v>136</v>
      </c>
      <c r="B20" s="112">
        <f>SUM(B4:B19)</f>
        <v>0</v>
      </c>
      <c r="C20" s="112">
        <f>SUM(C4:C19)</f>
        <v>0</v>
      </c>
      <c r="D20" s="113">
        <f>SUM(B20:C20)</f>
        <v>0</v>
      </c>
      <c r="E20" s="114"/>
      <c r="K20" s="12" t="s">
        <v>136</v>
      </c>
      <c r="L20" s="112">
        <f>SUM(L4:L19)</f>
        <v>0</v>
      </c>
      <c r="M20" s="112">
        <f>SUM(M4:M19)</f>
        <v>0</v>
      </c>
      <c r="N20" s="112">
        <f>SUM(L20:M20)</f>
        <v>0</v>
      </c>
      <c r="T20" s="12" t="s">
        <v>136</v>
      </c>
      <c r="U20" s="112">
        <f>SUM(U4:U19)</f>
        <v>0</v>
      </c>
      <c r="V20" s="112">
        <f>SUM(V4:V19)</f>
        <v>0</v>
      </c>
      <c r="W20" s="112">
        <f>SUM(U20:V20)</f>
        <v>0</v>
      </c>
    </row>
    <row r="21" spans="1:23" ht="30.6" customHeight="1" thickBot="1" x14ac:dyDescent="0.25">
      <c r="A21" s="59" t="s">
        <v>70</v>
      </c>
      <c r="B21" s="78" t="e">
        <f>B20/(SUM('1 - Cover page'!G11:G12))</f>
        <v>#DIV/0!</v>
      </c>
      <c r="C21" s="78" t="e">
        <f>C20/(SUM('1 - Cover page'!E11:F12))</f>
        <v>#DIV/0!</v>
      </c>
      <c r="D21" s="78" t="e">
        <f>D20/(SUM('1 - Cover page'!E11:G12))</f>
        <v>#DIV/0!</v>
      </c>
      <c r="K21" s="12" t="s">
        <v>71</v>
      </c>
      <c r="L21" s="78" t="e">
        <f>L20/(SUM('1 - Cover page'!G11:G12))</f>
        <v>#DIV/0!</v>
      </c>
      <c r="M21" s="78" t="e">
        <f>M20/(SUM('1 - Cover page'!E11:F12))</f>
        <v>#DIV/0!</v>
      </c>
      <c r="N21" s="78" t="e">
        <f>N20/(SUM('1 - Cover page'!E11:G12))</f>
        <v>#DIV/0!</v>
      </c>
      <c r="T21" s="12" t="s">
        <v>71</v>
      </c>
      <c r="U21" s="78" t="e">
        <f>U20/(SUM('1 - Cover page'!G11:G12))</f>
        <v>#DIV/0!</v>
      </c>
      <c r="V21" s="78" t="e">
        <f>V20/(SUM('1 - Cover page'!E11:F12))</f>
        <v>#DIV/0!</v>
      </c>
      <c r="W21" s="78" t="e">
        <f>W20/(SUM('1 - Cover page'!E11:G12))</f>
        <v>#DIV/0!</v>
      </c>
    </row>
    <row r="22" spans="1:23" ht="49.5" customHeight="1" thickBot="1" x14ac:dyDescent="0.25">
      <c r="A22" s="12" t="s">
        <v>72</v>
      </c>
      <c r="B22" s="197" t="str">
        <f>'1 - Cover page'!G13</f>
        <v>Nil or Minor impact to staffing and/or resources. No impact to critical services.</v>
      </c>
      <c r="C22" s="198" t="s">
        <v>73</v>
      </c>
      <c r="D22" s="199"/>
    </row>
    <row r="23" spans="1:23" ht="18" customHeight="1" x14ac:dyDescent="0.2">
      <c r="A23" s="192"/>
      <c r="B23" s="193"/>
      <c r="C23" s="193"/>
      <c r="D23" s="193"/>
    </row>
    <row r="24" spans="1:23" ht="24.75" customHeight="1" x14ac:dyDescent="0.2">
      <c r="A24" s="80"/>
      <c r="B24" s="91"/>
      <c r="C24" s="91"/>
      <c r="D24" s="91"/>
    </row>
    <row r="25" spans="1:23" ht="50.25" customHeight="1" x14ac:dyDescent="0.2">
      <c r="A25" s="80"/>
      <c r="B25" s="191"/>
      <c r="C25" s="191"/>
      <c r="D25" s="191"/>
    </row>
    <row r="26" spans="1:23" ht="34.5" hidden="1" customHeight="1" x14ac:dyDescent="0.2">
      <c r="A26" s="88"/>
      <c r="B26" s="88"/>
      <c r="C26" s="88"/>
      <c r="D26" s="88"/>
    </row>
    <row r="27" spans="1:23" ht="34.5" hidden="1" customHeight="1" x14ac:dyDescent="0.2">
      <c r="A27" s="88"/>
      <c r="B27" s="88"/>
      <c r="C27" s="88"/>
      <c r="D27" s="88"/>
    </row>
    <row r="28" spans="1:23" ht="34.5" hidden="1" customHeight="1" x14ac:dyDescent="0.2">
      <c r="A28" s="88"/>
      <c r="B28" s="88"/>
      <c r="C28" s="88"/>
      <c r="D28" s="88"/>
    </row>
    <row r="29" spans="1:23" ht="17.25" hidden="1" customHeight="1" x14ac:dyDescent="0.2">
      <c r="A29" s="183" t="s">
        <v>60</v>
      </c>
      <c r="B29" s="183"/>
      <c r="C29" s="183"/>
      <c r="D29" s="183"/>
    </row>
    <row r="30" spans="1:23" ht="17.25" hidden="1" customHeight="1" thickBot="1" x14ac:dyDescent="0.25">
      <c r="A30" s="184"/>
      <c r="B30" s="184"/>
      <c r="C30" s="184"/>
      <c r="D30" s="184"/>
    </row>
    <row r="31" spans="1:23" ht="34.5" hidden="1" customHeight="1" thickBot="1" x14ac:dyDescent="0.25">
      <c r="A31" s="70" t="s">
        <v>64</v>
      </c>
      <c r="B31" s="5" t="s">
        <v>25</v>
      </c>
      <c r="C31" s="7" t="s">
        <v>65</v>
      </c>
      <c r="D31" s="9" t="s">
        <v>66</v>
      </c>
    </row>
    <row r="32" spans="1:23" ht="34.5" hidden="1" customHeight="1" thickBot="1" x14ac:dyDescent="0.25">
      <c r="A32" s="10" t="s">
        <v>67</v>
      </c>
      <c r="B32" s="8">
        <f>COUNTIFS('2 - Case log'!G4:G5014, "Guest", '2 - Case log'!O4:O5014, "Positive")</f>
        <v>0</v>
      </c>
      <c r="C32" s="8">
        <f>COUNTIFS('2 - Case log'!G4:G5014, "Crew", '2 - Case log'!O4:O5014, "Positive")</f>
        <v>0</v>
      </c>
      <c r="D32" s="8">
        <f>SUM(B32:C32)</f>
        <v>0</v>
      </c>
    </row>
    <row r="33" spans="1:4" ht="34.5" hidden="1" customHeight="1" thickBot="1" x14ac:dyDescent="0.25">
      <c r="A33" s="10" t="s">
        <v>76</v>
      </c>
      <c r="B33" s="6">
        <f>COUNTIFS('2 - Case log'!G4:G5003, "Guest", '2 - Case log'!O4:O5003, "Positive",'2 - Case log'!X4:X5003,"*&lt;=5 Days*")</f>
        <v>0</v>
      </c>
      <c r="C33" s="6">
        <f>COUNTIFS('2 - Case log'!G4:G5003, "Crew", '2 - Case log'!O4:O5003, "Positive",'2 - Case log'!X4:X5003,"*&lt;=5 Days*")</f>
        <v>0</v>
      </c>
      <c r="D33" s="6">
        <f>SUM(B33:C33)</f>
        <v>0</v>
      </c>
    </row>
    <row r="34" spans="1:4" ht="34.5" hidden="1" customHeight="1" thickBot="1" x14ac:dyDescent="0.25">
      <c r="A34" s="200" t="s">
        <v>78</v>
      </c>
      <c r="B34" s="201"/>
      <c r="C34" s="201"/>
      <c r="D34" s="202"/>
    </row>
    <row r="35" spans="1:4" ht="34.5" hidden="1" customHeight="1" thickBot="1" x14ac:dyDescent="0.25">
      <c r="A35" s="11" t="s">
        <v>80</v>
      </c>
      <c r="B35" s="78" t="e">
        <f>B33/(SUM('1 - Cover page'!G11:G12))</f>
        <v>#DIV/0!</v>
      </c>
      <c r="C35" s="78" t="e">
        <f>C33/(SUM('1 - Cover page'!E11:F12))</f>
        <v>#DIV/0!</v>
      </c>
      <c r="D35" s="78" t="e">
        <f>D33/(SUM('1 - Cover page'!E11:G12))</f>
        <v>#DIV/0!</v>
      </c>
    </row>
    <row r="36" spans="1:4" ht="51.75" hidden="1" customHeight="1" thickBot="1" x14ac:dyDescent="0.25">
      <c r="A36" s="12" t="s">
        <v>72</v>
      </c>
      <c r="B36" s="197" t="str">
        <f>'1 - Cover page'!G13</f>
        <v>Nil or Minor impact to staffing and/or resources. No impact to critical services.</v>
      </c>
      <c r="C36" s="198" t="s">
        <v>73</v>
      </c>
      <c r="D36" s="199"/>
    </row>
    <row r="37" spans="1:4" ht="34.5" hidden="1" customHeight="1" x14ac:dyDescent="0.2">
      <c r="A37" s="80"/>
      <c r="B37" s="80"/>
      <c r="C37" s="80"/>
      <c r="D37" s="80"/>
    </row>
  </sheetData>
  <sheetProtection selectLockedCells="1" selectUnlockedCells="1"/>
  <mergeCells count="9">
    <mergeCell ref="K1:N2"/>
    <mergeCell ref="T1:W2"/>
    <mergeCell ref="B22:D22"/>
    <mergeCell ref="A34:D34"/>
    <mergeCell ref="B36:D36"/>
    <mergeCell ref="A23:D23"/>
    <mergeCell ref="B25:D25"/>
    <mergeCell ref="A29:D30"/>
    <mergeCell ref="A1:D2"/>
  </mergeCells>
  <conditionalFormatting sqref="B21:D21 L21:N21 U21:W21 B35:D35">
    <cfRule type="cellIs" dxfId="11" priority="5" operator="greaterThanOrEqual">
      <formula>0.03</formula>
    </cfRule>
    <cfRule type="cellIs" dxfId="10" priority="6" operator="lessThan">
      <formula>0.03</formula>
    </cfRule>
  </conditionalFormatting>
  <pageMargins left="0.7" right="0.7" top="0.75" bottom="0.75" header="0.3" footer="0.3"/>
  <pageSetup paperSize="9" orientation="portrait" r:id="rId1"/>
  <headerFooter>
    <oddFooter>&amp;C_x000D_&amp;1#&amp;"Arial Black"&amp;10&amp;K000000 OFFICIAL</oddFooter>
  </headerFooter>
  <drawing r:id="rId2"/>
  <extLst>
    <ext xmlns:x14="http://schemas.microsoft.com/office/spreadsheetml/2009/9/main" uri="{78C0D931-6437-407d-A8EE-F0AAD7539E65}">
      <x14:conditionalFormattings>
        <x14:conditionalFormatting xmlns:xm="http://schemas.microsoft.com/office/excel/2006/main">
          <x14:cfRule type="cellIs" priority="1" operator="equal" id="{F0C61D07-18BC-4312-A5CF-CB4F955DD494}">
            <xm:f>'4 - MoH use only'!$A$38</xm:f>
            <x14:dxf>
              <font>
                <color auto="1"/>
              </font>
              <fill>
                <patternFill>
                  <bgColor rgb="FFFF0000"/>
                </patternFill>
              </fill>
            </x14:dxf>
          </x14:cfRule>
          <x14:cfRule type="cellIs" priority="2" operator="equal" id="{053D54F9-94C0-4837-A3A9-F71D090812EB}">
            <xm:f>'4 - MoH use only'!$A$37</xm:f>
            <x14:dxf>
              <font>
                <color auto="1"/>
              </font>
              <fill>
                <patternFill>
                  <bgColor rgb="FFEAFC04"/>
                </patternFill>
              </fill>
            </x14:dxf>
          </x14:cfRule>
          <x14:cfRule type="cellIs" priority="3" operator="equal" id="{8E4A51F6-7CAA-4E4D-A209-BFBEAF78BF66}">
            <xm:f>'4 - MoH use only'!$A$36</xm:f>
            <x14:dxf>
              <font>
                <color auto="1"/>
              </font>
              <fill>
                <patternFill>
                  <bgColor rgb="FF00B050"/>
                </patternFill>
              </fill>
            </x14:dxf>
          </x14:cfRule>
          <x14:cfRule type="cellIs" priority="4" operator="equal" id="{5EA180BF-FDD8-4A62-B934-BE21F0AF9C47}">
            <xm:f>'4 - MoH use only'!$A$35</xm:f>
            <x14:dxf>
              <font>
                <color theme="0"/>
              </font>
              <fill>
                <patternFill patternType="none">
                  <bgColor auto="1"/>
                </patternFill>
              </fill>
            </x14:dxf>
          </x14:cfRule>
          <xm:sqref>B22:D22 B36:D36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9043-2676-402D-A439-F278411DA1FF}">
  <dimension ref="A1:V28"/>
  <sheetViews>
    <sheetView zoomScale="80" zoomScaleNormal="80" workbookViewId="0">
      <selection activeCell="J54" sqref="J54"/>
    </sheetView>
  </sheetViews>
  <sheetFormatPr defaultColWidth="6.33203125" defaultRowHeight="11.25" x14ac:dyDescent="0.2"/>
  <cols>
    <col min="1" max="1" width="51.5" customWidth="1"/>
    <col min="2" max="2" width="21" customWidth="1"/>
    <col min="3" max="3" width="10.33203125" customWidth="1"/>
    <col min="4" max="4" width="11.6640625" bestFit="1" customWidth="1"/>
    <col min="9" max="9" width="10" customWidth="1"/>
    <col min="10" max="10" width="52" customWidth="1"/>
    <col min="11" max="11" width="21" customWidth="1"/>
    <col min="12" max="12" width="14.5" customWidth="1"/>
    <col min="13" max="13" width="15.83203125" customWidth="1"/>
    <col min="17" max="17" width="8.1640625" customWidth="1"/>
    <col min="18" max="18" width="58.1640625" customWidth="1"/>
    <col min="19" max="19" width="21" customWidth="1"/>
    <col min="20" max="20" width="13.5" customWidth="1"/>
    <col min="21" max="21" width="14.5" customWidth="1"/>
  </cols>
  <sheetData>
    <row r="1" spans="1:22" x14ac:dyDescent="0.2">
      <c r="A1" s="183" t="s">
        <v>60</v>
      </c>
      <c r="B1" s="183"/>
      <c r="C1" s="183"/>
      <c r="D1" s="183"/>
      <c r="J1" s="183" t="s">
        <v>62</v>
      </c>
      <c r="K1" s="183"/>
      <c r="L1" s="183"/>
      <c r="M1" s="183"/>
      <c r="R1" s="183" t="s">
        <v>63</v>
      </c>
      <c r="S1" s="183"/>
      <c r="T1" s="183"/>
      <c r="U1" s="183"/>
    </row>
    <row r="2" spans="1:22" ht="12" thickBot="1" x14ac:dyDescent="0.25">
      <c r="A2" s="184"/>
      <c r="B2" s="184"/>
      <c r="C2" s="184"/>
      <c r="D2" s="184"/>
      <c r="J2" s="184"/>
      <c r="K2" s="184"/>
      <c r="L2" s="184"/>
      <c r="M2" s="184"/>
      <c r="R2" s="184"/>
      <c r="S2" s="184"/>
      <c r="T2" s="184"/>
      <c r="U2" s="184"/>
    </row>
    <row r="3" spans="1:22" ht="13.5" thickBot="1" x14ac:dyDescent="0.25">
      <c r="A3" s="118" t="s">
        <v>59</v>
      </c>
      <c r="B3" s="94" t="s">
        <v>25</v>
      </c>
      <c r="C3" s="9" t="s">
        <v>65</v>
      </c>
      <c r="D3" s="9" t="s">
        <v>66</v>
      </c>
      <c r="J3" s="93" t="s">
        <v>59</v>
      </c>
      <c r="K3" s="112" t="s">
        <v>25</v>
      </c>
      <c r="L3" s="57" t="s">
        <v>65</v>
      </c>
      <c r="M3" s="57" t="s">
        <v>66</v>
      </c>
      <c r="R3" s="93" t="s">
        <v>59</v>
      </c>
      <c r="S3" s="56" t="s">
        <v>25</v>
      </c>
      <c r="T3" s="57" t="s">
        <v>65</v>
      </c>
      <c r="U3" s="57" t="s">
        <v>66</v>
      </c>
    </row>
    <row r="4" spans="1:22" ht="12.75" x14ac:dyDescent="0.2">
      <c r="A4" s="126" t="s">
        <v>137</v>
      </c>
      <c r="B4" s="125">
        <f>COUNTIFS('2 - Case log'!G4:G5003, "Guest", '2 - Case log'!O4:O5003, "Positive",'2 - Case log'!AA4:AA5003,"*&lt;50*")</f>
        <v>0</v>
      </c>
      <c r="C4" s="125">
        <f>COUNTIFS('2 - Case log'!G4:G5003, "Crew", '2 - Case log'!O4:O5003, "Positive",'2 - Case log'!AA4:AA5003,"*&lt;50*")</f>
        <v>0</v>
      </c>
      <c r="D4" s="135">
        <f>SUM(B4:C4)</f>
        <v>0</v>
      </c>
      <c r="E4" s="114"/>
      <c r="J4" s="134" t="s">
        <v>137</v>
      </c>
      <c r="K4" s="127">
        <f>COUNTIFS('2 - Case log'!G4:G5003, "Guest", '2 - Case log'!J4:J5003, "Y",'2 - Case log'!AA4:AA5003,"*&lt;50*")</f>
        <v>0</v>
      </c>
      <c r="L4" s="125">
        <f>COUNTIFS('2 - Case log'!G4:G5003, "Crew", '2 - Case log'!J4:J5003, "Y",'2 - Case log'!AA4:AA5003,"*&lt;50*")</f>
        <v>0</v>
      </c>
      <c r="M4" s="133">
        <f>SUM(K4:L4)</f>
        <v>0</v>
      </c>
      <c r="R4" s="128" t="s">
        <v>137</v>
      </c>
      <c r="S4" s="95">
        <f>COUNTIFS('2 - Case log'!G4:G5003, "Guest", '2 - Case log'!S4:S5003, "Y",'2 - Case log'!AA4:AA5003,"*&lt;50*")</f>
        <v>0</v>
      </c>
      <c r="T4" s="95">
        <f>COUNTIFS('2 - Case log'!G4:G5003, "Crew", '2 - Case log'!S4:S5003, "Y",'2 - Case log'!AA4:AA5003,"*&lt;50*")</f>
        <v>0</v>
      </c>
      <c r="U4" s="130">
        <f>SUM(S4:T4)</f>
        <v>0</v>
      </c>
    </row>
    <row r="5" spans="1:22" ht="12.75" x14ac:dyDescent="0.2">
      <c r="A5" s="122" t="s">
        <v>138</v>
      </c>
      <c r="B5" s="95">
        <f>COUNTIFS('2 - Case log'!G4:G5003, "Guest", '2 - Case log'!O4:O5003, "Positive",'2 - Case log'!AA4:AA5003,"*50-59*")</f>
        <v>0</v>
      </c>
      <c r="C5" s="95">
        <f>COUNTIFS('2 - Case log'!G4:G5003, "Crew", '2 - Case log'!O4:O5003, "Positive",'2 - Case log'!AA4:AA5003,"*50-59*")</f>
        <v>0</v>
      </c>
      <c r="D5" s="131">
        <f t="shared" ref="D5:D8" si="0">SUM(B5:C5)</f>
        <v>0</v>
      </c>
      <c r="E5" s="114"/>
      <c r="J5" s="128" t="s">
        <v>138</v>
      </c>
      <c r="K5" s="95">
        <f>COUNTIFS('2 - Case log'!G4:G5003, "Guest", '2 - Case log'!J4:J5003, "Y",'2 - Case log'!AA4:AA5003,"*50-59*")</f>
        <v>0</v>
      </c>
      <c r="L5" s="95">
        <f>COUNTIFS('2 - Case log'!G4:G5003, "Crew", '2 - Case log'!J4:J5003, "Y",'2 - Case log'!AA4:AA5003,"*50-59*")</f>
        <v>0</v>
      </c>
      <c r="M5" s="131">
        <f t="shared" ref="M5:M8" si="1">SUM(K5:L5)</f>
        <v>0</v>
      </c>
      <c r="N5" s="114"/>
      <c r="R5" s="128" t="s">
        <v>138</v>
      </c>
      <c r="S5" s="95">
        <f>COUNTIFS('2 - Case log'!G4:G5003, "Guest", '2 - Case log'!S4:S5003, "Y",'2 - Case log'!AA4:AA5003,"*50-59*")</f>
        <v>0</v>
      </c>
      <c r="T5" s="95">
        <f>COUNTIFS('2 - Case log'!G4:G5003, "Crew", '2 - Case log'!S4:S5003, "Y",'2 - Case log'!AA4:AA5003,"*50-59*")</f>
        <v>0</v>
      </c>
      <c r="U5" s="131">
        <f t="shared" ref="U5:U8" si="2">SUM(S5:T5)</f>
        <v>0</v>
      </c>
      <c r="V5" s="114"/>
    </row>
    <row r="6" spans="1:22" ht="12.75" x14ac:dyDescent="0.2">
      <c r="A6" s="122" t="s">
        <v>139</v>
      </c>
      <c r="B6" s="95">
        <f>COUNTIFS('2 - Case log'!G4:G5003, "Guest", '2 - Case log'!O4:O5003, "Positive",'2 - Case log'!AA4:AA5003,"*60-69*")</f>
        <v>0</v>
      </c>
      <c r="C6" s="95">
        <f>COUNTIFS('2 - Case log'!G4:G5003, "Crew", '2 - Case log'!O4:O5003, "Positive",'2 - Case log'!AA4:AA5003,"*60-69*")</f>
        <v>0</v>
      </c>
      <c r="D6" s="131">
        <f t="shared" si="0"/>
        <v>0</v>
      </c>
      <c r="E6" s="114"/>
      <c r="J6" s="128" t="s">
        <v>139</v>
      </c>
      <c r="K6" s="95">
        <f>COUNTIFS('2 - Case log'!G4:G5003, "Guest", '2 - Case log'!J4:J5003, "Y",'2 - Case log'!AA4:AA5003,"*60-69*")</f>
        <v>0</v>
      </c>
      <c r="L6" s="95">
        <f>COUNTIFS('2 - Case log'!G4:G5003, "Crew", '2 - Case log'!J4:J5003, "Y",'2 - Case log'!AA4:AA5003,"*60-69*")</f>
        <v>0</v>
      </c>
      <c r="M6" s="131">
        <f t="shared" si="1"/>
        <v>0</v>
      </c>
      <c r="N6" s="114"/>
      <c r="R6" s="128" t="s">
        <v>139</v>
      </c>
      <c r="S6" s="95">
        <f>COUNTIFS('2 - Case log'!G4:G5003, "Guest", '2 - Case log'!S4:S5003, "Y",'2 - Case log'!AA4:AA5003,"*60-69*")</f>
        <v>0</v>
      </c>
      <c r="T6" s="95">
        <f>COUNTIFS('2 - Case log'!G4:G5003, "Crew", '2 - Case log'!S4:S5003, "Y",'2 - Case log'!AA4:AA5003,"*60-69*")</f>
        <v>0</v>
      </c>
      <c r="U6" s="131">
        <f t="shared" si="2"/>
        <v>0</v>
      </c>
      <c r="V6" s="114"/>
    </row>
    <row r="7" spans="1:22" ht="12.75" x14ac:dyDescent="0.2">
      <c r="A7" s="122" t="s">
        <v>140</v>
      </c>
      <c r="B7" s="95">
        <f>COUNTIFS('2 - Case log'!G4:G5003, "Guest", '2 - Case log'!O4:O5003, "Positive",'2 - Case log'!AA4:AA5003,"*70-79*")</f>
        <v>0</v>
      </c>
      <c r="C7" s="95">
        <f>COUNTIFS('2 - Case log'!G4:G5003, "Crew", '2 - Case log'!O4:O5003, "Positive",'2 - Case log'!AA4:AA5003,"*70-79*")</f>
        <v>0</v>
      </c>
      <c r="D7" s="130">
        <f t="shared" si="0"/>
        <v>0</v>
      </c>
      <c r="J7" s="128" t="s">
        <v>140</v>
      </c>
      <c r="K7" s="95">
        <f>COUNTIFS('2 - Case log'!G4:G5003, "Guest", '2 - Case log'!J4:J5003, "Y",'2 - Case log'!AA4:AA5003,"*70-79*")</f>
        <v>0</v>
      </c>
      <c r="L7" s="95">
        <f>COUNTIFS('2 - Case log'!G4:G5003, "Crew", '2 - Case log'!J4:J5003, "Y",'2 - Case log'!AA4:AA5003,"*70-79*")</f>
        <v>0</v>
      </c>
      <c r="M7" s="130">
        <f t="shared" si="1"/>
        <v>0</v>
      </c>
      <c r="R7" s="128" t="s">
        <v>140</v>
      </c>
      <c r="S7" s="95">
        <f>COUNTIFS('2 - Case log'!G4:G5003, "Guest", '2 - Case log'!S4:S5003, "Y",'2 - Case log'!AA4:AA5003,"*70-79*")</f>
        <v>0</v>
      </c>
      <c r="T7" s="95">
        <f>COUNTIFS('2 - Case log'!G4:G5003, "Crew", '2 - Case log'!S4:S5003, "Y",'2 - Case log'!AA4:AA5003,"*70-79*")</f>
        <v>0</v>
      </c>
      <c r="U7" s="131">
        <f t="shared" si="2"/>
        <v>0</v>
      </c>
      <c r="V7" s="114"/>
    </row>
    <row r="8" spans="1:22" ht="13.5" thickBot="1" x14ac:dyDescent="0.25">
      <c r="A8" s="123" t="s">
        <v>141</v>
      </c>
      <c r="B8" s="124">
        <f>COUNTIFS('2 - Case log'!G4:G5003, "Guest", '2 - Case log'!O4:O5003, "Positive",'2 - Case log'!AA4:AA5003,"*80+*")</f>
        <v>0</v>
      </c>
      <c r="C8" s="124">
        <f>COUNTIFS('2 - Case log'!G4:G5003, "Crew", '2 - Case log'!O4:O5003, "Positive",'2 - Case log'!AA4:AA5003,"*80+*")</f>
        <v>0</v>
      </c>
      <c r="D8" s="132">
        <f t="shared" si="0"/>
        <v>0</v>
      </c>
      <c r="E8" s="114"/>
      <c r="J8" s="129" t="s">
        <v>141</v>
      </c>
      <c r="K8" s="124">
        <f>COUNTIFS('2 - Case log'!G4:G5003, "Guest", '2 - Case log'!J4:J5003, "Y",'2 - Case log'!AA4:AA5003,"*80+*")</f>
        <v>0</v>
      </c>
      <c r="L8" s="124">
        <f>COUNTIFS('2 - Case log'!G4:G5003, "Crew", '2 - Case log'!J4:J5003, "Y",'2 - Case log'!AA4:AA5003,"*80+*")</f>
        <v>0</v>
      </c>
      <c r="M8" s="132">
        <f t="shared" si="1"/>
        <v>0</v>
      </c>
      <c r="N8" s="114"/>
      <c r="R8" s="129" t="s">
        <v>141</v>
      </c>
      <c r="S8" s="124">
        <f>COUNTIFS('2 - Case log'!G4:G5003, "Guest", '2 - Case log'!S4:S5003, "Y",'2 - Case log'!AA4:AA5003,"*80+*")</f>
        <v>0</v>
      </c>
      <c r="T8" s="124">
        <f>COUNTIFS('2 - Case log'!G4:G5003, "Crew", '2 - Case log'!S4:S5003, "Y",'2 - Case log'!AA4:AA5003,"*80+*")</f>
        <v>0</v>
      </c>
      <c r="U8" s="132">
        <f t="shared" si="2"/>
        <v>0</v>
      </c>
      <c r="V8" s="114"/>
    </row>
    <row r="9" spans="1:22" ht="30.6" customHeight="1" thickBot="1" x14ac:dyDescent="0.25">
      <c r="A9" s="12" t="s">
        <v>142</v>
      </c>
      <c r="B9" s="6">
        <f>SUM(B4:B8)</f>
        <v>0</v>
      </c>
      <c r="C9" s="6">
        <f>SUM(C4:C8)</f>
        <v>0</v>
      </c>
      <c r="D9" s="6">
        <f>SUM(B9:C9)</f>
        <v>0</v>
      </c>
      <c r="J9" s="12" t="s">
        <v>142</v>
      </c>
      <c r="K9" s="6">
        <f>SUM(K4:K8)</f>
        <v>0</v>
      </c>
      <c r="L9" s="6">
        <f>SUM(L4:L8)</f>
        <v>0</v>
      </c>
      <c r="M9" s="6">
        <f>SUM(K9:L9)</f>
        <v>0</v>
      </c>
      <c r="R9" s="12" t="s">
        <v>142</v>
      </c>
      <c r="S9" s="6">
        <f>SUM(S4:S8)</f>
        <v>0</v>
      </c>
      <c r="T9" s="6">
        <f>SUM(T4:T8)</f>
        <v>0</v>
      </c>
      <c r="U9" s="6">
        <f>SUM(S9:T9)</f>
        <v>0</v>
      </c>
    </row>
    <row r="10" spans="1:22" ht="30.6" customHeight="1" thickBot="1" x14ac:dyDescent="0.25">
      <c r="A10" s="59" t="s">
        <v>70</v>
      </c>
      <c r="B10" s="78" t="e">
        <f>B9/(SUM('1 - Cover page'!G11:G12))</f>
        <v>#DIV/0!</v>
      </c>
      <c r="C10" s="78" t="e">
        <f>C9/(SUM('1 - Cover page'!E11:F12))</f>
        <v>#DIV/0!</v>
      </c>
      <c r="D10" s="78" t="e">
        <f>D9/(SUM('1 - Cover page'!E11:G12))</f>
        <v>#DIV/0!</v>
      </c>
      <c r="J10" s="12" t="s">
        <v>71</v>
      </c>
      <c r="K10" s="78" t="e">
        <f>K9/(SUM('1 - Cover page'!G11:G12))</f>
        <v>#DIV/0!</v>
      </c>
      <c r="L10" s="78" t="e">
        <f>L9/(SUM('1 - Cover page'!E11:F12))</f>
        <v>#DIV/0!</v>
      </c>
      <c r="M10" s="78" t="e">
        <f>M9/(SUM('1 - Cover page'!E11:G12))</f>
        <v>#DIV/0!</v>
      </c>
      <c r="R10" s="12" t="s">
        <v>71</v>
      </c>
      <c r="S10" s="78" t="e">
        <f>S9/(SUM('1 - Cover page'!G11:G12))</f>
        <v>#DIV/0!</v>
      </c>
      <c r="T10" s="78" t="e">
        <f>T9/(SUM('1 - Cover page'!E11:F12))</f>
        <v>#DIV/0!</v>
      </c>
      <c r="U10" s="78" t="e">
        <f>U9/(SUM('1 - Cover page'!E11:G12))</f>
        <v>#DIV/0!</v>
      </c>
    </row>
    <row r="11" spans="1:22" ht="49.5" customHeight="1" thickBot="1" x14ac:dyDescent="0.25">
      <c r="A11" s="12" t="s">
        <v>72</v>
      </c>
      <c r="B11" s="197" t="str">
        <f>'1 - Cover page'!G13</f>
        <v>Nil or Minor impact to staffing and/or resources. No impact to critical services.</v>
      </c>
      <c r="C11" s="198" t="s">
        <v>73</v>
      </c>
      <c r="D11" s="199"/>
    </row>
    <row r="12" spans="1:22" ht="18" customHeight="1" x14ac:dyDescent="0.2">
      <c r="A12" s="192"/>
      <c r="B12" s="193"/>
      <c r="C12" s="193"/>
      <c r="D12" s="193"/>
    </row>
    <row r="13" spans="1:22" ht="24.75" customHeight="1" x14ac:dyDescent="0.2">
      <c r="A13" s="80"/>
      <c r="B13" s="91"/>
      <c r="C13" s="91"/>
      <c r="D13" s="91"/>
    </row>
    <row r="14" spans="1:22" ht="50.25" customHeight="1" x14ac:dyDescent="0.2">
      <c r="A14" s="80"/>
      <c r="B14" s="191"/>
      <c r="C14" s="191"/>
      <c r="D14" s="191"/>
    </row>
    <row r="15" spans="1:22" ht="34.5" customHeight="1" x14ac:dyDescent="0.2">
      <c r="A15" s="88"/>
      <c r="B15" s="88"/>
      <c r="C15" s="88"/>
      <c r="D15" s="88"/>
    </row>
    <row r="16" spans="1:22" ht="34.5" customHeight="1" x14ac:dyDescent="0.2">
      <c r="A16" s="88"/>
      <c r="B16" s="88"/>
      <c r="C16" s="88"/>
      <c r="D16" s="88"/>
    </row>
    <row r="17" spans="1:4" ht="34.5" customHeight="1" x14ac:dyDescent="0.2">
      <c r="A17" s="88"/>
      <c r="B17" s="88"/>
      <c r="C17" s="88"/>
      <c r="D17" s="88"/>
    </row>
    <row r="18" spans="1:4" ht="17.25" hidden="1" customHeight="1" x14ac:dyDescent="0.2">
      <c r="A18" s="183" t="s">
        <v>60</v>
      </c>
      <c r="B18" s="183"/>
      <c r="C18" s="183"/>
      <c r="D18" s="183"/>
    </row>
    <row r="19" spans="1:4" ht="17.25" hidden="1" customHeight="1" x14ac:dyDescent="0.2">
      <c r="A19" s="184"/>
      <c r="B19" s="184"/>
      <c r="C19" s="184"/>
      <c r="D19" s="184"/>
    </row>
    <row r="20" spans="1:4" ht="34.5" hidden="1" customHeight="1" x14ac:dyDescent="0.2">
      <c r="A20" s="70" t="s">
        <v>64</v>
      </c>
      <c r="B20" s="5" t="s">
        <v>25</v>
      </c>
      <c r="C20" s="7" t="s">
        <v>65</v>
      </c>
      <c r="D20" s="9" t="s">
        <v>66</v>
      </c>
    </row>
    <row r="21" spans="1:4" ht="34.5" hidden="1" customHeight="1" x14ac:dyDescent="0.2">
      <c r="A21" s="10" t="s">
        <v>67</v>
      </c>
      <c r="B21" s="8">
        <f>COUNTIFS('2 - Case log'!G4:G5014, "Guest", '2 - Case log'!O4:O5014, "Positive")</f>
        <v>0</v>
      </c>
      <c r="C21" s="8">
        <f>COUNTIFS('2 - Case log'!G4:G5014, "Crew", '2 - Case log'!O4:O5014, "Positive")</f>
        <v>0</v>
      </c>
      <c r="D21" s="8">
        <f>SUM(B21:C21)</f>
        <v>0</v>
      </c>
    </row>
    <row r="22" spans="1:4" ht="34.5" hidden="1" customHeight="1" x14ac:dyDescent="0.2">
      <c r="A22" s="10" t="s">
        <v>76</v>
      </c>
      <c r="B22" s="6">
        <f>COUNTIFS('2 - Case log'!G4:G5003, "Guest", '2 - Case log'!O4:O5003, "Positive",'2 - Case log'!X4:X5003,"*&lt;=5 Days*")</f>
        <v>0</v>
      </c>
      <c r="C22" s="6">
        <f>COUNTIFS('2 - Case log'!G4:G5003, "Crew", '2 - Case log'!O4:O5003, "Positive",'2 - Case log'!X4:X5003,"*&lt;=5 Days*")</f>
        <v>0</v>
      </c>
      <c r="D22" s="6">
        <f>SUM(B22:C22)</f>
        <v>0</v>
      </c>
    </row>
    <row r="23" spans="1:4" ht="34.5" hidden="1" customHeight="1" x14ac:dyDescent="0.2">
      <c r="A23" s="200" t="s">
        <v>78</v>
      </c>
      <c r="B23" s="201"/>
      <c r="C23" s="201"/>
      <c r="D23" s="202"/>
    </row>
    <row r="24" spans="1:4" ht="34.5" hidden="1" customHeight="1" x14ac:dyDescent="0.2">
      <c r="A24" s="11" t="s">
        <v>80</v>
      </c>
      <c r="B24" s="78" t="e">
        <f>B22/(SUM('1 - Cover page'!G11:G12))</f>
        <v>#DIV/0!</v>
      </c>
      <c r="C24" s="78" t="e">
        <f>C22/(SUM('1 - Cover page'!E11:F12))</f>
        <v>#DIV/0!</v>
      </c>
      <c r="D24" s="78" t="e">
        <f>D22/(SUM('1 - Cover page'!E11:G12))</f>
        <v>#DIV/0!</v>
      </c>
    </row>
    <row r="25" spans="1:4" ht="51.75" hidden="1" customHeight="1" x14ac:dyDescent="0.2">
      <c r="A25" s="12" t="s">
        <v>72</v>
      </c>
      <c r="B25" s="197" t="str">
        <f>'1 - Cover page'!G13</f>
        <v>Nil or Minor impact to staffing and/or resources. No impact to critical services.</v>
      </c>
      <c r="C25" s="198" t="s">
        <v>73</v>
      </c>
      <c r="D25" s="199"/>
    </row>
    <row r="26" spans="1:4" ht="34.5" hidden="1" customHeight="1" x14ac:dyDescent="0.2">
      <c r="A26" s="80"/>
      <c r="B26" s="80"/>
      <c r="C26" s="80"/>
      <c r="D26" s="80"/>
    </row>
    <row r="27" spans="1:4" ht="34.5" customHeight="1" x14ac:dyDescent="0.2">
      <c r="A27" s="80"/>
      <c r="B27" s="80"/>
      <c r="C27" s="80"/>
      <c r="D27" s="80"/>
    </row>
    <row r="28" spans="1:4" ht="34.5" customHeight="1" x14ac:dyDescent="0.2">
      <c r="D28" s="88"/>
    </row>
  </sheetData>
  <sheetProtection selectLockedCells="1" selectUnlockedCells="1"/>
  <mergeCells count="9">
    <mergeCell ref="J1:M2"/>
    <mergeCell ref="R1:U2"/>
    <mergeCell ref="B11:D11"/>
    <mergeCell ref="A23:D23"/>
    <mergeCell ref="B25:D25"/>
    <mergeCell ref="A12:D12"/>
    <mergeCell ref="B14:D14"/>
    <mergeCell ref="A18:D19"/>
    <mergeCell ref="A1:D2"/>
  </mergeCells>
  <conditionalFormatting sqref="B10:D10 K10:M10 S10:U10 B24:D24">
    <cfRule type="cellIs" dxfId="5" priority="5" operator="greaterThanOrEqual">
      <formula>0.03</formula>
    </cfRule>
    <cfRule type="cellIs" dxfId="4" priority="6" operator="lessThan">
      <formula>0.03</formula>
    </cfRule>
  </conditionalFormatting>
  <pageMargins left="0.7" right="0.7" top="0.75" bottom="0.75" header="0.3" footer="0.3"/>
  <pageSetup paperSize="9" orientation="portrait" r:id="rId1"/>
  <headerFooter>
    <oddFooter>&amp;C_x000D_&amp;1#&amp;"Arial Black"&amp;10&amp;K000000 OFFICIAL</oddFooter>
  </headerFooter>
  <extLst>
    <ext xmlns:x14="http://schemas.microsoft.com/office/spreadsheetml/2009/9/main" uri="{78C0D931-6437-407d-A8EE-F0AAD7539E65}">
      <x14:conditionalFormattings>
        <x14:conditionalFormatting xmlns:xm="http://schemas.microsoft.com/office/excel/2006/main">
          <x14:cfRule type="cellIs" priority="1" operator="equal" id="{5AEA1CA2-3C14-485F-8C3F-10343A16709F}">
            <xm:f>'4 - MoH use only'!$A$38</xm:f>
            <x14:dxf>
              <font>
                <color auto="1"/>
              </font>
              <fill>
                <patternFill>
                  <bgColor rgb="FFFF0000"/>
                </patternFill>
              </fill>
            </x14:dxf>
          </x14:cfRule>
          <x14:cfRule type="cellIs" priority="2" operator="equal" id="{C54D5D5C-3BEC-45BC-95FC-78A5011D6D5B}">
            <xm:f>'4 - MoH use only'!$A$37</xm:f>
            <x14:dxf>
              <font>
                <color auto="1"/>
              </font>
              <fill>
                <patternFill>
                  <bgColor rgb="FFEAFC04"/>
                </patternFill>
              </fill>
            </x14:dxf>
          </x14:cfRule>
          <x14:cfRule type="cellIs" priority="3" operator="equal" id="{9F07EB97-1E23-45D8-883A-B454A70757BE}">
            <xm:f>'4 - MoH use only'!$A$36</xm:f>
            <x14:dxf>
              <font>
                <color auto="1"/>
              </font>
              <fill>
                <patternFill>
                  <bgColor rgb="FF00B050"/>
                </patternFill>
              </fill>
            </x14:dxf>
          </x14:cfRule>
          <x14:cfRule type="cellIs" priority="4" operator="equal" id="{CE158A57-5438-4D7E-9329-FD96ADE3D3AE}">
            <xm:f>'4 - MoH use only'!$A$35</xm:f>
            <x14:dxf>
              <font>
                <color theme="0"/>
              </font>
              <fill>
                <patternFill patternType="none">
                  <bgColor auto="1"/>
                </patternFill>
              </fill>
            </x14:dxf>
          </x14:cfRule>
          <xm:sqref>B11:D11 B25:D25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3D72A-A93E-4973-A6C5-70292C5EB46E}">
  <dimension ref="A1:B7"/>
  <sheetViews>
    <sheetView workbookViewId="0">
      <selection activeCell="J16" sqref="J16"/>
    </sheetView>
  </sheetViews>
  <sheetFormatPr defaultRowHeight="11.25" x14ac:dyDescent="0.2"/>
  <cols>
    <col min="1" max="1" width="15.6640625" customWidth="1"/>
    <col min="2" max="2" width="21.33203125" customWidth="1"/>
  </cols>
  <sheetData>
    <row r="1" spans="1:2" ht="15" x14ac:dyDescent="0.25">
      <c r="A1" s="97" t="s">
        <v>143</v>
      </c>
      <c r="B1" s="98" t="s">
        <v>144</v>
      </c>
    </row>
    <row r="2" spans="1:2" ht="15" x14ac:dyDescent="0.25">
      <c r="A2" s="99">
        <v>0.01</v>
      </c>
      <c r="B2" s="100" t="s">
        <v>137</v>
      </c>
    </row>
    <row r="3" spans="1:2" ht="15" x14ac:dyDescent="0.25">
      <c r="A3" s="99">
        <v>50</v>
      </c>
      <c r="B3" s="100" t="s">
        <v>138</v>
      </c>
    </row>
    <row r="4" spans="1:2" ht="15" x14ac:dyDescent="0.25">
      <c r="A4" s="99">
        <v>60</v>
      </c>
      <c r="B4" s="100" t="s">
        <v>139</v>
      </c>
    </row>
    <row r="5" spans="1:2" ht="15" x14ac:dyDescent="0.25">
      <c r="A5" s="99">
        <v>70</v>
      </c>
      <c r="B5" s="100" t="s">
        <v>140</v>
      </c>
    </row>
    <row r="6" spans="1:2" ht="15" x14ac:dyDescent="0.25">
      <c r="A6" s="99">
        <v>80</v>
      </c>
      <c r="B6" s="100" t="s">
        <v>141</v>
      </c>
    </row>
    <row r="7" spans="1:2" ht="15" x14ac:dyDescent="0.25">
      <c r="A7" s="99">
        <v>121</v>
      </c>
      <c r="B7" s="101" t="s">
        <v>145</v>
      </c>
    </row>
  </sheetData>
  <pageMargins left="0.7" right="0.7" top="0.75" bottom="0.75" header="0.3" footer="0.3"/>
  <headerFooter>
    <oddFooter>&amp;C_x000D_&amp;1#&amp;"Arial Black"&amp;10&amp;K000000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66"/>
  <sheetViews>
    <sheetView workbookViewId="0">
      <selection activeCell="A30" sqref="A30"/>
    </sheetView>
  </sheetViews>
  <sheetFormatPr defaultRowHeight="11.25" x14ac:dyDescent="0.2"/>
  <cols>
    <col min="15" max="15" width="10.5" bestFit="1" customWidth="1"/>
    <col min="16" max="16" width="11.5" bestFit="1" customWidth="1"/>
  </cols>
  <sheetData>
    <row r="1" spans="1:17" x14ac:dyDescent="0.2">
      <c r="A1" s="4" t="s">
        <v>146</v>
      </c>
      <c r="O1" s="14"/>
      <c r="P1" s="14"/>
      <c r="Q1" s="14"/>
    </row>
    <row r="2" spans="1:17" x14ac:dyDescent="0.2">
      <c r="A2" s="4" t="s">
        <v>147</v>
      </c>
      <c r="O2" s="13"/>
    </row>
    <row r="3" spans="1:17" x14ac:dyDescent="0.2">
      <c r="A3" s="4" t="s">
        <v>148</v>
      </c>
      <c r="O3" s="13"/>
    </row>
    <row r="4" spans="1:17" x14ac:dyDescent="0.2">
      <c r="O4" s="13"/>
    </row>
    <row r="5" spans="1:17" x14ac:dyDescent="0.2">
      <c r="A5" s="4" t="s">
        <v>83</v>
      </c>
      <c r="O5" s="13"/>
    </row>
    <row r="6" spans="1:17" x14ac:dyDescent="0.2">
      <c r="A6" s="4" t="s">
        <v>149</v>
      </c>
      <c r="O6" s="13"/>
    </row>
    <row r="7" spans="1:17" x14ac:dyDescent="0.2">
      <c r="A7" s="4" t="s">
        <v>150</v>
      </c>
      <c r="O7" s="13"/>
    </row>
    <row r="8" spans="1:17" x14ac:dyDescent="0.2">
      <c r="A8" s="4" t="s">
        <v>151</v>
      </c>
      <c r="O8" s="13"/>
    </row>
    <row r="9" spans="1:17" x14ac:dyDescent="0.2">
      <c r="A9" s="4" t="s">
        <v>152</v>
      </c>
      <c r="O9" s="13"/>
    </row>
    <row r="10" spans="1:17" x14ac:dyDescent="0.2">
      <c r="A10" s="4"/>
      <c r="O10" s="13"/>
    </row>
    <row r="11" spans="1:17" x14ac:dyDescent="0.2">
      <c r="A11" s="4" t="s">
        <v>82</v>
      </c>
      <c r="O11" s="13"/>
    </row>
    <row r="12" spans="1:17" x14ac:dyDescent="0.2">
      <c r="A12" s="4" t="s">
        <v>153</v>
      </c>
      <c r="O12" s="13"/>
    </row>
    <row r="13" spans="1:17" x14ac:dyDescent="0.2">
      <c r="O13" s="13"/>
    </row>
    <row r="14" spans="1:17" x14ac:dyDescent="0.2">
      <c r="A14" s="4" t="s">
        <v>154</v>
      </c>
      <c r="O14" s="13"/>
    </row>
    <row r="15" spans="1:17" x14ac:dyDescent="0.2">
      <c r="A15" s="4" t="s">
        <v>155</v>
      </c>
      <c r="O15" s="13"/>
    </row>
    <row r="16" spans="1:17" x14ac:dyDescent="0.2">
      <c r="A16" s="4" t="s">
        <v>153</v>
      </c>
      <c r="O16" s="13"/>
    </row>
    <row r="17" spans="1:15" x14ac:dyDescent="0.2">
      <c r="O17" s="13"/>
    </row>
    <row r="18" spans="1:15" x14ac:dyDescent="0.2">
      <c r="O18" s="13"/>
    </row>
    <row r="19" spans="1:15" x14ac:dyDescent="0.2">
      <c r="A19" s="4" t="s">
        <v>156</v>
      </c>
      <c r="O19" s="13"/>
    </row>
    <row r="20" spans="1:15" x14ac:dyDescent="0.2">
      <c r="A20" s="4" t="s">
        <v>157</v>
      </c>
      <c r="O20" s="13"/>
    </row>
    <row r="21" spans="1:15" x14ac:dyDescent="0.2">
      <c r="A21" s="4" t="s">
        <v>158</v>
      </c>
      <c r="O21" s="13"/>
    </row>
    <row r="22" spans="1:15" x14ac:dyDescent="0.2">
      <c r="O22" s="13"/>
    </row>
    <row r="23" spans="1:15" x14ac:dyDescent="0.2">
      <c r="A23">
        <v>0</v>
      </c>
      <c r="O23" s="13"/>
    </row>
    <row r="24" spans="1:15" x14ac:dyDescent="0.2">
      <c r="A24">
        <v>1</v>
      </c>
      <c r="O24" s="13"/>
    </row>
    <row r="25" spans="1:15" x14ac:dyDescent="0.2">
      <c r="A25">
        <v>2</v>
      </c>
      <c r="O25" s="13"/>
    </row>
    <row r="26" spans="1:15" x14ac:dyDescent="0.2">
      <c r="A26">
        <v>3</v>
      </c>
      <c r="O26" s="13"/>
    </row>
    <row r="27" spans="1:15" x14ac:dyDescent="0.2">
      <c r="A27">
        <v>4</v>
      </c>
      <c r="O27" s="13"/>
    </row>
    <row r="28" spans="1:15" x14ac:dyDescent="0.2">
      <c r="O28" s="13"/>
    </row>
    <row r="29" spans="1:15" x14ac:dyDescent="0.2">
      <c r="O29" s="13"/>
    </row>
    <row r="30" spans="1:15" x14ac:dyDescent="0.2">
      <c r="A30" t="s">
        <v>159</v>
      </c>
      <c r="O30" s="13"/>
    </row>
    <row r="31" spans="1:15" x14ac:dyDescent="0.2">
      <c r="A31" t="s">
        <v>160</v>
      </c>
      <c r="O31" s="13"/>
    </row>
    <row r="32" spans="1:15" x14ac:dyDescent="0.2">
      <c r="A32" s="4" t="s">
        <v>161</v>
      </c>
      <c r="O32" s="13"/>
    </row>
    <row r="33" spans="1:15" x14ac:dyDescent="0.2">
      <c r="A33" s="4" t="s">
        <v>162</v>
      </c>
      <c r="O33" s="13"/>
    </row>
    <row r="34" spans="1:15" x14ac:dyDescent="0.2">
      <c r="A34" s="4" t="s">
        <v>163</v>
      </c>
    </row>
    <row r="35" spans="1:15" x14ac:dyDescent="0.2">
      <c r="A35" t="s">
        <v>164</v>
      </c>
    </row>
    <row r="36" spans="1:15" x14ac:dyDescent="0.2">
      <c r="A36" s="4" t="s">
        <v>27</v>
      </c>
    </row>
    <row r="37" spans="1:15" x14ac:dyDescent="0.2">
      <c r="A37" t="s">
        <v>165</v>
      </c>
    </row>
    <row r="40" spans="1:15" x14ac:dyDescent="0.2">
      <c r="A40" s="4" t="s">
        <v>166</v>
      </c>
    </row>
    <row r="41" spans="1:15" x14ac:dyDescent="0.2">
      <c r="A41" s="4" t="s">
        <v>65</v>
      </c>
    </row>
    <row r="43" spans="1:15" x14ac:dyDescent="0.2">
      <c r="A43" s="4" t="s">
        <v>167</v>
      </c>
    </row>
    <row r="44" spans="1:15" x14ac:dyDescent="0.2">
      <c r="A44" s="4" t="s">
        <v>168</v>
      </c>
    </row>
    <row r="45" spans="1:15" x14ac:dyDescent="0.2">
      <c r="A45" s="4" t="s">
        <v>169</v>
      </c>
    </row>
    <row r="46" spans="1:15" x14ac:dyDescent="0.2">
      <c r="A46" s="4"/>
    </row>
    <row r="47" spans="1:15" x14ac:dyDescent="0.2">
      <c r="A47" s="4" t="s">
        <v>170</v>
      </c>
    </row>
    <row r="48" spans="1:15" x14ac:dyDescent="0.2">
      <c r="A48" s="4" t="s">
        <v>171</v>
      </c>
    </row>
    <row r="50" spans="1:1" x14ac:dyDescent="0.2">
      <c r="A50" s="4" t="s">
        <v>172</v>
      </c>
    </row>
    <row r="51" spans="1:1" x14ac:dyDescent="0.2">
      <c r="A51" s="4" t="s">
        <v>173</v>
      </c>
    </row>
    <row r="52" spans="1:1" x14ac:dyDescent="0.2">
      <c r="A52" s="4" t="s">
        <v>174</v>
      </c>
    </row>
    <row r="53" spans="1:1" x14ac:dyDescent="0.2">
      <c r="A53" s="4" t="s">
        <v>175</v>
      </c>
    </row>
    <row r="54" spans="1:1" x14ac:dyDescent="0.2">
      <c r="A54" s="4" t="s">
        <v>150</v>
      </c>
    </row>
    <row r="56" spans="1:1" x14ac:dyDescent="0.2">
      <c r="A56" s="4" t="s">
        <v>83</v>
      </c>
    </row>
    <row r="57" spans="1:1" x14ac:dyDescent="0.2">
      <c r="A57" s="4" t="s">
        <v>149</v>
      </c>
    </row>
    <row r="59" spans="1:1" x14ac:dyDescent="0.2">
      <c r="A59" s="4" t="s">
        <v>176</v>
      </c>
    </row>
    <row r="60" spans="1:1" x14ac:dyDescent="0.2">
      <c r="A60" s="4" t="s">
        <v>177</v>
      </c>
    </row>
    <row r="61" spans="1:1" x14ac:dyDescent="0.2">
      <c r="A61" s="4" t="s">
        <v>178</v>
      </c>
    </row>
    <row r="62" spans="1:1" x14ac:dyDescent="0.2">
      <c r="A62" s="4" t="s">
        <v>179</v>
      </c>
    </row>
    <row r="63" spans="1:1" x14ac:dyDescent="0.2">
      <c r="A63" s="4" t="s">
        <v>180</v>
      </c>
    </row>
    <row r="64" spans="1:1" x14ac:dyDescent="0.2">
      <c r="A64" s="4" t="s">
        <v>181</v>
      </c>
    </row>
    <row r="65" spans="1:1" x14ac:dyDescent="0.2">
      <c r="A65" s="4" t="s">
        <v>182</v>
      </c>
    </row>
    <row r="66" spans="1:1" x14ac:dyDescent="0.2">
      <c r="A66" s="4" t="s">
        <v>183</v>
      </c>
    </row>
  </sheetData>
  <sheetProtection selectLockedCells="1" selectUnlockedCells="1"/>
  <pageMargins left="0.7" right="0.7" top="0.75" bottom="0.75" header="0.3" footer="0.3"/>
  <headerFooter>
    <oddFooter>&amp;C_x000D_&amp;1#&amp;"Arial Black"&amp;10&amp;K000000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F5EF0B10FD8245B95C8E8503DC753B" ma:contentTypeVersion="15" ma:contentTypeDescription="Create a new document." ma:contentTypeScope="" ma:versionID="5220e800b88695b28c937ac0f4db948e">
  <xsd:schema xmlns:xsd="http://www.w3.org/2001/XMLSchema" xmlns:xs="http://www.w3.org/2001/XMLSchema" xmlns:p="http://schemas.microsoft.com/office/2006/metadata/properties" xmlns:ns2="2b2b77ca-04da-44c0-91ba-66d6d0e1d8a3" xmlns:ns3="d735352a-688f-403a-8794-7e134e64acb6" targetNamespace="http://schemas.microsoft.com/office/2006/metadata/properties" ma:root="true" ma:fieldsID="d00f9774a68f09087843d9f7f1055407" ns2:_="" ns3:_="">
    <xsd:import namespace="2b2b77ca-04da-44c0-91ba-66d6d0e1d8a3"/>
    <xsd:import namespace="d735352a-688f-403a-8794-7e134e64acb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Locatio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2b77ca-04da-44c0-91ba-66d6d0e1d8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24e156-28e6-48ad-9c0f-4171595c9d9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735352a-688f-403a-8794-7e134e64ac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54969dac-f425-41ee-b582-c9889badf365}" ma:internalName="TaxCatchAll" ma:showField="CatchAllData" ma:web="d735352a-688f-403a-8794-7e134e64ac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735352a-688f-403a-8794-7e134e64acb6" xsi:nil="true"/>
    <lcf76f155ced4ddcb4097134ff3c332f xmlns="2b2b77ca-04da-44c0-91ba-66d6d0e1d8a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7B3F12-F454-4CFF-B029-231720BE49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2b77ca-04da-44c0-91ba-66d6d0e1d8a3"/>
    <ds:schemaRef ds:uri="d735352a-688f-403a-8794-7e134e64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D15EA3-C39D-4E6C-A885-53F59E42709F}">
  <ds:schemaRefs>
    <ds:schemaRef ds:uri="http://schemas.openxmlformats.org/package/2006/metadata/core-properties"/>
    <ds:schemaRef ds:uri="http://purl.org/dc/dcmitype/"/>
    <ds:schemaRef ds:uri="http://purl.org/dc/terms/"/>
    <ds:schemaRef ds:uri="http://schemas.microsoft.com/office/2006/documentManagement/types"/>
    <ds:schemaRef ds:uri="http://schemas.microsoft.com/office/2006/metadata/properties"/>
    <ds:schemaRef ds:uri="2b2b77ca-04da-44c0-91ba-66d6d0e1d8a3"/>
    <ds:schemaRef ds:uri="http://purl.org/dc/elements/1.1/"/>
    <ds:schemaRef ds:uri="http://schemas.microsoft.com/office/infopath/2007/PartnerControls"/>
    <ds:schemaRef ds:uri="d735352a-688f-403a-8794-7e134e64acb6"/>
    <ds:schemaRef ds:uri="http://www.w3.org/XML/1998/namespace"/>
  </ds:schemaRefs>
</ds:datastoreItem>
</file>

<file path=customXml/itemProps3.xml><?xml version="1.0" encoding="utf-8"?>
<ds:datastoreItem xmlns:ds="http://schemas.openxmlformats.org/officeDocument/2006/customXml" ds:itemID="{9306404E-7AA6-446E-AE6B-90F8A84474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1 - Cover page</vt:lpstr>
      <vt:lpstr>2 - Case log</vt:lpstr>
      <vt:lpstr>3 - Outbreak Status (MoH only)</vt:lpstr>
      <vt:lpstr>3 - Outbreak Status (EpiCurve)</vt:lpstr>
      <vt:lpstr>3 - Outbreak Status (AgeGrp)</vt:lpstr>
      <vt:lpstr>Age group</vt:lpstr>
      <vt:lpstr>4 - MoH use only</vt:lpstr>
      <vt:lpstr>PatientSortRange</vt:lpstr>
      <vt:lpstr>'2 - Case log'!Print_Area</vt:lpstr>
      <vt:lpstr>rngDateOfSymptomOnset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Cruise vessel reporting NSW</dc:title>
  <dc:subject/>
  <dc:creator>medl1ml</dc:creator>
  <cp:keywords/>
  <dc:description/>
  <cp:lastModifiedBy>Claire East (Health)</cp:lastModifiedBy>
  <cp:revision/>
  <dcterms:created xsi:type="dcterms:W3CDTF">2000-11-20T16:32:56Z</dcterms:created>
  <dcterms:modified xsi:type="dcterms:W3CDTF">2024-01-11T02:51:28Z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0x010100B0F5EF0B10FD8245B95C8E8503DC753B</vt:lpwstr>
  </property>
  <property fmtid="{D5CDD505-2E9C-101B-9397-08002B2CF9AE}" pid="3" name="Order">
    <vt:r8>1682300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SIP_Label_43e64453-338c-4f93-8a4d-0039a0a41f2a_Enabled">
    <vt:lpwstr>true</vt:lpwstr>
  </property>
  <property fmtid="{D5CDD505-2E9C-101B-9397-08002B2CF9AE}" pid="11" name="MSIP_Label_43e64453-338c-4f93-8a4d-0039a0a41f2a_SetDate">
    <vt:lpwstr>2024-01-10T00:22:30Z</vt:lpwstr>
  </property>
  <property fmtid="{D5CDD505-2E9C-101B-9397-08002B2CF9AE}" pid="12" name="MSIP_Label_43e64453-338c-4f93-8a4d-0039a0a41f2a_Method">
    <vt:lpwstr>Privileged</vt:lpwstr>
  </property>
  <property fmtid="{D5CDD505-2E9C-101B-9397-08002B2CF9AE}" pid="13" name="MSIP_Label_43e64453-338c-4f93-8a4d-0039a0a41f2a_Name">
    <vt:lpwstr>43e64453-338c-4f93-8a4d-0039a0a41f2a</vt:lpwstr>
  </property>
  <property fmtid="{D5CDD505-2E9C-101B-9397-08002B2CF9AE}" pid="14" name="MSIP_Label_43e64453-338c-4f93-8a4d-0039a0a41f2a_SiteId">
    <vt:lpwstr>c0e0601f-0fac-449c-9c88-a104c4eb9f28</vt:lpwstr>
  </property>
  <property fmtid="{D5CDD505-2E9C-101B-9397-08002B2CF9AE}" pid="15" name="MSIP_Label_43e64453-338c-4f93-8a4d-0039a0a41f2a_ActionId">
    <vt:lpwstr>4327431a-3be1-4f31-af84-4abf3c056485</vt:lpwstr>
  </property>
  <property fmtid="{D5CDD505-2E9C-101B-9397-08002B2CF9AE}" pid="16" name="MSIP_Label_43e64453-338c-4f93-8a4d-0039a0a41f2a_ContentBits">
    <vt:lpwstr>2</vt:lpwstr>
  </property>
  <property fmtid="{D5CDD505-2E9C-101B-9397-08002B2CF9AE}" pid="17" name="MediaServiceImageTags">
    <vt:lpwstr/>
  </property>
</Properties>
</file>